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littl\Desktop\use\"/>
    </mc:Choice>
  </mc:AlternateContent>
  <xr:revisionPtr revIDLastSave="0" documentId="13_ncr:1_{1A9BAE3C-85E1-4352-9A68-1ED34B29186B}" xr6:coauthVersionLast="47" xr6:coauthVersionMax="47" xr10:uidLastSave="{00000000-0000-0000-0000-000000000000}"/>
  <bookViews>
    <workbookView xWindow="-120" yWindow="-120" windowWidth="29040" windowHeight="15840" tabRatio="864" firstSheet="10" activeTab="23" xr2:uid="{00000000-000D-0000-FFFF-FFFF00000000}"/>
  </bookViews>
  <sheets>
    <sheet name="WCD I_our" sheetId="6" state="hidden" r:id="rId1"/>
    <sheet name="WCD II_our" sheetId="8" state="hidden" r:id="rId2"/>
    <sheet name="Yixin_our" sheetId="2" state="hidden" r:id="rId3"/>
    <sheet name="Yixin_part" sheetId="4" state="hidden" r:id="rId4"/>
    <sheet name="XBD_part" sheetId="10" state="hidden" r:id="rId5"/>
    <sheet name="Aibank_part" sheetId="12" state="hidden" r:id="rId6"/>
    <sheet name="Offcn_part" sheetId="15" state="hidden" r:id="rId7"/>
    <sheet name="WCD I_our--rr" sheetId="7" r:id="rId8"/>
    <sheet name="WCD II_our--rr" sheetId="9" r:id="rId9"/>
    <sheet name="Yixin_our--rr" sheetId="3" r:id="rId10"/>
    <sheet name="Yixin_part--rr" sheetId="5" r:id="rId11"/>
    <sheet name="XBD_part--rr" sheetId="11" r:id="rId12"/>
    <sheet name="Aibank_part--rr" sheetId="13" r:id="rId13"/>
    <sheet name="Offcn_part--rr" sheetId="16" r:id="rId14"/>
    <sheet name="macro" sheetId="18" r:id="rId15"/>
    <sheet name="macro-copy" sheetId="21" state="hidden" r:id="rId16"/>
    <sheet name="likeqiang" sheetId="26" r:id="rId17"/>
    <sheet name="cpi" sheetId="27" r:id="rId18"/>
    <sheet name="housing" sheetId="28" r:id="rId19"/>
    <sheet name="Delta" sheetId="17" r:id="rId20"/>
    <sheet name="regress" sheetId="19" r:id="rId21"/>
    <sheet name="Sheet1" sheetId="32" r:id="rId22"/>
    <sheet name="car" sheetId="20" r:id="rId23"/>
    <sheet name="Sheet3" sheetId="34" r:id="rId24"/>
    <sheet name="bus" sheetId="29" r:id="rId25"/>
    <sheet name="per" sheetId="30" r:id="rId26"/>
    <sheet name="edu" sheetId="31" r:id="rId27"/>
    <sheet name="regress (2)" sheetId="33" r:id="rId28"/>
    <sheet name="smoothing" sheetId="14" state="hidden" r:id="rId29"/>
  </sheets>
  <definedNames>
    <definedName name="_xlnm._FilterDatabase" localSheetId="12" hidden="1">'Aibank_part--rr'!$AH$10:$AN$232</definedName>
    <definedName name="_xlnm._FilterDatabase" localSheetId="13" hidden="1">'Offcn_part--rr'!$AH$10:$AN$120</definedName>
    <definedName name="_xlnm._FilterDatabase" localSheetId="0" hidden="1">'WCD I_our'!$A$3:$R$14</definedName>
    <definedName name="_xlnm._FilterDatabase" localSheetId="8" hidden="1">'WCD II_our--rr'!$AH$10:$AN$79</definedName>
    <definedName name="_xlnm._FilterDatabase" localSheetId="11" hidden="1">'XBD_part--rr'!$AH$10:$AN$222</definedName>
    <definedName name="_xlnm._FilterDatabase" localSheetId="2" hidden="1">Yixin_our!$A$3:$R$12</definedName>
    <definedName name="_xlnm._FilterDatabase" localSheetId="10" hidden="1">'Yixin_part--rr'!$AH$10:$AO$410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" i="34" l="1"/>
  <c r="D2" i="34" s="1"/>
  <c r="B18" i="34" a="1"/>
  <c r="B18" i="34" s="1"/>
  <c r="B25" i="34" s="1" a="1"/>
  <c r="A17" i="34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6" i="33"/>
  <c r="G27" i="33"/>
  <c r="G28" i="33"/>
  <c r="G29" i="33"/>
  <c r="G30" i="33"/>
  <c r="G31" i="33"/>
  <c r="G32" i="33"/>
  <c r="G33" i="33"/>
  <c r="G34" i="33"/>
  <c r="G35" i="33"/>
  <c r="G36" i="33"/>
  <c r="G37" i="33"/>
  <c r="G38" i="33"/>
  <c r="G39" i="33"/>
  <c r="G40" i="33"/>
  <c r="G41" i="33"/>
  <c r="G42" i="33"/>
  <c r="G43" i="33"/>
  <c r="G44" i="33"/>
  <c r="G45" i="33"/>
  <c r="G46" i="33"/>
  <c r="G47" i="33"/>
  <c r="G48" i="33"/>
  <c r="G49" i="33"/>
  <c r="G50" i="33"/>
  <c r="G51" i="33"/>
  <c r="G52" i="33"/>
  <c r="G53" i="33"/>
  <c r="G54" i="33"/>
  <c r="G55" i="33"/>
  <c r="G56" i="33"/>
  <c r="G57" i="33"/>
  <c r="G58" i="33"/>
  <c r="G59" i="33"/>
  <c r="G60" i="33"/>
  <c r="G61" i="33"/>
  <c r="G62" i="33"/>
  <c r="G63" i="33"/>
  <c r="G64" i="33"/>
  <c r="G65" i="33"/>
  <c r="G66" i="33"/>
  <c r="G6" i="33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29" i="18"/>
  <c r="BR77" i="33"/>
  <c r="BH77" i="33"/>
  <c r="BG77" i="33"/>
  <c r="BF77" i="33"/>
  <c r="AZ77" i="33"/>
  <c r="AP77" i="33"/>
  <c r="AO77" i="33"/>
  <c r="AN77" i="33"/>
  <c r="AH77" i="33"/>
  <c r="X77" i="33"/>
  <c r="W77" i="33"/>
  <c r="V77" i="33"/>
  <c r="O77" i="33"/>
  <c r="E77" i="33"/>
  <c r="D77" i="33"/>
  <c r="C77" i="33"/>
  <c r="BR76" i="33"/>
  <c r="BH76" i="33"/>
  <c r="BG76" i="33"/>
  <c r="BF76" i="33"/>
  <c r="AZ76" i="33"/>
  <c r="AP76" i="33"/>
  <c r="AO76" i="33"/>
  <c r="AN76" i="33"/>
  <c r="AH76" i="33"/>
  <c r="X76" i="33"/>
  <c r="W76" i="33"/>
  <c r="V76" i="33"/>
  <c r="O76" i="33"/>
  <c r="E76" i="33"/>
  <c r="D76" i="33"/>
  <c r="C76" i="33"/>
  <c r="BR75" i="33"/>
  <c r="BH75" i="33"/>
  <c r="BG75" i="33"/>
  <c r="BF75" i="33"/>
  <c r="AZ75" i="33"/>
  <c r="AP75" i="33"/>
  <c r="AO75" i="33"/>
  <c r="AN75" i="33"/>
  <c r="AH75" i="33"/>
  <c r="X75" i="33"/>
  <c r="W75" i="33"/>
  <c r="V75" i="33"/>
  <c r="O75" i="33"/>
  <c r="E75" i="33"/>
  <c r="D75" i="33"/>
  <c r="C75" i="33"/>
  <c r="BR74" i="33"/>
  <c r="BH74" i="33"/>
  <c r="BG74" i="33"/>
  <c r="BF74" i="33"/>
  <c r="AZ74" i="33"/>
  <c r="AP74" i="33"/>
  <c r="AO74" i="33"/>
  <c r="AN74" i="33"/>
  <c r="AH74" i="33"/>
  <c r="X74" i="33"/>
  <c r="W74" i="33"/>
  <c r="V74" i="33"/>
  <c r="O74" i="33"/>
  <c r="E74" i="33"/>
  <c r="D74" i="33"/>
  <c r="C74" i="33"/>
  <c r="BR73" i="33"/>
  <c r="BH73" i="33"/>
  <c r="BG73" i="33"/>
  <c r="BF73" i="33"/>
  <c r="AZ73" i="33"/>
  <c r="AP73" i="33"/>
  <c r="AO73" i="33"/>
  <c r="AN73" i="33"/>
  <c r="AH73" i="33"/>
  <c r="X73" i="33"/>
  <c r="W73" i="33"/>
  <c r="V73" i="33"/>
  <c r="O73" i="33"/>
  <c r="E73" i="33"/>
  <c r="D73" i="33"/>
  <c r="C73" i="33"/>
  <c r="BR72" i="33"/>
  <c r="BH72" i="33"/>
  <c r="BG72" i="33"/>
  <c r="BF72" i="33"/>
  <c r="AZ72" i="33"/>
  <c r="AP72" i="33"/>
  <c r="AO72" i="33"/>
  <c r="AN72" i="33"/>
  <c r="AH72" i="33"/>
  <c r="X72" i="33"/>
  <c r="W72" i="33"/>
  <c r="V72" i="33"/>
  <c r="O72" i="33"/>
  <c r="E72" i="33"/>
  <c r="D72" i="33"/>
  <c r="C72" i="33"/>
  <c r="BR71" i="33"/>
  <c r="BH71" i="33"/>
  <c r="BG71" i="33"/>
  <c r="BF71" i="33"/>
  <c r="AZ71" i="33"/>
  <c r="AP71" i="33"/>
  <c r="AO71" i="33"/>
  <c r="AN71" i="33"/>
  <c r="AH71" i="33"/>
  <c r="X71" i="33"/>
  <c r="W71" i="33"/>
  <c r="V71" i="33"/>
  <c r="O71" i="33"/>
  <c r="E71" i="33"/>
  <c r="D71" i="33"/>
  <c r="C71" i="33"/>
  <c r="BR70" i="33"/>
  <c r="BH70" i="33"/>
  <c r="BG70" i="33"/>
  <c r="BF70" i="33"/>
  <c r="AZ70" i="33"/>
  <c r="AP70" i="33"/>
  <c r="AO70" i="33"/>
  <c r="AN70" i="33"/>
  <c r="AH70" i="33"/>
  <c r="X70" i="33"/>
  <c r="W70" i="33"/>
  <c r="V70" i="33"/>
  <c r="O70" i="33"/>
  <c r="E70" i="33"/>
  <c r="D70" i="33"/>
  <c r="C70" i="33"/>
  <c r="BR69" i="33"/>
  <c r="BH69" i="33"/>
  <c r="BG69" i="33"/>
  <c r="BF69" i="33"/>
  <c r="AZ69" i="33"/>
  <c r="AP69" i="33"/>
  <c r="AO69" i="33"/>
  <c r="AN69" i="33"/>
  <c r="AH69" i="33"/>
  <c r="X69" i="33"/>
  <c r="W69" i="33"/>
  <c r="V69" i="33"/>
  <c r="O69" i="33"/>
  <c r="E69" i="33"/>
  <c r="D69" i="33"/>
  <c r="C69" i="33"/>
  <c r="BR68" i="33"/>
  <c r="BH68" i="33"/>
  <c r="BG68" i="33"/>
  <c r="BF68" i="33"/>
  <c r="AZ68" i="33"/>
  <c r="AP68" i="33"/>
  <c r="AO68" i="33"/>
  <c r="AN68" i="33"/>
  <c r="AH68" i="33"/>
  <c r="X68" i="33"/>
  <c r="W68" i="33"/>
  <c r="V68" i="33"/>
  <c r="O68" i="33"/>
  <c r="E68" i="33"/>
  <c r="D68" i="33"/>
  <c r="C68" i="33"/>
  <c r="O66" i="33"/>
  <c r="E66" i="33"/>
  <c r="D66" i="33"/>
  <c r="C66" i="33"/>
  <c r="O65" i="33"/>
  <c r="E65" i="33"/>
  <c r="D65" i="33"/>
  <c r="C65" i="33"/>
  <c r="O64" i="33"/>
  <c r="E64" i="33"/>
  <c r="D64" i="33"/>
  <c r="C64" i="33"/>
  <c r="O63" i="33"/>
  <c r="E63" i="33"/>
  <c r="D63" i="33"/>
  <c r="C63" i="33"/>
  <c r="O62" i="33"/>
  <c r="E62" i="33"/>
  <c r="D62" i="33"/>
  <c r="C62" i="33"/>
  <c r="O61" i="33"/>
  <c r="E61" i="33"/>
  <c r="D61" i="33"/>
  <c r="C61" i="33"/>
  <c r="O60" i="33"/>
  <c r="E60" i="33"/>
  <c r="D60" i="33"/>
  <c r="C60" i="33"/>
  <c r="O59" i="33"/>
  <c r="E59" i="33"/>
  <c r="D59" i="33"/>
  <c r="C59" i="33"/>
  <c r="O58" i="33"/>
  <c r="E58" i="33"/>
  <c r="D58" i="33"/>
  <c r="C58" i="33"/>
  <c r="O57" i="33"/>
  <c r="E57" i="33"/>
  <c r="D57" i="33"/>
  <c r="C57" i="33"/>
  <c r="O56" i="33"/>
  <c r="E56" i="33"/>
  <c r="D56" i="33"/>
  <c r="C56" i="33"/>
  <c r="O55" i="33"/>
  <c r="E55" i="33"/>
  <c r="D55" i="33"/>
  <c r="C55" i="33"/>
  <c r="O54" i="33"/>
  <c r="E54" i="33"/>
  <c r="D54" i="33"/>
  <c r="C54" i="33"/>
  <c r="O53" i="33"/>
  <c r="E53" i="33"/>
  <c r="D53" i="33"/>
  <c r="C53" i="33"/>
  <c r="O52" i="33"/>
  <c r="E52" i="33"/>
  <c r="D52" i="33"/>
  <c r="C52" i="33"/>
  <c r="O51" i="33"/>
  <c r="E51" i="33"/>
  <c r="D51" i="33"/>
  <c r="C51" i="33"/>
  <c r="O50" i="33"/>
  <c r="E50" i="33"/>
  <c r="D50" i="33"/>
  <c r="C50" i="33"/>
  <c r="O49" i="33"/>
  <c r="E49" i="33"/>
  <c r="D49" i="33"/>
  <c r="C49" i="33"/>
  <c r="O48" i="33"/>
  <c r="E48" i="33"/>
  <c r="D48" i="33"/>
  <c r="C48" i="33"/>
  <c r="O47" i="33"/>
  <c r="E47" i="33"/>
  <c r="D47" i="33"/>
  <c r="C47" i="33"/>
  <c r="O46" i="33"/>
  <c r="E46" i="33"/>
  <c r="D46" i="33"/>
  <c r="C46" i="33"/>
  <c r="O45" i="33"/>
  <c r="E45" i="33"/>
  <c r="D45" i="33"/>
  <c r="C45" i="33"/>
  <c r="O44" i="33"/>
  <c r="E44" i="33"/>
  <c r="D44" i="33"/>
  <c r="C44" i="33"/>
  <c r="O43" i="33"/>
  <c r="E43" i="33"/>
  <c r="D43" i="33"/>
  <c r="C43" i="33"/>
  <c r="O42" i="33"/>
  <c r="E42" i="33"/>
  <c r="D42" i="33"/>
  <c r="C42" i="33"/>
  <c r="O41" i="33"/>
  <c r="E41" i="33"/>
  <c r="D41" i="33"/>
  <c r="C41" i="33"/>
  <c r="O40" i="33"/>
  <c r="E40" i="33"/>
  <c r="D40" i="33"/>
  <c r="C40" i="33"/>
  <c r="O39" i="33"/>
  <c r="E39" i="33"/>
  <c r="D39" i="33"/>
  <c r="C39" i="33"/>
  <c r="O38" i="33"/>
  <c r="E38" i="33"/>
  <c r="D38" i="33"/>
  <c r="C38" i="33"/>
  <c r="AZ37" i="33"/>
  <c r="AP37" i="33"/>
  <c r="AO37" i="33"/>
  <c r="AN37" i="33"/>
  <c r="O37" i="33"/>
  <c r="E37" i="33"/>
  <c r="D37" i="33"/>
  <c r="C37" i="33"/>
  <c r="AZ36" i="33"/>
  <c r="AP36" i="33"/>
  <c r="AO36" i="33"/>
  <c r="AN36" i="33"/>
  <c r="O36" i="33"/>
  <c r="E36" i="33"/>
  <c r="D36" i="33"/>
  <c r="C36" i="33"/>
  <c r="AZ35" i="33"/>
  <c r="AP35" i="33"/>
  <c r="AO35" i="33"/>
  <c r="AN35" i="33"/>
  <c r="AH35" i="33"/>
  <c r="X35" i="33"/>
  <c r="W35" i="33"/>
  <c r="V35" i="33"/>
  <c r="O35" i="33"/>
  <c r="E35" i="33"/>
  <c r="D35" i="33"/>
  <c r="C35" i="33"/>
  <c r="AZ34" i="33"/>
  <c r="AP34" i="33"/>
  <c r="AO34" i="33"/>
  <c r="AN34" i="33"/>
  <c r="AH34" i="33"/>
  <c r="X34" i="33"/>
  <c r="W34" i="33"/>
  <c r="V34" i="33"/>
  <c r="O34" i="33"/>
  <c r="E34" i="33"/>
  <c r="D34" i="33"/>
  <c r="C34" i="33"/>
  <c r="AZ33" i="33"/>
  <c r="AP33" i="33"/>
  <c r="AO33" i="33"/>
  <c r="AN33" i="33"/>
  <c r="AH33" i="33"/>
  <c r="X33" i="33"/>
  <c r="W33" i="33"/>
  <c r="V33" i="33"/>
  <c r="O33" i="33"/>
  <c r="E33" i="33"/>
  <c r="D33" i="33"/>
  <c r="C33" i="33"/>
  <c r="AZ32" i="33"/>
  <c r="AP32" i="33"/>
  <c r="AO32" i="33"/>
  <c r="AN32" i="33"/>
  <c r="AH32" i="33"/>
  <c r="X32" i="33"/>
  <c r="W32" i="33"/>
  <c r="V32" i="33"/>
  <c r="O32" i="33"/>
  <c r="E32" i="33"/>
  <c r="D32" i="33"/>
  <c r="C32" i="33"/>
  <c r="AZ31" i="33"/>
  <c r="AP31" i="33"/>
  <c r="AO31" i="33"/>
  <c r="AN31" i="33"/>
  <c r="AH31" i="33"/>
  <c r="X31" i="33"/>
  <c r="W31" i="33"/>
  <c r="V31" i="33"/>
  <c r="O31" i="33"/>
  <c r="E31" i="33"/>
  <c r="D31" i="33"/>
  <c r="C31" i="33"/>
  <c r="AZ30" i="33"/>
  <c r="AP30" i="33"/>
  <c r="AO30" i="33"/>
  <c r="AN30" i="33"/>
  <c r="AH30" i="33"/>
  <c r="X30" i="33"/>
  <c r="W30" i="33"/>
  <c r="V30" i="33"/>
  <c r="O30" i="33"/>
  <c r="E30" i="33"/>
  <c r="D30" i="33"/>
  <c r="C30" i="33"/>
  <c r="AZ29" i="33"/>
  <c r="AP29" i="33"/>
  <c r="AO29" i="33"/>
  <c r="AN29" i="33"/>
  <c r="AH29" i="33"/>
  <c r="X29" i="33"/>
  <c r="W29" i="33"/>
  <c r="V29" i="33"/>
  <c r="O29" i="33"/>
  <c r="E29" i="33"/>
  <c r="D29" i="33"/>
  <c r="C29" i="33"/>
  <c r="AZ28" i="33"/>
  <c r="AP28" i="33"/>
  <c r="AO28" i="33"/>
  <c r="AN28" i="33"/>
  <c r="AH28" i="33"/>
  <c r="X28" i="33"/>
  <c r="W28" i="33"/>
  <c r="V28" i="33"/>
  <c r="O28" i="33"/>
  <c r="E28" i="33"/>
  <c r="D28" i="33"/>
  <c r="C28" i="33"/>
  <c r="AZ27" i="33"/>
  <c r="AP27" i="33"/>
  <c r="AO27" i="33"/>
  <c r="AN27" i="33"/>
  <c r="AH27" i="33"/>
  <c r="X27" i="33"/>
  <c r="W27" i="33"/>
  <c r="V27" i="33"/>
  <c r="O27" i="33"/>
  <c r="E27" i="33"/>
  <c r="D27" i="33"/>
  <c r="C27" i="33"/>
  <c r="AZ26" i="33"/>
  <c r="AP26" i="33"/>
  <c r="AO26" i="33"/>
  <c r="AN26" i="33"/>
  <c r="AH26" i="33"/>
  <c r="X26" i="33"/>
  <c r="W26" i="33"/>
  <c r="V26" i="33"/>
  <c r="O26" i="33"/>
  <c r="E26" i="33"/>
  <c r="D26" i="33"/>
  <c r="C26" i="33"/>
  <c r="AZ25" i="33"/>
  <c r="AP25" i="33"/>
  <c r="AO25" i="33"/>
  <c r="AN25" i="33"/>
  <c r="AH25" i="33"/>
  <c r="X25" i="33"/>
  <c r="W25" i="33"/>
  <c r="V25" i="33"/>
  <c r="O25" i="33"/>
  <c r="E25" i="33"/>
  <c r="D25" i="33"/>
  <c r="C25" i="33"/>
  <c r="AZ24" i="33"/>
  <c r="AP24" i="33"/>
  <c r="AO24" i="33"/>
  <c r="AN24" i="33"/>
  <c r="AH24" i="33"/>
  <c r="X24" i="33"/>
  <c r="W24" i="33"/>
  <c r="V24" i="33"/>
  <c r="O24" i="33"/>
  <c r="E24" i="33"/>
  <c r="D24" i="33"/>
  <c r="C24" i="33"/>
  <c r="AZ23" i="33"/>
  <c r="AP23" i="33"/>
  <c r="AO23" i="33"/>
  <c r="AN23" i="33"/>
  <c r="AH23" i="33"/>
  <c r="X23" i="33"/>
  <c r="W23" i="33"/>
  <c r="V23" i="33"/>
  <c r="O23" i="33"/>
  <c r="E23" i="33"/>
  <c r="D23" i="33"/>
  <c r="C23" i="33"/>
  <c r="AZ22" i="33"/>
  <c r="AP22" i="33"/>
  <c r="AO22" i="33"/>
  <c r="AN22" i="33"/>
  <c r="AH22" i="33"/>
  <c r="X22" i="33"/>
  <c r="W22" i="33"/>
  <c r="V22" i="33"/>
  <c r="O22" i="33"/>
  <c r="E22" i="33"/>
  <c r="D22" i="33"/>
  <c r="C22" i="33"/>
  <c r="BR21" i="33"/>
  <c r="BH21" i="33"/>
  <c r="BG21" i="33"/>
  <c r="BF21" i="33"/>
  <c r="AZ21" i="33"/>
  <c r="AP21" i="33"/>
  <c r="AO21" i="33"/>
  <c r="AN21" i="33"/>
  <c r="AH21" i="33"/>
  <c r="X21" i="33"/>
  <c r="W21" i="33"/>
  <c r="V21" i="33"/>
  <c r="O21" i="33"/>
  <c r="E21" i="33"/>
  <c r="D21" i="33"/>
  <c r="C21" i="33"/>
  <c r="BR20" i="33"/>
  <c r="BH20" i="33"/>
  <c r="BG20" i="33"/>
  <c r="BF20" i="33"/>
  <c r="AZ20" i="33"/>
  <c r="AP20" i="33"/>
  <c r="AO20" i="33"/>
  <c r="AN20" i="33"/>
  <c r="AH20" i="33"/>
  <c r="X20" i="33"/>
  <c r="W20" i="33"/>
  <c r="V20" i="33"/>
  <c r="O20" i="33"/>
  <c r="E20" i="33"/>
  <c r="D20" i="33"/>
  <c r="C20" i="33"/>
  <c r="BR19" i="33"/>
  <c r="BH19" i="33"/>
  <c r="BG19" i="33"/>
  <c r="BF19" i="33"/>
  <c r="AZ19" i="33"/>
  <c r="AP19" i="33"/>
  <c r="AO19" i="33"/>
  <c r="AN19" i="33"/>
  <c r="AH19" i="33"/>
  <c r="X19" i="33"/>
  <c r="W19" i="33"/>
  <c r="V19" i="33"/>
  <c r="O19" i="33"/>
  <c r="E19" i="33"/>
  <c r="D19" i="33"/>
  <c r="C19" i="33"/>
  <c r="BR18" i="33"/>
  <c r="BH18" i="33"/>
  <c r="BG18" i="33"/>
  <c r="BF18" i="33"/>
  <c r="AZ18" i="33"/>
  <c r="AP18" i="33"/>
  <c r="AO18" i="33"/>
  <c r="AN18" i="33"/>
  <c r="AH18" i="33"/>
  <c r="X18" i="33"/>
  <c r="W18" i="33"/>
  <c r="V18" i="33"/>
  <c r="O18" i="33"/>
  <c r="E18" i="33"/>
  <c r="D18" i="33"/>
  <c r="C18" i="33"/>
  <c r="BR17" i="33"/>
  <c r="BH17" i="33"/>
  <c r="BG17" i="33"/>
  <c r="BF17" i="33"/>
  <c r="AZ17" i="33"/>
  <c r="AP17" i="33"/>
  <c r="AO17" i="33"/>
  <c r="AN17" i="33"/>
  <c r="AH17" i="33"/>
  <c r="X17" i="33"/>
  <c r="W17" i="33"/>
  <c r="V17" i="33"/>
  <c r="O17" i="33"/>
  <c r="E17" i="33"/>
  <c r="D17" i="33"/>
  <c r="C17" i="33"/>
  <c r="BR16" i="33"/>
  <c r="BH16" i="33"/>
  <c r="BG16" i="33"/>
  <c r="BF16" i="33"/>
  <c r="AZ16" i="33"/>
  <c r="AP16" i="33"/>
  <c r="AO16" i="33"/>
  <c r="AN16" i="33"/>
  <c r="AH16" i="33"/>
  <c r="X16" i="33"/>
  <c r="W16" i="33"/>
  <c r="V16" i="33"/>
  <c r="O16" i="33"/>
  <c r="E16" i="33"/>
  <c r="D16" i="33"/>
  <c r="C16" i="33"/>
  <c r="BR15" i="33"/>
  <c r="BH15" i="33"/>
  <c r="BG15" i="33"/>
  <c r="BF15" i="33"/>
  <c r="AZ15" i="33"/>
  <c r="AP15" i="33"/>
  <c r="AO15" i="33"/>
  <c r="AN15" i="33"/>
  <c r="AH15" i="33"/>
  <c r="X15" i="33"/>
  <c r="W15" i="33"/>
  <c r="V15" i="33"/>
  <c r="O15" i="33"/>
  <c r="E15" i="33"/>
  <c r="D15" i="33"/>
  <c r="C15" i="33"/>
  <c r="BR14" i="33"/>
  <c r="BH14" i="33"/>
  <c r="BG14" i="33"/>
  <c r="BF14" i="33"/>
  <c r="AZ14" i="33"/>
  <c r="AP14" i="33"/>
  <c r="AO14" i="33"/>
  <c r="AN14" i="33"/>
  <c r="AH14" i="33"/>
  <c r="X14" i="33"/>
  <c r="W14" i="33"/>
  <c r="V14" i="33"/>
  <c r="O14" i="33"/>
  <c r="E14" i="33"/>
  <c r="D14" i="33"/>
  <c r="C14" i="33"/>
  <c r="BR13" i="33"/>
  <c r="BH13" i="33"/>
  <c r="BG13" i="33"/>
  <c r="BF13" i="33"/>
  <c r="AZ13" i="33"/>
  <c r="AP13" i="33"/>
  <c r="AO13" i="33"/>
  <c r="AN13" i="33"/>
  <c r="AH13" i="33"/>
  <c r="X13" i="33"/>
  <c r="W13" i="33"/>
  <c r="V13" i="33"/>
  <c r="O13" i="33"/>
  <c r="E13" i="33"/>
  <c r="D13" i="33"/>
  <c r="C13" i="33"/>
  <c r="BR12" i="33"/>
  <c r="BH12" i="33"/>
  <c r="BG12" i="33"/>
  <c r="BF12" i="33"/>
  <c r="AZ12" i="33"/>
  <c r="AP12" i="33"/>
  <c r="AO12" i="33"/>
  <c r="AN12" i="33"/>
  <c r="AH12" i="33"/>
  <c r="X12" i="33"/>
  <c r="W12" i="33"/>
  <c r="V12" i="33"/>
  <c r="O12" i="33"/>
  <c r="E12" i="33"/>
  <c r="D12" i="33"/>
  <c r="C12" i="33"/>
  <c r="BR11" i="33"/>
  <c r="BH11" i="33"/>
  <c r="BG11" i="33"/>
  <c r="BF11" i="33"/>
  <c r="AZ11" i="33"/>
  <c r="AP11" i="33"/>
  <c r="AO11" i="33"/>
  <c r="AN11" i="33"/>
  <c r="AH11" i="33"/>
  <c r="X11" i="33"/>
  <c r="W11" i="33"/>
  <c r="V11" i="33"/>
  <c r="O11" i="33"/>
  <c r="E11" i="33"/>
  <c r="D11" i="33"/>
  <c r="C11" i="33"/>
  <c r="BR10" i="33"/>
  <c r="BH10" i="33"/>
  <c r="BG10" i="33"/>
  <c r="BF10" i="33"/>
  <c r="AZ10" i="33"/>
  <c r="AP10" i="33"/>
  <c r="AO10" i="33"/>
  <c r="AN10" i="33"/>
  <c r="AH10" i="33"/>
  <c r="X10" i="33"/>
  <c r="W10" i="33"/>
  <c r="V10" i="33"/>
  <c r="O10" i="33"/>
  <c r="E10" i="33"/>
  <c r="D10" i="33"/>
  <c r="C10" i="33"/>
  <c r="BR9" i="33"/>
  <c r="BH9" i="33"/>
  <c r="BG9" i="33"/>
  <c r="BF9" i="33"/>
  <c r="AZ9" i="33"/>
  <c r="AP9" i="33"/>
  <c r="AO9" i="33"/>
  <c r="AN9" i="33"/>
  <c r="AH9" i="33"/>
  <c r="X9" i="33"/>
  <c r="W9" i="33"/>
  <c r="W1" i="33" s="1"/>
  <c r="V9" i="33"/>
  <c r="O9" i="33"/>
  <c r="E9" i="33"/>
  <c r="D9" i="33"/>
  <c r="C9" i="33"/>
  <c r="BR8" i="33"/>
  <c r="BH8" i="33"/>
  <c r="BG8" i="33"/>
  <c r="BF8" i="33"/>
  <c r="AZ8" i="33"/>
  <c r="AP8" i="33"/>
  <c r="AO8" i="33"/>
  <c r="AN8" i="33"/>
  <c r="AH8" i="33"/>
  <c r="X8" i="33"/>
  <c r="W8" i="33"/>
  <c r="V8" i="33"/>
  <c r="O8" i="33"/>
  <c r="E8" i="33"/>
  <c r="D8" i="33"/>
  <c r="C8" i="33"/>
  <c r="BR7" i="33"/>
  <c r="BH7" i="33"/>
  <c r="BG7" i="33"/>
  <c r="BF7" i="33"/>
  <c r="AZ7" i="33"/>
  <c r="AP7" i="33"/>
  <c r="AO7" i="33"/>
  <c r="AN7" i="33"/>
  <c r="AH7" i="33"/>
  <c r="X7" i="33"/>
  <c r="X1" i="33" s="1"/>
  <c r="W7" i="33"/>
  <c r="V7" i="33"/>
  <c r="O7" i="33"/>
  <c r="E7" i="33"/>
  <c r="D7" i="33"/>
  <c r="C7" i="33"/>
  <c r="BR6" i="33"/>
  <c r="BH6" i="33"/>
  <c r="BG6" i="33"/>
  <c r="BF6" i="33"/>
  <c r="AZ6" i="33"/>
  <c r="AP6" i="33"/>
  <c r="AO6" i="33"/>
  <c r="AN6" i="33"/>
  <c r="AH6" i="33"/>
  <c r="X6" i="33"/>
  <c r="W6" i="33"/>
  <c r="V6" i="33"/>
  <c r="O6" i="33"/>
  <c r="E6" i="33"/>
  <c r="D6" i="33"/>
  <c r="C6" i="33"/>
  <c r="AP2" i="33"/>
  <c r="B25" i="34" l="1"/>
  <c r="B32" i="34" s="1" a="1"/>
  <c r="G24" i="34"/>
  <c r="A24" i="34"/>
  <c r="G17" i="34"/>
  <c r="E2" i="34" s="1"/>
  <c r="F2" i="34"/>
  <c r="AA8" i="33"/>
  <c r="AA15" i="33"/>
  <c r="AA35" i="33"/>
  <c r="AB6" i="33"/>
  <c r="AB8" i="33"/>
  <c r="AB15" i="33"/>
  <c r="AB32" i="33"/>
  <c r="N19" i="33"/>
  <c r="AR21" i="33"/>
  <c r="AY21" i="33" s="1"/>
  <c r="Z74" i="33"/>
  <c r="AG74" i="33" s="1"/>
  <c r="BF1" i="33"/>
  <c r="BF2" i="33"/>
  <c r="BJ19" i="33" s="1"/>
  <c r="BQ19" i="33" s="1"/>
  <c r="D1" i="33"/>
  <c r="H24" i="33" s="1"/>
  <c r="AB72" i="33"/>
  <c r="H10" i="33"/>
  <c r="N16" i="33"/>
  <c r="AO1" i="33"/>
  <c r="AS11" i="33"/>
  <c r="H7" i="33"/>
  <c r="AR8" i="33"/>
  <c r="AY8" i="33" s="1"/>
  <c r="I41" i="33"/>
  <c r="AN1" i="33"/>
  <c r="AR11" i="33" s="1"/>
  <c r="AY11" i="33" s="1"/>
  <c r="W2" i="33"/>
  <c r="AA76" i="33" s="1"/>
  <c r="AA9" i="33"/>
  <c r="N13" i="33"/>
  <c r="C2" i="33"/>
  <c r="V1" i="33"/>
  <c r="Z11" i="33" s="1"/>
  <c r="AG11" i="33" s="1"/>
  <c r="E1" i="33"/>
  <c r="I7" i="33" s="1"/>
  <c r="E2" i="33"/>
  <c r="I40" i="33" s="1"/>
  <c r="AO2" i="33"/>
  <c r="H28" i="33"/>
  <c r="N46" i="33"/>
  <c r="BH1" i="33"/>
  <c r="BL15" i="33" s="1"/>
  <c r="BH2" i="33"/>
  <c r="BL11" i="33" s="1"/>
  <c r="I14" i="33"/>
  <c r="I32" i="33"/>
  <c r="AT34" i="33"/>
  <c r="H62" i="33"/>
  <c r="Z7" i="33"/>
  <c r="AG7" i="33" s="1"/>
  <c r="AP1" i="33"/>
  <c r="AT7" i="33" s="1"/>
  <c r="AT9" i="33"/>
  <c r="X2" i="33"/>
  <c r="AB19" i="33" s="1"/>
  <c r="AT12" i="33"/>
  <c r="BL14" i="33"/>
  <c r="BL18" i="33"/>
  <c r="AN2" i="33"/>
  <c r="AR75" i="33" s="1"/>
  <c r="AY75" i="33" s="1"/>
  <c r="BK8" i="33"/>
  <c r="I11" i="33"/>
  <c r="AT15" i="33"/>
  <c r="I36" i="33"/>
  <c r="I62" i="33"/>
  <c r="AT68" i="33"/>
  <c r="AT69" i="33"/>
  <c r="AR70" i="33"/>
  <c r="AY70" i="33" s="1"/>
  <c r="AR71" i="33"/>
  <c r="AY71" i="33" s="1"/>
  <c r="D2" i="33"/>
  <c r="H18" i="33" s="1"/>
  <c r="AT17" i="33"/>
  <c r="I33" i="33"/>
  <c r="BK20" i="33"/>
  <c r="AS24" i="33"/>
  <c r="Z25" i="33"/>
  <c r="AG25" i="33" s="1"/>
  <c r="I30" i="33"/>
  <c r="Z31" i="33"/>
  <c r="AG31" i="33" s="1"/>
  <c r="I49" i="33"/>
  <c r="I56" i="33"/>
  <c r="AT70" i="33"/>
  <c r="AT71" i="33"/>
  <c r="AB75" i="33"/>
  <c r="Z77" i="33"/>
  <c r="AG77" i="33" s="1"/>
  <c r="Z17" i="33"/>
  <c r="AG17" i="33" s="1"/>
  <c r="I20" i="33"/>
  <c r="AT26" i="33"/>
  <c r="I66" i="33"/>
  <c r="AA77" i="33"/>
  <c r="AB18" i="33"/>
  <c r="I22" i="33"/>
  <c r="AR22" i="33"/>
  <c r="AY22" i="33" s="1"/>
  <c r="H26" i="33"/>
  <c r="I53" i="33"/>
  <c r="I63" i="33"/>
  <c r="BL68" i="33"/>
  <c r="AT72" i="33"/>
  <c r="AT73" i="33"/>
  <c r="AB77" i="33"/>
  <c r="BG2" i="33"/>
  <c r="I44" i="33"/>
  <c r="BL69" i="33"/>
  <c r="AB23" i="33"/>
  <c r="AT36" i="33"/>
  <c r="I47" i="33"/>
  <c r="I60" i="33"/>
  <c r="BL70" i="33"/>
  <c r="AT74" i="33"/>
  <c r="AT75" i="33"/>
  <c r="AR77" i="33"/>
  <c r="AY77" i="33" s="1"/>
  <c r="C1" i="33"/>
  <c r="G71" i="33" s="1"/>
  <c r="N71" i="33" s="1"/>
  <c r="H17" i="33"/>
  <c r="I68" i="33"/>
  <c r="BL71" i="33"/>
  <c r="V2" i="33"/>
  <c r="Z23" i="33" s="1"/>
  <c r="AG23" i="33" s="1"/>
  <c r="Z6" i="33"/>
  <c r="BL19" i="33"/>
  <c r="I27" i="33"/>
  <c r="I50" i="33"/>
  <c r="I69" i="33"/>
  <c r="BL72" i="33"/>
  <c r="AT76" i="33"/>
  <c r="AT77" i="33"/>
  <c r="AT20" i="33"/>
  <c r="AT31" i="33"/>
  <c r="H39" i="33"/>
  <c r="I42" i="33"/>
  <c r="I64" i="33"/>
  <c r="I70" i="33"/>
  <c r="BL73" i="33"/>
  <c r="BL21" i="33"/>
  <c r="Z26" i="33"/>
  <c r="AG26" i="33" s="1"/>
  <c r="AS32" i="33"/>
  <c r="AS33" i="33"/>
  <c r="AS35" i="33"/>
  <c r="I71" i="33"/>
  <c r="BL74" i="33"/>
  <c r="AS29" i="33"/>
  <c r="AT30" i="33"/>
  <c r="AT32" i="33"/>
  <c r="I37" i="33"/>
  <c r="Z70" i="33"/>
  <c r="AG70" i="33" s="1"/>
  <c r="I72" i="33"/>
  <c r="BL75" i="33"/>
  <c r="BG1" i="33"/>
  <c r="BK14" i="33" s="1"/>
  <c r="Z20" i="33"/>
  <c r="AG20" i="33" s="1"/>
  <c r="I28" i="33"/>
  <c r="AT29" i="33"/>
  <c r="I48" i="33"/>
  <c r="I51" i="33"/>
  <c r="I58" i="33"/>
  <c r="Z71" i="33"/>
  <c r="AG71" i="33" s="1"/>
  <c r="I73" i="33"/>
  <c r="BL76" i="33"/>
  <c r="BK77" i="33"/>
  <c r="AT19" i="33"/>
  <c r="AT23" i="33"/>
  <c r="AT25" i="33"/>
  <c r="H65" i="33"/>
  <c r="Z72" i="33"/>
  <c r="AG72" i="33" s="1"/>
  <c r="I74" i="33"/>
  <c r="BL77" i="33"/>
  <c r="I23" i="33"/>
  <c r="I65" i="33"/>
  <c r="AR68" i="33"/>
  <c r="AY68" i="33" s="1"/>
  <c r="AR69" i="33"/>
  <c r="AY69" i="33" s="1"/>
  <c r="Z73" i="33"/>
  <c r="AG73" i="33" s="1"/>
  <c r="I75" i="33"/>
  <c r="E3" i="32"/>
  <c r="E4" i="32"/>
  <c r="E5" i="32"/>
  <c r="E6" i="32"/>
  <c r="E7" i="32"/>
  <c r="E8" i="32"/>
  <c r="E9" i="32"/>
  <c r="E10" i="32"/>
  <c r="E11" i="32"/>
  <c r="E12" i="32"/>
  <c r="E13" i="32"/>
  <c r="E14" i="32"/>
  <c r="E15" i="32"/>
  <c r="E16" i="32"/>
  <c r="E17" i="32"/>
  <c r="E18" i="32"/>
  <c r="E19" i="32"/>
  <c r="E20" i="32"/>
  <c r="E21" i="32"/>
  <c r="E22" i="32"/>
  <c r="E23" i="32"/>
  <c r="E24" i="32"/>
  <c r="E25" i="32"/>
  <c r="E26" i="32"/>
  <c r="E27" i="32"/>
  <c r="E28" i="32"/>
  <c r="E29" i="32"/>
  <c r="E30" i="32"/>
  <c r="E31" i="32"/>
  <c r="E32" i="32"/>
  <c r="E33" i="32"/>
  <c r="E34" i="32"/>
  <c r="E35" i="32"/>
  <c r="E36" i="32"/>
  <c r="E37" i="32"/>
  <c r="E38" i="32"/>
  <c r="E39" i="32"/>
  <c r="E40" i="32"/>
  <c r="E41" i="32"/>
  <c r="E42" i="32"/>
  <c r="E43" i="32"/>
  <c r="E44" i="32"/>
  <c r="E45" i="32"/>
  <c r="E46" i="32"/>
  <c r="E47" i="32"/>
  <c r="E48" i="32"/>
  <c r="E49" i="32"/>
  <c r="E50" i="32"/>
  <c r="E51" i="32"/>
  <c r="E52" i="32"/>
  <c r="E53" i="32"/>
  <c r="E54" i="32"/>
  <c r="E55" i="32"/>
  <c r="E56" i="32"/>
  <c r="E57" i="32"/>
  <c r="E58" i="32"/>
  <c r="E59" i="32"/>
  <c r="E60" i="32"/>
  <c r="E61" i="32"/>
  <c r="E62" i="32"/>
  <c r="E2" i="32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20" i="17"/>
  <c r="S19" i="17"/>
  <c r="S18" i="17"/>
  <c r="S17" i="17"/>
  <c r="S16" i="17"/>
  <c r="S15" i="17"/>
  <c r="S14" i="17"/>
  <c r="S13" i="17"/>
  <c r="S12" i="17"/>
  <c r="S11" i="17"/>
  <c r="S10" i="17"/>
  <c r="S9" i="17"/>
  <c r="S8" i="17"/>
  <c r="S7" i="17"/>
  <c r="S6" i="17"/>
  <c r="S5" i="17"/>
  <c r="S4" i="17"/>
  <c r="S3" i="17"/>
  <c r="S2" i="17"/>
  <c r="J59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2" i="17"/>
  <c r="BH77" i="19"/>
  <c r="BG77" i="19"/>
  <c r="BF77" i="19"/>
  <c r="BH76" i="19"/>
  <c r="BG76" i="19"/>
  <c r="BF76" i="19"/>
  <c r="BH75" i="19"/>
  <c r="BG75" i="19"/>
  <c r="BF75" i="19"/>
  <c r="BH74" i="19"/>
  <c r="BG74" i="19"/>
  <c r="BF74" i="19"/>
  <c r="BH73" i="19"/>
  <c r="BG73" i="19"/>
  <c r="BF73" i="19"/>
  <c r="BH72" i="19"/>
  <c r="BG72" i="19"/>
  <c r="BF72" i="19"/>
  <c r="BH71" i="19"/>
  <c r="BG71" i="19"/>
  <c r="BF71" i="19"/>
  <c r="BH70" i="19"/>
  <c r="BG70" i="19"/>
  <c r="BF70" i="19"/>
  <c r="BH69" i="19"/>
  <c r="BG69" i="19"/>
  <c r="BF69" i="19"/>
  <c r="BH68" i="19"/>
  <c r="BG68" i="19"/>
  <c r="BF68" i="19"/>
  <c r="AP77" i="19"/>
  <c r="AO77" i="19"/>
  <c r="AN77" i="19"/>
  <c r="AP76" i="19"/>
  <c r="AO76" i="19"/>
  <c r="AN76" i="19"/>
  <c r="AP75" i="19"/>
  <c r="AO75" i="19"/>
  <c r="AN75" i="19"/>
  <c r="AP74" i="19"/>
  <c r="AO74" i="19"/>
  <c r="AN74" i="19"/>
  <c r="AP73" i="19"/>
  <c r="AO73" i="19"/>
  <c r="AN73" i="19"/>
  <c r="AP72" i="19"/>
  <c r="AO72" i="19"/>
  <c r="AN72" i="19"/>
  <c r="AP71" i="19"/>
  <c r="AO71" i="19"/>
  <c r="AN71" i="19"/>
  <c r="AP70" i="19"/>
  <c r="AO70" i="19"/>
  <c r="AN70" i="19"/>
  <c r="AP69" i="19"/>
  <c r="AO69" i="19"/>
  <c r="AN69" i="19"/>
  <c r="AP68" i="19"/>
  <c r="AO68" i="19"/>
  <c r="AN68" i="19"/>
  <c r="X77" i="19"/>
  <c r="W77" i="19"/>
  <c r="V77" i="19"/>
  <c r="X76" i="19"/>
  <c r="W76" i="19"/>
  <c r="V76" i="19"/>
  <c r="X75" i="19"/>
  <c r="W75" i="19"/>
  <c r="V75" i="19"/>
  <c r="X74" i="19"/>
  <c r="W74" i="19"/>
  <c r="V74" i="19"/>
  <c r="X73" i="19"/>
  <c r="W73" i="19"/>
  <c r="V73" i="19"/>
  <c r="X72" i="19"/>
  <c r="W72" i="19"/>
  <c r="V72" i="19"/>
  <c r="X71" i="19"/>
  <c r="W71" i="19"/>
  <c r="V71" i="19"/>
  <c r="X70" i="19"/>
  <c r="W70" i="19"/>
  <c r="V70" i="19"/>
  <c r="X69" i="19"/>
  <c r="W69" i="19"/>
  <c r="V69" i="19"/>
  <c r="X68" i="19"/>
  <c r="W68" i="19"/>
  <c r="V68" i="19"/>
  <c r="C69" i="19"/>
  <c r="D69" i="19"/>
  <c r="E69" i="19"/>
  <c r="C70" i="19"/>
  <c r="D70" i="19"/>
  <c r="E70" i="19"/>
  <c r="C71" i="19"/>
  <c r="D71" i="19"/>
  <c r="E71" i="19"/>
  <c r="C72" i="19"/>
  <c r="D72" i="19"/>
  <c r="E72" i="19"/>
  <c r="C73" i="19"/>
  <c r="D73" i="19"/>
  <c r="E73" i="19"/>
  <c r="C74" i="19"/>
  <c r="D74" i="19"/>
  <c r="E74" i="19"/>
  <c r="C75" i="19"/>
  <c r="D75" i="19"/>
  <c r="E75" i="19"/>
  <c r="C76" i="19"/>
  <c r="D76" i="19"/>
  <c r="E76" i="19"/>
  <c r="C77" i="19"/>
  <c r="D77" i="19"/>
  <c r="E77" i="19"/>
  <c r="E68" i="19"/>
  <c r="D68" i="19"/>
  <c r="C68" i="19"/>
  <c r="C119" i="28"/>
  <c r="D119" i="28" s="1"/>
  <c r="E119" i="28" s="1"/>
  <c r="D118" i="28"/>
  <c r="E118" i="28" s="1"/>
  <c r="C118" i="28"/>
  <c r="C117" i="28"/>
  <c r="D117" i="28" s="1"/>
  <c r="E117" i="28" s="1"/>
  <c r="C116" i="28"/>
  <c r="D116" i="28" s="1"/>
  <c r="E116" i="28" s="1"/>
  <c r="C115" i="28"/>
  <c r="D115" i="28" s="1"/>
  <c r="E115" i="28" s="1"/>
  <c r="C114" i="28"/>
  <c r="D114" i="28" s="1"/>
  <c r="E114" i="28" s="1"/>
  <c r="C113" i="28"/>
  <c r="D113" i="28" s="1"/>
  <c r="E113" i="28" s="1"/>
  <c r="D112" i="28"/>
  <c r="E112" i="28" s="1"/>
  <c r="C112" i="28"/>
  <c r="C111" i="28"/>
  <c r="D111" i="28" s="1"/>
  <c r="E111" i="28" s="1"/>
  <c r="C110" i="28"/>
  <c r="D110" i="28" s="1"/>
  <c r="E110" i="28" s="1"/>
  <c r="C131" i="27"/>
  <c r="D131" i="27" s="1"/>
  <c r="E131" i="27" s="1"/>
  <c r="C130" i="27"/>
  <c r="D130" i="27" s="1"/>
  <c r="E130" i="27" s="1"/>
  <c r="C129" i="27"/>
  <c r="D129" i="27" s="1"/>
  <c r="E129" i="27" s="1"/>
  <c r="C128" i="27"/>
  <c r="D128" i="27" s="1"/>
  <c r="E128" i="27" s="1"/>
  <c r="C127" i="27"/>
  <c r="D127" i="27" s="1"/>
  <c r="E127" i="27" s="1"/>
  <c r="C126" i="27"/>
  <c r="D126" i="27" s="1"/>
  <c r="E126" i="27" s="1"/>
  <c r="C125" i="27"/>
  <c r="D125" i="27" s="1"/>
  <c r="E125" i="27" s="1"/>
  <c r="D124" i="27"/>
  <c r="E124" i="27" s="1"/>
  <c r="C124" i="27"/>
  <c r="C123" i="27"/>
  <c r="D123" i="27" s="1"/>
  <c r="E123" i="27" s="1"/>
  <c r="C122" i="27"/>
  <c r="D122" i="27" s="1"/>
  <c r="E122" i="27" s="1"/>
  <c r="C122" i="26"/>
  <c r="D122" i="26" s="1"/>
  <c r="E122" i="26" s="1"/>
  <c r="C123" i="26"/>
  <c r="D123" i="26" s="1"/>
  <c r="E123" i="26" s="1"/>
  <c r="C124" i="26"/>
  <c r="D124" i="26"/>
  <c r="E124" i="26"/>
  <c r="C125" i="26"/>
  <c r="D125" i="26" s="1"/>
  <c r="E125" i="26" s="1"/>
  <c r="C126" i="26"/>
  <c r="D126" i="26"/>
  <c r="E126" i="26"/>
  <c r="C127" i="26"/>
  <c r="D127" i="26" s="1"/>
  <c r="E127" i="26" s="1"/>
  <c r="C128" i="26"/>
  <c r="D128" i="26"/>
  <c r="E128" i="26" s="1"/>
  <c r="C129" i="26"/>
  <c r="D129" i="26"/>
  <c r="E129" i="26"/>
  <c r="C130" i="26"/>
  <c r="D130" i="26"/>
  <c r="E130" i="26" s="1"/>
  <c r="B36" i="20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E131" i="26"/>
  <c r="D131" i="26"/>
  <c r="C131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O124" i="18"/>
  <c r="P124" i="18" s="1"/>
  <c r="O125" i="18"/>
  <c r="P125" i="18" s="1"/>
  <c r="O126" i="18"/>
  <c r="P126" i="18" s="1"/>
  <c r="O127" i="18"/>
  <c r="P127" i="18" s="1"/>
  <c r="O128" i="18"/>
  <c r="P128" i="18" s="1"/>
  <c r="O129" i="18"/>
  <c r="P129" i="18" s="1"/>
  <c r="O130" i="18"/>
  <c r="P130" i="18" s="1"/>
  <c r="O131" i="18"/>
  <c r="O132" i="18" s="1"/>
  <c r="P131" i="18"/>
  <c r="O134" i="18"/>
  <c r="P134" i="18" s="1"/>
  <c r="O135" i="18"/>
  <c r="P135" i="18" s="1"/>
  <c r="O136" i="18"/>
  <c r="P136" i="18" s="1"/>
  <c r="O137" i="18"/>
  <c r="P137" i="18" s="1"/>
  <c r="O138" i="18"/>
  <c r="P138" i="18" s="1"/>
  <c r="O139" i="18"/>
  <c r="P139" i="18"/>
  <c r="O140" i="18"/>
  <c r="P140" i="18" s="1"/>
  <c r="O143" i="18"/>
  <c r="P143" i="18" s="1"/>
  <c r="O144" i="18"/>
  <c r="P144" i="18" s="1"/>
  <c r="P121" i="18"/>
  <c r="P122" i="18"/>
  <c r="P123" i="18"/>
  <c r="H145" i="18"/>
  <c r="H146" i="18"/>
  <c r="H135" i="18"/>
  <c r="H136" i="18"/>
  <c r="B3" i="26"/>
  <c r="H144" i="18"/>
  <c r="H143" i="18"/>
  <c r="H142" i="18"/>
  <c r="H141" i="18"/>
  <c r="H140" i="18"/>
  <c r="H139" i="18"/>
  <c r="H138" i="18"/>
  <c r="H137" i="18"/>
  <c r="C137" i="18"/>
  <c r="BR77" i="19"/>
  <c r="BR76" i="19"/>
  <c r="BR75" i="19"/>
  <c r="BR74" i="19"/>
  <c r="BR73" i="19"/>
  <c r="BR72" i="19"/>
  <c r="BR71" i="19"/>
  <c r="BR70" i="19"/>
  <c r="BR69" i="19"/>
  <c r="BR68" i="19"/>
  <c r="BR21" i="19"/>
  <c r="BR20" i="19"/>
  <c r="BR19" i="19"/>
  <c r="BR18" i="19"/>
  <c r="BR17" i="19"/>
  <c r="BR16" i="19"/>
  <c r="BR15" i="19"/>
  <c r="BR14" i="19"/>
  <c r="BR13" i="19"/>
  <c r="BR12" i="19"/>
  <c r="BR11" i="19"/>
  <c r="BR10" i="19"/>
  <c r="BR9" i="19"/>
  <c r="BR8" i="19"/>
  <c r="BR7" i="19"/>
  <c r="BR6" i="19"/>
  <c r="AH77" i="19"/>
  <c r="AH76" i="19"/>
  <c r="AH75" i="19"/>
  <c r="AH74" i="19"/>
  <c r="AH73" i="19"/>
  <c r="AH72" i="19"/>
  <c r="AH71" i="19"/>
  <c r="AH70" i="19"/>
  <c r="AH69" i="19"/>
  <c r="AH68" i="19"/>
  <c r="AH35" i="19"/>
  <c r="AH34" i="19"/>
  <c r="AH33" i="19"/>
  <c r="AH32" i="19"/>
  <c r="AH31" i="19"/>
  <c r="AH30" i="19"/>
  <c r="AH29" i="19"/>
  <c r="AH28" i="19"/>
  <c r="AH27" i="19"/>
  <c r="AH26" i="19"/>
  <c r="AH25" i="19"/>
  <c r="AH24" i="19"/>
  <c r="AH23" i="19"/>
  <c r="AH22" i="19"/>
  <c r="AH21" i="19"/>
  <c r="AH20" i="19"/>
  <c r="AH19" i="19"/>
  <c r="AH18" i="19"/>
  <c r="AH17" i="19"/>
  <c r="AH16" i="19"/>
  <c r="AH15" i="19"/>
  <c r="AH14" i="19"/>
  <c r="AH13" i="19"/>
  <c r="AH12" i="19"/>
  <c r="AH11" i="19"/>
  <c r="AH10" i="19"/>
  <c r="AH9" i="19"/>
  <c r="AH8" i="19"/>
  <c r="AH7" i="19"/>
  <c r="AH6" i="19"/>
  <c r="AZ77" i="19"/>
  <c r="AZ76" i="19"/>
  <c r="AZ75" i="19"/>
  <c r="AZ74" i="19"/>
  <c r="AZ73" i="19"/>
  <c r="AZ72" i="19"/>
  <c r="AZ71" i="19"/>
  <c r="AZ70" i="19"/>
  <c r="AZ69" i="19"/>
  <c r="AZ68" i="19"/>
  <c r="AZ37" i="19"/>
  <c r="AZ36" i="19"/>
  <c r="AZ35" i="19"/>
  <c r="AZ34" i="19"/>
  <c r="AZ33" i="19"/>
  <c r="AZ32" i="19"/>
  <c r="AZ31" i="19"/>
  <c r="AZ30" i="19"/>
  <c r="AZ29" i="19"/>
  <c r="AZ28" i="19"/>
  <c r="AZ27" i="19"/>
  <c r="AZ26" i="19"/>
  <c r="AZ25" i="19"/>
  <c r="AZ24" i="19"/>
  <c r="AZ23" i="19"/>
  <c r="AZ22" i="19"/>
  <c r="AZ21" i="19"/>
  <c r="AZ20" i="19"/>
  <c r="AZ19" i="19"/>
  <c r="AZ18" i="19"/>
  <c r="AZ17" i="19"/>
  <c r="AZ16" i="19"/>
  <c r="AZ15" i="19"/>
  <c r="AZ14" i="19"/>
  <c r="AZ13" i="19"/>
  <c r="AZ12" i="19"/>
  <c r="AZ11" i="19"/>
  <c r="AZ10" i="19"/>
  <c r="AZ9" i="19"/>
  <c r="AZ8" i="19"/>
  <c r="AZ7" i="19"/>
  <c r="AZ6" i="19"/>
  <c r="O69" i="19"/>
  <c r="O70" i="19"/>
  <c r="O71" i="19"/>
  <c r="O72" i="19"/>
  <c r="O73" i="19"/>
  <c r="O74" i="19"/>
  <c r="O75" i="19"/>
  <c r="O76" i="19"/>
  <c r="O77" i="19"/>
  <c r="O68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" i="19"/>
  <c r="AN36" i="19"/>
  <c r="AN37" i="19"/>
  <c r="BF21" i="19"/>
  <c r="BF20" i="19"/>
  <c r="BF19" i="19"/>
  <c r="BF18" i="19"/>
  <c r="BF17" i="19"/>
  <c r="BF16" i="19"/>
  <c r="BF15" i="19"/>
  <c r="BF14" i="19"/>
  <c r="BF13" i="19"/>
  <c r="BF12" i="19"/>
  <c r="BF11" i="19"/>
  <c r="BF9" i="19"/>
  <c r="BF8" i="19"/>
  <c r="BF7" i="19"/>
  <c r="BF6" i="19"/>
  <c r="AN35" i="19"/>
  <c r="AN34" i="19"/>
  <c r="AN33" i="19"/>
  <c r="AN32" i="19"/>
  <c r="AN31" i="19"/>
  <c r="AN30" i="19"/>
  <c r="AN28" i="19"/>
  <c r="AN27" i="19"/>
  <c r="AN26" i="19"/>
  <c r="AN25" i="19"/>
  <c r="AN24" i="19"/>
  <c r="AN23" i="19"/>
  <c r="AN22" i="19"/>
  <c r="AN21" i="19"/>
  <c r="AN20" i="19"/>
  <c r="AN19" i="19"/>
  <c r="AN18" i="19"/>
  <c r="AN16" i="19"/>
  <c r="AN15" i="19"/>
  <c r="AN14" i="19"/>
  <c r="AN13" i="19"/>
  <c r="AN12" i="19"/>
  <c r="AN11" i="19"/>
  <c r="AN10" i="19"/>
  <c r="AN9" i="19"/>
  <c r="AN8" i="19"/>
  <c r="AN7" i="19"/>
  <c r="AN6" i="19"/>
  <c r="V35" i="19"/>
  <c r="V34" i="19"/>
  <c r="V33" i="19"/>
  <c r="V32" i="19"/>
  <c r="V31" i="19"/>
  <c r="V30" i="19"/>
  <c r="V28" i="19"/>
  <c r="V27" i="19"/>
  <c r="V26" i="19"/>
  <c r="V25" i="19"/>
  <c r="V24" i="19"/>
  <c r="V23" i="19"/>
  <c r="V22" i="19"/>
  <c r="V21" i="19"/>
  <c r="V20" i="19"/>
  <c r="V19" i="19"/>
  <c r="V18" i="19"/>
  <c r="V16" i="19"/>
  <c r="V15" i="19"/>
  <c r="V14" i="19"/>
  <c r="V13" i="19"/>
  <c r="V12" i="19"/>
  <c r="V11" i="19"/>
  <c r="V10" i="19"/>
  <c r="V9" i="19"/>
  <c r="V8" i="19"/>
  <c r="V7" i="19"/>
  <c r="V6" i="19"/>
  <c r="C7" i="19"/>
  <c r="C8" i="19"/>
  <c r="C9" i="19"/>
  <c r="C10" i="19"/>
  <c r="C11" i="19"/>
  <c r="C12" i="19"/>
  <c r="C14" i="19"/>
  <c r="C15" i="19"/>
  <c r="C16" i="19"/>
  <c r="C17" i="19"/>
  <c r="C18" i="19"/>
  <c r="C19" i="19"/>
  <c r="C20" i="19"/>
  <c r="C21" i="19"/>
  <c r="C22" i="19"/>
  <c r="C23" i="19"/>
  <c r="C24" i="19"/>
  <c r="C26" i="19"/>
  <c r="C27" i="19"/>
  <c r="C28" i="19"/>
  <c r="C29" i="19"/>
  <c r="C30" i="19"/>
  <c r="C31" i="19"/>
  <c r="C32" i="19"/>
  <c r="C33" i="19"/>
  <c r="C34" i="19"/>
  <c r="C35" i="19"/>
  <c r="C36" i="19"/>
  <c r="C38" i="19"/>
  <c r="C39" i="19"/>
  <c r="C40" i="19"/>
  <c r="C41" i="19"/>
  <c r="C42" i="19"/>
  <c r="C43" i="19"/>
  <c r="C44" i="19"/>
  <c r="C45" i="19"/>
  <c r="C46" i="19"/>
  <c r="C47" i="19"/>
  <c r="C48" i="19"/>
  <c r="C50" i="19"/>
  <c r="C51" i="19"/>
  <c r="C52" i="19"/>
  <c r="C53" i="19"/>
  <c r="C54" i="19"/>
  <c r="C55" i="19"/>
  <c r="C56" i="19"/>
  <c r="C57" i="19"/>
  <c r="C58" i="19"/>
  <c r="C59" i="19"/>
  <c r="C60" i="19"/>
  <c r="C62" i="19"/>
  <c r="C63" i="19"/>
  <c r="C64" i="19"/>
  <c r="C65" i="19"/>
  <c r="C66" i="19"/>
  <c r="C6" i="19"/>
  <c r="BQ92" i="16"/>
  <c r="BP92" i="16"/>
  <c r="BT91" i="16"/>
  <c r="BP91" i="16"/>
  <c r="BT90" i="16"/>
  <c r="BS90" i="16"/>
  <c r="BT89" i="16"/>
  <c r="BS89" i="16"/>
  <c r="BR89" i="16"/>
  <c r="BQ85" i="16"/>
  <c r="BP85" i="16"/>
  <c r="BT84" i="16"/>
  <c r="BP84" i="16"/>
  <c r="BT83" i="16"/>
  <c r="BS83" i="16"/>
  <c r="BT82" i="16"/>
  <c r="BS82" i="16"/>
  <c r="BR82" i="16"/>
  <c r="BQ78" i="16"/>
  <c r="BP78" i="16"/>
  <c r="BT77" i="16"/>
  <c r="BP77" i="16"/>
  <c r="BT76" i="16"/>
  <c r="BS76" i="16"/>
  <c r="BT75" i="16"/>
  <c r="BS75" i="16"/>
  <c r="BR75" i="16"/>
  <c r="BQ71" i="16"/>
  <c r="BP71" i="16"/>
  <c r="BT70" i="16"/>
  <c r="BP70" i="16"/>
  <c r="BT69" i="16"/>
  <c r="BS69" i="16"/>
  <c r="BT68" i="16"/>
  <c r="BS68" i="16"/>
  <c r="BR68" i="16"/>
  <c r="BQ64" i="16"/>
  <c r="BP64" i="16"/>
  <c r="BT63" i="16"/>
  <c r="BP63" i="16"/>
  <c r="BT62" i="16"/>
  <c r="BS62" i="16"/>
  <c r="BT61" i="16"/>
  <c r="BS61" i="16"/>
  <c r="BR61" i="16"/>
  <c r="BQ57" i="16"/>
  <c r="BP57" i="16"/>
  <c r="BT56" i="16"/>
  <c r="BP56" i="16"/>
  <c r="BT55" i="16"/>
  <c r="BS55" i="16"/>
  <c r="BT54" i="16"/>
  <c r="BS54" i="16"/>
  <c r="BR54" i="16"/>
  <c r="BQ50" i="16"/>
  <c r="BP50" i="16"/>
  <c r="BT49" i="16"/>
  <c r="BP49" i="16"/>
  <c r="BT48" i="16"/>
  <c r="BS48" i="16"/>
  <c r="BT47" i="16"/>
  <c r="BS47" i="16"/>
  <c r="BR47" i="16"/>
  <c r="BQ43" i="16"/>
  <c r="BP43" i="16"/>
  <c r="BT42" i="16"/>
  <c r="BP42" i="16"/>
  <c r="BT41" i="16"/>
  <c r="BS41" i="16"/>
  <c r="BT40" i="16"/>
  <c r="BS40" i="16"/>
  <c r="BR40" i="16"/>
  <c r="BQ36" i="16"/>
  <c r="BP36" i="16"/>
  <c r="BT35" i="16"/>
  <c r="BP35" i="16"/>
  <c r="BT34" i="16"/>
  <c r="BS34" i="16"/>
  <c r="BT33" i="16"/>
  <c r="BS33" i="16"/>
  <c r="BR33" i="16"/>
  <c r="BQ29" i="16"/>
  <c r="BP29" i="16"/>
  <c r="BT28" i="16"/>
  <c r="BP28" i="16"/>
  <c r="BT27" i="16"/>
  <c r="BS27" i="16"/>
  <c r="BT26" i="16"/>
  <c r="BS26" i="16"/>
  <c r="BR26" i="16"/>
  <c r="BW24" i="16"/>
  <c r="BW31" i="16" s="1"/>
  <c r="BW38" i="16" s="1"/>
  <c r="BW45" i="16" s="1"/>
  <c r="BW52" i="16" s="1"/>
  <c r="BW59" i="16" s="1"/>
  <c r="BW66" i="16" s="1"/>
  <c r="BW73" i="16" s="1"/>
  <c r="BW80" i="16" s="1"/>
  <c r="BW87" i="16" s="1"/>
  <c r="BQ22" i="16"/>
  <c r="BP22" i="16"/>
  <c r="BT21" i="16"/>
  <c r="BP21" i="16"/>
  <c r="BT20" i="16"/>
  <c r="BS20" i="16"/>
  <c r="BT19" i="16"/>
  <c r="BS19" i="16"/>
  <c r="BR19" i="16"/>
  <c r="CU17" i="16"/>
  <c r="CU24" i="16" s="1"/>
  <c r="CU31" i="16" s="1"/>
  <c r="CU38" i="16" s="1"/>
  <c r="CU45" i="16" s="1"/>
  <c r="CU52" i="16" s="1"/>
  <c r="CU59" i="16" s="1"/>
  <c r="CU66" i="16" s="1"/>
  <c r="CU73" i="16" s="1"/>
  <c r="CU80" i="16" s="1"/>
  <c r="CU87" i="16" s="1"/>
  <c r="CM17" i="16"/>
  <c r="CM24" i="16" s="1"/>
  <c r="CM31" i="16" s="1"/>
  <c r="CM38" i="16" s="1"/>
  <c r="CM45" i="16" s="1"/>
  <c r="CM52" i="16" s="1"/>
  <c r="CM59" i="16" s="1"/>
  <c r="CM66" i="16" s="1"/>
  <c r="CM73" i="16" s="1"/>
  <c r="CM80" i="16" s="1"/>
  <c r="CM87" i="16" s="1"/>
  <c r="CE17" i="16"/>
  <c r="CE24" i="16" s="1"/>
  <c r="CE31" i="16" s="1"/>
  <c r="CE38" i="16" s="1"/>
  <c r="CE45" i="16" s="1"/>
  <c r="CE52" i="16" s="1"/>
  <c r="CE59" i="16" s="1"/>
  <c r="CE66" i="16" s="1"/>
  <c r="CE73" i="16" s="1"/>
  <c r="CE80" i="16" s="1"/>
  <c r="CE87" i="16" s="1"/>
  <c r="BW17" i="16"/>
  <c r="BO17" i="16"/>
  <c r="BO24" i="16" s="1"/>
  <c r="BO31" i="16" s="1"/>
  <c r="BO38" i="16" s="1"/>
  <c r="BO45" i="16" s="1"/>
  <c r="BO52" i="16" s="1"/>
  <c r="BO59" i="16" s="1"/>
  <c r="BO66" i="16" s="1"/>
  <c r="BO73" i="16" s="1"/>
  <c r="BO80" i="16" s="1"/>
  <c r="BO87" i="16" s="1"/>
  <c r="CZ16" i="16"/>
  <c r="CY16" i="16"/>
  <c r="CX16" i="16"/>
  <c r="CW16" i="16"/>
  <c r="CV16" i="16"/>
  <c r="CB16" i="16"/>
  <c r="CA16" i="16"/>
  <c r="BZ16" i="16"/>
  <c r="BY16" i="16"/>
  <c r="BX16" i="16"/>
  <c r="CW15" i="16"/>
  <c r="CV15" i="16"/>
  <c r="BY15" i="16"/>
  <c r="BX15" i="16"/>
  <c r="BQ15" i="16"/>
  <c r="BP15" i="16"/>
  <c r="CZ14" i="16"/>
  <c r="CV14" i="16"/>
  <c r="CB14" i="16"/>
  <c r="BT14" i="16"/>
  <c r="BP14" i="16"/>
  <c r="BX14" i="16" s="1"/>
  <c r="CZ13" i="16"/>
  <c r="CY13" i="16"/>
  <c r="CA13" i="16"/>
  <c r="BT13" i="16"/>
  <c r="CB13" i="16" s="1"/>
  <c r="BS13" i="16"/>
  <c r="CZ12" i="16"/>
  <c r="CY12" i="16"/>
  <c r="CX12" i="16"/>
  <c r="CB12" i="16"/>
  <c r="CA12" i="16"/>
  <c r="BT12" i="16"/>
  <c r="BS12" i="16"/>
  <c r="BR12" i="16"/>
  <c r="BZ12" i="16" s="1"/>
  <c r="BQ92" i="13"/>
  <c r="BP92" i="13"/>
  <c r="BT91" i="13"/>
  <c r="BP91" i="13"/>
  <c r="BT90" i="13"/>
  <c r="BS90" i="13"/>
  <c r="BT89" i="13"/>
  <c r="BS89" i="13"/>
  <c r="BR89" i="13"/>
  <c r="BQ85" i="13"/>
  <c r="BP85" i="13"/>
  <c r="BT84" i="13"/>
  <c r="BP84" i="13"/>
  <c r="BT83" i="13"/>
  <c r="BS83" i="13"/>
  <c r="BT82" i="13"/>
  <c r="BS82" i="13"/>
  <c r="BR82" i="13"/>
  <c r="BQ78" i="13"/>
  <c r="BP78" i="13"/>
  <c r="BT77" i="13"/>
  <c r="BP77" i="13"/>
  <c r="BT76" i="13"/>
  <c r="BS76" i="13"/>
  <c r="BT75" i="13"/>
  <c r="BS75" i="13"/>
  <c r="BR75" i="13"/>
  <c r="BQ71" i="13"/>
  <c r="BP71" i="13"/>
  <c r="BT70" i="13"/>
  <c r="BP70" i="13"/>
  <c r="BT69" i="13"/>
  <c r="BS69" i="13"/>
  <c r="BT68" i="13"/>
  <c r="BS68" i="13"/>
  <c r="BR68" i="13"/>
  <c r="BQ64" i="13"/>
  <c r="BP64" i="13"/>
  <c r="BT63" i="13"/>
  <c r="BP63" i="13"/>
  <c r="BT62" i="13"/>
  <c r="BS62" i="13"/>
  <c r="BT61" i="13"/>
  <c r="BS61" i="13"/>
  <c r="BR61" i="13"/>
  <c r="BQ57" i="13"/>
  <c r="BP57" i="13"/>
  <c r="BT56" i="13"/>
  <c r="BP56" i="13"/>
  <c r="BT55" i="13"/>
  <c r="BS55" i="13"/>
  <c r="BT54" i="13"/>
  <c r="BS54" i="13"/>
  <c r="BR54" i="13"/>
  <c r="BQ50" i="13"/>
  <c r="BP50" i="13"/>
  <c r="BT49" i="13"/>
  <c r="BP49" i="13"/>
  <c r="BT48" i="13"/>
  <c r="BS48" i="13"/>
  <c r="BT47" i="13"/>
  <c r="BS47" i="13"/>
  <c r="BR47" i="13"/>
  <c r="BQ43" i="13"/>
  <c r="BP43" i="13"/>
  <c r="BT42" i="13"/>
  <c r="BP42" i="13"/>
  <c r="BT41" i="13"/>
  <c r="BS41" i="13"/>
  <c r="BT40" i="13"/>
  <c r="BS40" i="13"/>
  <c r="BR40" i="13"/>
  <c r="BQ36" i="13"/>
  <c r="BP36" i="13"/>
  <c r="BT35" i="13"/>
  <c r="BP35" i="13"/>
  <c r="BT34" i="13"/>
  <c r="BS34" i="13"/>
  <c r="BT33" i="13"/>
  <c r="BS33" i="13"/>
  <c r="BR33" i="13"/>
  <c r="BQ29" i="13"/>
  <c r="BP29" i="13"/>
  <c r="BT28" i="13"/>
  <c r="BP28" i="13"/>
  <c r="BT27" i="13"/>
  <c r="BS27" i="13"/>
  <c r="BT26" i="13"/>
  <c r="BS26" i="13"/>
  <c r="BR26" i="13"/>
  <c r="BW24" i="13"/>
  <c r="BW31" i="13" s="1"/>
  <c r="BW38" i="13" s="1"/>
  <c r="BW45" i="13" s="1"/>
  <c r="BW52" i="13" s="1"/>
  <c r="BW59" i="13" s="1"/>
  <c r="BW66" i="13" s="1"/>
  <c r="BW73" i="13" s="1"/>
  <c r="BW80" i="13" s="1"/>
  <c r="BW87" i="13" s="1"/>
  <c r="BQ22" i="13"/>
  <c r="BP22" i="13"/>
  <c r="BT21" i="13"/>
  <c r="BP21" i="13"/>
  <c r="BT20" i="13"/>
  <c r="BS20" i="13"/>
  <c r="BT19" i="13"/>
  <c r="BS19" i="13"/>
  <c r="BR19" i="13"/>
  <c r="CU17" i="13"/>
  <c r="CU24" i="13" s="1"/>
  <c r="CU31" i="13" s="1"/>
  <c r="CU38" i="13" s="1"/>
  <c r="CU45" i="13" s="1"/>
  <c r="CU52" i="13" s="1"/>
  <c r="CU59" i="13" s="1"/>
  <c r="CU66" i="13" s="1"/>
  <c r="CU73" i="13" s="1"/>
  <c r="CU80" i="13" s="1"/>
  <c r="CU87" i="13" s="1"/>
  <c r="CM17" i="13"/>
  <c r="CM24" i="13" s="1"/>
  <c r="CM31" i="13" s="1"/>
  <c r="CM38" i="13" s="1"/>
  <c r="CM45" i="13" s="1"/>
  <c r="CM52" i="13" s="1"/>
  <c r="CM59" i="13" s="1"/>
  <c r="CM66" i="13" s="1"/>
  <c r="CM73" i="13" s="1"/>
  <c r="CM80" i="13" s="1"/>
  <c r="CM87" i="13" s="1"/>
  <c r="CE17" i="13"/>
  <c r="CE24" i="13" s="1"/>
  <c r="CE31" i="13" s="1"/>
  <c r="CE38" i="13" s="1"/>
  <c r="CE45" i="13" s="1"/>
  <c r="CE52" i="13" s="1"/>
  <c r="CE59" i="13" s="1"/>
  <c r="CE66" i="13" s="1"/>
  <c r="CE73" i="13" s="1"/>
  <c r="CE80" i="13" s="1"/>
  <c r="CE87" i="13" s="1"/>
  <c r="BW17" i="13"/>
  <c r="BO17" i="13"/>
  <c r="BO24" i="13" s="1"/>
  <c r="BO31" i="13" s="1"/>
  <c r="BO38" i="13" s="1"/>
  <c r="BO45" i="13" s="1"/>
  <c r="BO52" i="13" s="1"/>
  <c r="BO59" i="13" s="1"/>
  <c r="BO66" i="13" s="1"/>
  <c r="BO73" i="13" s="1"/>
  <c r="BO80" i="13" s="1"/>
  <c r="BO87" i="13" s="1"/>
  <c r="CZ16" i="13"/>
  <c r="CY16" i="13"/>
  <c r="CX16" i="13"/>
  <c r="CW16" i="13"/>
  <c r="CV16" i="13"/>
  <c r="CB16" i="13"/>
  <c r="CA16" i="13"/>
  <c r="BZ16" i="13"/>
  <c r="BY16" i="13"/>
  <c r="BX16" i="13"/>
  <c r="CW15" i="13"/>
  <c r="CV15" i="13"/>
  <c r="BY15" i="13"/>
  <c r="BX15" i="13"/>
  <c r="BQ15" i="13"/>
  <c r="BP15" i="13"/>
  <c r="CZ14" i="13"/>
  <c r="CV14" i="13"/>
  <c r="CB14" i="13"/>
  <c r="BX14" i="13"/>
  <c r="BT14" i="13"/>
  <c r="BP14" i="13"/>
  <c r="CZ13" i="13"/>
  <c r="CY13" i="13"/>
  <c r="CB13" i="13"/>
  <c r="BT13" i="13"/>
  <c r="BS13" i="13"/>
  <c r="CA13" i="13" s="1"/>
  <c r="CZ12" i="13"/>
  <c r="CY12" i="13"/>
  <c r="CX12" i="13"/>
  <c r="CA12" i="13"/>
  <c r="BT12" i="13"/>
  <c r="CB12" i="13" s="1"/>
  <c r="BS12" i="13"/>
  <c r="BR12" i="13"/>
  <c r="BZ12" i="13" s="1"/>
  <c r="BQ92" i="11"/>
  <c r="BP92" i="11"/>
  <c r="BT91" i="11"/>
  <c r="BP91" i="11"/>
  <c r="BT90" i="11"/>
  <c r="BS90" i="11"/>
  <c r="BT89" i="11"/>
  <c r="BS89" i="11"/>
  <c r="BR89" i="11"/>
  <c r="BQ85" i="11"/>
  <c r="BP85" i="11"/>
  <c r="BT84" i="11"/>
  <c r="BP84" i="11"/>
  <c r="BT83" i="11"/>
  <c r="BS83" i="11"/>
  <c r="BT82" i="11"/>
  <c r="BS82" i="11"/>
  <c r="BR82" i="11"/>
  <c r="BQ78" i="11"/>
  <c r="BP78" i="11"/>
  <c r="BT77" i="11"/>
  <c r="BP77" i="11"/>
  <c r="BT76" i="11"/>
  <c r="BS76" i="11"/>
  <c r="BT75" i="11"/>
  <c r="BS75" i="11"/>
  <c r="BR75" i="11"/>
  <c r="BQ71" i="11"/>
  <c r="BP71" i="11"/>
  <c r="BT70" i="11"/>
  <c r="BP70" i="11"/>
  <c r="BT69" i="11"/>
  <c r="BS69" i="11"/>
  <c r="BT68" i="11"/>
  <c r="BS68" i="11"/>
  <c r="BR68" i="11"/>
  <c r="BQ64" i="11"/>
  <c r="BP64" i="11"/>
  <c r="BT63" i="11"/>
  <c r="BP63" i="11"/>
  <c r="BT62" i="11"/>
  <c r="BS62" i="11"/>
  <c r="BT61" i="11"/>
  <c r="BS61" i="11"/>
  <c r="BR61" i="11"/>
  <c r="BQ57" i="11"/>
  <c r="BP57" i="11"/>
  <c r="BT56" i="11"/>
  <c r="BP56" i="11"/>
  <c r="BT55" i="11"/>
  <c r="BS55" i="11"/>
  <c r="BT54" i="11"/>
  <c r="BS54" i="11"/>
  <c r="BR54" i="11"/>
  <c r="BQ50" i="11"/>
  <c r="BP50" i="11"/>
  <c r="BT49" i="11"/>
  <c r="BP49" i="11"/>
  <c r="BT48" i="11"/>
  <c r="BS48" i="11"/>
  <c r="BT47" i="11"/>
  <c r="BS47" i="11"/>
  <c r="BR47" i="11"/>
  <c r="BQ43" i="11"/>
  <c r="BP43" i="11"/>
  <c r="BT42" i="11"/>
  <c r="BP42" i="11"/>
  <c r="BT41" i="11"/>
  <c r="BS41" i="11"/>
  <c r="BT40" i="11"/>
  <c r="BS40" i="11"/>
  <c r="BR40" i="11"/>
  <c r="BQ36" i="11"/>
  <c r="BP36" i="11"/>
  <c r="BT35" i="11"/>
  <c r="BP35" i="11"/>
  <c r="BT34" i="11"/>
  <c r="BS34" i="11"/>
  <c r="BT33" i="11"/>
  <c r="BS33" i="11"/>
  <c r="BR33" i="11"/>
  <c r="BQ29" i="11"/>
  <c r="BP29" i="11"/>
  <c r="BT28" i="11"/>
  <c r="BP28" i="11"/>
  <c r="BT27" i="11"/>
  <c r="BS27" i="11"/>
  <c r="BT26" i="11"/>
  <c r="BS26" i="11"/>
  <c r="BR26" i="11"/>
  <c r="BW24" i="11"/>
  <c r="BW31" i="11" s="1"/>
  <c r="BW38" i="11" s="1"/>
  <c r="BW45" i="11" s="1"/>
  <c r="BW52" i="11" s="1"/>
  <c r="BW59" i="11" s="1"/>
  <c r="BW66" i="11" s="1"/>
  <c r="BW73" i="11" s="1"/>
  <c r="BW80" i="11" s="1"/>
  <c r="BW87" i="11" s="1"/>
  <c r="BQ22" i="11"/>
  <c r="BP22" i="11"/>
  <c r="BT21" i="11"/>
  <c r="BP21" i="11"/>
  <c r="BT20" i="11"/>
  <c r="BS20" i="11"/>
  <c r="BT19" i="11"/>
  <c r="BS19" i="11"/>
  <c r="BR19" i="11"/>
  <c r="CU17" i="11"/>
  <c r="CU24" i="11" s="1"/>
  <c r="CU31" i="11" s="1"/>
  <c r="CU38" i="11" s="1"/>
  <c r="CU45" i="11" s="1"/>
  <c r="CU52" i="11" s="1"/>
  <c r="CU59" i="11" s="1"/>
  <c r="CU66" i="11" s="1"/>
  <c r="CU73" i="11" s="1"/>
  <c r="CU80" i="11" s="1"/>
  <c r="CU87" i="11" s="1"/>
  <c r="CM17" i="11"/>
  <c r="CM24" i="11" s="1"/>
  <c r="CM31" i="11" s="1"/>
  <c r="CM38" i="11" s="1"/>
  <c r="CM45" i="11" s="1"/>
  <c r="CM52" i="11" s="1"/>
  <c r="CM59" i="11" s="1"/>
  <c r="CM66" i="11" s="1"/>
  <c r="CM73" i="11" s="1"/>
  <c r="CM80" i="11" s="1"/>
  <c r="CM87" i="11" s="1"/>
  <c r="CE17" i="11"/>
  <c r="CE24" i="11" s="1"/>
  <c r="CE31" i="11" s="1"/>
  <c r="CE38" i="11" s="1"/>
  <c r="CE45" i="11" s="1"/>
  <c r="CE52" i="11" s="1"/>
  <c r="CE59" i="11" s="1"/>
  <c r="CE66" i="11" s="1"/>
  <c r="CE73" i="11" s="1"/>
  <c r="CE80" i="11" s="1"/>
  <c r="CE87" i="11" s="1"/>
  <c r="BW17" i="11"/>
  <c r="BO17" i="11"/>
  <c r="BO24" i="11" s="1"/>
  <c r="BO31" i="11" s="1"/>
  <c r="BO38" i="11" s="1"/>
  <c r="BO45" i="11" s="1"/>
  <c r="BO52" i="11" s="1"/>
  <c r="BO59" i="11" s="1"/>
  <c r="BO66" i="11" s="1"/>
  <c r="BO73" i="11" s="1"/>
  <c r="BO80" i="11" s="1"/>
  <c r="BO87" i="11" s="1"/>
  <c r="CZ16" i="11"/>
  <c r="CY16" i="11"/>
  <c r="CX16" i="11"/>
  <c r="CW16" i="11"/>
  <c r="CV16" i="11"/>
  <c r="CB16" i="11"/>
  <c r="CA16" i="11"/>
  <c r="BZ16" i="11"/>
  <c r="BY16" i="11"/>
  <c r="BX16" i="11"/>
  <c r="CW15" i="11"/>
  <c r="CV15" i="11"/>
  <c r="BY15" i="11"/>
  <c r="BX15" i="11"/>
  <c r="BQ15" i="11"/>
  <c r="BP15" i="11"/>
  <c r="CZ14" i="11"/>
  <c r="CV14" i="11"/>
  <c r="CB14" i="11"/>
  <c r="BX14" i="11"/>
  <c r="BT14" i="11"/>
  <c r="BP14" i="11"/>
  <c r="CZ13" i="11"/>
  <c r="CY13" i="11"/>
  <c r="CB13" i="11"/>
  <c r="CA13" i="11"/>
  <c r="BT13" i="11"/>
  <c r="BS13" i="11"/>
  <c r="CZ12" i="11"/>
  <c r="CY12" i="11"/>
  <c r="CX12" i="11"/>
  <c r="CA12" i="11"/>
  <c r="BT12" i="11"/>
  <c r="CB12" i="11" s="1"/>
  <c r="BS12" i="11"/>
  <c r="BR12" i="11"/>
  <c r="BZ12" i="11" s="1"/>
  <c r="G21" i="20"/>
  <c r="H21" i="20"/>
  <c r="D22" i="20"/>
  <c r="H22" i="20"/>
  <c r="D23" i="20"/>
  <c r="E23" i="20"/>
  <c r="F20" i="20"/>
  <c r="G20" i="20"/>
  <c r="H20" i="20"/>
  <c r="G3" i="29"/>
  <c r="H3" i="29"/>
  <c r="D4" i="29"/>
  <c r="H4" i="29"/>
  <c r="D5" i="29"/>
  <c r="E5" i="29"/>
  <c r="F2" i="29"/>
  <c r="G2" i="29"/>
  <c r="H2" i="29"/>
  <c r="G3" i="30"/>
  <c r="H3" i="30"/>
  <c r="D4" i="30"/>
  <c r="H4" i="30"/>
  <c r="D5" i="30"/>
  <c r="E5" i="30"/>
  <c r="F2" i="30"/>
  <c r="G2" i="30"/>
  <c r="H2" i="30"/>
  <c r="G3" i="31"/>
  <c r="H3" i="31"/>
  <c r="D4" i="31"/>
  <c r="H4" i="31"/>
  <c r="D5" i="31"/>
  <c r="E5" i="31"/>
  <c r="E30" i="31" s="1"/>
  <c r="F2" i="31"/>
  <c r="G2" i="31"/>
  <c r="H2" i="31"/>
  <c r="C722" i="31"/>
  <c r="C723" i="31" s="1"/>
  <c r="C724" i="31" s="1"/>
  <c r="C725" i="31" s="1"/>
  <c r="C726" i="31" s="1"/>
  <c r="C727" i="31" s="1"/>
  <c r="C728" i="31" s="1"/>
  <c r="C729" i="31" s="1"/>
  <c r="C730" i="31" s="1"/>
  <c r="C731" i="31" s="1"/>
  <c r="C732" i="31" s="1"/>
  <c r="C733" i="31" s="1"/>
  <c r="C734" i="31" s="1"/>
  <c r="C735" i="31" s="1"/>
  <c r="C736" i="31" s="1"/>
  <c r="C737" i="31" s="1"/>
  <c r="C738" i="31" s="1"/>
  <c r="C739" i="31" s="1"/>
  <c r="C740" i="31" s="1"/>
  <c r="C741" i="31" s="1"/>
  <c r="C742" i="31" s="1"/>
  <c r="C743" i="31" s="1"/>
  <c r="C744" i="31" s="1"/>
  <c r="C745" i="31" s="1"/>
  <c r="C746" i="31" s="1"/>
  <c r="C747" i="31" s="1"/>
  <c r="C748" i="31" s="1"/>
  <c r="C749" i="31" s="1"/>
  <c r="C750" i="31" s="1"/>
  <c r="C751" i="31" s="1"/>
  <c r="C752" i="31" s="1"/>
  <c r="C753" i="31" s="1"/>
  <c r="C754" i="31" s="1"/>
  <c r="C755" i="31" s="1"/>
  <c r="C756" i="31" s="1"/>
  <c r="C757" i="31" s="1"/>
  <c r="C758" i="31" s="1"/>
  <c r="C759" i="31" s="1"/>
  <c r="C760" i="31" s="1"/>
  <c r="C761" i="31" s="1"/>
  <c r="C762" i="31" s="1"/>
  <c r="C763" i="31" s="1"/>
  <c r="C764" i="31" s="1"/>
  <c r="C765" i="31" s="1"/>
  <c r="C766" i="31" s="1"/>
  <c r="C767" i="31" s="1"/>
  <c r="C768" i="31" s="1"/>
  <c r="C769" i="31" s="1"/>
  <c r="C770" i="31" s="1"/>
  <c r="C771" i="31" s="1"/>
  <c r="C772" i="31" s="1"/>
  <c r="C773" i="31" s="1"/>
  <c r="C774" i="31" s="1"/>
  <c r="C775" i="31" s="1"/>
  <c r="C776" i="31" s="1"/>
  <c r="C777" i="31" s="1"/>
  <c r="C778" i="31" s="1"/>
  <c r="C779" i="31" s="1"/>
  <c r="C780" i="31" s="1"/>
  <c r="C781" i="31" s="1"/>
  <c r="C782" i="31" s="1"/>
  <c r="C783" i="31" s="1"/>
  <c r="C784" i="31" s="1"/>
  <c r="C785" i="31" s="1"/>
  <c r="C786" i="31" s="1"/>
  <c r="C787" i="31" s="1"/>
  <c r="C788" i="31" s="1"/>
  <c r="C789" i="31" s="1"/>
  <c r="C790" i="31" s="1"/>
  <c r="C791" i="31" s="1"/>
  <c r="C792" i="31" s="1"/>
  <c r="C793" i="31" s="1"/>
  <c r="C794" i="31" s="1"/>
  <c r="C795" i="31" s="1"/>
  <c r="C796" i="31" s="1"/>
  <c r="C797" i="31" s="1"/>
  <c r="C798" i="31" s="1"/>
  <c r="C799" i="31" s="1"/>
  <c r="C800" i="31" s="1"/>
  <c r="C801" i="31" s="1"/>
  <c r="C802" i="31" s="1"/>
  <c r="C803" i="31" s="1"/>
  <c r="C804" i="31" s="1"/>
  <c r="C805" i="31" s="1"/>
  <c r="C806" i="31" s="1"/>
  <c r="C807" i="31" s="1"/>
  <c r="C713" i="31"/>
  <c r="C714" i="31" s="1"/>
  <c r="C715" i="31" s="1"/>
  <c r="C716" i="31" s="1"/>
  <c r="C717" i="31" s="1"/>
  <c r="C718" i="31" s="1"/>
  <c r="C719" i="31" s="1"/>
  <c r="C720" i="31" s="1"/>
  <c r="C721" i="31" s="1"/>
  <c r="A712" i="31"/>
  <c r="C617" i="31"/>
  <c r="C618" i="31" s="1"/>
  <c r="C619" i="31" s="1"/>
  <c r="C620" i="31" s="1"/>
  <c r="C621" i="31" s="1"/>
  <c r="C622" i="31" s="1"/>
  <c r="C623" i="31" s="1"/>
  <c r="C624" i="31" s="1"/>
  <c r="C625" i="31" s="1"/>
  <c r="C626" i="31" s="1"/>
  <c r="C627" i="31" s="1"/>
  <c r="C628" i="31" s="1"/>
  <c r="C629" i="31" s="1"/>
  <c r="C630" i="31" s="1"/>
  <c r="C631" i="31" s="1"/>
  <c r="C632" i="31" s="1"/>
  <c r="C633" i="31" s="1"/>
  <c r="C634" i="31" s="1"/>
  <c r="C635" i="31" s="1"/>
  <c r="C636" i="31" s="1"/>
  <c r="C637" i="31" s="1"/>
  <c r="C638" i="31" s="1"/>
  <c r="C639" i="31" s="1"/>
  <c r="C640" i="31" s="1"/>
  <c r="C641" i="31" s="1"/>
  <c r="C642" i="31" s="1"/>
  <c r="C643" i="31" s="1"/>
  <c r="C644" i="31" s="1"/>
  <c r="C645" i="31" s="1"/>
  <c r="C646" i="31" s="1"/>
  <c r="C647" i="31" s="1"/>
  <c r="C648" i="31" s="1"/>
  <c r="C649" i="31" s="1"/>
  <c r="C650" i="31" s="1"/>
  <c r="C651" i="31" s="1"/>
  <c r="C652" i="31" s="1"/>
  <c r="C653" i="31" s="1"/>
  <c r="C654" i="31" s="1"/>
  <c r="C655" i="31" s="1"/>
  <c r="C656" i="31" s="1"/>
  <c r="C657" i="31" s="1"/>
  <c r="C658" i="31" s="1"/>
  <c r="C659" i="31" s="1"/>
  <c r="C660" i="31" s="1"/>
  <c r="C661" i="31" s="1"/>
  <c r="C662" i="31" s="1"/>
  <c r="C663" i="31" s="1"/>
  <c r="C664" i="31" s="1"/>
  <c r="C665" i="31" s="1"/>
  <c r="C666" i="31" s="1"/>
  <c r="C667" i="31" s="1"/>
  <c r="C668" i="31" s="1"/>
  <c r="C669" i="31" s="1"/>
  <c r="C670" i="31" s="1"/>
  <c r="C671" i="31" s="1"/>
  <c r="C672" i="31" s="1"/>
  <c r="C673" i="31" s="1"/>
  <c r="C674" i="31" s="1"/>
  <c r="C675" i="31" s="1"/>
  <c r="C676" i="31" s="1"/>
  <c r="C677" i="31" s="1"/>
  <c r="C678" i="31" s="1"/>
  <c r="C679" i="31" s="1"/>
  <c r="C680" i="31" s="1"/>
  <c r="C681" i="31" s="1"/>
  <c r="C682" i="31" s="1"/>
  <c r="C683" i="31" s="1"/>
  <c r="C684" i="31" s="1"/>
  <c r="C685" i="31" s="1"/>
  <c r="C686" i="31" s="1"/>
  <c r="C687" i="31" s="1"/>
  <c r="C688" i="31" s="1"/>
  <c r="C689" i="31" s="1"/>
  <c r="C690" i="31" s="1"/>
  <c r="C691" i="31" s="1"/>
  <c r="C692" i="31" s="1"/>
  <c r="C693" i="31" s="1"/>
  <c r="C694" i="31" s="1"/>
  <c r="C695" i="31" s="1"/>
  <c r="C696" i="31" s="1"/>
  <c r="C697" i="31" s="1"/>
  <c r="C698" i="31" s="1"/>
  <c r="C699" i="31" s="1"/>
  <c r="C700" i="31" s="1"/>
  <c r="C701" i="31" s="1"/>
  <c r="C702" i="31" s="1"/>
  <c r="C703" i="31" s="1"/>
  <c r="C704" i="31" s="1"/>
  <c r="C705" i="31" s="1"/>
  <c r="C706" i="31" s="1"/>
  <c r="C707" i="31" s="1"/>
  <c r="C708" i="31" s="1"/>
  <c r="C709" i="31" s="1"/>
  <c r="C710" i="31" s="1"/>
  <c r="C711" i="31" s="1"/>
  <c r="A616" i="31"/>
  <c r="B535" i="31"/>
  <c r="B531" i="31"/>
  <c r="B527" i="31"/>
  <c r="B526" i="31"/>
  <c r="B530" i="31" s="1"/>
  <c r="B534" i="31" s="1"/>
  <c r="B525" i="31"/>
  <c r="B529" i="31" s="1"/>
  <c r="C524" i="31"/>
  <c r="C525" i="31" s="1"/>
  <c r="C526" i="31" s="1"/>
  <c r="C527" i="31" s="1"/>
  <c r="C528" i="31" s="1"/>
  <c r="C529" i="31" s="1"/>
  <c r="C530" i="31" s="1"/>
  <c r="C531" i="31" s="1"/>
  <c r="C532" i="31" s="1"/>
  <c r="C533" i="31" s="1"/>
  <c r="C534" i="31" s="1"/>
  <c r="C535" i="31" s="1"/>
  <c r="C536" i="31" s="1"/>
  <c r="C537" i="31" s="1"/>
  <c r="C538" i="31" s="1"/>
  <c r="C539" i="31" s="1"/>
  <c r="C540" i="31" s="1"/>
  <c r="C541" i="31" s="1"/>
  <c r="C542" i="31" s="1"/>
  <c r="C543" i="31" s="1"/>
  <c r="C544" i="31" s="1"/>
  <c r="C545" i="31" s="1"/>
  <c r="C546" i="31" s="1"/>
  <c r="C547" i="31" s="1"/>
  <c r="C548" i="31" s="1"/>
  <c r="C549" i="31" s="1"/>
  <c r="C550" i="31" s="1"/>
  <c r="C551" i="31" s="1"/>
  <c r="C552" i="31" s="1"/>
  <c r="C553" i="31" s="1"/>
  <c r="C554" i="31" s="1"/>
  <c r="C555" i="31" s="1"/>
  <c r="C556" i="31" s="1"/>
  <c r="C557" i="31" s="1"/>
  <c r="C558" i="31" s="1"/>
  <c r="C559" i="31" s="1"/>
  <c r="C560" i="31" s="1"/>
  <c r="C561" i="31" s="1"/>
  <c r="C562" i="31" s="1"/>
  <c r="C563" i="31" s="1"/>
  <c r="C564" i="31" s="1"/>
  <c r="C565" i="31" s="1"/>
  <c r="C566" i="31" s="1"/>
  <c r="C567" i="31" s="1"/>
  <c r="C568" i="31" s="1"/>
  <c r="C569" i="31" s="1"/>
  <c r="C570" i="31" s="1"/>
  <c r="C571" i="31" s="1"/>
  <c r="C572" i="31" s="1"/>
  <c r="C573" i="31" s="1"/>
  <c r="C574" i="31" s="1"/>
  <c r="C575" i="31" s="1"/>
  <c r="C576" i="31" s="1"/>
  <c r="C577" i="31" s="1"/>
  <c r="C578" i="31" s="1"/>
  <c r="C579" i="31" s="1"/>
  <c r="C580" i="31" s="1"/>
  <c r="C581" i="31" s="1"/>
  <c r="C582" i="31" s="1"/>
  <c r="C583" i="31" s="1"/>
  <c r="C584" i="31" s="1"/>
  <c r="C585" i="31" s="1"/>
  <c r="C586" i="31" s="1"/>
  <c r="C587" i="31" s="1"/>
  <c r="C588" i="31" s="1"/>
  <c r="C589" i="31" s="1"/>
  <c r="C590" i="31" s="1"/>
  <c r="C591" i="31" s="1"/>
  <c r="C592" i="31" s="1"/>
  <c r="C593" i="31" s="1"/>
  <c r="C594" i="31" s="1"/>
  <c r="C595" i="31" s="1"/>
  <c r="C596" i="31" s="1"/>
  <c r="C597" i="31" s="1"/>
  <c r="C598" i="31" s="1"/>
  <c r="C599" i="31" s="1"/>
  <c r="C600" i="31" s="1"/>
  <c r="C601" i="31" s="1"/>
  <c r="C602" i="31" s="1"/>
  <c r="C603" i="31" s="1"/>
  <c r="C604" i="31" s="1"/>
  <c r="C605" i="31" s="1"/>
  <c r="C606" i="31" s="1"/>
  <c r="C607" i="31" s="1"/>
  <c r="C608" i="31" s="1"/>
  <c r="C609" i="31" s="1"/>
  <c r="C610" i="31" s="1"/>
  <c r="C611" i="31" s="1"/>
  <c r="C612" i="31" s="1"/>
  <c r="C613" i="31" s="1"/>
  <c r="C614" i="31" s="1"/>
  <c r="C615" i="31" s="1"/>
  <c r="B524" i="31"/>
  <c r="A524" i="31" s="1"/>
  <c r="A522" i="31"/>
  <c r="A523" i="31" s="1"/>
  <c r="C521" i="31"/>
  <c r="C522" i="31" s="1"/>
  <c r="C523" i="31" s="1"/>
  <c r="A521" i="31"/>
  <c r="A520" i="31"/>
  <c r="P112" i="31"/>
  <c r="AE105" i="31"/>
  <c r="AL105" i="31" s="1"/>
  <c r="P105" i="31"/>
  <c r="H105" i="31"/>
  <c r="A105" i="31"/>
  <c r="AL98" i="31"/>
  <c r="W98" i="31"/>
  <c r="H98" i="31"/>
  <c r="O37" i="31"/>
  <c r="H37" i="3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A37" i="3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G28" i="31"/>
  <c r="D30" i="31"/>
  <c r="H29" i="31"/>
  <c r="D29" i="31"/>
  <c r="H28" i="31"/>
  <c r="H27" i="31"/>
  <c r="G27" i="31"/>
  <c r="F27" i="31"/>
  <c r="C722" i="30"/>
  <c r="C723" i="30" s="1"/>
  <c r="C724" i="30" s="1"/>
  <c r="C725" i="30" s="1"/>
  <c r="C726" i="30" s="1"/>
  <c r="C727" i="30" s="1"/>
  <c r="C728" i="30" s="1"/>
  <c r="C729" i="30" s="1"/>
  <c r="C730" i="30" s="1"/>
  <c r="C731" i="30" s="1"/>
  <c r="C732" i="30" s="1"/>
  <c r="C733" i="30" s="1"/>
  <c r="C734" i="30" s="1"/>
  <c r="C735" i="30" s="1"/>
  <c r="C736" i="30" s="1"/>
  <c r="C737" i="30" s="1"/>
  <c r="C738" i="30" s="1"/>
  <c r="C739" i="30" s="1"/>
  <c r="C740" i="30" s="1"/>
  <c r="C741" i="30" s="1"/>
  <c r="C742" i="30" s="1"/>
  <c r="C743" i="30" s="1"/>
  <c r="C744" i="30" s="1"/>
  <c r="C745" i="30" s="1"/>
  <c r="C746" i="30" s="1"/>
  <c r="C747" i="30" s="1"/>
  <c r="C748" i="30" s="1"/>
  <c r="C749" i="30" s="1"/>
  <c r="C750" i="30" s="1"/>
  <c r="C751" i="30" s="1"/>
  <c r="C752" i="30" s="1"/>
  <c r="C753" i="30" s="1"/>
  <c r="C754" i="30" s="1"/>
  <c r="C755" i="30" s="1"/>
  <c r="C756" i="30" s="1"/>
  <c r="C757" i="30" s="1"/>
  <c r="C758" i="30" s="1"/>
  <c r="C759" i="30" s="1"/>
  <c r="C760" i="30" s="1"/>
  <c r="C761" i="30" s="1"/>
  <c r="C762" i="30" s="1"/>
  <c r="C763" i="30" s="1"/>
  <c r="C764" i="30" s="1"/>
  <c r="C765" i="30" s="1"/>
  <c r="C766" i="30" s="1"/>
  <c r="C767" i="30" s="1"/>
  <c r="C768" i="30" s="1"/>
  <c r="C769" i="30" s="1"/>
  <c r="C770" i="30" s="1"/>
  <c r="C771" i="30" s="1"/>
  <c r="C772" i="30" s="1"/>
  <c r="C773" i="30" s="1"/>
  <c r="C774" i="30" s="1"/>
  <c r="C775" i="30" s="1"/>
  <c r="C776" i="30" s="1"/>
  <c r="C777" i="30" s="1"/>
  <c r="C778" i="30" s="1"/>
  <c r="C779" i="30" s="1"/>
  <c r="C780" i="30" s="1"/>
  <c r="C781" i="30" s="1"/>
  <c r="C782" i="30" s="1"/>
  <c r="C783" i="30" s="1"/>
  <c r="C784" i="30" s="1"/>
  <c r="C785" i="30" s="1"/>
  <c r="C786" i="30" s="1"/>
  <c r="C787" i="30" s="1"/>
  <c r="C788" i="30" s="1"/>
  <c r="C789" i="30" s="1"/>
  <c r="C790" i="30" s="1"/>
  <c r="C791" i="30" s="1"/>
  <c r="C792" i="30" s="1"/>
  <c r="C793" i="30" s="1"/>
  <c r="C794" i="30" s="1"/>
  <c r="C795" i="30" s="1"/>
  <c r="C796" i="30" s="1"/>
  <c r="C797" i="30" s="1"/>
  <c r="C798" i="30" s="1"/>
  <c r="C799" i="30" s="1"/>
  <c r="C800" i="30" s="1"/>
  <c r="C801" i="30" s="1"/>
  <c r="C802" i="30" s="1"/>
  <c r="C803" i="30" s="1"/>
  <c r="C804" i="30" s="1"/>
  <c r="C805" i="30" s="1"/>
  <c r="C806" i="30" s="1"/>
  <c r="C807" i="30" s="1"/>
  <c r="C713" i="30"/>
  <c r="C714" i="30" s="1"/>
  <c r="C715" i="30" s="1"/>
  <c r="C716" i="30" s="1"/>
  <c r="C717" i="30" s="1"/>
  <c r="C718" i="30" s="1"/>
  <c r="C719" i="30" s="1"/>
  <c r="C720" i="30" s="1"/>
  <c r="C721" i="30" s="1"/>
  <c r="A712" i="30"/>
  <c r="C617" i="30"/>
  <c r="C618" i="30" s="1"/>
  <c r="C619" i="30" s="1"/>
  <c r="C620" i="30" s="1"/>
  <c r="C621" i="30" s="1"/>
  <c r="C622" i="30" s="1"/>
  <c r="C623" i="30" s="1"/>
  <c r="C624" i="30" s="1"/>
  <c r="C625" i="30" s="1"/>
  <c r="C626" i="30" s="1"/>
  <c r="C627" i="30" s="1"/>
  <c r="C628" i="30" s="1"/>
  <c r="C629" i="30" s="1"/>
  <c r="C630" i="30" s="1"/>
  <c r="C631" i="30" s="1"/>
  <c r="C632" i="30" s="1"/>
  <c r="C633" i="30" s="1"/>
  <c r="C634" i="30" s="1"/>
  <c r="C635" i="30" s="1"/>
  <c r="C636" i="30" s="1"/>
  <c r="C637" i="30" s="1"/>
  <c r="C638" i="30" s="1"/>
  <c r="C639" i="30" s="1"/>
  <c r="C640" i="30" s="1"/>
  <c r="C641" i="30" s="1"/>
  <c r="C642" i="30" s="1"/>
  <c r="C643" i="30" s="1"/>
  <c r="C644" i="30" s="1"/>
  <c r="C645" i="30" s="1"/>
  <c r="C646" i="30" s="1"/>
  <c r="C647" i="30" s="1"/>
  <c r="C648" i="30" s="1"/>
  <c r="C649" i="30" s="1"/>
  <c r="C650" i="30" s="1"/>
  <c r="C651" i="30" s="1"/>
  <c r="C652" i="30" s="1"/>
  <c r="C653" i="30" s="1"/>
  <c r="C654" i="30" s="1"/>
  <c r="C655" i="30" s="1"/>
  <c r="C656" i="30" s="1"/>
  <c r="C657" i="30" s="1"/>
  <c r="C658" i="30" s="1"/>
  <c r="C659" i="30" s="1"/>
  <c r="C660" i="30" s="1"/>
  <c r="C661" i="30" s="1"/>
  <c r="C662" i="30" s="1"/>
  <c r="C663" i="30" s="1"/>
  <c r="C664" i="30" s="1"/>
  <c r="C665" i="30" s="1"/>
  <c r="C666" i="30" s="1"/>
  <c r="C667" i="30" s="1"/>
  <c r="C668" i="30" s="1"/>
  <c r="C669" i="30" s="1"/>
  <c r="C670" i="30" s="1"/>
  <c r="C671" i="30" s="1"/>
  <c r="C672" i="30" s="1"/>
  <c r="C673" i="30" s="1"/>
  <c r="C674" i="30" s="1"/>
  <c r="C675" i="30" s="1"/>
  <c r="C676" i="30" s="1"/>
  <c r="C677" i="30" s="1"/>
  <c r="C678" i="30" s="1"/>
  <c r="C679" i="30" s="1"/>
  <c r="C680" i="30" s="1"/>
  <c r="C681" i="30" s="1"/>
  <c r="C682" i="30" s="1"/>
  <c r="C683" i="30" s="1"/>
  <c r="C684" i="30" s="1"/>
  <c r="C685" i="30" s="1"/>
  <c r="C686" i="30" s="1"/>
  <c r="C687" i="30" s="1"/>
  <c r="C688" i="30" s="1"/>
  <c r="C689" i="30" s="1"/>
  <c r="C690" i="30" s="1"/>
  <c r="C691" i="30" s="1"/>
  <c r="C692" i="30" s="1"/>
  <c r="C693" i="30" s="1"/>
  <c r="C694" i="30" s="1"/>
  <c r="C695" i="30" s="1"/>
  <c r="C696" i="30" s="1"/>
  <c r="C697" i="30" s="1"/>
  <c r="C698" i="30" s="1"/>
  <c r="C699" i="30" s="1"/>
  <c r="C700" i="30" s="1"/>
  <c r="C701" i="30" s="1"/>
  <c r="C702" i="30" s="1"/>
  <c r="C703" i="30" s="1"/>
  <c r="C704" i="30" s="1"/>
  <c r="C705" i="30" s="1"/>
  <c r="C706" i="30" s="1"/>
  <c r="C707" i="30" s="1"/>
  <c r="C708" i="30" s="1"/>
  <c r="C709" i="30" s="1"/>
  <c r="C710" i="30" s="1"/>
  <c r="C711" i="30" s="1"/>
  <c r="A616" i="30"/>
  <c r="B527" i="30"/>
  <c r="B526" i="30"/>
  <c r="B525" i="30"/>
  <c r="B529" i="30" s="1"/>
  <c r="B524" i="30"/>
  <c r="A524" i="30" s="1"/>
  <c r="C521" i="30"/>
  <c r="C522" i="30" s="1"/>
  <c r="C523" i="30" s="1"/>
  <c r="C524" i="30" s="1"/>
  <c r="C525" i="30" s="1"/>
  <c r="C526" i="30" s="1"/>
  <c r="C527" i="30" s="1"/>
  <c r="C528" i="30" s="1"/>
  <c r="C529" i="30" s="1"/>
  <c r="C530" i="30" s="1"/>
  <c r="C531" i="30" s="1"/>
  <c r="C532" i="30" s="1"/>
  <c r="C533" i="30" s="1"/>
  <c r="C534" i="30" s="1"/>
  <c r="C535" i="30" s="1"/>
  <c r="C536" i="30" s="1"/>
  <c r="C537" i="30" s="1"/>
  <c r="C538" i="30" s="1"/>
  <c r="C539" i="30" s="1"/>
  <c r="C540" i="30" s="1"/>
  <c r="C541" i="30" s="1"/>
  <c r="C542" i="30" s="1"/>
  <c r="C543" i="30" s="1"/>
  <c r="C544" i="30" s="1"/>
  <c r="C545" i="30" s="1"/>
  <c r="C546" i="30" s="1"/>
  <c r="C547" i="30" s="1"/>
  <c r="C548" i="30" s="1"/>
  <c r="C549" i="30" s="1"/>
  <c r="C550" i="30" s="1"/>
  <c r="C551" i="30" s="1"/>
  <c r="C552" i="30" s="1"/>
  <c r="C553" i="30" s="1"/>
  <c r="C554" i="30" s="1"/>
  <c r="C555" i="30" s="1"/>
  <c r="C556" i="30" s="1"/>
  <c r="C557" i="30" s="1"/>
  <c r="C558" i="30" s="1"/>
  <c r="C559" i="30" s="1"/>
  <c r="C560" i="30" s="1"/>
  <c r="C561" i="30" s="1"/>
  <c r="C562" i="30" s="1"/>
  <c r="C563" i="30" s="1"/>
  <c r="C564" i="30" s="1"/>
  <c r="C565" i="30" s="1"/>
  <c r="C566" i="30" s="1"/>
  <c r="C567" i="30" s="1"/>
  <c r="C568" i="30" s="1"/>
  <c r="C569" i="30" s="1"/>
  <c r="C570" i="30" s="1"/>
  <c r="C571" i="30" s="1"/>
  <c r="C572" i="30" s="1"/>
  <c r="C573" i="30" s="1"/>
  <c r="C574" i="30" s="1"/>
  <c r="C575" i="30" s="1"/>
  <c r="C576" i="30" s="1"/>
  <c r="C577" i="30" s="1"/>
  <c r="C578" i="30" s="1"/>
  <c r="C579" i="30" s="1"/>
  <c r="C580" i="30" s="1"/>
  <c r="C581" i="30" s="1"/>
  <c r="C582" i="30" s="1"/>
  <c r="C583" i="30" s="1"/>
  <c r="C584" i="30" s="1"/>
  <c r="C585" i="30" s="1"/>
  <c r="C586" i="30" s="1"/>
  <c r="C587" i="30" s="1"/>
  <c r="C588" i="30" s="1"/>
  <c r="C589" i="30" s="1"/>
  <c r="C590" i="30" s="1"/>
  <c r="C591" i="30" s="1"/>
  <c r="C592" i="30" s="1"/>
  <c r="C593" i="30" s="1"/>
  <c r="C594" i="30" s="1"/>
  <c r="C595" i="30" s="1"/>
  <c r="C596" i="30" s="1"/>
  <c r="C597" i="30" s="1"/>
  <c r="C598" i="30" s="1"/>
  <c r="C599" i="30" s="1"/>
  <c r="C600" i="30" s="1"/>
  <c r="C601" i="30" s="1"/>
  <c r="C602" i="30" s="1"/>
  <c r="C603" i="30" s="1"/>
  <c r="C604" i="30" s="1"/>
  <c r="C605" i="30" s="1"/>
  <c r="C606" i="30" s="1"/>
  <c r="C607" i="30" s="1"/>
  <c r="C608" i="30" s="1"/>
  <c r="C609" i="30" s="1"/>
  <c r="C610" i="30" s="1"/>
  <c r="C611" i="30" s="1"/>
  <c r="C612" i="30" s="1"/>
  <c r="C613" i="30" s="1"/>
  <c r="C614" i="30" s="1"/>
  <c r="C615" i="30" s="1"/>
  <c r="A521" i="30"/>
  <c r="A522" i="30" s="1"/>
  <c r="A523" i="30" s="1"/>
  <c r="A520" i="30"/>
  <c r="AE105" i="30"/>
  <c r="P105" i="30"/>
  <c r="W105" i="30" s="1"/>
  <c r="H105" i="30"/>
  <c r="A105" i="30"/>
  <c r="A112" i="30" s="1"/>
  <c r="AL98" i="30"/>
  <c r="W98" i="30"/>
  <c r="H98" i="30"/>
  <c r="O37" i="30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O84" i="30" s="1"/>
  <c r="O85" i="30" s="1"/>
  <c r="O86" i="30" s="1"/>
  <c r="O87" i="30" s="1"/>
  <c r="O88" i="30" s="1"/>
  <c r="O89" i="30" s="1"/>
  <c r="O90" i="30" s="1"/>
  <c r="O91" i="30" s="1"/>
  <c r="O92" i="30" s="1"/>
  <c r="O93" i="30" s="1"/>
  <c r="O94" i="30" s="1"/>
  <c r="O95" i="30" s="1"/>
  <c r="H37" i="30"/>
  <c r="H38" i="30" s="1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H50" i="30" s="1"/>
  <c r="H51" i="30" s="1"/>
  <c r="H52" i="30" s="1"/>
  <c r="H53" i="30" s="1"/>
  <c r="H54" i="30" s="1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H81" i="30" s="1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A37" i="30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D29" i="30"/>
  <c r="E30" i="30"/>
  <c r="H29" i="30"/>
  <c r="D30" i="30"/>
  <c r="H28" i="30"/>
  <c r="G28" i="30"/>
  <c r="H27" i="30"/>
  <c r="G27" i="30"/>
  <c r="F27" i="30"/>
  <c r="C722" i="29"/>
  <c r="C723" i="29" s="1"/>
  <c r="C724" i="29" s="1"/>
  <c r="C725" i="29" s="1"/>
  <c r="C726" i="29" s="1"/>
  <c r="C727" i="29" s="1"/>
  <c r="C728" i="29" s="1"/>
  <c r="C729" i="29" s="1"/>
  <c r="C730" i="29" s="1"/>
  <c r="C731" i="29" s="1"/>
  <c r="C732" i="29" s="1"/>
  <c r="C733" i="29" s="1"/>
  <c r="C734" i="29" s="1"/>
  <c r="C735" i="29" s="1"/>
  <c r="C736" i="29" s="1"/>
  <c r="C737" i="29" s="1"/>
  <c r="C738" i="29" s="1"/>
  <c r="C739" i="29" s="1"/>
  <c r="C740" i="29" s="1"/>
  <c r="C741" i="29" s="1"/>
  <c r="C742" i="29" s="1"/>
  <c r="C743" i="29" s="1"/>
  <c r="C744" i="29" s="1"/>
  <c r="C745" i="29" s="1"/>
  <c r="C746" i="29" s="1"/>
  <c r="C747" i="29" s="1"/>
  <c r="C748" i="29" s="1"/>
  <c r="C749" i="29" s="1"/>
  <c r="C750" i="29" s="1"/>
  <c r="C751" i="29" s="1"/>
  <c r="C752" i="29" s="1"/>
  <c r="C753" i="29" s="1"/>
  <c r="C754" i="29" s="1"/>
  <c r="C755" i="29" s="1"/>
  <c r="C756" i="29" s="1"/>
  <c r="C757" i="29" s="1"/>
  <c r="C758" i="29" s="1"/>
  <c r="C759" i="29" s="1"/>
  <c r="C760" i="29" s="1"/>
  <c r="C761" i="29" s="1"/>
  <c r="C762" i="29" s="1"/>
  <c r="C763" i="29" s="1"/>
  <c r="C764" i="29" s="1"/>
  <c r="C765" i="29" s="1"/>
  <c r="C766" i="29" s="1"/>
  <c r="C767" i="29" s="1"/>
  <c r="C768" i="29" s="1"/>
  <c r="C769" i="29" s="1"/>
  <c r="C770" i="29" s="1"/>
  <c r="C771" i="29" s="1"/>
  <c r="C772" i="29" s="1"/>
  <c r="C773" i="29" s="1"/>
  <c r="C774" i="29" s="1"/>
  <c r="C775" i="29" s="1"/>
  <c r="C776" i="29" s="1"/>
  <c r="C777" i="29" s="1"/>
  <c r="C778" i="29" s="1"/>
  <c r="C779" i="29" s="1"/>
  <c r="C780" i="29" s="1"/>
  <c r="C781" i="29" s="1"/>
  <c r="C782" i="29" s="1"/>
  <c r="C783" i="29" s="1"/>
  <c r="C784" i="29" s="1"/>
  <c r="C785" i="29" s="1"/>
  <c r="C786" i="29" s="1"/>
  <c r="C787" i="29" s="1"/>
  <c r="C788" i="29" s="1"/>
  <c r="C789" i="29" s="1"/>
  <c r="C790" i="29" s="1"/>
  <c r="C791" i="29" s="1"/>
  <c r="C792" i="29" s="1"/>
  <c r="C793" i="29" s="1"/>
  <c r="C794" i="29" s="1"/>
  <c r="C795" i="29" s="1"/>
  <c r="C796" i="29" s="1"/>
  <c r="C797" i="29" s="1"/>
  <c r="C798" i="29" s="1"/>
  <c r="C799" i="29" s="1"/>
  <c r="C800" i="29" s="1"/>
  <c r="C801" i="29" s="1"/>
  <c r="C802" i="29" s="1"/>
  <c r="C803" i="29" s="1"/>
  <c r="C804" i="29" s="1"/>
  <c r="C805" i="29" s="1"/>
  <c r="C806" i="29" s="1"/>
  <c r="C807" i="29" s="1"/>
  <c r="C713" i="29"/>
  <c r="C714" i="29" s="1"/>
  <c r="C715" i="29" s="1"/>
  <c r="C716" i="29" s="1"/>
  <c r="C717" i="29" s="1"/>
  <c r="C718" i="29" s="1"/>
  <c r="C719" i="29" s="1"/>
  <c r="C720" i="29" s="1"/>
  <c r="C721" i="29" s="1"/>
  <c r="A712" i="29"/>
  <c r="C617" i="29"/>
  <c r="C618" i="29" s="1"/>
  <c r="C619" i="29" s="1"/>
  <c r="C620" i="29" s="1"/>
  <c r="C621" i="29" s="1"/>
  <c r="C622" i="29" s="1"/>
  <c r="C623" i="29" s="1"/>
  <c r="C624" i="29" s="1"/>
  <c r="C625" i="29" s="1"/>
  <c r="C626" i="29" s="1"/>
  <c r="C627" i="29" s="1"/>
  <c r="C628" i="29" s="1"/>
  <c r="C629" i="29" s="1"/>
  <c r="C630" i="29" s="1"/>
  <c r="C631" i="29" s="1"/>
  <c r="C632" i="29" s="1"/>
  <c r="C633" i="29" s="1"/>
  <c r="C634" i="29" s="1"/>
  <c r="C635" i="29" s="1"/>
  <c r="C636" i="29" s="1"/>
  <c r="C637" i="29" s="1"/>
  <c r="C638" i="29" s="1"/>
  <c r="C639" i="29" s="1"/>
  <c r="C640" i="29" s="1"/>
  <c r="C641" i="29" s="1"/>
  <c r="C642" i="29" s="1"/>
  <c r="C643" i="29" s="1"/>
  <c r="C644" i="29" s="1"/>
  <c r="C645" i="29" s="1"/>
  <c r="C646" i="29" s="1"/>
  <c r="C647" i="29" s="1"/>
  <c r="C648" i="29" s="1"/>
  <c r="C649" i="29" s="1"/>
  <c r="C650" i="29" s="1"/>
  <c r="C651" i="29" s="1"/>
  <c r="C652" i="29" s="1"/>
  <c r="C653" i="29" s="1"/>
  <c r="C654" i="29" s="1"/>
  <c r="C655" i="29" s="1"/>
  <c r="C656" i="29" s="1"/>
  <c r="C657" i="29" s="1"/>
  <c r="C658" i="29" s="1"/>
  <c r="C659" i="29" s="1"/>
  <c r="C660" i="29" s="1"/>
  <c r="C661" i="29" s="1"/>
  <c r="C662" i="29" s="1"/>
  <c r="C663" i="29" s="1"/>
  <c r="C664" i="29" s="1"/>
  <c r="C665" i="29" s="1"/>
  <c r="C666" i="29" s="1"/>
  <c r="C667" i="29" s="1"/>
  <c r="C668" i="29" s="1"/>
  <c r="C669" i="29" s="1"/>
  <c r="C670" i="29" s="1"/>
  <c r="C671" i="29" s="1"/>
  <c r="C672" i="29" s="1"/>
  <c r="C673" i="29" s="1"/>
  <c r="C674" i="29" s="1"/>
  <c r="C675" i="29" s="1"/>
  <c r="C676" i="29" s="1"/>
  <c r="C677" i="29" s="1"/>
  <c r="C678" i="29" s="1"/>
  <c r="C679" i="29" s="1"/>
  <c r="C680" i="29" s="1"/>
  <c r="C681" i="29" s="1"/>
  <c r="C682" i="29" s="1"/>
  <c r="C683" i="29" s="1"/>
  <c r="C684" i="29" s="1"/>
  <c r="C685" i="29" s="1"/>
  <c r="C686" i="29" s="1"/>
  <c r="C687" i="29" s="1"/>
  <c r="C688" i="29" s="1"/>
  <c r="C689" i="29" s="1"/>
  <c r="C690" i="29" s="1"/>
  <c r="C691" i="29" s="1"/>
  <c r="C692" i="29" s="1"/>
  <c r="C693" i="29" s="1"/>
  <c r="C694" i="29" s="1"/>
  <c r="C695" i="29" s="1"/>
  <c r="C696" i="29" s="1"/>
  <c r="C697" i="29" s="1"/>
  <c r="C698" i="29" s="1"/>
  <c r="C699" i="29" s="1"/>
  <c r="C700" i="29" s="1"/>
  <c r="C701" i="29" s="1"/>
  <c r="C702" i="29" s="1"/>
  <c r="C703" i="29" s="1"/>
  <c r="C704" i="29" s="1"/>
  <c r="C705" i="29" s="1"/>
  <c r="C706" i="29" s="1"/>
  <c r="C707" i="29" s="1"/>
  <c r="C708" i="29" s="1"/>
  <c r="C709" i="29" s="1"/>
  <c r="C710" i="29" s="1"/>
  <c r="C711" i="29" s="1"/>
  <c r="A616" i="29"/>
  <c r="B527" i="29"/>
  <c r="B526" i="29"/>
  <c r="B525" i="29"/>
  <c r="B529" i="29" s="1"/>
  <c r="B524" i="29"/>
  <c r="A524" i="29" s="1"/>
  <c r="A522" i="29"/>
  <c r="A523" i="29" s="1"/>
  <c r="C521" i="29"/>
  <c r="C522" i="29" s="1"/>
  <c r="C523" i="29" s="1"/>
  <c r="C524" i="29" s="1"/>
  <c r="C525" i="29" s="1"/>
  <c r="C526" i="29" s="1"/>
  <c r="C527" i="29" s="1"/>
  <c r="C528" i="29" s="1"/>
  <c r="C529" i="29" s="1"/>
  <c r="C530" i="29" s="1"/>
  <c r="C531" i="29" s="1"/>
  <c r="C532" i="29" s="1"/>
  <c r="C533" i="29" s="1"/>
  <c r="C534" i="29" s="1"/>
  <c r="C535" i="29" s="1"/>
  <c r="C536" i="29" s="1"/>
  <c r="C537" i="29" s="1"/>
  <c r="C538" i="29" s="1"/>
  <c r="C539" i="29" s="1"/>
  <c r="C540" i="29" s="1"/>
  <c r="C541" i="29" s="1"/>
  <c r="C542" i="29" s="1"/>
  <c r="C543" i="29" s="1"/>
  <c r="C544" i="29" s="1"/>
  <c r="C545" i="29" s="1"/>
  <c r="C546" i="29" s="1"/>
  <c r="C547" i="29" s="1"/>
  <c r="C548" i="29" s="1"/>
  <c r="C549" i="29" s="1"/>
  <c r="C550" i="29" s="1"/>
  <c r="C551" i="29" s="1"/>
  <c r="C552" i="29" s="1"/>
  <c r="C553" i="29" s="1"/>
  <c r="C554" i="29" s="1"/>
  <c r="C555" i="29" s="1"/>
  <c r="C556" i="29" s="1"/>
  <c r="C557" i="29" s="1"/>
  <c r="C558" i="29" s="1"/>
  <c r="C559" i="29" s="1"/>
  <c r="C560" i="29" s="1"/>
  <c r="C561" i="29" s="1"/>
  <c r="C562" i="29" s="1"/>
  <c r="C563" i="29" s="1"/>
  <c r="C564" i="29" s="1"/>
  <c r="C565" i="29" s="1"/>
  <c r="C566" i="29" s="1"/>
  <c r="C567" i="29" s="1"/>
  <c r="C568" i="29" s="1"/>
  <c r="C569" i="29" s="1"/>
  <c r="C570" i="29" s="1"/>
  <c r="C571" i="29" s="1"/>
  <c r="C572" i="29" s="1"/>
  <c r="C573" i="29" s="1"/>
  <c r="C574" i="29" s="1"/>
  <c r="C575" i="29" s="1"/>
  <c r="C576" i="29" s="1"/>
  <c r="C577" i="29" s="1"/>
  <c r="C578" i="29" s="1"/>
  <c r="C579" i="29" s="1"/>
  <c r="C580" i="29" s="1"/>
  <c r="C581" i="29" s="1"/>
  <c r="C582" i="29" s="1"/>
  <c r="C583" i="29" s="1"/>
  <c r="C584" i="29" s="1"/>
  <c r="C585" i="29" s="1"/>
  <c r="C586" i="29" s="1"/>
  <c r="C587" i="29" s="1"/>
  <c r="C588" i="29" s="1"/>
  <c r="C589" i="29" s="1"/>
  <c r="C590" i="29" s="1"/>
  <c r="C591" i="29" s="1"/>
  <c r="C592" i="29" s="1"/>
  <c r="C593" i="29" s="1"/>
  <c r="C594" i="29" s="1"/>
  <c r="C595" i="29" s="1"/>
  <c r="C596" i="29" s="1"/>
  <c r="C597" i="29" s="1"/>
  <c r="C598" i="29" s="1"/>
  <c r="C599" i="29" s="1"/>
  <c r="C600" i="29" s="1"/>
  <c r="C601" i="29" s="1"/>
  <c r="C602" i="29" s="1"/>
  <c r="C603" i="29" s="1"/>
  <c r="C604" i="29" s="1"/>
  <c r="C605" i="29" s="1"/>
  <c r="C606" i="29" s="1"/>
  <c r="C607" i="29" s="1"/>
  <c r="C608" i="29" s="1"/>
  <c r="C609" i="29" s="1"/>
  <c r="C610" i="29" s="1"/>
  <c r="C611" i="29" s="1"/>
  <c r="C612" i="29" s="1"/>
  <c r="C613" i="29" s="1"/>
  <c r="C614" i="29" s="1"/>
  <c r="C615" i="29" s="1"/>
  <c r="A521" i="29"/>
  <c r="A520" i="29"/>
  <c r="AL105" i="29"/>
  <c r="AE105" i="29"/>
  <c r="P105" i="29"/>
  <c r="A105" i="29"/>
  <c r="AL98" i="29"/>
  <c r="W98" i="29"/>
  <c r="H98" i="29"/>
  <c r="A38" i="29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O37" i="29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O84" i="29" s="1"/>
  <c r="O85" i="29" s="1"/>
  <c r="O86" i="29" s="1"/>
  <c r="O87" i="29" s="1"/>
  <c r="O88" i="29" s="1"/>
  <c r="O89" i="29" s="1"/>
  <c r="O90" i="29" s="1"/>
  <c r="O91" i="29" s="1"/>
  <c r="O92" i="29" s="1"/>
  <c r="O93" i="29" s="1"/>
  <c r="O94" i="29" s="1"/>
  <c r="O95" i="29" s="1"/>
  <c r="H37" i="29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H87" i="29" s="1"/>
  <c r="H88" i="29" s="1"/>
  <c r="H89" i="29" s="1"/>
  <c r="H90" i="29" s="1"/>
  <c r="H91" i="29" s="1"/>
  <c r="H92" i="29" s="1"/>
  <c r="H93" i="29" s="1"/>
  <c r="H94" i="29" s="1"/>
  <c r="H95" i="29" s="1"/>
  <c r="A37" i="29"/>
  <c r="E30" i="29"/>
  <c r="D30" i="29"/>
  <c r="H29" i="29"/>
  <c r="D29" i="29"/>
  <c r="H28" i="29"/>
  <c r="G28" i="29"/>
  <c r="H27" i="29"/>
  <c r="G27" i="29"/>
  <c r="F27" i="29"/>
  <c r="D8" i="20"/>
  <c r="E8" i="20"/>
  <c r="F8" i="20"/>
  <c r="G8" i="20"/>
  <c r="H8" i="20"/>
  <c r="D9" i="20"/>
  <c r="E9" i="20"/>
  <c r="F9" i="20"/>
  <c r="G9" i="20"/>
  <c r="H9" i="20"/>
  <c r="D10" i="20"/>
  <c r="E10" i="20"/>
  <c r="F10" i="20"/>
  <c r="G10" i="20"/>
  <c r="H10" i="20"/>
  <c r="D11" i="20"/>
  <c r="E11" i="20"/>
  <c r="F11" i="20"/>
  <c r="G11" i="20"/>
  <c r="H11" i="20"/>
  <c r="D14" i="20"/>
  <c r="E14" i="20"/>
  <c r="F14" i="20"/>
  <c r="G14" i="20"/>
  <c r="H14" i="20"/>
  <c r="D15" i="20"/>
  <c r="E15" i="20"/>
  <c r="F15" i="20"/>
  <c r="G15" i="20"/>
  <c r="H15" i="20"/>
  <c r="D16" i="20"/>
  <c r="E16" i="20"/>
  <c r="F16" i="20"/>
  <c r="G16" i="20"/>
  <c r="H16" i="20"/>
  <c r="D17" i="20"/>
  <c r="E17" i="20"/>
  <c r="A616" i="20"/>
  <c r="A712" i="20"/>
  <c r="A522" i="20"/>
  <c r="A523" i="20" s="1"/>
  <c r="A524" i="20"/>
  <c r="A525" i="20" s="1"/>
  <c r="A526" i="20" s="1"/>
  <c r="A527" i="20" s="1"/>
  <c r="A528" i="20"/>
  <c r="A529" i="20" s="1"/>
  <c r="A530" i="20" s="1"/>
  <c r="A531" i="20" s="1"/>
  <c r="A521" i="20"/>
  <c r="B529" i="20"/>
  <c r="C529" i="20"/>
  <c r="B530" i="20"/>
  <c r="C530" i="20"/>
  <c r="C531" i="20" s="1"/>
  <c r="C532" i="20" s="1"/>
  <c r="C533" i="20" s="1"/>
  <c r="C534" i="20" s="1"/>
  <c r="C535" i="20" s="1"/>
  <c r="C536" i="20" s="1"/>
  <c r="C537" i="20" s="1"/>
  <c r="C538" i="20" s="1"/>
  <c r="C539" i="20" s="1"/>
  <c r="C540" i="20" s="1"/>
  <c r="C541" i="20" s="1"/>
  <c r="C542" i="20" s="1"/>
  <c r="C543" i="20" s="1"/>
  <c r="C544" i="20" s="1"/>
  <c r="C545" i="20" s="1"/>
  <c r="C546" i="20" s="1"/>
  <c r="C547" i="20" s="1"/>
  <c r="C548" i="20" s="1"/>
  <c r="C549" i="20" s="1"/>
  <c r="C550" i="20" s="1"/>
  <c r="C551" i="20" s="1"/>
  <c r="C552" i="20" s="1"/>
  <c r="C553" i="20" s="1"/>
  <c r="C554" i="20" s="1"/>
  <c r="C555" i="20" s="1"/>
  <c r="C556" i="20" s="1"/>
  <c r="C557" i="20" s="1"/>
  <c r="C558" i="20" s="1"/>
  <c r="C559" i="20" s="1"/>
  <c r="B531" i="20"/>
  <c r="B532" i="20"/>
  <c r="B533" i="20"/>
  <c r="B537" i="20" s="1"/>
  <c r="B541" i="20" s="1"/>
  <c r="B545" i="20" s="1"/>
  <c r="B549" i="20" s="1"/>
  <c r="B553" i="20" s="1"/>
  <c r="B557" i="20" s="1"/>
  <c r="B561" i="20" s="1"/>
  <c r="B565" i="20" s="1"/>
  <c r="B569" i="20" s="1"/>
  <c r="B573" i="20" s="1"/>
  <c r="B577" i="20" s="1"/>
  <c r="B581" i="20" s="1"/>
  <c r="B585" i="20" s="1"/>
  <c r="B589" i="20" s="1"/>
  <c r="B593" i="20" s="1"/>
  <c r="B597" i="20" s="1"/>
  <c r="B601" i="20" s="1"/>
  <c r="B605" i="20" s="1"/>
  <c r="B609" i="20" s="1"/>
  <c r="B613" i="20" s="1"/>
  <c r="B617" i="20" s="1"/>
  <c r="B621" i="20" s="1"/>
  <c r="B625" i="20" s="1"/>
  <c r="B629" i="20" s="1"/>
  <c r="B633" i="20" s="1"/>
  <c r="B637" i="20" s="1"/>
  <c r="B641" i="20" s="1"/>
  <c r="B645" i="20" s="1"/>
  <c r="B649" i="20" s="1"/>
  <c r="B653" i="20" s="1"/>
  <c r="B657" i="20" s="1"/>
  <c r="B661" i="20" s="1"/>
  <c r="B665" i="20" s="1"/>
  <c r="B669" i="20" s="1"/>
  <c r="B673" i="20" s="1"/>
  <c r="B677" i="20" s="1"/>
  <c r="B681" i="20" s="1"/>
  <c r="B685" i="20" s="1"/>
  <c r="B689" i="20" s="1"/>
  <c r="B693" i="20" s="1"/>
  <c r="B697" i="20" s="1"/>
  <c r="B701" i="20" s="1"/>
  <c r="B705" i="20" s="1"/>
  <c r="B709" i="20" s="1"/>
  <c r="B713" i="20" s="1"/>
  <c r="B717" i="20" s="1"/>
  <c r="B721" i="20" s="1"/>
  <c r="B725" i="20" s="1"/>
  <c r="B729" i="20" s="1"/>
  <c r="B733" i="20" s="1"/>
  <c r="B737" i="20" s="1"/>
  <c r="B741" i="20" s="1"/>
  <c r="B745" i="20" s="1"/>
  <c r="B749" i="20" s="1"/>
  <c r="B753" i="20" s="1"/>
  <c r="B757" i="20" s="1"/>
  <c r="B761" i="20" s="1"/>
  <c r="B765" i="20" s="1"/>
  <c r="B769" i="20" s="1"/>
  <c r="B773" i="20" s="1"/>
  <c r="B777" i="20" s="1"/>
  <c r="B781" i="20" s="1"/>
  <c r="B785" i="20" s="1"/>
  <c r="B789" i="20" s="1"/>
  <c r="B793" i="20" s="1"/>
  <c r="B797" i="20" s="1"/>
  <c r="B801" i="20" s="1"/>
  <c r="B805" i="20" s="1"/>
  <c r="B534" i="20"/>
  <c r="B535" i="20"/>
  <c r="B536" i="20"/>
  <c r="B540" i="20" s="1"/>
  <c r="B544" i="20" s="1"/>
  <c r="B548" i="20" s="1"/>
  <c r="B552" i="20" s="1"/>
  <c r="B556" i="20" s="1"/>
  <c r="B560" i="20" s="1"/>
  <c r="B564" i="20" s="1"/>
  <c r="B568" i="20" s="1"/>
  <c r="B572" i="20" s="1"/>
  <c r="B576" i="20" s="1"/>
  <c r="B580" i="20" s="1"/>
  <c r="B584" i="20" s="1"/>
  <c r="B588" i="20" s="1"/>
  <c r="B592" i="20" s="1"/>
  <c r="B596" i="20" s="1"/>
  <c r="B600" i="20" s="1"/>
  <c r="B604" i="20" s="1"/>
  <c r="B608" i="20" s="1"/>
  <c r="B612" i="20" s="1"/>
  <c r="B616" i="20" s="1"/>
  <c r="B620" i="20" s="1"/>
  <c r="B624" i="20" s="1"/>
  <c r="B628" i="20" s="1"/>
  <c r="B632" i="20" s="1"/>
  <c r="B636" i="20" s="1"/>
  <c r="B640" i="20" s="1"/>
  <c r="B644" i="20" s="1"/>
  <c r="B648" i="20" s="1"/>
  <c r="B652" i="20" s="1"/>
  <c r="B656" i="20" s="1"/>
  <c r="B660" i="20" s="1"/>
  <c r="B664" i="20" s="1"/>
  <c r="B668" i="20" s="1"/>
  <c r="B672" i="20" s="1"/>
  <c r="B676" i="20" s="1"/>
  <c r="B680" i="20" s="1"/>
  <c r="B684" i="20" s="1"/>
  <c r="B688" i="20" s="1"/>
  <c r="B692" i="20" s="1"/>
  <c r="B696" i="20" s="1"/>
  <c r="B700" i="20" s="1"/>
  <c r="B704" i="20" s="1"/>
  <c r="B708" i="20" s="1"/>
  <c r="B712" i="20" s="1"/>
  <c r="B716" i="20" s="1"/>
  <c r="B720" i="20" s="1"/>
  <c r="B724" i="20" s="1"/>
  <c r="B728" i="20" s="1"/>
  <c r="B732" i="20" s="1"/>
  <c r="B736" i="20" s="1"/>
  <c r="B740" i="20" s="1"/>
  <c r="B744" i="20" s="1"/>
  <c r="B748" i="20" s="1"/>
  <c r="B752" i="20" s="1"/>
  <c r="B756" i="20" s="1"/>
  <c r="B760" i="20" s="1"/>
  <c r="B764" i="20" s="1"/>
  <c r="B768" i="20" s="1"/>
  <c r="B772" i="20" s="1"/>
  <c r="B776" i="20" s="1"/>
  <c r="B780" i="20" s="1"/>
  <c r="B784" i="20" s="1"/>
  <c r="B788" i="20" s="1"/>
  <c r="B792" i="20" s="1"/>
  <c r="B796" i="20" s="1"/>
  <c r="B800" i="20" s="1"/>
  <c r="B804" i="20" s="1"/>
  <c r="B538" i="20"/>
  <c r="B542" i="20" s="1"/>
  <c r="B546" i="20" s="1"/>
  <c r="B550" i="20" s="1"/>
  <c r="B554" i="20" s="1"/>
  <c r="B558" i="20" s="1"/>
  <c r="B562" i="20" s="1"/>
  <c r="B566" i="20" s="1"/>
  <c r="B570" i="20" s="1"/>
  <c r="B574" i="20" s="1"/>
  <c r="B578" i="20" s="1"/>
  <c r="B582" i="20" s="1"/>
  <c r="B586" i="20" s="1"/>
  <c r="B590" i="20" s="1"/>
  <c r="B594" i="20" s="1"/>
  <c r="B598" i="20" s="1"/>
  <c r="B602" i="20" s="1"/>
  <c r="B606" i="20" s="1"/>
  <c r="B610" i="20" s="1"/>
  <c r="B614" i="20" s="1"/>
  <c r="B618" i="20" s="1"/>
  <c r="B622" i="20" s="1"/>
  <c r="B626" i="20" s="1"/>
  <c r="B630" i="20" s="1"/>
  <c r="B634" i="20" s="1"/>
  <c r="B638" i="20" s="1"/>
  <c r="B642" i="20" s="1"/>
  <c r="B646" i="20" s="1"/>
  <c r="B650" i="20" s="1"/>
  <c r="B654" i="20" s="1"/>
  <c r="B658" i="20" s="1"/>
  <c r="B662" i="20" s="1"/>
  <c r="B666" i="20" s="1"/>
  <c r="B670" i="20" s="1"/>
  <c r="B674" i="20" s="1"/>
  <c r="B678" i="20" s="1"/>
  <c r="B682" i="20" s="1"/>
  <c r="B686" i="20" s="1"/>
  <c r="B690" i="20" s="1"/>
  <c r="B694" i="20" s="1"/>
  <c r="B698" i="20" s="1"/>
  <c r="B702" i="20" s="1"/>
  <c r="B706" i="20" s="1"/>
  <c r="B710" i="20" s="1"/>
  <c r="B714" i="20" s="1"/>
  <c r="B718" i="20" s="1"/>
  <c r="B722" i="20" s="1"/>
  <c r="B726" i="20" s="1"/>
  <c r="B730" i="20" s="1"/>
  <c r="B734" i="20" s="1"/>
  <c r="B738" i="20" s="1"/>
  <c r="B742" i="20" s="1"/>
  <c r="B746" i="20" s="1"/>
  <c r="B750" i="20" s="1"/>
  <c r="B754" i="20" s="1"/>
  <c r="B758" i="20" s="1"/>
  <c r="B762" i="20" s="1"/>
  <c r="B766" i="20" s="1"/>
  <c r="B770" i="20" s="1"/>
  <c r="B774" i="20" s="1"/>
  <c r="B778" i="20" s="1"/>
  <c r="B782" i="20" s="1"/>
  <c r="B786" i="20" s="1"/>
  <c r="B790" i="20" s="1"/>
  <c r="B794" i="20" s="1"/>
  <c r="B798" i="20" s="1"/>
  <c r="B802" i="20" s="1"/>
  <c r="B806" i="20" s="1"/>
  <c r="B539" i="20"/>
  <c r="B543" i="20" s="1"/>
  <c r="B547" i="20" s="1"/>
  <c r="B551" i="20" s="1"/>
  <c r="B555" i="20"/>
  <c r="B559" i="20" s="1"/>
  <c r="B563" i="20" s="1"/>
  <c r="B567" i="20" s="1"/>
  <c r="B571" i="20" s="1"/>
  <c r="B575" i="20" s="1"/>
  <c r="B579" i="20" s="1"/>
  <c r="B583" i="20" s="1"/>
  <c r="B587" i="20" s="1"/>
  <c r="B591" i="20" s="1"/>
  <c r="B595" i="20" s="1"/>
  <c r="B599" i="20" s="1"/>
  <c r="B603" i="20" s="1"/>
  <c r="B607" i="20" s="1"/>
  <c r="B611" i="20" s="1"/>
  <c r="B615" i="20" s="1"/>
  <c r="B619" i="20" s="1"/>
  <c r="B623" i="20" s="1"/>
  <c r="B627" i="20" s="1"/>
  <c r="B631" i="20" s="1"/>
  <c r="B635" i="20" s="1"/>
  <c r="B639" i="20" s="1"/>
  <c r="B643" i="20" s="1"/>
  <c r="B647" i="20" s="1"/>
  <c r="B651" i="20" s="1"/>
  <c r="B655" i="20" s="1"/>
  <c r="B659" i="20" s="1"/>
  <c r="B663" i="20" s="1"/>
  <c r="B667" i="20" s="1"/>
  <c r="B671" i="20" s="1"/>
  <c r="B675" i="20" s="1"/>
  <c r="B679" i="20" s="1"/>
  <c r="B683" i="20" s="1"/>
  <c r="B687" i="20" s="1"/>
  <c r="B691" i="20" s="1"/>
  <c r="B695" i="20" s="1"/>
  <c r="B699" i="20" s="1"/>
  <c r="B703" i="20" s="1"/>
  <c r="B707" i="20" s="1"/>
  <c r="B711" i="20" s="1"/>
  <c r="B715" i="20" s="1"/>
  <c r="B719" i="20" s="1"/>
  <c r="B723" i="20" s="1"/>
  <c r="B727" i="20" s="1"/>
  <c r="B731" i="20" s="1"/>
  <c r="B735" i="20" s="1"/>
  <c r="B739" i="20" s="1"/>
  <c r="B743" i="20" s="1"/>
  <c r="B747" i="20" s="1"/>
  <c r="B751" i="20" s="1"/>
  <c r="B755" i="20" s="1"/>
  <c r="B759" i="20" s="1"/>
  <c r="B763" i="20" s="1"/>
  <c r="B767" i="20" s="1"/>
  <c r="B771" i="20" s="1"/>
  <c r="B775" i="20" s="1"/>
  <c r="B779" i="20" s="1"/>
  <c r="B783" i="20" s="1"/>
  <c r="B787" i="20" s="1"/>
  <c r="B791" i="20" s="1"/>
  <c r="B795" i="20" s="1"/>
  <c r="B799" i="20" s="1"/>
  <c r="B803" i="20" s="1"/>
  <c r="B807" i="20" s="1"/>
  <c r="C560" i="20"/>
  <c r="C561" i="20" s="1"/>
  <c r="C562" i="20" s="1"/>
  <c r="C563" i="20" s="1"/>
  <c r="C564" i="20" s="1"/>
  <c r="C565" i="20" s="1"/>
  <c r="C566" i="20" s="1"/>
  <c r="C567" i="20" s="1"/>
  <c r="C568" i="20" s="1"/>
  <c r="C569" i="20" s="1"/>
  <c r="C570" i="20" s="1"/>
  <c r="C571" i="20" s="1"/>
  <c r="C572" i="20" s="1"/>
  <c r="C573" i="20" s="1"/>
  <c r="C574" i="20" s="1"/>
  <c r="C575" i="20" s="1"/>
  <c r="C576" i="20" s="1"/>
  <c r="C577" i="20" s="1"/>
  <c r="C578" i="20" s="1"/>
  <c r="C579" i="20" s="1"/>
  <c r="C580" i="20" s="1"/>
  <c r="C581" i="20" s="1"/>
  <c r="C582" i="20" s="1"/>
  <c r="C583" i="20" s="1"/>
  <c r="C584" i="20" s="1"/>
  <c r="C585" i="20" s="1"/>
  <c r="C586" i="20" s="1"/>
  <c r="C587" i="20" s="1"/>
  <c r="C588" i="20" s="1"/>
  <c r="C589" i="20" s="1"/>
  <c r="C590" i="20" s="1"/>
  <c r="C591" i="20" s="1"/>
  <c r="C592" i="20" s="1"/>
  <c r="C593" i="20" s="1"/>
  <c r="C594" i="20" s="1"/>
  <c r="C595" i="20" s="1"/>
  <c r="C596" i="20" s="1"/>
  <c r="C597" i="20" s="1"/>
  <c r="C598" i="20" s="1"/>
  <c r="C599" i="20" s="1"/>
  <c r="C600" i="20" s="1"/>
  <c r="C601" i="20" s="1"/>
  <c r="C602" i="20" s="1"/>
  <c r="C603" i="20" s="1"/>
  <c r="C604" i="20" s="1"/>
  <c r="C605" i="20" s="1"/>
  <c r="C606" i="20" s="1"/>
  <c r="C607" i="20" s="1"/>
  <c r="C608" i="20" s="1"/>
  <c r="C609" i="20" s="1"/>
  <c r="C610" i="20" s="1"/>
  <c r="C611" i="20" s="1"/>
  <c r="C612" i="20" s="1"/>
  <c r="C613" i="20" s="1"/>
  <c r="C614" i="20" s="1"/>
  <c r="C615" i="20" s="1"/>
  <c r="C617" i="20" s="1"/>
  <c r="C618" i="20" s="1"/>
  <c r="C619" i="20" s="1"/>
  <c r="C620" i="20" s="1"/>
  <c r="C621" i="20" s="1"/>
  <c r="C622" i="20" s="1"/>
  <c r="C623" i="20" s="1"/>
  <c r="C624" i="20" s="1"/>
  <c r="C625" i="20" s="1"/>
  <c r="C626" i="20" s="1"/>
  <c r="C627" i="20" s="1"/>
  <c r="C628" i="20" s="1"/>
  <c r="C629" i="20" s="1"/>
  <c r="C630" i="20" s="1"/>
  <c r="C631" i="20" s="1"/>
  <c r="C632" i="20" s="1"/>
  <c r="C633" i="20" s="1"/>
  <c r="C634" i="20" s="1"/>
  <c r="C635" i="20" s="1"/>
  <c r="C636" i="20" s="1"/>
  <c r="C637" i="20" s="1"/>
  <c r="C638" i="20" s="1"/>
  <c r="C639" i="20" s="1"/>
  <c r="C640" i="20" s="1"/>
  <c r="C641" i="20" s="1"/>
  <c r="C642" i="20" s="1"/>
  <c r="C643" i="20" s="1"/>
  <c r="C644" i="20" s="1"/>
  <c r="C645" i="20" s="1"/>
  <c r="C646" i="20" s="1"/>
  <c r="C647" i="20" s="1"/>
  <c r="C648" i="20" s="1"/>
  <c r="C649" i="20" s="1"/>
  <c r="C650" i="20" s="1"/>
  <c r="C651" i="20" s="1"/>
  <c r="C652" i="20" s="1"/>
  <c r="C653" i="20" s="1"/>
  <c r="C654" i="20" s="1"/>
  <c r="C655" i="20" s="1"/>
  <c r="C656" i="20" s="1"/>
  <c r="C657" i="20" s="1"/>
  <c r="C658" i="20" s="1"/>
  <c r="C659" i="20" s="1"/>
  <c r="C660" i="20" s="1"/>
  <c r="C661" i="20" s="1"/>
  <c r="C662" i="20" s="1"/>
  <c r="C663" i="20" s="1"/>
  <c r="C664" i="20" s="1"/>
  <c r="C665" i="20" s="1"/>
  <c r="C666" i="20" s="1"/>
  <c r="C667" i="20" s="1"/>
  <c r="C668" i="20" s="1"/>
  <c r="C669" i="20" s="1"/>
  <c r="C670" i="20" s="1"/>
  <c r="C671" i="20" s="1"/>
  <c r="C672" i="20" s="1"/>
  <c r="C673" i="20" s="1"/>
  <c r="C674" i="20" s="1"/>
  <c r="C675" i="20" s="1"/>
  <c r="C676" i="20" s="1"/>
  <c r="C677" i="20" s="1"/>
  <c r="C678" i="20" s="1"/>
  <c r="C679" i="20" s="1"/>
  <c r="C680" i="20" s="1"/>
  <c r="C681" i="20" s="1"/>
  <c r="C682" i="20" s="1"/>
  <c r="C683" i="20" s="1"/>
  <c r="C684" i="20" s="1"/>
  <c r="C685" i="20" s="1"/>
  <c r="C686" i="20" s="1"/>
  <c r="C687" i="20" s="1"/>
  <c r="C688" i="20" s="1"/>
  <c r="C689" i="20" s="1"/>
  <c r="C690" i="20" s="1"/>
  <c r="C691" i="20" s="1"/>
  <c r="C692" i="20" s="1"/>
  <c r="C693" i="20" s="1"/>
  <c r="C694" i="20" s="1"/>
  <c r="C695" i="20" s="1"/>
  <c r="C696" i="20" s="1"/>
  <c r="C697" i="20" s="1"/>
  <c r="C698" i="20" s="1"/>
  <c r="C699" i="20" s="1"/>
  <c r="C700" i="20" s="1"/>
  <c r="C701" i="20" s="1"/>
  <c r="C702" i="20" s="1"/>
  <c r="C703" i="20" s="1"/>
  <c r="C704" i="20" s="1"/>
  <c r="C705" i="20" s="1"/>
  <c r="C706" i="20" s="1"/>
  <c r="C707" i="20" s="1"/>
  <c r="C708" i="20" s="1"/>
  <c r="C709" i="20" s="1"/>
  <c r="C710" i="20" s="1"/>
  <c r="C711" i="20" s="1"/>
  <c r="C713" i="20" s="1"/>
  <c r="C714" i="20" s="1"/>
  <c r="C715" i="20" s="1"/>
  <c r="C716" i="20" s="1"/>
  <c r="C717" i="20" s="1"/>
  <c r="C718" i="20" s="1"/>
  <c r="C719" i="20" s="1"/>
  <c r="C720" i="20" s="1"/>
  <c r="C721" i="20" s="1"/>
  <c r="C722" i="20" s="1"/>
  <c r="C723" i="20" s="1"/>
  <c r="C724" i="20" s="1"/>
  <c r="C725" i="20" s="1"/>
  <c r="C726" i="20" s="1"/>
  <c r="C727" i="20" s="1"/>
  <c r="C728" i="20" s="1"/>
  <c r="C729" i="20" s="1"/>
  <c r="C730" i="20" s="1"/>
  <c r="C731" i="20" s="1"/>
  <c r="C732" i="20" s="1"/>
  <c r="C733" i="20" s="1"/>
  <c r="C734" i="20" s="1"/>
  <c r="C735" i="20" s="1"/>
  <c r="C736" i="20" s="1"/>
  <c r="C737" i="20" s="1"/>
  <c r="C738" i="20" s="1"/>
  <c r="C739" i="20" s="1"/>
  <c r="C740" i="20" s="1"/>
  <c r="C741" i="20" s="1"/>
  <c r="C742" i="20" s="1"/>
  <c r="C743" i="20" s="1"/>
  <c r="C744" i="20" s="1"/>
  <c r="C745" i="20" s="1"/>
  <c r="C746" i="20" s="1"/>
  <c r="C747" i="20" s="1"/>
  <c r="C748" i="20" s="1"/>
  <c r="C749" i="20" s="1"/>
  <c r="C750" i="20" s="1"/>
  <c r="C751" i="20" s="1"/>
  <c r="C752" i="20" s="1"/>
  <c r="C753" i="20" s="1"/>
  <c r="C754" i="20" s="1"/>
  <c r="C755" i="20" s="1"/>
  <c r="C756" i="20" s="1"/>
  <c r="C757" i="20" s="1"/>
  <c r="C758" i="20" s="1"/>
  <c r="C759" i="20" s="1"/>
  <c r="C760" i="20" s="1"/>
  <c r="C761" i="20" s="1"/>
  <c r="C762" i="20" s="1"/>
  <c r="C763" i="20" s="1"/>
  <c r="C764" i="20" s="1"/>
  <c r="C765" i="20" s="1"/>
  <c r="C766" i="20" s="1"/>
  <c r="C767" i="20" s="1"/>
  <c r="C768" i="20" s="1"/>
  <c r="C769" i="20" s="1"/>
  <c r="C770" i="20" s="1"/>
  <c r="C771" i="20" s="1"/>
  <c r="C772" i="20" s="1"/>
  <c r="C773" i="20" s="1"/>
  <c r="C774" i="20" s="1"/>
  <c r="C775" i="20" s="1"/>
  <c r="C776" i="20" s="1"/>
  <c r="C777" i="20" s="1"/>
  <c r="C778" i="20" s="1"/>
  <c r="C779" i="20" s="1"/>
  <c r="C780" i="20" s="1"/>
  <c r="C781" i="20" s="1"/>
  <c r="C782" i="20" s="1"/>
  <c r="C783" i="20" s="1"/>
  <c r="C784" i="20" s="1"/>
  <c r="C785" i="20" s="1"/>
  <c r="C786" i="20" s="1"/>
  <c r="C787" i="20" s="1"/>
  <c r="C788" i="20" s="1"/>
  <c r="C789" i="20" s="1"/>
  <c r="C790" i="20" s="1"/>
  <c r="C791" i="20" s="1"/>
  <c r="C792" i="20" s="1"/>
  <c r="C793" i="20" s="1"/>
  <c r="C794" i="20" s="1"/>
  <c r="C795" i="20" s="1"/>
  <c r="C796" i="20" s="1"/>
  <c r="C797" i="20" s="1"/>
  <c r="C798" i="20" s="1"/>
  <c r="C799" i="20" s="1"/>
  <c r="C800" i="20" s="1"/>
  <c r="C801" i="20" s="1"/>
  <c r="C802" i="20" s="1"/>
  <c r="C803" i="20" s="1"/>
  <c r="C804" i="20" s="1"/>
  <c r="C805" i="20" s="1"/>
  <c r="C806" i="20" s="1"/>
  <c r="C807" i="20" s="1"/>
  <c r="C522" i="20"/>
  <c r="C523" i="20" s="1"/>
  <c r="C524" i="20" s="1"/>
  <c r="C525" i="20" s="1"/>
  <c r="C526" i="20" s="1"/>
  <c r="C527" i="20" s="1"/>
  <c r="C528" i="20" s="1"/>
  <c r="C521" i="20"/>
  <c r="B528" i="20"/>
  <c r="B526" i="20"/>
  <c r="B527" i="20"/>
  <c r="B525" i="20"/>
  <c r="B524" i="20"/>
  <c r="A520" i="20"/>
  <c r="AE434" i="20"/>
  <c r="AE441" i="20" s="1"/>
  <c r="P434" i="20"/>
  <c r="W434" i="20" s="1"/>
  <c r="A434" i="20"/>
  <c r="H434" i="20" s="1"/>
  <c r="AL98" i="20"/>
  <c r="W98" i="20"/>
  <c r="H98" i="20"/>
  <c r="AE105" i="20"/>
  <c r="AE112" i="20" s="1"/>
  <c r="AL112" i="20" s="1"/>
  <c r="P105" i="20"/>
  <c r="P112" i="20" s="1"/>
  <c r="W112" i="20" s="1"/>
  <c r="A105" i="20"/>
  <c r="A112" i="20" s="1"/>
  <c r="O37" i="20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95" i="20" s="1"/>
  <c r="H37" i="20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A37" i="20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N146" i="21"/>
  <c r="N145" i="21"/>
  <c r="N144" i="21"/>
  <c r="N143" i="21"/>
  <c r="N142" i="21"/>
  <c r="N141" i="21"/>
  <c r="N140" i="21"/>
  <c r="N139" i="21"/>
  <c r="N138" i="21"/>
  <c r="N137" i="21"/>
  <c r="I137" i="21"/>
  <c r="N136" i="21"/>
  <c r="N135" i="21"/>
  <c r="N134" i="21"/>
  <c r="N133" i="21"/>
  <c r="N132" i="21"/>
  <c r="N131" i="21"/>
  <c r="N130" i="21"/>
  <c r="N129" i="21"/>
  <c r="N128" i="21"/>
  <c r="N127" i="21"/>
  <c r="N126" i="21"/>
  <c r="N125" i="21"/>
  <c r="I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I113" i="21"/>
  <c r="N112" i="21"/>
  <c r="N111" i="21"/>
  <c r="N110" i="21"/>
  <c r="N109" i="21"/>
  <c r="N108" i="21"/>
  <c r="N107" i="21"/>
  <c r="N106" i="21"/>
  <c r="N105" i="21"/>
  <c r="N104" i="21"/>
  <c r="N103" i="21"/>
  <c r="N102" i="21"/>
  <c r="N101" i="21"/>
  <c r="I101" i="21"/>
  <c r="N100" i="21"/>
  <c r="N99" i="21"/>
  <c r="N98" i="21"/>
  <c r="N97" i="21"/>
  <c r="N96" i="21"/>
  <c r="N95" i="21"/>
  <c r="N94" i="21"/>
  <c r="N93" i="21"/>
  <c r="N92" i="21"/>
  <c r="N91" i="21"/>
  <c r="N90" i="21"/>
  <c r="N89" i="21"/>
  <c r="I89" i="21"/>
  <c r="N88" i="21"/>
  <c r="N87" i="21"/>
  <c r="N86" i="21"/>
  <c r="N85" i="21"/>
  <c r="N84" i="21"/>
  <c r="N83" i="21"/>
  <c r="N82" i="21"/>
  <c r="N81" i="21"/>
  <c r="N80" i="21"/>
  <c r="N79" i="21"/>
  <c r="N78" i="21"/>
  <c r="N77" i="21"/>
  <c r="I77" i="21"/>
  <c r="N76" i="21"/>
  <c r="N75" i="21"/>
  <c r="N74" i="21"/>
  <c r="N73" i="21"/>
  <c r="N72" i="21"/>
  <c r="N71" i="21"/>
  <c r="N70" i="21"/>
  <c r="N69" i="21"/>
  <c r="N68" i="21"/>
  <c r="N67" i="21"/>
  <c r="N66" i="21"/>
  <c r="N65" i="21"/>
  <c r="I65" i="21"/>
  <c r="N64" i="21"/>
  <c r="N63" i="21"/>
  <c r="N62" i="21"/>
  <c r="N61" i="21"/>
  <c r="N60" i="21"/>
  <c r="N59" i="21"/>
  <c r="N58" i="21"/>
  <c r="N57" i="21"/>
  <c r="N56" i="21"/>
  <c r="N55" i="21"/>
  <c r="N54" i="21"/>
  <c r="N53" i="21"/>
  <c r="I53" i="21"/>
  <c r="N52" i="21"/>
  <c r="R51" i="21"/>
  <c r="N51" i="21"/>
  <c r="R50" i="21"/>
  <c r="N50" i="21"/>
  <c r="R49" i="21"/>
  <c r="N49" i="21"/>
  <c r="R48" i="21"/>
  <c r="N48" i="21"/>
  <c r="R47" i="21"/>
  <c r="N47" i="21"/>
  <c r="R46" i="21"/>
  <c r="N46" i="21"/>
  <c r="R45" i="21"/>
  <c r="N45" i="21"/>
  <c r="R44" i="21"/>
  <c r="N44" i="21"/>
  <c r="R43" i="21"/>
  <c r="N43" i="21"/>
  <c r="R42" i="21"/>
  <c r="N42" i="21"/>
  <c r="R41" i="21"/>
  <c r="N41" i="21"/>
  <c r="I41" i="21"/>
  <c r="R40" i="21"/>
  <c r="N40" i="21"/>
  <c r="R39" i="21"/>
  <c r="N39" i="21"/>
  <c r="R38" i="21"/>
  <c r="N38" i="21"/>
  <c r="R37" i="21"/>
  <c r="N37" i="21"/>
  <c r="R36" i="21"/>
  <c r="N36" i="21"/>
  <c r="R35" i="21"/>
  <c r="N35" i="21"/>
  <c r="R34" i="21"/>
  <c r="N34" i="21"/>
  <c r="N1" i="21" s="1"/>
  <c r="R33" i="21"/>
  <c r="N33" i="21"/>
  <c r="R32" i="21"/>
  <c r="N32" i="21"/>
  <c r="R31" i="21"/>
  <c r="N31" i="21"/>
  <c r="R30" i="21"/>
  <c r="N30" i="21"/>
  <c r="R29" i="21"/>
  <c r="N29" i="21"/>
  <c r="I29" i="21"/>
  <c r="R28" i="21"/>
  <c r="N28" i="21"/>
  <c r="R27" i="21"/>
  <c r="N27" i="21"/>
  <c r="R26" i="21"/>
  <c r="N26" i="21"/>
  <c r="R25" i="21"/>
  <c r="N25" i="21"/>
  <c r="R24" i="21"/>
  <c r="N24" i="21"/>
  <c r="R23" i="21"/>
  <c r="N23" i="21"/>
  <c r="R22" i="21"/>
  <c r="N22" i="21"/>
  <c r="R21" i="21"/>
  <c r="N21" i="21"/>
  <c r="R20" i="21"/>
  <c r="N20" i="21"/>
  <c r="R19" i="21"/>
  <c r="N19" i="21"/>
  <c r="R18" i="21"/>
  <c r="N18" i="21"/>
  <c r="R17" i="21"/>
  <c r="N17" i="21"/>
  <c r="I17" i="21"/>
  <c r="I1" i="21" s="1"/>
  <c r="R16" i="21"/>
  <c r="R15" i="21"/>
  <c r="R14" i="21"/>
  <c r="R13" i="21"/>
  <c r="R12" i="21"/>
  <c r="U11" i="21"/>
  <c r="R11" i="21"/>
  <c r="R10" i="21"/>
  <c r="R9" i="21"/>
  <c r="U8" i="21"/>
  <c r="R8" i="21"/>
  <c r="R7" i="21"/>
  <c r="U32" i="21" s="1"/>
  <c r="V32" i="21" s="1"/>
  <c r="R6" i="21"/>
  <c r="U20" i="21" s="1"/>
  <c r="V20" i="21" s="1"/>
  <c r="U5" i="21"/>
  <c r="R5" i="21"/>
  <c r="U125" i="21" s="1"/>
  <c r="BQ92" i="5"/>
  <c r="BP92" i="5"/>
  <c r="BT91" i="5"/>
  <c r="BP91" i="5"/>
  <c r="BT90" i="5"/>
  <c r="BS90" i="5"/>
  <c r="BT89" i="5"/>
  <c r="BS89" i="5"/>
  <c r="BR89" i="5"/>
  <c r="BQ85" i="5"/>
  <c r="BP85" i="5"/>
  <c r="BT84" i="5"/>
  <c r="BP84" i="5"/>
  <c r="BT83" i="5"/>
  <c r="BS83" i="5"/>
  <c r="BT82" i="5"/>
  <c r="BS82" i="5"/>
  <c r="BR82" i="5"/>
  <c r="BQ78" i="5"/>
  <c r="BP78" i="5"/>
  <c r="BT77" i="5"/>
  <c r="BP77" i="5"/>
  <c r="BT76" i="5"/>
  <c r="BS76" i="5"/>
  <c r="BT75" i="5"/>
  <c r="BS75" i="5"/>
  <c r="BR75" i="5"/>
  <c r="BQ71" i="5"/>
  <c r="BP71" i="5"/>
  <c r="BT70" i="5"/>
  <c r="BP70" i="5"/>
  <c r="BT69" i="5"/>
  <c r="BS69" i="5"/>
  <c r="BT68" i="5"/>
  <c r="BS68" i="5"/>
  <c r="BR68" i="5"/>
  <c r="BQ64" i="5"/>
  <c r="BP64" i="5"/>
  <c r="BT63" i="5"/>
  <c r="BP63" i="5"/>
  <c r="BT62" i="5"/>
  <c r="BS62" i="5"/>
  <c r="BT61" i="5"/>
  <c r="BS61" i="5"/>
  <c r="BR61" i="5"/>
  <c r="BQ57" i="5"/>
  <c r="BP57" i="5"/>
  <c r="BT56" i="5"/>
  <c r="BP56" i="5"/>
  <c r="BT55" i="5"/>
  <c r="BS55" i="5"/>
  <c r="BT54" i="5"/>
  <c r="BS54" i="5"/>
  <c r="BR54" i="5"/>
  <c r="BQ50" i="5"/>
  <c r="BP50" i="5"/>
  <c r="BT49" i="5"/>
  <c r="BP49" i="5"/>
  <c r="BT48" i="5"/>
  <c r="BS48" i="5"/>
  <c r="BT47" i="5"/>
  <c r="BS47" i="5"/>
  <c r="BR47" i="5"/>
  <c r="BQ43" i="5"/>
  <c r="BP43" i="5"/>
  <c r="BT42" i="5"/>
  <c r="BP42" i="5"/>
  <c r="BT41" i="5"/>
  <c r="BS41" i="5"/>
  <c r="BT40" i="5"/>
  <c r="BS40" i="5"/>
  <c r="BR40" i="5"/>
  <c r="BQ36" i="5"/>
  <c r="BP36" i="5"/>
  <c r="BT35" i="5"/>
  <c r="BP35" i="5"/>
  <c r="BT34" i="5"/>
  <c r="BS34" i="5"/>
  <c r="BT33" i="5"/>
  <c r="BS33" i="5"/>
  <c r="BR33" i="5"/>
  <c r="BQ29" i="5"/>
  <c r="BP29" i="5"/>
  <c r="BT28" i="5"/>
  <c r="BP28" i="5"/>
  <c r="BT27" i="5"/>
  <c r="BS27" i="5"/>
  <c r="BT26" i="5"/>
  <c r="BS26" i="5"/>
  <c r="BR26" i="5"/>
  <c r="BQ22" i="5"/>
  <c r="BP22" i="5"/>
  <c r="BT21" i="5"/>
  <c r="BP21" i="5"/>
  <c r="BT20" i="5"/>
  <c r="BS20" i="5"/>
  <c r="BT19" i="5"/>
  <c r="BS19" i="5"/>
  <c r="BR19" i="5"/>
  <c r="CU17" i="5"/>
  <c r="CU24" i="5" s="1"/>
  <c r="CU31" i="5" s="1"/>
  <c r="CU38" i="5" s="1"/>
  <c r="CU45" i="5" s="1"/>
  <c r="CU52" i="5" s="1"/>
  <c r="CU59" i="5" s="1"/>
  <c r="CU66" i="5" s="1"/>
  <c r="CU73" i="5" s="1"/>
  <c r="CU80" i="5" s="1"/>
  <c r="CU87" i="5" s="1"/>
  <c r="CM17" i="5"/>
  <c r="CM24" i="5" s="1"/>
  <c r="CM31" i="5" s="1"/>
  <c r="CM38" i="5" s="1"/>
  <c r="CM45" i="5" s="1"/>
  <c r="CM52" i="5" s="1"/>
  <c r="CM59" i="5" s="1"/>
  <c r="CM66" i="5" s="1"/>
  <c r="CM73" i="5" s="1"/>
  <c r="CM80" i="5" s="1"/>
  <c r="CM87" i="5" s="1"/>
  <c r="CE17" i="5"/>
  <c r="CE24" i="5" s="1"/>
  <c r="CE31" i="5" s="1"/>
  <c r="CE38" i="5" s="1"/>
  <c r="CE45" i="5" s="1"/>
  <c r="CE52" i="5" s="1"/>
  <c r="CE59" i="5" s="1"/>
  <c r="CE66" i="5" s="1"/>
  <c r="CE73" i="5" s="1"/>
  <c r="CE80" i="5" s="1"/>
  <c r="CE87" i="5" s="1"/>
  <c r="BW17" i="5"/>
  <c r="BW24" i="5" s="1"/>
  <c r="BW31" i="5" s="1"/>
  <c r="BW38" i="5" s="1"/>
  <c r="BW45" i="5" s="1"/>
  <c r="BW52" i="5" s="1"/>
  <c r="BW59" i="5" s="1"/>
  <c r="BW66" i="5" s="1"/>
  <c r="BW73" i="5" s="1"/>
  <c r="BW80" i="5" s="1"/>
  <c r="BW87" i="5" s="1"/>
  <c r="BO17" i="5"/>
  <c r="BO24" i="5" s="1"/>
  <c r="BO31" i="5" s="1"/>
  <c r="BO38" i="5" s="1"/>
  <c r="BO45" i="5" s="1"/>
  <c r="BO52" i="5" s="1"/>
  <c r="BO59" i="5" s="1"/>
  <c r="BO66" i="5" s="1"/>
  <c r="BO73" i="5" s="1"/>
  <c r="BO80" i="5" s="1"/>
  <c r="BO87" i="5" s="1"/>
  <c r="CY16" i="5"/>
  <c r="CX16" i="5"/>
  <c r="CW16" i="5"/>
  <c r="CV16" i="5"/>
  <c r="CB16" i="5"/>
  <c r="CZ16" i="5" s="1"/>
  <c r="CA16" i="5"/>
  <c r="BZ16" i="5"/>
  <c r="BY16" i="5"/>
  <c r="BX16" i="5"/>
  <c r="CW15" i="5"/>
  <c r="CV15" i="5"/>
  <c r="BX15" i="5"/>
  <c r="BQ15" i="5"/>
  <c r="BY15" i="5" s="1"/>
  <c r="BP15" i="5"/>
  <c r="CZ14" i="5"/>
  <c r="CV14" i="5"/>
  <c r="CB14" i="5"/>
  <c r="BX14" i="5"/>
  <c r="BT14" i="5"/>
  <c r="BP14" i="5"/>
  <c r="CZ13" i="5"/>
  <c r="CY13" i="5"/>
  <c r="CB13" i="5"/>
  <c r="BT13" i="5"/>
  <c r="BS13" i="5"/>
  <c r="CA13" i="5" s="1"/>
  <c r="CZ12" i="5"/>
  <c r="CY12" i="5"/>
  <c r="CX12" i="5"/>
  <c r="CB12" i="5"/>
  <c r="BT12" i="5"/>
  <c r="BS12" i="5"/>
  <c r="CA12" i="5" s="1"/>
  <c r="BR12" i="5"/>
  <c r="BZ12" i="5" s="1"/>
  <c r="BQ57" i="3"/>
  <c r="BP57" i="3"/>
  <c r="BT56" i="3"/>
  <c r="BS56" i="3"/>
  <c r="BR56" i="3"/>
  <c r="BQ56" i="3"/>
  <c r="BP56" i="3"/>
  <c r="BT55" i="3"/>
  <c r="BS55" i="3"/>
  <c r="BR55" i="3"/>
  <c r="BQ55" i="3"/>
  <c r="BP55" i="3"/>
  <c r="BT54" i="3"/>
  <c r="BS54" i="3"/>
  <c r="BR54" i="3"/>
  <c r="BQ54" i="3"/>
  <c r="BP54" i="3"/>
  <c r="CT52" i="3"/>
  <c r="CL52" i="3"/>
  <c r="CD52" i="3"/>
  <c r="BV52" i="3"/>
  <c r="BN52" i="3"/>
  <c r="BQ50" i="3"/>
  <c r="BP50" i="3"/>
  <c r="BT49" i="3"/>
  <c r="BS49" i="3"/>
  <c r="BR49" i="3"/>
  <c r="BQ49" i="3"/>
  <c r="BP49" i="3"/>
  <c r="BT48" i="3"/>
  <c r="BS48" i="3"/>
  <c r="BR48" i="3"/>
  <c r="BQ48" i="3"/>
  <c r="BP48" i="3"/>
  <c r="BT47" i="3"/>
  <c r="BS47" i="3"/>
  <c r="BR47" i="3"/>
  <c r="BQ47" i="3"/>
  <c r="BP47" i="3"/>
  <c r="CT45" i="3"/>
  <c r="CL45" i="3"/>
  <c r="CD45" i="3"/>
  <c r="BV45" i="3"/>
  <c r="BN45" i="3"/>
  <c r="BQ43" i="3"/>
  <c r="BP43" i="3"/>
  <c r="BT42" i="3"/>
  <c r="BS42" i="3"/>
  <c r="BR42" i="3"/>
  <c r="BQ42" i="3"/>
  <c r="BP42" i="3"/>
  <c r="BT41" i="3"/>
  <c r="BS41" i="3"/>
  <c r="BR41" i="3"/>
  <c r="BQ41" i="3"/>
  <c r="BP41" i="3"/>
  <c r="BT40" i="3"/>
  <c r="BS40" i="3"/>
  <c r="BR40" i="3"/>
  <c r="BQ40" i="3"/>
  <c r="BP40" i="3"/>
  <c r="CT38" i="3"/>
  <c r="CL38" i="3"/>
  <c r="CD38" i="3"/>
  <c r="BV38" i="3"/>
  <c r="BN38" i="3"/>
  <c r="BQ36" i="3"/>
  <c r="BP36" i="3"/>
  <c r="BT35" i="3"/>
  <c r="BS35" i="3"/>
  <c r="BR35" i="3"/>
  <c r="BQ35" i="3"/>
  <c r="BP35" i="3"/>
  <c r="BT34" i="3"/>
  <c r="BS34" i="3"/>
  <c r="BR34" i="3"/>
  <c r="BQ34" i="3"/>
  <c r="BP34" i="3"/>
  <c r="BT33" i="3"/>
  <c r="BS33" i="3"/>
  <c r="BR33" i="3"/>
  <c r="BQ33" i="3"/>
  <c r="BP33" i="3"/>
  <c r="CT31" i="3"/>
  <c r="CL31" i="3"/>
  <c r="CD31" i="3"/>
  <c r="BV31" i="3"/>
  <c r="BN31" i="3"/>
  <c r="BQ29" i="3"/>
  <c r="BP29" i="3"/>
  <c r="BT28" i="3"/>
  <c r="BS28" i="3"/>
  <c r="BR28" i="3"/>
  <c r="BQ28" i="3"/>
  <c r="BP28" i="3"/>
  <c r="BT27" i="3"/>
  <c r="BS27" i="3"/>
  <c r="BR27" i="3"/>
  <c r="BQ27" i="3"/>
  <c r="BP27" i="3"/>
  <c r="BT26" i="3"/>
  <c r="BS26" i="3"/>
  <c r="BR26" i="3"/>
  <c r="BQ26" i="3"/>
  <c r="BP26" i="3"/>
  <c r="CT24" i="3"/>
  <c r="CM24" i="3"/>
  <c r="CM31" i="3" s="1"/>
  <c r="CM38" i="3" s="1"/>
  <c r="CM45" i="3" s="1"/>
  <c r="CM52" i="3" s="1"/>
  <c r="CL24" i="3"/>
  <c r="CD24" i="3"/>
  <c r="BV24" i="3"/>
  <c r="BN24" i="3"/>
  <c r="BQ22" i="3"/>
  <c r="BP22" i="3"/>
  <c r="BT21" i="3"/>
  <c r="BS21" i="3"/>
  <c r="BR21" i="3"/>
  <c r="BQ21" i="3"/>
  <c r="BP21" i="3"/>
  <c r="BT20" i="3"/>
  <c r="BS20" i="3"/>
  <c r="BR20" i="3"/>
  <c r="BQ20" i="3"/>
  <c r="BP20" i="3"/>
  <c r="BT19" i="3"/>
  <c r="BS19" i="3"/>
  <c r="BR19" i="3"/>
  <c r="BQ19" i="3"/>
  <c r="BP19" i="3"/>
  <c r="CU17" i="3"/>
  <c r="CU24" i="3" s="1"/>
  <c r="CU31" i="3" s="1"/>
  <c r="CU38" i="3" s="1"/>
  <c r="CU45" i="3" s="1"/>
  <c r="CU52" i="3" s="1"/>
  <c r="CT17" i="3"/>
  <c r="CM17" i="3"/>
  <c r="CL17" i="3"/>
  <c r="CE17" i="3"/>
  <c r="CE24" i="3" s="1"/>
  <c r="CE31" i="3" s="1"/>
  <c r="CE38" i="3" s="1"/>
  <c r="CE45" i="3" s="1"/>
  <c r="CE52" i="3" s="1"/>
  <c r="CD17" i="3"/>
  <c r="BW17" i="3"/>
  <c r="BW24" i="3" s="1"/>
  <c r="BW31" i="3" s="1"/>
  <c r="BW38" i="3" s="1"/>
  <c r="BW45" i="3" s="1"/>
  <c r="BW52" i="3" s="1"/>
  <c r="BV17" i="3"/>
  <c r="BO17" i="3"/>
  <c r="BO24" i="3" s="1"/>
  <c r="BO31" i="3" s="1"/>
  <c r="BO38" i="3" s="1"/>
  <c r="BO45" i="3" s="1"/>
  <c r="BO52" i="3" s="1"/>
  <c r="BN17" i="3"/>
  <c r="CY16" i="3"/>
  <c r="CX16" i="3"/>
  <c r="CW16" i="3"/>
  <c r="CV16" i="3"/>
  <c r="CZ16" i="3"/>
  <c r="CB16" i="3"/>
  <c r="CA16" i="3"/>
  <c r="BZ16" i="3"/>
  <c r="BY16" i="3"/>
  <c r="BX16" i="3"/>
  <c r="CW15" i="3"/>
  <c r="CV15" i="3"/>
  <c r="BX15" i="3"/>
  <c r="BQ15" i="3"/>
  <c r="BY15" i="3" s="1"/>
  <c r="BP15" i="3"/>
  <c r="CZ14" i="3"/>
  <c r="CV14" i="3"/>
  <c r="CB14" i="3"/>
  <c r="CA14" i="3"/>
  <c r="BZ14" i="3"/>
  <c r="BY14" i="3"/>
  <c r="BX14" i="3"/>
  <c r="BT14" i="3"/>
  <c r="BS14" i="3"/>
  <c r="BR14" i="3"/>
  <c r="BQ14" i="3"/>
  <c r="BP14" i="3"/>
  <c r="CZ13" i="3"/>
  <c r="CY13" i="3"/>
  <c r="CB13" i="3"/>
  <c r="BX13" i="3"/>
  <c r="BT13" i="3"/>
  <c r="BS13" i="3"/>
  <c r="CA13" i="3" s="1"/>
  <c r="BR13" i="3"/>
  <c r="BZ13" i="3" s="1"/>
  <c r="BQ13" i="3"/>
  <c r="BY13" i="3" s="1"/>
  <c r="BP13" i="3"/>
  <c r="CZ12" i="3"/>
  <c r="CY12" i="3"/>
  <c r="CX12" i="3"/>
  <c r="BZ12" i="3"/>
  <c r="BY12" i="3"/>
  <c r="BX12" i="3"/>
  <c r="BT12" i="3"/>
  <c r="CB12" i="3" s="1"/>
  <c r="BS12" i="3"/>
  <c r="CA12" i="3" s="1"/>
  <c r="BR12" i="3"/>
  <c r="BQ12" i="3"/>
  <c r="BP12" i="3"/>
  <c r="CT10" i="3"/>
  <c r="CL10" i="3"/>
  <c r="CD10" i="3"/>
  <c r="BV10" i="3"/>
  <c r="BN10" i="3"/>
  <c r="BQ78" i="9"/>
  <c r="BP78" i="9"/>
  <c r="BT77" i="9"/>
  <c r="BP77" i="9"/>
  <c r="BT76" i="9"/>
  <c r="BS76" i="9"/>
  <c r="BT75" i="9"/>
  <c r="BS75" i="9"/>
  <c r="BR75" i="9"/>
  <c r="BQ71" i="9"/>
  <c r="BP71" i="9"/>
  <c r="BT70" i="9"/>
  <c r="BP70" i="9"/>
  <c r="BT69" i="9"/>
  <c r="BS69" i="9"/>
  <c r="BT68" i="9"/>
  <c r="BS68" i="9"/>
  <c r="BR68" i="9"/>
  <c r="BQ64" i="9"/>
  <c r="BP64" i="9"/>
  <c r="BT63" i="9"/>
  <c r="BP63" i="9"/>
  <c r="BT62" i="9"/>
  <c r="BS62" i="9"/>
  <c r="BT61" i="9"/>
  <c r="BS61" i="9"/>
  <c r="BR61" i="9"/>
  <c r="BQ57" i="9"/>
  <c r="BP57" i="9"/>
  <c r="BT56" i="9"/>
  <c r="BP56" i="9"/>
  <c r="BT55" i="9"/>
  <c r="BS55" i="9"/>
  <c r="BT54" i="9"/>
  <c r="BS54" i="9"/>
  <c r="BR54" i="9"/>
  <c r="BQ50" i="9"/>
  <c r="BP50" i="9"/>
  <c r="BT49" i="9"/>
  <c r="BP49" i="9"/>
  <c r="BT48" i="9"/>
  <c r="BS48" i="9"/>
  <c r="BT47" i="9"/>
  <c r="BS47" i="9"/>
  <c r="BR47" i="9"/>
  <c r="BQ43" i="9"/>
  <c r="BP43" i="9"/>
  <c r="BT42" i="9"/>
  <c r="BP42" i="9"/>
  <c r="BT41" i="9"/>
  <c r="BS41" i="9"/>
  <c r="BT40" i="9"/>
  <c r="BS40" i="9"/>
  <c r="BR40" i="9"/>
  <c r="BQ36" i="9"/>
  <c r="BP36" i="9"/>
  <c r="BT35" i="9"/>
  <c r="BP35" i="9"/>
  <c r="BT34" i="9"/>
  <c r="BS34" i="9"/>
  <c r="BT33" i="9"/>
  <c r="BS33" i="9"/>
  <c r="BR33" i="9"/>
  <c r="BQ29" i="9"/>
  <c r="BP29" i="9"/>
  <c r="BT28" i="9"/>
  <c r="BP28" i="9"/>
  <c r="BT27" i="9"/>
  <c r="BS27" i="9"/>
  <c r="BT26" i="9"/>
  <c r="BS26" i="9"/>
  <c r="BR26" i="9"/>
  <c r="BQ22" i="9"/>
  <c r="BP22" i="9"/>
  <c r="BT21" i="9"/>
  <c r="BP21" i="9"/>
  <c r="BT20" i="9"/>
  <c r="BS20" i="9"/>
  <c r="BT19" i="9"/>
  <c r="BS19" i="9"/>
  <c r="BR19" i="9"/>
  <c r="CU17" i="9"/>
  <c r="CU24" i="9" s="1"/>
  <c r="CU31" i="9" s="1"/>
  <c r="CU38" i="9" s="1"/>
  <c r="CU45" i="9" s="1"/>
  <c r="CU52" i="9" s="1"/>
  <c r="CU59" i="9" s="1"/>
  <c r="CU66" i="9" s="1"/>
  <c r="CU73" i="9" s="1"/>
  <c r="CM17" i="9"/>
  <c r="CM24" i="9" s="1"/>
  <c r="CM31" i="9" s="1"/>
  <c r="CM38" i="9" s="1"/>
  <c r="CM45" i="9" s="1"/>
  <c r="CM52" i="9" s="1"/>
  <c r="CM59" i="9" s="1"/>
  <c r="CM66" i="9" s="1"/>
  <c r="CM73" i="9" s="1"/>
  <c r="CE17" i="9"/>
  <c r="CE24" i="9" s="1"/>
  <c r="CE31" i="9" s="1"/>
  <c r="CE38" i="9" s="1"/>
  <c r="CE45" i="9" s="1"/>
  <c r="CE52" i="9" s="1"/>
  <c r="CE59" i="9" s="1"/>
  <c r="CE66" i="9" s="1"/>
  <c r="CE73" i="9" s="1"/>
  <c r="BW17" i="9"/>
  <c r="BW24" i="9" s="1"/>
  <c r="BW31" i="9" s="1"/>
  <c r="BW38" i="9" s="1"/>
  <c r="BW45" i="9" s="1"/>
  <c r="BW52" i="9" s="1"/>
  <c r="BW59" i="9" s="1"/>
  <c r="BW66" i="9" s="1"/>
  <c r="BW73" i="9" s="1"/>
  <c r="BO17" i="9"/>
  <c r="BO24" i="9" s="1"/>
  <c r="BO31" i="9" s="1"/>
  <c r="BO38" i="9" s="1"/>
  <c r="BO45" i="9" s="1"/>
  <c r="BO52" i="9" s="1"/>
  <c r="BO59" i="9" s="1"/>
  <c r="BO66" i="9" s="1"/>
  <c r="BO73" i="9" s="1"/>
  <c r="CY16" i="9"/>
  <c r="CX16" i="9"/>
  <c r="CW16" i="9"/>
  <c r="CV16" i="9"/>
  <c r="CB16" i="9"/>
  <c r="CZ16" i="9" s="1"/>
  <c r="CA16" i="9"/>
  <c r="BZ16" i="9"/>
  <c r="BY16" i="9"/>
  <c r="BX16" i="9"/>
  <c r="CW15" i="9"/>
  <c r="CV15" i="9"/>
  <c r="BX15" i="9"/>
  <c r="BQ15" i="9"/>
  <c r="BY15" i="9" s="1"/>
  <c r="BP15" i="9"/>
  <c r="CZ14" i="9"/>
  <c r="CV14" i="9"/>
  <c r="BX14" i="9"/>
  <c r="BT14" i="9"/>
  <c r="CB14" i="9" s="1"/>
  <c r="BP14" i="9"/>
  <c r="CZ13" i="9"/>
  <c r="CY13" i="9"/>
  <c r="CB13" i="9"/>
  <c r="BT13" i="9"/>
  <c r="BS13" i="9"/>
  <c r="CA13" i="9" s="1"/>
  <c r="CZ12" i="9"/>
  <c r="CY12" i="9"/>
  <c r="CX12" i="9"/>
  <c r="BT12" i="9"/>
  <c r="CB12" i="9" s="1"/>
  <c r="BS12" i="9"/>
  <c r="CA12" i="9" s="1"/>
  <c r="BR12" i="9"/>
  <c r="BZ12" i="9" s="1"/>
  <c r="CT10" i="9"/>
  <c r="CL10" i="9"/>
  <c r="CD10" i="9"/>
  <c r="BV10" i="9"/>
  <c r="BN10" i="9"/>
  <c r="CM87" i="7"/>
  <c r="CL87" i="7"/>
  <c r="CE87" i="7"/>
  <c r="CD87" i="7"/>
  <c r="CM80" i="7"/>
  <c r="CL80" i="7"/>
  <c r="CE80" i="7"/>
  <c r="CD80" i="7"/>
  <c r="CL73" i="7"/>
  <c r="CD73" i="7"/>
  <c r="CM66" i="7"/>
  <c r="CM73" i="7" s="1"/>
  <c r="CL66" i="7"/>
  <c r="CE66" i="7"/>
  <c r="CE73" i="7" s="1"/>
  <c r="CD66" i="7"/>
  <c r="CM59" i="7"/>
  <c r="CL59" i="7"/>
  <c r="CE59" i="7"/>
  <c r="CD59" i="7"/>
  <c r="CL52" i="7"/>
  <c r="CD52" i="7"/>
  <c r="CM45" i="7"/>
  <c r="CM52" i="7" s="1"/>
  <c r="CL45" i="7"/>
  <c r="CE45" i="7"/>
  <c r="CE52" i="7" s="1"/>
  <c r="CD45" i="7"/>
  <c r="CM38" i="7"/>
  <c r="CL38" i="7"/>
  <c r="CE38" i="7"/>
  <c r="CD38" i="7"/>
  <c r="CM31" i="7"/>
  <c r="CL31" i="7"/>
  <c r="CE31" i="7"/>
  <c r="CD31" i="7"/>
  <c r="CM24" i="7"/>
  <c r="CL24" i="7"/>
  <c r="CE24" i="7"/>
  <c r="CD24" i="7"/>
  <c r="CE17" i="7"/>
  <c r="CD10" i="7"/>
  <c r="CU17" i="7"/>
  <c r="CU24" i="7" s="1"/>
  <c r="CU31" i="7" s="1"/>
  <c r="CU38" i="7" s="1"/>
  <c r="CU45" i="7" s="1"/>
  <c r="CU52" i="7" s="1"/>
  <c r="CU59" i="7" s="1"/>
  <c r="CU66" i="7" s="1"/>
  <c r="CU73" i="7" s="1"/>
  <c r="CU80" i="7" s="1"/>
  <c r="CU87" i="7" s="1"/>
  <c r="CT10" i="7"/>
  <c r="CM17" i="7"/>
  <c r="CL10" i="7"/>
  <c r="BW17" i="7"/>
  <c r="BW24" i="7" s="1"/>
  <c r="BW31" i="7" s="1"/>
  <c r="BW38" i="7" s="1"/>
  <c r="BW45" i="7" s="1"/>
  <c r="BW52" i="7" s="1"/>
  <c r="BW59" i="7" s="1"/>
  <c r="BW66" i="7" s="1"/>
  <c r="BW73" i="7" s="1"/>
  <c r="BW80" i="7" s="1"/>
  <c r="BW87" i="7" s="1"/>
  <c r="BV10" i="7"/>
  <c r="BN10" i="7"/>
  <c r="CX16" i="7"/>
  <c r="CW16" i="7"/>
  <c r="BQ92" i="7"/>
  <c r="BP92" i="7"/>
  <c r="BT91" i="7"/>
  <c r="BP91" i="7"/>
  <c r="BT90" i="7"/>
  <c r="BS90" i="7"/>
  <c r="BT89" i="7"/>
  <c r="BS89" i="7"/>
  <c r="BR89" i="7"/>
  <c r="BQ85" i="7"/>
  <c r="BP85" i="7"/>
  <c r="BT84" i="7"/>
  <c r="BP84" i="7"/>
  <c r="BT83" i="7"/>
  <c r="BS83" i="7"/>
  <c r="BT82" i="7"/>
  <c r="BS82" i="7"/>
  <c r="BR82" i="7"/>
  <c r="BX14" i="7"/>
  <c r="CV14" i="7" s="1"/>
  <c r="CB14" i="7"/>
  <c r="CZ14" i="7" s="1"/>
  <c r="BX16" i="7"/>
  <c r="CV16" i="7" s="1"/>
  <c r="BY16" i="7"/>
  <c r="BZ16" i="7"/>
  <c r="CA16" i="7"/>
  <c r="CY16" i="7" s="1"/>
  <c r="CB16" i="7"/>
  <c r="CZ16" i="7" s="1"/>
  <c r="BQ78" i="7"/>
  <c r="BP78" i="7"/>
  <c r="BT77" i="7"/>
  <c r="BP77" i="7"/>
  <c r="BT76" i="7"/>
  <c r="BS76" i="7"/>
  <c r="BT75" i="7"/>
  <c r="BS75" i="7"/>
  <c r="BR75" i="7"/>
  <c r="BQ71" i="7"/>
  <c r="BP71" i="7"/>
  <c r="BT70" i="7"/>
  <c r="BP70" i="7"/>
  <c r="BT69" i="7"/>
  <c r="BS69" i="7"/>
  <c r="BT68" i="7"/>
  <c r="BS68" i="7"/>
  <c r="BR68" i="7"/>
  <c r="BQ64" i="7"/>
  <c r="BP64" i="7"/>
  <c r="BT63" i="7"/>
  <c r="BP63" i="7"/>
  <c r="BT62" i="7"/>
  <c r="BS62" i="7"/>
  <c r="BT61" i="7"/>
  <c r="BS61" i="7"/>
  <c r="BR61" i="7"/>
  <c r="BQ57" i="7"/>
  <c r="BP57" i="7"/>
  <c r="BT56" i="7"/>
  <c r="BP56" i="7"/>
  <c r="BT55" i="7"/>
  <c r="BS55" i="7"/>
  <c r="BT54" i="7"/>
  <c r="BS54" i="7"/>
  <c r="BR54" i="7"/>
  <c r="BQ50" i="7"/>
  <c r="BP50" i="7"/>
  <c r="BT49" i="7"/>
  <c r="BP49" i="7"/>
  <c r="BT48" i="7"/>
  <c r="BS48" i="7"/>
  <c r="BT47" i="7"/>
  <c r="BS47" i="7"/>
  <c r="BR47" i="7"/>
  <c r="BQ43" i="7"/>
  <c r="BP43" i="7"/>
  <c r="BT42" i="7"/>
  <c r="BP42" i="7"/>
  <c r="BT41" i="7"/>
  <c r="BS41" i="7"/>
  <c r="BT40" i="7"/>
  <c r="BS40" i="7"/>
  <c r="BR40" i="7"/>
  <c r="BQ36" i="7"/>
  <c r="BP36" i="7"/>
  <c r="BT35" i="7"/>
  <c r="BP35" i="7"/>
  <c r="BT34" i="7"/>
  <c r="BS34" i="7"/>
  <c r="BT33" i="7"/>
  <c r="BS33" i="7"/>
  <c r="BR33" i="7"/>
  <c r="BQ29" i="7"/>
  <c r="BP29" i="7"/>
  <c r="BT28" i="7"/>
  <c r="BP28" i="7"/>
  <c r="BT27" i="7"/>
  <c r="BS27" i="7"/>
  <c r="BT26" i="7"/>
  <c r="BS26" i="7"/>
  <c r="BR26" i="7"/>
  <c r="BQ22" i="7"/>
  <c r="BP22" i="7"/>
  <c r="BT21" i="7"/>
  <c r="BP21" i="7"/>
  <c r="BT20" i="7"/>
  <c r="BS20" i="7"/>
  <c r="BT19" i="7"/>
  <c r="BS19" i="7"/>
  <c r="BR19" i="7"/>
  <c r="BS13" i="7"/>
  <c r="CA13" i="7" s="1"/>
  <c r="CY13" i="7" s="1"/>
  <c r="BT13" i="7"/>
  <c r="CB13" i="7" s="1"/>
  <c r="CZ13" i="7" s="1"/>
  <c r="BP14" i="7"/>
  <c r="BT14" i="7"/>
  <c r="BP15" i="7"/>
  <c r="BQ15" i="7"/>
  <c r="BR12" i="7"/>
  <c r="BZ12" i="7" s="1"/>
  <c r="CX12" i="7" s="1"/>
  <c r="BS12" i="7"/>
  <c r="BT12" i="7"/>
  <c r="BO17" i="7"/>
  <c r="BO24" i="7" s="1"/>
  <c r="BO31" i="7" s="1"/>
  <c r="BO38" i="7" s="1"/>
  <c r="BO45" i="7" s="1"/>
  <c r="BO52" i="7" s="1"/>
  <c r="BO59" i="7" s="1"/>
  <c r="BO66" i="7" s="1"/>
  <c r="BO73" i="7" s="1"/>
  <c r="BO80" i="7" s="1"/>
  <c r="BO87" i="7" s="1"/>
  <c r="G3" i="20"/>
  <c r="H3" i="20"/>
  <c r="D4" i="20"/>
  <c r="H4" i="20"/>
  <c r="D5" i="20"/>
  <c r="E5" i="20"/>
  <c r="F2" i="20"/>
  <c r="G2" i="20"/>
  <c r="H2" i="20"/>
  <c r="C177" i="28"/>
  <c r="C161" i="28"/>
  <c r="C145" i="28"/>
  <c r="C129" i="28"/>
  <c r="C182" i="28"/>
  <c r="C166" i="28"/>
  <c r="C150" i="28"/>
  <c r="C134" i="28"/>
  <c r="C187" i="28"/>
  <c r="C171" i="28"/>
  <c r="C155" i="28"/>
  <c r="C139" i="28"/>
  <c r="C123" i="28"/>
  <c r="C176" i="28"/>
  <c r="C160" i="28"/>
  <c r="C144" i="28"/>
  <c r="C128" i="28"/>
  <c r="C124" i="28"/>
  <c r="C181" i="28"/>
  <c r="C165" i="28"/>
  <c r="C149" i="28"/>
  <c r="C133" i="28"/>
  <c r="C186" i="28"/>
  <c r="C170" i="28"/>
  <c r="C154" i="28"/>
  <c r="C138" i="28"/>
  <c r="C122" i="28"/>
  <c r="C175" i="28"/>
  <c r="C159" i="28"/>
  <c r="C143" i="28"/>
  <c r="C127" i="28"/>
  <c r="C140" i="28"/>
  <c r="C180" i="28"/>
  <c r="C164" i="28"/>
  <c r="C148" i="28"/>
  <c r="C132" i="28"/>
  <c r="C185" i="28"/>
  <c r="C169" i="28"/>
  <c r="C153" i="28"/>
  <c r="C137" i="28"/>
  <c r="C121" i="28"/>
  <c r="C156" i="28"/>
  <c r="C174" i="28"/>
  <c r="C158" i="28"/>
  <c r="C142" i="28"/>
  <c r="C126" i="28"/>
  <c r="C179" i="28"/>
  <c r="C163" i="28"/>
  <c r="C147" i="28"/>
  <c r="C131" i="28"/>
  <c r="C184" i="28"/>
  <c r="C168" i="28"/>
  <c r="C152" i="28"/>
  <c r="C136" i="28"/>
  <c r="C120" i="28"/>
  <c r="C172" i="28"/>
  <c r="C173" i="28"/>
  <c r="C157" i="28"/>
  <c r="C141" i="28"/>
  <c r="C125" i="28"/>
  <c r="C178" i="28"/>
  <c r="C162" i="28"/>
  <c r="C146" i="28"/>
  <c r="C130" i="28"/>
  <c r="C183" i="28"/>
  <c r="C167" i="28"/>
  <c r="C151" i="28"/>
  <c r="C135" i="28"/>
  <c r="C189" i="27"/>
  <c r="C173" i="27"/>
  <c r="C157" i="27"/>
  <c r="C141" i="27"/>
  <c r="C194" i="27"/>
  <c r="C178" i="27"/>
  <c r="C162" i="27"/>
  <c r="C146" i="27"/>
  <c r="C199" i="27"/>
  <c r="C183" i="27"/>
  <c r="C167" i="27"/>
  <c r="C151" i="27"/>
  <c r="C135" i="27"/>
  <c r="C168" i="27"/>
  <c r="C188" i="27"/>
  <c r="C172" i="27"/>
  <c r="C156" i="27"/>
  <c r="C140" i="27"/>
  <c r="C193" i="27"/>
  <c r="C177" i="27"/>
  <c r="C161" i="27"/>
  <c r="C145" i="27"/>
  <c r="C184" i="27"/>
  <c r="C198" i="27"/>
  <c r="C182" i="27"/>
  <c r="C166" i="27"/>
  <c r="C150" i="27"/>
  <c r="C134" i="27"/>
  <c r="C187" i="27"/>
  <c r="C171" i="27"/>
  <c r="C155" i="27"/>
  <c r="C139" i="27"/>
  <c r="C192" i="27"/>
  <c r="C176" i="27"/>
  <c r="C160" i="27"/>
  <c r="C144" i="27"/>
  <c r="C147" i="27"/>
  <c r="C136" i="27"/>
  <c r="C197" i="27"/>
  <c r="C181" i="27"/>
  <c r="C165" i="27"/>
  <c r="C149" i="27"/>
  <c r="C133" i="27"/>
  <c r="C186" i="27"/>
  <c r="C170" i="27"/>
  <c r="C154" i="27"/>
  <c r="C138" i="27"/>
  <c r="C179" i="27"/>
  <c r="C191" i="27"/>
  <c r="C175" i="27"/>
  <c r="C159" i="27"/>
  <c r="C143" i="27"/>
  <c r="C196" i="27"/>
  <c r="C180" i="27"/>
  <c r="C164" i="27"/>
  <c r="C148" i="27"/>
  <c r="C132" i="27"/>
  <c r="C163" i="27"/>
  <c r="C185" i="27"/>
  <c r="C169" i="27"/>
  <c r="C153" i="27"/>
  <c r="C137" i="27"/>
  <c r="C152" i="27"/>
  <c r="C190" i="27"/>
  <c r="C174" i="27"/>
  <c r="C158" i="27"/>
  <c r="C142" i="27"/>
  <c r="C195" i="27"/>
  <c r="C133" i="26"/>
  <c r="C149" i="26"/>
  <c r="C165" i="26"/>
  <c r="C181" i="26"/>
  <c r="C197" i="26"/>
  <c r="C144" i="26"/>
  <c r="C160" i="26"/>
  <c r="C176" i="26"/>
  <c r="C192" i="26"/>
  <c r="C139" i="26"/>
  <c r="C155" i="26"/>
  <c r="C171" i="26"/>
  <c r="C187" i="26"/>
  <c r="C134" i="26"/>
  <c r="C150" i="26"/>
  <c r="C166" i="26"/>
  <c r="C182" i="26"/>
  <c r="C198" i="26"/>
  <c r="C145" i="26"/>
  <c r="C161" i="26"/>
  <c r="C177" i="26"/>
  <c r="C193" i="26"/>
  <c r="C140" i="26"/>
  <c r="C156" i="26"/>
  <c r="C172" i="26"/>
  <c r="C188" i="26"/>
  <c r="C135" i="26"/>
  <c r="C151" i="26"/>
  <c r="C167" i="26"/>
  <c r="C183" i="26"/>
  <c r="C199" i="26"/>
  <c r="C154" i="26"/>
  <c r="C146" i="26"/>
  <c r="C162" i="26"/>
  <c r="C178" i="26"/>
  <c r="C194" i="26"/>
  <c r="C170" i="26"/>
  <c r="C141" i="26"/>
  <c r="C157" i="26"/>
  <c r="C173" i="26"/>
  <c r="C189" i="26"/>
  <c r="C186" i="26"/>
  <c r="C136" i="26"/>
  <c r="C152" i="26"/>
  <c r="C168" i="26"/>
  <c r="C184" i="26"/>
  <c r="C138" i="26"/>
  <c r="C147" i="26"/>
  <c r="C163" i="26"/>
  <c r="C179" i="26"/>
  <c r="C195" i="26"/>
  <c r="C142" i="26"/>
  <c r="C158" i="26"/>
  <c r="C174" i="26"/>
  <c r="C190" i="26"/>
  <c r="C137" i="26"/>
  <c r="C153" i="26"/>
  <c r="C169" i="26"/>
  <c r="C185" i="26"/>
  <c r="C148" i="26"/>
  <c r="C164" i="26"/>
  <c r="C180" i="26"/>
  <c r="C196" i="26"/>
  <c r="C143" i="26"/>
  <c r="C159" i="26"/>
  <c r="C175" i="26"/>
  <c r="C191" i="26"/>
  <c r="E132" i="26"/>
  <c r="D132" i="26"/>
  <c r="C132" i="26"/>
  <c r="A31" i="34" l="1"/>
  <c r="B32" i="34"/>
  <c r="B39" i="34" s="1" a="1"/>
  <c r="G31" i="34"/>
  <c r="BJ6" i="33"/>
  <c r="N29" i="33"/>
  <c r="N37" i="33"/>
  <c r="BJ71" i="33"/>
  <c r="BQ71" i="33" s="1"/>
  <c r="BJ70" i="33"/>
  <c r="BQ70" i="33" s="1"/>
  <c r="N22" i="33"/>
  <c r="N17" i="33"/>
  <c r="BJ17" i="33"/>
  <c r="BQ17" i="33" s="1"/>
  <c r="BJ7" i="33"/>
  <c r="BQ7" i="33" s="1"/>
  <c r="BJ18" i="33"/>
  <c r="BQ18" i="33" s="1"/>
  <c r="BJ16" i="33"/>
  <c r="BQ16" i="33" s="1"/>
  <c r="BJ14" i="33"/>
  <c r="BQ14" i="33" s="1"/>
  <c r="BJ8" i="33"/>
  <c r="BQ8" i="33" s="1"/>
  <c r="BJ20" i="33"/>
  <c r="BQ20" i="33" s="1"/>
  <c r="BJ9" i="33"/>
  <c r="BQ9" i="33" s="1"/>
  <c r="N15" i="33"/>
  <c r="N62" i="33"/>
  <c r="AR29" i="33"/>
  <c r="AY29" i="33" s="1"/>
  <c r="AR35" i="33"/>
  <c r="AY35" i="33" s="1"/>
  <c r="AG6" i="33"/>
  <c r="AR76" i="33"/>
  <c r="AY76" i="33" s="1"/>
  <c r="AR73" i="33"/>
  <c r="AY73" i="33" s="1"/>
  <c r="BJ13" i="33"/>
  <c r="BQ13" i="33" s="1"/>
  <c r="N14" i="33"/>
  <c r="AS31" i="33"/>
  <c r="AS22" i="33"/>
  <c r="AS76" i="33"/>
  <c r="AS74" i="33"/>
  <c r="AS72" i="33"/>
  <c r="AS70" i="33"/>
  <c r="AS68" i="33"/>
  <c r="AS30" i="33"/>
  <c r="AS25" i="33"/>
  <c r="AS12" i="33"/>
  <c r="AS20" i="33"/>
  <c r="AS10" i="33"/>
  <c r="AS77" i="33"/>
  <c r="AS75" i="33"/>
  <c r="AS27" i="33"/>
  <c r="AS13" i="33"/>
  <c r="AS73" i="33"/>
  <c r="AS17" i="33"/>
  <c r="AS71" i="33"/>
  <c r="AS9" i="33"/>
  <c r="AS69" i="33"/>
  <c r="AS19" i="33"/>
  <c r="AS14" i="33"/>
  <c r="AS7" i="33"/>
  <c r="AS23" i="33"/>
  <c r="AS16" i="33"/>
  <c r="AR14" i="33"/>
  <c r="AY14" i="33" s="1"/>
  <c r="BJ12" i="33"/>
  <c r="BQ12" i="33" s="1"/>
  <c r="AA10" i="33"/>
  <c r="BJ21" i="33"/>
  <c r="BQ21" i="33" s="1"/>
  <c r="H43" i="33"/>
  <c r="AB26" i="33"/>
  <c r="AA26" i="33"/>
  <c r="N28" i="33"/>
  <c r="AS34" i="33"/>
  <c r="G68" i="33"/>
  <c r="N68" i="33" s="1"/>
  <c r="AB76" i="33"/>
  <c r="AR72" i="33"/>
  <c r="AY72" i="33" s="1"/>
  <c r="Z76" i="33"/>
  <c r="AG76" i="33" s="1"/>
  <c r="N27" i="33"/>
  <c r="BJ11" i="33"/>
  <c r="BQ11" i="33" s="1"/>
  <c r="BK7" i="33"/>
  <c r="AS6" i="33"/>
  <c r="Z12" i="33"/>
  <c r="AG12" i="33" s="1"/>
  <c r="AA31" i="33"/>
  <c r="I12" i="33"/>
  <c r="AB34" i="33"/>
  <c r="AA24" i="33"/>
  <c r="N36" i="33"/>
  <c r="H23" i="33"/>
  <c r="N23" i="33"/>
  <c r="AR19" i="33"/>
  <c r="AY19" i="33" s="1"/>
  <c r="AR32" i="33"/>
  <c r="AY32" i="33" s="1"/>
  <c r="BJ73" i="33"/>
  <c r="BQ73" i="33" s="1"/>
  <c r="H47" i="33"/>
  <c r="N60" i="33"/>
  <c r="BJ69" i="33"/>
  <c r="BQ69" i="33" s="1"/>
  <c r="AB74" i="33"/>
  <c r="H59" i="33"/>
  <c r="AS15" i="33"/>
  <c r="AB16" i="33"/>
  <c r="AR9" i="33"/>
  <c r="AY9" i="33" s="1"/>
  <c r="AS37" i="33"/>
  <c r="BK6" i="33"/>
  <c r="I19" i="33"/>
  <c r="BL9" i="33"/>
  <c r="AB21" i="33"/>
  <c r="AA30" i="33"/>
  <c r="H35" i="33"/>
  <c r="AA22" i="33"/>
  <c r="BJ76" i="33"/>
  <c r="BQ76" i="33" s="1"/>
  <c r="H25" i="33"/>
  <c r="BJ72" i="33"/>
  <c r="BQ72" i="33" s="1"/>
  <c r="N66" i="33"/>
  <c r="N56" i="33"/>
  <c r="AR15" i="33"/>
  <c r="AY15" i="33" s="1"/>
  <c r="AA6" i="33"/>
  <c r="AR34" i="33"/>
  <c r="AY34" i="33" s="1"/>
  <c r="AR25" i="33"/>
  <c r="AY25" i="33" s="1"/>
  <c r="AR23" i="33"/>
  <c r="AY23" i="33" s="1"/>
  <c r="AR37" i="33"/>
  <c r="AY37" i="33" s="1"/>
  <c r="AR33" i="33"/>
  <c r="AY33" i="33" s="1"/>
  <c r="AR30" i="33"/>
  <c r="AY30" i="33" s="1"/>
  <c r="AR12" i="33"/>
  <c r="AY12" i="33" s="1"/>
  <c r="AR20" i="33"/>
  <c r="AY20" i="33" s="1"/>
  <c r="AR10" i="33"/>
  <c r="AY10" i="33" s="1"/>
  <c r="AR28" i="33"/>
  <c r="AY28" i="33" s="1"/>
  <c r="AR6" i="33"/>
  <c r="AR24" i="33"/>
  <c r="AY24" i="33" s="1"/>
  <c r="AR18" i="33"/>
  <c r="AY18" i="33" s="1"/>
  <c r="AR7" i="33"/>
  <c r="AY7" i="33" s="1"/>
  <c r="AR16" i="33"/>
  <c r="AY16" i="33" s="1"/>
  <c r="H20" i="33"/>
  <c r="AA18" i="33"/>
  <c r="AT24" i="33"/>
  <c r="AB27" i="33"/>
  <c r="AA69" i="33"/>
  <c r="N34" i="33"/>
  <c r="BK75" i="33"/>
  <c r="G70" i="33"/>
  <c r="N70" i="33" s="1"/>
  <c r="AS36" i="33"/>
  <c r="N47" i="33"/>
  <c r="H63" i="33"/>
  <c r="BJ68" i="33"/>
  <c r="BQ68" i="33" s="1"/>
  <c r="H49" i="33"/>
  <c r="N49" i="33"/>
  <c r="AA13" i="33"/>
  <c r="H16" i="33"/>
  <c r="AT6" i="33"/>
  <c r="AR17" i="33"/>
  <c r="AY17" i="33" s="1"/>
  <c r="AA17" i="33"/>
  <c r="AB29" i="33"/>
  <c r="AA71" i="33"/>
  <c r="H31" i="33"/>
  <c r="BK73" i="33"/>
  <c r="BK71" i="33"/>
  <c r="BK69" i="33"/>
  <c r="BK76" i="33"/>
  <c r="BK74" i="33"/>
  <c r="BK72" i="33"/>
  <c r="BK70" i="33"/>
  <c r="BK68" i="33"/>
  <c r="BK18" i="33"/>
  <c r="BK16" i="33"/>
  <c r="BK21" i="33"/>
  <c r="BK12" i="33"/>
  <c r="BK19" i="33"/>
  <c r="BK15" i="33"/>
  <c r="BK11" i="33"/>
  <c r="BK17" i="33"/>
  <c r="BK9" i="33"/>
  <c r="BJ75" i="33"/>
  <c r="BQ75" i="33" s="1"/>
  <c r="G69" i="33"/>
  <c r="N69" i="33" s="1"/>
  <c r="AB35" i="33"/>
  <c r="AR36" i="33"/>
  <c r="AY36" i="33" s="1"/>
  <c r="N44" i="33"/>
  <c r="H66" i="33"/>
  <c r="H46" i="33"/>
  <c r="Z24" i="33"/>
  <c r="AG24" i="33" s="1"/>
  <c r="N21" i="33"/>
  <c r="BK13" i="33"/>
  <c r="H52" i="33"/>
  <c r="AS21" i="33"/>
  <c r="AT16" i="33"/>
  <c r="AA12" i="33"/>
  <c r="AA73" i="33"/>
  <c r="BJ10" i="33"/>
  <c r="BQ10" i="33" s="1"/>
  <c r="G75" i="33"/>
  <c r="N75" i="33" s="1"/>
  <c r="BJ77" i="33"/>
  <c r="BQ77" i="33" s="1"/>
  <c r="G73" i="33"/>
  <c r="N73" i="33" s="1"/>
  <c r="N64" i="33"/>
  <c r="AA29" i="33"/>
  <c r="AA34" i="33"/>
  <c r="H41" i="33"/>
  <c r="N63" i="33"/>
  <c r="H30" i="33"/>
  <c r="H11" i="33"/>
  <c r="Z13" i="33"/>
  <c r="AG13" i="33" s="1"/>
  <c r="AS8" i="33"/>
  <c r="AT18" i="33"/>
  <c r="Z9" i="33"/>
  <c r="AG9" i="33" s="1"/>
  <c r="Z18" i="33"/>
  <c r="AG18" i="33" s="1"/>
  <c r="BL8" i="33"/>
  <c r="AA20" i="33"/>
  <c r="AA75" i="33"/>
  <c r="N40" i="33"/>
  <c r="AS18" i="33"/>
  <c r="G72" i="33"/>
  <c r="N72" i="33" s="1"/>
  <c r="BJ74" i="33"/>
  <c r="BQ74" i="33" s="1"/>
  <c r="H50" i="33"/>
  <c r="H57" i="33"/>
  <c r="AA23" i="33"/>
  <c r="AB31" i="33"/>
  <c r="N38" i="33"/>
  <c r="AA28" i="33"/>
  <c r="H33" i="33"/>
  <c r="AB10" i="33"/>
  <c r="I16" i="33"/>
  <c r="Z34" i="33"/>
  <c r="AG34" i="33" s="1"/>
  <c r="I25" i="33"/>
  <c r="BJ15" i="33"/>
  <c r="BQ15" i="33" s="1"/>
  <c r="AB22" i="33"/>
  <c r="AA27" i="33"/>
  <c r="AA32" i="33"/>
  <c r="G74" i="33"/>
  <c r="N74" i="33" s="1"/>
  <c r="Z69" i="33"/>
  <c r="AG69" i="33" s="1"/>
  <c r="N42" i="33"/>
  <c r="N54" i="33"/>
  <c r="AB17" i="33"/>
  <c r="Z30" i="33"/>
  <c r="AG30" i="33" s="1"/>
  <c r="Z32" i="33"/>
  <c r="AG32" i="33" s="1"/>
  <c r="N53" i="33"/>
  <c r="AR26" i="33"/>
  <c r="AY26" i="33" s="1"/>
  <c r="N39" i="33"/>
  <c r="H8" i="33"/>
  <c r="BL13" i="33"/>
  <c r="N33" i="33"/>
  <c r="AR13" i="33"/>
  <c r="AY13" i="33" s="1"/>
  <c r="AB12" i="33"/>
  <c r="AA14" i="33"/>
  <c r="AA68" i="33"/>
  <c r="G77" i="33"/>
  <c r="N77" i="33" s="1"/>
  <c r="G76" i="33"/>
  <c r="N76" i="33" s="1"/>
  <c r="AB69" i="33"/>
  <c r="H61" i="33"/>
  <c r="Z68" i="33"/>
  <c r="AG68" i="33" s="1"/>
  <c r="AB33" i="33"/>
  <c r="Z29" i="33"/>
  <c r="AG29" i="33" s="1"/>
  <c r="AR27" i="33"/>
  <c r="AY27" i="33" s="1"/>
  <c r="Z22" i="33"/>
  <c r="AG22" i="33" s="1"/>
  <c r="AB7" i="33"/>
  <c r="AB2" i="33" s="1"/>
  <c r="BL12" i="33"/>
  <c r="BL10" i="33"/>
  <c r="BL6" i="33"/>
  <c r="BL17" i="33"/>
  <c r="BL7" i="33"/>
  <c r="I59" i="33"/>
  <c r="I43" i="33"/>
  <c r="I35" i="33"/>
  <c r="I77" i="33"/>
  <c r="I61" i="33"/>
  <c r="I46" i="33"/>
  <c r="I26" i="33"/>
  <c r="I52" i="33"/>
  <c r="I24" i="33"/>
  <c r="I54" i="33"/>
  <c r="I38" i="33"/>
  <c r="I34" i="33"/>
  <c r="I55" i="33"/>
  <c r="I39" i="33"/>
  <c r="I31" i="33"/>
  <c r="I8" i="33"/>
  <c r="I45" i="33"/>
  <c r="I15" i="33"/>
  <c r="I6" i="33"/>
  <c r="I18" i="33"/>
  <c r="I17" i="33"/>
  <c r="I13" i="33"/>
  <c r="I57" i="33"/>
  <c r="I9" i="33"/>
  <c r="I29" i="33"/>
  <c r="I21" i="33"/>
  <c r="I10" i="33"/>
  <c r="H13" i="33"/>
  <c r="AT13" i="33"/>
  <c r="AB20" i="33"/>
  <c r="AA7" i="33"/>
  <c r="AA70" i="33"/>
  <c r="N57" i="33"/>
  <c r="N41" i="33"/>
  <c r="N59" i="33"/>
  <c r="N32" i="33"/>
  <c r="N50" i="33"/>
  <c r="N30" i="33"/>
  <c r="N52" i="33"/>
  <c r="N24" i="33"/>
  <c r="N55" i="33"/>
  <c r="N10" i="33"/>
  <c r="N25" i="33"/>
  <c r="N8" i="33"/>
  <c r="N18" i="33"/>
  <c r="N11" i="33"/>
  <c r="N20" i="33"/>
  <c r="N7" i="33"/>
  <c r="N43" i="33"/>
  <c r="N35" i="33"/>
  <c r="N31" i="33"/>
  <c r="N12" i="33"/>
  <c r="N65" i="33"/>
  <c r="N58" i="33"/>
  <c r="AR31" i="33"/>
  <c r="AY31" i="33" s="1"/>
  <c r="AA21" i="33"/>
  <c r="AA16" i="33"/>
  <c r="Z28" i="33"/>
  <c r="AG28" i="33" s="1"/>
  <c r="Z35" i="33"/>
  <c r="AG35" i="33" s="1"/>
  <c r="Z33" i="33"/>
  <c r="AG33" i="33" s="1"/>
  <c r="Z27" i="33"/>
  <c r="AG27" i="33" s="1"/>
  <c r="Z10" i="33"/>
  <c r="AG10" i="33" s="1"/>
  <c r="Z8" i="33"/>
  <c r="AG8" i="33" s="1"/>
  <c r="Z21" i="33"/>
  <c r="AG21" i="33" s="1"/>
  <c r="Z16" i="33"/>
  <c r="AG16" i="33" s="1"/>
  <c r="Z14" i="33"/>
  <c r="AG14" i="33" s="1"/>
  <c r="AT11" i="33"/>
  <c r="BL20" i="33"/>
  <c r="AB11" i="33"/>
  <c r="N9" i="33"/>
  <c r="AB14" i="33"/>
  <c r="AA19" i="33"/>
  <c r="AA72" i="33"/>
  <c r="AB68" i="33"/>
  <c r="N51" i="33"/>
  <c r="N61" i="33"/>
  <c r="H64" i="33"/>
  <c r="AS28" i="33"/>
  <c r="AA33" i="33"/>
  <c r="AB25" i="33"/>
  <c r="N26" i="33"/>
  <c r="Z75" i="33"/>
  <c r="AG75" i="33" s="1"/>
  <c r="H36" i="33"/>
  <c r="BK10" i="33"/>
  <c r="Z19" i="33"/>
  <c r="AG19" i="33" s="1"/>
  <c r="H58" i="33"/>
  <c r="H42" i="33"/>
  <c r="H77" i="33"/>
  <c r="H75" i="33"/>
  <c r="H73" i="33"/>
  <c r="H71" i="33"/>
  <c r="H69" i="33"/>
  <c r="H60" i="33"/>
  <c r="H45" i="33"/>
  <c r="H29" i="33"/>
  <c r="H51" i="33"/>
  <c r="H37" i="33"/>
  <c r="H27" i="33"/>
  <c r="H21" i="33"/>
  <c r="H76" i="33"/>
  <c r="H74" i="33"/>
  <c r="H72" i="33"/>
  <c r="H70" i="33"/>
  <c r="H68" i="33"/>
  <c r="H53" i="33"/>
  <c r="H54" i="33"/>
  <c r="H38" i="33"/>
  <c r="H34" i="33"/>
  <c r="H6" i="33"/>
  <c r="H15" i="33"/>
  <c r="H19" i="33"/>
  <c r="H44" i="33"/>
  <c r="H22" i="33"/>
  <c r="H56" i="33"/>
  <c r="H14" i="33"/>
  <c r="H40" i="33"/>
  <c r="H32" i="33"/>
  <c r="H12" i="33"/>
  <c r="AB28" i="33"/>
  <c r="AA11" i="33"/>
  <c r="AA74" i="33"/>
  <c r="AB71" i="33"/>
  <c r="AB70" i="33"/>
  <c r="H55" i="33"/>
  <c r="H48" i="33"/>
  <c r="N48" i="33"/>
  <c r="N45" i="33"/>
  <c r="AB30" i="33"/>
  <c r="AR74" i="33"/>
  <c r="AY74" i="33" s="1"/>
  <c r="AS26" i="33"/>
  <c r="AB73" i="33"/>
  <c r="AB13" i="33"/>
  <c r="AT28" i="33"/>
  <c r="AT35" i="33"/>
  <c r="AT37" i="33"/>
  <c r="AT33" i="33"/>
  <c r="AT27" i="33"/>
  <c r="AT10" i="33"/>
  <c r="AT8" i="33"/>
  <c r="AT22" i="33"/>
  <c r="AT21" i="33"/>
  <c r="AT14" i="33"/>
  <c r="AB24" i="33"/>
  <c r="Z15" i="33"/>
  <c r="AG15" i="33" s="1"/>
  <c r="AB9" i="33"/>
  <c r="BL16" i="33"/>
  <c r="H9" i="33"/>
  <c r="I76" i="33"/>
  <c r="AA25" i="33"/>
  <c r="P132" i="18"/>
  <c r="O133" i="18"/>
  <c r="P133" i="18" s="1"/>
  <c r="O145" i="18"/>
  <c r="O141" i="18"/>
  <c r="O38" i="3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O84" i="31" s="1"/>
  <c r="O85" i="31" s="1"/>
  <c r="O86" i="31" s="1"/>
  <c r="O87" i="31" s="1"/>
  <c r="O88" i="31" s="1"/>
  <c r="O89" i="31" s="1"/>
  <c r="O90" i="31" s="1"/>
  <c r="O91" i="31" s="1"/>
  <c r="O92" i="31" s="1"/>
  <c r="O93" i="31" s="1"/>
  <c r="O94" i="31" s="1"/>
  <c r="O95" i="31" s="1"/>
  <c r="A112" i="31"/>
  <c r="P119" i="31"/>
  <c r="W112" i="31"/>
  <c r="W105" i="31"/>
  <c r="AE112" i="31"/>
  <c r="B533" i="31"/>
  <c r="B538" i="31"/>
  <c r="B539" i="31"/>
  <c r="A525" i="31"/>
  <c r="A526" i="31" s="1"/>
  <c r="A527" i="31" s="1"/>
  <c r="B528" i="31"/>
  <c r="H112" i="30"/>
  <c r="A119" i="30"/>
  <c r="P112" i="30"/>
  <c r="AE112" i="30"/>
  <c r="AL105" i="30"/>
  <c r="B533" i="30"/>
  <c r="A526" i="30"/>
  <c r="A527" i="30" s="1"/>
  <c r="A525" i="30"/>
  <c r="B530" i="30"/>
  <c r="B531" i="30"/>
  <c r="B528" i="30"/>
  <c r="A112" i="29"/>
  <c r="H105" i="29"/>
  <c r="P112" i="29"/>
  <c r="W105" i="29"/>
  <c r="AE112" i="29"/>
  <c r="B533" i="29"/>
  <c r="A526" i="29"/>
  <c r="A527" i="29"/>
  <c r="A525" i="29"/>
  <c r="B530" i="29"/>
  <c r="B531" i="29"/>
  <c r="B528" i="29"/>
  <c r="A532" i="20"/>
  <c r="AE448" i="20"/>
  <c r="AL441" i="20"/>
  <c r="AL434" i="20"/>
  <c r="A441" i="20"/>
  <c r="P441" i="20"/>
  <c r="H28" i="20"/>
  <c r="G28" i="20"/>
  <c r="W105" i="20"/>
  <c r="A119" i="20"/>
  <c r="H112" i="20"/>
  <c r="E30" i="20"/>
  <c r="H105" i="20"/>
  <c r="AL105" i="20"/>
  <c r="D29" i="20"/>
  <c r="H27" i="20"/>
  <c r="G27" i="20"/>
  <c r="F27" i="20"/>
  <c r="AE119" i="20"/>
  <c r="AL119" i="20" s="1"/>
  <c r="P119" i="20"/>
  <c r="W119" i="20" s="1"/>
  <c r="J69" i="21"/>
  <c r="B69" i="21" s="1"/>
  <c r="J97" i="21"/>
  <c r="B97" i="21" s="1"/>
  <c r="J95" i="21"/>
  <c r="B95" i="21" s="1"/>
  <c r="J123" i="21"/>
  <c r="B123" i="21" s="1"/>
  <c r="J91" i="21"/>
  <c r="B91" i="21" s="1"/>
  <c r="J89" i="21"/>
  <c r="B89" i="21" s="1"/>
  <c r="J73" i="21"/>
  <c r="B73" i="21" s="1"/>
  <c r="J145" i="21"/>
  <c r="B145" i="21" s="1"/>
  <c r="J64" i="21"/>
  <c r="B64" i="21" s="1"/>
  <c r="O18" i="21"/>
  <c r="C18" i="21" s="1"/>
  <c r="O30" i="21"/>
  <c r="C30" i="21" s="1"/>
  <c r="O82" i="21"/>
  <c r="C82" i="21" s="1"/>
  <c r="O64" i="21"/>
  <c r="C64" i="21" s="1"/>
  <c r="O127" i="21"/>
  <c r="C127" i="21" s="1"/>
  <c r="U16" i="21"/>
  <c r="O63" i="21"/>
  <c r="C63" i="21" s="1"/>
  <c r="O94" i="21"/>
  <c r="C94" i="21" s="1"/>
  <c r="O95" i="21"/>
  <c r="C95" i="21" s="1"/>
  <c r="O141" i="21"/>
  <c r="C141" i="21" s="1"/>
  <c r="J113" i="21"/>
  <c r="B113" i="21" s="1"/>
  <c r="O100" i="21"/>
  <c r="C100" i="21" s="1"/>
  <c r="J101" i="21"/>
  <c r="B101" i="21" s="1"/>
  <c r="U104" i="21"/>
  <c r="V104" i="21" s="1"/>
  <c r="U134" i="21"/>
  <c r="U9" i="21"/>
  <c r="U10" i="21" s="1"/>
  <c r="U29" i="21"/>
  <c r="O34" i="21"/>
  <c r="C34" i="21" s="1"/>
  <c r="U53" i="21"/>
  <c r="U83" i="21"/>
  <c r="I2" i="21"/>
  <c r="J34" i="21" s="1"/>
  <c r="B34" i="21" s="1"/>
  <c r="U26" i="21"/>
  <c r="U45" i="21"/>
  <c r="V45" i="21" s="1"/>
  <c r="U62" i="21"/>
  <c r="U113" i="21"/>
  <c r="V113" i="21" s="1"/>
  <c r="U136" i="21"/>
  <c r="U143" i="21"/>
  <c r="U92" i="21"/>
  <c r="U122" i="21"/>
  <c r="V122" i="21" s="1"/>
  <c r="N2" i="21"/>
  <c r="O118" i="21" s="1"/>
  <c r="C118" i="21" s="1"/>
  <c r="J17" i="21"/>
  <c r="U23" i="21"/>
  <c r="V23" i="21" s="1"/>
  <c r="U50" i="21"/>
  <c r="U71" i="21"/>
  <c r="V71" i="21" s="1"/>
  <c r="U101" i="21"/>
  <c r="V101" i="21" s="1"/>
  <c r="U124" i="21"/>
  <c r="U131" i="21"/>
  <c r="U47" i="21"/>
  <c r="U80" i="21"/>
  <c r="V80" i="21" s="1"/>
  <c r="U110" i="21"/>
  <c r="U117" i="21"/>
  <c r="U12" i="21"/>
  <c r="U59" i="21"/>
  <c r="V59" i="21" s="1"/>
  <c r="U133" i="21"/>
  <c r="U140" i="21"/>
  <c r="U141" i="21" s="1"/>
  <c r="U17" i="21"/>
  <c r="V17" i="21" s="1"/>
  <c r="U44" i="21"/>
  <c r="V44" i="21" s="1"/>
  <c r="U75" i="21"/>
  <c r="V75" i="21" s="1"/>
  <c r="U89" i="21"/>
  <c r="U90" i="21" s="1"/>
  <c r="U119" i="21"/>
  <c r="U120" i="21" s="1"/>
  <c r="U126" i="21"/>
  <c r="U127" i="21" s="1"/>
  <c r="U13" i="21"/>
  <c r="U33" i="21"/>
  <c r="U68" i="21"/>
  <c r="U69" i="21" s="1"/>
  <c r="U98" i="21"/>
  <c r="V98" i="21" s="1"/>
  <c r="U105" i="21"/>
  <c r="V105" i="21" s="1"/>
  <c r="U135" i="21"/>
  <c r="U21" i="21"/>
  <c r="V21" i="21" s="1"/>
  <c r="U41" i="21"/>
  <c r="V41" i="21" s="1"/>
  <c r="U54" i="21"/>
  <c r="U55" i="21" s="1"/>
  <c r="U84" i="21"/>
  <c r="U85" i="21" s="1"/>
  <c r="U128" i="21"/>
  <c r="V128" i="21" s="1"/>
  <c r="U60" i="21"/>
  <c r="U61" i="21" s="1"/>
  <c r="U6" i="21"/>
  <c r="U7" i="21" s="1"/>
  <c r="U14" i="21"/>
  <c r="U30" i="21"/>
  <c r="U38" i="21"/>
  <c r="V38" i="21" s="1"/>
  <c r="U63" i="21"/>
  <c r="U64" i="21" s="1"/>
  <c r="U77" i="21"/>
  <c r="U78" i="21" s="1"/>
  <c r="U107" i="21"/>
  <c r="V107" i="21" s="1"/>
  <c r="U144" i="21"/>
  <c r="U145" i="21" s="1"/>
  <c r="U27" i="21"/>
  <c r="U28" i="21" s="1"/>
  <c r="V28" i="21" s="1"/>
  <c r="U56" i="21"/>
  <c r="V56" i="21" s="1"/>
  <c r="U86" i="21"/>
  <c r="U87" i="21" s="1"/>
  <c r="U93" i="21"/>
  <c r="U94" i="21" s="1"/>
  <c r="U123" i="21"/>
  <c r="U137" i="21"/>
  <c r="V137" i="21" s="1"/>
  <c r="U15" i="21"/>
  <c r="U35" i="21"/>
  <c r="V35" i="21" s="1"/>
  <c r="U116" i="21"/>
  <c r="U24" i="21"/>
  <c r="V24" i="21" s="1"/>
  <c r="U51" i="21"/>
  <c r="U65" i="21"/>
  <c r="V65" i="21" s="1"/>
  <c r="U95" i="21"/>
  <c r="V95" i="21" s="1"/>
  <c r="U102" i="21"/>
  <c r="U132" i="21"/>
  <c r="U74" i="21"/>
  <c r="V74" i="21" s="1"/>
  <c r="U81" i="21"/>
  <c r="U111" i="21"/>
  <c r="U118" i="21"/>
  <c r="H29" i="20"/>
  <c r="D30" i="20"/>
  <c r="BY15" i="7"/>
  <c r="CW15" i="7" s="1"/>
  <c r="BX15" i="7"/>
  <c r="CV15" i="7" s="1"/>
  <c r="CB12" i="7"/>
  <c r="CZ12" i="7" s="1"/>
  <c r="CA12" i="7"/>
  <c r="CY12" i="7" s="1"/>
  <c r="A11" i="4"/>
  <c r="E135" i="28"/>
  <c r="E125" i="28"/>
  <c r="E168" i="28"/>
  <c r="E158" i="28"/>
  <c r="E132" i="28"/>
  <c r="E175" i="28"/>
  <c r="E165" i="28"/>
  <c r="E139" i="28"/>
  <c r="D129" i="28"/>
  <c r="D174" i="28"/>
  <c r="E124" i="28"/>
  <c r="E182" i="28"/>
  <c r="D135" i="28"/>
  <c r="D125" i="28"/>
  <c r="D168" i="28"/>
  <c r="D158" i="28"/>
  <c r="D132" i="28"/>
  <c r="D175" i="28"/>
  <c r="D165" i="28"/>
  <c r="D139" i="28"/>
  <c r="E129" i="28"/>
  <c r="D148" i="28"/>
  <c r="E145" i="28"/>
  <c r="D161" i="28"/>
  <c r="D149" i="28"/>
  <c r="E151" i="28"/>
  <c r="E141" i="28"/>
  <c r="E184" i="28"/>
  <c r="E174" i="28"/>
  <c r="E148" i="28"/>
  <c r="E122" i="28"/>
  <c r="E181" i="28"/>
  <c r="E155" i="28"/>
  <c r="D145" i="28"/>
  <c r="D122" i="28"/>
  <c r="D155" i="28"/>
  <c r="E171" i="28"/>
  <c r="D123" i="28"/>
  <c r="D151" i="28"/>
  <c r="D141" i="28"/>
  <c r="D184" i="28"/>
  <c r="D181" i="28"/>
  <c r="E167" i="28"/>
  <c r="E157" i="28"/>
  <c r="E131" i="28"/>
  <c r="E156" i="28"/>
  <c r="E164" i="28"/>
  <c r="E138" i="28"/>
  <c r="D167" i="28"/>
  <c r="D157" i="28"/>
  <c r="D131" i="28"/>
  <c r="D156" i="28"/>
  <c r="D164" i="28"/>
  <c r="D138" i="28"/>
  <c r="D124" i="28"/>
  <c r="D171" i="28"/>
  <c r="E161" i="28"/>
  <c r="E121" i="28"/>
  <c r="E128" i="28"/>
  <c r="D177" i="28"/>
  <c r="D154" i="28"/>
  <c r="D187" i="28"/>
  <c r="D159" i="28"/>
  <c r="E183" i="28"/>
  <c r="E173" i="28"/>
  <c r="E147" i="28"/>
  <c r="E180" i="28"/>
  <c r="E154" i="28"/>
  <c r="E187" i="28"/>
  <c r="D183" i="28"/>
  <c r="D173" i="28"/>
  <c r="D147" i="28"/>
  <c r="D121" i="28"/>
  <c r="D180" i="28"/>
  <c r="D128" i="28"/>
  <c r="E177" i="28"/>
  <c r="E130" i="28"/>
  <c r="E172" i="28"/>
  <c r="E163" i="28"/>
  <c r="E137" i="28"/>
  <c r="E140" i="28"/>
  <c r="E170" i="28"/>
  <c r="E144" i="28"/>
  <c r="D134" i="28"/>
  <c r="D179" i="28"/>
  <c r="D185" i="28"/>
  <c r="D130" i="28"/>
  <c r="D172" i="28"/>
  <c r="D163" i="28"/>
  <c r="D137" i="28"/>
  <c r="D140" i="28"/>
  <c r="D170" i="28"/>
  <c r="D144" i="28"/>
  <c r="E134" i="28"/>
  <c r="D153" i="28"/>
  <c r="E150" i="28"/>
  <c r="D178" i="28"/>
  <c r="E146" i="28"/>
  <c r="E120" i="28"/>
  <c r="E179" i="28"/>
  <c r="E153" i="28"/>
  <c r="E127" i="28"/>
  <c r="E186" i="28"/>
  <c r="E160" i="28"/>
  <c r="D150" i="28"/>
  <c r="D127" i="28"/>
  <c r="D160" i="28"/>
  <c r="D142" i="28"/>
  <c r="D146" i="28"/>
  <c r="D120" i="28"/>
  <c r="D186" i="28"/>
  <c r="E162" i="28"/>
  <c r="E136" i="28"/>
  <c r="E126" i="28"/>
  <c r="E169" i="28"/>
  <c r="E143" i="28"/>
  <c r="E133" i="28"/>
  <c r="E176" i="28"/>
  <c r="D166" i="28"/>
  <c r="D162" i="28"/>
  <c r="D136" i="28"/>
  <c r="D126" i="28"/>
  <c r="D169" i="28"/>
  <c r="D143" i="28"/>
  <c r="D133" i="28"/>
  <c r="D176" i="28"/>
  <c r="E166" i="28"/>
  <c r="E178" i="28"/>
  <c r="E152" i="28"/>
  <c r="E142" i="28"/>
  <c r="E185" i="28"/>
  <c r="E159" i="28"/>
  <c r="E149" i="28"/>
  <c r="E123" i="28"/>
  <c r="D182" i="28"/>
  <c r="D152" i="28"/>
  <c r="E195" i="27"/>
  <c r="E169" i="27"/>
  <c r="E143" i="27"/>
  <c r="E186" i="27"/>
  <c r="E144" i="27"/>
  <c r="E134" i="27"/>
  <c r="E177" i="27"/>
  <c r="E151" i="27"/>
  <c r="E141" i="27"/>
  <c r="D194" i="27"/>
  <c r="D195" i="27"/>
  <c r="D169" i="27"/>
  <c r="D143" i="27"/>
  <c r="D186" i="27"/>
  <c r="D144" i="27"/>
  <c r="D134" i="27"/>
  <c r="D177" i="27"/>
  <c r="D151" i="27"/>
  <c r="D141" i="27"/>
  <c r="D170" i="27"/>
  <c r="E142" i="27"/>
  <c r="E185" i="27"/>
  <c r="E159" i="27"/>
  <c r="E133" i="27"/>
  <c r="E160" i="27"/>
  <c r="E150" i="27"/>
  <c r="E193" i="27"/>
  <c r="E167" i="27"/>
  <c r="E157" i="27"/>
  <c r="D187" i="27"/>
  <c r="D142" i="27"/>
  <c r="D185" i="27"/>
  <c r="D159" i="27"/>
  <c r="D133" i="27"/>
  <c r="D160" i="27"/>
  <c r="D150" i="27"/>
  <c r="D193" i="27"/>
  <c r="D167" i="27"/>
  <c r="D157" i="27"/>
  <c r="E161" i="27"/>
  <c r="E158" i="27"/>
  <c r="E163" i="27"/>
  <c r="E175" i="27"/>
  <c r="E149" i="27"/>
  <c r="E176" i="27"/>
  <c r="E166" i="27"/>
  <c r="E140" i="27"/>
  <c r="E183" i="27"/>
  <c r="D173" i="27"/>
  <c r="E173" i="27"/>
  <c r="E162" i="27"/>
  <c r="E135" i="27"/>
  <c r="D135" i="27"/>
  <c r="D158" i="27"/>
  <c r="D163" i="27"/>
  <c r="D175" i="27"/>
  <c r="D149" i="27"/>
  <c r="D176" i="27"/>
  <c r="D166" i="27"/>
  <c r="D140" i="27"/>
  <c r="D183" i="27"/>
  <c r="D153" i="27"/>
  <c r="E174" i="27"/>
  <c r="E132" i="27"/>
  <c r="E191" i="27"/>
  <c r="E165" i="27"/>
  <c r="E192" i="27"/>
  <c r="E182" i="27"/>
  <c r="E156" i="27"/>
  <c r="E199" i="27"/>
  <c r="E189" i="27"/>
  <c r="D162" i="27"/>
  <c r="D174" i="27"/>
  <c r="D132" i="27"/>
  <c r="D191" i="27"/>
  <c r="D165" i="27"/>
  <c r="D192" i="27"/>
  <c r="D182" i="27"/>
  <c r="D156" i="27"/>
  <c r="D199" i="27"/>
  <c r="D189" i="27"/>
  <c r="E188" i="27"/>
  <c r="D147" i="27"/>
  <c r="E190" i="27"/>
  <c r="E148" i="27"/>
  <c r="E179" i="27"/>
  <c r="E181" i="27"/>
  <c r="E139" i="27"/>
  <c r="E198" i="27"/>
  <c r="E172" i="27"/>
  <c r="D146" i="27"/>
  <c r="D161" i="27"/>
  <c r="D190" i="27"/>
  <c r="D148" i="27"/>
  <c r="D179" i="27"/>
  <c r="D181" i="27"/>
  <c r="D139" i="27"/>
  <c r="D198" i="27"/>
  <c r="D172" i="27"/>
  <c r="E146" i="27"/>
  <c r="E155" i="27"/>
  <c r="D196" i="27"/>
  <c r="D152" i="27"/>
  <c r="E164" i="27"/>
  <c r="E138" i="27"/>
  <c r="E197" i="27"/>
  <c r="D184" i="27"/>
  <c r="E152" i="27"/>
  <c r="D164" i="27"/>
  <c r="D138" i="27"/>
  <c r="D197" i="27"/>
  <c r="D155" i="27"/>
  <c r="E184" i="27"/>
  <c r="D188" i="27"/>
  <c r="E137" i="27"/>
  <c r="E180" i="27"/>
  <c r="E154" i="27"/>
  <c r="D136" i="27"/>
  <c r="E171" i="27"/>
  <c r="E145" i="27"/>
  <c r="D168" i="27"/>
  <c r="D178" i="27"/>
  <c r="D137" i="27"/>
  <c r="D180" i="27"/>
  <c r="D154" i="27"/>
  <c r="E136" i="27"/>
  <c r="D171" i="27"/>
  <c r="D145" i="27"/>
  <c r="E168" i="27"/>
  <c r="E178" i="27"/>
  <c r="E153" i="27"/>
  <c r="E196" i="27"/>
  <c r="E170" i="27"/>
  <c r="E147" i="27"/>
  <c r="E187" i="27"/>
  <c r="E194" i="27"/>
  <c r="E191" i="26"/>
  <c r="D185" i="26"/>
  <c r="D195" i="26"/>
  <c r="D136" i="26"/>
  <c r="D178" i="26"/>
  <c r="D135" i="26"/>
  <c r="D145" i="26"/>
  <c r="D155" i="26"/>
  <c r="D165" i="26"/>
  <c r="D191" i="26"/>
  <c r="E185" i="26"/>
  <c r="E195" i="26"/>
  <c r="E136" i="26"/>
  <c r="E178" i="26"/>
  <c r="E135" i="26"/>
  <c r="E145" i="26"/>
  <c r="E155" i="26"/>
  <c r="E165" i="26"/>
  <c r="E148" i="26"/>
  <c r="E175" i="26"/>
  <c r="D169" i="26"/>
  <c r="D179" i="26"/>
  <c r="D186" i="26"/>
  <c r="D162" i="26"/>
  <c r="D188" i="26"/>
  <c r="D198" i="26"/>
  <c r="D139" i="26"/>
  <c r="D149" i="26"/>
  <c r="D171" i="26"/>
  <c r="E161" i="26"/>
  <c r="D175" i="26"/>
  <c r="E169" i="26"/>
  <c r="E179" i="26"/>
  <c r="E186" i="26"/>
  <c r="E162" i="26"/>
  <c r="E188" i="26"/>
  <c r="E198" i="26"/>
  <c r="E139" i="26"/>
  <c r="E149" i="26"/>
  <c r="D181" i="26"/>
  <c r="E194" i="26"/>
  <c r="E159" i="26"/>
  <c r="D153" i="26"/>
  <c r="D163" i="26"/>
  <c r="D189" i="26"/>
  <c r="D146" i="26"/>
  <c r="D172" i="26"/>
  <c r="D182" i="26"/>
  <c r="D192" i="26"/>
  <c r="D133" i="26"/>
  <c r="D161" i="26"/>
  <c r="E181" i="26"/>
  <c r="D159" i="26"/>
  <c r="E153" i="26"/>
  <c r="E163" i="26"/>
  <c r="E189" i="26"/>
  <c r="E146" i="26"/>
  <c r="E172" i="26"/>
  <c r="E182" i="26"/>
  <c r="E192" i="26"/>
  <c r="E133" i="26"/>
  <c r="E142" i="26"/>
  <c r="E143" i="26"/>
  <c r="D137" i="26"/>
  <c r="D147" i="26"/>
  <c r="D173" i="26"/>
  <c r="D154" i="26"/>
  <c r="D156" i="26"/>
  <c r="D166" i="26"/>
  <c r="D176" i="26"/>
  <c r="E171" i="26"/>
  <c r="D143" i="26"/>
  <c r="E137" i="26"/>
  <c r="E147" i="26"/>
  <c r="E173" i="26"/>
  <c r="E154" i="26"/>
  <c r="E156" i="26"/>
  <c r="E166" i="26"/>
  <c r="E176" i="26"/>
  <c r="D151" i="26"/>
  <c r="E196" i="26"/>
  <c r="D190" i="26"/>
  <c r="D138" i="26"/>
  <c r="D157" i="26"/>
  <c r="D199" i="26"/>
  <c r="D140" i="26"/>
  <c r="D150" i="26"/>
  <c r="D160" i="26"/>
  <c r="D196" i="26"/>
  <c r="E190" i="26"/>
  <c r="E138" i="26"/>
  <c r="E157" i="26"/>
  <c r="E199" i="26"/>
  <c r="E140" i="26"/>
  <c r="E150" i="26"/>
  <c r="E160" i="26"/>
  <c r="E152" i="26"/>
  <c r="E180" i="26"/>
  <c r="D174" i="26"/>
  <c r="D184" i="26"/>
  <c r="D141" i="26"/>
  <c r="D183" i="26"/>
  <c r="D193" i="26"/>
  <c r="D134" i="26"/>
  <c r="D144" i="26"/>
  <c r="D194" i="26"/>
  <c r="E151" i="26"/>
  <c r="D180" i="26"/>
  <c r="E174" i="26"/>
  <c r="E184" i="26"/>
  <c r="E141" i="26"/>
  <c r="E183" i="26"/>
  <c r="E193" i="26"/>
  <c r="E134" i="26"/>
  <c r="E144" i="26"/>
  <c r="D152" i="26"/>
  <c r="E164" i="26"/>
  <c r="D158" i="26"/>
  <c r="D168" i="26"/>
  <c r="D170" i="26"/>
  <c r="D167" i="26"/>
  <c r="D177" i="26"/>
  <c r="D187" i="26"/>
  <c r="D197" i="26"/>
  <c r="D148" i="26"/>
  <c r="D164" i="26"/>
  <c r="E158" i="26"/>
  <c r="E168" i="26"/>
  <c r="E170" i="26"/>
  <c r="E167" i="26"/>
  <c r="E177" i="26"/>
  <c r="E187" i="26"/>
  <c r="E197" i="26"/>
  <c r="D142" i="26"/>
  <c r="B39" i="34" l="1"/>
  <c r="B46" i="34" s="1" a="1"/>
  <c r="G38" i="34"/>
  <c r="A38" i="34"/>
  <c r="G2" i="34"/>
  <c r="Z1" i="33"/>
  <c r="I1" i="33"/>
  <c r="I2" i="33"/>
  <c r="Z2" i="33"/>
  <c r="H1" i="33"/>
  <c r="H2" i="33"/>
  <c r="AT1" i="33"/>
  <c r="AT2" i="33"/>
  <c r="BL2" i="33"/>
  <c r="BL1" i="33"/>
  <c r="BK1" i="33"/>
  <c r="BK2" i="33"/>
  <c r="G1" i="33"/>
  <c r="N6" i="33"/>
  <c r="G2" i="33"/>
  <c r="BJ1" i="33"/>
  <c r="BQ6" i="33"/>
  <c r="BJ2" i="33"/>
  <c r="AA2" i="33"/>
  <c r="AA1" i="33"/>
  <c r="AS1" i="33"/>
  <c r="AS2" i="33"/>
  <c r="AB1" i="33"/>
  <c r="AY6" i="33"/>
  <c r="AR1" i="33"/>
  <c r="AR2" i="33"/>
  <c r="P141" i="18"/>
  <c r="O142" i="18"/>
  <c r="P142" i="18" s="1"/>
  <c r="O146" i="18"/>
  <c r="P146" i="18" s="1"/>
  <c r="P145" i="18"/>
  <c r="W119" i="31"/>
  <c r="P126" i="31"/>
  <c r="H112" i="31"/>
  <c r="A119" i="31"/>
  <c r="AL112" i="31"/>
  <c r="AE119" i="31"/>
  <c r="A528" i="31"/>
  <c r="A529" i="31" s="1"/>
  <c r="A530" i="31" s="1"/>
  <c r="A531" i="31" s="1"/>
  <c r="B532" i="31"/>
  <c r="B542" i="31"/>
  <c r="B543" i="31"/>
  <c r="B537" i="31"/>
  <c r="P119" i="30"/>
  <c r="W112" i="30"/>
  <c r="H119" i="30"/>
  <c r="A126" i="30"/>
  <c r="A528" i="30"/>
  <c r="A529" i="30" s="1"/>
  <c r="B532" i="30"/>
  <c r="AL112" i="30"/>
  <c r="AE119" i="30"/>
  <c r="B535" i="30"/>
  <c r="B534" i="30"/>
  <c r="A530" i="30"/>
  <c r="A531" i="30" s="1"/>
  <c r="B537" i="30"/>
  <c r="AL112" i="29"/>
  <c r="AE119" i="29"/>
  <c r="W112" i="29"/>
  <c r="P119" i="29"/>
  <c r="H112" i="29"/>
  <c r="A119" i="29"/>
  <c r="B537" i="29"/>
  <c r="A528" i="29"/>
  <c r="A529" i="29" s="1"/>
  <c r="A530" i="29" s="1"/>
  <c r="A531" i="29" s="1"/>
  <c r="B532" i="29"/>
  <c r="B535" i="29"/>
  <c r="B534" i="29"/>
  <c r="A533" i="20"/>
  <c r="A534" i="20" s="1"/>
  <c r="A535" i="20" s="1"/>
  <c r="A536" i="20"/>
  <c r="W441" i="20"/>
  <c r="P448" i="20"/>
  <c r="H441" i="20"/>
  <c r="A448" i="20"/>
  <c r="AL448" i="20"/>
  <c r="AE455" i="20"/>
  <c r="A126" i="20"/>
  <c r="H119" i="20"/>
  <c r="AE126" i="20"/>
  <c r="AL126" i="20" s="1"/>
  <c r="P126" i="20"/>
  <c r="W126" i="20" s="1"/>
  <c r="V145" i="21"/>
  <c r="U146" i="21"/>
  <c r="V146" i="21" s="1"/>
  <c r="U70" i="21"/>
  <c r="U121" i="21"/>
  <c r="V90" i="21"/>
  <c r="U91" i="21"/>
  <c r="V91" i="21" s="1"/>
  <c r="U142" i="21"/>
  <c r="V94" i="21"/>
  <c r="V87" i="21"/>
  <c r="U88" i="21"/>
  <c r="U79" i="21"/>
  <c r="V81" i="21"/>
  <c r="U114" i="21"/>
  <c r="U82" i="21"/>
  <c r="V82" i="21" s="1"/>
  <c r="V136" i="21"/>
  <c r="O130" i="21"/>
  <c r="C130" i="21" s="1"/>
  <c r="O142" i="21"/>
  <c r="C142" i="21" s="1"/>
  <c r="O139" i="21"/>
  <c r="C139" i="21" s="1"/>
  <c r="O77" i="21"/>
  <c r="C77" i="21" s="1"/>
  <c r="O120" i="21"/>
  <c r="C120" i="21" s="1"/>
  <c r="O75" i="21"/>
  <c r="C75" i="21" s="1"/>
  <c r="O93" i="21"/>
  <c r="C93" i="21" s="1"/>
  <c r="O125" i="21"/>
  <c r="C125" i="21" s="1"/>
  <c r="J39" i="21"/>
  <c r="B39" i="21" s="1"/>
  <c r="J36" i="21"/>
  <c r="B36" i="21" s="1"/>
  <c r="J82" i="21"/>
  <c r="B82" i="21" s="1"/>
  <c r="J84" i="21"/>
  <c r="B84" i="21" s="1"/>
  <c r="J93" i="21"/>
  <c r="B93" i="21" s="1"/>
  <c r="J88" i="21"/>
  <c r="B88" i="21" s="1"/>
  <c r="J67" i="21"/>
  <c r="B67" i="21" s="1"/>
  <c r="J62" i="21"/>
  <c r="B62" i="21" s="1"/>
  <c r="U72" i="21"/>
  <c r="U22" i="21"/>
  <c r="V22" i="21" s="1"/>
  <c r="V47" i="21"/>
  <c r="U106" i="21"/>
  <c r="V106" i="21" s="1"/>
  <c r="V29" i="21"/>
  <c r="O73" i="21"/>
  <c r="C73" i="21" s="1"/>
  <c r="O98" i="21"/>
  <c r="C98" i="21" s="1"/>
  <c r="O65" i="21"/>
  <c r="C65" i="21" s="1"/>
  <c r="O50" i="21"/>
  <c r="C50" i="21" s="1"/>
  <c r="O45" i="21"/>
  <c r="C45" i="21" s="1"/>
  <c r="O89" i="21"/>
  <c r="C89" i="21" s="1"/>
  <c r="O24" i="21"/>
  <c r="C24" i="21" s="1"/>
  <c r="O135" i="21"/>
  <c r="C135" i="21" s="1"/>
  <c r="J71" i="21"/>
  <c r="B71" i="21" s="1"/>
  <c r="J80" i="21"/>
  <c r="B80" i="21" s="1"/>
  <c r="J112" i="21"/>
  <c r="B112" i="21" s="1"/>
  <c r="J121" i="21"/>
  <c r="B121" i="21" s="1"/>
  <c r="J130" i="21"/>
  <c r="B130" i="21" s="1"/>
  <c r="J102" i="21"/>
  <c r="B102" i="21" s="1"/>
  <c r="J104" i="21"/>
  <c r="B104" i="21" s="1"/>
  <c r="J99" i="21"/>
  <c r="B99" i="21" s="1"/>
  <c r="V77" i="21"/>
  <c r="U25" i="21"/>
  <c r="V25" i="21" s="1"/>
  <c r="V50" i="21"/>
  <c r="U99" i="21"/>
  <c r="O144" i="21"/>
  <c r="C144" i="21" s="1"/>
  <c r="O68" i="21"/>
  <c r="C68" i="21" s="1"/>
  <c r="O102" i="21"/>
  <c r="C102" i="21" s="1"/>
  <c r="O42" i="21"/>
  <c r="C42" i="21" s="1"/>
  <c r="O76" i="21"/>
  <c r="C76" i="21" s="1"/>
  <c r="O112" i="21"/>
  <c r="C112" i="21" s="1"/>
  <c r="O51" i="21"/>
  <c r="C51" i="21" s="1"/>
  <c r="O105" i="21"/>
  <c r="C105" i="21" s="1"/>
  <c r="J78" i="21"/>
  <c r="B78" i="21" s="1"/>
  <c r="J110" i="21"/>
  <c r="B110" i="21" s="1"/>
  <c r="J119" i="21"/>
  <c r="B119" i="21" s="1"/>
  <c r="J128" i="21"/>
  <c r="B128" i="21" s="1"/>
  <c r="J137" i="21"/>
  <c r="B137" i="21" s="1"/>
  <c r="J132" i="21"/>
  <c r="B132" i="21" s="1"/>
  <c r="J134" i="21"/>
  <c r="B134" i="21" s="1"/>
  <c r="J106" i="21"/>
  <c r="B106" i="21" s="1"/>
  <c r="U138" i="21"/>
  <c r="U42" i="21"/>
  <c r="O129" i="21"/>
  <c r="C129" i="21" s="1"/>
  <c r="O22" i="21"/>
  <c r="C22" i="21" s="1"/>
  <c r="O138" i="21"/>
  <c r="C138" i="21" s="1"/>
  <c r="O27" i="21"/>
  <c r="C27" i="21" s="1"/>
  <c r="O31" i="21"/>
  <c r="C31" i="21" s="1"/>
  <c r="O119" i="21"/>
  <c r="C119" i="21" s="1"/>
  <c r="O72" i="21"/>
  <c r="C72" i="21" s="1"/>
  <c r="O61" i="21"/>
  <c r="C61" i="21" s="1"/>
  <c r="J108" i="21"/>
  <c r="B108" i="21" s="1"/>
  <c r="J117" i="21"/>
  <c r="B117" i="21" s="1"/>
  <c r="J126" i="21"/>
  <c r="B126" i="21" s="1"/>
  <c r="J19" i="21"/>
  <c r="B19" i="21" s="1"/>
  <c r="J24" i="21"/>
  <c r="B24" i="21" s="1"/>
  <c r="J139" i="21"/>
  <c r="B139" i="21" s="1"/>
  <c r="J141" i="21"/>
  <c r="B141" i="21" s="1"/>
  <c r="J136" i="21"/>
  <c r="B136" i="21" s="1"/>
  <c r="V132" i="21"/>
  <c r="V63" i="21"/>
  <c r="V135" i="21"/>
  <c r="V140" i="21"/>
  <c r="V131" i="21"/>
  <c r="V62" i="21"/>
  <c r="V134" i="21"/>
  <c r="O114" i="21"/>
  <c r="C114" i="21" s="1"/>
  <c r="O58" i="21"/>
  <c r="C58" i="21" s="1"/>
  <c r="O124" i="21"/>
  <c r="C124" i="21" s="1"/>
  <c r="O19" i="21"/>
  <c r="C19" i="21" s="1"/>
  <c r="O39" i="21"/>
  <c r="C39" i="21" s="1"/>
  <c r="O126" i="21"/>
  <c r="C126" i="21" s="1"/>
  <c r="O79" i="21"/>
  <c r="C79" i="21" s="1"/>
  <c r="O49" i="21"/>
  <c r="C49" i="21" s="1"/>
  <c r="J115" i="21"/>
  <c r="B115" i="21" s="1"/>
  <c r="J25" i="21"/>
  <c r="B25" i="21" s="1"/>
  <c r="J22" i="21"/>
  <c r="B22" i="21" s="1"/>
  <c r="J27" i="21"/>
  <c r="B27" i="21" s="1"/>
  <c r="J43" i="21"/>
  <c r="B43" i="21" s="1"/>
  <c r="J21" i="21"/>
  <c r="B21" i="21" s="1"/>
  <c r="J18" i="21"/>
  <c r="B18" i="21" s="1"/>
  <c r="J143" i="21"/>
  <c r="B143" i="21" s="1"/>
  <c r="O109" i="21"/>
  <c r="C109" i="21" s="1"/>
  <c r="O41" i="21"/>
  <c r="C41" i="21" s="1"/>
  <c r="J44" i="21"/>
  <c r="B44" i="21" s="1"/>
  <c r="J49" i="21"/>
  <c r="B49" i="21" s="1"/>
  <c r="J46" i="21"/>
  <c r="B46" i="21" s="1"/>
  <c r="J51" i="21"/>
  <c r="B51" i="21" s="1"/>
  <c r="J48" i="21"/>
  <c r="B48" i="21" s="1"/>
  <c r="J26" i="21"/>
  <c r="B26" i="21" s="1"/>
  <c r="O134" i="21"/>
  <c r="C134" i="21" s="1"/>
  <c r="V102" i="21"/>
  <c r="U103" i="21"/>
  <c r="V103" i="21" s="1"/>
  <c r="V26" i="21"/>
  <c r="O85" i="21"/>
  <c r="C85" i="21" s="1"/>
  <c r="O97" i="21"/>
  <c r="C97" i="21" s="1"/>
  <c r="O43" i="21"/>
  <c r="C43" i="21" s="1"/>
  <c r="O88" i="21"/>
  <c r="C88" i="21" s="1"/>
  <c r="O71" i="21"/>
  <c r="C71" i="21" s="1"/>
  <c r="O38" i="21"/>
  <c r="C38" i="21" s="1"/>
  <c r="O116" i="21"/>
  <c r="C116" i="21" s="1"/>
  <c r="J20" i="21"/>
  <c r="B20" i="21" s="1"/>
  <c r="J52" i="21"/>
  <c r="B52" i="21" s="1"/>
  <c r="J61" i="21"/>
  <c r="B61" i="21" s="1"/>
  <c r="J63" i="21"/>
  <c r="B63" i="21" s="1"/>
  <c r="J72" i="21"/>
  <c r="B72" i="21" s="1"/>
  <c r="J74" i="21"/>
  <c r="B74" i="21" s="1"/>
  <c r="J45" i="21"/>
  <c r="B45" i="21" s="1"/>
  <c r="O104" i="21"/>
  <c r="C104" i="21" s="1"/>
  <c r="V123" i="21"/>
  <c r="V68" i="21"/>
  <c r="U96" i="21"/>
  <c r="U129" i="21"/>
  <c r="U18" i="21"/>
  <c r="U48" i="21"/>
  <c r="O70" i="21"/>
  <c r="C70" i="21" s="1"/>
  <c r="O67" i="21"/>
  <c r="C67" i="21" s="1"/>
  <c r="O28" i="21"/>
  <c r="C28" i="21" s="1"/>
  <c r="O136" i="21"/>
  <c r="C136" i="21" s="1"/>
  <c r="O78" i="21"/>
  <c r="C78" i="21" s="1"/>
  <c r="O54" i="21"/>
  <c r="C54" i="21" s="1"/>
  <c r="O32" i="21"/>
  <c r="C32" i="21" s="1"/>
  <c r="O132" i="21"/>
  <c r="C132" i="21" s="1"/>
  <c r="J28" i="21"/>
  <c r="B28" i="21" s="1"/>
  <c r="J59" i="21"/>
  <c r="B59" i="21" s="1"/>
  <c r="J68" i="21"/>
  <c r="B68" i="21" s="1"/>
  <c r="J70" i="21"/>
  <c r="B70" i="21" s="1"/>
  <c r="J79" i="21"/>
  <c r="B79" i="21" s="1"/>
  <c r="J81" i="21"/>
  <c r="B81" i="21" s="1"/>
  <c r="J53" i="21"/>
  <c r="B53" i="21" s="1"/>
  <c r="O60" i="21"/>
  <c r="C60" i="21" s="1"/>
  <c r="V93" i="21"/>
  <c r="U66" i="21"/>
  <c r="V78" i="21" s="1"/>
  <c r="O146" i="21"/>
  <c r="C146" i="21" s="1"/>
  <c r="O55" i="21"/>
  <c r="C55" i="21" s="1"/>
  <c r="O37" i="21"/>
  <c r="C37" i="21" s="1"/>
  <c r="O20" i="21"/>
  <c r="C20" i="21" s="1"/>
  <c r="O121" i="21"/>
  <c r="C121" i="21" s="1"/>
  <c r="O108" i="21"/>
  <c r="C108" i="21" s="1"/>
  <c r="O84" i="21"/>
  <c r="C84" i="21" s="1"/>
  <c r="O40" i="21"/>
  <c r="C40" i="21" s="1"/>
  <c r="J42" i="21"/>
  <c r="B42" i="21" s="1"/>
  <c r="J47" i="21"/>
  <c r="B47" i="21" s="1"/>
  <c r="J66" i="21"/>
  <c r="B66" i="21" s="1"/>
  <c r="J98" i="21"/>
  <c r="B98" i="21" s="1"/>
  <c r="J100" i="21"/>
  <c r="B100" i="21" s="1"/>
  <c r="J109" i="21"/>
  <c r="B109" i="21" s="1"/>
  <c r="J111" i="21"/>
  <c r="B111" i="21" s="1"/>
  <c r="J76" i="21"/>
  <c r="B76" i="21" s="1"/>
  <c r="J41" i="21"/>
  <c r="B41" i="21" s="1"/>
  <c r="B17" i="21"/>
  <c r="V33" i="21"/>
  <c r="U57" i="21"/>
  <c r="V92" i="21"/>
  <c r="O131" i="21"/>
  <c r="C131" i="21" s="1"/>
  <c r="O46" i="21"/>
  <c r="C46" i="21" s="1"/>
  <c r="O29" i="21"/>
  <c r="C29" i="21" s="1"/>
  <c r="O106" i="21"/>
  <c r="C106" i="21" s="1"/>
  <c r="O115" i="21"/>
  <c r="C115" i="21" s="1"/>
  <c r="O91" i="21"/>
  <c r="C91" i="21" s="1"/>
  <c r="O21" i="21"/>
  <c r="C21" i="21" s="1"/>
  <c r="J50" i="21"/>
  <c r="B50" i="21" s="1"/>
  <c r="J57" i="21"/>
  <c r="B57" i="21" s="1"/>
  <c r="J96" i="21"/>
  <c r="B96" i="21" s="1"/>
  <c r="J105" i="21"/>
  <c r="B105" i="21" s="1"/>
  <c r="J107" i="21"/>
  <c r="B107" i="21" s="1"/>
  <c r="J116" i="21"/>
  <c r="B116" i="21" s="1"/>
  <c r="J118" i="21"/>
  <c r="B118" i="21" s="1"/>
  <c r="J83" i="21"/>
  <c r="B83" i="21" s="1"/>
  <c r="O133" i="21"/>
  <c r="C133" i="21" s="1"/>
  <c r="V86" i="21"/>
  <c r="U52" i="21"/>
  <c r="V64" i="21" s="1"/>
  <c r="U39" i="21"/>
  <c r="V51" i="21" s="1"/>
  <c r="O101" i="21"/>
  <c r="C101" i="21" s="1"/>
  <c r="O23" i="21"/>
  <c r="C23" i="21" s="1"/>
  <c r="O140" i="21"/>
  <c r="C140" i="21" s="1"/>
  <c r="O137" i="21"/>
  <c r="C137" i="21" s="1"/>
  <c r="J77" i="21"/>
  <c r="B77" i="21" s="1"/>
  <c r="O36" i="21"/>
  <c r="C36" i="21" s="1"/>
  <c r="O128" i="21"/>
  <c r="C128" i="21" s="1"/>
  <c r="O48" i="21"/>
  <c r="C48" i="21" s="1"/>
  <c r="J85" i="21"/>
  <c r="B85" i="21" s="1"/>
  <c r="J87" i="21"/>
  <c r="B87" i="21" s="1"/>
  <c r="J103" i="21"/>
  <c r="B103" i="21" s="1"/>
  <c r="J135" i="21"/>
  <c r="B135" i="21" s="1"/>
  <c r="J114" i="21"/>
  <c r="B114" i="21" s="1"/>
  <c r="J146" i="21"/>
  <c r="B146" i="21" s="1"/>
  <c r="J125" i="21"/>
  <c r="B125" i="21" s="1"/>
  <c r="J90" i="21"/>
  <c r="B90" i="21" s="1"/>
  <c r="O103" i="21"/>
  <c r="C103" i="21" s="1"/>
  <c r="V133" i="21"/>
  <c r="V126" i="21"/>
  <c r="U36" i="21"/>
  <c r="U31" i="21"/>
  <c r="O87" i="21"/>
  <c r="C87" i="21" s="1"/>
  <c r="O143" i="21"/>
  <c r="C143" i="21" s="1"/>
  <c r="O96" i="21"/>
  <c r="C96" i="21" s="1"/>
  <c r="O123" i="21"/>
  <c r="C123" i="21" s="1"/>
  <c r="O62" i="21"/>
  <c r="C62" i="21" s="1"/>
  <c r="O80" i="21"/>
  <c r="C80" i="21" s="1"/>
  <c r="O26" i="21"/>
  <c r="C26" i="21" s="1"/>
  <c r="O74" i="21"/>
  <c r="C74" i="21" s="1"/>
  <c r="J92" i="21"/>
  <c r="B92" i="21" s="1"/>
  <c r="J94" i="21"/>
  <c r="B94" i="21" s="1"/>
  <c r="J133" i="21"/>
  <c r="B133" i="21" s="1"/>
  <c r="J142" i="21"/>
  <c r="B142" i="21" s="1"/>
  <c r="J144" i="21"/>
  <c r="B144" i="21" s="1"/>
  <c r="J32" i="21"/>
  <c r="B32" i="21" s="1"/>
  <c r="J23" i="21"/>
  <c r="B23" i="21" s="1"/>
  <c r="J120" i="21"/>
  <c r="B120" i="21" s="1"/>
  <c r="O59" i="21"/>
  <c r="C59" i="21" s="1"/>
  <c r="V124" i="21"/>
  <c r="V27" i="21"/>
  <c r="V119" i="21"/>
  <c r="U34" i="21"/>
  <c r="V34" i="21" s="1"/>
  <c r="V83" i="21"/>
  <c r="O57" i="21"/>
  <c r="C57" i="21" s="1"/>
  <c r="O113" i="21"/>
  <c r="C113" i="21" s="1"/>
  <c r="O66" i="21"/>
  <c r="C66" i="21" s="1"/>
  <c r="O122" i="21"/>
  <c r="C122" i="21" s="1"/>
  <c r="O53" i="21"/>
  <c r="C53" i="21" s="1"/>
  <c r="O110" i="21"/>
  <c r="C110" i="21" s="1"/>
  <c r="O35" i="21"/>
  <c r="C35" i="21" s="1"/>
  <c r="O81" i="21"/>
  <c r="C81" i="21" s="1"/>
  <c r="J122" i="21"/>
  <c r="B122" i="21" s="1"/>
  <c r="J124" i="21"/>
  <c r="B124" i="21" s="1"/>
  <c r="J140" i="21"/>
  <c r="B140" i="21" s="1"/>
  <c r="J30" i="21"/>
  <c r="B30" i="21" s="1"/>
  <c r="J35" i="21"/>
  <c r="B35" i="21" s="1"/>
  <c r="J40" i="21"/>
  <c r="B40" i="21" s="1"/>
  <c r="J29" i="21"/>
  <c r="B29" i="21" s="1"/>
  <c r="J127" i="21"/>
  <c r="B127" i="21" s="1"/>
  <c r="O25" i="21"/>
  <c r="C25" i="21" s="1"/>
  <c r="U46" i="21"/>
  <c r="V46" i="21" s="1"/>
  <c r="U112" i="21"/>
  <c r="V117" i="21"/>
  <c r="U76" i="21"/>
  <c r="V76" i="21" s="1"/>
  <c r="O47" i="21"/>
  <c r="C47" i="21" s="1"/>
  <c r="O99" i="21"/>
  <c r="C99" i="21" s="1"/>
  <c r="O52" i="21"/>
  <c r="C52" i="21" s="1"/>
  <c r="O107" i="21"/>
  <c r="C107" i="21" s="1"/>
  <c r="O83" i="21"/>
  <c r="C83" i="21" s="1"/>
  <c r="O117" i="21"/>
  <c r="C117" i="21" s="1"/>
  <c r="O56" i="21"/>
  <c r="C56" i="21" s="1"/>
  <c r="O111" i="21"/>
  <c r="C111" i="21" s="1"/>
  <c r="J129" i="21"/>
  <c r="B129" i="21" s="1"/>
  <c r="J131" i="21"/>
  <c r="B131" i="21" s="1"/>
  <c r="J33" i="21"/>
  <c r="B33" i="21" s="1"/>
  <c r="J38" i="21"/>
  <c r="B38" i="21" s="1"/>
  <c r="J56" i="21"/>
  <c r="B56" i="21" s="1"/>
  <c r="J58" i="21"/>
  <c r="B58" i="21" s="1"/>
  <c r="J37" i="21"/>
  <c r="B37" i="21" s="1"/>
  <c r="J55" i="21"/>
  <c r="B55" i="21" s="1"/>
  <c r="O17" i="21"/>
  <c r="V84" i="21"/>
  <c r="V118" i="21"/>
  <c r="V116" i="21"/>
  <c r="V144" i="21"/>
  <c r="V54" i="21"/>
  <c r="V89" i="21"/>
  <c r="V110" i="21"/>
  <c r="U108" i="21"/>
  <c r="V120" i="21" s="1"/>
  <c r="V143" i="21"/>
  <c r="V53" i="21"/>
  <c r="O145" i="21"/>
  <c r="C145" i="21" s="1"/>
  <c r="O69" i="21"/>
  <c r="C69" i="21" s="1"/>
  <c r="O44" i="21"/>
  <c r="C44" i="21" s="1"/>
  <c r="O92" i="21"/>
  <c r="C92" i="21" s="1"/>
  <c r="O90" i="21"/>
  <c r="C90" i="21" s="1"/>
  <c r="O33" i="21"/>
  <c r="C33" i="21" s="1"/>
  <c r="O86" i="21"/>
  <c r="C86" i="21" s="1"/>
  <c r="J31" i="21"/>
  <c r="B31" i="21" s="1"/>
  <c r="J138" i="21"/>
  <c r="B138" i="21" s="1"/>
  <c r="J75" i="21"/>
  <c r="B75" i="21" s="1"/>
  <c r="J54" i="21"/>
  <c r="B54" i="21" s="1"/>
  <c r="J86" i="21"/>
  <c r="B86" i="21" s="1"/>
  <c r="J65" i="21"/>
  <c r="B65" i="21" s="1"/>
  <c r="J60" i="21"/>
  <c r="B60" i="21" s="1"/>
  <c r="V125" i="21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6" i="18"/>
  <c r="L7" i="18"/>
  <c r="L8" i="18"/>
  <c r="L9" i="18"/>
  <c r="L5" i="18"/>
  <c r="H18" i="18"/>
  <c r="B3" i="27" s="1"/>
  <c r="H19" i="18"/>
  <c r="B4" i="27" s="1"/>
  <c r="H20" i="18"/>
  <c r="B5" i="27" s="1"/>
  <c r="H21" i="18"/>
  <c r="B6" i="27" s="1"/>
  <c r="H22" i="18"/>
  <c r="B7" i="27" s="1"/>
  <c r="H23" i="18"/>
  <c r="B8" i="27" s="1"/>
  <c r="H24" i="18"/>
  <c r="B9" i="27" s="1"/>
  <c r="H25" i="18"/>
  <c r="B10" i="27" s="1"/>
  <c r="H26" i="18"/>
  <c r="B11" i="27" s="1"/>
  <c r="H27" i="18"/>
  <c r="B12" i="27" s="1"/>
  <c r="H28" i="18"/>
  <c r="B13" i="27" s="1"/>
  <c r="H29" i="18"/>
  <c r="B14" i="27" s="1"/>
  <c r="H30" i="18"/>
  <c r="B15" i="27" s="1"/>
  <c r="H31" i="18"/>
  <c r="B16" i="27" s="1"/>
  <c r="H32" i="18"/>
  <c r="B17" i="27" s="1"/>
  <c r="H33" i="18"/>
  <c r="B18" i="27" s="1"/>
  <c r="H34" i="18"/>
  <c r="B19" i="27" s="1"/>
  <c r="H35" i="18"/>
  <c r="B20" i="27" s="1"/>
  <c r="H36" i="18"/>
  <c r="B21" i="27" s="1"/>
  <c r="H37" i="18"/>
  <c r="B22" i="27" s="1"/>
  <c r="H38" i="18"/>
  <c r="B23" i="27" s="1"/>
  <c r="H39" i="18"/>
  <c r="B24" i="27" s="1"/>
  <c r="H40" i="18"/>
  <c r="B25" i="27" s="1"/>
  <c r="H41" i="18"/>
  <c r="B26" i="27" s="1"/>
  <c r="H42" i="18"/>
  <c r="B27" i="27" s="1"/>
  <c r="H43" i="18"/>
  <c r="B28" i="27" s="1"/>
  <c r="H44" i="18"/>
  <c r="B29" i="27" s="1"/>
  <c r="H45" i="18"/>
  <c r="B30" i="27" s="1"/>
  <c r="H46" i="18"/>
  <c r="B31" i="27" s="1"/>
  <c r="H47" i="18"/>
  <c r="B32" i="27" s="1"/>
  <c r="H48" i="18"/>
  <c r="B33" i="27" s="1"/>
  <c r="H49" i="18"/>
  <c r="B34" i="27" s="1"/>
  <c r="H50" i="18"/>
  <c r="B35" i="27" s="1"/>
  <c r="H51" i="18"/>
  <c r="B36" i="27" s="1"/>
  <c r="H52" i="18"/>
  <c r="B37" i="27" s="1"/>
  <c r="H53" i="18"/>
  <c r="B38" i="27" s="1"/>
  <c r="H54" i="18"/>
  <c r="B39" i="27" s="1"/>
  <c r="H55" i="18"/>
  <c r="B40" i="27" s="1"/>
  <c r="H56" i="18"/>
  <c r="B41" i="27" s="1"/>
  <c r="H57" i="18"/>
  <c r="B42" i="27" s="1"/>
  <c r="H58" i="18"/>
  <c r="B43" i="27" s="1"/>
  <c r="H59" i="18"/>
  <c r="B44" i="27" s="1"/>
  <c r="H60" i="18"/>
  <c r="B45" i="27" s="1"/>
  <c r="H61" i="18"/>
  <c r="B46" i="27" s="1"/>
  <c r="H62" i="18"/>
  <c r="B47" i="27" s="1"/>
  <c r="H63" i="18"/>
  <c r="B48" i="27" s="1"/>
  <c r="H64" i="18"/>
  <c r="B49" i="27" s="1"/>
  <c r="H65" i="18"/>
  <c r="B50" i="27" s="1"/>
  <c r="H66" i="18"/>
  <c r="B51" i="27" s="1"/>
  <c r="H67" i="18"/>
  <c r="B52" i="27" s="1"/>
  <c r="H68" i="18"/>
  <c r="B53" i="27" s="1"/>
  <c r="H69" i="18"/>
  <c r="B54" i="27" s="1"/>
  <c r="H70" i="18"/>
  <c r="B55" i="27" s="1"/>
  <c r="H71" i="18"/>
  <c r="B56" i="27" s="1"/>
  <c r="H72" i="18"/>
  <c r="B57" i="27" s="1"/>
  <c r="H73" i="18"/>
  <c r="B58" i="27" s="1"/>
  <c r="H74" i="18"/>
  <c r="B59" i="27" s="1"/>
  <c r="H75" i="18"/>
  <c r="B60" i="27" s="1"/>
  <c r="H76" i="18"/>
  <c r="B61" i="27" s="1"/>
  <c r="H77" i="18"/>
  <c r="B62" i="27" s="1"/>
  <c r="H78" i="18"/>
  <c r="B63" i="27" s="1"/>
  <c r="H79" i="18"/>
  <c r="B64" i="27" s="1"/>
  <c r="H80" i="18"/>
  <c r="B65" i="27" s="1"/>
  <c r="H81" i="18"/>
  <c r="B66" i="27" s="1"/>
  <c r="H82" i="18"/>
  <c r="B67" i="27" s="1"/>
  <c r="H83" i="18"/>
  <c r="B68" i="27" s="1"/>
  <c r="H84" i="18"/>
  <c r="B69" i="27" s="1"/>
  <c r="H85" i="18"/>
  <c r="B70" i="27" s="1"/>
  <c r="H86" i="18"/>
  <c r="B71" i="27" s="1"/>
  <c r="H87" i="18"/>
  <c r="B72" i="27" s="1"/>
  <c r="H88" i="18"/>
  <c r="B73" i="27" s="1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7" i="18"/>
  <c r="B2" i="27" s="1"/>
  <c r="C125" i="18"/>
  <c r="C113" i="18"/>
  <c r="C101" i="18"/>
  <c r="C89" i="18"/>
  <c r="C77" i="18"/>
  <c r="C65" i="18"/>
  <c r="C53" i="18"/>
  <c r="C41" i="18"/>
  <c r="C29" i="18"/>
  <c r="C17" i="18"/>
  <c r="B2" i="26" s="1"/>
  <c r="A45" i="34" l="1"/>
  <c r="H2" i="34"/>
  <c r="B46" i="34"/>
  <c r="B53" i="34" s="1" a="1"/>
  <c r="G45" i="34"/>
  <c r="W23" i="19"/>
  <c r="AO23" i="19"/>
  <c r="D7" i="19"/>
  <c r="D55" i="19"/>
  <c r="B104" i="27"/>
  <c r="D22" i="19"/>
  <c r="BG19" i="19"/>
  <c r="W22" i="19"/>
  <c r="D54" i="19"/>
  <c r="B103" i="27"/>
  <c r="AO22" i="19"/>
  <c r="D6" i="19"/>
  <c r="W6" i="19"/>
  <c r="D38" i="19"/>
  <c r="B87" i="27"/>
  <c r="AO6" i="19"/>
  <c r="D53" i="19"/>
  <c r="W21" i="19"/>
  <c r="B102" i="27"/>
  <c r="AO21" i="19"/>
  <c r="D37" i="19"/>
  <c r="B86" i="27"/>
  <c r="B117" i="27"/>
  <c r="BG17" i="19"/>
  <c r="AO36" i="19"/>
  <c r="D20" i="19"/>
  <c r="B85" i="27"/>
  <c r="D36" i="19"/>
  <c r="AO20" i="19"/>
  <c r="B101" i="27"/>
  <c r="W20" i="19"/>
  <c r="D52" i="19"/>
  <c r="BG16" i="19"/>
  <c r="AO35" i="19"/>
  <c r="B116" i="27"/>
  <c r="D19" i="19"/>
  <c r="W35" i="19"/>
  <c r="AO19" i="19"/>
  <c r="B100" i="27"/>
  <c r="D51" i="19"/>
  <c r="W19" i="19"/>
  <c r="B84" i="27"/>
  <c r="D35" i="19"/>
  <c r="AO37" i="19"/>
  <c r="D21" i="19"/>
  <c r="BG18" i="19"/>
  <c r="W34" i="19"/>
  <c r="BG15" i="19"/>
  <c r="B115" i="27"/>
  <c r="AO34" i="19"/>
  <c r="D18" i="19"/>
  <c r="D66" i="19"/>
  <c r="W18" i="19"/>
  <c r="B99" i="27"/>
  <c r="AO18" i="19"/>
  <c r="D50" i="19"/>
  <c r="B83" i="27"/>
  <c r="D34" i="19"/>
  <c r="W33" i="19"/>
  <c r="B114" i="27"/>
  <c r="D17" i="19"/>
  <c r="D65" i="19"/>
  <c r="BG14" i="19"/>
  <c r="AO33" i="19"/>
  <c r="W17" i="19"/>
  <c r="B98" i="27"/>
  <c r="D49" i="19"/>
  <c r="AO17" i="19"/>
  <c r="B82" i="27"/>
  <c r="D33" i="19"/>
  <c r="D16" i="19"/>
  <c r="D64" i="19"/>
  <c r="B113" i="27"/>
  <c r="W32" i="19"/>
  <c r="BG13" i="19"/>
  <c r="AO32" i="19"/>
  <c r="D48" i="19"/>
  <c r="B97" i="27"/>
  <c r="W16" i="19"/>
  <c r="AO16" i="19"/>
  <c r="D32" i="19"/>
  <c r="B81" i="27"/>
  <c r="B96" i="27"/>
  <c r="W15" i="19"/>
  <c r="AO15" i="19"/>
  <c r="D47" i="19"/>
  <c r="B80" i="27"/>
  <c r="D31" i="19"/>
  <c r="BG11" i="19"/>
  <c r="B111" i="27"/>
  <c r="AO30" i="19"/>
  <c r="W30" i="19"/>
  <c r="D14" i="19"/>
  <c r="D62" i="19"/>
  <c r="B95" i="27"/>
  <c r="AO14" i="19"/>
  <c r="W14" i="19"/>
  <c r="D46" i="19"/>
  <c r="B79" i="27"/>
  <c r="D30" i="19"/>
  <c r="W7" i="19"/>
  <c r="AO7" i="19"/>
  <c r="D39" i="19"/>
  <c r="B88" i="27"/>
  <c r="B112" i="27"/>
  <c r="D63" i="19"/>
  <c r="W31" i="19"/>
  <c r="D15" i="19"/>
  <c r="BG12" i="19"/>
  <c r="AO31" i="19"/>
  <c r="B110" i="27"/>
  <c r="BG10" i="19"/>
  <c r="AO29" i="19"/>
  <c r="D13" i="19"/>
  <c r="D61" i="19"/>
  <c r="W29" i="19"/>
  <c r="B94" i="27"/>
  <c r="AO13" i="19"/>
  <c r="D45" i="19"/>
  <c r="W13" i="19"/>
  <c r="B78" i="27"/>
  <c r="D29" i="19"/>
  <c r="C25" i="19"/>
  <c r="C37" i="19"/>
  <c r="W28" i="19"/>
  <c r="D12" i="19"/>
  <c r="D60" i="19"/>
  <c r="BG9" i="19"/>
  <c r="AO28" i="19"/>
  <c r="B109" i="27"/>
  <c r="W12" i="19"/>
  <c r="D44" i="19"/>
  <c r="AO12" i="19"/>
  <c r="B93" i="27"/>
  <c r="D28" i="19"/>
  <c r="B77" i="27"/>
  <c r="D11" i="19"/>
  <c r="D59" i="19"/>
  <c r="W27" i="19"/>
  <c r="BG8" i="19"/>
  <c r="AO27" i="19"/>
  <c r="B108" i="27"/>
  <c r="D27" i="19"/>
  <c r="B76" i="27"/>
  <c r="BG20" i="19"/>
  <c r="D23" i="19"/>
  <c r="V17" i="19"/>
  <c r="C49" i="19"/>
  <c r="AN17" i="19"/>
  <c r="D43" i="19"/>
  <c r="W11" i="19"/>
  <c r="AO11" i="19"/>
  <c r="B92" i="27"/>
  <c r="V29" i="19"/>
  <c r="BF10" i="19"/>
  <c r="AN29" i="19"/>
  <c r="C13" i="19"/>
  <c r="C61" i="19"/>
  <c r="D10" i="19"/>
  <c r="D58" i="19"/>
  <c r="W26" i="19"/>
  <c r="BG7" i="19"/>
  <c r="B107" i="27"/>
  <c r="AO26" i="19"/>
  <c r="D42" i="19"/>
  <c r="W10" i="19"/>
  <c r="B91" i="27"/>
  <c r="AO10" i="19"/>
  <c r="D26" i="19"/>
  <c r="B75" i="27"/>
  <c r="BG6" i="19"/>
  <c r="AO25" i="19"/>
  <c r="W25" i="19"/>
  <c r="B106" i="27"/>
  <c r="D9" i="19"/>
  <c r="D57" i="19"/>
  <c r="AO9" i="19"/>
  <c r="W9" i="19"/>
  <c r="B90" i="27"/>
  <c r="D41" i="19"/>
  <c r="B74" i="27"/>
  <c r="D25" i="19"/>
  <c r="BG21" i="19"/>
  <c r="D24" i="19"/>
  <c r="AO24" i="19"/>
  <c r="D8" i="19"/>
  <c r="D56" i="19"/>
  <c r="B105" i="27"/>
  <c r="W24" i="19"/>
  <c r="AO8" i="19"/>
  <c r="D40" i="19"/>
  <c r="B89" i="27"/>
  <c r="W8" i="19"/>
  <c r="B547" i="31"/>
  <c r="B546" i="31"/>
  <c r="A532" i="31"/>
  <c r="A533" i="31" s="1"/>
  <c r="A534" i="31" s="1"/>
  <c r="A535" i="31" s="1"/>
  <c r="B536" i="31"/>
  <c r="AL119" i="31"/>
  <c r="AE126" i="31"/>
  <c r="H119" i="31"/>
  <c r="A126" i="31"/>
  <c r="W126" i="31"/>
  <c r="P133" i="31"/>
  <c r="B541" i="31"/>
  <c r="B538" i="30"/>
  <c r="B539" i="30"/>
  <c r="AL119" i="30"/>
  <c r="AE126" i="30"/>
  <c r="A532" i="30"/>
  <c r="A533" i="30" s="1"/>
  <c r="A534" i="30" s="1"/>
  <c r="A535" i="30" s="1"/>
  <c r="B536" i="30"/>
  <c r="H126" i="30"/>
  <c r="A133" i="30"/>
  <c r="B541" i="30"/>
  <c r="P126" i="30"/>
  <c r="W119" i="30"/>
  <c r="B538" i="29"/>
  <c r="B539" i="29"/>
  <c r="A532" i="29"/>
  <c r="A533" i="29" s="1"/>
  <c r="A534" i="29" s="1"/>
  <c r="A535" i="29" s="1"/>
  <c r="B536" i="29"/>
  <c r="B541" i="29"/>
  <c r="H119" i="29"/>
  <c r="A126" i="29"/>
  <c r="W119" i="29"/>
  <c r="P126" i="29"/>
  <c r="AL119" i="29"/>
  <c r="AE126" i="29"/>
  <c r="A540" i="20"/>
  <c r="A537" i="20"/>
  <c r="A538" i="20" s="1"/>
  <c r="A539" i="20" s="1"/>
  <c r="AL455" i="20"/>
  <c r="AE462" i="20"/>
  <c r="H448" i="20"/>
  <c r="A455" i="20"/>
  <c r="W448" i="20"/>
  <c r="P455" i="20"/>
  <c r="A133" i="20"/>
  <c r="H126" i="20"/>
  <c r="AE133" i="20"/>
  <c r="AL133" i="20" s="1"/>
  <c r="P133" i="20"/>
  <c r="W133" i="20" s="1"/>
  <c r="V48" i="21"/>
  <c r="U49" i="21"/>
  <c r="V18" i="21"/>
  <c r="U19" i="21"/>
  <c r="V19" i="21" s="1"/>
  <c r="V42" i="21"/>
  <c r="U43" i="21"/>
  <c r="V72" i="21"/>
  <c r="U73" i="21"/>
  <c r="V57" i="21"/>
  <c r="U58" i="21"/>
  <c r="V58" i="21" s="1"/>
  <c r="V129" i="21"/>
  <c r="U130" i="21"/>
  <c r="V130" i="21" s="1"/>
  <c r="V138" i="21"/>
  <c r="U139" i="21"/>
  <c r="V139" i="21" s="1"/>
  <c r="V96" i="21"/>
  <c r="U97" i="21"/>
  <c r="V97" i="21" s="1"/>
  <c r="V141" i="21"/>
  <c r="V31" i="21"/>
  <c r="V60" i="21"/>
  <c r="O1" i="21"/>
  <c r="O2" i="21"/>
  <c r="C17" i="21"/>
  <c r="V36" i="21"/>
  <c r="U37" i="21"/>
  <c r="V37" i="21" s="1"/>
  <c r="V30" i="21"/>
  <c r="V99" i="21"/>
  <c r="U100" i="21"/>
  <c r="V100" i="21" s="1"/>
  <c r="J2" i="21"/>
  <c r="V114" i="21"/>
  <c r="U115" i="21"/>
  <c r="V111" i="21"/>
  <c r="J1" i="21"/>
  <c r="V39" i="21"/>
  <c r="U40" i="21"/>
  <c r="V40" i="21" s="1"/>
  <c r="V70" i="21"/>
  <c r="V69" i="21"/>
  <c r="V66" i="21"/>
  <c r="U67" i="21"/>
  <c r="V67" i="21" s="1"/>
  <c r="V108" i="21"/>
  <c r="U109" i="21"/>
  <c r="V109" i="21" s="1"/>
  <c r="V88" i="21"/>
  <c r="C2" i="18"/>
  <c r="O80" i="18"/>
  <c r="O77" i="18"/>
  <c r="O56" i="18"/>
  <c r="O32" i="18"/>
  <c r="O35" i="18"/>
  <c r="O107" i="18"/>
  <c r="O108" i="18" s="1"/>
  <c r="O74" i="18"/>
  <c r="O29" i="18"/>
  <c r="O104" i="18"/>
  <c r="O26" i="18"/>
  <c r="O122" i="18"/>
  <c r="O101" i="18"/>
  <c r="O71" i="18"/>
  <c r="O53" i="18"/>
  <c r="O5" i="18"/>
  <c r="O6" i="18" s="1"/>
  <c r="O7" i="18" s="1"/>
  <c r="O23" i="18"/>
  <c r="O59" i="18"/>
  <c r="O60" i="18" s="1"/>
  <c r="O8" i="18"/>
  <c r="O9" i="18" s="1"/>
  <c r="O10" i="18" s="1"/>
  <c r="O119" i="18"/>
  <c r="O98" i="18"/>
  <c r="O50" i="18"/>
  <c r="O68" i="18"/>
  <c r="O95" i="18"/>
  <c r="O47" i="18"/>
  <c r="O20" i="18"/>
  <c r="O116" i="18"/>
  <c r="O92" i="18"/>
  <c r="O65" i="18"/>
  <c r="O44" i="18"/>
  <c r="O17" i="18"/>
  <c r="O89" i="18"/>
  <c r="O113" i="18"/>
  <c r="O41" i="18"/>
  <c r="O14" i="18"/>
  <c r="O15" i="18" s="1"/>
  <c r="O16" i="18" s="1"/>
  <c r="O62" i="18"/>
  <c r="O86" i="18"/>
  <c r="O11" i="18"/>
  <c r="O12" i="18" s="1"/>
  <c r="O13" i="18" s="1"/>
  <c r="O110" i="18"/>
  <c r="O83" i="18"/>
  <c r="O38" i="18"/>
  <c r="O39" i="18" s="1"/>
  <c r="C1" i="18"/>
  <c r="H1" i="18"/>
  <c r="H2" i="18"/>
  <c r="AC8" i="3"/>
  <c r="AB8" i="3"/>
  <c r="AF56" i="3"/>
  <c r="AE56" i="3"/>
  <c r="AD56" i="3"/>
  <c r="AC56" i="3"/>
  <c r="AB56" i="3"/>
  <c r="AF55" i="3"/>
  <c r="AE55" i="3"/>
  <c r="AD55" i="3"/>
  <c r="AC55" i="3"/>
  <c r="AB55" i="3"/>
  <c r="AF54" i="3"/>
  <c r="AE54" i="3"/>
  <c r="AD54" i="3"/>
  <c r="AC54" i="3"/>
  <c r="AB54" i="3"/>
  <c r="Z52" i="3"/>
  <c r="AF49" i="3"/>
  <c r="AE49" i="3"/>
  <c r="AD49" i="3"/>
  <c r="AC49" i="3"/>
  <c r="AB49" i="3"/>
  <c r="AF48" i="3"/>
  <c r="AE48" i="3"/>
  <c r="AD48" i="3"/>
  <c r="AC48" i="3"/>
  <c r="AB48" i="3"/>
  <c r="AF47" i="3"/>
  <c r="AE47" i="3"/>
  <c r="AD47" i="3"/>
  <c r="AC47" i="3"/>
  <c r="AB47" i="3"/>
  <c r="Z45" i="3"/>
  <c r="AF42" i="3"/>
  <c r="AE42" i="3"/>
  <c r="AD42" i="3"/>
  <c r="AC42" i="3"/>
  <c r="AB42" i="3"/>
  <c r="AF41" i="3"/>
  <c r="AE41" i="3"/>
  <c r="AD41" i="3"/>
  <c r="AC41" i="3"/>
  <c r="AB41" i="3"/>
  <c r="AF40" i="3"/>
  <c r="AE40" i="3"/>
  <c r="AD40" i="3"/>
  <c r="AC40" i="3"/>
  <c r="AB40" i="3"/>
  <c r="Z38" i="3"/>
  <c r="AF35" i="3"/>
  <c r="AE35" i="3"/>
  <c r="AD35" i="3"/>
  <c r="AC35" i="3"/>
  <c r="AB35" i="3"/>
  <c r="AF34" i="3"/>
  <c r="AE34" i="3"/>
  <c r="AD34" i="3"/>
  <c r="AC34" i="3"/>
  <c r="AB34" i="3"/>
  <c r="AF33" i="3"/>
  <c r="AE33" i="3"/>
  <c r="AD33" i="3"/>
  <c r="AC33" i="3"/>
  <c r="AB33" i="3"/>
  <c r="Z31" i="3"/>
  <c r="AF28" i="3"/>
  <c r="AE28" i="3"/>
  <c r="AD28" i="3"/>
  <c r="AC28" i="3"/>
  <c r="AB28" i="3"/>
  <c r="AF27" i="3"/>
  <c r="AE27" i="3"/>
  <c r="AD27" i="3"/>
  <c r="AC27" i="3"/>
  <c r="AB27" i="3"/>
  <c r="AF26" i="3"/>
  <c r="AE26" i="3"/>
  <c r="AD26" i="3"/>
  <c r="AC26" i="3"/>
  <c r="AB26" i="3"/>
  <c r="Z24" i="3"/>
  <c r="AF21" i="3"/>
  <c r="AE21" i="3"/>
  <c r="AD21" i="3"/>
  <c r="AC21" i="3"/>
  <c r="AB21" i="3"/>
  <c r="AF20" i="3"/>
  <c r="AE20" i="3"/>
  <c r="AD20" i="3"/>
  <c r="AC20" i="3"/>
  <c r="AB20" i="3"/>
  <c r="AF19" i="3"/>
  <c r="AE19" i="3"/>
  <c r="AD19" i="3"/>
  <c r="AC19" i="3"/>
  <c r="AB19" i="3"/>
  <c r="Z17" i="3"/>
  <c r="AC15" i="3"/>
  <c r="AF14" i="3"/>
  <c r="AE14" i="3"/>
  <c r="AD14" i="3"/>
  <c r="AC14" i="3"/>
  <c r="AB14" i="3"/>
  <c r="AF13" i="3"/>
  <c r="AE13" i="3"/>
  <c r="AD13" i="3"/>
  <c r="AC13" i="3"/>
  <c r="AB13" i="3"/>
  <c r="AF12" i="3"/>
  <c r="AE12" i="3"/>
  <c r="AD12" i="3"/>
  <c r="AC12" i="3"/>
  <c r="AB12" i="3"/>
  <c r="Z10" i="3"/>
  <c r="Z3" i="3"/>
  <c r="AF210" i="7"/>
  <c r="AF209" i="7"/>
  <c r="AF208" i="7"/>
  <c r="AF203" i="7"/>
  <c r="AF202" i="7"/>
  <c r="AF201" i="7"/>
  <c r="AF196" i="7"/>
  <c r="AF195" i="7"/>
  <c r="AF194" i="7"/>
  <c r="AF189" i="7"/>
  <c r="AF188" i="7"/>
  <c r="AF187" i="7"/>
  <c r="AF182" i="7"/>
  <c r="AF181" i="7"/>
  <c r="AF180" i="7"/>
  <c r="AF175" i="7"/>
  <c r="AF174" i="7"/>
  <c r="AF173" i="7"/>
  <c r="AF168" i="7"/>
  <c r="AF167" i="7"/>
  <c r="AF166" i="7"/>
  <c r="AF161" i="7"/>
  <c r="AF160" i="7"/>
  <c r="AF159" i="7"/>
  <c r="AF154" i="7"/>
  <c r="AF153" i="7"/>
  <c r="AF152" i="7"/>
  <c r="AF147" i="7"/>
  <c r="AF146" i="7"/>
  <c r="AF145" i="7"/>
  <c r="AF140" i="7"/>
  <c r="AF139" i="7"/>
  <c r="AF138" i="7"/>
  <c r="AF133" i="7"/>
  <c r="AF132" i="7"/>
  <c r="AF131" i="7"/>
  <c r="AF126" i="7"/>
  <c r="AF125" i="7"/>
  <c r="AF124" i="7"/>
  <c r="AF119" i="7"/>
  <c r="AF118" i="7"/>
  <c r="AF117" i="7"/>
  <c r="AF112" i="7"/>
  <c r="AF111" i="7"/>
  <c r="AF110" i="7"/>
  <c r="AF105" i="7"/>
  <c r="AF104" i="7"/>
  <c r="AF103" i="7"/>
  <c r="AF98" i="7"/>
  <c r="AF97" i="7"/>
  <c r="AF96" i="7"/>
  <c r="AF91" i="7"/>
  <c r="AF90" i="7"/>
  <c r="AF89" i="7"/>
  <c r="AB85" i="7"/>
  <c r="AF84" i="7"/>
  <c r="AF83" i="7"/>
  <c r="AF82" i="7"/>
  <c r="AF77" i="7"/>
  <c r="AF76" i="7"/>
  <c r="AF75" i="7"/>
  <c r="AF70" i="7"/>
  <c r="AF69" i="7"/>
  <c r="AF68" i="7"/>
  <c r="AF63" i="7"/>
  <c r="AF62" i="7"/>
  <c r="AF61" i="7"/>
  <c r="AF56" i="7"/>
  <c r="AF55" i="7"/>
  <c r="AF54" i="7"/>
  <c r="AF49" i="7"/>
  <c r="AF48" i="7"/>
  <c r="AF47" i="7"/>
  <c r="AF42" i="7"/>
  <c r="AF41" i="7"/>
  <c r="AF40" i="7"/>
  <c r="AF35" i="7"/>
  <c r="AF34" i="7"/>
  <c r="AF33" i="7"/>
  <c r="AF28" i="7"/>
  <c r="AF27" i="7"/>
  <c r="AF26" i="7"/>
  <c r="AB8" i="7"/>
  <c r="AB190" i="7" s="1"/>
  <c r="AC8" i="7"/>
  <c r="AC183" i="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BF10" i="3"/>
  <c r="AX10" i="3"/>
  <c r="AP10" i="3"/>
  <c r="AH10" i="3"/>
  <c r="R10" i="3"/>
  <c r="J10" i="3"/>
  <c r="AK8" i="3"/>
  <c r="AJ8" i="3"/>
  <c r="AN7" i="3"/>
  <c r="AJ7" i="3"/>
  <c r="AN6" i="3"/>
  <c r="AM6" i="3"/>
  <c r="AN5" i="3"/>
  <c r="AM5" i="3"/>
  <c r="AL5" i="3"/>
  <c r="AX3" i="3"/>
  <c r="AP3" i="3"/>
  <c r="AH3" i="3"/>
  <c r="R3" i="3"/>
  <c r="J3" i="3"/>
  <c r="AH10" i="7"/>
  <c r="AH10" i="9"/>
  <c r="AF21" i="7"/>
  <c r="AF20" i="7"/>
  <c r="AF19" i="7"/>
  <c r="AF14" i="7"/>
  <c r="AF13" i="7"/>
  <c r="AF12" i="7"/>
  <c r="BF10" i="7"/>
  <c r="AX10" i="7"/>
  <c r="AP10" i="7"/>
  <c r="Z10" i="7"/>
  <c r="R10" i="7"/>
  <c r="J10" i="7"/>
  <c r="AK8" i="7"/>
  <c r="AJ8" i="7"/>
  <c r="AN7" i="7"/>
  <c r="AJ7" i="7"/>
  <c r="AN6" i="7"/>
  <c r="AM6" i="7"/>
  <c r="AN5" i="7"/>
  <c r="AM5" i="7"/>
  <c r="AL5" i="7"/>
  <c r="AX3" i="7"/>
  <c r="AP3" i="7"/>
  <c r="AH3" i="7"/>
  <c r="Z3" i="7"/>
  <c r="R3" i="7"/>
  <c r="J3" i="7"/>
  <c r="AK8" i="9"/>
  <c r="AJ8" i="9"/>
  <c r="AN7" i="9"/>
  <c r="AJ7" i="9"/>
  <c r="AN6" i="9"/>
  <c r="AM6" i="9"/>
  <c r="AN5" i="9"/>
  <c r="AM5" i="9"/>
  <c r="AL5" i="9"/>
  <c r="AH3" i="9"/>
  <c r="BF10" i="9"/>
  <c r="AX10" i="9"/>
  <c r="AP10" i="9"/>
  <c r="Z10" i="9"/>
  <c r="R10" i="9"/>
  <c r="J10" i="9"/>
  <c r="AX3" i="9"/>
  <c r="AP3" i="9"/>
  <c r="Z3" i="9"/>
  <c r="R3" i="9"/>
  <c r="J3" i="9"/>
  <c r="M120" i="16"/>
  <c r="L120" i="16"/>
  <c r="P119" i="16"/>
  <c r="L119" i="16"/>
  <c r="P118" i="16"/>
  <c r="O118" i="16"/>
  <c r="P117" i="16"/>
  <c r="O117" i="16"/>
  <c r="N117" i="16"/>
  <c r="M113" i="16"/>
  <c r="L113" i="16"/>
  <c r="P112" i="16"/>
  <c r="L112" i="16"/>
  <c r="P111" i="16"/>
  <c r="O111" i="16"/>
  <c r="P110" i="16"/>
  <c r="O110" i="16"/>
  <c r="N110" i="16"/>
  <c r="M106" i="16"/>
  <c r="L106" i="16"/>
  <c r="P105" i="16"/>
  <c r="L105" i="16"/>
  <c r="P104" i="16"/>
  <c r="O104" i="16"/>
  <c r="P103" i="16"/>
  <c r="O103" i="16"/>
  <c r="N103" i="16"/>
  <c r="M99" i="16"/>
  <c r="L99" i="16"/>
  <c r="P98" i="16"/>
  <c r="L98" i="16"/>
  <c r="P97" i="16"/>
  <c r="O97" i="16"/>
  <c r="P96" i="16"/>
  <c r="O96" i="16"/>
  <c r="N96" i="16"/>
  <c r="M92" i="16"/>
  <c r="L92" i="16"/>
  <c r="P91" i="16"/>
  <c r="L91" i="16"/>
  <c r="P90" i="16"/>
  <c r="O90" i="16"/>
  <c r="P89" i="16"/>
  <c r="O89" i="16"/>
  <c r="N89" i="16"/>
  <c r="M85" i="16"/>
  <c r="L85" i="16"/>
  <c r="P84" i="16"/>
  <c r="L84" i="16"/>
  <c r="P83" i="16"/>
  <c r="O83" i="16"/>
  <c r="P82" i="16"/>
  <c r="O82" i="16"/>
  <c r="N82" i="16"/>
  <c r="M78" i="16"/>
  <c r="L78" i="16"/>
  <c r="P77" i="16"/>
  <c r="L77" i="16"/>
  <c r="P76" i="16"/>
  <c r="O76" i="16"/>
  <c r="P75" i="16"/>
  <c r="O75" i="16"/>
  <c r="N75" i="16"/>
  <c r="M71" i="16"/>
  <c r="L71" i="16"/>
  <c r="P70" i="16"/>
  <c r="L70" i="16"/>
  <c r="P69" i="16"/>
  <c r="O69" i="16"/>
  <c r="P68" i="16"/>
  <c r="O68" i="16"/>
  <c r="N68" i="16"/>
  <c r="M64" i="16"/>
  <c r="L64" i="16"/>
  <c r="P63" i="16"/>
  <c r="L63" i="16"/>
  <c r="P62" i="16"/>
  <c r="O62" i="16"/>
  <c r="P61" i="16"/>
  <c r="O61" i="16"/>
  <c r="N61" i="16"/>
  <c r="M57" i="16"/>
  <c r="L57" i="16"/>
  <c r="P56" i="16"/>
  <c r="L56" i="16"/>
  <c r="P55" i="16"/>
  <c r="O55" i="16"/>
  <c r="P54" i="16"/>
  <c r="O54" i="16"/>
  <c r="N54" i="16"/>
  <c r="M50" i="16"/>
  <c r="L50" i="16"/>
  <c r="P49" i="16"/>
  <c r="L49" i="16"/>
  <c r="P48" i="16"/>
  <c r="O48" i="16"/>
  <c r="P47" i="16"/>
  <c r="O47" i="16"/>
  <c r="N47" i="16"/>
  <c r="M43" i="16"/>
  <c r="L43" i="16"/>
  <c r="P42" i="16"/>
  <c r="L42" i="16"/>
  <c r="P41" i="16"/>
  <c r="O41" i="16"/>
  <c r="P40" i="16"/>
  <c r="O40" i="16"/>
  <c r="N40" i="16"/>
  <c r="M36" i="16"/>
  <c r="L36" i="16"/>
  <c r="P35" i="16"/>
  <c r="L35" i="16"/>
  <c r="P34" i="16"/>
  <c r="O34" i="16"/>
  <c r="P33" i="16"/>
  <c r="O33" i="16"/>
  <c r="N33" i="16"/>
  <c r="M29" i="16"/>
  <c r="L29" i="16"/>
  <c r="P28" i="16"/>
  <c r="L28" i="16"/>
  <c r="P27" i="16"/>
  <c r="O27" i="16"/>
  <c r="P26" i="16"/>
  <c r="O26" i="16"/>
  <c r="N26" i="16"/>
  <c r="M22" i="16"/>
  <c r="L22" i="16"/>
  <c r="P21" i="16"/>
  <c r="L21" i="16"/>
  <c r="P20" i="16"/>
  <c r="O20" i="16"/>
  <c r="P19" i="16"/>
  <c r="O19" i="16"/>
  <c r="N19" i="16"/>
  <c r="M15" i="16"/>
  <c r="L15" i="16"/>
  <c r="P14" i="16"/>
  <c r="L14" i="16"/>
  <c r="P13" i="16"/>
  <c r="O13" i="16"/>
  <c r="P12" i="16"/>
  <c r="O12" i="16"/>
  <c r="N12" i="16"/>
  <c r="AX3" i="16"/>
  <c r="AP3" i="16"/>
  <c r="AH3" i="16"/>
  <c r="Z3" i="16"/>
  <c r="R3" i="16"/>
  <c r="J3" i="16"/>
  <c r="M232" i="13"/>
  <c r="L232" i="13"/>
  <c r="P231" i="13"/>
  <c r="L231" i="13"/>
  <c r="P230" i="13"/>
  <c r="O230" i="13"/>
  <c r="P229" i="13"/>
  <c r="O229" i="13"/>
  <c r="N229" i="13"/>
  <c r="M225" i="13"/>
  <c r="L225" i="13"/>
  <c r="P224" i="13"/>
  <c r="L224" i="13"/>
  <c r="P223" i="13"/>
  <c r="O223" i="13"/>
  <c r="P222" i="13"/>
  <c r="O222" i="13"/>
  <c r="N222" i="13"/>
  <c r="M218" i="13"/>
  <c r="L218" i="13"/>
  <c r="P217" i="13"/>
  <c r="L217" i="13"/>
  <c r="P216" i="13"/>
  <c r="O216" i="13"/>
  <c r="P215" i="13"/>
  <c r="O215" i="13"/>
  <c r="N215" i="13"/>
  <c r="M211" i="13"/>
  <c r="L211" i="13"/>
  <c r="P210" i="13"/>
  <c r="L210" i="13"/>
  <c r="P209" i="13"/>
  <c r="O209" i="13"/>
  <c r="P208" i="13"/>
  <c r="O208" i="13"/>
  <c r="N208" i="13"/>
  <c r="M204" i="13"/>
  <c r="L204" i="13"/>
  <c r="P203" i="13"/>
  <c r="L203" i="13"/>
  <c r="P202" i="13"/>
  <c r="O202" i="13"/>
  <c r="P201" i="13"/>
  <c r="O201" i="13"/>
  <c r="N201" i="13"/>
  <c r="M197" i="13"/>
  <c r="L197" i="13"/>
  <c r="P196" i="13"/>
  <c r="L196" i="13"/>
  <c r="P195" i="13"/>
  <c r="O195" i="13"/>
  <c r="P194" i="13"/>
  <c r="O194" i="13"/>
  <c r="N194" i="13"/>
  <c r="M190" i="13"/>
  <c r="L190" i="13"/>
  <c r="P189" i="13"/>
  <c r="L189" i="13"/>
  <c r="P188" i="13"/>
  <c r="O188" i="13"/>
  <c r="P187" i="13"/>
  <c r="O187" i="13"/>
  <c r="N187" i="13"/>
  <c r="M183" i="13"/>
  <c r="L183" i="13"/>
  <c r="P182" i="13"/>
  <c r="L182" i="13"/>
  <c r="P181" i="13"/>
  <c r="O181" i="13"/>
  <c r="P180" i="13"/>
  <c r="O180" i="13"/>
  <c r="N180" i="13"/>
  <c r="M176" i="13"/>
  <c r="L176" i="13"/>
  <c r="P175" i="13"/>
  <c r="L175" i="13"/>
  <c r="P174" i="13"/>
  <c r="O174" i="13"/>
  <c r="P173" i="13"/>
  <c r="O173" i="13"/>
  <c r="N173" i="13"/>
  <c r="M169" i="13"/>
  <c r="L169" i="13"/>
  <c r="P168" i="13"/>
  <c r="L168" i="13"/>
  <c r="P167" i="13"/>
  <c r="O167" i="13"/>
  <c r="P166" i="13"/>
  <c r="O166" i="13"/>
  <c r="N166" i="13"/>
  <c r="M162" i="13"/>
  <c r="L162" i="13"/>
  <c r="P161" i="13"/>
  <c r="L161" i="13"/>
  <c r="P160" i="13"/>
  <c r="O160" i="13"/>
  <c r="P159" i="13"/>
  <c r="O159" i="13"/>
  <c r="N159" i="13"/>
  <c r="M155" i="13"/>
  <c r="L155" i="13"/>
  <c r="P154" i="13"/>
  <c r="L154" i="13"/>
  <c r="P153" i="13"/>
  <c r="O153" i="13"/>
  <c r="P152" i="13"/>
  <c r="O152" i="13"/>
  <c r="N152" i="13"/>
  <c r="M148" i="13"/>
  <c r="L148" i="13"/>
  <c r="P147" i="13"/>
  <c r="L147" i="13"/>
  <c r="P146" i="13"/>
  <c r="O146" i="13"/>
  <c r="P145" i="13"/>
  <c r="O145" i="13"/>
  <c r="N145" i="13"/>
  <c r="M141" i="13"/>
  <c r="L141" i="13"/>
  <c r="P140" i="13"/>
  <c r="L140" i="13"/>
  <c r="P139" i="13"/>
  <c r="O139" i="13"/>
  <c r="P138" i="13"/>
  <c r="O138" i="13"/>
  <c r="N138" i="13"/>
  <c r="M134" i="13"/>
  <c r="L134" i="13"/>
  <c r="P133" i="13"/>
  <c r="L133" i="13"/>
  <c r="P132" i="13"/>
  <c r="O132" i="13"/>
  <c r="P131" i="13"/>
  <c r="O131" i="13"/>
  <c r="N131" i="13"/>
  <c r="M127" i="13"/>
  <c r="L127" i="13"/>
  <c r="P126" i="13"/>
  <c r="L126" i="13"/>
  <c r="P125" i="13"/>
  <c r="O125" i="13"/>
  <c r="P124" i="13"/>
  <c r="O124" i="13"/>
  <c r="N124" i="13"/>
  <c r="M120" i="13"/>
  <c r="L120" i="13"/>
  <c r="P119" i="13"/>
  <c r="L119" i="13"/>
  <c r="P118" i="13"/>
  <c r="O118" i="13"/>
  <c r="P117" i="13"/>
  <c r="O117" i="13"/>
  <c r="N117" i="13"/>
  <c r="M113" i="13"/>
  <c r="L113" i="13"/>
  <c r="P112" i="13"/>
  <c r="L112" i="13"/>
  <c r="P111" i="13"/>
  <c r="O111" i="13"/>
  <c r="P110" i="13"/>
  <c r="O110" i="13"/>
  <c r="N110" i="13"/>
  <c r="M106" i="13"/>
  <c r="L106" i="13"/>
  <c r="P105" i="13"/>
  <c r="L105" i="13"/>
  <c r="P104" i="13"/>
  <c r="O104" i="13"/>
  <c r="P103" i="13"/>
  <c r="O103" i="13"/>
  <c r="N103" i="13"/>
  <c r="M99" i="13"/>
  <c r="L99" i="13"/>
  <c r="P98" i="13"/>
  <c r="L98" i="13"/>
  <c r="P97" i="13"/>
  <c r="O97" i="13"/>
  <c r="P96" i="13"/>
  <c r="O96" i="13"/>
  <c r="N96" i="13"/>
  <c r="M92" i="13"/>
  <c r="L92" i="13"/>
  <c r="P91" i="13"/>
  <c r="L91" i="13"/>
  <c r="P90" i="13"/>
  <c r="O90" i="13"/>
  <c r="P89" i="13"/>
  <c r="O89" i="13"/>
  <c r="N89" i="13"/>
  <c r="M85" i="13"/>
  <c r="L85" i="13"/>
  <c r="P84" i="13"/>
  <c r="L84" i="13"/>
  <c r="P83" i="13"/>
  <c r="O83" i="13"/>
  <c r="P82" i="13"/>
  <c r="O82" i="13"/>
  <c r="N82" i="13"/>
  <c r="M78" i="13"/>
  <c r="L78" i="13"/>
  <c r="P77" i="13"/>
  <c r="L77" i="13"/>
  <c r="P76" i="13"/>
  <c r="O76" i="13"/>
  <c r="P75" i="13"/>
  <c r="O75" i="13"/>
  <c r="N75" i="13"/>
  <c r="M71" i="13"/>
  <c r="L71" i="13"/>
  <c r="P70" i="13"/>
  <c r="L70" i="13"/>
  <c r="P69" i="13"/>
  <c r="O69" i="13"/>
  <c r="P68" i="13"/>
  <c r="O68" i="13"/>
  <c r="N68" i="13"/>
  <c r="M64" i="13"/>
  <c r="L64" i="13"/>
  <c r="P63" i="13"/>
  <c r="L63" i="13"/>
  <c r="P62" i="13"/>
  <c r="O62" i="13"/>
  <c r="P61" i="13"/>
  <c r="O61" i="13"/>
  <c r="N61" i="13"/>
  <c r="M57" i="13"/>
  <c r="L57" i="13"/>
  <c r="P56" i="13"/>
  <c r="L56" i="13"/>
  <c r="P55" i="13"/>
  <c r="O55" i="13"/>
  <c r="P54" i="13"/>
  <c r="O54" i="13"/>
  <c r="N54" i="13"/>
  <c r="M50" i="13"/>
  <c r="L50" i="13"/>
  <c r="P49" i="13"/>
  <c r="L49" i="13"/>
  <c r="P48" i="13"/>
  <c r="O48" i="13"/>
  <c r="P47" i="13"/>
  <c r="O47" i="13"/>
  <c r="N47" i="13"/>
  <c r="M43" i="13"/>
  <c r="L43" i="13"/>
  <c r="P42" i="13"/>
  <c r="L42" i="13"/>
  <c r="P41" i="13"/>
  <c r="O41" i="13"/>
  <c r="P40" i="13"/>
  <c r="O40" i="13"/>
  <c r="N40" i="13"/>
  <c r="M36" i="13"/>
  <c r="L36" i="13"/>
  <c r="P35" i="13"/>
  <c r="L35" i="13"/>
  <c r="P34" i="13"/>
  <c r="O34" i="13"/>
  <c r="P33" i="13"/>
  <c r="O33" i="13"/>
  <c r="N33" i="13"/>
  <c r="M29" i="13"/>
  <c r="L29" i="13"/>
  <c r="P28" i="13"/>
  <c r="L28" i="13"/>
  <c r="P27" i="13"/>
  <c r="O27" i="13"/>
  <c r="P26" i="13"/>
  <c r="O26" i="13"/>
  <c r="N26" i="13"/>
  <c r="M22" i="13"/>
  <c r="L22" i="13"/>
  <c r="P21" i="13"/>
  <c r="L21" i="13"/>
  <c r="P20" i="13"/>
  <c r="O20" i="13"/>
  <c r="P19" i="13"/>
  <c r="O19" i="13"/>
  <c r="N19" i="13"/>
  <c r="M15" i="13"/>
  <c r="L15" i="13"/>
  <c r="P14" i="13"/>
  <c r="L14" i="13"/>
  <c r="P13" i="13"/>
  <c r="O13" i="13"/>
  <c r="P12" i="13"/>
  <c r="O12" i="13"/>
  <c r="N12" i="13"/>
  <c r="AX3" i="13"/>
  <c r="AP3" i="13"/>
  <c r="AH3" i="13"/>
  <c r="Z3" i="13"/>
  <c r="R3" i="13"/>
  <c r="J3" i="13"/>
  <c r="M218" i="11"/>
  <c r="L218" i="11"/>
  <c r="P217" i="11"/>
  <c r="L217" i="11"/>
  <c r="P216" i="11"/>
  <c r="O216" i="11"/>
  <c r="P215" i="11"/>
  <c r="O215" i="11"/>
  <c r="N215" i="11"/>
  <c r="M211" i="11"/>
  <c r="L211" i="11"/>
  <c r="P210" i="11"/>
  <c r="L210" i="11"/>
  <c r="P209" i="11"/>
  <c r="O209" i="11"/>
  <c r="P208" i="11"/>
  <c r="O208" i="11"/>
  <c r="N208" i="11"/>
  <c r="M204" i="11"/>
  <c r="L204" i="11"/>
  <c r="P203" i="11"/>
  <c r="L203" i="11"/>
  <c r="P202" i="11"/>
  <c r="O202" i="11"/>
  <c r="P201" i="11"/>
  <c r="O201" i="11"/>
  <c r="N201" i="11"/>
  <c r="M197" i="11"/>
  <c r="L197" i="11"/>
  <c r="P196" i="11"/>
  <c r="L196" i="11"/>
  <c r="P195" i="11"/>
  <c r="O195" i="11"/>
  <c r="P194" i="11"/>
  <c r="O194" i="11"/>
  <c r="N194" i="11"/>
  <c r="M190" i="11"/>
  <c r="L190" i="11"/>
  <c r="P189" i="11"/>
  <c r="L189" i="11"/>
  <c r="P188" i="11"/>
  <c r="O188" i="11"/>
  <c r="P187" i="11"/>
  <c r="O187" i="11"/>
  <c r="N187" i="11"/>
  <c r="M183" i="11"/>
  <c r="L183" i="11"/>
  <c r="P182" i="11"/>
  <c r="L182" i="11"/>
  <c r="P181" i="11"/>
  <c r="O181" i="11"/>
  <c r="P180" i="11"/>
  <c r="O180" i="11"/>
  <c r="N180" i="11"/>
  <c r="M176" i="11"/>
  <c r="L176" i="11"/>
  <c r="P175" i="11"/>
  <c r="L175" i="11"/>
  <c r="P174" i="11"/>
  <c r="O174" i="11"/>
  <c r="P173" i="11"/>
  <c r="O173" i="11"/>
  <c r="N173" i="11"/>
  <c r="M169" i="11"/>
  <c r="L169" i="11"/>
  <c r="P168" i="11"/>
  <c r="L168" i="11"/>
  <c r="P167" i="11"/>
  <c r="O167" i="11"/>
  <c r="P166" i="11"/>
  <c r="O166" i="11"/>
  <c r="N166" i="11"/>
  <c r="M162" i="11"/>
  <c r="L162" i="11"/>
  <c r="P161" i="11"/>
  <c r="L161" i="11"/>
  <c r="P160" i="11"/>
  <c r="O160" i="11"/>
  <c r="P159" i="11"/>
  <c r="O159" i="11"/>
  <c r="N159" i="11"/>
  <c r="M155" i="11"/>
  <c r="L155" i="11"/>
  <c r="P154" i="11"/>
  <c r="L154" i="11"/>
  <c r="P153" i="11"/>
  <c r="O153" i="11"/>
  <c r="P152" i="11"/>
  <c r="O152" i="11"/>
  <c r="N152" i="11"/>
  <c r="M148" i="11"/>
  <c r="L148" i="11"/>
  <c r="P147" i="11"/>
  <c r="L147" i="11"/>
  <c r="P146" i="11"/>
  <c r="O146" i="11"/>
  <c r="P145" i="11"/>
  <c r="O145" i="11"/>
  <c r="N145" i="11"/>
  <c r="M141" i="11"/>
  <c r="L141" i="11"/>
  <c r="P140" i="11"/>
  <c r="L140" i="11"/>
  <c r="P139" i="11"/>
  <c r="O139" i="11"/>
  <c r="P138" i="11"/>
  <c r="O138" i="11"/>
  <c r="N138" i="11"/>
  <c r="M134" i="11"/>
  <c r="L134" i="11"/>
  <c r="P133" i="11"/>
  <c r="L133" i="11"/>
  <c r="P132" i="11"/>
  <c r="O132" i="11"/>
  <c r="P131" i="11"/>
  <c r="O131" i="11"/>
  <c r="N131" i="11"/>
  <c r="M127" i="11"/>
  <c r="L127" i="11"/>
  <c r="P126" i="11"/>
  <c r="L126" i="11"/>
  <c r="P125" i="11"/>
  <c r="O125" i="11"/>
  <c r="P124" i="11"/>
  <c r="O124" i="11"/>
  <c r="N124" i="11"/>
  <c r="M120" i="11"/>
  <c r="L120" i="11"/>
  <c r="P119" i="11"/>
  <c r="L119" i="11"/>
  <c r="P118" i="11"/>
  <c r="O118" i="11"/>
  <c r="P117" i="11"/>
  <c r="O117" i="11"/>
  <c r="N117" i="11"/>
  <c r="M113" i="11"/>
  <c r="L113" i="11"/>
  <c r="P112" i="11"/>
  <c r="L112" i="11"/>
  <c r="P111" i="11"/>
  <c r="O111" i="11"/>
  <c r="P110" i="11"/>
  <c r="O110" i="11"/>
  <c r="N110" i="11"/>
  <c r="M106" i="11"/>
  <c r="L106" i="11"/>
  <c r="P105" i="11"/>
  <c r="L105" i="11"/>
  <c r="P104" i="11"/>
  <c r="O104" i="11"/>
  <c r="P103" i="11"/>
  <c r="O103" i="11"/>
  <c r="N103" i="11"/>
  <c r="M99" i="11"/>
  <c r="L99" i="11"/>
  <c r="P98" i="11"/>
  <c r="L98" i="11"/>
  <c r="P97" i="11"/>
  <c r="O97" i="11"/>
  <c r="P96" i="11"/>
  <c r="O96" i="11"/>
  <c r="N96" i="11"/>
  <c r="M92" i="11"/>
  <c r="L92" i="11"/>
  <c r="P91" i="11"/>
  <c r="L91" i="11"/>
  <c r="P90" i="11"/>
  <c r="O90" i="11"/>
  <c r="P89" i="11"/>
  <c r="O89" i="11"/>
  <c r="N89" i="11"/>
  <c r="M85" i="11"/>
  <c r="L85" i="11"/>
  <c r="P84" i="11"/>
  <c r="L84" i="11"/>
  <c r="P83" i="11"/>
  <c r="O83" i="11"/>
  <c r="P82" i="11"/>
  <c r="O82" i="11"/>
  <c r="N82" i="11"/>
  <c r="M78" i="11"/>
  <c r="L78" i="11"/>
  <c r="P77" i="11"/>
  <c r="L77" i="11"/>
  <c r="P76" i="11"/>
  <c r="O76" i="11"/>
  <c r="P75" i="11"/>
  <c r="O75" i="11"/>
  <c r="N75" i="11"/>
  <c r="M71" i="11"/>
  <c r="L71" i="11"/>
  <c r="P70" i="11"/>
  <c r="L70" i="11"/>
  <c r="P69" i="11"/>
  <c r="O69" i="11"/>
  <c r="P68" i="11"/>
  <c r="O68" i="11"/>
  <c r="N68" i="11"/>
  <c r="M64" i="11"/>
  <c r="L64" i="11"/>
  <c r="P63" i="11"/>
  <c r="L63" i="11"/>
  <c r="P62" i="11"/>
  <c r="O62" i="11"/>
  <c r="P61" i="11"/>
  <c r="O61" i="11"/>
  <c r="N61" i="11"/>
  <c r="M57" i="11"/>
  <c r="L57" i="11"/>
  <c r="P56" i="11"/>
  <c r="L56" i="11"/>
  <c r="P55" i="11"/>
  <c r="O55" i="11"/>
  <c r="P54" i="11"/>
  <c r="O54" i="11"/>
  <c r="N54" i="11"/>
  <c r="M50" i="11"/>
  <c r="L50" i="11"/>
  <c r="P49" i="11"/>
  <c r="L49" i="11"/>
  <c r="P48" i="11"/>
  <c r="O48" i="11"/>
  <c r="P47" i="11"/>
  <c r="O47" i="11"/>
  <c r="N47" i="11"/>
  <c r="M43" i="11"/>
  <c r="L43" i="11"/>
  <c r="P42" i="11"/>
  <c r="L42" i="11"/>
  <c r="P41" i="11"/>
  <c r="O41" i="11"/>
  <c r="P40" i="11"/>
  <c r="O40" i="11"/>
  <c r="N40" i="11"/>
  <c r="M36" i="11"/>
  <c r="L36" i="11"/>
  <c r="P35" i="11"/>
  <c r="L35" i="11"/>
  <c r="P34" i="11"/>
  <c r="O34" i="11"/>
  <c r="P33" i="11"/>
  <c r="O33" i="11"/>
  <c r="N33" i="11"/>
  <c r="M29" i="11"/>
  <c r="L29" i="11"/>
  <c r="P28" i="11"/>
  <c r="L28" i="11"/>
  <c r="P27" i="11"/>
  <c r="O27" i="11"/>
  <c r="P26" i="11"/>
  <c r="O26" i="11"/>
  <c r="N26" i="11"/>
  <c r="M22" i="11"/>
  <c r="L22" i="11"/>
  <c r="P21" i="11"/>
  <c r="L21" i="11"/>
  <c r="P20" i="11"/>
  <c r="O20" i="11"/>
  <c r="P19" i="11"/>
  <c r="O19" i="11"/>
  <c r="N19" i="11"/>
  <c r="M15" i="11"/>
  <c r="L15" i="11"/>
  <c r="P14" i="11"/>
  <c r="L14" i="11"/>
  <c r="P13" i="11"/>
  <c r="O13" i="11"/>
  <c r="P12" i="11"/>
  <c r="O12" i="11"/>
  <c r="N12" i="11"/>
  <c r="AX3" i="11"/>
  <c r="AP3" i="11"/>
  <c r="AH3" i="11"/>
  <c r="Z3" i="11"/>
  <c r="R3" i="11"/>
  <c r="J3" i="11"/>
  <c r="M302" i="5"/>
  <c r="L302" i="5"/>
  <c r="P301" i="5"/>
  <c r="L301" i="5"/>
  <c r="P300" i="5"/>
  <c r="O300" i="5"/>
  <c r="P299" i="5"/>
  <c r="O299" i="5"/>
  <c r="N299" i="5"/>
  <c r="M295" i="5"/>
  <c r="L295" i="5"/>
  <c r="P294" i="5"/>
  <c r="L294" i="5"/>
  <c r="P293" i="5"/>
  <c r="O293" i="5"/>
  <c r="P292" i="5"/>
  <c r="O292" i="5"/>
  <c r="N292" i="5"/>
  <c r="M288" i="5"/>
  <c r="L288" i="5"/>
  <c r="P287" i="5"/>
  <c r="L287" i="5"/>
  <c r="P286" i="5"/>
  <c r="O286" i="5"/>
  <c r="P285" i="5"/>
  <c r="O285" i="5"/>
  <c r="N285" i="5"/>
  <c r="M281" i="5"/>
  <c r="L281" i="5"/>
  <c r="P280" i="5"/>
  <c r="L280" i="5"/>
  <c r="P279" i="5"/>
  <c r="O279" i="5"/>
  <c r="P278" i="5"/>
  <c r="O278" i="5"/>
  <c r="N278" i="5"/>
  <c r="M274" i="5"/>
  <c r="L274" i="5"/>
  <c r="P273" i="5"/>
  <c r="L273" i="5"/>
  <c r="P272" i="5"/>
  <c r="O272" i="5"/>
  <c r="P271" i="5"/>
  <c r="O271" i="5"/>
  <c r="N271" i="5"/>
  <c r="M267" i="5"/>
  <c r="L267" i="5"/>
  <c r="P266" i="5"/>
  <c r="L266" i="5"/>
  <c r="P265" i="5"/>
  <c r="O265" i="5"/>
  <c r="P264" i="5"/>
  <c r="O264" i="5"/>
  <c r="N264" i="5"/>
  <c r="M260" i="5"/>
  <c r="L260" i="5"/>
  <c r="P259" i="5"/>
  <c r="L259" i="5"/>
  <c r="P258" i="5"/>
  <c r="O258" i="5"/>
  <c r="P257" i="5"/>
  <c r="O257" i="5"/>
  <c r="N257" i="5"/>
  <c r="M253" i="5"/>
  <c r="L253" i="5"/>
  <c r="P252" i="5"/>
  <c r="L252" i="5"/>
  <c r="P251" i="5"/>
  <c r="O251" i="5"/>
  <c r="P250" i="5"/>
  <c r="O250" i="5"/>
  <c r="N250" i="5"/>
  <c r="M246" i="5"/>
  <c r="L246" i="5"/>
  <c r="P245" i="5"/>
  <c r="L245" i="5"/>
  <c r="P244" i="5"/>
  <c r="O244" i="5"/>
  <c r="P243" i="5"/>
  <c r="O243" i="5"/>
  <c r="N243" i="5"/>
  <c r="M239" i="5"/>
  <c r="L239" i="5"/>
  <c r="P238" i="5"/>
  <c r="L238" i="5"/>
  <c r="P237" i="5"/>
  <c r="O237" i="5"/>
  <c r="P236" i="5"/>
  <c r="O236" i="5"/>
  <c r="N236" i="5"/>
  <c r="M232" i="5"/>
  <c r="L232" i="5"/>
  <c r="P231" i="5"/>
  <c r="L231" i="5"/>
  <c r="P230" i="5"/>
  <c r="O230" i="5"/>
  <c r="P229" i="5"/>
  <c r="O229" i="5"/>
  <c r="N229" i="5"/>
  <c r="M225" i="5"/>
  <c r="L225" i="5"/>
  <c r="P224" i="5"/>
  <c r="L224" i="5"/>
  <c r="P223" i="5"/>
  <c r="O223" i="5"/>
  <c r="P222" i="5"/>
  <c r="O222" i="5"/>
  <c r="N222" i="5"/>
  <c r="M218" i="5"/>
  <c r="L218" i="5"/>
  <c r="P217" i="5"/>
  <c r="L217" i="5"/>
  <c r="P216" i="5"/>
  <c r="O216" i="5"/>
  <c r="P215" i="5"/>
  <c r="O215" i="5"/>
  <c r="N215" i="5"/>
  <c r="M211" i="5"/>
  <c r="L211" i="5"/>
  <c r="P210" i="5"/>
  <c r="L210" i="5"/>
  <c r="P209" i="5"/>
  <c r="O209" i="5"/>
  <c r="P208" i="5"/>
  <c r="O208" i="5"/>
  <c r="N208" i="5"/>
  <c r="M204" i="5"/>
  <c r="L204" i="5"/>
  <c r="P203" i="5"/>
  <c r="L203" i="5"/>
  <c r="P202" i="5"/>
  <c r="O202" i="5"/>
  <c r="P201" i="5"/>
  <c r="O201" i="5"/>
  <c r="N201" i="5"/>
  <c r="M197" i="5"/>
  <c r="L197" i="5"/>
  <c r="P196" i="5"/>
  <c r="L196" i="5"/>
  <c r="P195" i="5"/>
  <c r="O195" i="5"/>
  <c r="P194" i="5"/>
  <c r="O194" i="5"/>
  <c r="N194" i="5"/>
  <c r="M190" i="5"/>
  <c r="L190" i="5"/>
  <c r="P189" i="5"/>
  <c r="L189" i="5"/>
  <c r="P188" i="5"/>
  <c r="O188" i="5"/>
  <c r="P187" i="5"/>
  <c r="O187" i="5"/>
  <c r="N187" i="5"/>
  <c r="M183" i="5"/>
  <c r="L183" i="5"/>
  <c r="P182" i="5"/>
  <c r="L182" i="5"/>
  <c r="P181" i="5"/>
  <c r="O181" i="5"/>
  <c r="P180" i="5"/>
  <c r="O180" i="5"/>
  <c r="N180" i="5"/>
  <c r="M176" i="5"/>
  <c r="L176" i="5"/>
  <c r="P175" i="5"/>
  <c r="L175" i="5"/>
  <c r="P174" i="5"/>
  <c r="O174" i="5"/>
  <c r="P173" i="5"/>
  <c r="O173" i="5"/>
  <c r="N173" i="5"/>
  <c r="M169" i="5"/>
  <c r="L169" i="5"/>
  <c r="P168" i="5"/>
  <c r="L168" i="5"/>
  <c r="P167" i="5"/>
  <c r="O167" i="5"/>
  <c r="P166" i="5"/>
  <c r="O166" i="5"/>
  <c r="N166" i="5"/>
  <c r="M162" i="5"/>
  <c r="L162" i="5"/>
  <c r="P161" i="5"/>
  <c r="L161" i="5"/>
  <c r="P160" i="5"/>
  <c r="O160" i="5"/>
  <c r="P159" i="5"/>
  <c r="O159" i="5"/>
  <c r="N159" i="5"/>
  <c r="M155" i="5"/>
  <c r="L155" i="5"/>
  <c r="P154" i="5"/>
  <c r="L154" i="5"/>
  <c r="P153" i="5"/>
  <c r="O153" i="5"/>
  <c r="P152" i="5"/>
  <c r="O152" i="5"/>
  <c r="N152" i="5"/>
  <c r="M148" i="5"/>
  <c r="L148" i="5"/>
  <c r="P147" i="5"/>
  <c r="L147" i="5"/>
  <c r="P146" i="5"/>
  <c r="O146" i="5"/>
  <c r="P145" i="5"/>
  <c r="O145" i="5"/>
  <c r="N145" i="5"/>
  <c r="M141" i="5"/>
  <c r="L141" i="5"/>
  <c r="P140" i="5"/>
  <c r="L140" i="5"/>
  <c r="P139" i="5"/>
  <c r="O139" i="5"/>
  <c r="P138" i="5"/>
  <c r="O138" i="5"/>
  <c r="N138" i="5"/>
  <c r="M134" i="5"/>
  <c r="L134" i="5"/>
  <c r="P133" i="5"/>
  <c r="L133" i="5"/>
  <c r="P132" i="5"/>
  <c r="O132" i="5"/>
  <c r="P131" i="5"/>
  <c r="O131" i="5"/>
  <c r="N131" i="5"/>
  <c r="M127" i="5"/>
  <c r="L127" i="5"/>
  <c r="P126" i="5"/>
  <c r="L126" i="5"/>
  <c r="P125" i="5"/>
  <c r="O125" i="5"/>
  <c r="P124" i="5"/>
  <c r="O124" i="5"/>
  <c r="N124" i="5"/>
  <c r="M120" i="5"/>
  <c r="L120" i="5"/>
  <c r="P119" i="5"/>
  <c r="L119" i="5"/>
  <c r="P118" i="5"/>
  <c r="O118" i="5"/>
  <c r="P117" i="5"/>
  <c r="O117" i="5"/>
  <c r="N117" i="5"/>
  <c r="M113" i="5"/>
  <c r="L113" i="5"/>
  <c r="P112" i="5"/>
  <c r="L112" i="5"/>
  <c r="P111" i="5"/>
  <c r="O111" i="5"/>
  <c r="P110" i="5"/>
  <c r="O110" i="5"/>
  <c r="N110" i="5"/>
  <c r="M106" i="5"/>
  <c r="L106" i="5"/>
  <c r="P105" i="5"/>
  <c r="L105" i="5"/>
  <c r="P104" i="5"/>
  <c r="O104" i="5"/>
  <c r="P103" i="5"/>
  <c r="O103" i="5"/>
  <c r="N103" i="5"/>
  <c r="M99" i="5"/>
  <c r="L99" i="5"/>
  <c r="P98" i="5"/>
  <c r="L98" i="5"/>
  <c r="P97" i="5"/>
  <c r="O97" i="5"/>
  <c r="P96" i="5"/>
  <c r="O96" i="5"/>
  <c r="N96" i="5"/>
  <c r="M92" i="5"/>
  <c r="L92" i="5"/>
  <c r="P91" i="5"/>
  <c r="L91" i="5"/>
  <c r="P90" i="5"/>
  <c r="O90" i="5"/>
  <c r="P89" i="5"/>
  <c r="O89" i="5"/>
  <c r="N89" i="5"/>
  <c r="M85" i="5"/>
  <c r="L85" i="5"/>
  <c r="P84" i="5"/>
  <c r="L84" i="5"/>
  <c r="P83" i="5"/>
  <c r="O83" i="5"/>
  <c r="P82" i="5"/>
  <c r="O82" i="5"/>
  <c r="N82" i="5"/>
  <c r="M78" i="5"/>
  <c r="L78" i="5"/>
  <c r="P77" i="5"/>
  <c r="L77" i="5"/>
  <c r="P76" i="5"/>
  <c r="O76" i="5"/>
  <c r="P75" i="5"/>
  <c r="O75" i="5"/>
  <c r="N75" i="5"/>
  <c r="M71" i="5"/>
  <c r="L71" i="5"/>
  <c r="P70" i="5"/>
  <c r="L70" i="5"/>
  <c r="P69" i="5"/>
  <c r="O69" i="5"/>
  <c r="P68" i="5"/>
  <c r="O68" i="5"/>
  <c r="N68" i="5"/>
  <c r="M64" i="5"/>
  <c r="L64" i="5"/>
  <c r="P63" i="5"/>
  <c r="L63" i="5"/>
  <c r="P62" i="5"/>
  <c r="O62" i="5"/>
  <c r="P61" i="5"/>
  <c r="O61" i="5"/>
  <c r="N61" i="5"/>
  <c r="M57" i="5"/>
  <c r="L57" i="5"/>
  <c r="P56" i="5"/>
  <c r="L56" i="5"/>
  <c r="P55" i="5"/>
  <c r="O55" i="5"/>
  <c r="P54" i="5"/>
  <c r="O54" i="5"/>
  <c r="N54" i="5"/>
  <c r="M50" i="5"/>
  <c r="L50" i="5"/>
  <c r="P49" i="5"/>
  <c r="L49" i="5"/>
  <c r="P48" i="5"/>
  <c r="O48" i="5"/>
  <c r="P47" i="5"/>
  <c r="O47" i="5"/>
  <c r="N47" i="5"/>
  <c r="M43" i="5"/>
  <c r="L43" i="5"/>
  <c r="P42" i="5"/>
  <c r="L42" i="5"/>
  <c r="P41" i="5"/>
  <c r="O41" i="5"/>
  <c r="P40" i="5"/>
  <c r="O40" i="5"/>
  <c r="N40" i="5"/>
  <c r="M36" i="5"/>
  <c r="L36" i="5"/>
  <c r="P35" i="5"/>
  <c r="L35" i="5"/>
  <c r="P34" i="5"/>
  <c r="O34" i="5"/>
  <c r="P33" i="5"/>
  <c r="O33" i="5"/>
  <c r="N33" i="5"/>
  <c r="M29" i="5"/>
  <c r="L29" i="5"/>
  <c r="P28" i="5"/>
  <c r="L28" i="5"/>
  <c r="P27" i="5"/>
  <c r="O27" i="5"/>
  <c r="P26" i="5"/>
  <c r="O26" i="5"/>
  <c r="N26" i="5"/>
  <c r="M22" i="5"/>
  <c r="L22" i="5"/>
  <c r="P21" i="5"/>
  <c r="L21" i="5"/>
  <c r="P20" i="5"/>
  <c r="O20" i="5"/>
  <c r="P19" i="5"/>
  <c r="O19" i="5"/>
  <c r="N19" i="5"/>
  <c r="O13" i="5"/>
  <c r="P13" i="5"/>
  <c r="L14" i="5"/>
  <c r="P14" i="5"/>
  <c r="L15" i="5"/>
  <c r="M15" i="5"/>
  <c r="N12" i="5"/>
  <c r="O12" i="5"/>
  <c r="P12" i="5"/>
  <c r="J3" i="5"/>
  <c r="AH3" i="5"/>
  <c r="AP3" i="5"/>
  <c r="A5" i="16"/>
  <c r="A6" i="16"/>
  <c r="A7" i="16"/>
  <c r="A10" i="16"/>
  <c r="F21" i="14"/>
  <c r="I21" i="14" s="1"/>
  <c r="F20" i="14"/>
  <c r="I20" i="14" s="1"/>
  <c r="F14" i="14"/>
  <c r="F15" i="14"/>
  <c r="F16" i="14"/>
  <c r="F17" i="14"/>
  <c r="F18" i="14"/>
  <c r="F19" i="14"/>
  <c r="F13" i="14"/>
  <c r="F12" i="14"/>
  <c r="F11" i="14"/>
  <c r="F10" i="14"/>
  <c r="F9" i="14"/>
  <c r="F8" i="14"/>
  <c r="F7" i="14"/>
  <c r="F6" i="14"/>
  <c r="F5" i="14"/>
  <c r="A15" i="14"/>
  <c r="A16" i="14" s="1"/>
  <c r="B14" i="14"/>
  <c r="C6" i="14"/>
  <c r="C7" i="14" s="1"/>
  <c r="C8" i="14" s="1"/>
  <c r="C9" i="14" s="1"/>
  <c r="C10" i="14" s="1"/>
  <c r="C11" i="14" s="1"/>
  <c r="C12" i="14" s="1"/>
  <c r="C13" i="14" s="1"/>
  <c r="A6" i="14"/>
  <c r="A7" i="14" s="1"/>
  <c r="B5" i="14"/>
  <c r="A5" i="13"/>
  <c r="A6" i="13"/>
  <c r="A7" i="13"/>
  <c r="A10" i="13"/>
  <c r="A5" i="11"/>
  <c r="A6" i="11"/>
  <c r="A7" i="11"/>
  <c r="A10" i="11"/>
  <c r="A5" i="9"/>
  <c r="A6" i="9"/>
  <c r="A7" i="9"/>
  <c r="A12" i="9"/>
  <c r="C12" i="9" s="1"/>
  <c r="A13" i="9"/>
  <c r="C13" i="9" s="1"/>
  <c r="F13" i="9"/>
  <c r="N13" i="9" s="1"/>
  <c r="A14" i="9"/>
  <c r="F14" i="9" s="1"/>
  <c r="N14" i="9" s="1"/>
  <c r="A15" i="9"/>
  <c r="D15" i="9" s="1"/>
  <c r="L15" i="9" s="1"/>
  <c r="A17" i="9"/>
  <c r="B24" i="8"/>
  <c r="C24" i="8"/>
  <c r="D24" i="8"/>
  <c r="E24" i="8"/>
  <c r="F24" i="8"/>
  <c r="G24" i="8"/>
  <c r="I24" i="8"/>
  <c r="J24" i="8"/>
  <c r="K24" i="8"/>
  <c r="L24" i="8"/>
  <c r="M24" i="8"/>
  <c r="N24" i="8"/>
  <c r="P24" i="8"/>
  <c r="Q24" i="8"/>
  <c r="R24" i="8"/>
  <c r="S24" i="8"/>
  <c r="T24" i="8"/>
  <c r="U24" i="8"/>
  <c r="W24" i="8"/>
  <c r="X24" i="8"/>
  <c r="Y24" i="8"/>
  <c r="Z24" i="8"/>
  <c r="AA24" i="8"/>
  <c r="AB24" i="8"/>
  <c r="AD24" i="8"/>
  <c r="AE24" i="8"/>
  <c r="AF24" i="8"/>
  <c r="AG24" i="8"/>
  <c r="AH24" i="8"/>
  <c r="AI24" i="8"/>
  <c r="A5" i="7"/>
  <c r="A6" i="7"/>
  <c r="A7" i="7"/>
  <c r="A12" i="7"/>
  <c r="A13" i="7"/>
  <c r="F13" i="7" s="1"/>
  <c r="N13" i="7" s="1"/>
  <c r="A14" i="7"/>
  <c r="D14" i="7" s="1"/>
  <c r="L14" i="7" s="1"/>
  <c r="A17" i="7"/>
  <c r="F4" i="6"/>
  <c r="L4" i="6"/>
  <c r="F5" i="6"/>
  <c r="L5" i="6"/>
  <c r="F6" i="6"/>
  <c r="L6" i="6"/>
  <c r="R6" i="6"/>
  <c r="F7" i="6"/>
  <c r="L7" i="6"/>
  <c r="R7" i="6"/>
  <c r="F8" i="6"/>
  <c r="L8" i="6"/>
  <c r="R8" i="6"/>
  <c r="F9" i="6"/>
  <c r="L9" i="6"/>
  <c r="R9" i="6"/>
  <c r="F10" i="6"/>
  <c r="L10" i="6"/>
  <c r="R10" i="6"/>
  <c r="F11" i="6"/>
  <c r="L11" i="6"/>
  <c r="R11" i="6"/>
  <c r="F12" i="6"/>
  <c r="L12" i="6"/>
  <c r="R12" i="6"/>
  <c r="F13" i="6"/>
  <c r="L13" i="6"/>
  <c r="R13" i="6"/>
  <c r="F14" i="6"/>
  <c r="L14" i="6"/>
  <c r="R14" i="6"/>
  <c r="F15" i="6"/>
  <c r="L15" i="6"/>
  <c r="R15" i="6"/>
  <c r="F16" i="6"/>
  <c r="L16" i="6"/>
  <c r="R16" i="6"/>
  <c r="F17" i="6"/>
  <c r="L17" i="6"/>
  <c r="R17" i="6"/>
  <c r="F18" i="6"/>
  <c r="L18" i="6"/>
  <c r="R18" i="6"/>
  <c r="F19" i="6"/>
  <c r="L19" i="6"/>
  <c r="R19" i="6"/>
  <c r="F20" i="6"/>
  <c r="L20" i="6"/>
  <c r="R20" i="6"/>
  <c r="F21" i="6"/>
  <c r="L21" i="6"/>
  <c r="R21" i="6"/>
  <c r="F22" i="6"/>
  <c r="L22" i="6"/>
  <c r="R22" i="6"/>
  <c r="F23" i="6"/>
  <c r="L23" i="6"/>
  <c r="R23" i="6"/>
  <c r="F24" i="6"/>
  <c r="L24" i="6"/>
  <c r="R24" i="6"/>
  <c r="F25" i="6"/>
  <c r="L25" i="6"/>
  <c r="R25" i="6"/>
  <c r="F26" i="6"/>
  <c r="L26" i="6"/>
  <c r="R26" i="6"/>
  <c r="F27" i="6"/>
  <c r="L27" i="6"/>
  <c r="R27" i="6"/>
  <c r="F28" i="6"/>
  <c r="L28" i="6"/>
  <c r="R28" i="6"/>
  <c r="F29" i="6"/>
  <c r="L29" i="6"/>
  <c r="R29" i="6"/>
  <c r="F30" i="6"/>
  <c r="L30" i="6"/>
  <c r="R30" i="6"/>
  <c r="F31" i="6"/>
  <c r="L31" i="6"/>
  <c r="R31" i="6"/>
  <c r="F32" i="6"/>
  <c r="L32" i="6"/>
  <c r="R32" i="6"/>
  <c r="B37" i="6"/>
  <c r="C37" i="6"/>
  <c r="D37" i="6"/>
  <c r="E37" i="6"/>
  <c r="H37" i="6"/>
  <c r="I37" i="6"/>
  <c r="J37" i="6"/>
  <c r="K37" i="6"/>
  <c r="N37" i="6"/>
  <c r="O37" i="6"/>
  <c r="P37" i="6"/>
  <c r="Q37" i="6"/>
  <c r="D11" i="17" a="1"/>
  <c r="D7" i="17" a="1"/>
  <c r="D3" i="17" a="1"/>
  <c r="D9" i="17" a="1"/>
  <c r="D46" i="17" a="1"/>
  <c r="D24" i="17" a="1"/>
  <c r="D33" i="17" a="1"/>
  <c r="D40" i="17" a="1"/>
  <c r="D10" i="17" a="1"/>
  <c r="D28" i="17" a="1"/>
  <c r="D30" i="17" a="1"/>
  <c r="D49" i="17" a="1"/>
  <c r="D19" i="17" a="1"/>
  <c r="D17" i="17" a="1"/>
  <c r="D5" i="17" a="1"/>
  <c r="D23" i="17" a="1"/>
  <c r="D31" i="17" a="1"/>
  <c r="D37" i="17" a="1"/>
  <c r="D21" i="17" a="1"/>
  <c r="D45" i="17" a="1"/>
  <c r="D38" i="17" a="1"/>
  <c r="D50" i="17" a="1"/>
  <c r="D27" i="17" a="1"/>
  <c r="D15" i="17" a="1"/>
  <c r="D12" i="17" a="1"/>
  <c r="D25" i="17" a="1"/>
  <c r="D29" i="17" a="1"/>
  <c r="D47" i="17" a="1"/>
  <c r="D36" i="17" a="1"/>
  <c r="D51" i="17" a="1"/>
  <c r="D4" i="17" a="1"/>
  <c r="D8" i="17" a="1"/>
  <c r="D52" i="17" a="1"/>
  <c r="D2" i="17" a="1"/>
  <c r="D32" i="17" a="1"/>
  <c r="D18" i="17" a="1"/>
  <c r="D13" i="17" a="1"/>
  <c r="D39" i="17" a="1"/>
  <c r="D14" i="17" a="1"/>
  <c r="D34" i="17" a="1"/>
  <c r="D48" i="17" a="1"/>
  <c r="D22" i="17" a="1"/>
  <c r="D43" i="17" a="1"/>
  <c r="D42" i="17" a="1"/>
  <c r="D26" i="17" a="1"/>
  <c r="D41" i="17" a="1"/>
  <c r="D35" i="17" a="1"/>
  <c r="D44" i="17" a="1"/>
  <c r="D6" i="17" a="1"/>
  <c r="D20" i="17" a="1"/>
  <c r="D16" i="17" a="1"/>
  <c r="B53" i="34" l="1"/>
  <c r="B60" i="34" s="1" a="1"/>
  <c r="G52" i="34"/>
  <c r="A52" i="34"/>
  <c r="J2" i="34"/>
  <c r="I2" i="34"/>
  <c r="B83" i="31"/>
  <c r="B83" i="30"/>
  <c r="B83" i="29"/>
  <c r="B83" i="20"/>
  <c r="B89" i="30"/>
  <c r="B89" i="29"/>
  <c r="B89" i="20"/>
  <c r="B89" i="31"/>
  <c r="B70" i="20"/>
  <c r="B70" i="31"/>
  <c r="B70" i="30"/>
  <c r="B70" i="29"/>
  <c r="B82" i="20"/>
  <c r="B82" i="29"/>
  <c r="B82" i="30"/>
  <c r="B82" i="31"/>
  <c r="B92" i="31"/>
  <c r="B92" i="20"/>
  <c r="B92" i="30"/>
  <c r="B92" i="29"/>
  <c r="B73" i="30"/>
  <c r="B73" i="29"/>
  <c r="B73" i="20"/>
  <c r="B73" i="31"/>
  <c r="B54" i="20"/>
  <c r="B54" i="31"/>
  <c r="B54" i="30"/>
  <c r="B54" i="29"/>
  <c r="B66" i="20"/>
  <c r="B66" i="30"/>
  <c r="B66" i="29"/>
  <c r="B66" i="31"/>
  <c r="B95" i="29"/>
  <c r="B95" i="20"/>
  <c r="B95" i="31"/>
  <c r="B95" i="30"/>
  <c r="B76" i="20"/>
  <c r="B76" i="31"/>
  <c r="B76" i="30"/>
  <c r="B76" i="29"/>
  <c r="B57" i="30"/>
  <c r="B57" i="29"/>
  <c r="B57" i="20"/>
  <c r="B57" i="31"/>
  <c r="B38" i="31"/>
  <c r="B38" i="30"/>
  <c r="B38" i="29"/>
  <c r="B38" i="20"/>
  <c r="B50" i="31"/>
  <c r="B50" i="30"/>
  <c r="B50" i="20"/>
  <c r="B50" i="29"/>
  <c r="B79" i="29"/>
  <c r="B79" i="31"/>
  <c r="B79" i="20"/>
  <c r="B79" i="30"/>
  <c r="B60" i="30"/>
  <c r="B60" i="29"/>
  <c r="B60" i="31"/>
  <c r="B60" i="20"/>
  <c r="B41" i="30"/>
  <c r="B41" i="29"/>
  <c r="B41" i="20"/>
  <c r="B41" i="31"/>
  <c r="B67" i="31"/>
  <c r="B67" i="30"/>
  <c r="B67" i="29"/>
  <c r="B67" i="20"/>
  <c r="B63" i="20"/>
  <c r="B63" i="30"/>
  <c r="B63" i="29"/>
  <c r="B63" i="31"/>
  <c r="B44" i="20"/>
  <c r="B44" i="31"/>
  <c r="B44" i="30"/>
  <c r="B44" i="29"/>
  <c r="B85" i="29"/>
  <c r="B85" i="20"/>
  <c r="B85" i="31"/>
  <c r="B85" i="30"/>
  <c r="B47" i="29"/>
  <c r="B47" i="20"/>
  <c r="B47" i="31"/>
  <c r="B47" i="30"/>
  <c r="B88" i="31"/>
  <c r="B88" i="30"/>
  <c r="B88" i="29"/>
  <c r="B88" i="20"/>
  <c r="B69" i="29"/>
  <c r="B69" i="31"/>
  <c r="B69" i="30"/>
  <c r="B69" i="20"/>
  <c r="B91" i="30"/>
  <c r="B91" i="29"/>
  <c r="B91" i="31"/>
  <c r="B91" i="20"/>
  <c r="B72" i="31"/>
  <c r="B72" i="30"/>
  <c r="B72" i="29"/>
  <c r="B72" i="20"/>
  <c r="B53" i="29"/>
  <c r="B53" i="31"/>
  <c r="B53" i="30"/>
  <c r="B53" i="20"/>
  <c r="B81" i="20"/>
  <c r="B81" i="31"/>
  <c r="B81" i="30"/>
  <c r="B81" i="29"/>
  <c r="B94" i="29"/>
  <c r="B94" i="20"/>
  <c r="B94" i="30"/>
  <c r="B94" i="31"/>
  <c r="B75" i="20"/>
  <c r="B75" i="31"/>
  <c r="B75" i="30"/>
  <c r="B75" i="29"/>
  <c r="B56" i="31"/>
  <c r="B56" i="30"/>
  <c r="B56" i="29"/>
  <c r="B56" i="20"/>
  <c r="B37" i="31"/>
  <c r="B37" i="20"/>
  <c r="B37" i="30"/>
  <c r="B37" i="29"/>
  <c r="B65" i="20"/>
  <c r="B65" i="31"/>
  <c r="B65" i="30"/>
  <c r="B65" i="29"/>
  <c r="B78" i="31"/>
  <c r="B78" i="30"/>
  <c r="B78" i="29"/>
  <c r="B78" i="20"/>
  <c r="B59" i="20"/>
  <c r="B59" i="31"/>
  <c r="B59" i="30"/>
  <c r="B59" i="29"/>
  <c r="B40" i="20"/>
  <c r="B40" i="29"/>
  <c r="B40" i="30"/>
  <c r="B40" i="31"/>
  <c r="B49" i="20"/>
  <c r="B49" i="31"/>
  <c r="B49" i="30"/>
  <c r="B49" i="29"/>
  <c r="B62" i="31"/>
  <c r="B62" i="30"/>
  <c r="B62" i="29"/>
  <c r="B62" i="20"/>
  <c r="B43" i="31"/>
  <c r="B43" i="30"/>
  <c r="B43" i="20"/>
  <c r="B43" i="29"/>
  <c r="B84" i="30"/>
  <c r="B84" i="29"/>
  <c r="B84" i="31"/>
  <c r="B84" i="20"/>
  <c r="B46" i="20"/>
  <c r="B46" i="31"/>
  <c r="B46" i="30"/>
  <c r="B46" i="29"/>
  <c r="B87" i="31"/>
  <c r="B87" i="30"/>
  <c r="B87" i="20"/>
  <c r="B87" i="29"/>
  <c r="B68" i="30"/>
  <c r="B68" i="29"/>
  <c r="B68" i="20"/>
  <c r="B68" i="31"/>
  <c r="B90" i="20"/>
  <c r="B90" i="29"/>
  <c r="B90" i="31"/>
  <c r="B90" i="30"/>
  <c r="B71" i="30"/>
  <c r="B71" i="29"/>
  <c r="B71" i="20"/>
  <c r="B71" i="31"/>
  <c r="B52" i="30"/>
  <c r="B52" i="29"/>
  <c r="B52" i="20"/>
  <c r="B52" i="31"/>
  <c r="B93" i="31"/>
  <c r="B93" i="30"/>
  <c r="B93" i="20"/>
  <c r="B93" i="29"/>
  <c r="B74" i="29"/>
  <c r="B74" i="31"/>
  <c r="B74" i="30"/>
  <c r="B74" i="20"/>
  <c r="B55" i="30"/>
  <c r="B55" i="29"/>
  <c r="B55" i="20"/>
  <c r="B55" i="31"/>
  <c r="B36" i="31"/>
  <c r="B36" i="30"/>
  <c r="B36" i="29"/>
  <c r="B80" i="29"/>
  <c r="B80" i="20"/>
  <c r="B80" i="31"/>
  <c r="B80" i="30"/>
  <c r="B77" i="20"/>
  <c r="B77" i="29"/>
  <c r="B77" i="30"/>
  <c r="B77" i="31"/>
  <c r="B58" i="29"/>
  <c r="B58" i="31"/>
  <c r="B58" i="30"/>
  <c r="B58" i="20"/>
  <c r="B39" i="20"/>
  <c r="B39" i="31"/>
  <c r="B39" i="30"/>
  <c r="B39" i="29"/>
  <c r="B64" i="31"/>
  <c r="B64" i="30"/>
  <c r="B64" i="20"/>
  <c r="B64" i="29"/>
  <c r="B61" i="31"/>
  <c r="B61" i="30"/>
  <c r="B61" i="20"/>
  <c r="B61" i="29"/>
  <c r="B42" i="29"/>
  <c r="B42" i="20"/>
  <c r="B42" i="31"/>
  <c r="B42" i="30"/>
  <c r="B51" i="29"/>
  <c r="B51" i="20"/>
  <c r="B51" i="30"/>
  <c r="B51" i="31"/>
  <c r="B48" i="29"/>
  <c r="B48" i="31"/>
  <c r="B48" i="30"/>
  <c r="B48" i="20"/>
  <c r="B45" i="31"/>
  <c r="B45" i="20"/>
  <c r="B45" i="30"/>
  <c r="B45" i="29"/>
  <c r="B86" i="30"/>
  <c r="B86" i="29"/>
  <c r="B86" i="31"/>
  <c r="B86" i="20"/>
  <c r="C72" i="30"/>
  <c r="C72" i="20"/>
  <c r="C72" i="29"/>
  <c r="C72" i="31"/>
  <c r="C89" i="30"/>
  <c r="C89" i="20"/>
  <c r="C89" i="29"/>
  <c r="C89" i="31"/>
  <c r="C92" i="29"/>
  <c r="C92" i="31"/>
  <c r="C92" i="30"/>
  <c r="C92" i="20"/>
  <c r="C88" i="29"/>
  <c r="C88" i="31"/>
  <c r="C88" i="20"/>
  <c r="C88" i="30"/>
  <c r="C82" i="30"/>
  <c r="C82" i="29"/>
  <c r="C82" i="20"/>
  <c r="C82" i="31"/>
  <c r="C66" i="30"/>
  <c r="C66" i="29"/>
  <c r="C66" i="20"/>
  <c r="C66" i="31"/>
  <c r="C36" i="30"/>
  <c r="C36" i="31"/>
  <c r="C36" i="20"/>
  <c r="C36" i="29"/>
  <c r="C37" i="29"/>
  <c r="C37" i="31"/>
  <c r="C37" i="30"/>
  <c r="C37" i="20"/>
  <c r="C38" i="20"/>
  <c r="C38" i="29"/>
  <c r="C38" i="31"/>
  <c r="C38" i="30"/>
  <c r="C39" i="31"/>
  <c r="C39" i="20"/>
  <c r="C39" i="30"/>
  <c r="C39" i="29"/>
  <c r="C51" i="29"/>
  <c r="C51" i="31"/>
  <c r="C51" i="20"/>
  <c r="C51" i="30"/>
  <c r="C52" i="30"/>
  <c r="C52" i="31"/>
  <c r="C52" i="20"/>
  <c r="C52" i="29"/>
  <c r="C53" i="29"/>
  <c r="C53" i="31"/>
  <c r="C53" i="30"/>
  <c r="C53" i="20"/>
  <c r="C54" i="29"/>
  <c r="C54" i="20"/>
  <c r="C54" i="31"/>
  <c r="C54" i="30"/>
  <c r="C55" i="31"/>
  <c r="C55" i="20"/>
  <c r="C55" i="30"/>
  <c r="C55" i="29"/>
  <c r="C67" i="20"/>
  <c r="C67" i="30"/>
  <c r="C67" i="31"/>
  <c r="C67" i="29"/>
  <c r="C68" i="29"/>
  <c r="C68" i="31"/>
  <c r="C68" i="30"/>
  <c r="C68" i="20"/>
  <c r="C69" i="29"/>
  <c r="C69" i="31"/>
  <c r="C69" i="30"/>
  <c r="C69" i="20"/>
  <c r="C70" i="29"/>
  <c r="C70" i="20"/>
  <c r="C70" i="31"/>
  <c r="C70" i="30"/>
  <c r="C71" i="30"/>
  <c r="C71" i="29"/>
  <c r="C71" i="20"/>
  <c r="C71" i="31"/>
  <c r="C83" i="29"/>
  <c r="C83" i="31"/>
  <c r="C83" i="20"/>
  <c r="C83" i="30"/>
  <c r="C84" i="29"/>
  <c r="C84" i="31"/>
  <c r="C84" i="30"/>
  <c r="C84" i="20"/>
  <c r="C85" i="29"/>
  <c r="C85" i="31"/>
  <c r="C85" i="30"/>
  <c r="C85" i="20"/>
  <c r="C86" i="31"/>
  <c r="C86" i="30"/>
  <c r="C86" i="20"/>
  <c r="C86" i="29"/>
  <c r="C87" i="31"/>
  <c r="C87" i="20"/>
  <c r="C87" i="30"/>
  <c r="C87" i="29"/>
  <c r="C46" i="29"/>
  <c r="C46" i="31"/>
  <c r="C46" i="30"/>
  <c r="C46" i="20"/>
  <c r="C47" i="30"/>
  <c r="C47" i="29"/>
  <c r="C47" i="20"/>
  <c r="C47" i="31"/>
  <c r="C48" i="20"/>
  <c r="C48" i="30"/>
  <c r="C48" i="29"/>
  <c r="C48" i="31"/>
  <c r="C50" i="30"/>
  <c r="C50" i="29"/>
  <c r="C50" i="20"/>
  <c r="C50" i="31"/>
  <c r="C40" i="30"/>
  <c r="C40" i="29"/>
  <c r="C40" i="20"/>
  <c r="C40" i="31"/>
  <c r="C62" i="29"/>
  <c r="C62" i="20"/>
  <c r="C62" i="31"/>
  <c r="C62" i="30"/>
  <c r="C63" i="31"/>
  <c r="C63" i="20"/>
  <c r="C63" i="30"/>
  <c r="C63" i="29"/>
  <c r="C64" i="29"/>
  <c r="C64" i="31"/>
  <c r="C64" i="20"/>
  <c r="C64" i="30"/>
  <c r="C49" i="30"/>
  <c r="C49" i="20"/>
  <c r="C49" i="29"/>
  <c r="C49" i="31"/>
  <c r="C45" i="29"/>
  <c r="C45" i="31"/>
  <c r="C45" i="30"/>
  <c r="C45" i="20"/>
  <c r="C78" i="31"/>
  <c r="C78" i="30"/>
  <c r="C78" i="20"/>
  <c r="C78" i="29"/>
  <c r="C79" i="31"/>
  <c r="C79" i="20"/>
  <c r="C79" i="30"/>
  <c r="C79" i="29"/>
  <c r="C80" i="30"/>
  <c r="C80" i="20"/>
  <c r="C80" i="29"/>
  <c r="C80" i="31"/>
  <c r="C65" i="30"/>
  <c r="C65" i="20"/>
  <c r="C65" i="29"/>
  <c r="C65" i="31"/>
  <c r="C61" i="30"/>
  <c r="C61" i="20"/>
  <c r="C61" i="31"/>
  <c r="C61" i="29"/>
  <c r="C94" i="29"/>
  <c r="C94" i="31"/>
  <c r="C94" i="30"/>
  <c r="C94" i="20"/>
  <c r="C95" i="31"/>
  <c r="C95" i="30"/>
  <c r="C95" i="20"/>
  <c r="C95" i="29"/>
  <c r="C81" i="30"/>
  <c r="C81" i="20"/>
  <c r="C81" i="29"/>
  <c r="C81" i="31"/>
  <c r="C77" i="30"/>
  <c r="C77" i="31"/>
  <c r="C77" i="20"/>
  <c r="C77" i="29"/>
  <c r="C93" i="29"/>
  <c r="C93" i="31"/>
  <c r="C93" i="20"/>
  <c r="C93" i="30"/>
  <c r="C42" i="30"/>
  <c r="C42" i="20"/>
  <c r="C42" i="29"/>
  <c r="C42" i="31"/>
  <c r="C43" i="29"/>
  <c r="C43" i="31"/>
  <c r="C43" i="20"/>
  <c r="C43" i="30"/>
  <c r="C41" i="30"/>
  <c r="C41" i="20"/>
  <c r="C41" i="29"/>
  <c r="C41" i="31"/>
  <c r="C58" i="20"/>
  <c r="C58" i="31"/>
  <c r="C58" i="29"/>
  <c r="C58" i="30"/>
  <c r="C59" i="29"/>
  <c r="C59" i="31"/>
  <c r="C59" i="20"/>
  <c r="C59" i="30"/>
  <c r="C44" i="29"/>
  <c r="C44" i="31"/>
  <c r="C44" i="20"/>
  <c r="C44" i="30"/>
  <c r="C57" i="29"/>
  <c r="C57" i="31"/>
  <c r="C57" i="20"/>
  <c r="C57" i="30"/>
  <c r="C74" i="30"/>
  <c r="C74" i="29"/>
  <c r="C74" i="20"/>
  <c r="C74" i="31"/>
  <c r="C75" i="29"/>
  <c r="C75" i="31"/>
  <c r="C75" i="20"/>
  <c r="C75" i="30"/>
  <c r="C60" i="29"/>
  <c r="C60" i="31"/>
  <c r="C60" i="30"/>
  <c r="C60" i="20"/>
  <c r="C56" i="29"/>
  <c r="C56" i="31"/>
  <c r="C56" i="20"/>
  <c r="C56" i="30"/>
  <c r="C73" i="30"/>
  <c r="C73" i="20"/>
  <c r="C73" i="29"/>
  <c r="C73" i="31"/>
  <c r="C90" i="30"/>
  <c r="C90" i="29"/>
  <c r="C90" i="20"/>
  <c r="C90" i="31"/>
  <c r="C91" i="29"/>
  <c r="C91" i="31"/>
  <c r="C91" i="20"/>
  <c r="C91" i="30"/>
  <c r="C76" i="30"/>
  <c r="C76" i="20"/>
  <c r="C76" i="31"/>
  <c r="C76" i="29"/>
  <c r="W2" i="19"/>
  <c r="W1" i="19"/>
  <c r="D1" i="19"/>
  <c r="D2" i="19"/>
  <c r="P65" i="18"/>
  <c r="AN2" i="19"/>
  <c r="AN1" i="19"/>
  <c r="V2" i="19"/>
  <c r="V1" i="19"/>
  <c r="P50" i="18"/>
  <c r="C2" i="19"/>
  <c r="C1" i="19"/>
  <c r="BG2" i="19"/>
  <c r="BG1" i="19"/>
  <c r="BF2" i="19"/>
  <c r="BF1" i="19"/>
  <c r="AO2" i="19"/>
  <c r="AO1" i="19"/>
  <c r="R10" i="16"/>
  <c r="CT10" i="16"/>
  <c r="CL10" i="16"/>
  <c r="CD10" i="16"/>
  <c r="BV10" i="16"/>
  <c r="BN10" i="16"/>
  <c r="AH10" i="13"/>
  <c r="CT10" i="13"/>
  <c r="CL10" i="13"/>
  <c r="CD10" i="13"/>
  <c r="BV10" i="13"/>
  <c r="BN10" i="13"/>
  <c r="AX10" i="11"/>
  <c r="CT10" i="11"/>
  <c r="CL10" i="11"/>
  <c r="CD10" i="11"/>
  <c r="BV10" i="11"/>
  <c r="BN10" i="11"/>
  <c r="W133" i="31"/>
  <c r="P140" i="31"/>
  <c r="H126" i="31"/>
  <c r="A133" i="31"/>
  <c r="AL126" i="31"/>
  <c r="AE133" i="31"/>
  <c r="B540" i="31"/>
  <c r="A536" i="31"/>
  <c r="A537" i="31" s="1"/>
  <c r="A538" i="31" s="1"/>
  <c r="A539" i="31" s="1"/>
  <c r="B550" i="31"/>
  <c r="B551" i="31"/>
  <c r="B545" i="31"/>
  <c r="W126" i="30"/>
  <c r="P133" i="30"/>
  <c r="B545" i="30"/>
  <c r="A140" i="30"/>
  <c r="H133" i="30"/>
  <c r="B540" i="30"/>
  <c r="A536" i="30"/>
  <c r="A537" i="30" s="1"/>
  <c r="AE133" i="30"/>
  <c r="AL126" i="30"/>
  <c r="A539" i="30"/>
  <c r="B543" i="30"/>
  <c r="A538" i="30"/>
  <c r="B542" i="30"/>
  <c r="W126" i="29"/>
  <c r="P133" i="29"/>
  <c r="H126" i="29"/>
  <c r="A133" i="29"/>
  <c r="B545" i="29"/>
  <c r="B540" i="29"/>
  <c r="A536" i="29"/>
  <c r="A537" i="29" s="1"/>
  <c r="A538" i="29" s="1"/>
  <c r="A539" i="29" s="1"/>
  <c r="B543" i="29"/>
  <c r="B542" i="29"/>
  <c r="AL126" i="29"/>
  <c r="AE133" i="29"/>
  <c r="A541" i="20"/>
  <c r="A542" i="20" s="1"/>
  <c r="A543" i="20" s="1"/>
  <c r="A544" i="20"/>
  <c r="H455" i="20"/>
  <c r="A462" i="20"/>
  <c r="W455" i="20"/>
  <c r="P462" i="20"/>
  <c r="AL462" i="20"/>
  <c r="AE469" i="20"/>
  <c r="A140" i="20"/>
  <c r="H133" i="20"/>
  <c r="AE140" i="20"/>
  <c r="AL140" i="20" s="1"/>
  <c r="P140" i="20"/>
  <c r="W140" i="20" s="1"/>
  <c r="P44" i="18"/>
  <c r="P20" i="18"/>
  <c r="B5" i="28" s="1"/>
  <c r="V79" i="21"/>
  <c r="V121" i="21"/>
  <c r="V142" i="21"/>
  <c r="V115" i="21"/>
  <c r="V127" i="21"/>
  <c r="V49" i="21"/>
  <c r="V61" i="21"/>
  <c r="V73" i="21"/>
  <c r="V85" i="21"/>
  <c r="V43" i="21"/>
  <c r="V55" i="21"/>
  <c r="V112" i="21"/>
  <c r="V2" i="21"/>
  <c r="V52" i="21"/>
  <c r="A19" i="9"/>
  <c r="CL17" i="9"/>
  <c r="CD17" i="9"/>
  <c r="BV17" i="9"/>
  <c r="BN17" i="9"/>
  <c r="CT17" i="9"/>
  <c r="R17" i="9"/>
  <c r="AH17" i="9"/>
  <c r="AB197" i="7"/>
  <c r="AB15" i="7"/>
  <c r="AC92" i="7"/>
  <c r="AB99" i="7"/>
  <c r="AC204" i="7"/>
  <c r="AB211" i="7"/>
  <c r="AC78" i="7"/>
  <c r="AC85" i="7"/>
  <c r="AC15" i="7"/>
  <c r="AC99" i="7"/>
  <c r="AB106" i="7"/>
  <c r="AC211" i="7"/>
  <c r="BF17" i="7"/>
  <c r="BN17" i="7"/>
  <c r="BV17" i="7"/>
  <c r="CL17" i="7"/>
  <c r="CT17" i="7"/>
  <c r="CD17" i="7"/>
  <c r="AC106" i="7"/>
  <c r="AB113" i="7"/>
  <c r="AC113" i="7"/>
  <c r="AB120" i="7"/>
  <c r="AC120" i="7"/>
  <c r="AB127" i="7"/>
  <c r="AB22" i="7"/>
  <c r="AC127" i="7"/>
  <c r="AB134" i="7"/>
  <c r="AC22" i="7"/>
  <c r="AB29" i="7"/>
  <c r="AC134" i="7"/>
  <c r="AB141" i="7"/>
  <c r="AC29" i="7"/>
  <c r="AB36" i="7"/>
  <c r="AC141" i="7"/>
  <c r="AB148" i="7"/>
  <c r="AB92" i="7"/>
  <c r="AC36" i="7"/>
  <c r="AB43" i="7"/>
  <c r="AC148" i="7"/>
  <c r="AB155" i="7"/>
  <c r="AC43" i="7"/>
  <c r="AB50" i="7"/>
  <c r="AC155" i="7"/>
  <c r="AB162" i="7"/>
  <c r="AC50" i="7"/>
  <c r="AB57" i="7"/>
  <c r="AC162" i="7"/>
  <c r="AB169" i="7"/>
  <c r="AB204" i="7"/>
  <c r="AC57" i="7"/>
  <c r="AB64" i="7"/>
  <c r="AC169" i="7"/>
  <c r="AB176" i="7"/>
  <c r="AC190" i="7"/>
  <c r="AC197" i="7"/>
  <c r="AC64" i="7"/>
  <c r="AB71" i="7"/>
  <c r="AC176" i="7"/>
  <c r="AB183" i="7"/>
  <c r="AC71" i="7"/>
  <c r="AB78" i="7"/>
  <c r="P38" i="18"/>
  <c r="P71" i="18"/>
  <c r="O21" i="18"/>
  <c r="O120" i="18"/>
  <c r="P119" i="18"/>
  <c r="O30" i="18"/>
  <c r="P29" i="18"/>
  <c r="B14" i="28" s="1"/>
  <c r="O105" i="18"/>
  <c r="P104" i="18"/>
  <c r="O40" i="18"/>
  <c r="O45" i="18"/>
  <c r="O75" i="18"/>
  <c r="P74" i="18"/>
  <c r="O87" i="18"/>
  <c r="P86" i="18"/>
  <c r="O66" i="18"/>
  <c r="P59" i="18"/>
  <c r="P107" i="18"/>
  <c r="O99" i="18"/>
  <c r="P98" i="18"/>
  <c r="O93" i="18"/>
  <c r="P92" i="18"/>
  <c r="P23" i="18"/>
  <c r="B8" i="28" s="1"/>
  <c r="P62" i="18"/>
  <c r="P116" i="18"/>
  <c r="O51" i="18"/>
  <c r="O36" i="18"/>
  <c r="P35" i="18"/>
  <c r="O33" i="18"/>
  <c r="P32" i="18"/>
  <c r="O24" i="18"/>
  <c r="O57" i="18"/>
  <c r="P56" i="18"/>
  <c r="O42" i="18"/>
  <c r="P41" i="18"/>
  <c r="O48" i="18"/>
  <c r="P60" i="18" s="1"/>
  <c r="P47" i="18"/>
  <c r="O54" i="18"/>
  <c r="P53" i="18"/>
  <c r="O78" i="18"/>
  <c r="P77" i="18"/>
  <c r="O63" i="18"/>
  <c r="P95" i="18"/>
  <c r="O114" i="18"/>
  <c r="P113" i="18"/>
  <c r="O117" i="18"/>
  <c r="O102" i="18"/>
  <c r="P101" i="18"/>
  <c r="O123" i="18"/>
  <c r="O81" i="18"/>
  <c r="P80" i="18"/>
  <c r="O111" i="18"/>
  <c r="P110" i="18"/>
  <c r="O90" i="18"/>
  <c r="P89" i="18"/>
  <c r="O69" i="18"/>
  <c r="P68" i="18"/>
  <c r="O109" i="18"/>
  <c r="O61" i="18"/>
  <c r="O96" i="18"/>
  <c r="O27" i="18"/>
  <c r="P39" i="18" s="1"/>
  <c r="P26" i="18"/>
  <c r="B11" i="28" s="1"/>
  <c r="O84" i="18"/>
  <c r="P83" i="18"/>
  <c r="O18" i="18"/>
  <c r="P17" i="18"/>
  <c r="B2" i="28" s="1"/>
  <c r="O72" i="18"/>
  <c r="AB43" i="3"/>
  <c r="AB22" i="3"/>
  <c r="AC43" i="3"/>
  <c r="AC22" i="3"/>
  <c r="AB50" i="3"/>
  <c r="AB29" i="3"/>
  <c r="AC50" i="3"/>
  <c r="AC29" i="3"/>
  <c r="AB57" i="3"/>
  <c r="AB36" i="3"/>
  <c r="AC57" i="3"/>
  <c r="AB15" i="3"/>
  <c r="AC36" i="3"/>
  <c r="D52" i="17"/>
  <c r="M52" i="17" s="1"/>
  <c r="V52" i="17" s="1"/>
  <c r="D48" i="17"/>
  <c r="M48" i="17" s="1"/>
  <c r="V48" i="17" s="1"/>
  <c r="D44" i="17"/>
  <c r="M44" i="17" s="1"/>
  <c r="V44" i="17" s="1"/>
  <c r="D40" i="17"/>
  <c r="M40" i="17" s="1"/>
  <c r="V40" i="17" s="1"/>
  <c r="D36" i="17"/>
  <c r="M36" i="17" s="1"/>
  <c r="V36" i="17" s="1"/>
  <c r="D32" i="17"/>
  <c r="M32" i="17" s="1"/>
  <c r="V32" i="17" s="1"/>
  <c r="D28" i="17"/>
  <c r="M28" i="17" s="1"/>
  <c r="V28" i="17" s="1"/>
  <c r="D24" i="17"/>
  <c r="M24" i="17" s="1"/>
  <c r="V24" i="17" s="1"/>
  <c r="D20" i="17"/>
  <c r="M20" i="17" s="1"/>
  <c r="V20" i="17" s="1"/>
  <c r="D16" i="17"/>
  <c r="M16" i="17" s="1"/>
  <c r="V16" i="17" s="1"/>
  <c r="D12" i="17"/>
  <c r="M12" i="17" s="1"/>
  <c r="V12" i="17" s="1"/>
  <c r="D8" i="17"/>
  <c r="M8" i="17" s="1"/>
  <c r="V8" i="17" s="1"/>
  <c r="D4" i="17"/>
  <c r="M4" i="17" s="1"/>
  <c r="V4" i="17" s="1"/>
  <c r="D49" i="17"/>
  <c r="M49" i="17" s="1"/>
  <c r="V49" i="17" s="1"/>
  <c r="D45" i="17"/>
  <c r="M45" i="17" s="1"/>
  <c r="V45" i="17" s="1"/>
  <c r="D41" i="17"/>
  <c r="M41" i="17" s="1"/>
  <c r="V41" i="17" s="1"/>
  <c r="D37" i="17"/>
  <c r="M37" i="17" s="1"/>
  <c r="V37" i="17" s="1"/>
  <c r="D33" i="17"/>
  <c r="M33" i="17" s="1"/>
  <c r="V33" i="17" s="1"/>
  <c r="D29" i="17"/>
  <c r="M29" i="17" s="1"/>
  <c r="V29" i="17" s="1"/>
  <c r="D25" i="17"/>
  <c r="M25" i="17" s="1"/>
  <c r="V25" i="17" s="1"/>
  <c r="D21" i="17"/>
  <c r="M21" i="17" s="1"/>
  <c r="V21" i="17" s="1"/>
  <c r="D17" i="17"/>
  <c r="M17" i="17" s="1"/>
  <c r="V17" i="17" s="1"/>
  <c r="D13" i="17"/>
  <c r="M13" i="17" s="1"/>
  <c r="V13" i="17" s="1"/>
  <c r="D9" i="17"/>
  <c r="M9" i="17" s="1"/>
  <c r="V9" i="17" s="1"/>
  <c r="D5" i="17"/>
  <c r="M5" i="17" s="1"/>
  <c r="V5" i="17" s="1"/>
  <c r="D50" i="17"/>
  <c r="M50" i="17" s="1"/>
  <c r="V50" i="17" s="1"/>
  <c r="D46" i="17"/>
  <c r="M46" i="17" s="1"/>
  <c r="V46" i="17" s="1"/>
  <c r="D42" i="17"/>
  <c r="M42" i="17" s="1"/>
  <c r="V42" i="17" s="1"/>
  <c r="D38" i="17"/>
  <c r="M38" i="17" s="1"/>
  <c r="V38" i="17" s="1"/>
  <c r="D34" i="17"/>
  <c r="M34" i="17" s="1"/>
  <c r="V34" i="17" s="1"/>
  <c r="D30" i="17"/>
  <c r="M30" i="17" s="1"/>
  <c r="V30" i="17" s="1"/>
  <c r="D26" i="17"/>
  <c r="M26" i="17" s="1"/>
  <c r="V26" i="17" s="1"/>
  <c r="D22" i="17"/>
  <c r="M22" i="17" s="1"/>
  <c r="V22" i="17" s="1"/>
  <c r="D18" i="17"/>
  <c r="M18" i="17" s="1"/>
  <c r="V18" i="17" s="1"/>
  <c r="D14" i="17"/>
  <c r="M14" i="17" s="1"/>
  <c r="V14" i="17" s="1"/>
  <c r="D10" i="17"/>
  <c r="M10" i="17" s="1"/>
  <c r="V10" i="17" s="1"/>
  <c r="D6" i="17"/>
  <c r="M6" i="17" s="1"/>
  <c r="V6" i="17" s="1"/>
  <c r="D51" i="17"/>
  <c r="M51" i="17" s="1"/>
  <c r="V51" i="17" s="1"/>
  <c r="D47" i="17"/>
  <c r="M47" i="17" s="1"/>
  <c r="V47" i="17" s="1"/>
  <c r="D43" i="17"/>
  <c r="M43" i="17" s="1"/>
  <c r="V43" i="17" s="1"/>
  <c r="D39" i="17"/>
  <c r="M39" i="17" s="1"/>
  <c r="V39" i="17" s="1"/>
  <c r="D35" i="17"/>
  <c r="M35" i="17" s="1"/>
  <c r="V35" i="17" s="1"/>
  <c r="D31" i="17"/>
  <c r="M31" i="17" s="1"/>
  <c r="V31" i="17" s="1"/>
  <c r="D27" i="17"/>
  <c r="M27" i="17" s="1"/>
  <c r="V27" i="17" s="1"/>
  <c r="D23" i="17"/>
  <c r="M23" i="17" s="1"/>
  <c r="V23" i="17" s="1"/>
  <c r="D19" i="17"/>
  <c r="M19" i="17" s="1"/>
  <c r="V19" i="17" s="1"/>
  <c r="D15" i="17"/>
  <c r="M15" i="17" s="1"/>
  <c r="V15" i="17" s="1"/>
  <c r="D11" i="17"/>
  <c r="M11" i="17" s="1"/>
  <c r="V11" i="17" s="1"/>
  <c r="D7" i="17"/>
  <c r="M7" i="17" s="1"/>
  <c r="V7" i="17" s="1"/>
  <c r="D3" i="17"/>
  <c r="M3" i="17" s="1"/>
  <c r="V3" i="17" s="1"/>
  <c r="D2" i="17"/>
  <c r="M2" i="17" s="1"/>
  <c r="V2" i="17" s="1"/>
  <c r="AH17" i="7"/>
  <c r="J17" i="7"/>
  <c r="Z17" i="7"/>
  <c r="R17" i="7"/>
  <c r="AP17" i="7"/>
  <c r="AX17" i="7"/>
  <c r="AH10" i="11"/>
  <c r="Z17" i="9"/>
  <c r="AP17" i="9"/>
  <c r="AX17" i="9"/>
  <c r="BF17" i="9"/>
  <c r="J17" i="9"/>
  <c r="AP10" i="11"/>
  <c r="AP10" i="13"/>
  <c r="H15" i="9"/>
  <c r="P15" i="9" s="1"/>
  <c r="G15" i="9"/>
  <c r="O15" i="9" s="1"/>
  <c r="E15" i="9"/>
  <c r="M15" i="9" s="1"/>
  <c r="H13" i="9"/>
  <c r="P13" i="9" s="1"/>
  <c r="G13" i="9"/>
  <c r="O13" i="9" s="1"/>
  <c r="C15" i="9"/>
  <c r="H12" i="9"/>
  <c r="P12" i="9" s="1"/>
  <c r="F12" i="9"/>
  <c r="N12" i="9" s="1"/>
  <c r="Z10" i="16"/>
  <c r="AH10" i="16"/>
  <c r="AP10" i="16"/>
  <c r="AX10" i="16"/>
  <c r="BF10" i="16"/>
  <c r="J10" i="16"/>
  <c r="AX10" i="13"/>
  <c r="BF10" i="13"/>
  <c r="J10" i="13"/>
  <c r="R10" i="13"/>
  <c r="Z10" i="13"/>
  <c r="BF10" i="11"/>
  <c r="J10" i="11"/>
  <c r="R10" i="11"/>
  <c r="Z10" i="11"/>
  <c r="A17" i="16"/>
  <c r="E12" i="16"/>
  <c r="M12" i="16" s="1"/>
  <c r="H15" i="16"/>
  <c r="P15" i="16" s="1"/>
  <c r="F13" i="16"/>
  <c r="N13" i="16" s="1"/>
  <c r="G14" i="16"/>
  <c r="O14" i="16" s="1"/>
  <c r="K21" i="14"/>
  <c r="J21" i="14" s="1"/>
  <c r="K20" i="14"/>
  <c r="J20" i="14" s="1"/>
  <c r="I14" i="14"/>
  <c r="K5" i="14"/>
  <c r="I5" i="14"/>
  <c r="B16" i="14"/>
  <c r="K16" i="14" s="1"/>
  <c r="A17" i="14"/>
  <c r="B15" i="14"/>
  <c r="K15" i="14" s="1"/>
  <c r="A18" i="14"/>
  <c r="K14" i="14"/>
  <c r="B7" i="14"/>
  <c r="I7" i="14" s="1"/>
  <c r="A8" i="14"/>
  <c r="B6" i="14"/>
  <c r="K6" i="14" s="1"/>
  <c r="F14" i="7"/>
  <c r="N14" i="7" s="1"/>
  <c r="A24" i="7"/>
  <c r="A20" i="7"/>
  <c r="F20" i="7" s="1"/>
  <c r="N20" i="7" s="1"/>
  <c r="A21" i="9"/>
  <c r="G21" i="9" s="1"/>
  <c r="O21" i="9" s="1"/>
  <c r="E13" i="9"/>
  <c r="M13" i="9" s="1"/>
  <c r="D13" i="9"/>
  <c r="L13" i="9" s="1"/>
  <c r="F15" i="9"/>
  <c r="N15" i="9" s="1"/>
  <c r="V15" i="9" s="1"/>
  <c r="AD15" i="9" s="1"/>
  <c r="AL15" i="9" s="1"/>
  <c r="G12" i="9"/>
  <c r="O12" i="9" s="1"/>
  <c r="E12" i="9"/>
  <c r="M12" i="9" s="1"/>
  <c r="D12" i="9"/>
  <c r="L12" i="9" s="1"/>
  <c r="E14" i="9"/>
  <c r="M14" i="9" s="1"/>
  <c r="D14" i="9"/>
  <c r="L14" i="9" s="1"/>
  <c r="A17" i="13"/>
  <c r="E12" i="13"/>
  <c r="M12" i="13" s="1"/>
  <c r="H15" i="13"/>
  <c r="P15" i="13" s="1"/>
  <c r="F13" i="13"/>
  <c r="N13" i="13" s="1"/>
  <c r="G14" i="13"/>
  <c r="O14" i="13" s="1"/>
  <c r="A17" i="11"/>
  <c r="E12" i="11"/>
  <c r="M12" i="11" s="1"/>
  <c r="H15" i="11"/>
  <c r="P15" i="11" s="1"/>
  <c r="F13" i="11"/>
  <c r="N13" i="11" s="1"/>
  <c r="G14" i="11"/>
  <c r="O14" i="11" s="1"/>
  <c r="F37" i="6"/>
  <c r="L37" i="6"/>
  <c r="R37" i="6"/>
  <c r="E13" i="7"/>
  <c r="M13" i="7" s="1"/>
  <c r="C13" i="7"/>
  <c r="D13" i="7"/>
  <c r="L13" i="7" s="1"/>
  <c r="G13" i="7"/>
  <c r="O13" i="7" s="1"/>
  <c r="W13" i="7" s="1"/>
  <c r="AE13" i="7" s="1"/>
  <c r="C12" i="7"/>
  <c r="D12" i="7"/>
  <c r="L12" i="7" s="1"/>
  <c r="E12" i="7"/>
  <c r="M12" i="7" s="1"/>
  <c r="F12" i="7"/>
  <c r="N12" i="7" s="1"/>
  <c r="G12" i="7"/>
  <c r="O12" i="7" s="1"/>
  <c r="C19" i="9"/>
  <c r="D19" i="9"/>
  <c r="L19" i="9" s="1"/>
  <c r="E19" i="9"/>
  <c r="M19" i="9" s="1"/>
  <c r="F19" i="9"/>
  <c r="N19" i="9" s="1"/>
  <c r="G19" i="9"/>
  <c r="O19" i="9" s="1"/>
  <c r="H19" i="9"/>
  <c r="P19" i="9" s="1"/>
  <c r="G14" i="7"/>
  <c r="O14" i="7" s="1"/>
  <c r="E14" i="7"/>
  <c r="M14" i="7" s="1"/>
  <c r="C14" i="7"/>
  <c r="A21" i="7"/>
  <c r="A19" i="7"/>
  <c r="C14" i="9"/>
  <c r="A22" i="9"/>
  <c r="H21" i="9"/>
  <c r="P21" i="9" s="1"/>
  <c r="F21" i="9"/>
  <c r="N21" i="9" s="1"/>
  <c r="E21" i="9"/>
  <c r="M21" i="9" s="1"/>
  <c r="A24" i="9"/>
  <c r="H14" i="9"/>
  <c r="P14" i="9" s="1"/>
  <c r="A20" i="9"/>
  <c r="G14" i="9"/>
  <c r="O14" i="9" s="1"/>
  <c r="A59" i="34" l="1"/>
  <c r="B60" i="34"/>
  <c r="B67" i="34" s="1" a="1"/>
  <c r="G59" i="34"/>
  <c r="BJ69" i="19"/>
  <c r="BJ70" i="19"/>
  <c r="BJ71" i="19"/>
  <c r="BJ72" i="19"/>
  <c r="BJ74" i="19"/>
  <c r="BJ76" i="19"/>
  <c r="BJ77" i="19"/>
  <c r="BJ68" i="19"/>
  <c r="BJ73" i="19"/>
  <c r="BJ75" i="19"/>
  <c r="BQ75" i="19" s="1"/>
  <c r="BK68" i="19"/>
  <c r="BK71" i="19"/>
  <c r="BK73" i="19"/>
  <c r="BK70" i="19"/>
  <c r="BK75" i="19"/>
  <c r="BK69" i="19"/>
  <c r="BK74" i="19"/>
  <c r="BK72" i="19"/>
  <c r="BK77" i="19"/>
  <c r="BK76" i="19"/>
  <c r="G69" i="19"/>
  <c r="G73" i="19"/>
  <c r="G77" i="19"/>
  <c r="G70" i="19"/>
  <c r="G76" i="19"/>
  <c r="G75" i="19"/>
  <c r="G74" i="19"/>
  <c r="G72" i="19"/>
  <c r="N72" i="19" s="1"/>
  <c r="G68" i="19"/>
  <c r="G71" i="19"/>
  <c r="N71" i="19" s="1"/>
  <c r="Z73" i="19"/>
  <c r="AG73" i="19" s="1"/>
  <c r="Z75" i="19"/>
  <c r="AG75" i="19" s="1"/>
  <c r="Z70" i="19"/>
  <c r="Z72" i="19"/>
  <c r="Z68" i="19"/>
  <c r="Z69" i="19"/>
  <c r="Z76" i="19"/>
  <c r="Z77" i="19"/>
  <c r="Z71" i="19"/>
  <c r="AG71" i="19" s="1"/>
  <c r="Z74" i="19"/>
  <c r="AR74" i="19"/>
  <c r="AR68" i="19"/>
  <c r="AY68" i="19" s="1"/>
  <c r="AR69" i="19"/>
  <c r="AR75" i="19"/>
  <c r="AR76" i="19"/>
  <c r="AR77" i="19"/>
  <c r="AY77" i="19" s="1"/>
  <c r="AR71" i="19"/>
  <c r="AY71" i="19" s="1"/>
  <c r="AR70" i="19"/>
  <c r="AY70" i="19" s="1"/>
  <c r="AR72" i="19"/>
  <c r="AR73" i="19"/>
  <c r="H72" i="19"/>
  <c r="H71" i="19"/>
  <c r="H69" i="19"/>
  <c r="H74" i="19"/>
  <c r="H68" i="19"/>
  <c r="H73" i="19"/>
  <c r="H70" i="19"/>
  <c r="H75" i="19"/>
  <c r="H77" i="19"/>
  <c r="H76" i="19"/>
  <c r="AS70" i="19"/>
  <c r="AS72" i="19"/>
  <c r="AS73" i="19"/>
  <c r="AS77" i="19"/>
  <c r="AS74" i="19"/>
  <c r="AS69" i="19"/>
  <c r="AS68" i="19"/>
  <c r="AS76" i="19"/>
  <c r="AS75" i="19"/>
  <c r="AS71" i="19"/>
  <c r="AA71" i="19"/>
  <c r="AA74" i="19"/>
  <c r="AA69" i="19"/>
  <c r="AA72" i="19"/>
  <c r="AA70" i="19"/>
  <c r="AA75" i="19"/>
  <c r="AA73" i="19"/>
  <c r="AA68" i="19"/>
  <c r="AA77" i="19"/>
  <c r="AA76" i="19"/>
  <c r="H12" i="19"/>
  <c r="AR29" i="19"/>
  <c r="AY29" i="19" s="1"/>
  <c r="AA18" i="19"/>
  <c r="N69" i="19"/>
  <c r="N70" i="19"/>
  <c r="N73" i="19"/>
  <c r="N74" i="19"/>
  <c r="N75" i="19"/>
  <c r="N76" i="19"/>
  <c r="N77" i="19"/>
  <c r="N68" i="19"/>
  <c r="AG69" i="19"/>
  <c r="AG70" i="19"/>
  <c r="AG68" i="19"/>
  <c r="AG76" i="19"/>
  <c r="AG77" i="19"/>
  <c r="AG72" i="19"/>
  <c r="AG74" i="19"/>
  <c r="AY72" i="19"/>
  <c r="AY73" i="19"/>
  <c r="AY74" i="19"/>
  <c r="AY69" i="19"/>
  <c r="AY75" i="19"/>
  <c r="AY76" i="19"/>
  <c r="BQ77" i="19"/>
  <c r="BQ72" i="19"/>
  <c r="BQ73" i="19"/>
  <c r="BQ74" i="19"/>
  <c r="BQ69" i="19"/>
  <c r="BQ70" i="19"/>
  <c r="BQ68" i="19"/>
  <c r="BQ71" i="19"/>
  <c r="BQ76" i="19"/>
  <c r="BJ10" i="19"/>
  <c r="BQ10" i="19" s="1"/>
  <c r="AA6" i="19"/>
  <c r="BK6" i="19"/>
  <c r="H20" i="19"/>
  <c r="G49" i="19"/>
  <c r="N49" i="19" s="1"/>
  <c r="H53" i="19"/>
  <c r="H19" i="19"/>
  <c r="AS32" i="19"/>
  <c r="AA15" i="19"/>
  <c r="AA34" i="19"/>
  <c r="AA16" i="19"/>
  <c r="AA28" i="19"/>
  <c r="H45" i="19"/>
  <c r="H41" i="19"/>
  <c r="H8" i="19"/>
  <c r="H27" i="19"/>
  <c r="AA25" i="19"/>
  <c r="AS28" i="19"/>
  <c r="AR17" i="19"/>
  <c r="AY17" i="19" s="1"/>
  <c r="AA24" i="19"/>
  <c r="AS22" i="19"/>
  <c r="AA35" i="19"/>
  <c r="AA23" i="19"/>
  <c r="AA21" i="19"/>
  <c r="H30" i="19"/>
  <c r="H24" i="19"/>
  <c r="AA17" i="19"/>
  <c r="H23" i="19"/>
  <c r="AS30" i="19"/>
  <c r="AA14" i="19"/>
  <c r="BK18" i="19"/>
  <c r="H52" i="19"/>
  <c r="H60" i="19"/>
  <c r="H47" i="19"/>
  <c r="Z29" i="19"/>
  <c r="AG29" i="19" s="1"/>
  <c r="AS27" i="19"/>
  <c r="AS25" i="19"/>
  <c r="AA8" i="19"/>
  <c r="AA30" i="19"/>
  <c r="H56" i="19"/>
  <c r="H65" i="19"/>
  <c r="H15" i="19"/>
  <c r="E31" i="19"/>
  <c r="AS19" i="19"/>
  <c r="AA26" i="19"/>
  <c r="H54" i="19"/>
  <c r="H35" i="19"/>
  <c r="AA31" i="19"/>
  <c r="G25" i="19"/>
  <c r="N25" i="19" s="1"/>
  <c r="E25" i="19"/>
  <c r="BK8" i="19"/>
  <c r="H55" i="19"/>
  <c r="AS9" i="19"/>
  <c r="AS36" i="19"/>
  <c r="H34" i="19"/>
  <c r="H11" i="19"/>
  <c r="H59" i="19"/>
  <c r="X20" i="19"/>
  <c r="AP20" i="19"/>
  <c r="E52" i="19"/>
  <c r="AS24" i="19"/>
  <c r="H7" i="19"/>
  <c r="AS34" i="19"/>
  <c r="AS31" i="19"/>
  <c r="AS15" i="19"/>
  <c r="H62" i="19"/>
  <c r="AA19" i="19"/>
  <c r="AA32" i="19"/>
  <c r="AA11" i="19"/>
  <c r="AS11" i="19"/>
  <c r="AP14" i="19"/>
  <c r="X14" i="19"/>
  <c r="E46" i="19"/>
  <c r="AS23" i="19"/>
  <c r="H46" i="19"/>
  <c r="H22" i="19"/>
  <c r="AA7" i="19"/>
  <c r="AA22" i="19"/>
  <c r="H50" i="19"/>
  <c r="H63" i="19"/>
  <c r="AA10" i="19"/>
  <c r="BK21" i="19"/>
  <c r="E22" i="19"/>
  <c r="BH19" i="19"/>
  <c r="E16" i="19"/>
  <c r="E64" i="19"/>
  <c r="X32" i="19"/>
  <c r="BH13" i="19"/>
  <c r="AP32" i="19"/>
  <c r="BH10" i="19"/>
  <c r="AP29" i="19"/>
  <c r="E13" i="19"/>
  <c r="E61" i="19"/>
  <c r="X29" i="19"/>
  <c r="AS35" i="19"/>
  <c r="H13" i="19"/>
  <c r="H37" i="19"/>
  <c r="AA12" i="19"/>
  <c r="BK17" i="19"/>
  <c r="H64" i="19"/>
  <c r="H29" i="19"/>
  <c r="H25" i="19"/>
  <c r="AA20" i="19"/>
  <c r="BK16" i="19"/>
  <c r="BK9" i="19"/>
  <c r="H58" i="19"/>
  <c r="H51" i="19"/>
  <c r="H31" i="19"/>
  <c r="H43" i="19"/>
  <c r="H38" i="19"/>
  <c r="BK19" i="19"/>
  <c r="AP8" i="19"/>
  <c r="E40" i="19"/>
  <c r="X8" i="19"/>
  <c r="AS6" i="19"/>
  <c r="BK15" i="19"/>
  <c r="H32" i="19"/>
  <c r="G61" i="19"/>
  <c r="N61" i="19" s="1"/>
  <c r="H66" i="19"/>
  <c r="H57" i="19"/>
  <c r="AS18" i="19"/>
  <c r="AA13" i="19"/>
  <c r="H42" i="19"/>
  <c r="H17" i="19"/>
  <c r="Z24" i="19"/>
  <c r="AG24" i="19" s="1"/>
  <c r="Z19" i="19"/>
  <c r="AG19" i="19" s="1"/>
  <c r="Z27" i="19"/>
  <c r="AG27" i="19" s="1"/>
  <c r="Z23" i="19"/>
  <c r="AG23" i="19" s="1"/>
  <c r="Z25" i="19"/>
  <c r="AG25" i="19" s="1"/>
  <c r="Z34" i="19"/>
  <c r="AG34" i="19" s="1"/>
  <c r="Z32" i="19"/>
  <c r="AG32" i="19" s="1"/>
  <c r="Z16" i="19"/>
  <c r="AG16" i="19" s="1"/>
  <c r="Z31" i="19"/>
  <c r="AG31" i="19" s="1"/>
  <c r="Z15" i="19"/>
  <c r="AG15" i="19" s="1"/>
  <c r="Z13" i="19"/>
  <c r="AG13" i="19" s="1"/>
  <c r="Z8" i="19"/>
  <c r="AG8" i="19" s="1"/>
  <c r="Z28" i="19"/>
  <c r="AG28" i="19" s="1"/>
  <c r="Z22" i="19"/>
  <c r="AG22" i="19" s="1"/>
  <c r="Z12" i="19"/>
  <c r="AG12" i="19" s="1"/>
  <c r="Z33" i="19"/>
  <c r="AG33" i="19" s="1"/>
  <c r="Z7" i="19"/>
  <c r="AG7" i="19" s="1"/>
  <c r="Z30" i="19"/>
  <c r="AG30" i="19" s="1"/>
  <c r="Z35" i="19"/>
  <c r="AG35" i="19" s="1"/>
  <c r="Z11" i="19"/>
  <c r="AG11" i="19" s="1"/>
  <c r="Z18" i="19"/>
  <c r="AG18" i="19" s="1"/>
  <c r="Z6" i="19"/>
  <c r="AG6" i="19" s="1"/>
  <c r="Z14" i="19"/>
  <c r="AG14" i="19" s="1"/>
  <c r="Z10" i="19"/>
  <c r="AG10" i="19" s="1"/>
  <c r="Z21" i="19"/>
  <c r="AG21" i="19" s="1"/>
  <c r="Z26" i="19"/>
  <c r="AG26" i="19" s="1"/>
  <c r="Z9" i="19"/>
  <c r="AG9" i="19" s="1"/>
  <c r="Z20" i="19"/>
  <c r="AG20" i="19" s="1"/>
  <c r="BK20" i="19"/>
  <c r="E10" i="19"/>
  <c r="E58" i="19"/>
  <c r="X26" i="19"/>
  <c r="BH7" i="19"/>
  <c r="AP26" i="19"/>
  <c r="E28" i="19"/>
  <c r="AS33" i="19"/>
  <c r="AS17" i="19"/>
  <c r="H40" i="19"/>
  <c r="H16" i="19"/>
  <c r="AR28" i="19"/>
  <c r="AY28" i="19" s="1"/>
  <c r="AR12" i="19"/>
  <c r="AY12" i="19" s="1"/>
  <c r="AR6" i="19"/>
  <c r="AY6" i="19" s="1"/>
  <c r="AR21" i="19"/>
  <c r="AY21" i="19" s="1"/>
  <c r="AR10" i="19"/>
  <c r="AY10" i="19" s="1"/>
  <c r="AR16" i="19"/>
  <c r="AY16" i="19" s="1"/>
  <c r="AR22" i="19"/>
  <c r="AY22" i="19" s="1"/>
  <c r="AR27" i="19"/>
  <c r="AY27" i="19" s="1"/>
  <c r="AR34" i="19"/>
  <c r="AY34" i="19" s="1"/>
  <c r="AR11" i="19"/>
  <c r="AY11" i="19" s="1"/>
  <c r="AR18" i="19"/>
  <c r="AY18" i="19" s="1"/>
  <c r="AR23" i="19"/>
  <c r="AY23" i="19" s="1"/>
  <c r="AR35" i="19"/>
  <c r="AY35" i="19" s="1"/>
  <c r="AR30" i="19"/>
  <c r="AY30" i="19" s="1"/>
  <c r="AR37" i="19"/>
  <c r="AY37" i="19" s="1"/>
  <c r="AR7" i="19"/>
  <c r="AY7" i="19" s="1"/>
  <c r="AR19" i="19"/>
  <c r="AY19" i="19" s="1"/>
  <c r="AR24" i="19"/>
  <c r="AY24" i="19" s="1"/>
  <c r="AR13" i="19"/>
  <c r="AY13" i="19" s="1"/>
  <c r="AR31" i="19"/>
  <c r="AY31" i="19" s="1"/>
  <c r="AR36" i="19"/>
  <c r="AY36" i="19" s="1"/>
  <c r="AR20" i="19"/>
  <c r="AY20" i="19" s="1"/>
  <c r="AR8" i="19"/>
  <c r="AY8" i="19" s="1"/>
  <c r="AR14" i="19"/>
  <c r="AY14" i="19" s="1"/>
  <c r="AR25" i="19"/>
  <c r="AY25" i="19" s="1"/>
  <c r="AR32" i="19"/>
  <c r="AY32" i="19" s="1"/>
  <c r="AR33" i="19"/>
  <c r="AY33" i="19" s="1"/>
  <c r="AR9" i="19"/>
  <c r="AY9" i="19" s="1"/>
  <c r="AR15" i="19"/>
  <c r="AY15" i="19" s="1"/>
  <c r="AR26" i="19"/>
  <c r="AY26" i="19" s="1"/>
  <c r="H48" i="19"/>
  <c r="X17" i="19"/>
  <c r="E49" i="19"/>
  <c r="AP17" i="19"/>
  <c r="BK13" i="19"/>
  <c r="BH20" i="19"/>
  <c r="E23" i="19"/>
  <c r="AS16" i="19"/>
  <c r="AS29" i="19"/>
  <c r="H26" i="19"/>
  <c r="H33" i="19"/>
  <c r="H39" i="19"/>
  <c r="H6" i="19"/>
  <c r="H14" i="19"/>
  <c r="BH16" i="19"/>
  <c r="AP35" i="19"/>
  <c r="X35" i="19"/>
  <c r="E19" i="19"/>
  <c r="E34" i="19"/>
  <c r="AS14" i="19"/>
  <c r="AS21" i="19"/>
  <c r="AA29" i="19"/>
  <c r="BK12" i="19"/>
  <c r="X23" i="19"/>
  <c r="AP23" i="19"/>
  <c r="E7" i="19"/>
  <c r="E55" i="19"/>
  <c r="BK10" i="19"/>
  <c r="AS7" i="19"/>
  <c r="AS12" i="19"/>
  <c r="G37" i="19"/>
  <c r="N37" i="19" s="1"/>
  <c r="E37" i="19"/>
  <c r="X11" i="19"/>
  <c r="E43" i="19"/>
  <c r="AP11" i="19"/>
  <c r="BK14" i="19"/>
  <c r="G13" i="19"/>
  <c r="N13" i="19" s="1"/>
  <c r="H18" i="19"/>
  <c r="H10" i="19"/>
  <c r="AS13" i="19"/>
  <c r="BK11" i="19"/>
  <c r="H36" i="19"/>
  <c r="AS20" i="19"/>
  <c r="AA27" i="19"/>
  <c r="G27" i="19"/>
  <c r="N27" i="19" s="1"/>
  <c r="G56" i="19"/>
  <c r="N56" i="19" s="1"/>
  <c r="G57" i="19"/>
  <c r="N57" i="19" s="1"/>
  <c r="G62" i="19"/>
  <c r="N62" i="19" s="1"/>
  <c r="G60" i="19"/>
  <c r="N60" i="19" s="1"/>
  <c r="G45" i="19"/>
  <c r="N45" i="19" s="1"/>
  <c r="G50" i="19"/>
  <c r="N50" i="19" s="1"/>
  <c r="G48" i="19"/>
  <c r="N48" i="19" s="1"/>
  <c r="G38" i="19"/>
  <c r="N38" i="19" s="1"/>
  <c r="G32" i="19"/>
  <c r="N32" i="19" s="1"/>
  <c r="G21" i="19"/>
  <c r="N21" i="19" s="1"/>
  <c r="G10" i="19"/>
  <c r="N10" i="19" s="1"/>
  <c r="G47" i="19"/>
  <c r="N47" i="19" s="1"/>
  <c r="G40" i="19"/>
  <c r="N40" i="19" s="1"/>
  <c r="G52" i="19"/>
  <c r="N52" i="19" s="1"/>
  <c r="G41" i="19"/>
  <c r="N41" i="19" s="1"/>
  <c r="G46" i="19"/>
  <c r="N46" i="19" s="1"/>
  <c r="G24" i="19"/>
  <c r="N24" i="19" s="1"/>
  <c r="G29" i="19"/>
  <c r="N29" i="19" s="1"/>
  <c r="G34" i="19"/>
  <c r="N34" i="19" s="1"/>
  <c r="G26" i="19"/>
  <c r="N26" i="19" s="1"/>
  <c r="G23" i="19"/>
  <c r="N23" i="19" s="1"/>
  <c r="G28" i="19"/>
  <c r="N28" i="19" s="1"/>
  <c r="G33" i="19"/>
  <c r="N33" i="19" s="1"/>
  <c r="G22" i="19"/>
  <c r="N22" i="19" s="1"/>
  <c r="G31" i="19"/>
  <c r="N31" i="19" s="1"/>
  <c r="G7" i="19"/>
  <c r="N7" i="19" s="1"/>
  <c r="G16" i="19"/>
  <c r="N16" i="19" s="1"/>
  <c r="G58" i="19"/>
  <c r="N58" i="19" s="1"/>
  <c r="G14" i="19"/>
  <c r="N14" i="19" s="1"/>
  <c r="G44" i="19"/>
  <c r="N44" i="19" s="1"/>
  <c r="G36" i="19"/>
  <c r="N36" i="19" s="1"/>
  <c r="G55" i="19"/>
  <c r="N55" i="19" s="1"/>
  <c r="G59" i="19"/>
  <c r="N59" i="19" s="1"/>
  <c r="G8" i="19"/>
  <c r="N8" i="19" s="1"/>
  <c r="G43" i="19"/>
  <c r="N43" i="19" s="1"/>
  <c r="G18" i="19"/>
  <c r="N18" i="19" s="1"/>
  <c r="G11" i="19"/>
  <c r="N11" i="19" s="1"/>
  <c r="G12" i="19"/>
  <c r="N12" i="19" s="1"/>
  <c r="G17" i="19"/>
  <c r="N17" i="19" s="1"/>
  <c r="G6" i="19"/>
  <c r="N6" i="19" s="1"/>
  <c r="G63" i="19"/>
  <c r="N63" i="19" s="1"/>
  <c r="G64" i="19"/>
  <c r="N64" i="19" s="1"/>
  <c r="G53" i="19"/>
  <c r="N53" i="19" s="1"/>
  <c r="G42" i="19"/>
  <c r="N42" i="19" s="1"/>
  <c r="G51" i="19"/>
  <c r="N51" i="19" s="1"/>
  <c r="G30" i="19"/>
  <c r="N30" i="19" s="1"/>
  <c r="G20" i="19"/>
  <c r="N20" i="19" s="1"/>
  <c r="G9" i="19"/>
  <c r="N9" i="19" s="1"/>
  <c r="G39" i="19"/>
  <c r="N39" i="19" s="1"/>
  <c r="G35" i="19"/>
  <c r="N35" i="19" s="1"/>
  <c r="G66" i="19"/>
  <c r="N66" i="19" s="1"/>
  <c r="G15" i="19"/>
  <c r="N15" i="19" s="1"/>
  <c r="G19" i="19"/>
  <c r="N19" i="19" s="1"/>
  <c r="G65" i="19"/>
  <c r="N65" i="19" s="1"/>
  <c r="G54" i="19"/>
  <c r="N54" i="19" s="1"/>
  <c r="H49" i="19"/>
  <c r="H9" i="19"/>
  <c r="H44" i="19"/>
  <c r="BK7" i="19"/>
  <c r="H28" i="19"/>
  <c r="AS37" i="19"/>
  <c r="H21" i="19"/>
  <c r="AS10" i="19"/>
  <c r="BJ13" i="19"/>
  <c r="BQ13" i="19" s="1"/>
  <c r="BJ14" i="19"/>
  <c r="BQ14" i="19" s="1"/>
  <c r="BJ20" i="19"/>
  <c r="BQ20" i="19" s="1"/>
  <c r="BJ8" i="19"/>
  <c r="BQ8" i="19" s="1"/>
  <c r="BJ9" i="19"/>
  <c r="BQ9" i="19" s="1"/>
  <c r="BJ15" i="19"/>
  <c r="BQ15" i="19" s="1"/>
  <c r="BJ21" i="19"/>
  <c r="BQ21" i="19" s="1"/>
  <c r="BJ16" i="19"/>
  <c r="BQ16" i="19" s="1"/>
  <c r="BJ11" i="19"/>
  <c r="BQ11" i="19" s="1"/>
  <c r="BJ17" i="19"/>
  <c r="BQ17" i="19" s="1"/>
  <c r="BJ12" i="19"/>
  <c r="BQ12" i="19" s="1"/>
  <c r="BJ18" i="19"/>
  <c r="BQ18" i="19" s="1"/>
  <c r="BJ6" i="19"/>
  <c r="BQ6" i="19" s="1"/>
  <c r="BJ7" i="19"/>
  <c r="BQ7" i="19" s="1"/>
  <c r="BJ19" i="19"/>
  <c r="BQ19" i="19" s="1"/>
  <c r="H61" i="19"/>
  <c r="AS8" i="19"/>
  <c r="Z17" i="19"/>
  <c r="AG17" i="19" s="1"/>
  <c r="AA9" i="19"/>
  <c r="AS26" i="19"/>
  <c r="AA33" i="19"/>
  <c r="AH17" i="16"/>
  <c r="CL17" i="16"/>
  <c r="CD17" i="16"/>
  <c r="BV17" i="16"/>
  <c r="BN17" i="16"/>
  <c r="CT17" i="16"/>
  <c r="AH17" i="13"/>
  <c r="CL17" i="13"/>
  <c r="CD17" i="13"/>
  <c r="BV17" i="13"/>
  <c r="BN17" i="13"/>
  <c r="CT17" i="13"/>
  <c r="AH17" i="11"/>
  <c r="CL17" i="11"/>
  <c r="CD17" i="11"/>
  <c r="BV17" i="11"/>
  <c r="BN17" i="11"/>
  <c r="CT17" i="11"/>
  <c r="B555" i="31"/>
  <c r="B554" i="31"/>
  <c r="A540" i="31"/>
  <c r="A541" i="31" s="1"/>
  <c r="A542" i="31" s="1"/>
  <c r="A543" i="31" s="1"/>
  <c r="B544" i="31"/>
  <c r="AL133" i="31"/>
  <c r="AE140" i="31"/>
  <c r="A140" i="31"/>
  <c r="H133" i="31"/>
  <c r="W140" i="31"/>
  <c r="P147" i="31"/>
  <c r="B549" i="31"/>
  <c r="B547" i="30"/>
  <c r="AE140" i="30"/>
  <c r="AL133" i="30"/>
  <c r="A540" i="30"/>
  <c r="A541" i="30" s="1"/>
  <c r="B544" i="30"/>
  <c r="H140" i="30"/>
  <c r="A147" i="30"/>
  <c r="B549" i="30"/>
  <c r="W133" i="30"/>
  <c r="P140" i="30"/>
  <c r="A542" i="30"/>
  <c r="A543" i="30" s="1"/>
  <c r="B546" i="30"/>
  <c r="B546" i="29"/>
  <c r="B547" i="29"/>
  <c r="A540" i="29"/>
  <c r="A541" i="29" s="1"/>
  <c r="A542" i="29" s="1"/>
  <c r="A543" i="29" s="1"/>
  <c r="B544" i="29"/>
  <c r="B549" i="29"/>
  <c r="H133" i="29"/>
  <c r="A140" i="29"/>
  <c r="W133" i="29"/>
  <c r="P140" i="29"/>
  <c r="AL133" i="29"/>
  <c r="AE140" i="29"/>
  <c r="A545" i="20"/>
  <c r="A546" i="20" s="1"/>
  <c r="A547" i="20" s="1"/>
  <c r="A548" i="20"/>
  <c r="H462" i="20"/>
  <c r="A469" i="20"/>
  <c r="AL469" i="20"/>
  <c r="AE476" i="20"/>
  <c r="W462" i="20"/>
  <c r="P469" i="20"/>
  <c r="A147" i="20"/>
  <c r="H140" i="20"/>
  <c r="AE147" i="20"/>
  <c r="AL147" i="20" s="1"/>
  <c r="P147" i="20"/>
  <c r="W147" i="20" s="1"/>
  <c r="V1" i="21"/>
  <c r="W142" i="21" s="1"/>
  <c r="D142" i="21" s="1"/>
  <c r="W61" i="21"/>
  <c r="D61" i="21" s="1"/>
  <c r="CT24" i="9"/>
  <c r="CL24" i="9"/>
  <c r="CD24" i="9"/>
  <c r="BV24" i="9"/>
  <c r="BN24" i="9"/>
  <c r="AH24" i="9"/>
  <c r="A27" i="7"/>
  <c r="BV24" i="7"/>
  <c r="CT24" i="7"/>
  <c r="BN24" i="7"/>
  <c r="Z24" i="7"/>
  <c r="E20" i="7"/>
  <c r="M20" i="7" s="1"/>
  <c r="C20" i="7"/>
  <c r="G20" i="7"/>
  <c r="O20" i="7" s="1"/>
  <c r="W20" i="7" s="1"/>
  <c r="AE20" i="7" s="1"/>
  <c r="D20" i="7"/>
  <c r="L20" i="7" s="1"/>
  <c r="T20" i="7" s="1"/>
  <c r="AB20" i="7" s="1"/>
  <c r="AJ20" i="7" s="1"/>
  <c r="U14" i="7"/>
  <c r="AC14" i="7" s="1"/>
  <c r="AK14" i="7" s="1"/>
  <c r="AP14" i="7" s="1"/>
  <c r="T12" i="7"/>
  <c r="AB12" i="7" s="1"/>
  <c r="AJ12" i="7" s="1"/>
  <c r="P21" i="18"/>
  <c r="B6" i="28" s="1"/>
  <c r="O22" i="18"/>
  <c r="P22" i="18" s="1"/>
  <c r="B7" i="28" s="1"/>
  <c r="O85" i="18"/>
  <c r="P84" i="18"/>
  <c r="O55" i="18"/>
  <c r="P54" i="18"/>
  <c r="O46" i="18"/>
  <c r="P45" i="18"/>
  <c r="O28" i="18"/>
  <c r="P28" i="18" s="1"/>
  <c r="B13" i="28" s="1"/>
  <c r="P27" i="18"/>
  <c r="B12" i="28" s="1"/>
  <c r="O49" i="18"/>
  <c r="P48" i="18"/>
  <c r="O97" i="18"/>
  <c r="P96" i="18"/>
  <c r="O43" i="18"/>
  <c r="P42" i="18"/>
  <c r="O103" i="18"/>
  <c r="P102" i="18"/>
  <c r="O58" i="18"/>
  <c r="P57" i="18"/>
  <c r="O94" i="18"/>
  <c r="P93" i="18"/>
  <c r="O106" i="18"/>
  <c r="P105" i="18"/>
  <c r="O118" i="18"/>
  <c r="P117" i="18"/>
  <c r="O25" i="18"/>
  <c r="P25" i="18" s="1"/>
  <c r="B10" i="28" s="1"/>
  <c r="P24" i="18"/>
  <c r="B9" i="28" s="1"/>
  <c r="O70" i="18"/>
  <c r="P69" i="18"/>
  <c r="O100" i="18"/>
  <c r="P99" i="18"/>
  <c r="O31" i="18"/>
  <c r="P30" i="18"/>
  <c r="B15" i="28" s="1"/>
  <c r="O115" i="18"/>
  <c r="P114" i="18"/>
  <c r="O34" i="18"/>
  <c r="P33" i="18"/>
  <c r="O91" i="18"/>
  <c r="P90" i="18"/>
  <c r="P108" i="18"/>
  <c r="O121" i="18"/>
  <c r="P120" i="18"/>
  <c r="O67" i="18"/>
  <c r="P66" i="18"/>
  <c r="O73" i="18"/>
  <c r="P73" i="18" s="1"/>
  <c r="P72" i="18"/>
  <c r="O112" i="18"/>
  <c r="P111" i="18"/>
  <c r="O64" i="18"/>
  <c r="P63" i="18"/>
  <c r="O88" i="18"/>
  <c r="P87" i="18"/>
  <c r="O19" i="18"/>
  <c r="P19" i="18" s="1"/>
  <c r="B4" i="28" s="1"/>
  <c r="P18" i="18"/>
  <c r="B3" i="28" s="1"/>
  <c r="O82" i="18"/>
  <c r="P81" i="18"/>
  <c r="O79" i="18"/>
  <c r="P78" i="18"/>
  <c r="O37" i="18"/>
  <c r="P36" i="18"/>
  <c r="O52" i="18"/>
  <c r="P52" i="18" s="1"/>
  <c r="P51" i="18"/>
  <c r="O76" i="18"/>
  <c r="P75" i="18"/>
  <c r="T13" i="7"/>
  <c r="AB13" i="7" s="1"/>
  <c r="AJ13" i="7" s="1"/>
  <c r="U13" i="7"/>
  <c r="A31" i="7"/>
  <c r="A26" i="7"/>
  <c r="A28" i="7"/>
  <c r="W14" i="7"/>
  <c r="AE14" i="7" s="1"/>
  <c r="AM14" i="7" s="1"/>
  <c r="W12" i="7"/>
  <c r="AE12" i="7" s="1"/>
  <c r="V12" i="7"/>
  <c r="AD12" i="7" s="1"/>
  <c r="V13" i="7"/>
  <c r="AD13" i="7" s="1"/>
  <c r="AL13" i="7" s="1"/>
  <c r="U20" i="7"/>
  <c r="AC20" i="7" s="1"/>
  <c r="AK20" i="7" s="1"/>
  <c r="U12" i="7"/>
  <c r="AC12" i="7" s="1"/>
  <c r="AK12" i="7" s="1"/>
  <c r="AS12" i="7" s="1"/>
  <c r="V20" i="7"/>
  <c r="AD20" i="7" s="1"/>
  <c r="AH24" i="7"/>
  <c r="R24" i="7"/>
  <c r="J24" i="7"/>
  <c r="BF24" i="7"/>
  <c r="AX24" i="7"/>
  <c r="AP24" i="7"/>
  <c r="T14" i="7"/>
  <c r="AB14" i="7" s="1"/>
  <c r="V14" i="7"/>
  <c r="AD14" i="7" s="1"/>
  <c r="AL14" i="7" s="1"/>
  <c r="AR12" i="7"/>
  <c r="BP12" i="7" s="1"/>
  <c r="BX12" i="7" s="1"/>
  <c r="AC13" i="7"/>
  <c r="AK13" i="7" s="1"/>
  <c r="W19" i="9"/>
  <c r="AE19" i="9" s="1"/>
  <c r="X12" i="9"/>
  <c r="AF12" i="9" s="1"/>
  <c r="W13" i="9"/>
  <c r="AE13" i="9" s="1"/>
  <c r="U12" i="9"/>
  <c r="AC12" i="9" s="1"/>
  <c r="AK12" i="9" s="1"/>
  <c r="U19" i="9"/>
  <c r="AC19" i="9" s="1"/>
  <c r="W12" i="9"/>
  <c r="AE12" i="9" s="1"/>
  <c r="W15" i="9"/>
  <c r="W14" i="9"/>
  <c r="AE14" i="9" s="1"/>
  <c r="AM14" i="9" s="1"/>
  <c r="V19" i="9"/>
  <c r="AD19" i="9" s="1"/>
  <c r="X19" i="9"/>
  <c r="AF19" i="9" s="1"/>
  <c r="V12" i="9"/>
  <c r="AD12" i="9" s="1"/>
  <c r="X14" i="9"/>
  <c r="AF14" i="9" s="1"/>
  <c r="U14" i="9"/>
  <c r="AC14" i="9" s="1"/>
  <c r="AK14" i="9" s="1"/>
  <c r="T12" i="9"/>
  <c r="X13" i="9"/>
  <c r="AF13" i="9" s="1"/>
  <c r="U15" i="9"/>
  <c r="AC15" i="9" s="1"/>
  <c r="T13" i="9"/>
  <c r="AB13" i="9" s="1"/>
  <c r="AJ13" i="9" s="1"/>
  <c r="X15" i="9"/>
  <c r="AF15" i="9" s="1"/>
  <c r="AN15" i="9" s="1"/>
  <c r="T19" i="9"/>
  <c r="U13" i="9"/>
  <c r="T15" i="9"/>
  <c r="AB15" i="9" s="1"/>
  <c r="V13" i="9"/>
  <c r="AD13" i="9" s="1"/>
  <c r="T14" i="9"/>
  <c r="AB14" i="9" s="1"/>
  <c r="J24" i="9"/>
  <c r="BF24" i="9"/>
  <c r="AX24" i="9"/>
  <c r="AP24" i="9"/>
  <c r="Z24" i="9"/>
  <c r="R24" i="9"/>
  <c r="V14" i="9"/>
  <c r="AP17" i="16"/>
  <c r="AP17" i="11"/>
  <c r="AP17" i="13"/>
  <c r="BF17" i="16"/>
  <c r="AX17" i="16"/>
  <c r="Z17" i="16"/>
  <c r="R17" i="16"/>
  <c r="J17" i="16"/>
  <c r="BF17" i="13"/>
  <c r="AX17" i="13"/>
  <c r="Z17" i="13"/>
  <c r="R17" i="13"/>
  <c r="J17" i="13"/>
  <c r="BF17" i="11"/>
  <c r="AX17" i="11"/>
  <c r="Z17" i="11"/>
  <c r="R17" i="11"/>
  <c r="J17" i="11"/>
  <c r="E14" i="16"/>
  <c r="M14" i="16" s="1"/>
  <c r="W14" i="16" s="1"/>
  <c r="AE14" i="16" s="1"/>
  <c r="AM14" i="16" s="1"/>
  <c r="F14" i="16"/>
  <c r="N14" i="16" s="1"/>
  <c r="D13" i="16"/>
  <c r="L13" i="16" s="1"/>
  <c r="E13" i="16"/>
  <c r="M13" i="16" s="1"/>
  <c r="F15" i="16"/>
  <c r="N15" i="16" s="1"/>
  <c r="X15" i="16" s="1"/>
  <c r="AF15" i="16" s="1"/>
  <c r="AN15" i="16" s="1"/>
  <c r="G15" i="16"/>
  <c r="O15" i="16" s="1"/>
  <c r="D12" i="16"/>
  <c r="L12" i="16" s="1"/>
  <c r="E19" i="16"/>
  <c r="M19" i="16" s="1"/>
  <c r="A24" i="16"/>
  <c r="G21" i="16"/>
  <c r="O21" i="16" s="1"/>
  <c r="F20" i="16"/>
  <c r="N20" i="16" s="1"/>
  <c r="H22" i="16"/>
  <c r="P22" i="16" s="1"/>
  <c r="J14" i="14"/>
  <c r="B17" i="14"/>
  <c r="K17" i="14" s="1"/>
  <c r="I15" i="14"/>
  <c r="J15" i="14" s="1"/>
  <c r="I16" i="14"/>
  <c r="J16" i="14" s="1"/>
  <c r="I6" i="14"/>
  <c r="J6" i="14" s="1"/>
  <c r="K7" i="14"/>
  <c r="J7" i="14" s="1"/>
  <c r="B8" i="14"/>
  <c r="K8" i="14" s="1"/>
  <c r="J5" i="14"/>
  <c r="B18" i="14"/>
  <c r="K18" i="14" s="1"/>
  <c r="A19" i="14"/>
  <c r="A9" i="14"/>
  <c r="B9" i="14"/>
  <c r="K9" i="14" s="1"/>
  <c r="A10" i="14"/>
  <c r="C21" i="9"/>
  <c r="D21" i="9"/>
  <c r="L21" i="9" s="1"/>
  <c r="T21" i="9" s="1"/>
  <c r="AB21" i="9" s="1"/>
  <c r="E14" i="13"/>
  <c r="M14" i="13" s="1"/>
  <c r="F14" i="13"/>
  <c r="N14" i="13" s="1"/>
  <c r="D13" i="13"/>
  <c r="L13" i="13" s="1"/>
  <c r="E13" i="13"/>
  <c r="M13" i="13" s="1"/>
  <c r="D12" i="13"/>
  <c r="L12" i="13" s="1"/>
  <c r="E19" i="13"/>
  <c r="M19" i="13" s="1"/>
  <c r="A24" i="13"/>
  <c r="G21" i="13"/>
  <c r="O21" i="13" s="1"/>
  <c r="F20" i="13"/>
  <c r="N20" i="13" s="1"/>
  <c r="H22" i="13"/>
  <c r="P22" i="13" s="1"/>
  <c r="F15" i="13"/>
  <c r="N15" i="13" s="1"/>
  <c r="G15" i="13"/>
  <c r="O15" i="13" s="1"/>
  <c r="F15" i="11"/>
  <c r="N15" i="11" s="1"/>
  <c r="G15" i="11"/>
  <c r="O15" i="11" s="1"/>
  <c r="D12" i="11"/>
  <c r="L12" i="11" s="1"/>
  <c r="E19" i="11"/>
  <c r="M19" i="11" s="1"/>
  <c r="A24" i="11"/>
  <c r="G21" i="11"/>
  <c r="O21" i="11" s="1"/>
  <c r="F20" i="11"/>
  <c r="N20" i="11" s="1"/>
  <c r="H22" i="11"/>
  <c r="P22" i="11" s="1"/>
  <c r="D13" i="11"/>
  <c r="L13" i="11" s="1"/>
  <c r="E13" i="11"/>
  <c r="M13" i="11" s="1"/>
  <c r="E14" i="11"/>
  <c r="M14" i="11" s="1"/>
  <c r="F14" i="11"/>
  <c r="N14" i="11" s="1"/>
  <c r="C20" i="9"/>
  <c r="D20" i="9"/>
  <c r="L20" i="9" s="1"/>
  <c r="E20" i="9"/>
  <c r="M20" i="9" s="1"/>
  <c r="F20" i="9"/>
  <c r="N20" i="9" s="1"/>
  <c r="G20" i="9"/>
  <c r="O20" i="9" s="1"/>
  <c r="H20" i="9"/>
  <c r="P20" i="9" s="1"/>
  <c r="C19" i="7"/>
  <c r="D19" i="7"/>
  <c r="L19" i="7" s="1"/>
  <c r="E19" i="7"/>
  <c r="M19" i="7" s="1"/>
  <c r="G19" i="7"/>
  <c r="O19" i="7" s="1"/>
  <c r="F19" i="7"/>
  <c r="N19" i="7" s="1"/>
  <c r="A34" i="7"/>
  <c r="A35" i="7"/>
  <c r="A33" i="7"/>
  <c r="A38" i="7"/>
  <c r="A29" i="9"/>
  <c r="A26" i="9"/>
  <c r="A27" i="9"/>
  <c r="A31" i="9"/>
  <c r="A28" i="9"/>
  <c r="C21" i="7"/>
  <c r="D21" i="7"/>
  <c r="L21" i="7" s="1"/>
  <c r="E21" i="7"/>
  <c r="M21" i="7" s="1"/>
  <c r="F21" i="7"/>
  <c r="N21" i="7" s="1"/>
  <c r="G21" i="7"/>
  <c r="O21" i="7" s="1"/>
  <c r="G28" i="7"/>
  <c r="O28" i="7" s="1"/>
  <c r="D28" i="7"/>
  <c r="L28" i="7" s="1"/>
  <c r="T28" i="7" s="1"/>
  <c r="AB28" i="7" s="1"/>
  <c r="E28" i="7"/>
  <c r="M28" i="7" s="1"/>
  <c r="C28" i="7"/>
  <c r="F28" i="7"/>
  <c r="N28" i="7" s="1"/>
  <c r="C27" i="7"/>
  <c r="D27" i="7"/>
  <c r="L27" i="7" s="1"/>
  <c r="E27" i="7"/>
  <c r="M27" i="7" s="1"/>
  <c r="F27" i="7"/>
  <c r="N27" i="7" s="1"/>
  <c r="G27" i="7"/>
  <c r="O27" i="7" s="1"/>
  <c r="E26" i="7"/>
  <c r="M26" i="7" s="1"/>
  <c r="F26" i="7"/>
  <c r="N26" i="7" s="1"/>
  <c r="C26" i="7"/>
  <c r="D26" i="7"/>
  <c r="L26" i="7" s="1"/>
  <c r="G26" i="7"/>
  <c r="O26" i="7" s="1"/>
  <c r="W26" i="7" s="1"/>
  <c r="AE26" i="7" s="1"/>
  <c r="H22" i="9"/>
  <c r="P22" i="9" s="1"/>
  <c r="C22" i="9"/>
  <c r="D22" i="9"/>
  <c r="L22" i="9" s="1"/>
  <c r="E22" i="9"/>
  <c r="M22" i="9" s="1"/>
  <c r="F22" i="9"/>
  <c r="N22" i="9" s="1"/>
  <c r="G22" i="9"/>
  <c r="O22" i="9" s="1"/>
  <c r="B67" i="34" l="1"/>
  <c r="B74" i="34" s="1" a="1"/>
  <c r="G66" i="34"/>
  <c r="A66" i="34"/>
  <c r="K2" i="34"/>
  <c r="L2" i="34"/>
  <c r="BK1" i="19"/>
  <c r="AR2" i="19"/>
  <c r="AA2" i="19"/>
  <c r="AP9" i="19"/>
  <c r="X9" i="19"/>
  <c r="E41" i="19"/>
  <c r="E29" i="19"/>
  <c r="X12" i="19"/>
  <c r="AP12" i="19"/>
  <c r="E44" i="19"/>
  <c r="AP18" i="19"/>
  <c r="E50" i="19"/>
  <c r="X18" i="19"/>
  <c r="X6" i="19"/>
  <c r="E38" i="19"/>
  <c r="AP6" i="19"/>
  <c r="E47" i="19"/>
  <c r="X15" i="19"/>
  <c r="AP15" i="19"/>
  <c r="AR1" i="19"/>
  <c r="E26" i="19"/>
  <c r="E35" i="19"/>
  <c r="BH11" i="19"/>
  <c r="AP30" i="19"/>
  <c r="X30" i="19"/>
  <c r="E14" i="19"/>
  <c r="E62" i="19"/>
  <c r="G1" i="19"/>
  <c r="G2" i="19"/>
  <c r="X27" i="19"/>
  <c r="E11" i="19"/>
  <c r="E59" i="19"/>
  <c r="BH8" i="19"/>
  <c r="AP27" i="19"/>
  <c r="BJ1" i="19"/>
  <c r="BK2" i="19"/>
  <c r="AS1" i="19"/>
  <c r="E20" i="19"/>
  <c r="AP36" i="19"/>
  <c r="BH17" i="19"/>
  <c r="H2" i="19"/>
  <c r="H1" i="19"/>
  <c r="Z2" i="19"/>
  <c r="Z1" i="19"/>
  <c r="AA1" i="19"/>
  <c r="E32" i="19"/>
  <c r="AP24" i="19"/>
  <c r="E8" i="19"/>
  <c r="E56" i="19"/>
  <c r="X24" i="19"/>
  <c r="BJ2" i="19"/>
  <c r="AS2" i="19"/>
  <c r="AP25" i="19"/>
  <c r="X25" i="19"/>
  <c r="BH6" i="19"/>
  <c r="E9" i="19"/>
  <c r="E57" i="19"/>
  <c r="E53" i="19"/>
  <c r="X21" i="19"/>
  <c r="AP21" i="19"/>
  <c r="X33" i="19"/>
  <c r="E17" i="19"/>
  <c r="E65" i="19"/>
  <c r="BH14" i="19"/>
  <c r="AP33" i="19"/>
  <c r="AH24" i="16"/>
  <c r="BN24" i="16"/>
  <c r="BV24" i="16"/>
  <c r="CT24" i="16"/>
  <c r="CL24" i="16"/>
  <c r="CD24" i="16"/>
  <c r="AH24" i="13"/>
  <c r="BN24" i="13"/>
  <c r="BV24" i="13"/>
  <c r="CT24" i="13"/>
  <c r="CL24" i="13"/>
  <c r="CD24" i="13"/>
  <c r="AH24" i="11"/>
  <c r="BN24" i="11"/>
  <c r="BV24" i="11"/>
  <c r="CT24" i="11"/>
  <c r="CL24" i="11"/>
  <c r="CD24" i="11"/>
  <c r="P154" i="31"/>
  <c r="W147" i="31"/>
  <c r="A147" i="31"/>
  <c r="H140" i="31"/>
  <c r="AL140" i="31"/>
  <c r="AE147" i="31"/>
  <c r="A544" i="31"/>
  <c r="A545" i="31" s="1"/>
  <c r="A546" i="31" s="1"/>
  <c r="A547" i="31" s="1"/>
  <c r="B548" i="31"/>
  <c r="B558" i="31"/>
  <c r="B559" i="31"/>
  <c r="B553" i="31"/>
  <c r="W140" i="30"/>
  <c r="P147" i="30"/>
  <c r="B553" i="30"/>
  <c r="H147" i="30"/>
  <c r="A154" i="30"/>
  <c r="A544" i="30"/>
  <c r="A545" i="30" s="1"/>
  <c r="A546" i="30" s="1"/>
  <c r="A547" i="30" s="1"/>
  <c r="B548" i="30"/>
  <c r="AL140" i="30"/>
  <c r="AE147" i="30"/>
  <c r="B551" i="30"/>
  <c r="B550" i="30"/>
  <c r="W140" i="29"/>
  <c r="P147" i="29"/>
  <c r="H140" i="29"/>
  <c r="A147" i="29"/>
  <c r="B553" i="29"/>
  <c r="A544" i="29"/>
  <c r="A545" i="29" s="1"/>
  <c r="B548" i="29"/>
  <c r="B551" i="29"/>
  <c r="B550" i="29"/>
  <c r="A546" i="29"/>
  <c r="A547" i="29" s="1"/>
  <c r="AL140" i="29"/>
  <c r="AE147" i="29"/>
  <c r="A549" i="20"/>
  <c r="A550" i="20" s="1"/>
  <c r="A551" i="20" s="1"/>
  <c r="A552" i="20"/>
  <c r="AL476" i="20"/>
  <c r="AE483" i="20"/>
  <c r="W469" i="20"/>
  <c r="P476" i="20"/>
  <c r="H469" i="20"/>
  <c r="A476" i="20"/>
  <c r="A154" i="20"/>
  <c r="H147" i="20"/>
  <c r="AE154" i="20"/>
  <c r="AL154" i="20" s="1"/>
  <c r="P154" i="20"/>
  <c r="W154" i="20" s="1"/>
  <c r="P37" i="18"/>
  <c r="P67" i="18"/>
  <c r="W55" i="21"/>
  <c r="D55" i="21" s="1"/>
  <c r="W79" i="21"/>
  <c r="D79" i="21" s="1"/>
  <c r="W112" i="21"/>
  <c r="D112" i="21" s="1"/>
  <c r="W121" i="21"/>
  <c r="D121" i="21" s="1"/>
  <c r="W20" i="21"/>
  <c r="D20" i="21" s="1"/>
  <c r="W32" i="21"/>
  <c r="D32" i="21" s="1"/>
  <c r="W56" i="21"/>
  <c r="D56" i="21" s="1"/>
  <c r="W128" i="21"/>
  <c r="D128" i="21" s="1"/>
  <c r="W45" i="21"/>
  <c r="D45" i="21" s="1"/>
  <c r="W113" i="21"/>
  <c r="D113" i="21" s="1"/>
  <c r="W122" i="21"/>
  <c r="D122" i="21" s="1"/>
  <c r="W107" i="21"/>
  <c r="D107" i="21" s="1"/>
  <c r="W35" i="21"/>
  <c r="D35" i="21" s="1"/>
  <c r="W23" i="21"/>
  <c r="D23" i="21" s="1"/>
  <c r="W38" i="21"/>
  <c r="D38" i="21" s="1"/>
  <c r="W28" i="21"/>
  <c r="D28" i="21" s="1"/>
  <c r="W98" i="21"/>
  <c r="D98" i="21" s="1"/>
  <c r="W137" i="21"/>
  <c r="D137" i="21" s="1"/>
  <c r="W21" i="21"/>
  <c r="D21" i="21" s="1"/>
  <c r="W24" i="21"/>
  <c r="D24" i="21" s="1"/>
  <c r="W71" i="21"/>
  <c r="D71" i="21" s="1"/>
  <c r="W101" i="21"/>
  <c r="D101" i="21" s="1"/>
  <c r="W95" i="21"/>
  <c r="D95" i="21" s="1"/>
  <c r="W104" i="21"/>
  <c r="D104" i="21" s="1"/>
  <c r="W41" i="21"/>
  <c r="D41" i="21" s="1"/>
  <c r="W65" i="21"/>
  <c r="D65" i="21" s="1"/>
  <c r="W80" i="21"/>
  <c r="D80" i="21" s="1"/>
  <c r="W17" i="21"/>
  <c r="W75" i="21"/>
  <c r="D75" i="21" s="1"/>
  <c r="W59" i="21"/>
  <c r="D59" i="21" s="1"/>
  <c r="W74" i="21"/>
  <c r="D74" i="21" s="1"/>
  <c r="W44" i="21"/>
  <c r="D44" i="21" s="1"/>
  <c r="W105" i="21"/>
  <c r="D105" i="21" s="1"/>
  <c r="W51" i="21"/>
  <c r="D51" i="21" s="1"/>
  <c r="W92" i="21"/>
  <c r="D92" i="21" s="1"/>
  <c r="W83" i="21"/>
  <c r="D83" i="21" s="1"/>
  <c r="W64" i="21"/>
  <c r="D64" i="21" s="1"/>
  <c r="W102" i="21"/>
  <c r="D102" i="21" s="1"/>
  <c r="W93" i="21"/>
  <c r="D93" i="21" s="1"/>
  <c r="W120" i="21"/>
  <c r="D120" i="21" s="1"/>
  <c r="W118" i="21"/>
  <c r="D118" i="21" s="1"/>
  <c r="W133" i="21"/>
  <c r="D133" i="21" s="1"/>
  <c r="W131" i="21"/>
  <c r="D131" i="21" s="1"/>
  <c r="W135" i="21"/>
  <c r="D135" i="21" s="1"/>
  <c r="W78" i="21"/>
  <c r="D78" i="21" s="1"/>
  <c r="W33" i="21"/>
  <c r="D33" i="21" s="1"/>
  <c r="W29" i="21"/>
  <c r="D29" i="21" s="1"/>
  <c r="W47" i="21"/>
  <c r="D47" i="21" s="1"/>
  <c r="W110" i="21"/>
  <c r="D110" i="21" s="1"/>
  <c r="W68" i="21"/>
  <c r="D68" i="21" s="1"/>
  <c r="W82" i="21"/>
  <c r="D82" i="21" s="1"/>
  <c r="W103" i="21"/>
  <c r="D103" i="21" s="1"/>
  <c r="W34" i="21"/>
  <c r="D34" i="21" s="1"/>
  <c r="W136" i="21"/>
  <c r="D136" i="21" s="1"/>
  <c r="W90" i="21"/>
  <c r="D90" i="21" s="1"/>
  <c r="W134" i="21"/>
  <c r="D134" i="21" s="1"/>
  <c r="W143" i="21"/>
  <c r="D143" i="21" s="1"/>
  <c r="W145" i="21"/>
  <c r="D145" i="21" s="1"/>
  <c r="W63" i="21"/>
  <c r="D63" i="21" s="1"/>
  <c r="W116" i="21"/>
  <c r="D116" i="21" s="1"/>
  <c r="W76" i="21"/>
  <c r="D76" i="21" s="1"/>
  <c r="W81" i="21"/>
  <c r="D81" i="21" s="1"/>
  <c r="W87" i="21"/>
  <c r="D87" i="21" s="1"/>
  <c r="W84" i="21"/>
  <c r="D84" i="21" s="1"/>
  <c r="W126" i="21"/>
  <c r="D126" i="21" s="1"/>
  <c r="W46" i="21"/>
  <c r="D46" i="21" s="1"/>
  <c r="W119" i="21"/>
  <c r="D119" i="21" s="1"/>
  <c r="W62" i="21"/>
  <c r="D62" i="21" s="1"/>
  <c r="W140" i="21"/>
  <c r="D140" i="21" s="1"/>
  <c r="W86" i="21"/>
  <c r="D86" i="21" s="1"/>
  <c r="W26" i="21"/>
  <c r="D26" i="21" s="1"/>
  <c r="W77" i="21"/>
  <c r="D77" i="21" s="1"/>
  <c r="W106" i="21"/>
  <c r="D106" i="21" s="1"/>
  <c r="W123" i="21"/>
  <c r="D123" i="21" s="1"/>
  <c r="W50" i="21"/>
  <c r="D50" i="21" s="1"/>
  <c r="W89" i="21"/>
  <c r="D89" i="21" s="1"/>
  <c r="W146" i="21"/>
  <c r="D146" i="21" s="1"/>
  <c r="W91" i="21"/>
  <c r="D91" i="21" s="1"/>
  <c r="W144" i="21"/>
  <c r="D144" i="21" s="1"/>
  <c r="W54" i="21"/>
  <c r="D54" i="21" s="1"/>
  <c r="W132" i="21"/>
  <c r="D132" i="21" s="1"/>
  <c r="W53" i="21"/>
  <c r="D53" i="21" s="1"/>
  <c r="W22" i="21"/>
  <c r="D22" i="21" s="1"/>
  <c r="W125" i="21"/>
  <c r="D125" i="21" s="1"/>
  <c r="W94" i="21"/>
  <c r="D94" i="21" s="1"/>
  <c r="W124" i="21"/>
  <c r="D124" i="21" s="1"/>
  <c r="W117" i="21"/>
  <c r="D117" i="21" s="1"/>
  <c r="W27" i="21"/>
  <c r="D27" i="21" s="1"/>
  <c r="W25" i="21"/>
  <c r="D25" i="21" s="1"/>
  <c r="W109" i="21"/>
  <c r="D109" i="21" s="1"/>
  <c r="W70" i="21"/>
  <c r="D70" i="21" s="1"/>
  <c r="W130" i="21"/>
  <c r="D130" i="21" s="1"/>
  <c r="W100" i="21"/>
  <c r="D100" i="21" s="1"/>
  <c r="W36" i="21"/>
  <c r="D36" i="21" s="1"/>
  <c r="W48" i="21"/>
  <c r="D48" i="21" s="1"/>
  <c r="W42" i="21"/>
  <c r="D42" i="21" s="1"/>
  <c r="W96" i="21"/>
  <c r="D96" i="21" s="1"/>
  <c r="W60" i="21"/>
  <c r="D60" i="21" s="1"/>
  <c r="W99" i="21"/>
  <c r="D99" i="21" s="1"/>
  <c r="W108" i="21"/>
  <c r="D108" i="21" s="1"/>
  <c r="W129" i="21"/>
  <c r="D129" i="21" s="1"/>
  <c r="W19" i="21"/>
  <c r="D19" i="21" s="1"/>
  <c r="W31" i="21"/>
  <c r="D31" i="21" s="1"/>
  <c r="W40" i="21"/>
  <c r="D40" i="21" s="1"/>
  <c r="W58" i="21"/>
  <c r="D58" i="21" s="1"/>
  <c r="W30" i="21"/>
  <c r="D30" i="21" s="1"/>
  <c r="W67" i="21"/>
  <c r="D67" i="21" s="1"/>
  <c r="W141" i="21"/>
  <c r="D141" i="21" s="1"/>
  <c r="W57" i="21"/>
  <c r="D57" i="21" s="1"/>
  <c r="W18" i="21"/>
  <c r="D18" i="21" s="1"/>
  <c r="W39" i="21"/>
  <c r="D39" i="21" s="1"/>
  <c r="W66" i="21"/>
  <c r="D66" i="21" s="1"/>
  <c r="W139" i="21"/>
  <c r="D139" i="21" s="1"/>
  <c r="W72" i="21"/>
  <c r="D72" i="21" s="1"/>
  <c r="W111" i="21"/>
  <c r="D111" i="21" s="1"/>
  <c r="W114" i="21"/>
  <c r="D114" i="21" s="1"/>
  <c r="W88" i="21"/>
  <c r="D88" i="21" s="1"/>
  <c r="W37" i="21"/>
  <c r="D37" i="21" s="1"/>
  <c r="W138" i="21"/>
  <c r="D138" i="21" s="1"/>
  <c r="W69" i="21"/>
  <c r="D69" i="21" s="1"/>
  <c r="W97" i="21"/>
  <c r="D97" i="21" s="1"/>
  <c r="W115" i="21"/>
  <c r="D115" i="21" s="1"/>
  <c r="W73" i="21"/>
  <c r="D73" i="21" s="1"/>
  <c r="W127" i="21"/>
  <c r="D127" i="21" s="1"/>
  <c r="W85" i="21"/>
  <c r="D85" i="21" s="1"/>
  <c r="W52" i="21"/>
  <c r="D52" i="21" s="1"/>
  <c r="W49" i="21"/>
  <c r="D49" i="21" s="1"/>
  <c r="W43" i="21"/>
  <c r="D43" i="21" s="1"/>
  <c r="P106" i="18"/>
  <c r="P97" i="18"/>
  <c r="P34" i="18"/>
  <c r="P58" i="18"/>
  <c r="CT31" i="9"/>
  <c r="CL31" i="9"/>
  <c r="CD31" i="9"/>
  <c r="BV31" i="9"/>
  <c r="BN31" i="9"/>
  <c r="AH31" i="9"/>
  <c r="AL13" i="9"/>
  <c r="AK19" i="9"/>
  <c r="AS19" i="9" s="1"/>
  <c r="V27" i="7"/>
  <c r="AD27" i="7" s="1"/>
  <c r="BA12" i="7"/>
  <c r="BQ12" i="7"/>
  <c r="BV38" i="7"/>
  <c r="CT38" i="7"/>
  <c r="BN38" i="7"/>
  <c r="Z38" i="7"/>
  <c r="BV31" i="7"/>
  <c r="CT31" i="7"/>
  <c r="BN31" i="7"/>
  <c r="Z31" i="7"/>
  <c r="V21" i="7"/>
  <c r="AD21" i="7" s="1"/>
  <c r="AL21" i="7" s="1"/>
  <c r="T19" i="7"/>
  <c r="AB19" i="7" s="1"/>
  <c r="AJ19" i="7" s="1"/>
  <c r="AR19" i="7" s="1"/>
  <c r="BP19" i="7" s="1"/>
  <c r="P40" i="18"/>
  <c r="P112" i="18"/>
  <c r="P115" i="18"/>
  <c r="P100" i="18"/>
  <c r="P82" i="18"/>
  <c r="P64" i="18"/>
  <c r="P91" i="18"/>
  <c r="P118" i="18"/>
  <c r="P43" i="18"/>
  <c r="P46" i="18"/>
  <c r="P79" i="18"/>
  <c r="P94" i="18"/>
  <c r="P55" i="18"/>
  <c r="P31" i="18"/>
  <c r="P103" i="18"/>
  <c r="P85" i="18"/>
  <c r="P109" i="18"/>
  <c r="P88" i="18"/>
  <c r="P70" i="18"/>
  <c r="P49" i="18"/>
  <c r="P61" i="18"/>
  <c r="P76" i="18"/>
  <c r="U21" i="7"/>
  <c r="AC21" i="7" s="1"/>
  <c r="AK21" i="7" s="1"/>
  <c r="T21" i="7"/>
  <c r="AB21" i="7" s="1"/>
  <c r="V26" i="7"/>
  <c r="AD26" i="7" s="1"/>
  <c r="U26" i="7"/>
  <c r="AC26" i="7" s="1"/>
  <c r="W27" i="7"/>
  <c r="AE27" i="7" s="1"/>
  <c r="T26" i="7"/>
  <c r="T27" i="7"/>
  <c r="U27" i="7"/>
  <c r="AH38" i="7"/>
  <c r="BF38" i="7"/>
  <c r="AX38" i="7"/>
  <c r="AP38" i="7"/>
  <c r="R38" i="7"/>
  <c r="J38" i="7"/>
  <c r="AL27" i="7"/>
  <c r="AH31" i="7"/>
  <c r="R31" i="7"/>
  <c r="J31" i="7"/>
  <c r="AP31" i="7"/>
  <c r="BF31" i="7"/>
  <c r="AX31" i="7"/>
  <c r="V28" i="7"/>
  <c r="U28" i="7"/>
  <c r="V19" i="7"/>
  <c r="AD19" i="7" s="1"/>
  <c r="W28" i="7"/>
  <c r="W19" i="7"/>
  <c r="AE19" i="7" s="1"/>
  <c r="W21" i="7"/>
  <c r="AE21" i="7" s="1"/>
  <c r="AM21" i="7" s="1"/>
  <c r="U19" i="7"/>
  <c r="AC19" i="7" s="1"/>
  <c r="AL20" i="7"/>
  <c r="AP20" i="7" s="1"/>
  <c r="AT20" i="7" s="1"/>
  <c r="AP13" i="7"/>
  <c r="AT13" i="7" s="1"/>
  <c r="X20" i="9"/>
  <c r="AF20" i="9" s="1"/>
  <c r="AE15" i="9"/>
  <c r="AM15" i="9" s="1"/>
  <c r="V22" i="9"/>
  <c r="AD22" i="9" s="1"/>
  <c r="AL22" i="9" s="1"/>
  <c r="AB12" i="9"/>
  <c r="AJ12" i="9" s="1"/>
  <c r="AR12" i="9" s="1"/>
  <c r="BP12" i="9" s="1"/>
  <c r="BX12" i="9" s="1"/>
  <c r="AC13" i="9"/>
  <c r="AK13" i="9" s="1"/>
  <c r="AR19" i="9"/>
  <c r="BP19" i="9" s="1"/>
  <c r="AB19" i="9"/>
  <c r="AJ19" i="9" s="1"/>
  <c r="W22" i="9"/>
  <c r="U22" i="9"/>
  <c r="AC22" i="9" s="1"/>
  <c r="V20" i="9"/>
  <c r="AD20" i="9" s="1"/>
  <c r="AL20" i="9" s="1"/>
  <c r="T22" i="9"/>
  <c r="AB22" i="9" s="1"/>
  <c r="U20" i="9"/>
  <c r="U21" i="9"/>
  <c r="AC21" i="9" s="1"/>
  <c r="AK21" i="9" s="1"/>
  <c r="T20" i="9"/>
  <c r="AB20" i="9" s="1"/>
  <c r="AJ20" i="9" s="1"/>
  <c r="W20" i="9"/>
  <c r="AE20" i="9" s="1"/>
  <c r="J31" i="9"/>
  <c r="R31" i="9"/>
  <c r="BF31" i="9"/>
  <c r="AX31" i="9"/>
  <c r="AP31" i="9"/>
  <c r="Z31" i="9"/>
  <c r="AD14" i="9"/>
  <c r="AL14" i="9" s="1"/>
  <c r="AP14" i="9" s="1"/>
  <c r="X21" i="9"/>
  <c r="AF21" i="9" s="1"/>
  <c r="X22" i="9"/>
  <c r="AF22" i="9" s="1"/>
  <c r="AN22" i="9" s="1"/>
  <c r="V21" i="9"/>
  <c r="W21" i="9"/>
  <c r="AE21" i="9" s="1"/>
  <c r="AM21" i="9" s="1"/>
  <c r="AP24" i="16"/>
  <c r="AP15" i="9"/>
  <c r="AS12" i="9"/>
  <c r="AP24" i="11"/>
  <c r="AP24" i="13"/>
  <c r="U13" i="16"/>
  <c r="W15" i="16"/>
  <c r="V14" i="16"/>
  <c r="W14" i="13"/>
  <c r="AE14" i="13" s="1"/>
  <c r="V13" i="13"/>
  <c r="AD13" i="13" s="1"/>
  <c r="U13" i="11"/>
  <c r="BF24" i="16"/>
  <c r="AX24" i="16"/>
  <c r="Z24" i="16"/>
  <c r="R24" i="16"/>
  <c r="J24" i="16"/>
  <c r="W12" i="16"/>
  <c r="AE12" i="16" s="1"/>
  <c r="T12" i="16"/>
  <c r="X12" i="16"/>
  <c r="AF12" i="16" s="1"/>
  <c r="V12" i="16"/>
  <c r="AD12" i="16" s="1"/>
  <c r="V15" i="16"/>
  <c r="AD15" i="16" s="1"/>
  <c r="AL15" i="16" s="1"/>
  <c r="T15" i="16"/>
  <c r="AB15" i="16" s="1"/>
  <c r="U15" i="16"/>
  <c r="AC15" i="16" s="1"/>
  <c r="X13" i="16"/>
  <c r="AF13" i="16" s="1"/>
  <c r="T13" i="16"/>
  <c r="AB13" i="16" s="1"/>
  <c r="AJ13" i="16" s="1"/>
  <c r="W13" i="16"/>
  <c r="AE13" i="16" s="1"/>
  <c r="V13" i="16"/>
  <c r="AD13" i="16" s="1"/>
  <c r="AL13" i="16" s="1"/>
  <c r="X14" i="16"/>
  <c r="AF14" i="16" s="1"/>
  <c r="U14" i="16"/>
  <c r="AC14" i="16" s="1"/>
  <c r="AK14" i="16" s="1"/>
  <c r="T14" i="16"/>
  <c r="AB14" i="16" s="1"/>
  <c r="U12" i="16"/>
  <c r="AC12" i="16" s="1"/>
  <c r="BF24" i="13"/>
  <c r="AX24" i="13"/>
  <c r="Z24" i="13"/>
  <c r="R24" i="13"/>
  <c r="J24" i="13"/>
  <c r="X12" i="13"/>
  <c r="AF12" i="13" s="1"/>
  <c r="W12" i="13"/>
  <c r="AE12" i="13" s="1"/>
  <c r="T12" i="13"/>
  <c r="V12" i="13"/>
  <c r="AD12" i="13" s="1"/>
  <c r="U13" i="13"/>
  <c r="T13" i="13"/>
  <c r="AB13" i="13" s="1"/>
  <c r="AJ13" i="13" s="1"/>
  <c r="W13" i="13"/>
  <c r="AE13" i="13" s="1"/>
  <c r="X13" i="13"/>
  <c r="AF13" i="13" s="1"/>
  <c r="U12" i="13"/>
  <c r="AC12" i="13" s="1"/>
  <c r="V14" i="13"/>
  <c r="X14" i="13"/>
  <c r="AF14" i="13" s="1"/>
  <c r="U14" i="13"/>
  <c r="AC14" i="13" s="1"/>
  <c r="T14" i="13"/>
  <c r="AB14" i="13" s="1"/>
  <c r="W15" i="13"/>
  <c r="V15" i="13"/>
  <c r="AD15" i="13" s="1"/>
  <c r="T15" i="13"/>
  <c r="AB15" i="13" s="1"/>
  <c r="U15" i="13"/>
  <c r="AC15" i="13" s="1"/>
  <c r="X15" i="13"/>
  <c r="AF15" i="13" s="1"/>
  <c r="AN15" i="13" s="1"/>
  <c r="W15" i="11"/>
  <c r="V13" i="11"/>
  <c r="AD13" i="11" s="1"/>
  <c r="V14" i="11"/>
  <c r="T12" i="11"/>
  <c r="V12" i="11"/>
  <c r="AD12" i="11" s="1"/>
  <c r="W12" i="11"/>
  <c r="AE12" i="11" s="1"/>
  <c r="X12" i="11"/>
  <c r="AF12" i="11" s="1"/>
  <c r="T15" i="11"/>
  <c r="AB15" i="11" s="1"/>
  <c r="V15" i="11"/>
  <c r="AD15" i="11" s="1"/>
  <c r="U15" i="11"/>
  <c r="AC15" i="11" s="1"/>
  <c r="X15" i="11"/>
  <c r="AF15" i="11" s="1"/>
  <c r="AN15" i="11" s="1"/>
  <c r="AX24" i="11"/>
  <c r="BF24" i="11"/>
  <c r="Z24" i="11"/>
  <c r="R24" i="11"/>
  <c r="J24" i="11"/>
  <c r="U14" i="11"/>
  <c r="AC14" i="11" s="1"/>
  <c r="T14" i="11"/>
  <c r="AB14" i="11" s="1"/>
  <c r="X14" i="11"/>
  <c r="AF14" i="11" s="1"/>
  <c r="W13" i="11"/>
  <c r="AE13" i="11" s="1"/>
  <c r="T13" i="11"/>
  <c r="AB13" i="11" s="1"/>
  <c r="AJ13" i="11" s="1"/>
  <c r="X13" i="11"/>
  <c r="AF13" i="11" s="1"/>
  <c r="U12" i="11"/>
  <c r="AC12" i="11" s="1"/>
  <c r="W14" i="11"/>
  <c r="AE14" i="11" s="1"/>
  <c r="G28" i="16"/>
  <c r="O28" i="16" s="1"/>
  <c r="F27" i="16"/>
  <c r="N27" i="16" s="1"/>
  <c r="H29" i="16"/>
  <c r="P29" i="16" s="1"/>
  <c r="E26" i="16"/>
  <c r="M26" i="16" s="1"/>
  <c r="A31" i="16"/>
  <c r="D19" i="16"/>
  <c r="L19" i="16" s="1"/>
  <c r="E21" i="16"/>
  <c r="M21" i="16" s="1"/>
  <c r="F21" i="16"/>
  <c r="N21" i="16" s="1"/>
  <c r="F22" i="16"/>
  <c r="N22" i="16" s="1"/>
  <c r="X22" i="16" s="1"/>
  <c r="AF22" i="16" s="1"/>
  <c r="AN22" i="16" s="1"/>
  <c r="G22" i="16"/>
  <c r="O22" i="16" s="1"/>
  <c r="D20" i="16"/>
  <c r="L20" i="16" s="1"/>
  <c r="E20" i="16"/>
  <c r="M20" i="16" s="1"/>
  <c r="I17" i="14"/>
  <c r="J17" i="14" s="1"/>
  <c r="I18" i="14"/>
  <c r="J18" i="14" s="1"/>
  <c r="I9" i="14"/>
  <c r="J9" i="14" s="1"/>
  <c r="I8" i="14"/>
  <c r="J8" i="14" s="1"/>
  <c r="B19" i="14"/>
  <c r="K19" i="14" s="1"/>
  <c r="B10" i="14"/>
  <c r="K10" i="14" s="1"/>
  <c r="A11" i="14"/>
  <c r="E21" i="13"/>
  <c r="M21" i="13" s="1"/>
  <c r="F21" i="13"/>
  <c r="N21" i="13" s="1"/>
  <c r="D20" i="13"/>
  <c r="L20" i="13" s="1"/>
  <c r="E20" i="13"/>
  <c r="M20" i="13" s="1"/>
  <c r="G28" i="13"/>
  <c r="O28" i="13" s="1"/>
  <c r="F27" i="13"/>
  <c r="N27" i="13" s="1"/>
  <c r="H29" i="13"/>
  <c r="P29" i="13" s="1"/>
  <c r="E26" i="13"/>
  <c r="M26" i="13" s="1"/>
  <c r="A31" i="13"/>
  <c r="D19" i="13"/>
  <c r="L19" i="13" s="1"/>
  <c r="F22" i="13"/>
  <c r="N22" i="13" s="1"/>
  <c r="G22" i="13"/>
  <c r="O22" i="13" s="1"/>
  <c r="F22" i="11"/>
  <c r="N22" i="11" s="1"/>
  <c r="G22" i="11"/>
  <c r="O22" i="11" s="1"/>
  <c r="D20" i="11"/>
  <c r="L20" i="11" s="1"/>
  <c r="E20" i="11"/>
  <c r="M20" i="11" s="1"/>
  <c r="E21" i="11"/>
  <c r="M21" i="11" s="1"/>
  <c r="F21" i="11"/>
  <c r="N21" i="11" s="1"/>
  <c r="G28" i="11"/>
  <c r="O28" i="11" s="1"/>
  <c r="F27" i="11"/>
  <c r="N27" i="11" s="1"/>
  <c r="H29" i="11"/>
  <c r="P29" i="11" s="1"/>
  <c r="E26" i="11"/>
  <c r="M26" i="11" s="1"/>
  <c r="A31" i="11"/>
  <c r="D19" i="11"/>
  <c r="L19" i="11" s="1"/>
  <c r="U19" i="11" s="1"/>
  <c r="AC19" i="11" s="1"/>
  <c r="A42" i="7"/>
  <c r="A40" i="7"/>
  <c r="A45" i="7"/>
  <c r="A41" i="7"/>
  <c r="D33" i="7"/>
  <c r="L33" i="7" s="1"/>
  <c r="E33" i="7"/>
  <c r="M33" i="7" s="1"/>
  <c r="F33" i="7"/>
  <c r="N33" i="7" s="1"/>
  <c r="G33" i="7"/>
  <c r="O33" i="7" s="1"/>
  <c r="C33" i="7"/>
  <c r="D35" i="7"/>
  <c r="L35" i="7" s="1"/>
  <c r="E35" i="7"/>
  <c r="M35" i="7" s="1"/>
  <c r="U35" i="7" s="1"/>
  <c r="AC35" i="7" s="1"/>
  <c r="G35" i="7"/>
  <c r="O35" i="7" s="1"/>
  <c r="C35" i="7"/>
  <c r="F35" i="7"/>
  <c r="N35" i="7" s="1"/>
  <c r="C34" i="7"/>
  <c r="D34" i="7"/>
  <c r="L34" i="7" s="1"/>
  <c r="E34" i="7"/>
  <c r="M34" i="7" s="1"/>
  <c r="U34" i="7" s="1"/>
  <c r="G34" i="7"/>
  <c r="O34" i="7" s="1"/>
  <c r="F34" i="7"/>
  <c r="N34" i="7" s="1"/>
  <c r="F28" i="9"/>
  <c r="N28" i="9" s="1"/>
  <c r="G28" i="9"/>
  <c r="O28" i="9" s="1"/>
  <c r="H28" i="9"/>
  <c r="P28" i="9" s="1"/>
  <c r="C28" i="9"/>
  <c r="D28" i="9"/>
  <c r="L28" i="9" s="1"/>
  <c r="E28" i="9"/>
  <c r="M28" i="9" s="1"/>
  <c r="A33" i="9"/>
  <c r="A34" i="9"/>
  <c r="A38" i="9"/>
  <c r="A36" i="9"/>
  <c r="A35" i="9"/>
  <c r="C27" i="9"/>
  <c r="D27" i="9"/>
  <c r="L27" i="9" s="1"/>
  <c r="E27" i="9"/>
  <c r="M27" i="9" s="1"/>
  <c r="F27" i="9"/>
  <c r="N27" i="9" s="1"/>
  <c r="G27" i="9"/>
  <c r="O27" i="9" s="1"/>
  <c r="H27" i="9"/>
  <c r="P27" i="9" s="1"/>
  <c r="C26" i="9"/>
  <c r="D26" i="9"/>
  <c r="L26" i="9" s="1"/>
  <c r="E26" i="9"/>
  <c r="M26" i="9" s="1"/>
  <c r="F26" i="9"/>
  <c r="N26" i="9" s="1"/>
  <c r="G26" i="9"/>
  <c r="O26" i="9" s="1"/>
  <c r="H26" i="9"/>
  <c r="P26" i="9" s="1"/>
  <c r="C29" i="9"/>
  <c r="D29" i="9"/>
  <c r="L29" i="9" s="1"/>
  <c r="E29" i="9"/>
  <c r="M29" i="9" s="1"/>
  <c r="G29" i="9"/>
  <c r="O29" i="9" s="1"/>
  <c r="H29" i="9"/>
  <c r="P29" i="9" s="1"/>
  <c r="F29" i="9"/>
  <c r="N29" i="9" s="1"/>
  <c r="A73" i="34" l="1"/>
  <c r="B74" i="34"/>
  <c r="B81" i="34" s="1" a="1"/>
  <c r="G73" i="34"/>
  <c r="AP13" i="19"/>
  <c r="E45" i="19"/>
  <c r="X13" i="19"/>
  <c r="E36" i="19"/>
  <c r="X7" i="19"/>
  <c r="AP7" i="19"/>
  <c r="E39" i="19"/>
  <c r="AP19" i="19"/>
  <c r="X19" i="19"/>
  <c r="E51" i="19"/>
  <c r="BH21" i="19"/>
  <c r="E24" i="19"/>
  <c r="E48" i="19"/>
  <c r="X16" i="19"/>
  <c r="AP16" i="19"/>
  <c r="X28" i="19"/>
  <c r="BH9" i="19"/>
  <c r="AP28" i="19"/>
  <c r="E12" i="19"/>
  <c r="E60" i="19"/>
  <c r="BH15" i="19"/>
  <c r="AP34" i="19"/>
  <c r="E18" i="19"/>
  <c r="E66" i="19"/>
  <c r="X34" i="19"/>
  <c r="E42" i="19"/>
  <c r="X10" i="19"/>
  <c r="AP10" i="19"/>
  <c r="AP37" i="19"/>
  <c r="E21" i="19"/>
  <c r="BH18" i="19"/>
  <c r="E30" i="19"/>
  <c r="E27" i="19"/>
  <c r="E15" i="19"/>
  <c r="E63" i="19"/>
  <c r="X31" i="19"/>
  <c r="BH12" i="19"/>
  <c r="AP31" i="19"/>
  <c r="X22" i="19"/>
  <c r="E54" i="19"/>
  <c r="AP22" i="19"/>
  <c r="E6" i="19"/>
  <c r="E33" i="19"/>
  <c r="AH31" i="16"/>
  <c r="CT31" i="16"/>
  <c r="CL31" i="16"/>
  <c r="CD31" i="16"/>
  <c r="BV31" i="16"/>
  <c r="BN31" i="16"/>
  <c r="AH31" i="13"/>
  <c r="CT31" i="13"/>
  <c r="CL31" i="13"/>
  <c r="CD31" i="13"/>
  <c r="BV31" i="13"/>
  <c r="BN31" i="13"/>
  <c r="AH31" i="11"/>
  <c r="CT31" i="11"/>
  <c r="CL31" i="11"/>
  <c r="CD31" i="11"/>
  <c r="BV31" i="11"/>
  <c r="BN31" i="11"/>
  <c r="B563" i="31"/>
  <c r="B562" i="31"/>
  <c r="A548" i="31"/>
  <c r="A549" i="31" s="1"/>
  <c r="A550" i="31" s="1"/>
  <c r="A551" i="31" s="1"/>
  <c r="B552" i="31"/>
  <c r="AL147" i="31"/>
  <c r="AE154" i="31"/>
  <c r="H147" i="31"/>
  <c r="A154" i="31"/>
  <c r="B557" i="31"/>
  <c r="P161" i="31"/>
  <c r="W154" i="31"/>
  <c r="B554" i="30"/>
  <c r="B555" i="30"/>
  <c r="AL147" i="30"/>
  <c r="AE154" i="30"/>
  <c r="A548" i="30"/>
  <c r="A549" i="30" s="1"/>
  <c r="A550" i="30" s="1"/>
  <c r="A551" i="30" s="1"/>
  <c r="B552" i="30"/>
  <c r="H154" i="30"/>
  <c r="A161" i="30"/>
  <c r="B557" i="30"/>
  <c r="P154" i="30"/>
  <c r="W147" i="30"/>
  <c r="B554" i="29"/>
  <c r="B555" i="29"/>
  <c r="A548" i="29"/>
  <c r="A549" i="29" s="1"/>
  <c r="A550" i="29" s="1"/>
  <c r="A551" i="29" s="1"/>
  <c r="B552" i="29"/>
  <c r="B557" i="29"/>
  <c r="H147" i="29"/>
  <c r="A154" i="29"/>
  <c r="W147" i="29"/>
  <c r="P154" i="29"/>
  <c r="AL147" i="29"/>
  <c r="AE154" i="29"/>
  <c r="A556" i="20"/>
  <c r="A553" i="20"/>
  <c r="A554" i="20" s="1"/>
  <c r="A555" i="20" s="1"/>
  <c r="H476" i="20"/>
  <c r="A483" i="20"/>
  <c r="W476" i="20"/>
  <c r="P483" i="20"/>
  <c r="AL483" i="20"/>
  <c r="AE490" i="20"/>
  <c r="A161" i="20"/>
  <c r="H154" i="20"/>
  <c r="AE161" i="20"/>
  <c r="AL161" i="20" s="1"/>
  <c r="P161" i="20"/>
  <c r="W161" i="20" s="1"/>
  <c r="W2" i="21"/>
  <c r="D17" i="21"/>
  <c r="W1" i="21"/>
  <c r="BA19" i="9"/>
  <c r="BQ19" i="9"/>
  <c r="BA12" i="9"/>
  <c r="BQ12" i="9"/>
  <c r="BY12" i="9" s="1"/>
  <c r="CT38" i="9"/>
  <c r="CL38" i="9"/>
  <c r="CD38" i="9"/>
  <c r="BV38" i="9"/>
  <c r="BN38" i="9"/>
  <c r="AH38" i="9"/>
  <c r="AP21" i="7"/>
  <c r="BB13" i="7"/>
  <c r="BR13" i="7"/>
  <c r="AS20" i="7"/>
  <c r="BQ20" i="7" s="1"/>
  <c r="AR20" i="7"/>
  <c r="BB20" i="7"/>
  <c r="BR20" i="7"/>
  <c r="CT45" i="7"/>
  <c r="BV45" i="7"/>
  <c r="BN45" i="7"/>
  <c r="Z45" i="7"/>
  <c r="AE28" i="7"/>
  <c r="AM28" i="7" s="1"/>
  <c r="AK27" i="7"/>
  <c r="AT27" i="7" s="1"/>
  <c r="AC27" i="7"/>
  <c r="AC28" i="7"/>
  <c r="AK28" i="7" s="1"/>
  <c r="AB27" i="7"/>
  <c r="AJ27" i="7" s="1"/>
  <c r="AP27" i="7" s="1"/>
  <c r="AS27" i="7" s="1"/>
  <c r="BQ27" i="7" s="1"/>
  <c r="AK34" i="7"/>
  <c r="AC34" i="7"/>
  <c r="AD28" i="7"/>
  <c r="AL28" i="7" s="1"/>
  <c r="BY12" i="7"/>
  <c r="T33" i="7"/>
  <c r="AB26" i="7"/>
  <c r="AJ26" i="7" s="1"/>
  <c r="AR26" i="7" s="1"/>
  <c r="BP26" i="7" s="1"/>
  <c r="P2" i="18"/>
  <c r="P1" i="18"/>
  <c r="W33" i="7"/>
  <c r="AE33" i="7" s="1"/>
  <c r="T35" i="7"/>
  <c r="AB35" i="7" s="1"/>
  <c r="V33" i="7"/>
  <c r="AD33" i="7" s="1"/>
  <c r="U33" i="7"/>
  <c r="V34" i="7"/>
  <c r="AD34" i="7" s="1"/>
  <c r="BF45" i="7"/>
  <c r="AX45" i="7"/>
  <c r="AP45" i="7"/>
  <c r="J45" i="7"/>
  <c r="AH45" i="7"/>
  <c r="R45" i="7"/>
  <c r="W34" i="7"/>
  <c r="AE34" i="7" s="1"/>
  <c r="AK26" i="7"/>
  <c r="AS26" i="7" s="1"/>
  <c r="T34" i="7"/>
  <c r="V35" i="7"/>
  <c r="AK19" i="7"/>
  <c r="AS19" i="7" s="1"/>
  <c r="AK35" i="7"/>
  <c r="W35" i="7"/>
  <c r="AL15" i="11"/>
  <c r="AK12" i="11"/>
  <c r="AM14" i="11"/>
  <c r="AL13" i="11"/>
  <c r="AK14" i="11"/>
  <c r="AL15" i="13"/>
  <c r="AK14" i="13"/>
  <c r="AK12" i="13"/>
  <c r="AS12" i="13" s="1"/>
  <c r="BQ12" i="13" s="1"/>
  <c r="BY12" i="13" s="1"/>
  <c r="AL13" i="13"/>
  <c r="AM14" i="13"/>
  <c r="AK12" i="16"/>
  <c r="AR13" i="7"/>
  <c r="AS13" i="7"/>
  <c r="BQ13" i="7" s="1"/>
  <c r="BY13" i="7" s="1"/>
  <c r="T28" i="9"/>
  <c r="AB28" i="9" s="1"/>
  <c r="T26" i="9"/>
  <c r="W27" i="9"/>
  <c r="AE27" i="9" s="1"/>
  <c r="U29" i="9"/>
  <c r="AC29" i="9" s="1"/>
  <c r="U28" i="9"/>
  <c r="AC28" i="9" s="1"/>
  <c r="AK28" i="9" s="1"/>
  <c r="AD21" i="9"/>
  <c r="AL21" i="9" s="1"/>
  <c r="AC20" i="9"/>
  <c r="AK20" i="9" s="1"/>
  <c r="X28" i="9"/>
  <c r="AF28" i="9" s="1"/>
  <c r="V27" i="9"/>
  <c r="AD27" i="9" s="1"/>
  <c r="AL27" i="9" s="1"/>
  <c r="U27" i="9"/>
  <c r="W28" i="9"/>
  <c r="AE28" i="9" s="1"/>
  <c r="AM28" i="9" s="1"/>
  <c r="AE22" i="9"/>
  <c r="AM22" i="9" s="1"/>
  <c r="V28" i="9"/>
  <c r="X26" i="9"/>
  <c r="AF26" i="9" s="1"/>
  <c r="T27" i="9"/>
  <c r="AB27" i="9" s="1"/>
  <c r="AJ27" i="9" s="1"/>
  <c r="W26" i="9"/>
  <c r="AE26" i="9" s="1"/>
  <c r="J38" i="9"/>
  <c r="R38" i="9"/>
  <c r="BF38" i="9"/>
  <c r="AX38" i="9"/>
  <c r="AP38" i="9"/>
  <c r="Z38" i="9"/>
  <c r="V26" i="9"/>
  <c r="AD26" i="9" s="1"/>
  <c r="T29" i="9"/>
  <c r="AB29" i="9" s="1"/>
  <c r="U26" i="9"/>
  <c r="AC26" i="9" s="1"/>
  <c r="AK26" i="9" s="1"/>
  <c r="V29" i="9"/>
  <c r="AD29" i="9" s="1"/>
  <c r="AL29" i="9" s="1"/>
  <c r="AB26" i="9"/>
  <c r="AJ26" i="9" s="1"/>
  <c r="X29" i="9"/>
  <c r="AF29" i="9" s="1"/>
  <c r="AN29" i="9" s="1"/>
  <c r="AP13" i="9"/>
  <c r="AT13" i="9" s="1"/>
  <c r="W29" i="9"/>
  <c r="X27" i="9"/>
  <c r="AF27" i="9" s="1"/>
  <c r="AP31" i="16"/>
  <c r="AP31" i="11"/>
  <c r="AE15" i="16"/>
  <c r="AM15" i="16" s="1"/>
  <c r="AP31" i="13"/>
  <c r="AC13" i="11"/>
  <c r="AK13" i="11" s="1"/>
  <c r="AC13" i="16"/>
  <c r="AK13" i="16" s="1"/>
  <c r="AD14" i="16"/>
  <c r="AL14" i="16" s="1"/>
  <c r="AD14" i="11"/>
  <c r="AL14" i="11" s="1"/>
  <c r="W22" i="13"/>
  <c r="V21" i="16"/>
  <c r="U20" i="16"/>
  <c r="W20" i="16"/>
  <c r="AE20" i="16" s="1"/>
  <c r="T20" i="16"/>
  <c r="AB20" i="16" s="1"/>
  <c r="AJ20" i="16" s="1"/>
  <c r="X20" i="16"/>
  <c r="AF20" i="16" s="1"/>
  <c r="W22" i="16"/>
  <c r="U22" i="16"/>
  <c r="AC22" i="16" s="1"/>
  <c r="V22" i="16"/>
  <c r="AD22" i="16" s="1"/>
  <c r="AL22" i="16" s="1"/>
  <c r="T22" i="16"/>
  <c r="AB22" i="16" s="1"/>
  <c r="U21" i="16"/>
  <c r="AC21" i="16" s="1"/>
  <c r="AK21" i="16" s="1"/>
  <c r="T21" i="16"/>
  <c r="AB21" i="16" s="1"/>
  <c r="X21" i="16"/>
  <c r="AF21" i="16" s="1"/>
  <c r="AB12" i="16"/>
  <c r="AJ12" i="16" s="1"/>
  <c r="AR12" i="16" s="1"/>
  <c r="BP12" i="16" s="1"/>
  <c r="BX12" i="16" s="1"/>
  <c r="X19" i="16"/>
  <c r="AF19" i="16" s="1"/>
  <c r="V19" i="16"/>
  <c r="AD19" i="16" s="1"/>
  <c r="T19" i="16"/>
  <c r="W19" i="16"/>
  <c r="AE19" i="16" s="1"/>
  <c r="V20" i="16"/>
  <c r="AD20" i="16" s="1"/>
  <c r="R31" i="16"/>
  <c r="BF31" i="16"/>
  <c r="AX31" i="16"/>
  <c r="Z31" i="16"/>
  <c r="J31" i="16"/>
  <c r="U19" i="16"/>
  <c r="AC19" i="16" s="1"/>
  <c r="W21" i="16"/>
  <c r="AE21" i="16" s="1"/>
  <c r="AM21" i="16" s="1"/>
  <c r="V20" i="13"/>
  <c r="AD20" i="13" s="1"/>
  <c r="V21" i="13"/>
  <c r="V20" i="11"/>
  <c r="AD20" i="11" s="1"/>
  <c r="T19" i="13"/>
  <c r="X19" i="13"/>
  <c r="AF19" i="13" s="1"/>
  <c r="V19" i="13"/>
  <c r="AD19" i="13" s="1"/>
  <c r="W19" i="13"/>
  <c r="AE19" i="13" s="1"/>
  <c r="V22" i="13"/>
  <c r="AD22" i="13" s="1"/>
  <c r="U22" i="13"/>
  <c r="AC22" i="13" s="1"/>
  <c r="T22" i="13"/>
  <c r="AB22" i="13" s="1"/>
  <c r="Z31" i="13"/>
  <c r="R31" i="13"/>
  <c r="J31" i="13"/>
  <c r="BF31" i="13"/>
  <c r="AX31" i="13"/>
  <c r="AE15" i="11"/>
  <c r="AM15" i="11" s="1"/>
  <c r="U20" i="13"/>
  <c r="X20" i="13"/>
  <c r="AF20" i="13" s="1"/>
  <c r="W20" i="13"/>
  <c r="AE20" i="13" s="1"/>
  <c r="T20" i="13"/>
  <c r="AB20" i="13" s="1"/>
  <c r="AJ20" i="13" s="1"/>
  <c r="X22" i="13"/>
  <c r="AF22" i="13" s="1"/>
  <c r="AN22" i="13" s="1"/>
  <c r="W21" i="11"/>
  <c r="AE21" i="11" s="1"/>
  <c r="U21" i="13"/>
  <c r="AC21" i="13" s="1"/>
  <c r="T21" i="13"/>
  <c r="AB21" i="13" s="1"/>
  <c r="X21" i="13"/>
  <c r="AF21" i="13" s="1"/>
  <c r="W21" i="13"/>
  <c r="AE21" i="13" s="1"/>
  <c r="AC13" i="13"/>
  <c r="AK13" i="13" s="1"/>
  <c r="AD14" i="13"/>
  <c r="AL14" i="13" s="1"/>
  <c r="AB12" i="13"/>
  <c r="AJ12" i="13" s="1"/>
  <c r="AR12" i="13" s="1"/>
  <c r="BP12" i="13" s="1"/>
  <c r="BX12" i="13" s="1"/>
  <c r="AE15" i="13"/>
  <c r="AM15" i="13" s="1"/>
  <c r="U19" i="13"/>
  <c r="AC19" i="13" s="1"/>
  <c r="U20" i="11"/>
  <c r="V21" i="11"/>
  <c r="AB12" i="11"/>
  <c r="AJ12" i="11" s="1"/>
  <c r="AR12" i="11" s="1"/>
  <c r="BP12" i="11" s="1"/>
  <c r="BX12" i="11" s="1"/>
  <c r="W22" i="11"/>
  <c r="V22" i="11"/>
  <c r="AD22" i="11" s="1"/>
  <c r="U22" i="11"/>
  <c r="AC22" i="11" s="1"/>
  <c r="T22" i="11"/>
  <c r="AB22" i="11" s="1"/>
  <c r="U21" i="11"/>
  <c r="AC21" i="11" s="1"/>
  <c r="T21" i="11"/>
  <c r="AB21" i="11" s="1"/>
  <c r="X21" i="11"/>
  <c r="AF21" i="11" s="1"/>
  <c r="W20" i="11"/>
  <c r="AE20" i="11" s="1"/>
  <c r="T20" i="11"/>
  <c r="AB20" i="11" s="1"/>
  <c r="AJ20" i="11" s="1"/>
  <c r="X20" i="11"/>
  <c r="AF20" i="11" s="1"/>
  <c r="T19" i="11"/>
  <c r="V19" i="11"/>
  <c r="AD19" i="11" s="1"/>
  <c r="X19" i="11"/>
  <c r="AF19" i="11" s="1"/>
  <c r="W19" i="11"/>
  <c r="AE19" i="11" s="1"/>
  <c r="X22" i="11"/>
  <c r="AF22" i="11" s="1"/>
  <c r="AN22" i="11" s="1"/>
  <c r="BF31" i="11"/>
  <c r="AX31" i="11"/>
  <c r="Z31" i="11"/>
  <c r="R31" i="11"/>
  <c r="J31" i="11"/>
  <c r="E33" i="16"/>
  <c r="M33" i="16" s="1"/>
  <c r="A38" i="16"/>
  <c r="G35" i="16"/>
  <c r="O35" i="16" s="1"/>
  <c r="F34" i="16"/>
  <c r="N34" i="16" s="1"/>
  <c r="H36" i="16"/>
  <c r="P36" i="16" s="1"/>
  <c r="D26" i="16"/>
  <c r="L26" i="16" s="1"/>
  <c r="F29" i="16"/>
  <c r="N29" i="16" s="1"/>
  <c r="X29" i="16" s="1"/>
  <c r="AF29" i="16" s="1"/>
  <c r="AN29" i="16" s="1"/>
  <c r="G29" i="16"/>
  <c r="O29" i="16" s="1"/>
  <c r="D27" i="16"/>
  <c r="L27" i="16" s="1"/>
  <c r="E27" i="16"/>
  <c r="M27" i="16" s="1"/>
  <c r="E28" i="16"/>
  <c r="M28" i="16" s="1"/>
  <c r="F28" i="16"/>
  <c r="N28" i="16" s="1"/>
  <c r="I19" i="14"/>
  <c r="J19" i="14" s="1"/>
  <c r="I10" i="14"/>
  <c r="J10" i="14" s="1"/>
  <c r="B11" i="14"/>
  <c r="K11" i="14" s="1"/>
  <c r="A12" i="14"/>
  <c r="E33" i="13"/>
  <c r="M33" i="13" s="1"/>
  <c r="A38" i="13"/>
  <c r="G35" i="13"/>
  <c r="O35" i="13" s="1"/>
  <c r="F34" i="13"/>
  <c r="N34" i="13" s="1"/>
  <c r="H36" i="13"/>
  <c r="P36" i="13" s="1"/>
  <c r="D26" i="13"/>
  <c r="L26" i="13" s="1"/>
  <c r="F29" i="13"/>
  <c r="N29" i="13" s="1"/>
  <c r="G29" i="13"/>
  <c r="O29" i="13" s="1"/>
  <c r="D27" i="13"/>
  <c r="L27" i="13" s="1"/>
  <c r="E27" i="13"/>
  <c r="M27" i="13" s="1"/>
  <c r="E28" i="13"/>
  <c r="M28" i="13" s="1"/>
  <c r="F28" i="13"/>
  <c r="N28" i="13" s="1"/>
  <c r="E33" i="11"/>
  <c r="M33" i="11" s="1"/>
  <c r="A38" i="11"/>
  <c r="G35" i="11"/>
  <c r="O35" i="11" s="1"/>
  <c r="F34" i="11"/>
  <c r="N34" i="11" s="1"/>
  <c r="H36" i="11"/>
  <c r="P36" i="11" s="1"/>
  <c r="D26" i="11"/>
  <c r="L26" i="11" s="1"/>
  <c r="F29" i="11"/>
  <c r="N29" i="11" s="1"/>
  <c r="G29" i="11"/>
  <c r="O29" i="11" s="1"/>
  <c r="D27" i="11"/>
  <c r="L27" i="11" s="1"/>
  <c r="E27" i="11"/>
  <c r="M27" i="11" s="1"/>
  <c r="E28" i="11"/>
  <c r="M28" i="11" s="1"/>
  <c r="F28" i="11"/>
  <c r="N28" i="11" s="1"/>
  <c r="A49" i="7"/>
  <c r="A48" i="7"/>
  <c r="A52" i="7"/>
  <c r="A47" i="7"/>
  <c r="F40" i="7"/>
  <c r="N40" i="7" s="1"/>
  <c r="G40" i="7"/>
  <c r="O40" i="7" s="1"/>
  <c r="D40" i="7"/>
  <c r="L40" i="7" s="1"/>
  <c r="E40" i="7"/>
  <c r="M40" i="7" s="1"/>
  <c r="C40" i="7"/>
  <c r="C41" i="7"/>
  <c r="D41" i="7"/>
  <c r="L41" i="7" s="1"/>
  <c r="T41" i="7" s="1"/>
  <c r="F41" i="7"/>
  <c r="N41" i="7" s="1"/>
  <c r="G41" i="7"/>
  <c r="O41" i="7" s="1"/>
  <c r="E41" i="7"/>
  <c r="M41" i="7" s="1"/>
  <c r="G42" i="7"/>
  <c r="O42" i="7" s="1"/>
  <c r="E42" i="7"/>
  <c r="M42" i="7" s="1"/>
  <c r="F42" i="7"/>
  <c r="N42" i="7" s="1"/>
  <c r="V42" i="7" s="1"/>
  <c r="D42" i="7"/>
  <c r="L42" i="7" s="1"/>
  <c r="C42" i="7"/>
  <c r="C35" i="9"/>
  <c r="E35" i="9"/>
  <c r="M35" i="9" s="1"/>
  <c r="F35" i="9"/>
  <c r="N35" i="9" s="1"/>
  <c r="G35" i="9"/>
  <c r="O35" i="9" s="1"/>
  <c r="H35" i="9"/>
  <c r="P35" i="9" s="1"/>
  <c r="D35" i="9"/>
  <c r="L35" i="9" s="1"/>
  <c r="H36" i="9"/>
  <c r="P36" i="9" s="1"/>
  <c r="C36" i="9"/>
  <c r="E36" i="9"/>
  <c r="M36" i="9" s="1"/>
  <c r="D36" i="9"/>
  <c r="L36" i="9" s="1"/>
  <c r="F36" i="9"/>
  <c r="N36" i="9" s="1"/>
  <c r="G36" i="9"/>
  <c r="O36" i="9" s="1"/>
  <c r="A43" i="9"/>
  <c r="A40" i="9"/>
  <c r="A41" i="9"/>
  <c r="A45" i="9"/>
  <c r="A42" i="9"/>
  <c r="C34" i="9"/>
  <c r="D34" i="9"/>
  <c r="L34" i="9" s="1"/>
  <c r="E34" i="9"/>
  <c r="M34" i="9" s="1"/>
  <c r="F34" i="9"/>
  <c r="N34" i="9" s="1"/>
  <c r="H34" i="9"/>
  <c r="P34" i="9" s="1"/>
  <c r="G34" i="9"/>
  <c r="O34" i="9" s="1"/>
  <c r="C33" i="9"/>
  <c r="D33" i="9"/>
  <c r="L33" i="9" s="1"/>
  <c r="E33" i="9"/>
  <c r="M33" i="9" s="1"/>
  <c r="F33" i="9"/>
  <c r="N33" i="9" s="1"/>
  <c r="H33" i="9"/>
  <c r="P33" i="9" s="1"/>
  <c r="G33" i="9"/>
  <c r="O33" i="9" s="1"/>
  <c r="C194" i="28"/>
  <c r="C193" i="28"/>
  <c r="C192" i="28"/>
  <c r="C191" i="28"/>
  <c r="C195" i="28"/>
  <c r="C199" i="28"/>
  <c r="C198" i="28"/>
  <c r="C197" i="28"/>
  <c r="C196" i="28"/>
  <c r="C188" i="28"/>
  <c r="C189" i="28"/>
  <c r="C190" i="28"/>
  <c r="E194" i="28"/>
  <c r="D194" i="28"/>
  <c r="D193" i="28"/>
  <c r="E193" i="28"/>
  <c r="D192" i="28"/>
  <c r="E192" i="28"/>
  <c r="D191" i="28"/>
  <c r="E191" i="28"/>
  <c r="E195" i="28"/>
  <c r="D195" i="28"/>
  <c r="D199" i="28"/>
  <c r="E199" i="28"/>
  <c r="E198" i="28"/>
  <c r="D198" i="28"/>
  <c r="D197" i="28"/>
  <c r="E197" i="28"/>
  <c r="E196" i="28"/>
  <c r="D196" i="28"/>
  <c r="D188" i="28"/>
  <c r="E188" i="28"/>
  <c r="D189" i="28"/>
  <c r="E189" i="28"/>
  <c r="D190" i="28"/>
  <c r="E190" i="28"/>
  <c r="B81" i="34" l="1"/>
  <c r="B88" i="34" s="1" a="1"/>
  <c r="G80" i="34"/>
  <c r="A80" i="34"/>
  <c r="N2" i="34"/>
  <c r="M2" i="34"/>
  <c r="D88" i="29"/>
  <c r="D88" i="30"/>
  <c r="D88" i="31"/>
  <c r="D88" i="20"/>
  <c r="D51" i="29"/>
  <c r="D51" i="30"/>
  <c r="D51" i="20"/>
  <c r="D51" i="31"/>
  <c r="D52" i="29"/>
  <c r="D52" i="30"/>
  <c r="D52" i="20"/>
  <c r="D52" i="31"/>
  <c r="D37" i="30"/>
  <c r="D37" i="20"/>
  <c r="D37" i="31"/>
  <c r="D37" i="29"/>
  <c r="D38" i="29"/>
  <c r="D38" i="30"/>
  <c r="D38" i="31"/>
  <c r="D38" i="20"/>
  <c r="D55" i="30"/>
  <c r="D55" i="31"/>
  <c r="D55" i="29"/>
  <c r="D55" i="20"/>
  <c r="D67" i="29"/>
  <c r="D67" i="30"/>
  <c r="D67" i="20"/>
  <c r="D67" i="31"/>
  <c r="D68" i="29"/>
  <c r="D68" i="30"/>
  <c r="D68" i="20"/>
  <c r="D68" i="31"/>
  <c r="D53" i="29"/>
  <c r="D53" i="30"/>
  <c r="D53" i="31"/>
  <c r="D53" i="20"/>
  <c r="D54" i="31"/>
  <c r="D54" i="20"/>
  <c r="D54" i="30"/>
  <c r="D54" i="29"/>
  <c r="D71" i="20"/>
  <c r="D71" i="29"/>
  <c r="D71" i="30"/>
  <c r="D71" i="31"/>
  <c r="D83" i="29"/>
  <c r="D83" i="30"/>
  <c r="D83" i="20"/>
  <c r="D83" i="31"/>
  <c r="D84" i="29"/>
  <c r="D84" i="30"/>
  <c r="D84" i="20"/>
  <c r="D84" i="31"/>
  <c r="D69" i="31"/>
  <c r="D69" i="20"/>
  <c r="D69" i="30"/>
  <c r="D69" i="29"/>
  <c r="D70" i="29"/>
  <c r="D70" i="30"/>
  <c r="D70" i="31"/>
  <c r="D70" i="20"/>
  <c r="D87" i="29"/>
  <c r="D87" i="30"/>
  <c r="D87" i="31"/>
  <c r="D87" i="20"/>
  <c r="D85" i="29"/>
  <c r="D85" i="30"/>
  <c r="D85" i="20"/>
  <c r="D85" i="31"/>
  <c r="D86" i="20"/>
  <c r="D86" i="31"/>
  <c r="D86" i="30"/>
  <c r="D86" i="29"/>
  <c r="D46" i="31"/>
  <c r="D46" i="20"/>
  <c r="D46" i="29"/>
  <c r="D46" i="30"/>
  <c r="D82" i="31"/>
  <c r="D82" i="29"/>
  <c r="D82" i="30"/>
  <c r="D82" i="20"/>
  <c r="D62" i="29"/>
  <c r="D62" i="30"/>
  <c r="D62" i="20"/>
  <c r="D62" i="31"/>
  <c r="D47" i="31"/>
  <c r="D47" i="20"/>
  <c r="D47" i="29"/>
  <c r="D47" i="30"/>
  <c r="D48" i="31"/>
  <c r="D48" i="29"/>
  <c r="D48" i="20"/>
  <c r="D48" i="30"/>
  <c r="D49" i="20"/>
  <c r="D49" i="30"/>
  <c r="D49" i="29"/>
  <c r="D49" i="31"/>
  <c r="D45" i="31"/>
  <c r="D45" i="20"/>
  <c r="D45" i="29"/>
  <c r="D45" i="30"/>
  <c r="D78" i="31"/>
  <c r="D78" i="20"/>
  <c r="D78" i="29"/>
  <c r="D78" i="30"/>
  <c r="D63" i="29"/>
  <c r="D63" i="30"/>
  <c r="D63" i="20"/>
  <c r="D63" i="31"/>
  <c r="D64" i="31"/>
  <c r="D64" i="29"/>
  <c r="D64" i="20"/>
  <c r="D64" i="30"/>
  <c r="D65" i="31"/>
  <c r="D65" i="29"/>
  <c r="D65" i="20"/>
  <c r="D65" i="30"/>
  <c r="D61" i="31"/>
  <c r="D61" i="20"/>
  <c r="D61" i="29"/>
  <c r="D61" i="30"/>
  <c r="D94" i="29"/>
  <c r="D94" i="30"/>
  <c r="D94" i="20"/>
  <c r="D94" i="31"/>
  <c r="D79" i="31"/>
  <c r="D79" i="20"/>
  <c r="D79" i="29"/>
  <c r="D79" i="30"/>
  <c r="D80" i="31"/>
  <c r="D80" i="29"/>
  <c r="D80" i="20"/>
  <c r="D80" i="30"/>
  <c r="D81" i="31"/>
  <c r="D81" i="29"/>
  <c r="D81" i="20"/>
  <c r="D81" i="30"/>
  <c r="D77" i="29"/>
  <c r="D77" i="20"/>
  <c r="D77" i="30"/>
  <c r="D77" i="31"/>
  <c r="D95" i="31"/>
  <c r="D95" i="20"/>
  <c r="D95" i="29"/>
  <c r="D95" i="30"/>
  <c r="D93" i="31"/>
  <c r="D93" i="20"/>
  <c r="D93" i="29"/>
  <c r="D93" i="30"/>
  <c r="D66" i="31"/>
  <c r="D66" i="29"/>
  <c r="D66" i="30"/>
  <c r="D66" i="20"/>
  <c r="D41" i="30"/>
  <c r="D41" i="31"/>
  <c r="D41" i="29"/>
  <c r="D41" i="20"/>
  <c r="D42" i="30"/>
  <c r="D42" i="20"/>
  <c r="D42" i="31"/>
  <c r="D42" i="29"/>
  <c r="D43" i="20"/>
  <c r="D43" i="31"/>
  <c r="D43" i="29"/>
  <c r="D43" i="30"/>
  <c r="D44" i="30"/>
  <c r="D44" i="20"/>
  <c r="D44" i="31"/>
  <c r="D44" i="29"/>
  <c r="D40" i="30"/>
  <c r="D40" i="31"/>
  <c r="D40" i="20"/>
  <c r="D40" i="29"/>
  <c r="D57" i="20"/>
  <c r="D57" i="30"/>
  <c r="D57" i="31"/>
  <c r="D57" i="29"/>
  <c r="D58" i="30"/>
  <c r="D58" i="20"/>
  <c r="D58" i="31"/>
  <c r="D58" i="29"/>
  <c r="D59" i="31"/>
  <c r="D59" i="29"/>
  <c r="D59" i="20"/>
  <c r="D59" i="30"/>
  <c r="D60" i="30"/>
  <c r="D60" i="20"/>
  <c r="D60" i="31"/>
  <c r="D60" i="29"/>
  <c r="D56" i="29"/>
  <c r="D56" i="20"/>
  <c r="D56" i="30"/>
  <c r="D56" i="31"/>
  <c r="D73" i="20"/>
  <c r="D73" i="30"/>
  <c r="D73" i="31"/>
  <c r="D73" i="29"/>
  <c r="D74" i="31"/>
  <c r="D74" i="20"/>
  <c r="D74" i="29"/>
  <c r="D74" i="30"/>
  <c r="D75" i="30"/>
  <c r="D75" i="20"/>
  <c r="D75" i="31"/>
  <c r="D75" i="29"/>
  <c r="D76" i="30"/>
  <c r="D76" i="20"/>
  <c r="D76" i="31"/>
  <c r="D76" i="29"/>
  <c r="D72" i="29"/>
  <c r="D72" i="20"/>
  <c r="D72" i="30"/>
  <c r="D72" i="31"/>
  <c r="D89" i="20"/>
  <c r="D89" i="29"/>
  <c r="D89" i="31"/>
  <c r="D89" i="30"/>
  <c r="D90" i="30"/>
  <c r="D90" i="31"/>
  <c r="D90" i="29"/>
  <c r="D90" i="20"/>
  <c r="D91" i="20"/>
  <c r="D91" i="30"/>
  <c r="D91" i="31"/>
  <c r="D91" i="29"/>
  <c r="D92" i="30"/>
  <c r="D92" i="20"/>
  <c r="D92" i="31"/>
  <c r="D92" i="29"/>
  <c r="D36" i="29"/>
  <c r="D36" i="20"/>
  <c r="D36" i="30"/>
  <c r="D36" i="31"/>
  <c r="D50" i="31"/>
  <c r="D50" i="29"/>
  <c r="D50" i="30"/>
  <c r="D50" i="20"/>
  <c r="D39" i="20"/>
  <c r="D39" i="31"/>
  <c r="D39" i="29"/>
  <c r="D39" i="30"/>
  <c r="E2" i="19"/>
  <c r="E1" i="19"/>
  <c r="X1" i="19"/>
  <c r="X2" i="19"/>
  <c r="AP1" i="19"/>
  <c r="AP2" i="19"/>
  <c r="BH1" i="19"/>
  <c r="BH2" i="19"/>
  <c r="AH38" i="16"/>
  <c r="CL38" i="16"/>
  <c r="CD38" i="16"/>
  <c r="BV38" i="16"/>
  <c r="BN38" i="16"/>
  <c r="CT38" i="16"/>
  <c r="AH38" i="13"/>
  <c r="CL38" i="13"/>
  <c r="CD38" i="13"/>
  <c r="BV38" i="13"/>
  <c r="CT38" i="13"/>
  <c r="BN38" i="13"/>
  <c r="AH38" i="11"/>
  <c r="CL38" i="11"/>
  <c r="CD38" i="11"/>
  <c r="BV38" i="11"/>
  <c r="BN38" i="11"/>
  <c r="CT38" i="11"/>
  <c r="W161" i="31"/>
  <c r="P168" i="31"/>
  <c r="B561" i="31"/>
  <c r="H154" i="31"/>
  <c r="A161" i="31"/>
  <c r="AL154" i="31"/>
  <c r="AE161" i="31"/>
  <c r="B556" i="31"/>
  <c r="A552" i="31"/>
  <c r="A553" i="31" s="1"/>
  <c r="A554" i="31" s="1"/>
  <c r="A555" i="31" s="1"/>
  <c r="B566" i="31"/>
  <c r="B567" i="31"/>
  <c r="W154" i="30"/>
  <c r="P161" i="30"/>
  <c r="B561" i="30"/>
  <c r="H161" i="30"/>
  <c r="A168" i="30"/>
  <c r="B556" i="30"/>
  <c r="A552" i="30"/>
  <c r="A553" i="30" s="1"/>
  <c r="AL154" i="30"/>
  <c r="AE161" i="30"/>
  <c r="B559" i="30"/>
  <c r="A554" i="30"/>
  <c r="A555" i="30" s="1"/>
  <c r="B558" i="30"/>
  <c r="W154" i="29"/>
  <c r="P161" i="29"/>
  <c r="A161" i="29"/>
  <c r="H154" i="29"/>
  <c r="B561" i="29"/>
  <c r="B556" i="29"/>
  <c r="A552" i="29"/>
  <c r="A553" i="29" s="1"/>
  <c r="A554" i="29" s="1"/>
  <c r="A555" i="29" s="1"/>
  <c r="B559" i="29"/>
  <c r="B558" i="29"/>
  <c r="AL154" i="29"/>
  <c r="AE161" i="29"/>
  <c r="A557" i="20"/>
  <c r="A558" i="20" s="1"/>
  <c r="A559" i="20" s="1"/>
  <c r="A560" i="20"/>
  <c r="W483" i="20"/>
  <c r="P490" i="20"/>
  <c r="AL490" i="20"/>
  <c r="AE497" i="20"/>
  <c r="H483" i="20"/>
  <c r="A490" i="20"/>
  <c r="A168" i="20"/>
  <c r="H161" i="20"/>
  <c r="AE168" i="20"/>
  <c r="AL168" i="20" s="1"/>
  <c r="P168" i="20"/>
  <c r="W168" i="20" s="1"/>
  <c r="CT45" i="9"/>
  <c r="CL45" i="9"/>
  <c r="CD45" i="9"/>
  <c r="BV45" i="9"/>
  <c r="BN45" i="9"/>
  <c r="AH45" i="9"/>
  <c r="BB13" i="9"/>
  <c r="BR13" i="9"/>
  <c r="BZ13" i="9" s="1"/>
  <c r="BB27" i="7"/>
  <c r="BR27" i="7"/>
  <c r="AP28" i="7"/>
  <c r="AU28" i="7" s="1"/>
  <c r="AB34" i="7"/>
  <c r="AJ34" i="7" s="1"/>
  <c r="BA26" i="7"/>
  <c r="BQ26" i="7"/>
  <c r="V41" i="7"/>
  <c r="AD41" i="7" s="1"/>
  <c r="AR27" i="7"/>
  <c r="CT52" i="7"/>
  <c r="BN52" i="7"/>
  <c r="BV52" i="7"/>
  <c r="R52" i="7"/>
  <c r="J52" i="7"/>
  <c r="Z52" i="7"/>
  <c r="AZ20" i="7"/>
  <c r="BP20" i="7"/>
  <c r="AB41" i="7"/>
  <c r="AJ41" i="7" s="1"/>
  <c r="AE35" i="7"/>
  <c r="AM35" i="7" s="1"/>
  <c r="AD42" i="7"/>
  <c r="AL42" i="7" s="1"/>
  <c r="BZ13" i="7"/>
  <c r="BA19" i="7"/>
  <c r="BQ19" i="7"/>
  <c r="AZ13" i="7"/>
  <c r="BP13" i="7"/>
  <c r="AD35" i="7"/>
  <c r="AL35" i="7" s="1"/>
  <c r="AP35" i="7" s="1"/>
  <c r="AU35" i="7" s="1"/>
  <c r="T40" i="7"/>
  <c r="AC33" i="7"/>
  <c r="AK33" i="7" s="1"/>
  <c r="AS33" i="7" s="1"/>
  <c r="AB33" i="7"/>
  <c r="AJ33" i="7" s="1"/>
  <c r="AR33" i="7" s="1"/>
  <c r="BP33" i="7" s="1"/>
  <c r="U40" i="7"/>
  <c r="AC40" i="7" s="1"/>
  <c r="W40" i="7"/>
  <c r="AE40" i="7" s="1"/>
  <c r="V40" i="7"/>
  <c r="AD40" i="7" s="1"/>
  <c r="AH52" i="7"/>
  <c r="BF52" i="7"/>
  <c r="AX52" i="7"/>
  <c r="AP52" i="7"/>
  <c r="T42" i="7"/>
  <c r="AB42" i="7" s="1"/>
  <c r="AL34" i="7"/>
  <c r="U42" i="7"/>
  <c r="W42" i="7"/>
  <c r="U41" i="7"/>
  <c r="W41" i="7"/>
  <c r="AL22" i="11"/>
  <c r="AL22" i="13"/>
  <c r="AM21" i="13"/>
  <c r="AM21" i="11"/>
  <c r="AL20" i="11"/>
  <c r="AK19" i="11"/>
  <c r="AS19" i="11" s="1"/>
  <c r="AK21" i="11"/>
  <c r="AK21" i="13"/>
  <c r="AL20" i="13"/>
  <c r="AK19" i="13"/>
  <c r="AK19" i="16"/>
  <c r="AL20" i="16"/>
  <c r="AP15" i="16"/>
  <c r="V35" i="9"/>
  <c r="T33" i="9"/>
  <c r="X34" i="9"/>
  <c r="AF34" i="9" s="1"/>
  <c r="U36" i="9"/>
  <c r="AC36" i="9" s="1"/>
  <c r="AS26" i="9"/>
  <c r="X36" i="9"/>
  <c r="AF36" i="9" s="1"/>
  <c r="AN36" i="9" s="1"/>
  <c r="AC27" i="9"/>
  <c r="AK27" i="9" s="1"/>
  <c r="V34" i="9"/>
  <c r="AD34" i="9" s="1"/>
  <c r="AL34" i="9" s="1"/>
  <c r="AP20" i="9"/>
  <c r="AR20" i="9" s="1"/>
  <c r="T35" i="9"/>
  <c r="AB35" i="9" s="1"/>
  <c r="X35" i="9"/>
  <c r="AF35" i="9" s="1"/>
  <c r="U34" i="9"/>
  <c r="T34" i="9"/>
  <c r="AB34" i="9" s="1"/>
  <c r="AJ34" i="9" s="1"/>
  <c r="W35" i="9"/>
  <c r="AE35" i="9" s="1"/>
  <c r="AM35" i="9" s="1"/>
  <c r="J45" i="9"/>
  <c r="R45" i="9"/>
  <c r="BF45" i="9"/>
  <c r="AX45" i="9"/>
  <c r="AP45" i="9"/>
  <c r="Z45" i="9"/>
  <c r="AD35" i="9"/>
  <c r="AL35" i="9" s="1"/>
  <c r="AP29" i="9"/>
  <c r="AE29" i="9"/>
  <c r="AM29" i="9" s="1"/>
  <c r="W33" i="9"/>
  <c r="AE33" i="9" s="1"/>
  <c r="X33" i="9"/>
  <c r="AF33" i="9" s="1"/>
  <c r="U35" i="9"/>
  <c r="AC35" i="9" s="1"/>
  <c r="AK35" i="9" s="1"/>
  <c r="V33" i="9"/>
  <c r="AD33" i="9" s="1"/>
  <c r="AR13" i="9"/>
  <c r="AP21" i="9"/>
  <c r="AP22" i="9"/>
  <c r="U33" i="9"/>
  <c r="AC33" i="9" s="1"/>
  <c r="AS13" i="9"/>
  <c r="BQ13" i="9" s="1"/>
  <c r="BY13" i="9" s="1"/>
  <c r="W36" i="9"/>
  <c r="AB33" i="9"/>
  <c r="AJ33" i="9" s="1"/>
  <c r="V36" i="9"/>
  <c r="AD36" i="9" s="1"/>
  <c r="AL36" i="9" s="1"/>
  <c r="AD28" i="9"/>
  <c r="AL28" i="9" s="1"/>
  <c r="W34" i="9"/>
  <c r="AE34" i="9" s="1"/>
  <c r="T36" i="9"/>
  <c r="AB36" i="9" s="1"/>
  <c r="AR26" i="9"/>
  <c r="BP26" i="9" s="1"/>
  <c r="AP38" i="16"/>
  <c r="AP15" i="11"/>
  <c r="AV15" i="11" s="1"/>
  <c r="AP38" i="11"/>
  <c r="AP13" i="11"/>
  <c r="AT13" i="11" s="1"/>
  <c r="AS12" i="11"/>
  <c r="AP14" i="11"/>
  <c r="AS14" i="11" s="1"/>
  <c r="BQ14" i="11" s="1"/>
  <c r="BY14" i="11" s="1"/>
  <c r="AP13" i="13"/>
  <c r="AS13" i="13" s="1"/>
  <c r="BQ13" i="13" s="1"/>
  <c r="BY13" i="13" s="1"/>
  <c r="AP38" i="13"/>
  <c r="AP15" i="13"/>
  <c r="AV15" i="13" s="1"/>
  <c r="BT15" i="13" s="1"/>
  <c r="CB15" i="13" s="1"/>
  <c r="AP14" i="13"/>
  <c r="AT14" i="13" s="1"/>
  <c r="BR14" i="13" s="1"/>
  <c r="BZ14" i="13" s="1"/>
  <c r="AS12" i="16"/>
  <c r="AP13" i="16"/>
  <c r="AE22" i="13"/>
  <c r="AM22" i="13" s="1"/>
  <c r="AD21" i="16"/>
  <c r="AL21" i="16" s="1"/>
  <c r="AP14" i="16"/>
  <c r="U27" i="13"/>
  <c r="W29" i="16"/>
  <c r="V27" i="16"/>
  <c r="AD27" i="16" s="1"/>
  <c r="AD21" i="13"/>
  <c r="AL21" i="13" s="1"/>
  <c r="AC20" i="11"/>
  <c r="AK20" i="11" s="1"/>
  <c r="V28" i="16"/>
  <c r="BF38" i="16"/>
  <c r="AX38" i="16"/>
  <c r="Z38" i="16"/>
  <c r="R38" i="16"/>
  <c r="J38" i="16"/>
  <c r="U28" i="16"/>
  <c r="AC28" i="16" s="1"/>
  <c r="AK28" i="16" s="1"/>
  <c r="T28" i="16"/>
  <c r="AB28" i="16" s="1"/>
  <c r="X28" i="16"/>
  <c r="AF28" i="16" s="1"/>
  <c r="AC20" i="16"/>
  <c r="AK20" i="16" s="1"/>
  <c r="W29" i="11"/>
  <c r="U27" i="16"/>
  <c r="AB19" i="16"/>
  <c r="AJ19" i="16" s="1"/>
  <c r="AR19" i="16" s="1"/>
  <c r="BP19" i="16" s="1"/>
  <c r="X27" i="16"/>
  <c r="AF27" i="16" s="1"/>
  <c r="T27" i="16"/>
  <c r="AB27" i="16" s="1"/>
  <c r="AJ27" i="16" s="1"/>
  <c r="W27" i="16"/>
  <c r="AE27" i="16" s="1"/>
  <c r="V29" i="16"/>
  <c r="AD29" i="16" s="1"/>
  <c r="AL29" i="16" s="1"/>
  <c r="U29" i="16"/>
  <c r="AC29" i="16" s="1"/>
  <c r="T29" i="16"/>
  <c r="AB29" i="16" s="1"/>
  <c r="W26" i="16"/>
  <c r="AE26" i="16" s="1"/>
  <c r="T26" i="16"/>
  <c r="V26" i="16"/>
  <c r="AD26" i="16" s="1"/>
  <c r="X26" i="16"/>
  <c r="AF26" i="16" s="1"/>
  <c r="AE22" i="16"/>
  <c r="AM22" i="16" s="1"/>
  <c r="AP22" i="16" s="1"/>
  <c r="U26" i="16"/>
  <c r="AC26" i="16" s="1"/>
  <c r="W28" i="16"/>
  <c r="AE28" i="16" s="1"/>
  <c r="AM28" i="16" s="1"/>
  <c r="V27" i="13"/>
  <c r="AD27" i="13" s="1"/>
  <c r="W28" i="11"/>
  <c r="AE28" i="11" s="1"/>
  <c r="X29" i="13"/>
  <c r="AF29" i="13" s="1"/>
  <c r="AN29" i="13" s="1"/>
  <c r="V28" i="13"/>
  <c r="U28" i="13"/>
  <c r="AC28" i="13" s="1"/>
  <c r="T28" i="13"/>
  <c r="AB28" i="13" s="1"/>
  <c r="X28" i="13"/>
  <c r="AF28" i="13" s="1"/>
  <c r="AB19" i="13"/>
  <c r="AJ19" i="13" s="1"/>
  <c r="AR19" i="13" s="1"/>
  <c r="BP19" i="13" s="1"/>
  <c r="T27" i="13"/>
  <c r="AB27" i="13" s="1"/>
  <c r="AJ27" i="13" s="1"/>
  <c r="W27" i="13"/>
  <c r="AE27" i="13" s="1"/>
  <c r="X27" i="13"/>
  <c r="AF27" i="13" s="1"/>
  <c r="W29" i="13"/>
  <c r="AC20" i="13"/>
  <c r="AK20" i="13" s="1"/>
  <c r="V29" i="13"/>
  <c r="AD29" i="13" s="1"/>
  <c r="T29" i="13"/>
  <c r="AB29" i="13" s="1"/>
  <c r="U29" i="13"/>
  <c r="AC29" i="13" s="1"/>
  <c r="BA12" i="13"/>
  <c r="T26" i="13"/>
  <c r="V26" i="13"/>
  <c r="AD26" i="13" s="1"/>
  <c r="W26" i="13"/>
  <c r="AE26" i="13" s="1"/>
  <c r="X26" i="13"/>
  <c r="AF26" i="13" s="1"/>
  <c r="U26" i="13"/>
  <c r="AC26" i="13" s="1"/>
  <c r="BF38" i="13"/>
  <c r="AX38" i="13"/>
  <c r="Z38" i="13"/>
  <c r="R38" i="13"/>
  <c r="J38" i="13"/>
  <c r="W28" i="13"/>
  <c r="AE28" i="13" s="1"/>
  <c r="V27" i="11"/>
  <c r="AD27" i="11" s="1"/>
  <c r="V29" i="11"/>
  <c r="AD29" i="11" s="1"/>
  <c r="T29" i="11"/>
  <c r="AB29" i="11" s="1"/>
  <c r="U29" i="11"/>
  <c r="AC29" i="11" s="1"/>
  <c r="W26" i="11"/>
  <c r="AE26" i="11" s="1"/>
  <c r="T26" i="11"/>
  <c r="V26" i="11"/>
  <c r="AD26" i="11" s="1"/>
  <c r="X26" i="11"/>
  <c r="AF26" i="11" s="1"/>
  <c r="U26" i="11"/>
  <c r="AC26" i="11" s="1"/>
  <c r="X27" i="11"/>
  <c r="AF27" i="11" s="1"/>
  <c r="T27" i="11"/>
  <c r="AB27" i="11" s="1"/>
  <c r="AJ27" i="11" s="1"/>
  <c r="W27" i="11"/>
  <c r="AE27" i="11" s="1"/>
  <c r="AD21" i="11"/>
  <c r="AL21" i="11" s="1"/>
  <c r="AE22" i="11"/>
  <c r="AM22" i="11" s="1"/>
  <c r="AB19" i="11"/>
  <c r="AJ19" i="11" s="1"/>
  <c r="AR19" i="11" s="1"/>
  <c r="BP19" i="11" s="1"/>
  <c r="X29" i="11"/>
  <c r="AF29" i="11" s="1"/>
  <c r="AN29" i="11" s="1"/>
  <c r="Z38" i="11"/>
  <c r="AX38" i="11"/>
  <c r="R38" i="11"/>
  <c r="J38" i="11"/>
  <c r="BF38" i="11"/>
  <c r="V28" i="11"/>
  <c r="U28" i="11"/>
  <c r="AC28" i="11" s="1"/>
  <c r="T28" i="11"/>
  <c r="AB28" i="11" s="1"/>
  <c r="X28" i="11"/>
  <c r="AF28" i="11" s="1"/>
  <c r="U27" i="11"/>
  <c r="F36" i="16"/>
  <c r="N36" i="16" s="1"/>
  <c r="X36" i="16" s="1"/>
  <c r="AF36" i="16" s="1"/>
  <c r="AN36" i="16" s="1"/>
  <c r="G36" i="16"/>
  <c r="O36" i="16" s="1"/>
  <c r="D34" i="16"/>
  <c r="L34" i="16" s="1"/>
  <c r="E34" i="16"/>
  <c r="M34" i="16" s="1"/>
  <c r="E35" i="16"/>
  <c r="M35" i="16" s="1"/>
  <c r="F35" i="16"/>
  <c r="N35" i="16" s="1"/>
  <c r="G42" i="16"/>
  <c r="O42" i="16" s="1"/>
  <c r="F41" i="16"/>
  <c r="N41" i="16" s="1"/>
  <c r="H43" i="16"/>
  <c r="P43" i="16" s="1"/>
  <c r="E40" i="16"/>
  <c r="M40" i="16" s="1"/>
  <c r="A45" i="16"/>
  <c r="D33" i="16"/>
  <c r="L33" i="16" s="1"/>
  <c r="I11" i="14"/>
  <c r="J11" i="14" s="1"/>
  <c r="B12" i="14"/>
  <c r="K12" i="14" s="1"/>
  <c r="A13" i="14"/>
  <c r="F36" i="13"/>
  <c r="N36" i="13" s="1"/>
  <c r="G36" i="13"/>
  <c r="O36" i="13" s="1"/>
  <c r="D34" i="13"/>
  <c r="L34" i="13" s="1"/>
  <c r="E34" i="13"/>
  <c r="M34" i="13" s="1"/>
  <c r="E35" i="13"/>
  <c r="M35" i="13" s="1"/>
  <c r="F35" i="13"/>
  <c r="N35" i="13" s="1"/>
  <c r="G42" i="13"/>
  <c r="O42" i="13" s="1"/>
  <c r="F41" i="13"/>
  <c r="N41" i="13" s="1"/>
  <c r="H43" i="13"/>
  <c r="P43" i="13" s="1"/>
  <c r="E40" i="13"/>
  <c r="M40" i="13" s="1"/>
  <c r="A45" i="13"/>
  <c r="D33" i="13"/>
  <c r="L33" i="13" s="1"/>
  <c r="U33" i="13" s="1"/>
  <c r="AC33" i="13" s="1"/>
  <c r="E35" i="11"/>
  <c r="M35" i="11" s="1"/>
  <c r="F35" i="11"/>
  <c r="N35" i="11" s="1"/>
  <c r="G42" i="11"/>
  <c r="O42" i="11" s="1"/>
  <c r="F41" i="11"/>
  <c r="N41" i="11" s="1"/>
  <c r="H43" i="11"/>
  <c r="P43" i="11" s="1"/>
  <c r="E40" i="11"/>
  <c r="M40" i="11" s="1"/>
  <c r="A45" i="11"/>
  <c r="D33" i="11"/>
  <c r="L33" i="11" s="1"/>
  <c r="D34" i="11"/>
  <c r="L34" i="11" s="1"/>
  <c r="E34" i="11"/>
  <c r="M34" i="11" s="1"/>
  <c r="F36" i="11"/>
  <c r="N36" i="11" s="1"/>
  <c r="G36" i="11"/>
  <c r="O36" i="11" s="1"/>
  <c r="A59" i="7"/>
  <c r="A56" i="7"/>
  <c r="A54" i="7"/>
  <c r="A55" i="7"/>
  <c r="G49" i="7"/>
  <c r="O49" i="7" s="1"/>
  <c r="C49" i="7"/>
  <c r="D49" i="7"/>
  <c r="L49" i="7" s="1"/>
  <c r="F49" i="7"/>
  <c r="N49" i="7" s="1"/>
  <c r="E49" i="7"/>
  <c r="M49" i="7" s="1"/>
  <c r="C43" i="9"/>
  <c r="E43" i="9"/>
  <c r="M43" i="9" s="1"/>
  <c r="H43" i="9"/>
  <c r="P43" i="9" s="1"/>
  <c r="D43" i="9"/>
  <c r="L43" i="9" s="1"/>
  <c r="F43" i="9"/>
  <c r="N43" i="9" s="1"/>
  <c r="G43" i="9"/>
  <c r="O43" i="9" s="1"/>
  <c r="C40" i="9"/>
  <c r="D40" i="9"/>
  <c r="L40" i="9" s="1"/>
  <c r="F40" i="9"/>
  <c r="N40" i="9" s="1"/>
  <c r="E40" i="9"/>
  <c r="M40" i="9" s="1"/>
  <c r="G40" i="9"/>
  <c r="O40" i="9" s="1"/>
  <c r="H40" i="9"/>
  <c r="P40" i="9" s="1"/>
  <c r="E48" i="7"/>
  <c r="M48" i="7" s="1"/>
  <c r="F48" i="7"/>
  <c r="N48" i="7" s="1"/>
  <c r="C48" i="7"/>
  <c r="D48" i="7"/>
  <c r="L48" i="7" s="1"/>
  <c r="G48" i="7"/>
  <c r="O48" i="7" s="1"/>
  <c r="F42" i="9"/>
  <c r="N42" i="9" s="1"/>
  <c r="G42" i="9"/>
  <c r="O42" i="9" s="1"/>
  <c r="H42" i="9"/>
  <c r="P42" i="9" s="1"/>
  <c r="C42" i="9"/>
  <c r="D42" i="9"/>
  <c r="L42" i="9" s="1"/>
  <c r="E42" i="9"/>
  <c r="M42" i="9" s="1"/>
  <c r="F47" i="7"/>
  <c r="N47" i="7" s="1"/>
  <c r="C47" i="7"/>
  <c r="D47" i="7"/>
  <c r="L47" i="7" s="1"/>
  <c r="G47" i="7"/>
  <c r="O47" i="7" s="1"/>
  <c r="E47" i="7"/>
  <c r="M47" i="7" s="1"/>
  <c r="A47" i="9"/>
  <c r="A48" i="9"/>
  <c r="A52" i="9"/>
  <c r="A50" i="9"/>
  <c r="A49" i="9"/>
  <c r="C41" i="9"/>
  <c r="D41" i="9"/>
  <c r="L41" i="9" s="1"/>
  <c r="F41" i="9"/>
  <c r="N41" i="9" s="1"/>
  <c r="G41" i="9"/>
  <c r="O41" i="9" s="1"/>
  <c r="H41" i="9"/>
  <c r="P41" i="9" s="1"/>
  <c r="E41" i="9"/>
  <c r="M41" i="9" s="1"/>
  <c r="A87" i="34" l="1"/>
  <c r="A94" i="34" s="1"/>
  <c r="A101" i="34" s="1"/>
  <c r="A108" i="34" s="1"/>
  <c r="A115" i="34" s="1"/>
  <c r="A122" i="34" s="1"/>
  <c r="A129" i="34" s="1"/>
  <c r="A136" i="34" s="1"/>
  <c r="A143" i="34" s="1"/>
  <c r="A150" i="34" s="1"/>
  <c r="A157" i="34" s="1"/>
  <c r="A164" i="34" s="1"/>
  <c r="A171" i="34" s="1"/>
  <c r="A178" i="34" s="1"/>
  <c r="A185" i="34" s="1"/>
  <c r="A192" i="34" s="1"/>
  <c r="A199" i="34" s="1"/>
  <c r="A206" i="34" s="1"/>
  <c r="A213" i="34" s="1"/>
  <c r="A220" i="34" s="1"/>
  <c r="A227" i="34" s="1"/>
  <c r="A234" i="34" s="1"/>
  <c r="A241" i="34" s="1"/>
  <c r="A248" i="34" s="1"/>
  <c r="A255" i="34" s="1"/>
  <c r="B88" i="34"/>
  <c r="B95" i="34" s="1" a="1"/>
  <c r="G87" i="34"/>
  <c r="BL72" i="19"/>
  <c r="BL77" i="19"/>
  <c r="BL76" i="19"/>
  <c r="BL70" i="19"/>
  <c r="BL68" i="19"/>
  <c r="BL71" i="19"/>
  <c r="BL69" i="19"/>
  <c r="BL73" i="19"/>
  <c r="BL74" i="19"/>
  <c r="BL75" i="19"/>
  <c r="AT71" i="19"/>
  <c r="AT72" i="19"/>
  <c r="AT70" i="19"/>
  <c r="AT73" i="19"/>
  <c r="AT74" i="19"/>
  <c r="AT77" i="19"/>
  <c r="AT69" i="19"/>
  <c r="AT75" i="19"/>
  <c r="AT76" i="19"/>
  <c r="AT68" i="19"/>
  <c r="AB76" i="19"/>
  <c r="AB74" i="19"/>
  <c r="AB69" i="19"/>
  <c r="AB68" i="19"/>
  <c r="AB75" i="19"/>
  <c r="AB77" i="19"/>
  <c r="AB71" i="19"/>
  <c r="AB72" i="19"/>
  <c r="AB73" i="19"/>
  <c r="AB70" i="19"/>
  <c r="I76" i="19"/>
  <c r="I77" i="19"/>
  <c r="I74" i="19"/>
  <c r="I75" i="19"/>
  <c r="I70" i="19"/>
  <c r="I68" i="19"/>
  <c r="I69" i="19"/>
  <c r="I72" i="19"/>
  <c r="I71" i="19"/>
  <c r="I73" i="19"/>
  <c r="I42" i="19"/>
  <c r="I6" i="19"/>
  <c r="AT28" i="19"/>
  <c r="AT34" i="19"/>
  <c r="I12" i="19"/>
  <c r="BL15" i="19"/>
  <c r="I45" i="19"/>
  <c r="I24" i="19"/>
  <c r="AB7" i="19"/>
  <c r="I54" i="19"/>
  <c r="I51" i="19"/>
  <c r="I63" i="19"/>
  <c r="AT22" i="19"/>
  <c r="I30" i="19"/>
  <c r="BL20" i="19"/>
  <c r="BL10" i="19"/>
  <c r="BL7" i="19"/>
  <c r="BL16" i="19"/>
  <c r="BL19" i="19"/>
  <c r="BL13" i="19"/>
  <c r="BL11" i="19"/>
  <c r="BL14" i="19"/>
  <c r="BL6" i="19"/>
  <c r="BL17" i="19"/>
  <c r="BL8" i="19"/>
  <c r="AB23" i="19"/>
  <c r="AB29" i="19"/>
  <c r="AB26" i="19"/>
  <c r="AB35" i="19"/>
  <c r="AB11" i="19"/>
  <c r="AB32" i="19"/>
  <c r="AB14" i="19"/>
  <c r="AB20" i="19"/>
  <c r="AB8" i="19"/>
  <c r="AB17" i="19"/>
  <c r="AB18" i="19"/>
  <c r="AB27" i="19"/>
  <c r="AB33" i="19"/>
  <c r="AB30" i="19"/>
  <c r="AB6" i="19"/>
  <c r="AB24" i="19"/>
  <c r="AB9" i="19"/>
  <c r="AB15" i="19"/>
  <c r="AB21" i="19"/>
  <c r="AB25" i="19"/>
  <c r="I48" i="19"/>
  <c r="I43" i="19"/>
  <c r="I31" i="19"/>
  <c r="I58" i="19"/>
  <c r="I13" i="19"/>
  <c r="I7" i="19"/>
  <c r="I55" i="19"/>
  <c r="I19" i="19"/>
  <c r="I49" i="19"/>
  <c r="I40" i="19"/>
  <c r="I23" i="19"/>
  <c r="I10" i="19"/>
  <c r="I46" i="19"/>
  <c r="I64" i="19"/>
  <c r="I61" i="19"/>
  <c r="I37" i="19"/>
  <c r="I25" i="19"/>
  <c r="I34" i="19"/>
  <c r="I52" i="19"/>
  <c r="I16" i="19"/>
  <c r="I28" i="19"/>
  <c r="I22" i="19"/>
  <c r="I29" i="19"/>
  <c r="I56" i="19"/>
  <c r="I26" i="19"/>
  <c r="I44" i="19"/>
  <c r="I47" i="19"/>
  <c r="I14" i="19"/>
  <c r="I32" i="19"/>
  <c r="I53" i="19"/>
  <c r="I35" i="19"/>
  <c r="I65" i="19"/>
  <c r="I50" i="19"/>
  <c r="I20" i="19"/>
  <c r="I41" i="19"/>
  <c r="I8" i="19"/>
  <c r="I11" i="19"/>
  <c r="I17" i="19"/>
  <c r="I59" i="19"/>
  <c r="I57" i="19"/>
  <c r="I62" i="19"/>
  <c r="I9" i="19"/>
  <c r="I38" i="19"/>
  <c r="BL21" i="19"/>
  <c r="AB10" i="19"/>
  <c r="AB31" i="19"/>
  <c r="I33" i="19"/>
  <c r="AB16" i="19"/>
  <c r="AT7" i="19"/>
  <c r="AB13" i="19"/>
  <c r="I18" i="19"/>
  <c r="AB28" i="19"/>
  <c r="I36" i="19"/>
  <c r="I39" i="19"/>
  <c r="AB19" i="19"/>
  <c r="AT16" i="19"/>
  <c r="BL9" i="19"/>
  <c r="I66" i="19"/>
  <c r="AT37" i="19"/>
  <c r="BL18" i="19"/>
  <c r="AT10" i="19"/>
  <c r="BL12" i="19"/>
  <c r="AT19" i="19"/>
  <c r="AT13" i="19"/>
  <c r="I15" i="19"/>
  <c r="AB22" i="19"/>
  <c r="AT20" i="19"/>
  <c r="AT8" i="19"/>
  <c r="AT11" i="19"/>
  <c r="AT23" i="19"/>
  <c r="AT17" i="19"/>
  <c r="AT32" i="19"/>
  <c r="AT35" i="19"/>
  <c r="AT29" i="19"/>
  <c r="AT26" i="19"/>
  <c r="AT14" i="19"/>
  <c r="AT12" i="19"/>
  <c r="AT24" i="19"/>
  <c r="AT21" i="19"/>
  <c r="AT6" i="19"/>
  <c r="AT18" i="19"/>
  <c r="AT25" i="19"/>
  <c r="AT33" i="19"/>
  <c r="AT15" i="19"/>
  <c r="AT36" i="19"/>
  <c r="AT30" i="19"/>
  <c r="AT27" i="19"/>
  <c r="AT9" i="19"/>
  <c r="AB34" i="19"/>
  <c r="I21" i="19"/>
  <c r="I60" i="19"/>
  <c r="AB12" i="19"/>
  <c r="AT31" i="19"/>
  <c r="I27" i="19"/>
  <c r="AH45" i="16"/>
  <c r="BV45" i="16"/>
  <c r="BN45" i="16"/>
  <c r="CT45" i="16"/>
  <c r="CL45" i="16"/>
  <c r="CD45" i="16"/>
  <c r="BA12" i="16"/>
  <c r="BQ12" i="16"/>
  <c r="BY12" i="16" s="1"/>
  <c r="AH45" i="13"/>
  <c r="BV45" i="13"/>
  <c r="BN45" i="13"/>
  <c r="CT45" i="13"/>
  <c r="CL45" i="13"/>
  <c r="CD45" i="13"/>
  <c r="AH45" i="11"/>
  <c r="BV45" i="11"/>
  <c r="BN45" i="11"/>
  <c r="CT45" i="11"/>
  <c r="CL45" i="11"/>
  <c r="CD45" i="11"/>
  <c r="BA12" i="11"/>
  <c r="BQ12" i="11"/>
  <c r="BY12" i="11" s="1"/>
  <c r="BB13" i="11"/>
  <c r="BR13" i="11"/>
  <c r="BZ13" i="11" s="1"/>
  <c r="BD15" i="11"/>
  <c r="BT15" i="11"/>
  <c r="CB15" i="11" s="1"/>
  <c r="BA19" i="11"/>
  <c r="BQ19" i="11"/>
  <c r="B570" i="31"/>
  <c r="A556" i="31"/>
  <c r="A557" i="31" s="1"/>
  <c r="A558" i="31" s="1"/>
  <c r="A559" i="31" s="1"/>
  <c r="B560" i="31"/>
  <c r="AE168" i="31"/>
  <c r="AL161" i="31"/>
  <c r="H161" i="31"/>
  <c r="A168" i="31"/>
  <c r="B565" i="31"/>
  <c r="W168" i="31"/>
  <c r="P175" i="31"/>
  <c r="B571" i="31"/>
  <c r="B563" i="30"/>
  <c r="AE168" i="30"/>
  <c r="AL161" i="30"/>
  <c r="A556" i="30"/>
  <c r="A557" i="30" s="1"/>
  <c r="B560" i="30"/>
  <c r="H168" i="30"/>
  <c r="A175" i="30"/>
  <c r="B565" i="30"/>
  <c r="W161" i="30"/>
  <c r="P168" i="30"/>
  <c r="A558" i="30"/>
  <c r="A559" i="30" s="1"/>
  <c r="B562" i="30"/>
  <c r="B562" i="29"/>
  <c r="B563" i="29"/>
  <c r="A556" i="29"/>
  <c r="A557" i="29" s="1"/>
  <c r="A558" i="29" s="1"/>
  <c r="A559" i="29" s="1"/>
  <c r="B560" i="29"/>
  <c r="B565" i="29"/>
  <c r="A168" i="29"/>
  <c r="H161" i="29"/>
  <c r="W161" i="29"/>
  <c r="P168" i="29"/>
  <c r="AL161" i="29"/>
  <c r="AE168" i="29"/>
  <c r="A561" i="20"/>
  <c r="A562" i="20" s="1"/>
  <c r="A563" i="20" s="1"/>
  <c r="A564" i="20"/>
  <c r="H490" i="20"/>
  <c r="A497" i="20"/>
  <c r="AL497" i="20"/>
  <c r="AE504" i="20"/>
  <c r="W490" i="20"/>
  <c r="P497" i="20"/>
  <c r="H168" i="20"/>
  <c r="A175" i="20"/>
  <c r="AE175" i="20"/>
  <c r="AL175" i="20" s="1"/>
  <c r="P175" i="20"/>
  <c r="W175" i="20" s="1"/>
  <c r="AK33" i="9"/>
  <c r="AZ13" i="9"/>
  <c r="BP13" i="9"/>
  <c r="BX13" i="9" s="1"/>
  <c r="CL52" i="9"/>
  <c r="CD52" i="9"/>
  <c r="BV52" i="9"/>
  <c r="BN52" i="9"/>
  <c r="CT52" i="9"/>
  <c r="AH52" i="9"/>
  <c r="AZ20" i="9"/>
  <c r="BP20" i="9"/>
  <c r="BA26" i="9"/>
  <c r="BQ26" i="9"/>
  <c r="BC35" i="7"/>
  <c r="BS35" i="7"/>
  <c r="V49" i="7"/>
  <c r="AZ27" i="7"/>
  <c r="BP27" i="7"/>
  <c r="AL41" i="7"/>
  <c r="AE41" i="7"/>
  <c r="BA33" i="7"/>
  <c r="BQ33" i="7"/>
  <c r="AC41" i="7"/>
  <c r="AK41" i="7" s="1"/>
  <c r="AP41" i="7" s="1"/>
  <c r="AT41" i="7" s="1"/>
  <c r="AE42" i="7"/>
  <c r="AM42" i="7" s="1"/>
  <c r="BC28" i="7"/>
  <c r="BS28" i="7"/>
  <c r="AC42" i="7"/>
  <c r="AK42" i="7" s="1"/>
  <c r="AP42" i="7" s="1"/>
  <c r="AU42" i="7" s="1"/>
  <c r="BX13" i="7"/>
  <c r="AS28" i="7"/>
  <c r="CT59" i="7"/>
  <c r="BN59" i="7"/>
  <c r="BV59" i="7"/>
  <c r="R59" i="7"/>
  <c r="J59" i="7"/>
  <c r="Z59" i="7"/>
  <c r="AT28" i="7"/>
  <c r="BR28" i="7" s="1"/>
  <c r="W48" i="7"/>
  <c r="AE48" i="7" s="1"/>
  <c r="W47" i="7"/>
  <c r="AE47" i="7" s="1"/>
  <c r="AB40" i="7"/>
  <c r="AJ40" i="7" s="1"/>
  <c r="AR40" i="7" s="1"/>
  <c r="BP40" i="7" s="1"/>
  <c r="AS35" i="7"/>
  <c r="AP22" i="13"/>
  <c r="AV22" i="13" s="1"/>
  <c r="T48" i="7"/>
  <c r="U49" i="7"/>
  <c r="AC49" i="7" s="1"/>
  <c r="V48" i="7"/>
  <c r="T49" i="7"/>
  <c r="AB49" i="7" s="1"/>
  <c r="U48" i="7"/>
  <c r="U47" i="7"/>
  <c r="AC47" i="7" s="1"/>
  <c r="W49" i="7"/>
  <c r="T47" i="7"/>
  <c r="AT35" i="7"/>
  <c r="BR35" i="7" s="1"/>
  <c r="AP59" i="7"/>
  <c r="AX59" i="7"/>
  <c r="AH59" i="7"/>
  <c r="BF59" i="7"/>
  <c r="V47" i="7"/>
  <c r="AD47" i="7" s="1"/>
  <c r="AK40" i="7"/>
  <c r="AS40" i="7" s="1"/>
  <c r="AP34" i="7"/>
  <c r="AK26" i="13"/>
  <c r="AK28" i="11"/>
  <c r="AL27" i="11"/>
  <c r="AL29" i="11"/>
  <c r="AK26" i="11"/>
  <c r="AM28" i="11"/>
  <c r="AM28" i="13"/>
  <c r="AL29" i="13"/>
  <c r="AK28" i="13"/>
  <c r="AL27" i="13"/>
  <c r="AL27" i="16"/>
  <c r="AK26" i="16"/>
  <c r="AS26" i="16" s="1"/>
  <c r="BQ26" i="16" s="1"/>
  <c r="U41" i="9"/>
  <c r="U42" i="9"/>
  <c r="AC42" i="9" s="1"/>
  <c r="AK42" i="9" s="1"/>
  <c r="AS20" i="9"/>
  <c r="BQ20" i="9" s="1"/>
  <c r="X43" i="9"/>
  <c r="AF43" i="9" s="1"/>
  <c r="AN43" i="9" s="1"/>
  <c r="W43" i="9"/>
  <c r="AE43" i="9" s="1"/>
  <c r="AM43" i="9" s="1"/>
  <c r="AT20" i="9"/>
  <c r="V43" i="9"/>
  <c r="AD43" i="9" s="1"/>
  <c r="AP28" i="9"/>
  <c r="AT28" i="9" s="1"/>
  <c r="BR28" i="9" s="1"/>
  <c r="AR33" i="9"/>
  <c r="BP33" i="9" s="1"/>
  <c r="AE36" i="9"/>
  <c r="AM36" i="9" s="1"/>
  <c r="AP36" i="9" s="1"/>
  <c r="U43" i="9"/>
  <c r="AC43" i="9" s="1"/>
  <c r="W41" i="9"/>
  <c r="AE41" i="9" s="1"/>
  <c r="W42" i="9"/>
  <c r="AE42" i="9" s="1"/>
  <c r="AM42" i="9" s="1"/>
  <c r="T43" i="9"/>
  <c r="AB43" i="9" s="1"/>
  <c r="X42" i="9"/>
  <c r="AF42" i="9" s="1"/>
  <c r="V42" i="9"/>
  <c r="X41" i="9"/>
  <c r="AF41" i="9" s="1"/>
  <c r="AP27" i="9"/>
  <c r="AT27" i="9" s="1"/>
  <c r="T42" i="9"/>
  <c r="AB42" i="9" s="1"/>
  <c r="V41" i="9"/>
  <c r="AD41" i="9" s="1"/>
  <c r="AL41" i="9" s="1"/>
  <c r="T41" i="9"/>
  <c r="AB41" i="9" s="1"/>
  <c r="AJ41" i="9" s="1"/>
  <c r="X40" i="9"/>
  <c r="AF40" i="9" s="1"/>
  <c r="BF52" i="9"/>
  <c r="AX52" i="9"/>
  <c r="AP52" i="9"/>
  <c r="Z52" i="9"/>
  <c r="R52" i="9"/>
  <c r="J52" i="9"/>
  <c r="W40" i="9"/>
  <c r="AE40" i="9" s="1"/>
  <c r="AC41" i="9"/>
  <c r="AK41" i="9" s="1"/>
  <c r="U40" i="9"/>
  <c r="AC40" i="9" s="1"/>
  <c r="V40" i="9"/>
  <c r="AD40" i="9" s="1"/>
  <c r="T40" i="9"/>
  <c r="AC34" i="9"/>
  <c r="AK34" i="9" s="1"/>
  <c r="AP45" i="16"/>
  <c r="AR13" i="13"/>
  <c r="AT15" i="11"/>
  <c r="AU15" i="11"/>
  <c r="BS15" i="11" s="1"/>
  <c r="CA15" i="11" s="1"/>
  <c r="AP22" i="11"/>
  <c r="AV22" i="11" s="1"/>
  <c r="BT22" i="11" s="1"/>
  <c r="AP45" i="11"/>
  <c r="AP20" i="11"/>
  <c r="AS13" i="11"/>
  <c r="BQ13" i="11" s="1"/>
  <c r="BY13" i="11" s="1"/>
  <c r="AR13" i="11"/>
  <c r="AP21" i="11"/>
  <c r="AU21" i="11" s="1"/>
  <c r="BS21" i="11" s="1"/>
  <c r="AT14" i="11"/>
  <c r="BR14" i="11" s="1"/>
  <c r="BZ14" i="11" s="1"/>
  <c r="AU14" i="11"/>
  <c r="AT13" i="13"/>
  <c r="AS19" i="13"/>
  <c r="AS14" i="13"/>
  <c r="AT15" i="13"/>
  <c r="AP20" i="13"/>
  <c r="AP45" i="13"/>
  <c r="AU14" i="13"/>
  <c r="AP21" i="13"/>
  <c r="AU15" i="13"/>
  <c r="BS15" i="13" s="1"/>
  <c r="CA15" i="13" s="1"/>
  <c r="AP21" i="16"/>
  <c r="AP20" i="16"/>
  <c r="AS20" i="16" s="1"/>
  <c r="BQ20" i="16" s="1"/>
  <c r="AS19" i="16"/>
  <c r="AC27" i="13"/>
  <c r="AK27" i="13" s="1"/>
  <c r="AE29" i="16"/>
  <c r="AM29" i="16" s="1"/>
  <c r="AP29" i="16" s="1"/>
  <c r="BA14" i="11"/>
  <c r="AE29" i="11"/>
  <c r="AM29" i="11" s="1"/>
  <c r="V35" i="16"/>
  <c r="V35" i="13"/>
  <c r="V34" i="16"/>
  <c r="AD34" i="16" s="1"/>
  <c r="W36" i="16"/>
  <c r="AD28" i="16"/>
  <c r="AL28" i="16" s="1"/>
  <c r="AB26" i="16"/>
  <c r="AJ26" i="16" s="1"/>
  <c r="AR26" i="16" s="1"/>
  <c r="BP26" i="16" s="1"/>
  <c r="AC27" i="16"/>
  <c r="AK27" i="16" s="1"/>
  <c r="W35" i="13"/>
  <c r="AE35" i="13" s="1"/>
  <c r="U35" i="16"/>
  <c r="AC35" i="16" s="1"/>
  <c r="X35" i="16"/>
  <c r="AF35" i="16" s="1"/>
  <c r="T35" i="16"/>
  <c r="AB35" i="16" s="1"/>
  <c r="U34" i="16"/>
  <c r="X34" i="16"/>
  <c r="AF34" i="16" s="1"/>
  <c r="T34" i="16"/>
  <c r="AB34" i="16" s="1"/>
  <c r="AJ34" i="16" s="1"/>
  <c r="W34" i="16"/>
  <c r="AE34" i="16" s="1"/>
  <c r="V36" i="16"/>
  <c r="AD36" i="16" s="1"/>
  <c r="AL36" i="16" s="1"/>
  <c r="U36" i="16"/>
  <c r="AC36" i="16" s="1"/>
  <c r="T36" i="16"/>
  <c r="AB36" i="16" s="1"/>
  <c r="W33" i="16"/>
  <c r="AE33" i="16" s="1"/>
  <c r="T33" i="16"/>
  <c r="X33" i="16"/>
  <c r="AF33" i="16" s="1"/>
  <c r="V33" i="16"/>
  <c r="AD33" i="16" s="1"/>
  <c r="U33" i="16"/>
  <c r="AC33" i="16" s="1"/>
  <c r="W35" i="16"/>
  <c r="AE35" i="16" s="1"/>
  <c r="X36" i="11"/>
  <c r="AF36" i="11" s="1"/>
  <c r="AN36" i="11" s="1"/>
  <c r="BF45" i="16"/>
  <c r="AX45" i="16"/>
  <c r="Z45" i="16"/>
  <c r="R45" i="16"/>
  <c r="J45" i="16"/>
  <c r="W36" i="13"/>
  <c r="V36" i="13"/>
  <c r="AD36" i="13" s="1"/>
  <c r="U36" i="13"/>
  <c r="AC36" i="13" s="1"/>
  <c r="T36" i="13"/>
  <c r="AB36" i="13" s="1"/>
  <c r="X36" i="13"/>
  <c r="AF36" i="13" s="1"/>
  <c r="AN36" i="13" s="1"/>
  <c r="AD28" i="13"/>
  <c r="AL28" i="13" s="1"/>
  <c r="V35" i="11"/>
  <c r="T34" i="13"/>
  <c r="AB34" i="13" s="1"/>
  <c r="AJ34" i="13" s="1"/>
  <c r="W34" i="13"/>
  <c r="AE34" i="13" s="1"/>
  <c r="X34" i="13"/>
  <c r="AF34" i="13" s="1"/>
  <c r="BF45" i="13"/>
  <c r="AX45" i="13"/>
  <c r="Z45" i="13"/>
  <c r="R45" i="13"/>
  <c r="J45" i="13"/>
  <c r="AE29" i="13"/>
  <c r="AM29" i="13" s="1"/>
  <c r="BD15" i="13"/>
  <c r="W36" i="11"/>
  <c r="AB26" i="13"/>
  <c r="AJ26" i="13" s="1"/>
  <c r="AR26" i="13" s="1"/>
  <c r="BP26" i="13" s="1"/>
  <c r="X33" i="13"/>
  <c r="AF33" i="13" s="1"/>
  <c r="W33" i="13"/>
  <c r="AE33" i="13" s="1"/>
  <c r="V33" i="13"/>
  <c r="AD33" i="13" s="1"/>
  <c r="T33" i="13"/>
  <c r="U35" i="13"/>
  <c r="AC35" i="13" s="1"/>
  <c r="X35" i="13"/>
  <c r="AF35" i="13" s="1"/>
  <c r="T35" i="13"/>
  <c r="AB35" i="13" s="1"/>
  <c r="U34" i="13"/>
  <c r="V34" i="13"/>
  <c r="AD34" i="13" s="1"/>
  <c r="U34" i="11"/>
  <c r="T33" i="11"/>
  <c r="V33" i="11"/>
  <c r="AD33" i="11" s="1"/>
  <c r="W33" i="11"/>
  <c r="AE33" i="11" s="1"/>
  <c r="X33" i="11"/>
  <c r="AF33" i="11" s="1"/>
  <c r="T34" i="11"/>
  <c r="AB34" i="11" s="1"/>
  <c r="AJ34" i="11" s="1"/>
  <c r="W34" i="11"/>
  <c r="AE34" i="11" s="1"/>
  <c r="X34" i="11"/>
  <c r="AF34" i="11" s="1"/>
  <c r="AX45" i="11"/>
  <c r="R45" i="11"/>
  <c r="BF45" i="11"/>
  <c r="Z45" i="11"/>
  <c r="J45" i="11"/>
  <c r="AC27" i="11"/>
  <c r="AK27" i="11" s="1"/>
  <c r="AB26" i="11"/>
  <c r="AJ26" i="11" s="1"/>
  <c r="AR26" i="11" s="1"/>
  <c r="BP26" i="11" s="1"/>
  <c r="U35" i="11"/>
  <c r="AC35" i="11" s="1"/>
  <c r="T35" i="11"/>
  <c r="AB35" i="11" s="1"/>
  <c r="X35" i="11"/>
  <c r="AF35" i="11" s="1"/>
  <c r="W35" i="11"/>
  <c r="AE35" i="11" s="1"/>
  <c r="V34" i="11"/>
  <c r="AD34" i="11" s="1"/>
  <c r="AD28" i="11"/>
  <c r="AL28" i="11" s="1"/>
  <c r="U33" i="11"/>
  <c r="AC33" i="11" s="1"/>
  <c r="V36" i="11"/>
  <c r="AD36" i="11" s="1"/>
  <c r="U36" i="11"/>
  <c r="AC36" i="11" s="1"/>
  <c r="T36" i="11"/>
  <c r="AB36" i="11" s="1"/>
  <c r="G49" i="16"/>
  <c r="O49" i="16" s="1"/>
  <c r="F48" i="16"/>
  <c r="N48" i="16" s="1"/>
  <c r="H50" i="16"/>
  <c r="P50" i="16" s="1"/>
  <c r="E47" i="16"/>
  <c r="M47" i="16" s="1"/>
  <c r="A52" i="16"/>
  <c r="D40" i="16"/>
  <c r="L40" i="16" s="1"/>
  <c r="U40" i="16" s="1"/>
  <c r="AC40" i="16" s="1"/>
  <c r="F43" i="16"/>
  <c r="N43" i="16" s="1"/>
  <c r="G43" i="16"/>
  <c r="O43" i="16" s="1"/>
  <c r="D41" i="16"/>
  <c r="L41" i="16" s="1"/>
  <c r="E41" i="16"/>
  <c r="M41" i="16" s="1"/>
  <c r="E42" i="16"/>
  <c r="M42" i="16" s="1"/>
  <c r="F42" i="16"/>
  <c r="N42" i="16" s="1"/>
  <c r="B13" i="14"/>
  <c r="K13" i="14" s="1"/>
  <c r="I12" i="14"/>
  <c r="J12" i="14" s="1"/>
  <c r="G49" i="13"/>
  <c r="O49" i="13" s="1"/>
  <c r="F48" i="13"/>
  <c r="N48" i="13" s="1"/>
  <c r="H50" i="13"/>
  <c r="P50" i="13" s="1"/>
  <c r="E47" i="13"/>
  <c r="M47" i="13" s="1"/>
  <c r="A52" i="13"/>
  <c r="D40" i="13"/>
  <c r="L40" i="13" s="1"/>
  <c r="U40" i="13" s="1"/>
  <c r="AC40" i="13" s="1"/>
  <c r="F43" i="13"/>
  <c r="N43" i="13" s="1"/>
  <c r="G43" i="13"/>
  <c r="O43" i="13" s="1"/>
  <c r="D41" i="13"/>
  <c r="L41" i="13" s="1"/>
  <c r="E41" i="13"/>
  <c r="M41" i="13" s="1"/>
  <c r="E42" i="13"/>
  <c r="M42" i="13" s="1"/>
  <c r="F42" i="13"/>
  <c r="N42" i="13" s="1"/>
  <c r="G49" i="11"/>
  <c r="O49" i="11" s="1"/>
  <c r="F48" i="11"/>
  <c r="N48" i="11" s="1"/>
  <c r="H50" i="11"/>
  <c r="P50" i="11" s="1"/>
  <c r="E47" i="11"/>
  <c r="M47" i="11" s="1"/>
  <c r="A52" i="11"/>
  <c r="D40" i="11"/>
  <c r="L40" i="11" s="1"/>
  <c r="U40" i="11" s="1"/>
  <c r="AC40" i="11" s="1"/>
  <c r="F43" i="11"/>
  <c r="N43" i="11" s="1"/>
  <c r="G43" i="11"/>
  <c r="O43" i="11" s="1"/>
  <c r="D41" i="11"/>
  <c r="L41" i="11" s="1"/>
  <c r="E41" i="11"/>
  <c r="M41" i="11" s="1"/>
  <c r="E42" i="11"/>
  <c r="M42" i="11" s="1"/>
  <c r="F42" i="11"/>
  <c r="N42" i="11" s="1"/>
  <c r="D55" i="7"/>
  <c r="L55" i="7" s="1"/>
  <c r="E55" i="7"/>
  <c r="M55" i="7" s="1"/>
  <c r="U55" i="7" s="1"/>
  <c r="AC55" i="7" s="1"/>
  <c r="G55" i="7"/>
  <c r="O55" i="7" s="1"/>
  <c r="C55" i="7"/>
  <c r="F55" i="7"/>
  <c r="N55" i="7" s="1"/>
  <c r="D56" i="7"/>
  <c r="L56" i="7" s="1"/>
  <c r="E56" i="7"/>
  <c r="M56" i="7" s="1"/>
  <c r="G56" i="7"/>
  <c r="O56" i="7" s="1"/>
  <c r="C56" i="7"/>
  <c r="F56" i="7"/>
  <c r="N56" i="7" s="1"/>
  <c r="V56" i="7" s="1"/>
  <c r="AD56" i="7" s="1"/>
  <c r="A62" i="7"/>
  <c r="A63" i="7"/>
  <c r="A61" i="7"/>
  <c r="A66" i="7"/>
  <c r="C49" i="9"/>
  <c r="F49" i="9"/>
  <c r="N49" i="9" s="1"/>
  <c r="G49" i="9"/>
  <c r="O49" i="9" s="1"/>
  <c r="H49" i="9"/>
  <c r="P49" i="9" s="1"/>
  <c r="D49" i="9"/>
  <c r="L49" i="9" s="1"/>
  <c r="E49" i="9"/>
  <c r="M49" i="9" s="1"/>
  <c r="E54" i="7"/>
  <c r="M54" i="7" s="1"/>
  <c r="C54" i="7"/>
  <c r="D54" i="7"/>
  <c r="L54" i="7" s="1"/>
  <c r="F54" i="7"/>
  <c r="N54" i="7" s="1"/>
  <c r="G54" i="7"/>
  <c r="O54" i="7" s="1"/>
  <c r="W54" i="7" s="1"/>
  <c r="AE54" i="7" s="1"/>
  <c r="H50" i="9"/>
  <c r="P50" i="9" s="1"/>
  <c r="C50" i="9"/>
  <c r="D50" i="9"/>
  <c r="L50" i="9" s="1"/>
  <c r="E50" i="9"/>
  <c r="M50" i="9" s="1"/>
  <c r="F50" i="9"/>
  <c r="N50" i="9" s="1"/>
  <c r="G50" i="9"/>
  <c r="O50" i="9" s="1"/>
  <c r="A57" i="9"/>
  <c r="A54" i="9"/>
  <c r="A55" i="9"/>
  <c r="A56" i="9"/>
  <c r="A59" i="9"/>
  <c r="C48" i="9"/>
  <c r="D48" i="9"/>
  <c r="L48" i="9" s="1"/>
  <c r="F48" i="9"/>
  <c r="N48" i="9" s="1"/>
  <c r="E48" i="9"/>
  <c r="M48" i="9" s="1"/>
  <c r="G48" i="9"/>
  <c r="O48" i="9" s="1"/>
  <c r="H48" i="9"/>
  <c r="P48" i="9" s="1"/>
  <c r="C47" i="9"/>
  <c r="D47" i="9"/>
  <c r="L47" i="9" s="1"/>
  <c r="F47" i="9"/>
  <c r="N47" i="9" s="1"/>
  <c r="E47" i="9"/>
  <c r="M47" i="9" s="1"/>
  <c r="G47" i="9"/>
  <c r="O47" i="9" s="1"/>
  <c r="H47" i="9"/>
  <c r="P47" i="9" s="1"/>
  <c r="B95" i="34" l="1"/>
  <c r="B102" i="34" s="1" a="1"/>
  <c r="G94" i="34"/>
  <c r="I2" i="19"/>
  <c r="AB2" i="19"/>
  <c r="AB1" i="19"/>
  <c r="BL2" i="19"/>
  <c r="AT2" i="19"/>
  <c r="BL1" i="19"/>
  <c r="I1" i="19"/>
  <c r="AT1" i="19"/>
  <c r="BA19" i="16"/>
  <c r="BQ19" i="16"/>
  <c r="AH52" i="16"/>
  <c r="CT52" i="16"/>
  <c r="CL52" i="16"/>
  <c r="CD52" i="16"/>
  <c r="BV52" i="16"/>
  <c r="BN52" i="16"/>
  <c r="BC14" i="13"/>
  <c r="BS14" i="13"/>
  <c r="CA14" i="13" s="1"/>
  <c r="AH52" i="13"/>
  <c r="CT52" i="13"/>
  <c r="CL52" i="13"/>
  <c r="CD52" i="13"/>
  <c r="BV52" i="13"/>
  <c r="BN52" i="13"/>
  <c r="AZ13" i="13"/>
  <c r="BP13" i="13"/>
  <c r="BX13" i="13" s="1"/>
  <c r="BD22" i="13"/>
  <c r="BT22" i="13"/>
  <c r="BB15" i="13"/>
  <c r="BR15" i="13"/>
  <c r="BZ15" i="13" s="1"/>
  <c r="BA14" i="13"/>
  <c r="BQ14" i="13"/>
  <c r="BY14" i="13" s="1"/>
  <c r="BA19" i="13"/>
  <c r="BQ19" i="13"/>
  <c r="BB13" i="13"/>
  <c r="BR13" i="13"/>
  <c r="BZ13" i="13" s="1"/>
  <c r="AZ13" i="11"/>
  <c r="BP13" i="11"/>
  <c r="BX13" i="11" s="1"/>
  <c r="BC14" i="11"/>
  <c r="BS14" i="11"/>
  <c r="CA14" i="11" s="1"/>
  <c r="BB15" i="11"/>
  <c r="BR15" i="11"/>
  <c r="BZ15" i="11" s="1"/>
  <c r="AH52" i="11"/>
  <c r="CT52" i="11"/>
  <c r="CL52" i="11"/>
  <c r="CD52" i="11"/>
  <c r="BV52" i="11"/>
  <c r="BN52" i="11"/>
  <c r="W175" i="31"/>
  <c r="P182" i="31"/>
  <c r="B569" i="31"/>
  <c r="A175" i="31"/>
  <c r="H168" i="31"/>
  <c r="AE175" i="31"/>
  <c r="AL168" i="31"/>
  <c r="A560" i="31"/>
  <c r="A561" i="31" s="1"/>
  <c r="A562" i="31" s="1"/>
  <c r="A563" i="31" s="1"/>
  <c r="B564" i="31"/>
  <c r="B574" i="31"/>
  <c r="B575" i="31"/>
  <c r="W168" i="30"/>
  <c r="P175" i="30"/>
  <c r="B569" i="30"/>
  <c r="H175" i="30"/>
  <c r="A182" i="30"/>
  <c r="A560" i="30"/>
  <c r="A561" i="30" s="1"/>
  <c r="A562" i="30" s="1"/>
  <c r="A563" i="30" s="1"/>
  <c r="B564" i="30"/>
  <c r="AL168" i="30"/>
  <c r="AE175" i="30"/>
  <c r="B567" i="30"/>
  <c r="B566" i="30"/>
  <c r="P175" i="29"/>
  <c r="W168" i="29"/>
  <c r="H168" i="29"/>
  <c r="A175" i="29"/>
  <c r="B569" i="29"/>
  <c r="A560" i="29"/>
  <c r="A561" i="29" s="1"/>
  <c r="B564" i="29"/>
  <c r="B567" i="29"/>
  <c r="B566" i="29"/>
  <c r="A562" i="29"/>
  <c r="A563" i="29" s="1"/>
  <c r="AL168" i="29"/>
  <c r="AE175" i="29"/>
  <c r="A565" i="20"/>
  <c r="A566" i="20" s="1"/>
  <c r="A567" i="20" s="1"/>
  <c r="A568" i="20"/>
  <c r="AL504" i="20"/>
  <c r="AE511" i="20"/>
  <c r="W497" i="20"/>
  <c r="P504" i="20"/>
  <c r="H497" i="20"/>
  <c r="A504" i="20"/>
  <c r="A182" i="20"/>
  <c r="H175" i="20"/>
  <c r="AE182" i="20"/>
  <c r="AL182" i="20" s="1"/>
  <c r="P182" i="20"/>
  <c r="W182" i="20" s="1"/>
  <c r="BB20" i="9"/>
  <c r="BR20" i="9"/>
  <c r="BB27" i="9"/>
  <c r="BR27" i="9"/>
  <c r="AK40" i="9"/>
  <c r="CT59" i="9"/>
  <c r="CL59" i="9"/>
  <c r="CD59" i="9"/>
  <c r="BV59" i="9"/>
  <c r="BN59" i="9"/>
  <c r="AH59" i="9"/>
  <c r="AL43" i="9"/>
  <c r="AP43" i="9" s="1"/>
  <c r="AV43" i="9" s="1"/>
  <c r="BC42" i="7"/>
  <c r="BS42" i="7"/>
  <c r="BB41" i="7"/>
  <c r="BR41" i="7"/>
  <c r="W55" i="7"/>
  <c r="AE55" i="7" s="1"/>
  <c r="T55" i="7"/>
  <c r="AB55" i="7" s="1"/>
  <c r="AE49" i="7"/>
  <c r="AM49" i="7" s="1"/>
  <c r="AC48" i="7"/>
  <c r="AK48" i="7" s="1"/>
  <c r="CT66" i="7"/>
  <c r="BN66" i="7"/>
  <c r="BV66" i="7"/>
  <c r="J66" i="7"/>
  <c r="R66" i="7"/>
  <c r="Z66" i="7"/>
  <c r="AD48" i="7"/>
  <c r="AL48" i="7" s="1"/>
  <c r="BA40" i="7"/>
  <c r="BQ40" i="7"/>
  <c r="AB48" i="7"/>
  <c r="AJ48" i="7" s="1"/>
  <c r="BA28" i="7"/>
  <c r="BQ28" i="7"/>
  <c r="W56" i="7"/>
  <c r="AE56" i="7" s="1"/>
  <c r="BA35" i="7"/>
  <c r="BQ35" i="7"/>
  <c r="U56" i="7"/>
  <c r="AC56" i="7" s="1"/>
  <c r="T56" i="7"/>
  <c r="AB56" i="7" s="1"/>
  <c r="AD49" i="7"/>
  <c r="AL49" i="7" s="1"/>
  <c r="V55" i="7"/>
  <c r="AD55" i="7" s="1"/>
  <c r="AB47" i="7"/>
  <c r="AJ47" i="7" s="1"/>
  <c r="AR47" i="7" s="1"/>
  <c r="BP47" i="7" s="1"/>
  <c r="T54" i="7"/>
  <c r="AB54" i="7" s="1"/>
  <c r="V54" i="7"/>
  <c r="AD54" i="7" s="1"/>
  <c r="U54" i="7"/>
  <c r="AC54" i="7" s="1"/>
  <c r="AU22" i="13"/>
  <c r="BS22" i="13" s="1"/>
  <c r="AT22" i="13"/>
  <c r="AR41" i="7"/>
  <c r="AK47" i="7"/>
  <c r="AS47" i="7" s="1"/>
  <c r="AS42" i="7"/>
  <c r="AS41" i="7"/>
  <c r="BQ41" i="7" s="1"/>
  <c r="BF66" i="7"/>
  <c r="AX66" i="7"/>
  <c r="AP66" i="7"/>
  <c r="AH66" i="7"/>
  <c r="AK49" i="7"/>
  <c r="AT34" i="7"/>
  <c r="AS34" i="7"/>
  <c r="BQ34" i="7" s="1"/>
  <c r="AR34" i="7"/>
  <c r="AT42" i="7"/>
  <c r="BR42" i="7" s="1"/>
  <c r="AK33" i="11"/>
  <c r="AS33" i="11" s="1"/>
  <c r="AL34" i="11"/>
  <c r="AK35" i="11"/>
  <c r="AM35" i="11"/>
  <c r="AK33" i="13"/>
  <c r="AL36" i="11"/>
  <c r="AK35" i="13"/>
  <c r="AM35" i="13"/>
  <c r="AL36" i="13"/>
  <c r="AL34" i="13"/>
  <c r="AL34" i="16"/>
  <c r="AK35" i="16"/>
  <c r="AM35" i="16"/>
  <c r="AK33" i="16"/>
  <c r="AU28" i="9"/>
  <c r="W47" i="9"/>
  <c r="AE47" i="9" s="1"/>
  <c r="AS28" i="9"/>
  <c r="V49" i="9"/>
  <c r="AD49" i="9" s="1"/>
  <c r="AL49" i="9" s="1"/>
  <c r="X50" i="9"/>
  <c r="AF50" i="9" s="1"/>
  <c r="AN50" i="9" s="1"/>
  <c r="W48" i="9"/>
  <c r="AE48" i="9" s="1"/>
  <c r="AP41" i="9"/>
  <c r="BF59" i="9"/>
  <c r="AX59" i="9"/>
  <c r="AP59" i="9"/>
  <c r="Z59" i="9"/>
  <c r="R59" i="9"/>
  <c r="J59" i="9"/>
  <c r="AS40" i="9"/>
  <c r="AR27" i="9"/>
  <c r="AS27" i="9"/>
  <c r="BQ27" i="9" s="1"/>
  <c r="AP35" i="9"/>
  <c r="V48" i="9"/>
  <c r="AD48" i="9" s="1"/>
  <c r="AL48" i="9" s="1"/>
  <c r="T48" i="9"/>
  <c r="AB48" i="9" s="1"/>
  <c r="AJ48" i="9" s="1"/>
  <c r="X47" i="9"/>
  <c r="AF47" i="9" s="1"/>
  <c r="U47" i="9"/>
  <c r="AC47" i="9" s="1"/>
  <c r="AD42" i="9"/>
  <c r="AL42" i="9" s="1"/>
  <c r="W50" i="9"/>
  <c r="U49" i="9"/>
  <c r="AC49" i="9" s="1"/>
  <c r="T47" i="9"/>
  <c r="V50" i="9"/>
  <c r="AD50" i="9" s="1"/>
  <c r="AL50" i="9" s="1"/>
  <c r="T49" i="9"/>
  <c r="AB49" i="9" s="1"/>
  <c r="U48" i="9"/>
  <c r="V47" i="9"/>
  <c r="AD47" i="9" s="1"/>
  <c r="U50" i="9"/>
  <c r="AC50" i="9" s="1"/>
  <c r="X49" i="9"/>
  <c r="AF49" i="9" s="1"/>
  <c r="T50" i="9"/>
  <c r="AB50" i="9" s="1"/>
  <c r="W49" i="9"/>
  <c r="AE49" i="9" s="1"/>
  <c r="AM49" i="9" s="1"/>
  <c r="AP34" i="9"/>
  <c r="AS34" i="9" s="1"/>
  <c r="BQ34" i="9" s="1"/>
  <c r="AS33" i="9"/>
  <c r="X48" i="9"/>
  <c r="AF48" i="9" s="1"/>
  <c r="AB40" i="9"/>
  <c r="AJ40" i="9" s="1"/>
  <c r="AR40" i="9" s="1"/>
  <c r="BP40" i="9" s="1"/>
  <c r="AP52" i="16"/>
  <c r="AS21" i="11"/>
  <c r="AP28" i="11"/>
  <c r="AU28" i="11" s="1"/>
  <c r="BS28" i="11" s="1"/>
  <c r="AS20" i="11"/>
  <c r="BQ20" i="11" s="1"/>
  <c r="AR20" i="11"/>
  <c r="AP52" i="11"/>
  <c r="AT22" i="11"/>
  <c r="AP27" i="11"/>
  <c r="AP29" i="11"/>
  <c r="AV29" i="11" s="1"/>
  <c r="AS26" i="11"/>
  <c r="AT21" i="11"/>
  <c r="BR21" i="11" s="1"/>
  <c r="AT20" i="11"/>
  <c r="AU22" i="11"/>
  <c r="BS22" i="11" s="1"/>
  <c r="AP27" i="13"/>
  <c r="AS27" i="13" s="1"/>
  <c r="BQ27" i="13" s="1"/>
  <c r="AP28" i="13"/>
  <c r="AT28" i="13" s="1"/>
  <c r="BR28" i="13" s="1"/>
  <c r="AS26" i="13"/>
  <c r="AP52" i="13"/>
  <c r="AT21" i="13"/>
  <c r="BR21" i="13" s="1"/>
  <c r="AU21" i="13"/>
  <c r="AS20" i="13"/>
  <c r="BQ20" i="13" s="1"/>
  <c r="AR20" i="13"/>
  <c r="AP29" i="13"/>
  <c r="AV29" i="13" s="1"/>
  <c r="AS21" i="13"/>
  <c r="AT20" i="13"/>
  <c r="AP28" i="16"/>
  <c r="AP27" i="16"/>
  <c r="AS27" i="16" s="1"/>
  <c r="BQ27" i="16" s="1"/>
  <c r="AR20" i="16"/>
  <c r="AT20" i="16"/>
  <c r="AE36" i="11"/>
  <c r="AM36" i="11" s="1"/>
  <c r="AD35" i="11"/>
  <c r="AL35" i="11" s="1"/>
  <c r="AD35" i="13"/>
  <c r="AL35" i="13" s="1"/>
  <c r="AE36" i="16"/>
  <c r="AM36" i="16" s="1"/>
  <c r="AP36" i="16" s="1"/>
  <c r="V42" i="13"/>
  <c r="AD35" i="16"/>
  <c r="AL35" i="16" s="1"/>
  <c r="W42" i="16"/>
  <c r="AE42" i="16" s="1"/>
  <c r="V42" i="16"/>
  <c r="V41" i="16"/>
  <c r="AD41" i="16" s="1"/>
  <c r="X43" i="16"/>
  <c r="AF43" i="16" s="1"/>
  <c r="AN43" i="16" s="1"/>
  <c r="V41" i="13"/>
  <c r="AD41" i="13" s="1"/>
  <c r="X43" i="13"/>
  <c r="AF43" i="13" s="1"/>
  <c r="AN43" i="13" s="1"/>
  <c r="U42" i="16"/>
  <c r="AC42" i="16" s="1"/>
  <c r="T42" i="16"/>
  <c r="AB42" i="16" s="1"/>
  <c r="X42" i="16"/>
  <c r="AF42" i="16" s="1"/>
  <c r="U41" i="16"/>
  <c r="BA26" i="16"/>
  <c r="AC34" i="16"/>
  <c r="AK34" i="16" s="1"/>
  <c r="W41" i="16"/>
  <c r="AE41" i="16" s="1"/>
  <c r="T41" i="16"/>
  <c r="AB41" i="16" s="1"/>
  <c r="AJ41" i="16" s="1"/>
  <c r="X41" i="16"/>
  <c r="AF41" i="16" s="1"/>
  <c r="W43" i="16"/>
  <c r="V43" i="16"/>
  <c r="AD43" i="16" s="1"/>
  <c r="T43" i="16"/>
  <c r="AB43" i="16" s="1"/>
  <c r="U43" i="16"/>
  <c r="AC43" i="16" s="1"/>
  <c r="AE36" i="13"/>
  <c r="AM36" i="13" s="1"/>
  <c r="T40" i="16"/>
  <c r="W40" i="16"/>
  <c r="AE40" i="16" s="1"/>
  <c r="X40" i="16"/>
  <c r="AF40" i="16" s="1"/>
  <c r="V40" i="16"/>
  <c r="AD40" i="16" s="1"/>
  <c r="J52" i="16"/>
  <c r="BF52" i="16"/>
  <c r="AX52" i="16"/>
  <c r="Z52" i="16"/>
  <c r="R52" i="16"/>
  <c r="AB33" i="16"/>
  <c r="AJ33" i="16" s="1"/>
  <c r="AR33" i="16" s="1"/>
  <c r="BP33" i="16" s="1"/>
  <c r="W42" i="13"/>
  <c r="AE42" i="13" s="1"/>
  <c r="W43" i="13"/>
  <c r="V41" i="11"/>
  <c r="AD41" i="11" s="1"/>
  <c r="R52" i="13"/>
  <c r="J52" i="13"/>
  <c r="BF52" i="13"/>
  <c r="AX52" i="13"/>
  <c r="Z52" i="13"/>
  <c r="W43" i="11"/>
  <c r="AC34" i="13"/>
  <c r="AK34" i="13" s="1"/>
  <c r="U42" i="13"/>
  <c r="AC42" i="13" s="1"/>
  <c r="T42" i="13"/>
  <c r="AB42" i="13" s="1"/>
  <c r="X42" i="13"/>
  <c r="AF42" i="13" s="1"/>
  <c r="AB33" i="13"/>
  <c r="AJ33" i="13" s="1"/>
  <c r="AR33" i="13" s="1"/>
  <c r="BP33" i="13" s="1"/>
  <c r="T40" i="13"/>
  <c r="V40" i="13"/>
  <c r="AD40" i="13" s="1"/>
  <c r="W40" i="13"/>
  <c r="AE40" i="13" s="1"/>
  <c r="X40" i="13"/>
  <c r="AF40" i="13" s="1"/>
  <c r="U41" i="13"/>
  <c r="X41" i="13"/>
  <c r="AF41" i="13" s="1"/>
  <c r="W41" i="13"/>
  <c r="AE41" i="13" s="1"/>
  <c r="T41" i="13"/>
  <c r="AB41" i="13" s="1"/>
  <c r="AJ41" i="13" s="1"/>
  <c r="AC34" i="11"/>
  <c r="AK34" i="11" s="1"/>
  <c r="V43" i="13"/>
  <c r="AD43" i="13" s="1"/>
  <c r="T43" i="13"/>
  <c r="AB43" i="13" s="1"/>
  <c r="U43" i="13"/>
  <c r="AC43" i="13" s="1"/>
  <c r="U41" i="11"/>
  <c r="BC21" i="11"/>
  <c r="V42" i="11"/>
  <c r="U42" i="11"/>
  <c r="AC42" i="11" s="1"/>
  <c r="X42" i="11"/>
  <c r="AF42" i="11" s="1"/>
  <c r="T42" i="11"/>
  <c r="AB42" i="11" s="1"/>
  <c r="T41" i="11"/>
  <c r="AB41" i="11" s="1"/>
  <c r="AJ41" i="11" s="1"/>
  <c r="W41" i="11"/>
  <c r="AE41" i="11" s="1"/>
  <c r="X41" i="11"/>
  <c r="AF41" i="11" s="1"/>
  <c r="BD22" i="11"/>
  <c r="AB33" i="11"/>
  <c r="AJ33" i="11" s="1"/>
  <c r="AR33" i="11" s="1"/>
  <c r="BP33" i="11" s="1"/>
  <c r="V43" i="11"/>
  <c r="AD43" i="11" s="1"/>
  <c r="T43" i="11"/>
  <c r="AB43" i="11" s="1"/>
  <c r="U43" i="11"/>
  <c r="AC43" i="11" s="1"/>
  <c r="X40" i="11"/>
  <c r="AF40" i="11" s="1"/>
  <c r="T40" i="11"/>
  <c r="W40" i="11"/>
  <c r="AE40" i="11" s="1"/>
  <c r="V40" i="11"/>
  <c r="AD40" i="11" s="1"/>
  <c r="W42" i="11"/>
  <c r="AE42" i="11" s="1"/>
  <c r="X43" i="11"/>
  <c r="AF43" i="11" s="1"/>
  <c r="AN43" i="11" s="1"/>
  <c r="J52" i="11"/>
  <c r="BF52" i="11"/>
  <c r="AX52" i="11"/>
  <c r="Z52" i="11"/>
  <c r="R52" i="11"/>
  <c r="G56" i="16"/>
  <c r="O56" i="16" s="1"/>
  <c r="F55" i="16"/>
  <c r="N55" i="16" s="1"/>
  <c r="H57" i="16"/>
  <c r="P57" i="16" s="1"/>
  <c r="E54" i="16"/>
  <c r="M54" i="16" s="1"/>
  <c r="A59" i="16"/>
  <c r="D47" i="16"/>
  <c r="L47" i="16" s="1"/>
  <c r="F50" i="16"/>
  <c r="N50" i="16" s="1"/>
  <c r="G50" i="16"/>
  <c r="O50" i="16" s="1"/>
  <c r="D48" i="16"/>
  <c r="L48" i="16" s="1"/>
  <c r="E48" i="16"/>
  <c r="M48" i="16" s="1"/>
  <c r="E49" i="16"/>
  <c r="M49" i="16" s="1"/>
  <c r="F49" i="16"/>
  <c r="N49" i="16" s="1"/>
  <c r="I13" i="14"/>
  <c r="J13" i="14"/>
  <c r="G56" i="13"/>
  <c r="O56" i="13" s="1"/>
  <c r="F55" i="13"/>
  <c r="N55" i="13" s="1"/>
  <c r="H57" i="13"/>
  <c r="P57" i="13" s="1"/>
  <c r="E54" i="13"/>
  <c r="M54" i="13" s="1"/>
  <c r="A59" i="13"/>
  <c r="D47" i="13"/>
  <c r="L47" i="13" s="1"/>
  <c r="F50" i="13"/>
  <c r="N50" i="13" s="1"/>
  <c r="G50" i="13"/>
  <c r="O50" i="13" s="1"/>
  <c r="D48" i="13"/>
  <c r="L48" i="13" s="1"/>
  <c r="E48" i="13"/>
  <c r="M48" i="13" s="1"/>
  <c r="E49" i="13"/>
  <c r="M49" i="13" s="1"/>
  <c r="F49" i="13"/>
  <c r="N49" i="13" s="1"/>
  <c r="G56" i="11"/>
  <c r="O56" i="11" s="1"/>
  <c r="F55" i="11"/>
  <c r="N55" i="11" s="1"/>
  <c r="H57" i="11"/>
  <c r="P57" i="11" s="1"/>
  <c r="E54" i="11"/>
  <c r="M54" i="11" s="1"/>
  <c r="A59" i="11"/>
  <c r="D47" i="11"/>
  <c r="L47" i="11" s="1"/>
  <c r="U47" i="11" s="1"/>
  <c r="AC47" i="11" s="1"/>
  <c r="F50" i="11"/>
  <c r="N50" i="11" s="1"/>
  <c r="G50" i="11"/>
  <c r="O50" i="11" s="1"/>
  <c r="D48" i="11"/>
  <c r="L48" i="11" s="1"/>
  <c r="E48" i="11"/>
  <c r="M48" i="11" s="1"/>
  <c r="E49" i="11"/>
  <c r="M49" i="11" s="1"/>
  <c r="F49" i="11"/>
  <c r="N49" i="11" s="1"/>
  <c r="A69" i="7"/>
  <c r="A70" i="7"/>
  <c r="A73" i="7"/>
  <c r="A68" i="7"/>
  <c r="D61" i="7"/>
  <c r="L61" i="7" s="1"/>
  <c r="E61" i="7"/>
  <c r="M61" i="7" s="1"/>
  <c r="F61" i="7"/>
  <c r="N61" i="7" s="1"/>
  <c r="G61" i="7"/>
  <c r="O61" i="7" s="1"/>
  <c r="C61" i="7"/>
  <c r="A61" i="9"/>
  <c r="A62" i="9"/>
  <c r="A66" i="9"/>
  <c r="A64" i="9"/>
  <c r="A63" i="9"/>
  <c r="G63" i="7"/>
  <c r="C63" i="7"/>
  <c r="D63" i="7"/>
  <c r="L63" i="7" s="1"/>
  <c r="E63" i="7"/>
  <c r="M63" i="7" s="1"/>
  <c r="F63" i="7"/>
  <c r="N63" i="7" s="1"/>
  <c r="F62" i="7"/>
  <c r="N62" i="7" s="1"/>
  <c r="V62" i="7" s="1"/>
  <c r="AD62" i="7" s="1"/>
  <c r="C62" i="7"/>
  <c r="D62" i="7"/>
  <c r="L62" i="7" s="1"/>
  <c r="E62" i="7"/>
  <c r="M62" i="7" s="1"/>
  <c r="G62" i="7"/>
  <c r="O62" i="7" s="1"/>
  <c r="C55" i="9"/>
  <c r="D55" i="9"/>
  <c r="L55" i="9" s="1"/>
  <c r="E55" i="9"/>
  <c r="M55" i="9" s="1"/>
  <c r="F55" i="9"/>
  <c r="N55" i="9" s="1"/>
  <c r="G55" i="9"/>
  <c r="O55" i="9" s="1"/>
  <c r="H55" i="9"/>
  <c r="P55" i="9" s="1"/>
  <c r="F56" i="9"/>
  <c r="N56" i="9" s="1"/>
  <c r="G56" i="9"/>
  <c r="O56" i="9" s="1"/>
  <c r="H56" i="9"/>
  <c r="P56" i="9" s="1"/>
  <c r="C56" i="9"/>
  <c r="D56" i="9"/>
  <c r="L56" i="9" s="1"/>
  <c r="E56" i="9"/>
  <c r="M56" i="9" s="1"/>
  <c r="C54" i="9"/>
  <c r="D54" i="9"/>
  <c r="L54" i="9" s="1"/>
  <c r="E54" i="9"/>
  <c r="M54" i="9" s="1"/>
  <c r="F54" i="9"/>
  <c r="N54" i="9" s="1"/>
  <c r="G54" i="9"/>
  <c r="O54" i="9" s="1"/>
  <c r="H54" i="9"/>
  <c r="P54" i="9" s="1"/>
  <c r="C57" i="9"/>
  <c r="E57" i="9"/>
  <c r="M57" i="9" s="1"/>
  <c r="H57" i="9"/>
  <c r="P57" i="9" s="1"/>
  <c r="D57" i="9"/>
  <c r="L57" i="9" s="1"/>
  <c r="F57" i="9"/>
  <c r="N57" i="9" s="1"/>
  <c r="G57" i="9"/>
  <c r="O57" i="9" s="1"/>
  <c r="B102" i="34" l="1"/>
  <c r="B109" i="34" s="1" a="1"/>
  <c r="G101" i="34"/>
  <c r="AZ20" i="16"/>
  <c r="BP20" i="16"/>
  <c r="AH59" i="16"/>
  <c r="CT59" i="16"/>
  <c r="CL59" i="16"/>
  <c r="CD59" i="16"/>
  <c r="BV59" i="16"/>
  <c r="BN59" i="16"/>
  <c r="BB20" i="16"/>
  <c r="BR20" i="16"/>
  <c r="BC21" i="13"/>
  <c r="BS21" i="13"/>
  <c r="BA26" i="13"/>
  <c r="BQ26" i="13"/>
  <c r="BB22" i="13"/>
  <c r="BR22" i="13"/>
  <c r="BB20" i="13"/>
  <c r="BR20" i="13"/>
  <c r="BA21" i="13"/>
  <c r="BQ21" i="13"/>
  <c r="AH59" i="13"/>
  <c r="CT59" i="13"/>
  <c r="CL59" i="13"/>
  <c r="CD59" i="13"/>
  <c r="BV59" i="13"/>
  <c r="BN59" i="13"/>
  <c r="BD29" i="13"/>
  <c r="BT29" i="13"/>
  <c r="AZ20" i="13"/>
  <c r="BP20" i="13"/>
  <c r="AZ20" i="11"/>
  <c r="BP20" i="11"/>
  <c r="AH59" i="11"/>
  <c r="CT59" i="11"/>
  <c r="CL59" i="11"/>
  <c r="CD59" i="11"/>
  <c r="BV59" i="11"/>
  <c r="BN59" i="11"/>
  <c r="BA21" i="11"/>
  <c r="BQ21" i="11"/>
  <c r="BB22" i="11"/>
  <c r="BR22" i="11"/>
  <c r="BA33" i="11"/>
  <c r="BQ33" i="11"/>
  <c r="BB20" i="11"/>
  <c r="BR20" i="11"/>
  <c r="BA26" i="11"/>
  <c r="BQ26" i="11"/>
  <c r="BD29" i="11"/>
  <c r="BT29" i="11"/>
  <c r="B578" i="31"/>
  <c r="A564" i="31"/>
  <c r="A565" i="31" s="1"/>
  <c r="A566" i="31" s="1"/>
  <c r="A567" i="31" s="1"/>
  <c r="B568" i="31"/>
  <c r="AL175" i="31"/>
  <c r="AE182" i="31"/>
  <c r="H175" i="31"/>
  <c r="A182" i="31"/>
  <c r="B573" i="31"/>
  <c r="P189" i="31"/>
  <c r="W182" i="31"/>
  <c r="B579" i="31"/>
  <c r="B570" i="30"/>
  <c r="B571" i="30"/>
  <c r="AL175" i="30"/>
  <c r="AE182" i="30"/>
  <c r="A564" i="30"/>
  <c r="A565" i="30" s="1"/>
  <c r="A566" i="30" s="1"/>
  <c r="A567" i="30" s="1"/>
  <c r="B568" i="30"/>
  <c r="H182" i="30"/>
  <c r="A189" i="30"/>
  <c r="B573" i="30"/>
  <c r="W175" i="30"/>
  <c r="P182" i="30"/>
  <c r="B570" i="29"/>
  <c r="B571" i="29"/>
  <c r="A564" i="29"/>
  <c r="A565" i="29" s="1"/>
  <c r="A566" i="29" s="1"/>
  <c r="A567" i="29" s="1"/>
  <c r="B568" i="29"/>
  <c r="B573" i="29"/>
  <c r="H175" i="29"/>
  <c r="A182" i="29"/>
  <c r="AL175" i="29"/>
  <c r="AE182" i="29"/>
  <c r="P182" i="29"/>
  <c r="W175" i="29"/>
  <c r="A572" i="20"/>
  <c r="A569" i="20"/>
  <c r="A570" i="20" s="1"/>
  <c r="A571" i="20" s="1"/>
  <c r="H504" i="20"/>
  <c r="A511" i="20"/>
  <c r="W504" i="20"/>
  <c r="P511" i="20"/>
  <c r="AL511" i="20"/>
  <c r="A189" i="20"/>
  <c r="H182" i="20"/>
  <c r="AE189" i="20"/>
  <c r="AL189" i="20" s="1"/>
  <c r="P189" i="20"/>
  <c r="W189" i="20" s="1"/>
  <c r="BD43" i="9"/>
  <c r="BT43" i="9"/>
  <c r="BA33" i="9"/>
  <c r="BQ33" i="9"/>
  <c r="AK47" i="9"/>
  <c r="AR34" i="9"/>
  <c r="BA28" i="9"/>
  <c r="BQ28" i="9"/>
  <c r="BC28" i="9"/>
  <c r="BS28" i="9"/>
  <c r="AZ27" i="9"/>
  <c r="BP27" i="9"/>
  <c r="BA40" i="9"/>
  <c r="BQ40" i="9"/>
  <c r="AK49" i="9"/>
  <c r="BV66" i="9"/>
  <c r="BN66" i="9"/>
  <c r="CD66" i="9"/>
  <c r="CT66" i="9"/>
  <c r="CL66" i="9"/>
  <c r="AH66" i="9"/>
  <c r="AP48" i="7"/>
  <c r="AT48" i="7" s="1"/>
  <c r="BA42" i="7"/>
  <c r="BQ42" i="7"/>
  <c r="CT73" i="7"/>
  <c r="BN73" i="7"/>
  <c r="BV73" i="7"/>
  <c r="R73" i="7"/>
  <c r="J73" i="7"/>
  <c r="Z73" i="7"/>
  <c r="BA47" i="7"/>
  <c r="BQ47" i="7"/>
  <c r="U63" i="7"/>
  <c r="AC63" i="7" s="1"/>
  <c r="AZ41" i="7"/>
  <c r="BP41" i="7"/>
  <c r="O63" i="7"/>
  <c r="W63" i="7" s="1"/>
  <c r="AE63" i="7" s="1"/>
  <c r="AM63" i="7" s="1"/>
  <c r="AZ34" i="7"/>
  <c r="BP34" i="7"/>
  <c r="BB34" i="7"/>
  <c r="BR34" i="7"/>
  <c r="W62" i="7"/>
  <c r="AE62" i="7" s="1"/>
  <c r="W61" i="7"/>
  <c r="AE61" i="7" s="1"/>
  <c r="U62" i="7"/>
  <c r="AC62" i="7" s="1"/>
  <c r="T62" i="7"/>
  <c r="AB62" i="7" s="1"/>
  <c r="AJ62" i="7" s="1"/>
  <c r="T61" i="7"/>
  <c r="AB61" i="7" s="1"/>
  <c r="AJ61" i="7" s="1"/>
  <c r="AR61" i="7" s="1"/>
  <c r="BP61" i="7" s="1"/>
  <c r="U61" i="7"/>
  <c r="AC61" i="7" s="1"/>
  <c r="V61" i="7"/>
  <c r="AD61" i="7" s="1"/>
  <c r="AP36" i="13"/>
  <c r="AV36" i="13" s="1"/>
  <c r="AR48" i="7"/>
  <c r="AP34" i="16"/>
  <c r="AT34" i="16" s="1"/>
  <c r="BR34" i="16" s="1"/>
  <c r="AP34" i="13"/>
  <c r="AS34" i="13" s="1"/>
  <c r="BQ34" i="13" s="1"/>
  <c r="AP36" i="11"/>
  <c r="AV36" i="11" s="1"/>
  <c r="AP49" i="7"/>
  <c r="AU49" i="7" s="1"/>
  <c r="AL55" i="7"/>
  <c r="AL62" i="7"/>
  <c r="AK62" i="7"/>
  <c r="BF73" i="7"/>
  <c r="AX73" i="7"/>
  <c r="AH73" i="7"/>
  <c r="AP73" i="7"/>
  <c r="AK56" i="7"/>
  <c r="AM56" i="7"/>
  <c r="AJ54" i="7"/>
  <c r="AR54" i="7" s="1"/>
  <c r="BP54" i="7" s="1"/>
  <c r="AJ55" i="7"/>
  <c r="AK54" i="7"/>
  <c r="AK55" i="7"/>
  <c r="AL56" i="7"/>
  <c r="AT34" i="9"/>
  <c r="AM42" i="16"/>
  <c r="AM42" i="11"/>
  <c r="AK40" i="13"/>
  <c r="AK40" i="11"/>
  <c r="AL43" i="11"/>
  <c r="AL41" i="11"/>
  <c r="AK42" i="11"/>
  <c r="AK40" i="16"/>
  <c r="AS40" i="16" s="1"/>
  <c r="AM42" i="13"/>
  <c r="AK42" i="13"/>
  <c r="AL43" i="13"/>
  <c r="AL41" i="13"/>
  <c r="AK42" i="16"/>
  <c r="AL43" i="16"/>
  <c r="AL41" i="16"/>
  <c r="W55" i="9"/>
  <c r="X54" i="9"/>
  <c r="AT41" i="9"/>
  <c r="AS41" i="9"/>
  <c r="BQ41" i="9" s="1"/>
  <c r="AR41" i="9"/>
  <c r="X56" i="9"/>
  <c r="X57" i="9"/>
  <c r="X55" i="9"/>
  <c r="AB47" i="9"/>
  <c r="AJ47" i="9" s="1"/>
  <c r="AR47" i="9" s="1"/>
  <c r="BP47" i="9" s="1"/>
  <c r="V55" i="9"/>
  <c r="AP49" i="9"/>
  <c r="U55" i="9"/>
  <c r="AE50" i="9"/>
  <c r="AM50" i="9" s="1"/>
  <c r="W54" i="9"/>
  <c r="T55" i="9"/>
  <c r="V54" i="9"/>
  <c r="BF66" i="9"/>
  <c r="AX66" i="9"/>
  <c r="AP66" i="9"/>
  <c r="Z66" i="9"/>
  <c r="R66" i="9"/>
  <c r="J66" i="9"/>
  <c r="AP42" i="9"/>
  <c r="V56" i="9"/>
  <c r="W57" i="9"/>
  <c r="U54" i="9"/>
  <c r="AF54" i="9" s="1"/>
  <c r="AU43" i="9"/>
  <c r="BS43" i="9" s="1"/>
  <c r="W56" i="9"/>
  <c r="V57" i="9"/>
  <c r="T54" i="9"/>
  <c r="AT43" i="9"/>
  <c r="AC48" i="9"/>
  <c r="AK48" i="9" s="1"/>
  <c r="T57" i="9"/>
  <c r="U56" i="9"/>
  <c r="U57" i="9"/>
  <c r="T56" i="9"/>
  <c r="AU35" i="9"/>
  <c r="AS35" i="9"/>
  <c r="AT35" i="9"/>
  <c r="AP59" i="16"/>
  <c r="AT28" i="11"/>
  <c r="BR28" i="11" s="1"/>
  <c r="AT29" i="11"/>
  <c r="AS28" i="11"/>
  <c r="AP35" i="11"/>
  <c r="AU35" i="11" s="1"/>
  <c r="AP34" i="11"/>
  <c r="AR27" i="13"/>
  <c r="AP59" i="11"/>
  <c r="AS27" i="11"/>
  <c r="BQ27" i="11" s="1"/>
  <c r="AR27" i="11"/>
  <c r="AT27" i="11"/>
  <c r="AU29" i="11"/>
  <c r="BS29" i="11" s="1"/>
  <c r="AT27" i="13"/>
  <c r="AT29" i="13"/>
  <c r="AP59" i="13"/>
  <c r="AS28" i="13"/>
  <c r="AU28" i="13"/>
  <c r="AS33" i="13"/>
  <c r="AP35" i="13"/>
  <c r="AU29" i="13"/>
  <c r="BS29" i="13" s="1"/>
  <c r="AS33" i="16"/>
  <c r="AT27" i="16"/>
  <c r="AP35" i="16"/>
  <c r="AT35" i="16" s="1"/>
  <c r="BR35" i="16" s="1"/>
  <c r="AR27" i="16"/>
  <c r="AE43" i="11"/>
  <c r="AM43" i="11" s="1"/>
  <c r="AD42" i="13"/>
  <c r="AL42" i="13" s="1"/>
  <c r="AD42" i="16"/>
  <c r="AL42" i="16" s="1"/>
  <c r="W50" i="11"/>
  <c r="U48" i="16"/>
  <c r="V48" i="13"/>
  <c r="AD48" i="13" s="1"/>
  <c r="V49" i="16"/>
  <c r="U49" i="16"/>
  <c r="AC49" i="16" s="1"/>
  <c r="X49" i="16"/>
  <c r="AF49" i="16" s="1"/>
  <c r="T49" i="16"/>
  <c r="AB49" i="16" s="1"/>
  <c r="AC41" i="16"/>
  <c r="AK41" i="16" s="1"/>
  <c r="T48" i="16"/>
  <c r="AB48" i="16" s="1"/>
  <c r="AJ48" i="16" s="1"/>
  <c r="W48" i="16"/>
  <c r="AE48" i="16" s="1"/>
  <c r="X48" i="16"/>
  <c r="AF48" i="16" s="1"/>
  <c r="V48" i="16"/>
  <c r="AD48" i="16" s="1"/>
  <c r="W50" i="16"/>
  <c r="V50" i="16"/>
  <c r="AD50" i="16" s="1"/>
  <c r="T50" i="16"/>
  <c r="AB50" i="16" s="1"/>
  <c r="U50" i="16"/>
  <c r="AC50" i="16" s="1"/>
  <c r="W47" i="16"/>
  <c r="AE47" i="16" s="1"/>
  <c r="T47" i="16"/>
  <c r="V47" i="16"/>
  <c r="AD47" i="16" s="1"/>
  <c r="X47" i="16"/>
  <c r="AF47" i="16" s="1"/>
  <c r="BF59" i="16"/>
  <c r="AX59" i="16"/>
  <c r="Z59" i="16"/>
  <c r="R59" i="16"/>
  <c r="J59" i="16"/>
  <c r="AE43" i="16"/>
  <c r="AM43" i="16" s="1"/>
  <c r="AE43" i="13"/>
  <c r="AM43" i="13" s="1"/>
  <c r="W49" i="16"/>
  <c r="AE49" i="16" s="1"/>
  <c r="AB40" i="16"/>
  <c r="AJ40" i="16" s="1"/>
  <c r="AR40" i="16" s="1"/>
  <c r="BP40" i="16" s="1"/>
  <c r="X50" i="16"/>
  <c r="AF50" i="16" s="1"/>
  <c r="AN50" i="16" s="1"/>
  <c r="U47" i="16"/>
  <c r="AC47" i="16" s="1"/>
  <c r="W49" i="13"/>
  <c r="AE49" i="13" s="1"/>
  <c r="U48" i="13"/>
  <c r="AC41" i="11"/>
  <c r="AK41" i="11" s="1"/>
  <c r="W50" i="13"/>
  <c r="AC41" i="13"/>
  <c r="AK41" i="13" s="1"/>
  <c r="X50" i="13"/>
  <c r="AF50" i="13" s="1"/>
  <c r="AN50" i="13" s="1"/>
  <c r="BF59" i="13"/>
  <c r="AX59" i="13"/>
  <c r="Z59" i="13"/>
  <c r="R59" i="13"/>
  <c r="J59" i="13"/>
  <c r="X47" i="13"/>
  <c r="AF47" i="13" s="1"/>
  <c r="T47" i="13"/>
  <c r="V47" i="13"/>
  <c r="AD47" i="13" s="1"/>
  <c r="W47" i="13"/>
  <c r="AE47" i="13" s="1"/>
  <c r="AB40" i="13"/>
  <c r="AJ40" i="13" s="1"/>
  <c r="AR40" i="13" s="1"/>
  <c r="BP40" i="13" s="1"/>
  <c r="U47" i="13"/>
  <c r="AC47" i="13" s="1"/>
  <c r="V49" i="13"/>
  <c r="U49" i="13"/>
  <c r="AC49" i="13" s="1"/>
  <c r="X49" i="13"/>
  <c r="AF49" i="13" s="1"/>
  <c r="T49" i="13"/>
  <c r="AB49" i="13" s="1"/>
  <c r="V50" i="13"/>
  <c r="AD50" i="13" s="1"/>
  <c r="U50" i="13"/>
  <c r="AC50" i="13" s="1"/>
  <c r="T50" i="13"/>
  <c r="AB50" i="13" s="1"/>
  <c r="T48" i="13"/>
  <c r="AB48" i="13" s="1"/>
  <c r="AJ48" i="13" s="1"/>
  <c r="W48" i="13"/>
  <c r="AE48" i="13" s="1"/>
  <c r="X48" i="13"/>
  <c r="AF48" i="13" s="1"/>
  <c r="U48" i="11"/>
  <c r="V48" i="11"/>
  <c r="AD48" i="11" s="1"/>
  <c r="AB40" i="11"/>
  <c r="AJ40" i="11" s="1"/>
  <c r="AR40" i="11" s="1"/>
  <c r="BP40" i="11" s="1"/>
  <c r="BC28" i="11"/>
  <c r="X49" i="11"/>
  <c r="AF49" i="11" s="1"/>
  <c r="T49" i="11"/>
  <c r="AB49" i="11" s="1"/>
  <c r="U49" i="11"/>
  <c r="AC49" i="11" s="1"/>
  <c r="V49" i="11"/>
  <c r="V50" i="11"/>
  <c r="AD50" i="11" s="1"/>
  <c r="U50" i="11"/>
  <c r="AC50" i="11" s="1"/>
  <c r="T50" i="11"/>
  <c r="AB50" i="11" s="1"/>
  <c r="W47" i="11"/>
  <c r="AE47" i="11" s="1"/>
  <c r="V47" i="11"/>
  <c r="AD47" i="11" s="1"/>
  <c r="T47" i="11"/>
  <c r="X47" i="11"/>
  <c r="AF47" i="11" s="1"/>
  <c r="BF59" i="11"/>
  <c r="AX59" i="11"/>
  <c r="Z59" i="11"/>
  <c r="R59" i="11"/>
  <c r="J59" i="11"/>
  <c r="X48" i="11"/>
  <c r="AF48" i="11" s="1"/>
  <c r="T48" i="11"/>
  <c r="AB48" i="11" s="1"/>
  <c r="AJ48" i="11" s="1"/>
  <c r="W48" i="11"/>
  <c r="AE48" i="11" s="1"/>
  <c r="X50" i="11"/>
  <c r="AF50" i="11" s="1"/>
  <c r="AN50" i="11" s="1"/>
  <c r="W49" i="11"/>
  <c r="AE49" i="11" s="1"/>
  <c r="AD42" i="11"/>
  <c r="AL42" i="11" s="1"/>
  <c r="F57" i="16"/>
  <c r="N57" i="16" s="1"/>
  <c r="G57" i="16"/>
  <c r="O57" i="16" s="1"/>
  <c r="D54" i="16"/>
  <c r="L54" i="16" s="1"/>
  <c r="E55" i="16"/>
  <c r="M55" i="16" s="1"/>
  <c r="D55" i="16"/>
  <c r="L55" i="16" s="1"/>
  <c r="E56" i="16"/>
  <c r="M56" i="16" s="1"/>
  <c r="F56" i="16"/>
  <c r="N56" i="16" s="1"/>
  <c r="G63" i="16"/>
  <c r="O63" i="16" s="1"/>
  <c r="F62" i="16"/>
  <c r="N62" i="16" s="1"/>
  <c r="H64" i="16"/>
  <c r="P64" i="16" s="1"/>
  <c r="E61" i="16"/>
  <c r="M61" i="16" s="1"/>
  <c r="A66" i="16"/>
  <c r="E55" i="13"/>
  <c r="M55" i="13" s="1"/>
  <c r="D55" i="13"/>
  <c r="L55" i="13" s="1"/>
  <c r="E56" i="13"/>
  <c r="M56" i="13" s="1"/>
  <c r="F56" i="13"/>
  <c r="N56" i="13" s="1"/>
  <c r="F57" i="13"/>
  <c r="N57" i="13" s="1"/>
  <c r="G57" i="13"/>
  <c r="O57" i="13" s="1"/>
  <c r="G63" i="13"/>
  <c r="O63" i="13" s="1"/>
  <c r="F62" i="13"/>
  <c r="N62" i="13" s="1"/>
  <c r="H64" i="13"/>
  <c r="P64" i="13" s="1"/>
  <c r="E61" i="13"/>
  <c r="M61" i="13" s="1"/>
  <c r="A66" i="13"/>
  <c r="D54" i="13"/>
  <c r="L54" i="13" s="1"/>
  <c r="U54" i="13" s="1"/>
  <c r="G63" i="11"/>
  <c r="O63" i="11" s="1"/>
  <c r="F62" i="11"/>
  <c r="N62" i="11" s="1"/>
  <c r="H64" i="11"/>
  <c r="P64" i="11" s="1"/>
  <c r="E61" i="11"/>
  <c r="M61" i="11" s="1"/>
  <c r="A66" i="11"/>
  <c r="D54" i="11"/>
  <c r="L54" i="11" s="1"/>
  <c r="F57" i="11"/>
  <c r="N57" i="11" s="1"/>
  <c r="G57" i="11"/>
  <c r="O57" i="11" s="1"/>
  <c r="E55" i="11"/>
  <c r="M55" i="11" s="1"/>
  <c r="D55" i="11"/>
  <c r="L55" i="11" s="1"/>
  <c r="E56" i="11"/>
  <c r="M56" i="11" s="1"/>
  <c r="F56" i="11"/>
  <c r="N56" i="11" s="1"/>
  <c r="C63" i="9"/>
  <c r="F63" i="9"/>
  <c r="N63" i="9" s="1"/>
  <c r="G63" i="9"/>
  <c r="O63" i="9" s="1"/>
  <c r="H63" i="9"/>
  <c r="P63" i="9" s="1"/>
  <c r="D63" i="9"/>
  <c r="L63" i="9" s="1"/>
  <c r="E63" i="9"/>
  <c r="M63" i="9" s="1"/>
  <c r="H64" i="9"/>
  <c r="P64" i="9" s="1"/>
  <c r="C64" i="9"/>
  <c r="D64" i="9"/>
  <c r="L64" i="9" s="1"/>
  <c r="E64" i="9"/>
  <c r="M64" i="9" s="1"/>
  <c r="F64" i="9"/>
  <c r="N64" i="9" s="1"/>
  <c r="G64" i="9"/>
  <c r="O64" i="9" s="1"/>
  <c r="A71" i="9"/>
  <c r="A68" i="9"/>
  <c r="A69" i="9"/>
  <c r="A73" i="9"/>
  <c r="A70" i="9"/>
  <c r="C62" i="9"/>
  <c r="D62" i="9"/>
  <c r="L62" i="9" s="1"/>
  <c r="F62" i="9"/>
  <c r="N62" i="9" s="1"/>
  <c r="E62" i="9"/>
  <c r="M62" i="9" s="1"/>
  <c r="G62" i="9"/>
  <c r="O62" i="9" s="1"/>
  <c r="H62" i="9"/>
  <c r="P62" i="9" s="1"/>
  <c r="D68" i="7"/>
  <c r="L68" i="7" s="1"/>
  <c r="E68" i="7"/>
  <c r="M68" i="7" s="1"/>
  <c r="G68" i="7"/>
  <c r="O68" i="7" s="1"/>
  <c r="C68" i="7"/>
  <c r="F68" i="7"/>
  <c r="N68" i="7" s="1"/>
  <c r="C61" i="9"/>
  <c r="D61" i="9"/>
  <c r="L61" i="9" s="1"/>
  <c r="F61" i="9"/>
  <c r="N61" i="9" s="1"/>
  <c r="E61" i="9"/>
  <c r="M61" i="9" s="1"/>
  <c r="G61" i="9"/>
  <c r="O61" i="9" s="1"/>
  <c r="H61" i="9"/>
  <c r="P61" i="9" s="1"/>
  <c r="A80" i="7"/>
  <c r="A75" i="7"/>
  <c r="A76" i="7"/>
  <c r="A77" i="7"/>
  <c r="E70" i="7"/>
  <c r="M70" i="7" s="1"/>
  <c r="F70" i="7"/>
  <c r="N70" i="7" s="1"/>
  <c r="V70" i="7" s="1"/>
  <c r="AD70" i="7" s="1"/>
  <c r="C70" i="7"/>
  <c r="D70" i="7"/>
  <c r="L70" i="7" s="1"/>
  <c r="G70" i="7"/>
  <c r="O70" i="7" s="1"/>
  <c r="C69" i="7"/>
  <c r="F69" i="7"/>
  <c r="N69" i="7" s="1"/>
  <c r="G69" i="7"/>
  <c r="O69" i="7" s="1"/>
  <c r="W69" i="7" s="1"/>
  <c r="AE69" i="7" s="1"/>
  <c r="D69" i="7"/>
  <c r="L69" i="7" s="1"/>
  <c r="E69" i="7"/>
  <c r="M69" i="7" s="1"/>
  <c r="B109" i="34" l="1"/>
  <c r="B116" i="34" s="1" a="1"/>
  <c r="G108" i="34"/>
  <c r="BB27" i="16"/>
  <c r="BR27" i="16"/>
  <c r="BA33" i="16"/>
  <c r="BQ33" i="16"/>
  <c r="BA40" i="16"/>
  <c r="BQ40" i="16"/>
  <c r="AH66" i="16"/>
  <c r="BV66" i="16"/>
  <c r="BN66" i="16"/>
  <c r="CD66" i="16"/>
  <c r="CT66" i="16"/>
  <c r="CL66" i="16"/>
  <c r="BX19" i="13" a="1"/>
  <c r="BX19" i="13" s="1"/>
  <c r="AZ27" i="16"/>
  <c r="BP27" i="16"/>
  <c r="BB29" i="13"/>
  <c r="BR29" i="13"/>
  <c r="BB27" i="13"/>
  <c r="BR27" i="13"/>
  <c r="AZ27" i="13"/>
  <c r="BP27" i="13"/>
  <c r="BD36" i="13"/>
  <c r="BT36" i="13"/>
  <c r="BX19" i="11" a="1"/>
  <c r="BX19" i="11" s="1"/>
  <c r="BA28" i="13"/>
  <c r="BQ28" i="13"/>
  <c r="AH66" i="13"/>
  <c r="BV66" i="13"/>
  <c r="BN66" i="13"/>
  <c r="CD66" i="13"/>
  <c r="CT66" i="13"/>
  <c r="CL66" i="13"/>
  <c r="BA33" i="13"/>
  <c r="BQ33" i="13"/>
  <c r="BC28" i="13"/>
  <c r="BS28" i="13"/>
  <c r="BB29" i="11"/>
  <c r="BR29" i="11"/>
  <c r="AH66" i="11"/>
  <c r="BV66" i="11"/>
  <c r="CD66" i="11"/>
  <c r="BN66" i="11"/>
  <c r="CT66" i="11"/>
  <c r="CL66" i="11"/>
  <c r="BB27" i="11"/>
  <c r="BR27" i="11"/>
  <c r="AZ27" i="11"/>
  <c r="BP27" i="11"/>
  <c r="BD36" i="11"/>
  <c r="BT36" i="11"/>
  <c r="BA28" i="11"/>
  <c r="BQ28" i="11"/>
  <c r="BC35" i="11"/>
  <c r="BS35" i="11"/>
  <c r="P196" i="31"/>
  <c r="W189" i="31"/>
  <c r="B577" i="31"/>
  <c r="H182" i="31"/>
  <c r="A189" i="31"/>
  <c r="AL182" i="31"/>
  <c r="AE189" i="31"/>
  <c r="B572" i="31"/>
  <c r="A568" i="31"/>
  <c r="A569" i="31" s="1"/>
  <c r="A570" i="31" s="1"/>
  <c r="A571" i="31" s="1"/>
  <c r="B582" i="31"/>
  <c r="B583" i="31"/>
  <c r="W182" i="30"/>
  <c r="P189" i="30"/>
  <c r="B577" i="30"/>
  <c r="A196" i="30"/>
  <c r="H189" i="30"/>
  <c r="B572" i="30"/>
  <c r="A568" i="30"/>
  <c r="A569" i="30" s="1"/>
  <c r="A570" i="30" s="1"/>
  <c r="A571" i="30" s="1"/>
  <c r="AL182" i="30"/>
  <c r="AE189" i="30"/>
  <c r="B575" i="30"/>
  <c r="B574" i="30"/>
  <c r="W182" i="29"/>
  <c r="P189" i="29"/>
  <c r="AE189" i="29"/>
  <c r="AL182" i="29"/>
  <c r="A189" i="29"/>
  <c r="H182" i="29"/>
  <c r="B577" i="29"/>
  <c r="B572" i="29"/>
  <c r="A568" i="29"/>
  <c r="A569" i="29" s="1"/>
  <c r="A570" i="29" s="1"/>
  <c r="A571" i="29" s="1"/>
  <c r="B575" i="29"/>
  <c r="B574" i="29"/>
  <c r="A573" i="20"/>
  <c r="A574" i="20" s="1"/>
  <c r="A575" i="20" s="1"/>
  <c r="A576" i="20"/>
  <c r="W511" i="20"/>
  <c r="H511" i="20"/>
  <c r="A196" i="20"/>
  <c r="H189" i="20"/>
  <c r="AE196" i="20"/>
  <c r="AL196" i="20" s="1"/>
  <c r="P196" i="20"/>
  <c r="W196" i="20" s="1"/>
  <c r="AT42" i="9"/>
  <c r="BR42" i="9" s="1"/>
  <c r="BR35" i="9"/>
  <c r="W64" i="9"/>
  <c r="BA35" i="9"/>
  <c r="BQ35" i="9"/>
  <c r="BC35" i="9"/>
  <c r="BS35" i="9"/>
  <c r="AF56" i="9"/>
  <c r="CT73" i="9"/>
  <c r="CL73" i="9"/>
  <c r="CD73" i="9"/>
  <c r="BV73" i="9"/>
  <c r="BN73" i="9"/>
  <c r="AH73" i="9"/>
  <c r="AZ41" i="9"/>
  <c r="BP41" i="9"/>
  <c r="BB41" i="9"/>
  <c r="BR41" i="9"/>
  <c r="AZ34" i="9"/>
  <c r="BP34" i="9"/>
  <c r="BB43" i="9"/>
  <c r="BR43" i="9"/>
  <c r="BB34" i="9"/>
  <c r="BR34" i="9"/>
  <c r="AR34" i="16"/>
  <c r="CT80" i="7"/>
  <c r="BN80" i="7"/>
  <c r="BV80" i="7"/>
  <c r="Z80" i="7"/>
  <c r="R80" i="7"/>
  <c r="J80" i="7"/>
  <c r="U70" i="7"/>
  <c r="AC70" i="7" s="1"/>
  <c r="AS49" i="7"/>
  <c r="BC49" i="7"/>
  <c r="BS49" i="7"/>
  <c r="V69" i="7"/>
  <c r="AD69" i="7" s="1"/>
  <c r="V68" i="7"/>
  <c r="AD68" i="7" s="1"/>
  <c r="AZ48" i="7"/>
  <c r="BP48" i="7"/>
  <c r="W70" i="7"/>
  <c r="AE70" i="7" s="1"/>
  <c r="V63" i="7"/>
  <c r="AD63" i="7" s="1"/>
  <c r="AL63" i="7" s="1"/>
  <c r="U69" i="7"/>
  <c r="AC69" i="7" s="1"/>
  <c r="T70" i="7"/>
  <c r="AB70" i="7" s="1"/>
  <c r="T63" i="7"/>
  <c r="AB63" i="7" s="1"/>
  <c r="BB48" i="7"/>
  <c r="BR48" i="7"/>
  <c r="T69" i="7"/>
  <c r="AB69" i="7" s="1"/>
  <c r="AJ69" i="7" s="1"/>
  <c r="AS48" i="7"/>
  <c r="BQ48" i="7" s="1"/>
  <c r="AS34" i="16"/>
  <c r="BQ34" i="16" s="1"/>
  <c r="AT34" i="13"/>
  <c r="AU36" i="13"/>
  <c r="BS36" i="13" s="1"/>
  <c r="AT36" i="13"/>
  <c r="W68" i="7"/>
  <c r="AE68" i="7" s="1"/>
  <c r="U68" i="7"/>
  <c r="AC68" i="7" s="1"/>
  <c r="T68" i="7"/>
  <c r="AB68" i="7" s="1"/>
  <c r="AJ68" i="7" s="1"/>
  <c r="AR68" i="7" s="1"/>
  <c r="BP68" i="7" s="1"/>
  <c r="AR34" i="13"/>
  <c r="AU36" i="11"/>
  <c r="BS36" i="11" s="1"/>
  <c r="AT36" i="11"/>
  <c r="AM49" i="16"/>
  <c r="AP41" i="11"/>
  <c r="AS41" i="11" s="1"/>
  <c r="BQ41" i="11" s="1"/>
  <c r="AP43" i="16"/>
  <c r="AU43" i="16" s="1"/>
  <c r="BS43" i="16" s="1"/>
  <c r="AS54" i="7"/>
  <c r="AP62" i="7"/>
  <c r="AS62" i="7" s="1"/>
  <c r="BQ62" i="7" s="1"/>
  <c r="AL70" i="7"/>
  <c r="AP56" i="7"/>
  <c r="AU56" i="7" s="1"/>
  <c r="AP55" i="7"/>
  <c r="AS55" i="7" s="1"/>
  <c r="BQ55" i="7" s="1"/>
  <c r="AK63" i="7"/>
  <c r="AP63" i="7" s="1"/>
  <c r="AK61" i="7"/>
  <c r="BF80" i="7"/>
  <c r="AH80" i="7"/>
  <c r="AX80" i="7"/>
  <c r="AP80" i="7"/>
  <c r="AT49" i="7"/>
  <c r="BR49" i="7" s="1"/>
  <c r="AK69" i="7"/>
  <c r="AS42" i="9"/>
  <c r="AP41" i="16"/>
  <c r="AT41" i="16" s="1"/>
  <c r="BR41" i="16" s="1"/>
  <c r="AP41" i="13"/>
  <c r="AR41" i="13" s="1"/>
  <c r="BP41" i="13" s="1"/>
  <c r="AK47" i="11"/>
  <c r="AL48" i="11"/>
  <c r="AL48" i="16"/>
  <c r="AM49" i="11"/>
  <c r="AL50" i="11"/>
  <c r="AK49" i="11"/>
  <c r="AL50" i="13"/>
  <c r="AL48" i="13"/>
  <c r="AK49" i="13"/>
  <c r="AK47" i="13"/>
  <c r="AS47" i="13" s="1"/>
  <c r="BQ47" i="13" s="1"/>
  <c r="AM49" i="13"/>
  <c r="AK49" i="16"/>
  <c r="AK47" i="16"/>
  <c r="AS47" i="16" s="1"/>
  <c r="BQ47" i="16" s="1"/>
  <c r="AL50" i="16"/>
  <c r="X61" i="9"/>
  <c r="AF61" i="9" s="1"/>
  <c r="AU42" i="9"/>
  <c r="AC56" i="9"/>
  <c r="AK56" i="9" s="1"/>
  <c r="AB57" i="9"/>
  <c r="W63" i="9"/>
  <c r="AE63" i="9" s="1"/>
  <c r="U62" i="9"/>
  <c r="AU50" i="9"/>
  <c r="BS50" i="9" s="1"/>
  <c r="AC54" i="9"/>
  <c r="AS49" i="9"/>
  <c r="AU49" i="9"/>
  <c r="U64" i="9"/>
  <c r="AC64" i="9" s="1"/>
  <c r="AC55" i="9"/>
  <c r="AK55" i="9" s="1"/>
  <c r="V63" i="9"/>
  <c r="T64" i="9"/>
  <c r="AB64" i="9" s="1"/>
  <c r="X62" i="9"/>
  <c r="AF62" i="9" s="1"/>
  <c r="AP48" i="9"/>
  <c r="AR48" i="9" s="1"/>
  <c r="AS48" i="9"/>
  <c r="BQ48" i="9" s="1"/>
  <c r="AD55" i="9"/>
  <c r="AL55" i="9" s="1"/>
  <c r="AC62" i="9"/>
  <c r="AK62" i="9" s="1"/>
  <c r="AB54" i="9"/>
  <c r="V62" i="9"/>
  <c r="AD62" i="9" s="1"/>
  <c r="AT49" i="9"/>
  <c r="BR49" i="9" s="1"/>
  <c r="AD57" i="9"/>
  <c r="T62" i="9"/>
  <c r="AB62" i="9" s="1"/>
  <c r="AJ62" i="9" s="1"/>
  <c r="AE56" i="9"/>
  <c r="AM56" i="9" s="1"/>
  <c r="AE55" i="9"/>
  <c r="W61" i="9"/>
  <c r="AE61" i="9" s="1"/>
  <c r="AS47" i="9"/>
  <c r="X64" i="9"/>
  <c r="AF64" i="9" s="1"/>
  <c r="AN64" i="9" s="1"/>
  <c r="U61" i="9"/>
  <c r="AC61" i="9" s="1"/>
  <c r="AD54" i="9"/>
  <c r="V61" i="9"/>
  <c r="AD61" i="9" s="1"/>
  <c r="AF55" i="9"/>
  <c r="T61" i="9"/>
  <c r="BF73" i="9"/>
  <c r="AX73" i="9"/>
  <c r="AP73" i="9"/>
  <c r="Z73" i="9"/>
  <c r="R73" i="9"/>
  <c r="J73" i="9"/>
  <c r="AE57" i="9"/>
  <c r="AM57" i="9" s="1"/>
  <c r="AB55" i="9"/>
  <c r="AJ55" i="9" s="1"/>
  <c r="U63" i="9"/>
  <c r="AC63" i="9" s="1"/>
  <c r="AB56" i="9"/>
  <c r="AD56" i="9"/>
  <c r="AL56" i="9" s="1"/>
  <c r="AE54" i="9"/>
  <c r="AE64" i="9"/>
  <c r="AM64" i="9" s="1"/>
  <c r="T63" i="9"/>
  <c r="AB63" i="9" s="1"/>
  <c r="AC57" i="9"/>
  <c r="V64" i="9"/>
  <c r="AD64" i="9" s="1"/>
  <c r="AL64" i="9" s="1"/>
  <c r="W62" i="9"/>
  <c r="AE62" i="9" s="1"/>
  <c r="X63" i="9"/>
  <c r="AF63" i="9" s="1"/>
  <c r="AF57" i="9"/>
  <c r="AN57" i="9" s="1"/>
  <c r="AP50" i="9"/>
  <c r="AV50" i="9"/>
  <c r="AT50" i="9"/>
  <c r="AP66" i="16"/>
  <c r="AP42" i="11"/>
  <c r="AU42" i="11" s="1"/>
  <c r="BS42" i="11" s="1"/>
  <c r="AP43" i="11"/>
  <c r="AS40" i="11"/>
  <c r="AS34" i="11"/>
  <c r="BQ34" i="11" s="1"/>
  <c r="AR34" i="11"/>
  <c r="AS35" i="11"/>
  <c r="AT35" i="11"/>
  <c r="BR35" i="11" s="1"/>
  <c r="AP66" i="11"/>
  <c r="AT34" i="11"/>
  <c r="AS40" i="13"/>
  <c r="AP42" i="13"/>
  <c r="AT42" i="13" s="1"/>
  <c r="BR42" i="13" s="1"/>
  <c r="AU35" i="13"/>
  <c r="AT35" i="13"/>
  <c r="BR35" i="13" s="1"/>
  <c r="AP43" i="13"/>
  <c r="AV43" i="13" s="1"/>
  <c r="AS35" i="13"/>
  <c r="AP66" i="13"/>
  <c r="AP42" i="16"/>
  <c r="AU42" i="16" s="1"/>
  <c r="AS35" i="16"/>
  <c r="AU35" i="16"/>
  <c r="AE50" i="11"/>
  <c r="AM50" i="11" s="1"/>
  <c r="AC48" i="13"/>
  <c r="AK48" i="13" s="1"/>
  <c r="AC48" i="11"/>
  <c r="AK48" i="11" s="1"/>
  <c r="AD49" i="16"/>
  <c r="AL49" i="16" s="1"/>
  <c r="AC48" i="16"/>
  <c r="AK48" i="16" s="1"/>
  <c r="V55" i="11"/>
  <c r="W57" i="13"/>
  <c r="X57" i="16"/>
  <c r="W57" i="16"/>
  <c r="W56" i="16"/>
  <c r="AE50" i="13"/>
  <c r="AM50" i="13" s="1"/>
  <c r="V55" i="13"/>
  <c r="V54" i="16"/>
  <c r="T54" i="16"/>
  <c r="X54" i="16"/>
  <c r="W54" i="16"/>
  <c r="U55" i="16"/>
  <c r="W56" i="13"/>
  <c r="V57" i="16"/>
  <c r="T57" i="16"/>
  <c r="U57" i="16"/>
  <c r="U54" i="16"/>
  <c r="T55" i="16"/>
  <c r="W55" i="16"/>
  <c r="X55" i="16"/>
  <c r="V55" i="16"/>
  <c r="AX66" i="16"/>
  <c r="R66" i="16"/>
  <c r="BF66" i="16"/>
  <c r="Z66" i="16"/>
  <c r="J66" i="16"/>
  <c r="AB47" i="16"/>
  <c r="AJ47" i="16" s="1"/>
  <c r="AR47" i="16" s="1"/>
  <c r="BP47" i="16" s="1"/>
  <c r="BB34" i="16"/>
  <c r="AE50" i="16"/>
  <c r="AM50" i="16" s="1"/>
  <c r="V56" i="16"/>
  <c r="X56" i="16"/>
  <c r="U56" i="16"/>
  <c r="T56" i="16"/>
  <c r="AB47" i="13"/>
  <c r="AJ47" i="13" s="1"/>
  <c r="AR47" i="13" s="1"/>
  <c r="BP47" i="13" s="1"/>
  <c r="W54" i="13"/>
  <c r="V54" i="13"/>
  <c r="T54" i="13"/>
  <c r="X54" i="13"/>
  <c r="Z66" i="13"/>
  <c r="R66" i="13"/>
  <c r="J66" i="13"/>
  <c r="BF66" i="13"/>
  <c r="AX66" i="13"/>
  <c r="V57" i="13"/>
  <c r="U57" i="13"/>
  <c r="T57" i="13"/>
  <c r="W57" i="11"/>
  <c r="V56" i="13"/>
  <c r="U56" i="13"/>
  <c r="X56" i="13"/>
  <c r="T56" i="13"/>
  <c r="AD49" i="13"/>
  <c r="AL49" i="13" s="1"/>
  <c r="T55" i="13"/>
  <c r="W55" i="13"/>
  <c r="X55" i="13"/>
  <c r="U55" i="13"/>
  <c r="X57" i="13"/>
  <c r="W56" i="11"/>
  <c r="V56" i="11"/>
  <c r="AD49" i="11"/>
  <c r="AL49" i="11" s="1"/>
  <c r="X56" i="11"/>
  <c r="U56" i="11"/>
  <c r="T56" i="11"/>
  <c r="T55" i="11"/>
  <c r="X55" i="11"/>
  <c r="W55" i="11"/>
  <c r="U55" i="11"/>
  <c r="V57" i="11"/>
  <c r="T57" i="11"/>
  <c r="U57" i="11"/>
  <c r="X57" i="11"/>
  <c r="AB47" i="11"/>
  <c r="AJ47" i="11" s="1"/>
  <c r="AR47" i="11" s="1"/>
  <c r="BP47" i="11" s="1"/>
  <c r="V54" i="11"/>
  <c r="T54" i="11"/>
  <c r="X54" i="11"/>
  <c r="W54" i="11"/>
  <c r="U54" i="11"/>
  <c r="R66" i="11"/>
  <c r="J66" i="11"/>
  <c r="BF66" i="11"/>
  <c r="AX66" i="11"/>
  <c r="Z66" i="11"/>
  <c r="H71" i="16"/>
  <c r="P71" i="16" s="1"/>
  <c r="E68" i="16"/>
  <c r="M68" i="16" s="1"/>
  <c r="A73" i="16"/>
  <c r="G70" i="16"/>
  <c r="O70" i="16" s="1"/>
  <c r="F69" i="16"/>
  <c r="N69" i="16" s="1"/>
  <c r="D61" i="16"/>
  <c r="L61" i="16" s="1"/>
  <c r="U61" i="16" s="1"/>
  <c r="AC61" i="16" s="1"/>
  <c r="F64" i="16"/>
  <c r="N64" i="16" s="1"/>
  <c r="G64" i="16"/>
  <c r="O64" i="16" s="1"/>
  <c r="D62" i="16"/>
  <c r="L62" i="16" s="1"/>
  <c r="E62" i="16"/>
  <c r="M62" i="16" s="1"/>
  <c r="E63" i="16"/>
  <c r="M63" i="16" s="1"/>
  <c r="F63" i="16"/>
  <c r="N63" i="16" s="1"/>
  <c r="H71" i="13"/>
  <c r="P71" i="13" s="1"/>
  <c r="E68" i="13"/>
  <c r="M68" i="13" s="1"/>
  <c r="A73" i="13"/>
  <c r="G70" i="13"/>
  <c r="O70" i="13" s="1"/>
  <c r="F69" i="13"/>
  <c r="N69" i="13" s="1"/>
  <c r="D61" i="13"/>
  <c r="L61" i="13" s="1"/>
  <c r="F64" i="13"/>
  <c r="N64" i="13" s="1"/>
  <c r="G64" i="13"/>
  <c r="O64" i="13" s="1"/>
  <c r="D62" i="13"/>
  <c r="L62" i="13" s="1"/>
  <c r="E62" i="13"/>
  <c r="M62" i="13" s="1"/>
  <c r="E63" i="13"/>
  <c r="M63" i="13" s="1"/>
  <c r="F63" i="13"/>
  <c r="N63" i="13" s="1"/>
  <c r="H71" i="11"/>
  <c r="P71" i="11" s="1"/>
  <c r="E68" i="11"/>
  <c r="M68" i="11" s="1"/>
  <c r="A73" i="11"/>
  <c r="G70" i="11"/>
  <c r="O70" i="11" s="1"/>
  <c r="F69" i="11"/>
  <c r="N69" i="11" s="1"/>
  <c r="D61" i="11"/>
  <c r="L61" i="11" s="1"/>
  <c r="F64" i="11"/>
  <c r="N64" i="11" s="1"/>
  <c r="G64" i="11"/>
  <c r="O64" i="11" s="1"/>
  <c r="D62" i="11"/>
  <c r="L62" i="11" s="1"/>
  <c r="E62" i="11"/>
  <c r="M62" i="11" s="1"/>
  <c r="E63" i="11"/>
  <c r="M63" i="11" s="1"/>
  <c r="F63" i="11"/>
  <c r="N63" i="11" s="1"/>
  <c r="G71" i="9"/>
  <c r="O71" i="9" s="1"/>
  <c r="H71" i="9"/>
  <c r="P71" i="9" s="1"/>
  <c r="D71" i="9"/>
  <c r="L71" i="9" s="1"/>
  <c r="E71" i="9"/>
  <c r="M71" i="9" s="1"/>
  <c r="C71" i="9"/>
  <c r="F71" i="9"/>
  <c r="N71" i="9" s="1"/>
  <c r="C69" i="9"/>
  <c r="D69" i="9"/>
  <c r="L69" i="9" s="1"/>
  <c r="E69" i="9"/>
  <c r="M69" i="9" s="1"/>
  <c r="F69" i="9"/>
  <c r="N69" i="9" s="1"/>
  <c r="G69" i="9"/>
  <c r="O69" i="9" s="1"/>
  <c r="H69" i="9"/>
  <c r="P69" i="9" s="1"/>
  <c r="A82" i="7"/>
  <c r="A87" i="7"/>
  <c r="A84" i="7"/>
  <c r="A83" i="7"/>
  <c r="F70" i="9"/>
  <c r="N70" i="9" s="1"/>
  <c r="G70" i="9"/>
  <c r="O70" i="9" s="1"/>
  <c r="H70" i="9"/>
  <c r="P70" i="9" s="1"/>
  <c r="D70" i="9"/>
  <c r="L70" i="9" s="1"/>
  <c r="E70" i="9"/>
  <c r="M70" i="9" s="1"/>
  <c r="C70" i="9"/>
  <c r="C68" i="9"/>
  <c r="D68" i="9"/>
  <c r="L68" i="9" s="1"/>
  <c r="E68" i="9"/>
  <c r="M68" i="9" s="1"/>
  <c r="F68" i="9"/>
  <c r="N68" i="9" s="1"/>
  <c r="H68" i="9"/>
  <c r="P68" i="9" s="1"/>
  <c r="G68" i="9"/>
  <c r="O68" i="9" s="1"/>
  <c r="E77" i="7"/>
  <c r="M77" i="7" s="1"/>
  <c r="U77" i="7" s="1"/>
  <c r="AC77" i="7" s="1"/>
  <c r="F77" i="7"/>
  <c r="N77" i="7" s="1"/>
  <c r="V77" i="7" s="1"/>
  <c r="AD77" i="7" s="1"/>
  <c r="G77" i="7"/>
  <c r="O77" i="7" s="1"/>
  <c r="D77" i="7"/>
  <c r="L77" i="7" s="1"/>
  <c r="C77" i="7"/>
  <c r="A75" i="9"/>
  <c r="A76" i="9"/>
  <c r="A78" i="9"/>
  <c r="A77" i="9"/>
  <c r="F76" i="7"/>
  <c r="N76" i="7" s="1"/>
  <c r="G76" i="7"/>
  <c r="O76" i="7" s="1"/>
  <c r="C76" i="7"/>
  <c r="D76" i="7"/>
  <c r="L76" i="7" s="1"/>
  <c r="E76" i="7"/>
  <c r="M76" i="7" s="1"/>
  <c r="U76" i="7" s="1"/>
  <c r="AC76" i="7" s="1"/>
  <c r="D75" i="7"/>
  <c r="L75" i="7" s="1"/>
  <c r="E75" i="7"/>
  <c r="M75" i="7" s="1"/>
  <c r="F75" i="7"/>
  <c r="N75" i="7" s="1"/>
  <c r="G75" i="7"/>
  <c r="O75" i="7" s="1"/>
  <c r="W75" i="7" s="1"/>
  <c r="AE75" i="7" s="1"/>
  <c r="C75" i="7"/>
  <c r="C43" i="17" a="1"/>
  <c r="C3" i="17" a="1"/>
  <c r="C19" i="17" a="1"/>
  <c r="C33" i="17" a="1"/>
  <c r="C14" i="17" a="1"/>
  <c r="C26" i="17" a="1"/>
  <c r="C45" i="17" a="1"/>
  <c r="C9" i="17" a="1"/>
  <c r="C23" i="17" a="1"/>
  <c r="C11" i="17" a="1"/>
  <c r="C2" i="17" a="1"/>
  <c r="C12" i="17" a="1"/>
  <c r="C34" i="17" a="1"/>
  <c r="C31" i="17" a="1"/>
  <c r="C5" i="17" a="1"/>
  <c r="C6" i="17" a="1"/>
  <c r="C49" i="17" a="1"/>
  <c r="C15" i="17" a="1"/>
  <c r="C18" i="17" a="1"/>
  <c r="C35" i="17" a="1"/>
  <c r="C4" i="17" a="1"/>
  <c r="C32" i="17" a="1"/>
  <c r="C38" i="17" a="1"/>
  <c r="C29" i="17" a="1"/>
  <c r="C42" i="17" a="1"/>
  <c r="C24" i="17" a="1"/>
  <c r="C36" i="17" a="1"/>
  <c r="C17" i="17" a="1"/>
  <c r="C37" i="17" a="1"/>
  <c r="C40" i="17" a="1"/>
  <c r="C16" i="17" a="1"/>
  <c r="C20" i="17" a="1"/>
  <c r="C41" i="17" a="1"/>
  <c r="C47" i="17" a="1"/>
  <c r="C39" i="17" a="1"/>
  <c r="C13" i="17" a="1"/>
  <c r="C25" i="17" a="1"/>
  <c r="C30" i="17" a="1"/>
  <c r="C44" i="17" a="1"/>
  <c r="C48" i="17" a="1"/>
  <c r="C28" i="17" a="1"/>
  <c r="C27" i="17" a="1"/>
  <c r="C21" i="17" a="1"/>
  <c r="C22" i="17" a="1"/>
  <c r="C10" i="17" a="1"/>
  <c r="C46" i="17" a="1"/>
  <c r="C8" i="17" a="1"/>
  <c r="C7" i="17" a="1"/>
  <c r="B116" i="34" l="1"/>
  <c r="B123" i="34" s="1" a="1"/>
  <c r="G115" i="34"/>
  <c r="AZ34" i="16"/>
  <c r="BP34" i="16"/>
  <c r="BC35" i="16"/>
  <c r="BS35" i="16"/>
  <c r="BA35" i="16"/>
  <c r="BQ35" i="16"/>
  <c r="BX26" i="13" a="1"/>
  <c r="BX26" i="13" s="1"/>
  <c r="BC42" i="16"/>
  <c r="BS42" i="16"/>
  <c r="AH73" i="16"/>
  <c r="CT73" i="16"/>
  <c r="CL73" i="16"/>
  <c r="CD73" i="16"/>
  <c r="BV73" i="16"/>
  <c r="BN73" i="16"/>
  <c r="BA40" i="13"/>
  <c r="BQ40" i="13"/>
  <c r="AH73" i="13"/>
  <c r="CT73" i="13"/>
  <c r="CL73" i="13"/>
  <c r="CD73" i="13"/>
  <c r="BV73" i="13"/>
  <c r="BN73" i="13"/>
  <c r="AZ34" i="13"/>
  <c r="BP34" i="13"/>
  <c r="BB36" i="13"/>
  <c r="BR36" i="13"/>
  <c r="BA35" i="13"/>
  <c r="BQ35" i="13"/>
  <c r="BD43" i="13"/>
  <c r="BT43" i="13"/>
  <c r="BB34" i="13"/>
  <c r="BR34" i="13"/>
  <c r="BX26" i="11" a="1"/>
  <c r="BX26" i="11" s="1"/>
  <c r="BC35" i="13"/>
  <c r="BS35" i="13"/>
  <c r="BB34" i="11"/>
  <c r="BR34" i="11"/>
  <c r="BA35" i="11"/>
  <c r="BQ35" i="11"/>
  <c r="BB36" i="11"/>
  <c r="BR36" i="11"/>
  <c r="AH73" i="11"/>
  <c r="CT73" i="11"/>
  <c r="CL73" i="11"/>
  <c r="CD73" i="11"/>
  <c r="BV73" i="11"/>
  <c r="BN73" i="11"/>
  <c r="AZ34" i="11"/>
  <c r="BP34" i="11"/>
  <c r="BA40" i="11"/>
  <c r="BQ40" i="11"/>
  <c r="B586" i="31"/>
  <c r="A572" i="31"/>
  <c r="A573" i="31" s="1"/>
  <c r="A574" i="31" s="1"/>
  <c r="A575" i="31" s="1"/>
  <c r="B576" i="31"/>
  <c r="AL189" i="31"/>
  <c r="AE196" i="31"/>
  <c r="H189" i="31"/>
  <c r="A196" i="31"/>
  <c r="B581" i="31"/>
  <c r="B587" i="31"/>
  <c r="W196" i="31"/>
  <c r="P203" i="31"/>
  <c r="B579" i="30"/>
  <c r="AE196" i="30"/>
  <c r="AL189" i="30"/>
  <c r="A572" i="30"/>
  <c r="A573" i="30" s="1"/>
  <c r="B576" i="30"/>
  <c r="H196" i="30"/>
  <c r="A203" i="30"/>
  <c r="B581" i="30"/>
  <c r="P196" i="30"/>
  <c r="W189" i="30"/>
  <c r="A574" i="30"/>
  <c r="A575" i="30" s="1"/>
  <c r="B578" i="30"/>
  <c r="B579" i="29"/>
  <c r="A572" i="29"/>
  <c r="A573" i="29" s="1"/>
  <c r="B576" i="29"/>
  <c r="B581" i="29"/>
  <c r="H189" i="29"/>
  <c r="A196" i="29"/>
  <c r="AL189" i="29"/>
  <c r="AE196" i="29"/>
  <c r="P196" i="29"/>
  <c r="W189" i="29"/>
  <c r="A574" i="29"/>
  <c r="A575" i="29" s="1"/>
  <c r="B578" i="29"/>
  <c r="A577" i="20"/>
  <c r="A578" i="20" s="1"/>
  <c r="A579" i="20" s="1"/>
  <c r="A580" i="20"/>
  <c r="H196" i="20"/>
  <c r="A203" i="20"/>
  <c r="AE203" i="20"/>
  <c r="AL203" i="20" s="1"/>
  <c r="P203" i="20"/>
  <c r="W203" i="20" s="1"/>
  <c r="C6" i="17"/>
  <c r="L6" i="17" s="1"/>
  <c r="U6" i="17" s="1"/>
  <c r="C29" i="17"/>
  <c r="L29" i="17" s="1"/>
  <c r="U29" i="17" s="1"/>
  <c r="C10" i="17"/>
  <c r="L10" i="17" s="1"/>
  <c r="U10" i="17" s="1"/>
  <c r="C33" i="17"/>
  <c r="L33" i="17" s="1"/>
  <c r="U33" i="17" s="1"/>
  <c r="C14" i="17"/>
  <c r="L14" i="17" s="1"/>
  <c r="U14" i="17" s="1"/>
  <c r="C37" i="17"/>
  <c r="L37" i="17" s="1"/>
  <c r="U37" i="17" s="1"/>
  <c r="C18" i="17"/>
  <c r="L18" i="17" s="1"/>
  <c r="U18" i="17" s="1"/>
  <c r="C41" i="17"/>
  <c r="L41" i="17" s="1"/>
  <c r="U41" i="17" s="1"/>
  <c r="C26" i="17"/>
  <c r="L26" i="17" s="1"/>
  <c r="U26" i="17" s="1"/>
  <c r="C49" i="17"/>
  <c r="L49" i="17" s="1"/>
  <c r="U49" i="17" s="1"/>
  <c r="C20" i="17"/>
  <c r="L20" i="17" s="1"/>
  <c r="U20" i="17" s="1"/>
  <c r="C42" i="17"/>
  <c r="L42" i="17" s="1"/>
  <c r="U42" i="17" s="1"/>
  <c r="C5" i="17"/>
  <c r="L5" i="17" s="1"/>
  <c r="U5" i="17" s="1"/>
  <c r="C28" i="17"/>
  <c r="L28" i="17" s="1"/>
  <c r="U28" i="17" s="1"/>
  <c r="C3" i="17"/>
  <c r="L3" i="17" s="1"/>
  <c r="U3" i="17" s="1"/>
  <c r="C22" i="17"/>
  <c r="L22" i="17" s="1"/>
  <c r="U22" i="17" s="1"/>
  <c r="C45" i="17"/>
  <c r="L45" i="17" s="1"/>
  <c r="U45" i="17" s="1"/>
  <c r="C4" i="17"/>
  <c r="L4" i="17" s="1"/>
  <c r="U4" i="17" s="1"/>
  <c r="C8" i="17"/>
  <c r="L8" i="17" s="1"/>
  <c r="U8" i="17" s="1"/>
  <c r="C16" i="17"/>
  <c r="L16" i="17" s="1"/>
  <c r="U16" i="17" s="1"/>
  <c r="C24" i="17"/>
  <c r="L24" i="17" s="1"/>
  <c r="U24" i="17" s="1"/>
  <c r="C7" i="17"/>
  <c r="L7" i="17" s="1"/>
  <c r="U7" i="17" s="1"/>
  <c r="C11" i="17"/>
  <c r="L11" i="17" s="1"/>
  <c r="U11" i="17" s="1"/>
  <c r="C30" i="17"/>
  <c r="L30" i="17" s="1"/>
  <c r="U30" i="17" s="1"/>
  <c r="C12" i="17"/>
  <c r="L12" i="17" s="1"/>
  <c r="U12" i="17" s="1"/>
  <c r="C34" i="17"/>
  <c r="L34" i="17" s="1"/>
  <c r="U34" i="17" s="1"/>
  <c r="C38" i="17"/>
  <c r="L38" i="17" s="1"/>
  <c r="U38" i="17" s="1"/>
  <c r="C46" i="17"/>
  <c r="L46" i="17" s="1"/>
  <c r="U46" i="17" s="1"/>
  <c r="C31" i="17"/>
  <c r="L31" i="17" s="1"/>
  <c r="U31" i="17" s="1"/>
  <c r="C32" i="17"/>
  <c r="L32" i="17" s="1"/>
  <c r="U32" i="17" s="1"/>
  <c r="C15" i="17"/>
  <c r="L15" i="17" s="1"/>
  <c r="U15" i="17" s="1"/>
  <c r="C19" i="17"/>
  <c r="L19" i="17" s="1"/>
  <c r="U19" i="17" s="1"/>
  <c r="C23" i="17"/>
  <c r="L23" i="17" s="1"/>
  <c r="U23" i="17" s="1"/>
  <c r="C27" i="17"/>
  <c r="L27" i="17" s="1"/>
  <c r="U27" i="17" s="1"/>
  <c r="C35" i="17"/>
  <c r="L35" i="17" s="1"/>
  <c r="U35" i="17" s="1"/>
  <c r="C13" i="17"/>
  <c r="L13" i="17" s="1"/>
  <c r="U13" i="17" s="1"/>
  <c r="C36" i="17"/>
  <c r="L36" i="17" s="1"/>
  <c r="U36" i="17" s="1"/>
  <c r="C17" i="17"/>
  <c r="L17" i="17" s="1"/>
  <c r="U17" i="17" s="1"/>
  <c r="C40" i="17"/>
  <c r="L40" i="17" s="1"/>
  <c r="U40" i="17" s="1"/>
  <c r="C21" i="17"/>
  <c r="L21" i="17" s="1"/>
  <c r="U21" i="17" s="1"/>
  <c r="C44" i="17"/>
  <c r="L44" i="17" s="1"/>
  <c r="U44" i="17" s="1"/>
  <c r="C25" i="17"/>
  <c r="L25" i="17" s="1"/>
  <c r="U25" i="17" s="1"/>
  <c r="C48" i="17"/>
  <c r="L48" i="17" s="1"/>
  <c r="U48" i="17" s="1"/>
  <c r="C2" i="17"/>
  <c r="L2" i="17" s="1"/>
  <c r="U2" i="17" s="1"/>
  <c r="C9" i="17"/>
  <c r="L9" i="17" s="1"/>
  <c r="U9" i="17" s="1"/>
  <c r="C39" i="17"/>
  <c r="L39" i="17" s="1"/>
  <c r="U39" i="17" s="1"/>
  <c r="C43" i="17"/>
  <c r="L43" i="17" s="1"/>
  <c r="U43" i="17" s="1"/>
  <c r="C47" i="17"/>
  <c r="L47" i="17" s="1"/>
  <c r="U47" i="17" s="1"/>
  <c r="AL62" i="9"/>
  <c r="AM63" i="9"/>
  <c r="AJ54" i="9"/>
  <c r="AR54" i="9" s="1"/>
  <c r="BP54" i="9" s="1"/>
  <c r="BC42" i="9"/>
  <c r="BS42" i="9"/>
  <c r="AZ48" i="9"/>
  <c r="BP48" i="9"/>
  <c r="BA42" i="9"/>
  <c r="BQ42" i="9"/>
  <c r="AK61" i="9"/>
  <c r="BA47" i="9"/>
  <c r="BQ47" i="9"/>
  <c r="AK63" i="9"/>
  <c r="BC49" i="9"/>
  <c r="BS49" i="9"/>
  <c r="BA49" i="9"/>
  <c r="BQ49" i="9"/>
  <c r="BB50" i="9"/>
  <c r="BR50" i="9"/>
  <c r="AK54" i="9"/>
  <c r="BD50" i="9"/>
  <c r="BT50" i="9"/>
  <c r="AL57" i="9"/>
  <c r="BN87" i="7"/>
  <c r="BV87" i="7"/>
  <c r="CT87" i="7"/>
  <c r="R87" i="7"/>
  <c r="J87" i="7"/>
  <c r="Z87" i="7"/>
  <c r="BC56" i="7"/>
  <c r="BS56" i="7"/>
  <c r="BA49" i="7"/>
  <c r="BQ49" i="7"/>
  <c r="W76" i="7"/>
  <c r="AE76" i="7" s="1"/>
  <c r="AR62" i="7"/>
  <c r="T76" i="7"/>
  <c r="AB76" i="7" s="1"/>
  <c r="BA54" i="7"/>
  <c r="BQ54" i="7"/>
  <c r="V76" i="7"/>
  <c r="AD76" i="7" s="1"/>
  <c r="T77" i="7"/>
  <c r="AB77" i="7" s="1"/>
  <c r="W77" i="7"/>
  <c r="AE77" i="7" s="1"/>
  <c r="AV43" i="16"/>
  <c r="V75" i="7"/>
  <c r="AD75" i="7" s="1"/>
  <c r="U75" i="7"/>
  <c r="AC75" i="7" s="1"/>
  <c r="T75" i="7"/>
  <c r="AB75" i="7" s="1"/>
  <c r="AT43" i="16"/>
  <c r="AP48" i="11"/>
  <c r="AR48" i="11" s="1"/>
  <c r="AT41" i="13"/>
  <c r="AR41" i="11"/>
  <c r="AT41" i="11"/>
  <c r="AP48" i="13"/>
  <c r="AT48" i="13" s="1"/>
  <c r="AS41" i="13"/>
  <c r="BQ41" i="13" s="1"/>
  <c r="AT62" i="7"/>
  <c r="AR41" i="16"/>
  <c r="AS63" i="7"/>
  <c r="AT63" i="7"/>
  <c r="BR63" i="7" s="1"/>
  <c r="AU63" i="7"/>
  <c r="AK70" i="7"/>
  <c r="AT56" i="7"/>
  <c r="BR56" i="7" s="1"/>
  <c r="AK68" i="7"/>
  <c r="AS68" i="7" s="1"/>
  <c r="AL69" i="7"/>
  <c r="AS61" i="7"/>
  <c r="AH87" i="7"/>
  <c r="BF87" i="7"/>
  <c r="AX87" i="7"/>
  <c r="AP87" i="7"/>
  <c r="AT55" i="7"/>
  <c r="AM70" i="7"/>
  <c r="AS41" i="16"/>
  <c r="BQ41" i="16" s="1"/>
  <c r="AR55" i="7"/>
  <c r="AS56" i="7"/>
  <c r="AT48" i="9"/>
  <c r="W71" i="9"/>
  <c r="W69" i="9"/>
  <c r="AE69" i="9" s="1"/>
  <c r="X68" i="9"/>
  <c r="AF68" i="9" s="1"/>
  <c r="AS54" i="9"/>
  <c r="AS61" i="9"/>
  <c r="W70" i="9"/>
  <c r="AE70" i="9" s="1"/>
  <c r="AM70" i="9" s="1"/>
  <c r="U70" i="9"/>
  <c r="AC70" i="9" s="1"/>
  <c r="AK70" i="9" s="1"/>
  <c r="T70" i="9"/>
  <c r="AB70" i="9" s="1"/>
  <c r="V70" i="9"/>
  <c r="X69" i="9"/>
  <c r="AF69" i="9" s="1"/>
  <c r="V69" i="9"/>
  <c r="AD69" i="9" s="1"/>
  <c r="AP64" i="9"/>
  <c r="W68" i="9"/>
  <c r="AE68" i="9" s="1"/>
  <c r="U69" i="9"/>
  <c r="T69" i="9"/>
  <c r="AB69" i="9" s="1"/>
  <c r="AJ69" i="9" s="1"/>
  <c r="AB61" i="9"/>
  <c r="AJ61" i="9" s="1"/>
  <c r="AR61" i="9" s="1"/>
  <c r="BP61" i="9" s="1"/>
  <c r="AD63" i="9"/>
  <c r="AL63" i="9" s="1"/>
  <c r="V68" i="9"/>
  <c r="AD68" i="9" s="1"/>
  <c r="AP56" i="9"/>
  <c r="AS56" i="9"/>
  <c r="AU56" i="9"/>
  <c r="AP57" i="9"/>
  <c r="AV57" i="9" s="1"/>
  <c r="X70" i="9"/>
  <c r="AF70" i="9" s="1"/>
  <c r="U68" i="9"/>
  <c r="AC68" i="9" s="1"/>
  <c r="V71" i="9"/>
  <c r="AD71" i="9" s="1"/>
  <c r="AL71" i="9" s="1"/>
  <c r="AT56" i="9"/>
  <c r="BR56" i="9" s="1"/>
  <c r="AP55" i="9"/>
  <c r="AT55" i="9" s="1"/>
  <c r="T68" i="9"/>
  <c r="AE71" i="9"/>
  <c r="AM71" i="9" s="1"/>
  <c r="U71" i="9"/>
  <c r="AC71" i="9" s="1"/>
  <c r="T71" i="9"/>
  <c r="AB71" i="9" s="1"/>
  <c r="X71" i="9"/>
  <c r="AF71" i="9" s="1"/>
  <c r="AN71" i="9" s="1"/>
  <c r="AP62" i="9"/>
  <c r="AT62" i="9" s="1"/>
  <c r="AP73" i="16"/>
  <c r="AS42" i="11"/>
  <c r="AP73" i="11"/>
  <c r="AV43" i="11"/>
  <c r="AT43" i="11"/>
  <c r="AP49" i="13"/>
  <c r="AT49" i="13" s="1"/>
  <c r="BR49" i="13" s="1"/>
  <c r="AP49" i="11"/>
  <c r="AU49" i="11" s="1"/>
  <c r="BS49" i="11" s="1"/>
  <c r="AP50" i="11"/>
  <c r="AV50" i="11" s="1"/>
  <c r="AS47" i="11"/>
  <c r="AT42" i="11"/>
  <c r="BR42" i="11" s="1"/>
  <c r="AU43" i="11"/>
  <c r="BS43" i="11" s="1"/>
  <c r="AP50" i="13"/>
  <c r="AV50" i="13" s="1"/>
  <c r="BT50" i="13" s="1"/>
  <c r="AT43" i="13"/>
  <c r="AU43" i="13"/>
  <c r="BS43" i="13" s="1"/>
  <c r="AP73" i="13"/>
  <c r="AS42" i="13"/>
  <c r="AU42" i="13"/>
  <c r="AS42" i="16"/>
  <c r="AP50" i="16"/>
  <c r="AV50" i="16" s="1"/>
  <c r="BT50" i="16" s="1"/>
  <c r="AP48" i="16"/>
  <c r="AP49" i="16"/>
  <c r="AU49" i="16" s="1"/>
  <c r="BS49" i="16" s="1"/>
  <c r="AT42" i="16"/>
  <c r="BR42" i="16" s="1"/>
  <c r="AD57" i="16"/>
  <c r="AF55" i="16"/>
  <c r="V62" i="16"/>
  <c r="AD62" i="16" s="1"/>
  <c r="X64" i="16"/>
  <c r="AF64" i="16" s="1"/>
  <c r="AN64" i="16" s="1"/>
  <c r="AC54" i="16"/>
  <c r="AC56" i="16"/>
  <c r="W63" i="16"/>
  <c r="AE63" i="16" s="1"/>
  <c r="AF56" i="16"/>
  <c r="U62" i="16"/>
  <c r="AF57" i="16"/>
  <c r="AN57" i="16" s="1"/>
  <c r="AD55" i="16"/>
  <c r="BB41" i="16"/>
  <c r="AE55" i="16"/>
  <c r="AB55" i="16"/>
  <c r="AJ55" i="16" s="1"/>
  <c r="AE57" i="16"/>
  <c r="AM57" i="16" s="1"/>
  <c r="V63" i="16"/>
  <c r="AC55" i="16"/>
  <c r="AK55" i="16" s="1"/>
  <c r="U63" i="16"/>
  <c r="AC63" i="16" s="1"/>
  <c r="X63" i="16"/>
  <c r="AF63" i="16" s="1"/>
  <c r="T63" i="16"/>
  <c r="AB63" i="16" s="1"/>
  <c r="AE54" i="16"/>
  <c r="AF54" i="16"/>
  <c r="X64" i="13"/>
  <c r="AF64" i="13" s="1"/>
  <c r="AN64" i="13" s="1"/>
  <c r="W62" i="16"/>
  <c r="AE62" i="16" s="1"/>
  <c r="T62" i="16"/>
  <c r="AB62" i="16" s="1"/>
  <c r="AJ62" i="16" s="1"/>
  <c r="X62" i="16"/>
  <c r="AF62" i="16" s="1"/>
  <c r="AB56" i="13"/>
  <c r="AB56" i="16"/>
  <c r="AB54" i="16"/>
  <c r="W64" i="16"/>
  <c r="AD54" i="16"/>
  <c r="V64" i="16"/>
  <c r="AD64" i="16" s="1"/>
  <c r="T64" i="16"/>
  <c r="AB64" i="16" s="1"/>
  <c r="U64" i="16"/>
  <c r="AC64" i="16" s="1"/>
  <c r="V61" i="16"/>
  <c r="AD61" i="16" s="1"/>
  <c r="X61" i="16"/>
  <c r="AF61" i="16" s="1"/>
  <c r="T61" i="16"/>
  <c r="W61" i="16"/>
  <c r="AE61" i="16" s="1"/>
  <c r="BA47" i="16"/>
  <c r="AD56" i="16"/>
  <c r="AL56" i="16" s="1"/>
  <c r="AC57" i="16"/>
  <c r="AE56" i="16"/>
  <c r="AX73" i="16"/>
  <c r="Z73" i="16"/>
  <c r="J73" i="16"/>
  <c r="BF73" i="16"/>
  <c r="R73" i="16"/>
  <c r="AC54" i="13"/>
  <c r="AB57" i="16"/>
  <c r="AE55" i="11"/>
  <c r="W63" i="13"/>
  <c r="AE63" i="13" s="1"/>
  <c r="AB57" i="13"/>
  <c r="U62" i="13"/>
  <c r="AE54" i="13"/>
  <c r="AF55" i="13"/>
  <c r="W64" i="11"/>
  <c r="AB55" i="13"/>
  <c r="AJ55" i="13" s="1"/>
  <c r="AC57" i="13"/>
  <c r="AD57" i="13"/>
  <c r="AZ41" i="13"/>
  <c r="R73" i="13"/>
  <c r="BF73" i="13"/>
  <c r="AX73" i="13"/>
  <c r="Z73" i="13"/>
  <c r="J73" i="13"/>
  <c r="AE56" i="13"/>
  <c r="V63" i="13"/>
  <c r="AF56" i="13"/>
  <c r="U63" i="13"/>
  <c r="AC63" i="13" s="1"/>
  <c r="T63" i="13"/>
  <c r="AB63" i="13" s="1"/>
  <c r="X63" i="13"/>
  <c r="AF63" i="13" s="1"/>
  <c r="AF57" i="13"/>
  <c r="AN57" i="13" s="1"/>
  <c r="AC56" i="13"/>
  <c r="V62" i="13"/>
  <c r="AD62" i="13" s="1"/>
  <c r="BA47" i="13"/>
  <c r="T62" i="13"/>
  <c r="AB62" i="13" s="1"/>
  <c r="AJ62" i="13" s="1"/>
  <c r="W62" i="13"/>
  <c r="AE62" i="13" s="1"/>
  <c r="X62" i="13"/>
  <c r="AF62" i="13" s="1"/>
  <c r="W64" i="13"/>
  <c r="AD56" i="13"/>
  <c r="AL56" i="13" s="1"/>
  <c r="AD55" i="13"/>
  <c r="AC55" i="13"/>
  <c r="AK55" i="13" s="1"/>
  <c r="AF54" i="13"/>
  <c r="AE55" i="13"/>
  <c r="V64" i="13"/>
  <c r="AD64" i="13" s="1"/>
  <c r="U64" i="13"/>
  <c r="AC64" i="13" s="1"/>
  <c r="T64" i="13"/>
  <c r="AB64" i="13" s="1"/>
  <c r="T61" i="13"/>
  <c r="X61" i="13"/>
  <c r="AF61" i="13" s="1"/>
  <c r="W61" i="13"/>
  <c r="AE61" i="13" s="1"/>
  <c r="V61" i="13"/>
  <c r="AD61" i="13" s="1"/>
  <c r="AE57" i="13"/>
  <c r="AM57" i="13" s="1"/>
  <c r="AB54" i="13"/>
  <c r="U61" i="13"/>
  <c r="AC61" i="13" s="1"/>
  <c r="AD54" i="13"/>
  <c r="U62" i="11"/>
  <c r="V63" i="11"/>
  <c r="AF54" i="11"/>
  <c r="AD56" i="11"/>
  <c r="AL56" i="11" s="1"/>
  <c r="AB57" i="11"/>
  <c r="AE54" i="11"/>
  <c r="AE56" i="11"/>
  <c r="X63" i="11"/>
  <c r="AF63" i="11" s="1"/>
  <c r="U63" i="11"/>
  <c r="AC63" i="11" s="1"/>
  <c r="T63" i="11"/>
  <c r="AB63" i="11" s="1"/>
  <c r="AB54" i="11"/>
  <c r="AF55" i="11"/>
  <c r="AD54" i="11"/>
  <c r="AB55" i="11"/>
  <c r="AJ55" i="11" s="1"/>
  <c r="T62" i="11"/>
  <c r="AB62" i="11" s="1"/>
  <c r="AJ62" i="11" s="1"/>
  <c r="W62" i="11"/>
  <c r="AE62" i="11" s="1"/>
  <c r="X62" i="11"/>
  <c r="AF62" i="11" s="1"/>
  <c r="AE57" i="11"/>
  <c r="AM57" i="11" s="1"/>
  <c r="AB56" i="11"/>
  <c r="AC56" i="11"/>
  <c r="V64" i="11"/>
  <c r="AD64" i="11" s="1"/>
  <c r="U64" i="11"/>
  <c r="AC64" i="11" s="1"/>
  <c r="T64" i="11"/>
  <c r="AB64" i="11" s="1"/>
  <c r="AF56" i="11"/>
  <c r="X61" i="11"/>
  <c r="AF61" i="11" s="1"/>
  <c r="W61" i="11"/>
  <c r="AE61" i="11" s="1"/>
  <c r="V61" i="11"/>
  <c r="AD61" i="11" s="1"/>
  <c r="T61" i="11"/>
  <c r="AF57" i="11"/>
  <c r="AN57" i="11" s="1"/>
  <c r="W63" i="11"/>
  <c r="AE63" i="11" s="1"/>
  <c r="U61" i="11"/>
  <c r="AC61" i="11" s="1"/>
  <c r="BC42" i="11"/>
  <c r="AC54" i="11"/>
  <c r="BF73" i="11"/>
  <c r="AX73" i="11"/>
  <c r="Z73" i="11"/>
  <c r="R73" i="11"/>
  <c r="J73" i="11"/>
  <c r="V62" i="11"/>
  <c r="AD62" i="11" s="1"/>
  <c r="AC57" i="11"/>
  <c r="AD57" i="11"/>
  <c r="AC55" i="11"/>
  <c r="AK55" i="11" s="1"/>
  <c r="AD55" i="11"/>
  <c r="X64" i="11"/>
  <c r="AF64" i="11" s="1"/>
  <c r="AN64" i="11" s="1"/>
  <c r="E69" i="16"/>
  <c r="M69" i="16" s="1"/>
  <c r="D69" i="16"/>
  <c r="L69" i="16" s="1"/>
  <c r="E70" i="16"/>
  <c r="M70" i="16" s="1"/>
  <c r="F70" i="16"/>
  <c r="N70" i="16" s="1"/>
  <c r="G77" i="16"/>
  <c r="O77" i="16" s="1"/>
  <c r="F76" i="16"/>
  <c r="N76" i="16" s="1"/>
  <c r="H78" i="16"/>
  <c r="P78" i="16" s="1"/>
  <c r="E75" i="16"/>
  <c r="M75" i="16" s="1"/>
  <c r="A80" i="16"/>
  <c r="D68" i="16"/>
  <c r="L68" i="16" s="1"/>
  <c r="U68" i="16" s="1"/>
  <c r="AC68" i="16" s="1"/>
  <c r="F71" i="16"/>
  <c r="N71" i="16" s="1"/>
  <c r="G71" i="16"/>
  <c r="O71" i="16" s="1"/>
  <c r="D68" i="13"/>
  <c r="L68" i="13" s="1"/>
  <c r="F71" i="13"/>
  <c r="N71" i="13" s="1"/>
  <c r="G71" i="13"/>
  <c r="O71" i="13" s="1"/>
  <c r="D69" i="13"/>
  <c r="L69" i="13" s="1"/>
  <c r="E69" i="13"/>
  <c r="M69" i="13" s="1"/>
  <c r="G77" i="13"/>
  <c r="O77" i="13" s="1"/>
  <c r="F76" i="13"/>
  <c r="N76" i="13" s="1"/>
  <c r="H78" i="13"/>
  <c r="P78" i="13" s="1"/>
  <c r="E75" i="13"/>
  <c r="M75" i="13" s="1"/>
  <c r="A80" i="13"/>
  <c r="E70" i="13"/>
  <c r="M70" i="13" s="1"/>
  <c r="F70" i="13"/>
  <c r="N70" i="13" s="1"/>
  <c r="D69" i="11"/>
  <c r="L69" i="11" s="1"/>
  <c r="E69" i="11"/>
  <c r="M69" i="11" s="1"/>
  <c r="E70" i="11"/>
  <c r="M70" i="11" s="1"/>
  <c r="F70" i="11"/>
  <c r="N70" i="11" s="1"/>
  <c r="G77" i="11"/>
  <c r="O77" i="11" s="1"/>
  <c r="F76" i="11"/>
  <c r="N76" i="11" s="1"/>
  <c r="H78" i="11"/>
  <c r="P78" i="11" s="1"/>
  <c r="E75" i="11"/>
  <c r="M75" i="11" s="1"/>
  <c r="A80" i="11"/>
  <c r="D68" i="11"/>
  <c r="L68" i="11" s="1"/>
  <c r="U68" i="11" s="1"/>
  <c r="AC68" i="11" s="1"/>
  <c r="F71" i="11"/>
  <c r="N71" i="11" s="1"/>
  <c r="G71" i="11"/>
  <c r="O71" i="11" s="1"/>
  <c r="D83" i="7"/>
  <c r="L83" i="7" s="1"/>
  <c r="E83" i="7"/>
  <c r="M83" i="7" s="1"/>
  <c r="G83" i="7"/>
  <c r="O83" i="7" s="1"/>
  <c r="W83" i="7" s="1"/>
  <c r="AE83" i="7" s="1"/>
  <c r="C83" i="7"/>
  <c r="F83" i="7"/>
  <c r="N83" i="7" s="1"/>
  <c r="H78" i="9"/>
  <c r="P78" i="9" s="1"/>
  <c r="C78" i="9"/>
  <c r="D78" i="9"/>
  <c r="L78" i="9" s="1"/>
  <c r="E78" i="9"/>
  <c r="M78" i="9" s="1"/>
  <c r="G78" i="9"/>
  <c r="O78" i="9" s="1"/>
  <c r="F78" i="9"/>
  <c r="N78" i="9" s="1"/>
  <c r="G77" i="9"/>
  <c r="O77" i="9" s="1"/>
  <c r="H77" i="9"/>
  <c r="P77" i="9" s="1"/>
  <c r="C77" i="9"/>
  <c r="D77" i="9"/>
  <c r="L77" i="9" s="1"/>
  <c r="F77" i="9"/>
  <c r="N77" i="9" s="1"/>
  <c r="E77" i="9"/>
  <c r="M77" i="9" s="1"/>
  <c r="C76" i="9"/>
  <c r="G76" i="9"/>
  <c r="O76" i="9" s="1"/>
  <c r="H76" i="9"/>
  <c r="P76" i="9" s="1"/>
  <c r="D76" i="9"/>
  <c r="L76" i="9" s="1"/>
  <c r="E76" i="9"/>
  <c r="M76" i="9" s="1"/>
  <c r="F76" i="9"/>
  <c r="N76" i="9" s="1"/>
  <c r="C84" i="7"/>
  <c r="D84" i="7"/>
  <c r="L84" i="7" s="1"/>
  <c r="F84" i="7"/>
  <c r="N84" i="7" s="1"/>
  <c r="G84" i="7"/>
  <c r="E84" i="7"/>
  <c r="M84" i="7" s="1"/>
  <c r="C75" i="9"/>
  <c r="D75" i="9"/>
  <c r="L75" i="9" s="1"/>
  <c r="E75" i="9"/>
  <c r="M75" i="9" s="1"/>
  <c r="F75" i="9"/>
  <c r="N75" i="9" s="1"/>
  <c r="G75" i="9"/>
  <c r="O75" i="9" s="1"/>
  <c r="H75" i="9"/>
  <c r="P75" i="9" s="1"/>
  <c r="A89" i="7"/>
  <c r="A94" i="7"/>
  <c r="A91" i="7"/>
  <c r="A90" i="7"/>
  <c r="C82" i="7"/>
  <c r="E82" i="7"/>
  <c r="M82" i="7" s="1"/>
  <c r="F82" i="7"/>
  <c r="N82" i="7" s="1"/>
  <c r="D82" i="7"/>
  <c r="L82" i="7" s="1"/>
  <c r="G82" i="7"/>
  <c r="O82" i="7" s="1"/>
  <c r="B123" i="34" l="1"/>
  <c r="B130" i="34" s="1" a="1"/>
  <c r="G122" i="34"/>
  <c r="BB43" i="16"/>
  <c r="BR43" i="16"/>
  <c r="BX33" i="13" a="1"/>
  <c r="BX33" i="13" s="1"/>
  <c r="BA42" i="16"/>
  <c r="BQ42" i="16"/>
  <c r="BD43" i="16"/>
  <c r="BT43" i="16"/>
  <c r="AZ41" i="16"/>
  <c r="BP41" i="16"/>
  <c r="AH80" i="16"/>
  <c r="CT80" i="16"/>
  <c r="CL80" i="16"/>
  <c r="CD80" i="16"/>
  <c r="BV80" i="16"/>
  <c r="BN80" i="16"/>
  <c r="AH80" i="13"/>
  <c r="CT80" i="13"/>
  <c r="CL80" i="13"/>
  <c r="CD80" i="13"/>
  <c r="BV80" i="13"/>
  <c r="BN80" i="13"/>
  <c r="BB41" i="13"/>
  <c r="BR41" i="13"/>
  <c r="BC42" i="13"/>
  <c r="BS42" i="13"/>
  <c r="BA42" i="13"/>
  <c r="BQ42" i="13"/>
  <c r="BB43" i="13"/>
  <c r="BR43" i="13"/>
  <c r="BX33" i="11" a="1"/>
  <c r="BX33" i="11" s="1"/>
  <c r="BB48" i="13"/>
  <c r="BR48" i="13"/>
  <c r="BA47" i="11"/>
  <c r="BQ47" i="11"/>
  <c r="BB41" i="11"/>
  <c r="BR41" i="11"/>
  <c r="BD50" i="11"/>
  <c r="BT50" i="11"/>
  <c r="AZ41" i="11"/>
  <c r="BP41" i="11"/>
  <c r="AZ48" i="11"/>
  <c r="BP48" i="11"/>
  <c r="BB43" i="11"/>
  <c r="BR43" i="11"/>
  <c r="BD43" i="11"/>
  <c r="BT43" i="11"/>
  <c r="BA42" i="11"/>
  <c r="BQ42" i="11"/>
  <c r="AH80" i="11"/>
  <c r="CT80" i="11"/>
  <c r="CL80" i="11"/>
  <c r="CD80" i="11"/>
  <c r="BV80" i="11"/>
  <c r="BN80" i="11"/>
  <c r="B591" i="31"/>
  <c r="B585" i="31"/>
  <c r="A203" i="31"/>
  <c r="H196" i="31"/>
  <c r="AE203" i="31"/>
  <c r="AL196" i="31"/>
  <c r="A576" i="31"/>
  <c r="A577" i="31" s="1"/>
  <c r="A578" i="31" s="1"/>
  <c r="A579" i="31" s="1"/>
  <c r="B580" i="31"/>
  <c r="B590" i="31"/>
  <c r="W203" i="31"/>
  <c r="P210" i="31"/>
  <c r="W196" i="30"/>
  <c r="P203" i="30"/>
  <c r="B585" i="30"/>
  <c r="A210" i="30"/>
  <c r="H203" i="30"/>
  <c r="A576" i="30"/>
  <c r="A577" i="30" s="1"/>
  <c r="A578" i="30" s="1"/>
  <c r="A579" i="30" s="1"/>
  <c r="B580" i="30"/>
  <c r="AE203" i="30"/>
  <c r="AL196" i="30"/>
  <c r="B583" i="30"/>
  <c r="B582" i="30"/>
  <c r="P203" i="29"/>
  <c r="W196" i="29"/>
  <c r="AL196" i="29"/>
  <c r="AE203" i="29"/>
  <c r="H196" i="29"/>
  <c r="A203" i="29"/>
  <c r="B585" i="29"/>
  <c r="A576" i="29"/>
  <c r="A577" i="29" s="1"/>
  <c r="A578" i="29" s="1"/>
  <c r="A579" i="29" s="1"/>
  <c r="B580" i="29"/>
  <c r="B583" i="29"/>
  <c r="B582" i="29"/>
  <c r="A581" i="20"/>
  <c r="A582" i="20" s="1"/>
  <c r="A583" i="20" s="1"/>
  <c r="A584" i="20"/>
  <c r="H203" i="20"/>
  <c r="A210" i="20"/>
  <c r="AE210" i="20"/>
  <c r="AL210" i="20" s="1"/>
  <c r="P210" i="20"/>
  <c r="W210" i="20" s="1"/>
  <c r="AT48" i="11"/>
  <c r="BD57" i="9"/>
  <c r="BT57" i="9"/>
  <c r="BC56" i="9"/>
  <c r="BS56" i="9"/>
  <c r="BA56" i="9"/>
  <c r="BQ56" i="9"/>
  <c r="BA61" i="9"/>
  <c r="BQ61" i="9"/>
  <c r="BA54" i="9"/>
  <c r="BQ54" i="9"/>
  <c r="BB62" i="9"/>
  <c r="BR62" i="9"/>
  <c r="BB48" i="9"/>
  <c r="BR48" i="9"/>
  <c r="BB55" i="9"/>
  <c r="BR55" i="9"/>
  <c r="AL69" i="9"/>
  <c r="AK68" i="9"/>
  <c r="BB62" i="7"/>
  <c r="BR62" i="7"/>
  <c r="U83" i="7"/>
  <c r="AC83" i="7" s="1"/>
  <c r="BB55" i="7"/>
  <c r="BR55" i="7"/>
  <c r="AZ62" i="7"/>
  <c r="BP62" i="7"/>
  <c r="BA61" i="7"/>
  <c r="BQ61" i="7"/>
  <c r="BA68" i="7"/>
  <c r="BQ68" i="7"/>
  <c r="V82" i="7"/>
  <c r="AD82" i="7" s="1"/>
  <c r="V84" i="7"/>
  <c r="AD84" i="7" s="1"/>
  <c r="BC63" i="7"/>
  <c r="BS63" i="7"/>
  <c r="W82" i="7"/>
  <c r="AE82" i="7" s="1"/>
  <c r="V83" i="7"/>
  <c r="AD83" i="7" s="1"/>
  <c r="BA56" i="7"/>
  <c r="BQ56" i="7"/>
  <c r="BA63" i="7"/>
  <c r="BQ63" i="7"/>
  <c r="T83" i="7"/>
  <c r="AB83" i="7" s="1"/>
  <c r="O84" i="7"/>
  <c r="W84" i="7" s="1"/>
  <c r="AE84" i="7" s="1"/>
  <c r="AM84" i="7" s="1"/>
  <c r="R94" i="7"/>
  <c r="J94" i="7"/>
  <c r="Z94" i="7"/>
  <c r="AZ55" i="7"/>
  <c r="BP55" i="7"/>
  <c r="AS48" i="13"/>
  <c r="BQ48" i="13" s="1"/>
  <c r="AS48" i="11"/>
  <c r="BQ48" i="11" s="1"/>
  <c r="T82" i="7"/>
  <c r="AB82" i="7" s="1"/>
  <c r="U82" i="7"/>
  <c r="AC82" i="7" s="1"/>
  <c r="AR48" i="13"/>
  <c r="AP70" i="7"/>
  <c r="AM56" i="16"/>
  <c r="AU70" i="7"/>
  <c r="AT70" i="7"/>
  <c r="BR70" i="7" s="1"/>
  <c r="AS70" i="7"/>
  <c r="AL55" i="11"/>
  <c r="AP55" i="11" s="1"/>
  <c r="AS55" i="11" s="1"/>
  <c r="BQ55" i="11" s="1"/>
  <c r="AJ76" i="7"/>
  <c r="AK76" i="7"/>
  <c r="AL84" i="7"/>
  <c r="AL76" i="7"/>
  <c r="AJ75" i="7"/>
  <c r="AR75" i="7" s="1"/>
  <c r="BP75" i="7" s="1"/>
  <c r="AL77" i="7"/>
  <c r="AJ82" i="7"/>
  <c r="AR82" i="7" s="1"/>
  <c r="BP82" i="7" s="1"/>
  <c r="AH94" i="7"/>
  <c r="BF94" i="7"/>
  <c r="AX94" i="7"/>
  <c r="AP94" i="7"/>
  <c r="AK83" i="7"/>
  <c r="AJ83" i="7"/>
  <c r="AP69" i="7"/>
  <c r="AT69" i="7" s="1"/>
  <c r="AL62" i="13"/>
  <c r="AL57" i="13"/>
  <c r="AP57" i="13" s="1"/>
  <c r="AV57" i="13" s="1"/>
  <c r="BT57" i="13" s="1"/>
  <c r="AL55" i="16"/>
  <c r="AP55" i="16" s="1"/>
  <c r="AT55" i="16" s="1"/>
  <c r="AL62" i="11"/>
  <c r="AK56" i="13"/>
  <c r="AL57" i="11"/>
  <c r="AP57" i="11" s="1"/>
  <c r="AV57" i="11" s="1"/>
  <c r="BT57" i="11" s="1"/>
  <c r="AK56" i="11"/>
  <c r="AJ54" i="11"/>
  <c r="AR54" i="11" s="1"/>
  <c r="BP54" i="11" s="1"/>
  <c r="AK63" i="11"/>
  <c r="AM56" i="11"/>
  <c r="AL64" i="11"/>
  <c r="AK54" i="11"/>
  <c r="AS54" i="11" s="1"/>
  <c r="AK61" i="11"/>
  <c r="AM63" i="11"/>
  <c r="AL64" i="13"/>
  <c r="AK63" i="13"/>
  <c r="AM56" i="13"/>
  <c r="AM63" i="13"/>
  <c r="AL55" i="13"/>
  <c r="AP55" i="13" s="1"/>
  <c r="AS55" i="13" s="1"/>
  <c r="BQ55" i="13" s="1"/>
  <c r="AK54" i="13"/>
  <c r="AS54" i="13" s="1"/>
  <c r="AK61" i="13"/>
  <c r="AJ54" i="13"/>
  <c r="AR54" i="13" s="1"/>
  <c r="BP54" i="13" s="1"/>
  <c r="AK56" i="16"/>
  <c r="AK61" i="16"/>
  <c r="AS61" i="16" s="1"/>
  <c r="AM63" i="16"/>
  <c r="AK54" i="16"/>
  <c r="AS54" i="16" s="1"/>
  <c r="AK63" i="16"/>
  <c r="AL62" i="16"/>
  <c r="AL64" i="16"/>
  <c r="AL57" i="16"/>
  <c r="AP57" i="16" s="1"/>
  <c r="AU57" i="16" s="1"/>
  <c r="BS57" i="16" s="1"/>
  <c r="AJ54" i="16"/>
  <c r="AR54" i="16" s="1"/>
  <c r="BP54" i="16" s="1"/>
  <c r="AR55" i="9"/>
  <c r="AS55" i="9"/>
  <c r="BQ55" i="9" s="1"/>
  <c r="AU57" i="9"/>
  <c r="AT57" i="9"/>
  <c r="BR57" i="9" s="1"/>
  <c r="W76" i="9"/>
  <c r="T77" i="9"/>
  <c r="AC69" i="9"/>
  <c r="AK69" i="9" s="1"/>
  <c r="W75" i="9"/>
  <c r="U77" i="9"/>
  <c r="V77" i="9"/>
  <c r="AV64" i="9"/>
  <c r="AP71" i="9"/>
  <c r="AV71" i="9" s="1"/>
  <c r="V75" i="9"/>
  <c r="T75" i="9"/>
  <c r="AS68" i="9"/>
  <c r="X77" i="9"/>
  <c r="W77" i="9"/>
  <c r="AD70" i="9"/>
  <c r="AL70" i="9" s="1"/>
  <c r="X75" i="9"/>
  <c r="W78" i="9"/>
  <c r="U78" i="9"/>
  <c r="V76" i="9"/>
  <c r="V78" i="9"/>
  <c r="T78" i="9"/>
  <c r="U76" i="9"/>
  <c r="AP63" i="9"/>
  <c r="AT63" i="9" s="1"/>
  <c r="BR63" i="9" s="1"/>
  <c r="T76" i="9"/>
  <c r="X78" i="9"/>
  <c r="AS62" i="9"/>
  <c r="BQ62" i="9" s="1"/>
  <c r="U75" i="9"/>
  <c r="X76" i="9"/>
  <c r="AR62" i="9"/>
  <c r="AR68" i="9"/>
  <c r="BP68" i="9" s="1"/>
  <c r="AB68" i="9"/>
  <c r="AJ68" i="9" s="1"/>
  <c r="AP80" i="16"/>
  <c r="AT50" i="11"/>
  <c r="AP80" i="11"/>
  <c r="AU50" i="11"/>
  <c r="BS50" i="11" s="1"/>
  <c r="AS49" i="11"/>
  <c r="AS49" i="13"/>
  <c r="AU49" i="13"/>
  <c r="AT49" i="11"/>
  <c r="BR49" i="11" s="1"/>
  <c r="AP80" i="13"/>
  <c r="AT50" i="13"/>
  <c r="AU50" i="13"/>
  <c r="BS50" i="13" s="1"/>
  <c r="AT50" i="16"/>
  <c r="AU50" i="16"/>
  <c r="BS50" i="16" s="1"/>
  <c r="AS49" i="16"/>
  <c r="AR48" i="16"/>
  <c r="AS48" i="16"/>
  <c r="BQ48" i="16" s="1"/>
  <c r="AT48" i="16"/>
  <c r="BD50" i="13"/>
  <c r="AT49" i="16"/>
  <c r="BR49" i="16" s="1"/>
  <c r="BC49" i="16"/>
  <c r="AC62" i="11"/>
  <c r="AK62" i="11" s="1"/>
  <c r="AE64" i="11"/>
  <c r="AM64" i="11" s="1"/>
  <c r="AC62" i="16"/>
  <c r="AK62" i="16" s="1"/>
  <c r="U69" i="13"/>
  <c r="X71" i="13"/>
  <c r="AF71" i="13" s="1"/>
  <c r="AN71" i="13" s="1"/>
  <c r="W71" i="16"/>
  <c r="AC62" i="13"/>
  <c r="AK62" i="13" s="1"/>
  <c r="U69" i="16"/>
  <c r="BD50" i="16"/>
  <c r="T69" i="16"/>
  <c r="AB69" i="16" s="1"/>
  <c r="AJ69" i="16" s="1"/>
  <c r="X69" i="16"/>
  <c r="AF69" i="16" s="1"/>
  <c r="W69" i="16"/>
  <c r="AE69" i="16" s="1"/>
  <c r="V70" i="13"/>
  <c r="V69" i="16"/>
  <c r="AD69" i="16" s="1"/>
  <c r="AL69" i="16" s="1"/>
  <c r="AE64" i="16"/>
  <c r="AM64" i="16" s="1"/>
  <c r="U70" i="16"/>
  <c r="AC70" i="16" s="1"/>
  <c r="X70" i="16"/>
  <c r="AF70" i="16" s="1"/>
  <c r="T70" i="16"/>
  <c r="AB70" i="16" s="1"/>
  <c r="W70" i="16"/>
  <c r="AE70" i="16" s="1"/>
  <c r="V71" i="16"/>
  <c r="AD71" i="16" s="1"/>
  <c r="AL71" i="16" s="1"/>
  <c r="T71" i="16"/>
  <c r="AB71" i="16" s="1"/>
  <c r="U71" i="16"/>
  <c r="AC71" i="16" s="1"/>
  <c r="X71" i="16"/>
  <c r="AF71" i="16" s="1"/>
  <c r="AN71" i="16" s="1"/>
  <c r="AB61" i="16"/>
  <c r="AJ61" i="16" s="1"/>
  <c r="AR61" i="16" s="1"/>
  <c r="BP61" i="16" s="1"/>
  <c r="T68" i="16"/>
  <c r="X68" i="16"/>
  <c r="AF68" i="16" s="1"/>
  <c r="V68" i="16"/>
  <c r="AD68" i="16" s="1"/>
  <c r="W68" i="16"/>
  <c r="AE68" i="16" s="1"/>
  <c r="J80" i="16"/>
  <c r="BF80" i="16"/>
  <c r="AX80" i="16"/>
  <c r="Z80" i="16"/>
  <c r="R80" i="16"/>
  <c r="AD63" i="16"/>
  <c r="AL63" i="16" s="1"/>
  <c r="V70" i="16"/>
  <c r="W70" i="13"/>
  <c r="AE70" i="13" s="1"/>
  <c r="AD63" i="11"/>
  <c r="AL63" i="11" s="1"/>
  <c r="AD63" i="13"/>
  <c r="AL63" i="13" s="1"/>
  <c r="T69" i="13"/>
  <c r="AB69" i="13" s="1"/>
  <c r="AJ69" i="13" s="1"/>
  <c r="X69" i="13"/>
  <c r="AF69" i="13" s="1"/>
  <c r="W69" i="13"/>
  <c r="AE69" i="13" s="1"/>
  <c r="W71" i="13"/>
  <c r="AB61" i="13"/>
  <c r="AJ61" i="13" s="1"/>
  <c r="AR61" i="13" s="1"/>
  <c r="BP61" i="13" s="1"/>
  <c r="X68" i="13"/>
  <c r="AF68" i="13" s="1"/>
  <c r="W68" i="13"/>
  <c r="AE68" i="13" s="1"/>
  <c r="V68" i="13"/>
  <c r="AD68" i="13" s="1"/>
  <c r="T68" i="13"/>
  <c r="U68" i="13"/>
  <c r="AC68" i="13" s="1"/>
  <c r="V71" i="13"/>
  <c r="AD71" i="13" s="1"/>
  <c r="T71" i="13"/>
  <c r="AB71" i="13" s="1"/>
  <c r="U71" i="13"/>
  <c r="AC71" i="13" s="1"/>
  <c r="U70" i="13"/>
  <c r="AC70" i="13" s="1"/>
  <c r="T70" i="13"/>
  <c r="AB70" i="13" s="1"/>
  <c r="X70" i="13"/>
  <c r="AF70" i="13" s="1"/>
  <c r="V69" i="13"/>
  <c r="AD69" i="13" s="1"/>
  <c r="J80" i="13"/>
  <c r="BF80" i="13"/>
  <c r="AX80" i="13"/>
  <c r="Z80" i="13"/>
  <c r="R80" i="13"/>
  <c r="AE64" i="13"/>
  <c r="AM64" i="13" s="1"/>
  <c r="W70" i="11"/>
  <c r="AE70" i="11" s="1"/>
  <c r="W71" i="11"/>
  <c r="X69" i="11"/>
  <c r="AF69" i="11" s="1"/>
  <c r="W69" i="11"/>
  <c r="AE69" i="11" s="1"/>
  <c r="T69" i="11"/>
  <c r="AB69" i="11" s="1"/>
  <c r="AJ69" i="11" s="1"/>
  <c r="V71" i="11"/>
  <c r="AD71" i="11" s="1"/>
  <c r="T71" i="11"/>
  <c r="AB71" i="11" s="1"/>
  <c r="U71" i="11"/>
  <c r="AC71" i="11" s="1"/>
  <c r="X71" i="11"/>
  <c r="AF71" i="11" s="1"/>
  <c r="AN71" i="11" s="1"/>
  <c r="Z80" i="11"/>
  <c r="R80" i="11"/>
  <c r="J80" i="11"/>
  <c r="BF80" i="11"/>
  <c r="AX80" i="11"/>
  <c r="V69" i="11"/>
  <c r="AD69" i="11" s="1"/>
  <c r="W68" i="11"/>
  <c r="AE68" i="11" s="1"/>
  <c r="V68" i="11"/>
  <c r="AD68" i="11" s="1"/>
  <c r="T68" i="11"/>
  <c r="X68" i="11"/>
  <c r="AF68" i="11" s="1"/>
  <c r="V70" i="11"/>
  <c r="X70" i="11"/>
  <c r="AF70" i="11" s="1"/>
  <c r="U70" i="11"/>
  <c r="AC70" i="11" s="1"/>
  <c r="T70" i="11"/>
  <c r="AB70" i="11" s="1"/>
  <c r="U69" i="11"/>
  <c r="BC49" i="11"/>
  <c r="AB61" i="11"/>
  <c r="AJ61" i="11" s="1"/>
  <c r="AR61" i="11" s="1"/>
  <c r="BP61" i="11" s="1"/>
  <c r="D76" i="16"/>
  <c r="L76" i="16" s="1"/>
  <c r="E76" i="16"/>
  <c r="M76" i="16" s="1"/>
  <c r="E77" i="16"/>
  <c r="M77" i="16" s="1"/>
  <c r="W77" i="16" s="1"/>
  <c r="F77" i="16"/>
  <c r="N77" i="16" s="1"/>
  <c r="E82" i="16"/>
  <c r="M82" i="16" s="1"/>
  <c r="A87" i="16"/>
  <c r="G84" i="16"/>
  <c r="O84" i="16" s="1"/>
  <c r="H85" i="16"/>
  <c r="P85" i="16" s="1"/>
  <c r="F83" i="16"/>
  <c r="N83" i="16" s="1"/>
  <c r="D75" i="16"/>
  <c r="L75" i="16" s="1"/>
  <c r="F78" i="16"/>
  <c r="N78" i="16" s="1"/>
  <c r="X78" i="16" s="1"/>
  <c r="G78" i="16"/>
  <c r="O78" i="16" s="1"/>
  <c r="D75" i="13"/>
  <c r="L75" i="13" s="1"/>
  <c r="U75" i="13" s="1"/>
  <c r="F78" i="13"/>
  <c r="N78" i="13" s="1"/>
  <c r="G78" i="13"/>
  <c r="O78" i="13" s="1"/>
  <c r="E82" i="13"/>
  <c r="M82" i="13" s="1"/>
  <c r="A87" i="13"/>
  <c r="G84" i="13"/>
  <c r="O84" i="13" s="1"/>
  <c r="F83" i="13"/>
  <c r="N83" i="13" s="1"/>
  <c r="H85" i="13"/>
  <c r="P85" i="13" s="1"/>
  <c r="D76" i="13"/>
  <c r="L76" i="13" s="1"/>
  <c r="E76" i="13"/>
  <c r="M76" i="13" s="1"/>
  <c r="E77" i="13"/>
  <c r="M77" i="13" s="1"/>
  <c r="F77" i="13"/>
  <c r="N77" i="13" s="1"/>
  <c r="E77" i="11"/>
  <c r="M77" i="11" s="1"/>
  <c r="F77" i="11"/>
  <c r="N77" i="11" s="1"/>
  <c r="D76" i="11"/>
  <c r="L76" i="11" s="1"/>
  <c r="E76" i="11"/>
  <c r="M76" i="11" s="1"/>
  <c r="E82" i="11"/>
  <c r="M82" i="11" s="1"/>
  <c r="A87" i="11"/>
  <c r="G84" i="11"/>
  <c r="O84" i="11" s="1"/>
  <c r="F83" i="11"/>
  <c r="N83" i="11" s="1"/>
  <c r="H85" i="11"/>
  <c r="P85" i="11" s="1"/>
  <c r="D75" i="11"/>
  <c r="L75" i="11" s="1"/>
  <c r="U75" i="11" s="1"/>
  <c r="F78" i="11"/>
  <c r="N78" i="11" s="1"/>
  <c r="G78" i="11"/>
  <c r="O78" i="11" s="1"/>
  <c r="D90" i="7"/>
  <c r="L90" i="7" s="1"/>
  <c r="E90" i="7"/>
  <c r="M90" i="7" s="1"/>
  <c r="F90" i="7"/>
  <c r="N90" i="7" s="1"/>
  <c r="V90" i="7" s="1"/>
  <c r="AD90" i="7" s="1"/>
  <c r="G90" i="7"/>
  <c r="O90" i="7" s="1"/>
  <c r="W90" i="7" s="1"/>
  <c r="AE90" i="7" s="1"/>
  <c r="C90" i="7"/>
  <c r="C91" i="7"/>
  <c r="D91" i="7"/>
  <c r="L91" i="7" s="1"/>
  <c r="E91" i="7"/>
  <c r="M91" i="7" s="1"/>
  <c r="F91" i="7"/>
  <c r="N91" i="7" s="1"/>
  <c r="V91" i="7" s="1"/>
  <c r="AD91" i="7" s="1"/>
  <c r="G91" i="7"/>
  <c r="O91" i="7" s="1"/>
  <c r="W91" i="7" s="1"/>
  <c r="AE91" i="7" s="1"/>
  <c r="C89" i="7"/>
  <c r="D89" i="7"/>
  <c r="L89" i="7" s="1"/>
  <c r="E89" i="7"/>
  <c r="M89" i="7" s="1"/>
  <c r="F89" i="7"/>
  <c r="N89" i="7" s="1"/>
  <c r="G89" i="7"/>
  <c r="O89" i="7" s="1"/>
  <c r="W89" i="7" s="1"/>
  <c r="AE89" i="7" s="1"/>
  <c r="A97" i="7"/>
  <c r="A101" i="7"/>
  <c r="A98" i="7"/>
  <c r="A96" i="7"/>
  <c r="B130" i="34" l="1"/>
  <c r="B137" i="34" s="1" a="1"/>
  <c r="G129" i="34"/>
  <c r="BA54" i="16"/>
  <c r="BQ54" i="16"/>
  <c r="BA61" i="16"/>
  <c r="BQ61" i="16"/>
  <c r="BB55" i="16"/>
  <c r="BR55" i="16"/>
  <c r="AH87" i="16"/>
  <c r="CD87" i="16"/>
  <c r="BV87" i="16"/>
  <c r="BN87" i="16"/>
  <c r="CT87" i="16"/>
  <c r="CL87" i="16"/>
  <c r="BB48" i="16"/>
  <c r="BR48" i="16"/>
  <c r="BX40" i="13" a="1"/>
  <c r="BX40" i="13" s="1"/>
  <c r="AZ48" i="16"/>
  <c r="BP48" i="16"/>
  <c r="BA49" i="16"/>
  <c r="BQ49" i="16"/>
  <c r="BB50" i="16"/>
  <c r="BR50" i="16"/>
  <c r="BC49" i="13"/>
  <c r="BS49" i="13"/>
  <c r="BA49" i="13"/>
  <c r="BQ49" i="13"/>
  <c r="BA54" i="13"/>
  <c r="BQ54" i="13"/>
  <c r="BX40" i="11" a="1"/>
  <c r="BX40" i="11" s="1"/>
  <c r="AZ48" i="13"/>
  <c r="BP48" i="13"/>
  <c r="AH87" i="13"/>
  <c r="CD87" i="13"/>
  <c r="BV87" i="13"/>
  <c r="BN87" i="13"/>
  <c r="CT87" i="13"/>
  <c r="CL87" i="13"/>
  <c r="BB50" i="13"/>
  <c r="BR50" i="13"/>
  <c r="BB48" i="11"/>
  <c r="BR48" i="11"/>
  <c r="BA49" i="11"/>
  <c r="BQ49" i="11"/>
  <c r="BB50" i="11"/>
  <c r="BR50" i="11"/>
  <c r="BA54" i="11"/>
  <c r="BQ54" i="11"/>
  <c r="AH87" i="11"/>
  <c r="CD87" i="11"/>
  <c r="BV87" i="11"/>
  <c r="BN87" i="11"/>
  <c r="CT87" i="11"/>
  <c r="CL87" i="11"/>
  <c r="B594" i="31"/>
  <c r="A580" i="31"/>
  <c r="A581" i="31" s="1"/>
  <c r="A582" i="31" s="1"/>
  <c r="A583" i="31" s="1"/>
  <c r="B584" i="31"/>
  <c r="AL203" i="31"/>
  <c r="AE210" i="31"/>
  <c r="H203" i="31"/>
  <c r="A210" i="31"/>
  <c r="B589" i="31"/>
  <c r="B595" i="31"/>
  <c r="P217" i="31"/>
  <c r="W210" i="31"/>
  <c r="B586" i="30"/>
  <c r="B587" i="30"/>
  <c r="AE210" i="30"/>
  <c r="AL203" i="30"/>
  <c r="A580" i="30"/>
  <c r="A581" i="30" s="1"/>
  <c r="A582" i="30" s="1"/>
  <c r="A583" i="30" s="1"/>
  <c r="B584" i="30"/>
  <c r="H210" i="30"/>
  <c r="A217" i="30"/>
  <c r="B589" i="30"/>
  <c r="W203" i="30"/>
  <c r="P210" i="30"/>
  <c r="B586" i="29"/>
  <c r="B587" i="29"/>
  <c r="A580" i="29"/>
  <c r="A581" i="29" s="1"/>
  <c r="A582" i="29" s="1"/>
  <c r="A583" i="29" s="1"/>
  <c r="B584" i="29"/>
  <c r="B589" i="29"/>
  <c r="H203" i="29"/>
  <c r="A210" i="29"/>
  <c r="AE210" i="29"/>
  <c r="AL203" i="29"/>
  <c r="W203" i="29"/>
  <c r="P210" i="29"/>
  <c r="A588" i="20"/>
  <c r="A585" i="20"/>
  <c r="A586" i="20" s="1"/>
  <c r="A587" i="20" s="1"/>
  <c r="H210" i="20"/>
  <c r="A217" i="20"/>
  <c r="AE217" i="20"/>
  <c r="AL217" i="20" s="1"/>
  <c r="P217" i="20"/>
  <c r="W217" i="20" s="1"/>
  <c r="AU64" i="9"/>
  <c r="BS64" i="9" s="1"/>
  <c r="BS57" i="9"/>
  <c r="AB77" i="9"/>
  <c r="AZ55" i="9"/>
  <c r="BP55" i="9"/>
  <c r="AZ62" i="9"/>
  <c r="BP62" i="9"/>
  <c r="AF76" i="9"/>
  <c r="BA68" i="9"/>
  <c r="BQ68" i="9"/>
  <c r="BD71" i="9"/>
  <c r="BT71" i="9"/>
  <c r="BD64" i="9"/>
  <c r="BT64" i="9"/>
  <c r="U90" i="7"/>
  <c r="AC90" i="7" s="1"/>
  <c r="T90" i="7"/>
  <c r="AB90" i="7" s="1"/>
  <c r="T84" i="7"/>
  <c r="AB84" i="7" s="1"/>
  <c r="BB69" i="7"/>
  <c r="BR69" i="7"/>
  <c r="BA70" i="7"/>
  <c r="BQ70" i="7"/>
  <c r="Z101" i="7"/>
  <c r="J101" i="7"/>
  <c r="R101" i="7"/>
  <c r="BC70" i="7"/>
  <c r="BS70" i="7"/>
  <c r="V89" i="7"/>
  <c r="AD89" i="7" s="1"/>
  <c r="U91" i="7"/>
  <c r="AC91" i="7" s="1"/>
  <c r="AK91" i="7" s="1"/>
  <c r="T91" i="7"/>
  <c r="AB91" i="7" s="1"/>
  <c r="U84" i="7"/>
  <c r="AC84" i="7" s="1"/>
  <c r="U89" i="7"/>
  <c r="AC89" i="7" s="1"/>
  <c r="T89" i="7"/>
  <c r="AB89" i="7" s="1"/>
  <c r="AJ89" i="7" s="1"/>
  <c r="AR89" i="7" s="1"/>
  <c r="BP89" i="7" s="1"/>
  <c r="AM91" i="7"/>
  <c r="AK82" i="7"/>
  <c r="AS82" i="7" s="1"/>
  <c r="AL91" i="7"/>
  <c r="AR69" i="7"/>
  <c r="AS69" i="7"/>
  <c r="BQ69" i="7" s="1"/>
  <c r="AL90" i="7"/>
  <c r="AK75" i="7"/>
  <c r="AS75" i="7" s="1"/>
  <c r="AK68" i="11"/>
  <c r="AL83" i="7"/>
  <c r="AP83" i="7" s="1"/>
  <c r="AR83" i="7" s="1"/>
  <c r="AJ90" i="7"/>
  <c r="AP76" i="7"/>
  <c r="AT76" i="7" s="1"/>
  <c r="AK90" i="7"/>
  <c r="AX101" i="7"/>
  <c r="AP101" i="7"/>
  <c r="AH101" i="7"/>
  <c r="BF101" i="7"/>
  <c r="AM77" i="7"/>
  <c r="AK77" i="7"/>
  <c r="AK68" i="16"/>
  <c r="AS68" i="16" s="1"/>
  <c r="AK70" i="11"/>
  <c r="AL71" i="11"/>
  <c r="AM70" i="11"/>
  <c r="AL69" i="11"/>
  <c r="AL69" i="13"/>
  <c r="AK70" i="13"/>
  <c r="AL71" i="13"/>
  <c r="AM70" i="13"/>
  <c r="AK68" i="13"/>
  <c r="AP64" i="16"/>
  <c r="AV64" i="16" s="1"/>
  <c r="AM70" i="16"/>
  <c r="AK70" i="16"/>
  <c r="AP56" i="16"/>
  <c r="AU56" i="16" s="1"/>
  <c r="AC75" i="9"/>
  <c r="AB78" i="9"/>
  <c r="BB57" i="9"/>
  <c r="AT64" i="9"/>
  <c r="AP56" i="13"/>
  <c r="AU56" i="13" s="1"/>
  <c r="AP56" i="11"/>
  <c r="AS56" i="11" s="1"/>
  <c r="BQ56" i="11" s="1"/>
  <c r="AD78" i="9"/>
  <c r="AL78" i="9" s="1"/>
  <c r="AD76" i="9"/>
  <c r="AL76" i="9" s="1"/>
  <c r="AB75" i="9"/>
  <c r="AJ75" i="9" s="1"/>
  <c r="AC78" i="9"/>
  <c r="AD75" i="9"/>
  <c r="AE78" i="9"/>
  <c r="AM78" i="9" s="1"/>
  <c r="AF75" i="9"/>
  <c r="AF78" i="9"/>
  <c r="AP70" i="9"/>
  <c r="AT70" i="9" s="1"/>
  <c r="BR70" i="9" s="1"/>
  <c r="AB76" i="9"/>
  <c r="AJ76" i="9" s="1"/>
  <c r="AD77" i="9"/>
  <c r="AL77" i="9" s="1"/>
  <c r="AU63" i="9"/>
  <c r="AE76" i="9"/>
  <c r="AS63" i="9"/>
  <c r="AC77" i="9"/>
  <c r="AK77" i="9" s="1"/>
  <c r="AE77" i="9"/>
  <c r="AE75" i="9"/>
  <c r="AC76" i="9"/>
  <c r="AK76" i="9" s="1"/>
  <c r="AU71" i="9"/>
  <c r="AP69" i="9"/>
  <c r="AR69" i="9" s="1"/>
  <c r="AT71" i="9"/>
  <c r="AF77" i="9"/>
  <c r="AP87" i="16"/>
  <c r="AR55" i="11"/>
  <c r="AT55" i="11"/>
  <c r="AP63" i="11"/>
  <c r="AU63" i="11" s="1"/>
  <c r="AS61" i="11"/>
  <c r="AT57" i="11"/>
  <c r="AU57" i="11"/>
  <c r="BS57" i="11" s="1"/>
  <c r="AP64" i="11"/>
  <c r="AV64" i="11" s="1"/>
  <c r="BT64" i="11" s="1"/>
  <c r="AP62" i="11"/>
  <c r="AP87" i="11"/>
  <c r="AP63" i="13"/>
  <c r="AU63" i="13" s="1"/>
  <c r="AT55" i="13"/>
  <c r="AR55" i="13"/>
  <c r="AT57" i="13"/>
  <c r="AP62" i="13"/>
  <c r="AU57" i="13"/>
  <c r="BS57" i="13" s="1"/>
  <c r="AS61" i="13"/>
  <c r="AP64" i="13"/>
  <c r="AV64" i="13" s="1"/>
  <c r="BT64" i="13" s="1"/>
  <c r="AP87" i="13"/>
  <c r="AP63" i="16"/>
  <c r="AU63" i="16" s="1"/>
  <c r="BS63" i="16" s="1"/>
  <c r="AR55" i="16"/>
  <c r="AS55" i="16"/>
  <c r="BQ55" i="16" s="1"/>
  <c r="AP62" i="16"/>
  <c r="AV57" i="16"/>
  <c r="AT57" i="16"/>
  <c r="AC69" i="13"/>
  <c r="AK69" i="13" s="1"/>
  <c r="V77" i="16"/>
  <c r="AE71" i="16"/>
  <c r="AM71" i="16" s="1"/>
  <c r="V77" i="13"/>
  <c r="U76" i="13"/>
  <c r="W78" i="16"/>
  <c r="U76" i="16"/>
  <c r="V77" i="11"/>
  <c r="AD70" i="13"/>
  <c r="AL70" i="13" s="1"/>
  <c r="T75" i="16"/>
  <c r="V75" i="16"/>
  <c r="W75" i="16"/>
  <c r="X75" i="16"/>
  <c r="U75" i="16"/>
  <c r="AX87" i="16"/>
  <c r="BF87" i="16"/>
  <c r="Z87" i="16"/>
  <c r="R87" i="16"/>
  <c r="J87" i="16"/>
  <c r="U77" i="16"/>
  <c r="X77" i="16"/>
  <c r="T77" i="16"/>
  <c r="AD70" i="16"/>
  <c r="AL70" i="16" s="1"/>
  <c r="AB68" i="16"/>
  <c r="AJ68" i="16" s="1"/>
  <c r="AR68" i="16" s="1"/>
  <c r="BP68" i="16" s="1"/>
  <c r="AC69" i="16"/>
  <c r="AK69" i="16" s="1"/>
  <c r="AP69" i="16" s="1"/>
  <c r="X76" i="16"/>
  <c r="T76" i="16"/>
  <c r="W76" i="16"/>
  <c r="AE71" i="11"/>
  <c r="AM71" i="11" s="1"/>
  <c r="V76" i="16"/>
  <c r="V78" i="16"/>
  <c r="U78" i="16"/>
  <c r="T78" i="16"/>
  <c r="V76" i="13"/>
  <c r="W78" i="13"/>
  <c r="BD57" i="13"/>
  <c r="U77" i="13"/>
  <c r="T77" i="13"/>
  <c r="X77" i="13"/>
  <c r="X76" i="13"/>
  <c r="W76" i="13"/>
  <c r="T76" i="13"/>
  <c r="AX87" i="13"/>
  <c r="Z87" i="13"/>
  <c r="BF87" i="13"/>
  <c r="R87" i="13"/>
  <c r="J87" i="13"/>
  <c r="AB68" i="13"/>
  <c r="AJ68" i="13" s="1"/>
  <c r="AR68" i="13" s="1"/>
  <c r="BP68" i="13" s="1"/>
  <c r="W77" i="13"/>
  <c r="V78" i="13"/>
  <c r="U78" i="13"/>
  <c r="T78" i="13"/>
  <c r="T75" i="13"/>
  <c r="X75" i="13"/>
  <c r="V75" i="13"/>
  <c r="W75" i="13"/>
  <c r="X78" i="13"/>
  <c r="AE71" i="13"/>
  <c r="AM71" i="13" s="1"/>
  <c r="X78" i="11"/>
  <c r="U76" i="11"/>
  <c r="W77" i="11"/>
  <c r="AD70" i="11"/>
  <c r="AL70" i="11" s="1"/>
  <c r="BD57" i="11"/>
  <c r="BF87" i="11"/>
  <c r="AX87" i="11"/>
  <c r="Z87" i="11"/>
  <c r="R87" i="11"/>
  <c r="J87" i="11"/>
  <c r="AC69" i="11"/>
  <c r="AK69" i="11" s="1"/>
  <c r="V78" i="11"/>
  <c r="T78" i="11"/>
  <c r="U78" i="11"/>
  <c r="U77" i="11"/>
  <c r="T77" i="11"/>
  <c r="X77" i="11"/>
  <c r="X75" i="11"/>
  <c r="T75" i="11"/>
  <c r="V75" i="11"/>
  <c r="W75" i="11"/>
  <c r="T76" i="11"/>
  <c r="X76" i="11"/>
  <c r="W76" i="11"/>
  <c r="V76" i="11"/>
  <c r="AB68" i="11"/>
  <c r="AJ68" i="11" s="1"/>
  <c r="AR68" i="11" s="1"/>
  <c r="BP68" i="11" s="1"/>
  <c r="W78" i="11"/>
  <c r="D83" i="16"/>
  <c r="L83" i="16" s="1"/>
  <c r="E83" i="16"/>
  <c r="M83" i="16" s="1"/>
  <c r="F85" i="16"/>
  <c r="N85" i="16" s="1"/>
  <c r="G85" i="16"/>
  <c r="O85" i="16" s="1"/>
  <c r="E84" i="16"/>
  <c r="M84" i="16" s="1"/>
  <c r="F84" i="16"/>
  <c r="N84" i="16" s="1"/>
  <c r="F90" i="16"/>
  <c r="N90" i="16" s="1"/>
  <c r="G91" i="16"/>
  <c r="O91" i="16" s="1"/>
  <c r="H92" i="16"/>
  <c r="P92" i="16" s="1"/>
  <c r="E89" i="16"/>
  <c r="M89" i="16" s="1"/>
  <c r="A94" i="16"/>
  <c r="AH94" i="16" s="1"/>
  <c r="D82" i="16"/>
  <c r="L82" i="16" s="1"/>
  <c r="U82" i="16" s="1"/>
  <c r="AC82" i="16" s="1"/>
  <c r="D83" i="13"/>
  <c r="L83" i="13" s="1"/>
  <c r="E83" i="13"/>
  <c r="M83" i="13" s="1"/>
  <c r="F85" i="13"/>
  <c r="N85" i="13" s="1"/>
  <c r="G85" i="13"/>
  <c r="O85" i="13" s="1"/>
  <c r="E84" i="13"/>
  <c r="M84" i="13" s="1"/>
  <c r="F84" i="13"/>
  <c r="N84" i="13" s="1"/>
  <c r="G91" i="13"/>
  <c r="O91" i="13" s="1"/>
  <c r="H92" i="13"/>
  <c r="P92" i="13" s="1"/>
  <c r="E89" i="13"/>
  <c r="M89" i="13" s="1"/>
  <c r="A94" i="13"/>
  <c r="AH94" i="13" s="1"/>
  <c r="F90" i="13"/>
  <c r="N90" i="13" s="1"/>
  <c r="D82" i="13"/>
  <c r="L82" i="13" s="1"/>
  <c r="F85" i="11"/>
  <c r="N85" i="11" s="1"/>
  <c r="G85" i="11"/>
  <c r="O85" i="11" s="1"/>
  <c r="D83" i="11"/>
  <c r="L83" i="11" s="1"/>
  <c r="E83" i="11"/>
  <c r="M83" i="11" s="1"/>
  <c r="E84" i="11"/>
  <c r="M84" i="11" s="1"/>
  <c r="F84" i="11"/>
  <c r="N84" i="11" s="1"/>
  <c r="G91" i="11"/>
  <c r="O91" i="11" s="1"/>
  <c r="F90" i="11"/>
  <c r="N90" i="11" s="1"/>
  <c r="H92" i="11"/>
  <c r="P92" i="11" s="1"/>
  <c r="E89" i="11"/>
  <c r="M89" i="11" s="1"/>
  <c r="A94" i="11"/>
  <c r="AH94" i="11" s="1"/>
  <c r="D82" i="11"/>
  <c r="L82" i="11" s="1"/>
  <c r="U82" i="11" s="1"/>
  <c r="AC82" i="11" s="1"/>
  <c r="C96" i="7"/>
  <c r="D96" i="7"/>
  <c r="L96" i="7" s="1"/>
  <c r="E96" i="7"/>
  <c r="M96" i="7" s="1"/>
  <c r="F96" i="7"/>
  <c r="N96" i="7" s="1"/>
  <c r="G96" i="7"/>
  <c r="O96" i="7" s="1"/>
  <c r="W96" i="7" s="1"/>
  <c r="AE96" i="7" s="1"/>
  <c r="D98" i="7"/>
  <c r="L98" i="7" s="1"/>
  <c r="E98" i="7"/>
  <c r="M98" i="7" s="1"/>
  <c r="C98" i="7"/>
  <c r="F98" i="7"/>
  <c r="N98" i="7" s="1"/>
  <c r="G98" i="7"/>
  <c r="O98" i="7" s="1"/>
  <c r="W98" i="7" s="1"/>
  <c r="AE98" i="7" s="1"/>
  <c r="A104" i="7"/>
  <c r="A105" i="7"/>
  <c r="A103" i="7"/>
  <c r="A108" i="7"/>
  <c r="E97" i="7"/>
  <c r="F97" i="7"/>
  <c r="N97" i="7" s="1"/>
  <c r="C97" i="7"/>
  <c r="D97" i="7"/>
  <c r="L97" i="7" s="1"/>
  <c r="G97" i="7"/>
  <c r="O97" i="7" s="1"/>
  <c r="B137" i="34" l="1"/>
  <c r="B144" i="34" s="1" a="1"/>
  <c r="G136" i="34"/>
  <c r="BD57" i="16"/>
  <c r="BT57" i="16"/>
  <c r="BA68" i="16"/>
  <c r="BQ68" i="16"/>
  <c r="BX47" i="13" a="1"/>
  <c r="BX47" i="13" s="1"/>
  <c r="AZ55" i="16"/>
  <c r="BP55" i="16"/>
  <c r="BC56" i="16"/>
  <c r="BS56" i="16"/>
  <c r="BD64" i="16"/>
  <c r="BT64" i="16"/>
  <c r="BB57" i="16"/>
  <c r="BR57" i="16"/>
  <c r="BB55" i="13"/>
  <c r="BR55" i="13"/>
  <c r="BC63" i="13"/>
  <c r="BS63" i="13"/>
  <c r="BC56" i="13"/>
  <c r="BS56" i="13"/>
  <c r="BA61" i="13"/>
  <c r="BQ61" i="13"/>
  <c r="BX47" i="11" a="1"/>
  <c r="BX47" i="11" s="1"/>
  <c r="BB57" i="13"/>
  <c r="BR57" i="13"/>
  <c r="AZ55" i="13"/>
  <c r="BP55" i="13"/>
  <c r="BB57" i="11"/>
  <c r="BR57" i="11"/>
  <c r="BA61" i="11"/>
  <c r="BQ61" i="11"/>
  <c r="BC63" i="11"/>
  <c r="BS63" i="11"/>
  <c r="BB55" i="11"/>
  <c r="BR55" i="11"/>
  <c r="AZ55" i="11"/>
  <c r="BP55" i="11"/>
  <c r="W217" i="31"/>
  <c r="P224" i="31"/>
  <c r="B599" i="31"/>
  <c r="B593" i="31"/>
  <c r="H210" i="31"/>
  <c r="A217" i="31"/>
  <c r="AL210" i="31"/>
  <c r="AE217" i="31"/>
  <c r="B588" i="31"/>
  <c r="A584" i="31"/>
  <c r="A585" i="31" s="1"/>
  <c r="A586" i="31" s="1"/>
  <c r="A587" i="31" s="1"/>
  <c r="B598" i="31"/>
  <c r="W210" i="30"/>
  <c r="P217" i="30"/>
  <c r="B593" i="30"/>
  <c r="H217" i="30"/>
  <c r="A224" i="30"/>
  <c r="B588" i="30"/>
  <c r="A584" i="30"/>
  <c r="A585" i="30" s="1"/>
  <c r="AL210" i="30"/>
  <c r="AE217" i="30"/>
  <c r="B591" i="30"/>
  <c r="A586" i="30"/>
  <c r="A587" i="30" s="1"/>
  <c r="B590" i="30"/>
  <c r="W210" i="29"/>
  <c r="P217" i="29"/>
  <c r="AE217" i="29"/>
  <c r="AL210" i="29"/>
  <c r="H210" i="29"/>
  <c r="A217" i="29"/>
  <c r="B593" i="29"/>
  <c r="B588" i="29"/>
  <c r="A584" i="29"/>
  <c r="A585" i="29" s="1"/>
  <c r="A586" i="29" s="1"/>
  <c r="A587" i="29" s="1"/>
  <c r="B591" i="29"/>
  <c r="B590" i="29"/>
  <c r="A589" i="20"/>
  <c r="A590" i="20" s="1"/>
  <c r="A591" i="20" s="1"/>
  <c r="A592" i="20"/>
  <c r="H217" i="20"/>
  <c r="A224" i="20"/>
  <c r="AE224" i="20"/>
  <c r="AL224" i="20" s="1"/>
  <c r="P224" i="20"/>
  <c r="W224" i="20" s="1"/>
  <c r="AN8" i="9"/>
  <c r="AN78" i="9"/>
  <c r="BB71" i="9"/>
  <c r="BR71" i="9"/>
  <c r="AT69" i="9"/>
  <c r="AZ69" i="9"/>
  <c r="BP69" i="9"/>
  <c r="AU78" i="9"/>
  <c r="BS78" i="9" s="1"/>
  <c r="BS71" i="9"/>
  <c r="AM77" i="9"/>
  <c r="BA63" i="9"/>
  <c r="BQ63" i="9"/>
  <c r="BB64" i="9"/>
  <c r="BR64" i="9"/>
  <c r="BC63" i="9"/>
  <c r="BS63" i="9"/>
  <c r="AK75" i="9"/>
  <c r="AS75" i="9" s="1"/>
  <c r="AZ83" i="7"/>
  <c r="BP83" i="7"/>
  <c r="BA75" i="7"/>
  <c r="BQ75" i="7"/>
  <c r="V98" i="7"/>
  <c r="AD98" i="7" s="1"/>
  <c r="T98" i="7"/>
  <c r="AB98" i="7" s="1"/>
  <c r="U96" i="7"/>
  <c r="AC96" i="7" s="1"/>
  <c r="AP77" i="7"/>
  <c r="AT77" i="7" s="1"/>
  <c r="BR77" i="7" s="1"/>
  <c r="AZ69" i="7"/>
  <c r="BP69" i="7"/>
  <c r="BA82" i="7"/>
  <c r="BQ82" i="7"/>
  <c r="M97" i="7"/>
  <c r="U97" i="7" s="1"/>
  <c r="AC97" i="7" s="1"/>
  <c r="AK97" i="7" s="1"/>
  <c r="R108" i="7"/>
  <c r="J108" i="7"/>
  <c r="Z108" i="7"/>
  <c r="BB76" i="7"/>
  <c r="BR76" i="7"/>
  <c r="U98" i="7"/>
  <c r="AC98" i="7" s="1"/>
  <c r="AK98" i="7" s="1"/>
  <c r="AK84" i="7"/>
  <c r="V96" i="7"/>
  <c r="AD96" i="7" s="1"/>
  <c r="AK96" i="7" s="1"/>
  <c r="AS96" i="7" s="1"/>
  <c r="BA96" i="7" s="1"/>
  <c r="T96" i="7"/>
  <c r="AB96" i="7" s="1"/>
  <c r="AJ96" i="7" s="1"/>
  <c r="AR96" i="7" s="1"/>
  <c r="AT83" i="7"/>
  <c r="AU64" i="16"/>
  <c r="AP69" i="13"/>
  <c r="AT69" i="13" s="1"/>
  <c r="AU77" i="7"/>
  <c r="AP90" i="7"/>
  <c r="AS90" i="7" s="1"/>
  <c r="BQ90" i="7" s="1"/>
  <c r="AR76" i="7"/>
  <c r="AP91" i="7"/>
  <c r="AU91" i="7" s="1"/>
  <c r="AT91" i="7"/>
  <c r="BR91" i="7" s="1"/>
  <c r="AS76" i="7"/>
  <c r="BQ76" i="7" s="1"/>
  <c r="AS83" i="7"/>
  <c r="BQ83" i="7" s="1"/>
  <c r="BF108" i="7"/>
  <c r="AX108" i="7"/>
  <c r="AH108" i="7"/>
  <c r="AP108" i="7"/>
  <c r="AM98" i="7"/>
  <c r="AK89" i="7"/>
  <c r="AS89" i="7" s="1"/>
  <c r="AL98" i="7"/>
  <c r="AS77" i="7"/>
  <c r="AS69" i="9"/>
  <c r="BQ69" i="9" s="1"/>
  <c r="AV71" i="16"/>
  <c r="AT56" i="16"/>
  <c r="BR56" i="16" s="1"/>
  <c r="AS56" i="16"/>
  <c r="AT64" i="16"/>
  <c r="AU56" i="11"/>
  <c r="AP71" i="16"/>
  <c r="AT56" i="11"/>
  <c r="BR56" i="11" s="1"/>
  <c r="AU70" i="9"/>
  <c r="AT56" i="13"/>
  <c r="BR56" i="13" s="1"/>
  <c r="AS56" i="13"/>
  <c r="AP78" i="9"/>
  <c r="AT78" i="9"/>
  <c r="AV78" i="9"/>
  <c r="AM8" i="9"/>
  <c r="AM7" i="9"/>
  <c r="AK7" i="9"/>
  <c r="AK5" i="9"/>
  <c r="AS5" i="9" s="1"/>
  <c r="AP77" i="9"/>
  <c r="AU77" i="9" s="1"/>
  <c r="AR75" i="9"/>
  <c r="BP75" i="9" s="1"/>
  <c r="AL6" i="9"/>
  <c r="AK6" i="9"/>
  <c r="AL8" i="9"/>
  <c r="AL7" i="9"/>
  <c r="AS70" i="9"/>
  <c r="AP94" i="16"/>
  <c r="AT63" i="11"/>
  <c r="BR63" i="11" s="1"/>
  <c r="AP70" i="11"/>
  <c r="AU70" i="11" s="1"/>
  <c r="BS70" i="11" s="1"/>
  <c r="AT64" i="11"/>
  <c r="AS63" i="11"/>
  <c r="AT63" i="13"/>
  <c r="BR63" i="13" s="1"/>
  <c r="AS63" i="13"/>
  <c r="AS68" i="11"/>
  <c r="AS62" i="11"/>
  <c r="BQ62" i="11" s="1"/>
  <c r="AR62" i="11"/>
  <c r="AP69" i="11"/>
  <c r="AP94" i="11"/>
  <c r="AP71" i="11"/>
  <c r="AU64" i="11"/>
  <c r="BS64" i="11" s="1"/>
  <c r="AT62" i="11"/>
  <c r="AP70" i="13"/>
  <c r="AU70" i="13" s="1"/>
  <c r="BS70" i="13" s="1"/>
  <c r="AP71" i="13"/>
  <c r="AV71" i="13" s="1"/>
  <c r="BT71" i="13" s="1"/>
  <c r="AS68" i="13"/>
  <c r="AT63" i="16"/>
  <c r="BR63" i="16" s="1"/>
  <c r="AP94" i="13"/>
  <c r="AT64" i="13"/>
  <c r="AS63" i="16"/>
  <c r="AU64" i="13"/>
  <c r="BS64" i="13" s="1"/>
  <c r="AS62" i="13"/>
  <c r="BQ62" i="13" s="1"/>
  <c r="AR62" i="13"/>
  <c r="AT62" i="13"/>
  <c r="AP70" i="16"/>
  <c r="AT70" i="16" s="1"/>
  <c r="BR70" i="16" s="1"/>
  <c r="AS62" i="16"/>
  <c r="AR62" i="16"/>
  <c r="AT62" i="16"/>
  <c r="BR62" i="16" s="1"/>
  <c r="BD64" i="11"/>
  <c r="BA56" i="11"/>
  <c r="AC76" i="16"/>
  <c r="AK76" i="16" s="1"/>
  <c r="W85" i="13"/>
  <c r="W85" i="16"/>
  <c r="AE75" i="13"/>
  <c r="AC78" i="16"/>
  <c r="V84" i="16"/>
  <c r="U83" i="16"/>
  <c r="AE76" i="16"/>
  <c r="AD77" i="16"/>
  <c r="AL77" i="16" s="1"/>
  <c r="AE77" i="16"/>
  <c r="AM77" i="16" s="1"/>
  <c r="AF77" i="16"/>
  <c r="AF78" i="16"/>
  <c r="AN78" i="16" s="1"/>
  <c r="AD76" i="16"/>
  <c r="W84" i="16"/>
  <c r="AE84" i="16" s="1"/>
  <c r="AC75" i="16"/>
  <c r="V85" i="16"/>
  <c r="AD85" i="16" s="1"/>
  <c r="AL85" i="16" s="1"/>
  <c r="U85" i="16"/>
  <c r="AC85" i="16" s="1"/>
  <c r="T85" i="16"/>
  <c r="AB85" i="16" s="1"/>
  <c r="W83" i="16"/>
  <c r="AE83" i="16" s="1"/>
  <c r="T83" i="16"/>
  <c r="AB83" i="16" s="1"/>
  <c r="AJ83" i="16" s="1"/>
  <c r="X83" i="16"/>
  <c r="AF83" i="16" s="1"/>
  <c r="X85" i="16"/>
  <c r="AF85" i="16" s="1"/>
  <c r="AN85" i="16" s="1"/>
  <c r="T82" i="16"/>
  <c r="X82" i="16"/>
  <c r="AF82" i="16" s="1"/>
  <c r="W82" i="16"/>
  <c r="AE82" i="16" s="1"/>
  <c r="V82" i="16"/>
  <c r="AD82" i="16" s="1"/>
  <c r="V83" i="16"/>
  <c r="AD83" i="16" s="1"/>
  <c r="R94" i="16"/>
  <c r="BF94" i="16"/>
  <c r="AX94" i="16"/>
  <c r="Z94" i="16"/>
  <c r="J94" i="16"/>
  <c r="AB78" i="16"/>
  <c r="AB77" i="16"/>
  <c r="AF75" i="16"/>
  <c r="AE75" i="16"/>
  <c r="AD78" i="16"/>
  <c r="AL78" i="16" s="1"/>
  <c r="AC77" i="16"/>
  <c r="AK77" i="16" s="1"/>
  <c r="AD75" i="16"/>
  <c r="AE77" i="13"/>
  <c r="AE78" i="16"/>
  <c r="AM78" i="16" s="1"/>
  <c r="BC63" i="16"/>
  <c r="AB75" i="16"/>
  <c r="AB76" i="16"/>
  <c r="AJ76" i="16" s="1"/>
  <c r="V84" i="13"/>
  <c r="U84" i="16"/>
  <c r="AC84" i="16" s="1"/>
  <c r="T84" i="16"/>
  <c r="AB84" i="16" s="1"/>
  <c r="X84" i="16"/>
  <c r="AF84" i="16" s="1"/>
  <c r="AF76" i="16"/>
  <c r="AC78" i="13"/>
  <c r="X85" i="13"/>
  <c r="AF85" i="13" s="1"/>
  <c r="AN85" i="13" s="1"/>
  <c r="W84" i="13"/>
  <c r="AE84" i="13" s="1"/>
  <c r="AC75" i="13"/>
  <c r="AB76" i="13"/>
  <c r="AJ76" i="13" s="1"/>
  <c r="AD78" i="13"/>
  <c r="V83" i="11"/>
  <c r="AD83" i="11" s="1"/>
  <c r="BD64" i="13"/>
  <c r="AE76" i="13"/>
  <c r="AF76" i="13"/>
  <c r="AF78" i="13"/>
  <c r="AN78" i="13" s="1"/>
  <c r="AD75" i="13"/>
  <c r="AF77" i="13"/>
  <c r="Z94" i="13"/>
  <c r="J94" i="13"/>
  <c r="BF94" i="13"/>
  <c r="AX94" i="13"/>
  <c r="R94" i="13"/>
  <c r="AF75" i="13"/>
  <c r="AB77" i="13"/>
  <c r="T82" i="13"/>
  <c r="V82" i="13"/>
  <c r="AD82" i="13" s="1"/>
  <c r="W82" i="13"/>
  <c r="AE82" i="13" s="1"/>
  <c r="X82" i="13"/>
  <c r="AF82" i="13" s="1"/>
  <c r="AB75" i="13"/>
  <c r="AC77" i="13"/>
  <c r="AE78" i="13"/>
  <c r="AM78" i="13" s="1"/>
  <c r="U82" i="13"/>
  <c r="AC82" i="13" s="1"/>
  <c r="AD77" i="13"/>
  <c r="AL77" i="13" s="1"/>
  <c r="X83" i="13"/>
  <c r="AF83" i="13" s="1"/>
  <c r="W83" i="13"/>
  <c r="AE83" i="13" s="1"/>
  <c r="T83" i="13"/>
  <c r="AB83" i="13" s="1"/>
  <c r="AJ83" i="13" s="1"/>
  <c r="AC76" i="13"/>
  <c r="AK76" i="13" s="1"/>
  <c r="U84" i="13"/>
  <c r="AC84" i="13" s="1"/>
  <c r="X84" i="13"/>
  <c r="AF84" i="13" s="1"/>
  <c r="T84" i="13"/>
  <c r="AB84" i="13" s="1"/>
  <c r="V83" i="13"/>
  <c r="AD83" i="13" s="1"/>
  <c r="V85" i="13"/>
  <c r="AD85" i="13" s="1"/>
  <c r="U85" i="13"/>
  <c r="AC85" i="13" s="1"/>
  <c r="T85" i="13"/>
  <c r="AB85" i="13" s="1"/>
  <c r="V84" i="11"/>
  <c r="U83" i="13"/>
  <c r="AB78" i="13"/>
  <c r="AD76" i="13"/>
  <c r="AB77" i="11"/>
  <c r="AD76" i="11"/>
  <c r="AE75" i="11"/>
  <c r="X85" i="11"/>
  <c r="AF85" i="11" s="1"/>
  <c r="AN85" i="11" s="1"/>
  <c r="AB75" i="11"/>
  <c r="AE78" i="11"/>
  <c r="AM78" i="11" s="1"/>
  <c r="W84" i="11"/>
  <c r="AE84" i="11" s="1"/>
  <c r="U83" i="11"/>
  <c r="W85" i="11"/>
  <c r="AC76" i="11"/>
  <c r="AK76" i="11" s="1"/>
  <c r="AF77" i="11"/>
  <c r="AC77" i="11"/>
  <c r="AE76" i="11"/>
  <c r="AC78" i="11"/>
  <c r="AF76" i="11"/>
  <c r="AB78" i="11"/>
  <c r="AB76" i="11"/>
  <c r="AJ76" i="11" s="1"/>
  <c r="AD78" i="11"/>
  <c r="AF78" i="11"/>
  <c r="AN78" i="11" s="1"/>
  <c r="V85" i="11"/>
  <c r="AD85" i="11" s="1"/>
  <c r="U85" i="11"/>
  <c r="AC85" i="11" s="1"/>
  <c r="T85" i="11"/>
  <c r="AB85" i="11" s="1"/>
  <c r="AD77" i="11"/>
  <c r="AL77" i="11" s="1"/>
  <c r="AE77" i="11"/>
  <c r="T83" i="11"/>
  <c r="AB83" i="11" s="1"/>
  <c r="AJ83" i="11" s="1"/>
  <c r="X83" i="11"/>
  <c r="AF83" i="11" s="1"/>
  <c r="W83" i="11"/>
  <c r="AE83" i="11" s="1"/>
  <c r="AD75" i="11"/>
  <c r="T82" i="11"/>
  <c r="W82" i="11"/>
  <c r="AE82" i="11" s="1"/>
  <c r="X82" i="11"/>
  <c r="AF82" i="11" s="1"/>
  <c r="V82" i="11"/>
  <c r="AD82" i="11" s="1"/>
  <c r="AC75" i="11"/>
  <c r="U84" i="11"/>
  <c r="AC84" i="11" s="1"/>
  <c r="T84" i="11"/>
  <c r="AB84" i="11" s="1"/>
  <c r="X84" i="11"/>
  <c r="AF84" i="11" s="1"/>
  <c r="Z94" i="11"/>
  <c r="R94" i="11"/>
  <c r="J94" i="11"/>
  <c r="BF94" i="11"/>
  <c r="AX94" i="11"/>
  <c r="AF75" i="11"/>
  <c r="D89" i="16"/>
  <c r="L89" i="16" s="1"/>
  <c r="U89" i="16" s="1"/>
  <c r="AC89" i="16" s="1"/>
  <c r="F92" i="16"/>
  <c r="N92" i="16" s="1"/>
  <c r="G92" i="16"/>
  <c r="O92" i="16" s="1"/>
  <c r="G98" i="16"/>
  <c r="O98" i="16" s="1"/>
  <c r="F97" i="16"/>
  <c r="N97" i="16" s="1"/>
  <c r="H99" i="16"/>
  <c r="P99" i="16" s="1"/>
  <c r="E96" i="16"/>
  <c r="M96" i="16" s="1"/>
  <c r="A101" i="16"/>
  <c r="AH101" i="16" s="1"/>
  <c r="E91" i="16"/>
  <c r="M91" i="16" s="1"/>
  <c r="F91" i="16"/>
  <c r="N91" i="16" s="1"/>
  <c r="D90" i="16"/>
  <c r="L90" i="16" s="1"/>
  <c r="E90" i="16"/>
  <c r="M90" i="16" s="1"/>
  <c r="D90" i="13"/>
  <c r="L90" i="13" s="1"/>
  <c r="E90" i="13"/>
  <c r="M90" i="13" s="1"/>
  <c r="G98" i="13"/>
  <c r="O98" i="13" s="1"/>
  <c r="F97" i="13"/>
  <c r="N97" i="13" s="1"/>
  <c r="H99" i="13"/>
  <c r="P99" i="13" s="1"/>
  <c r="E96" i="13"/>
  <c r="M96" i="13" s="1"/>
  <c r="A101" i="13"/>
  <c r="AH101" i="13" s="1"/>
  <c r="D89" i="13"/>
  <c r="L89" i="13" s="1"/>
  <c r="F92" i="13"/>
  <c r="N92" i="13" s="1"/>
  <c r="G92" i="13"/>
  <c r="O92" i="13" s="1"/>
  <c r="E91" i="13"/>
  <c r="M91" i="13" s="1"/>
  <c r="F91" i="13"/>
  <c r="N91" i="13" s="1"/>
  <c r="F92" i="11"/>
  <c r="N92" i="11" s="1"/>
  <c r="G92" i="11"/>
  <c r="O92" i="11" s="1"/>
  <c r="D89" i="11"/>
  <c r="L89" i="11" s="1"/>
  <c r="D90" i="11"/>
  <c r="L90" i="11" s="1"/>
  <c r="E90" i="11"/>
  <c r="M90" i="11" s="1"/>
  <c r="E91" i="11"/>
  <c r="M91" i="11" s="1"/>
  <c r="F91" i="11"/>
  <c r="N91" i="11" s="1"/>
  <c r="G98" i="11"/>
  <c r="O98" i="11" s="1"/>
  <c r="F97" i="11"/>
  <c r="N97" i="11" s="1"/>
  <c r="H99" i="11"/>
  <c r="P99" i="11" s="1"/>
  <c r="E96" i="11"/>
  <c r="M96" i="11" s="1"/>
  <c r="A101" i="11"/>
  <c r="AH101" i="11" s="1"/>
  <c r="A112" i="7"/>
  <c r="A110" i="7"/>
  <c r="A111" i="7"/>
  <c r="A115" i="7"/>
  <c r="C103" i="7"/>
  <c r="D103" i="7"/>
  <c r="L103" i="7" s="1"/>
  <c r="G103" i="7"/>
  <c r="O103" i="7" s="1"/>
  <c r="W103" i="7" s="1"/>
  <c r="AE103" i="7" s="1"/>
  <c r="E103" i="7"/>
  <c r="M103" i="7" s="1"/>
  <c r="F103" i="7"/>
  <c r="N103" i="7" s="1"/>
  <c r="C105" i="7"/>
  <c r="D105" i="7"/>
  <c r="L105" i="7" s="1"/>
  <c r="E105" i="7"/>
  <c r="M105" i="7" s="1"/>
  <c r="F105" i="7"/>
  <c r="N105" i="7" s="1"/>
  <c r="V105" i="7" s="1"/>
  <c r="AD105" i="7" s="1"/>
  <c r="G105" i="7"/>
  <c r="O105" i="7" s="1"/>
  <c r="C104" i="7"/>
  <c r="D104" i="7"/>
  <c r="L104" i="7" s="1"/>
  <c r="T104" i="7" s="1"/>
  <c r="AB104" i="7" s="1"/>
  <c r="E104" i="7"/>
  <c r="M104" i="7" s="1"/>
  <c r="F104" i="7"/>
  <c r="N104" i="7" s="1"/>
  <c r="G104" i="7"/>
  <c r="O104" i="7" s="1"/>
  <c r="B144" i="34" l="1"/>
  <c r="B151" i="34" s="1" a="1"/>
  <c r="G143" i="34"/>
  <c r="AR69" i="16"/>
  <c r="BP69" i="16" s="1"/>
  <c r="BP62" i="16"/>
  <c r="AS69" i="16"/>
  <c r="BQ69" i="16" s="1"/>
  <c r="BQ62" i="16"/>
  <c r="BB64" i="16"/>
  <c r="BR64" i="16"/>
  <c r="BA56" i="16"/>
  <c r="BQ56" i="16"/>
  <c r="BD71" i="16"/>
  <c r="BT71" i="16"/>
  <c r="AU71" i="16"/>
  <c r="BS71" i="16" s="1"/>
  <c r="BS64" i="16"/>
  <c r="BA63" i="16"/>
  <c r="BQ63" i="16"/>
  <c r="BB62" i="13"/>
  <c r="BR62" i="13"/>
  <c r="AZ62" i="13"/>
  <c r="BP62" i="13"/>
  <c r="BB69" i="13"/>
  <c r="BR69" i="13"/>
  <c r="BA63" i="13"/>
  <c r="BQ63" i="13"/>
  <c r="BB64" i="13"/>
  <c r="BR64" i="13"/>
  <c r="BA68" i="13"/>
  <c r="BQ68" i="13"/>
  <c r="BA56" i="13"/>
  <c r="BQ56" i="13"/>
  <c r="BX54" i="13" s="1" a="1"/>
  <c r="BX54" i="13" s="1"/>
  <c r="AZ62" i="11"/>
  <c r="BP62" i="11"/>
  <c r="BA68" i="11"/>
  <c r="BQ68" i="11"/>
  <c r="BA63" i="11"/>
  <c r="BQ63" i="11"/>
  <c r="BB64" i="11"/>
  <c r="BR64" i="11"/>
  <c r="BB62" i="11"/>
  <c r="BR62" i="11"/>
  <c r="BC56" i="11"/>
  <c r="BS56" i="11"/>
  <c r="BX54" i="11" s="1" a="1"/>
  <c r="BX54" i="11" s="1"/>
  <c r="B602" i="31"/>
  <c r="A588" i="31"/>
  <c r="A589" i="31" s="1"/>
  <c r="A590" i="31" s="1"/>
  <c r="A591" i="31" s="1"/>
  <c r="B592" i="31"/>
  <c r="AL217" i="31"/>
  <c r="AE224" i="31"/>
  <c r="A224" i="31"/>
  <c r="H217" i="31"/>
  <c r="B597" i="31"/>
  <c r="B603" i="31"/>
  <c r="W224" i="31"/>
  <c r="P231" i="31"/>
  <c r="B595" i="30"/>
  <c r="AL217" i="30"/>
  <c r="AE224" i="30"/>
  <c r="A588" i="30"/>
  <c r="A589" i="30" s="1"/>
  <c r="B592" i="30"/>
  <c r="H224" i="30"/>
  <c r="A231" i="30"/>
  <c r="B597" i="30"/>
  <c r="W217" i="30"/>
  <c r="P224" i="30"/>
  <c r="A590" i="30"/>
  <c r="A591" i="30" s="1"/>
  <c r="B594" i="30"/>
  <c r="B595" i="29"/>
  <c r="A588" i="29"/>
  <c r="A589" i="29" s="1"/>
  <c r="B592" i="29"/>
  <c r="B597" i="29"/>
  <c r="H217" i="29"/>
  <c r="A224" i="29"/>
  <c r="AL217" i="29"/>
  <c r="AE224" i="29"/>
  <c r="W217" i="29"/>
  <c r="P224" i="29"/>
  <c r="A590" i="29"/>
  <c r="A591" i="29" s="1"/>
  <c r="B594" i="29"/>
  <c r="A593" i="20"/>
  <c r="A594" i="20" s="1"/>
  <c r="A595" i="20" s="1"/>
  <c r="A596" i="20"/>
  <c r="H224" i="20"/>
  <c r="A231" i="20"/>
  <c r="AE231" i="20"/>
  <c r="AL231" i="20" s="1"/>
  <c r="P231" i="20"/>
  <c r="W231" i="20" s="1"/>
  <c r="BA75" i="9"/>
  <c r="BQ75" i="9"/>
  <c r="BC77" i="9"/>
  <c r="BS77" i="9"/>
  <c r="BA5" i="9"/>
  <c r="BD78" i="9"/>
  <c r="BT78" i="9"/>
  <c r="BB78" i="9"/>
  <c r="BR78" i="9"/>
  <c r="BB69" i="9"/>
  <c r="BR69" i="9"/>
  <c r="BA70" i="9"/>
  <c r="BQ70" i="9"/>
  <c r="BC70" i="9"/>
  <c r="BS70" i="9"/>
  <c r="AR69" i="13"/>
  <c r="BA77" i="7"/>
  <c r="BQ77" i="7"/>
  <c r="BA89" i="7"/>
  <c r="BQ89" i="7"/>
  <c r="BC77" i="7"/>
  <c r="BS77" i="7"/>
  <c r="T97" i="7"/>
  <c r="AB97" i="7" s="1"/>
  <c r="AJ97" i="7" s="1"/>
  <c r="Z115" i="7"/>
  <c r="R115" i="7"/>
  <c r="J115" i="7"/>
  <c r="W104" i="7"/>
  <c r="AE104" i="7" s="1"/>
  <c r="BB83" i="7"/>
  <c r="BR83" i="7"/>
  <c r="W97" i="7"/>
  <c r="AE97" i="7" s="1"/>
  <c r="V104" i="7"/>
  <c r="AD104" i="7" s="1"/>
  <c r="AL104" i="7" s="1"/>
  <c r="U104" i="7"/>
  <c r="AC104" i="7" s="1"/>
  <c r="AK104" i="7" s="1"/>
  <c r="AP84" i="7"/>
  <c r="AU84" i="7" s="1"/>
  <c r="AT84" i="7"/>
  <c r="BR84" i="7" s="1"/>
  <c r="U105" i="7"/>
  <c r="AC105" i="7" s="1"/>
  <c r="V97" i="7"/>
  <c r="AD97" i="7" s="1"/>
  <c r="W105" i="7"/>
  <c r="AE105" i="7" s="1"/>
  <c r="T105" i="7"/>
  <c r="AB105" i="7" s="1"/>
  <c r="BC91" i="7"/>
  <c r="BS91" i="7"/>
  <c r="AZ76" i="7"/>
  <c r="BP76" i="7"/>
  <c r="V103" i="7"/>
  <c r="AD103" i="7" s="1"/>
  <c r="U103" i="7"/>
  <c r="AC103" i="7" s="1"/>
  <c r="T103" i="7"/>
  <c r="AB103" i="7" s="1"/>
  <c r="AJ103" i="7" s="1"/>
  <c r="AR103" i="7" s="1"/>
  <c r="AT71" i="16"/>
  <c r="AS69" i="13"/>
  <c r="BQ69" i="13" s="1"/>
  <c r="AS91" i="7"/>
  <c r="AT90" i="7"/>
  <c r="AK75" i="13"/>
  <c r="AS75" i="13" s="1"/>
  <c r="BF115" i="7"/>
  <c r="AX115" i="7"/>
  <c r="AP115" i="7"/>
  <c r="AH115" i="7"/>
  <c r="AR90" i="7"/>
  <c r="AP98" i="7"/>
  <c r="AT98" i="7" s="1"/>
  <c r="AJ104" i="7"/>
  <c r="AM105" i="7"/>
  <c r="AL105" i="7"/>
  <c r="AM77" i="11"/>
  <c r="AK82" i="11"/>
  <c r="AM84" i="11"/>
  <c r="AK84" i="11"/>
  <c r="AL78" i="11"/>
  <c r="AP78" i="11" s="1"/>
  <c r="AV78" i="11" s="1"/>
  <c r="BT78" i="11" s="1"/>
  <c r="AL76" i="11"/>
  <c r="AP76" i="11" s="1"/>
  <c r="AT76" i="11" s="1"/>
  <c r="AJ75" i="11"/>
  <c r="AR75" i="11" s="1"/>
  <c r="BP75" i="11" s="1"/>
  <c r="AL85" i="11"/>
  <c r="AK75" i="11"/>
  <c r="AS75" i="11" s="1"/>
  <c r="AK77" i="11"/>
  <c r="AL83" i="11"/>
  <c r="AM77" i="13"/>
  <c r="AL83" i="13"/>
  <c r="AL78" i="13"/>
  <c r="AP78" i="13" s="1"/>
  <c r="AV78" i="13" s="1"/>
  <c r="BT78" i="13" s="1"/>
  <c r="AL85" i="13"/>
  <c r="AK84" i="13"/>
  <c r="AM84" i="13"/>
  <c r="AL76" i="13"/>
  <c r="AP76" i="13" s="1"/>
  <c r="AT76" i="13" s="1"/>
  <c r="BR76" i="13" s="1"/>
  <c r="AK82" i="13"/>
  <c r="AK77" i="13"/>
  <c r="AJ75" i="13"/>
  <c r="AR75" i="13" s="1"/>
  <c r="BP75" i="13" s="1"/>
  <c r="AK82" i="16"/>
  <c r="AS82" i="16" s="1"/>
  <c r="AK84" i="16"/>
  <c r="AK75" i="16"/>
  <c r="AS75" i="16" s="1"/>
  <c r="AM84" i="16"/>
  <c r="AJ75" i="16"/>
  <c r="AR75" i="16" s="1"/>
  <c r="BP75" i="16" s="1"/>
  <c r="AL83" i="16"/>
  <c r="AL76" i="16"/>
  <c r="AP76" i="16" s="1"/>
  <c r="AT76" i="16" s="1"/>
  <c r="BR76" i="16" s="1"/>
  <c r="BI19" i="9"/>
  <c r="BI12" i="9"/>
  <c r="BI26" i="9"/>
  <c r="BI33" i="9"/>
  <c r="BI40" i="9"/>
  <c r="BI54" i="9"/>
  <c r="BI61" i="9"/>
  <c r="BI47" i="9"/>
  <c r="BI68" i="9"/>
  <c r="AP7" i="9"/>
  <c r="AT7" i="9" s="1"/>
  <c r="AP8" i="9"/>
  <c r="AV8" i="9" s="1"/>
  <c r="AJ5" i="9"/>
  <c r="AR5" i="9" s="1"/>
  <c r="AJ6" i="9"/>
  <c r="AP76" i="9"/>
  <c r="AT76" i="9" s="1"/>
  <c r="AT77" i="9"/>
  <c r="BR77" i="9" s="1"/>
  <c r="AS77" i="9"/>
  <c r="BI75" i="9"/>
  <c r="AP101" i="16"/>
  <c r="AS70" i="11"/>
  <c r="AT70" i="11"/>
  <c r="BR70" i="11" s="1"/>
  <c r="AZ62" i="16"/>
  <c r="AU71" i="11"/>
  <c r="BS71" i="11" s="1"/>
  <c r="AV71" i="11"/>
  <c r="AS70" i="13"/>
  <c r="AS69" i="11"/>
  <c r="BQ69" i="11" s="1"/>
  <c r="AR69" i="11"/>
  <c r="AT70" i="13"/>
  <c r="BR70" i="13" s="1"/>
  <c r="AT71" i="11"/>
  <c r="AP101" i="11"/>
  <c r="AT69" i="11"/>
  <c r="AP101" i="13"/>
  <c r="AT71" i="13"/>
  <c r="AU71" i="13"/>
  <c r="BS71" i="13" s="1"/>
  <c r="AD84" i="16"/>
  <c r="AL84" i="16" s="1"/>
  <c r="AU78" i="16"/>
  <c r="BS78" i="16" s="1"/>
  <c r="AP78" i="16"/>
  <c r="AV78" i="16"/>
  <c r="AE85" i="13"/>
  <c r="AM85" i="13" s="1"/>
  <c r="BB62" i="16"/>
  <c r="AT69" i="16"/>
  <c r="AT77" i="16"/>
  <c r="BR77" i="16" s="1"/>
  <c r="AP77" i="16"/>
  <c r="AS70" i="16"/>
  <c r="AU70" i="16"/>
  <c r="AM6" i="16"/>
  <c r="AK8" i="16"/>
  <c r="AL5" i="16"/>
  <c r="AM5" i="16"/>
  <c r="AN6" i="16"/>
  <c r="AN5" i="16"/>
  <c r="AN7" i="16"/>
  <c r="U90" i="13"/>
  <c r="AC83" i="16"/>
  <c r="AK83" i="16" s="1"/>
  <c r="AE85" i="16"/>
  <c r="AM85" i="16" s="1"/>
  <c r="AJ8" i="16"/>
  <c r="AJ7" i="16"/>
  <c r="W92" i="11"/>
  <c r="U90" i="16"/>
  <c r="W91" i="16"/>
  <c r="AE91" i="16" s="1"/>
  <c r="W92" i="13"/>
  <c r="AD84" i="13"/>
  <c r="AL84" i="13" s="1"/>
  <c r="V91" i="16"/>
  <c r="W92" i="16"/>
  <c r="V92" i="16"/>
  <c r="AD92" i="16" s="1"/>
  <c r="U92" i="16"/>
  <c r="AC92" i="16" s="1"/>
  <c r="T92" i="16"/>
  <c r="AB92" i="16" s="1"/>
  <c r="W89" i="16"/>
  <c r="AE89" i="16" s="1"/>
  <c r="T89" i="16"/>
  <c r="X89" i="16"/>
  <c r="AF89" i="16" s="1"/>
  <c r="V89" i="16"/>
  <c r="AD89" i="16" s="1"/>
  <c r="V90" i="13"/>
  <c r="AD90" i="13" s="1"/>
  <c r="X92" i="16"/>
  <c r="AF92" i="16" s="1"/>
  <c r="AN92" i="16" s="1"/>
  <c r="T90" i="16"/>
  <c r="AB90" i="16" s="1"/>
  <c r="AJ90" i="16" s="1"/>
  <c r="W90" i="16"/>
  <c r="AE90" i="16" s="1"/>
  <c r="X90" i="16"/>
  <c r="AF90" i="16" s="1"/>
  <c r="AB82" i="16"/>
  <c r="AJ82" i="16" s="1"/>
  <c r="AR82" i="16" s="1"/>
  <c r="BP82" i="16" s="1"/>
  <c r="U91" i="16"/>
  <c r="AC91" i="16" s="1"/>
  <c r="X91" i="16"/>
  <c r="AF91" i="16" s="1"/>
  <c r="T91" i="16"/>
  <c r="AB91" i="16" s="1"/>
  <c r="BF101" i="16"/>
  <c r="Z101" i="16"/>
  <c r="R101" i="16"/>
  <c r="AX101" i="16"/>
  <c r="J101" i="16"/>
  <c r="V90" i="16"/>
  <c r="AD90" i="16" s="1"/>
  <c r="AZ69" i="16"/>
  <c r="X92" i="13"/>
  <c r="AF92" i="13" s="1"/>
  <c r="AN92" i="13" s="1"/>
  <c r="AD84" i="11"/>
  <c r="AL84" i="11" s="1"/>
  <c r="V91" i="13"/>
  <c r="W89" i="13"/>
  <c r="AE89" i="13" s="1"/>
  <c r="T89" i="13"/>
  <c r="V89" i="13"/>
  <c r="AD89" i="13" s="1"/>
  <c r="X89" i="13"/>
  <c r="AF89" i="13" s="1"/>
  <c r="AC83" i="13"/>
  <c r="AK83" i="13" s="1"/>
  <c r="U89" i="13"/>
  <c r="AC89" i="13" s="1"/>
  <c r="BF101" i="13"/>
  <c r="AX101" i="13"/>
  <c r="Z101" i="13"/>
  <c r="J101" i="13"/>
  <c r="R101" i="13"/>
  <c r="X91" i="13"/>
  <c r="AF91" i="13" s="1"/>
  <c r="U91" i="13"/>
  <c r="AC91" i="13" s="1"/>
  <c r="T91" i="13"/>
  <c r="AB91" i="13" s="1"/>
  <c r="V92" i="13"/>
  <c r="AD92" i="13" s="1"/>
  <c r="U92" i="13"/>
  <c r="AC92" i="13" s="1"/>
  <c r="T92" i="13"/>
  <c r="AB92" i="13" s="1"/>
  <c r="AB82" i="13"/>
  <c r="AJ82" i="13" s="1"/>
  <c r="AR82" i="13" s="1"/>
  <c r="BP82" i="13" s="1"/>
  <c r="BD71" i="13"/>
  <c r="T90" i="13"/>
  <c r="AB90" i="13" s="1"/>
  <c r="AJ90" i="13" s="1"/>
  <c r="W90" i="13"/>
  <c r="AE90" i="13" s="1"/>
  <c r="X90" i="13"/>
  <c r="AF90" i="13" s="1"/>
  <c r="W91" i="13"/>
  <c r="AE91" i="13" s="1"/>
  <c r="BC70" i="13"/>
  <c r="U90" i="11"/>
  <c r="AC83" i="11"/>
  <c r="AK83" i="11" s="1"/>
  <c r="AE85" i="11"/>
  <c r="AM85" i="11" s="1"/>
  <c r="W91" i="11"/>
  <c r="AE91" i="11" s="1"/>
  <c r="T90" i="11"/>
  <c r="AB90" i="11" s="1"/>
  <c r="AJ90" i="11" s="1"/>
  <c r="W90" i="11"/>
  <c r="AE90" i="11" s="1"/>
  <c r="X90" i="11"/>
  <c r="AF90" i="11" s="1"/>
  <c r="V89" i="11"/>
  <c r="AD89" i="11" s="1"/>
  <c r="T89" i="11"/>
  <c r="X89" i="11"/>
  <c r="AF89" i="11" s="1"/>
  <c r="W89" i="11"/>
  <c r="AE89" i="11" s="1"/>
  <c r="BC70" i="11"/>
  <c r="V92" i="11"/>
  <c r="AD92" i="11" s="1"/>
  <c r="U92" i="11"/>
  <c r="AC92" i="11" s="1"/>
  <c r="T92" i="11"/>
  <c r="AB92" i="11" s="1"/>
  <c r="X92" i="11"/>
  <c r="AF92" i="11" s="1"/>
  <c r="AN92" i="11" s="1"/>
  <c r="V90" i="11"/>
  <c r="AD90" i="11" s="1"/>
  <c r="Z101" i="11"/>
  <c r="R101" i="11"/>
  <c r="J101" i="11"/>
  <c r="AX101" i="11"/>
  <c r="BF101" i="11"/>
  <c r="U91" i="11"/>
  <c r="AC91" i="11" s="1"/>
  <c r="T91" i="11"/>
  <c r="AB91" i="11" s="1"/>
  <c r="X91" i="11"/>
  <c r="AF91" i="11" s="1"/>
  <c r="AB82" i="11"/>
  <c r="AJ82" i="11" s="1"/>
  <c r="AR82" i="11" s="1"/>
  <c r="BP82" i="11" s="1"/>
  <c r="U89" i="11"/>
  <c r="AC89" i="11" s="1"/>
  <c r="V91" i="11"/>
  <c r="F99" i="16"/>
  <c r="N99" i="16" s="1"/>
  <c r="G99" i="16"/>
  <c r="O99" i="16" s="1"/>
  <c r="G105" i="16"/>
  <c r="O105" i="16" s="1"/>
  <c r="F104" i="16"/>
  <c r="N104" i="16" s="1"/>
  <c r="H106" i="16"/>
  <c r="P106" i="16" s="1"/>
  <c r="E103" i="16"/>
  <c r="M103" i="16" s="1"/>
  <c r="A108" i="16"/>
  <c r="AH108" i="16" s="1"/>
  <c r="D97" i="16"/>
  <c r="L97" i="16" s="1"/>
  <c r="E97" i="16"/>
  <c r="M97" i="16" s="1"/>
  <c r="E98" i="16"/>
  <c r="M98" i="16" s="1"/>
  <c r="F98" i="16"/>
  <c r="N98" i="16" s="1"/>
  <c r="D96" i="16"/>
  <c r="L96" i="16" s="1"/>
  <c r="U96" i="16" s="1"/>
  <c r="AC96" i="16" s="1"/>
  <c r="F99" i="13"/>
  <c r="N99" i="13" s="1"/>
  <c r="G99" i="13"/>
  <c r="O99" i="13" s="1"/>
  <c r="D97" i="13"/>
  <c r="L97" i="13" s="1"/>
  <c r="E97" i="13"/>
  <c r="M97" i="13" s="1"/>
  <c r="E98" i="13"/>
  <c r="M98" i="13" s="1"/>
  <c r="F98" i="13"/>
  <c r="N98" i="13" s="1"/>
  <c r="D96" i="13"/>
  <c r="L96" i="13" s="1"/>
  <c r="U96" i="13" s="1"/>
  <c r="AC96" i="13" s="1"/>
  <c r="G105" i="13"/>
  <c r="O105" i="13" s="1"/>
  <c r="F104" i="13"/>
  <c r="N104" i="13" s="1"/>
  <c r="H106" i="13"/>
  <c r="P106" i="13" s="1"/>
  <c r="E103" i="13"/>
  <c r="M103" i="13" s="1"/>
  <c r="A108" i="13"/>
  <c r="AH108" i="13" s="1"/>
  <c r="G105" i="11"/>
  <c r="O105" i="11" s="1"/>
  <c r="F104" i="11"/>
  <c r="N104" i="11" s="1"/>
  <c r="H106" i="11"/>
  <c r="P106" i="11" s="1"/>
  <c r="E103" i="11"/>
  <c r="M103" i="11" s="1"/>
  <c r="A108" i="11"/>
  <c r="AH108" i="11" s="1"/>
  <c r="D96" i="11"/>
  <c r="L96" i="11" s="1"/>
  <c r="U96" i="11" s="1"/>
  <c r="AC96" i="11" s="1"/>
  <c r="F99" i="11"/>
  <c r="N99" i="11" s="1"/>
  <c r="G99" i="11"/>
  <c r="O99" i="11" s="1"/>
  <c r="D97" i="11"/>
  <c r="L97" i="11" s="1"/>
  <c r="E97" i="11"/>
  <c r="M97" i="11" s="1"/>
  <c r="E98" i="11"/>
  <c r="M98" i="11" s="1"/>
  <c r="F98" i="11"/>
  <c r="N98" i="11" s="1"/>
  <c r="C111" i="7"/>
  <c r="D111" i="7"/>
  <c r="L111" i="7" s="1"/>
  <c r="E111" i="7"/>
  <c r="M111" i="7" s="1"/>
  <c r="U111" i="7" s="1"/>
  <c r="AC111" i="7" s="1"/>
  <c r="F111" i="7"/>
  <c r="N111" i="7" s="1"/>
  <c r="G111" i="7"/>
  <c r="O111" i="7" s="1"/>
  <c r="G110" i="7"/>
  <c r="O110" i="7" s="1"/>
  <c r="C110" i="7"/>
  <c r="D110" i="7"/>
  <c r="L110" i="7" s="1"/>
  <c r="E110" i="7"/>
  <c r="M110" i="7" s="1"/>
  <c r="F110" i="7"/>
  <c r="N110" i="7" s="1"/>
  <c r="V110" i="7" s="1"/>
  <c r="AD110" i="7" s="1"/>
  <c r="C112" i="7"/>
  <c r="D112" i="7"/>
  <c r="L112" i="7" s="1"/>
  <c r="E112" i="7"/>
  <c r="M112" i="7" s="1"/>
  <c r="F112" i="7"/>
  <c r="G112" i="7"/>
  <c r="O112" i="7" s="1"/>
  <c r="A118" i="7"/>
  <c r="A119" i="7"/>
  <c r="A117" i="7"/>
  <c r="A122" i="7"/>
  <c r="G150" i="34" l="1"/>
  <c r="B151" i="34"/>
  <c r="B158" i="34" s="1" a="1"/>
  <c r="BX61" i="13" a="1"/>
  <c r="BX61" i="13" s="1"/>
  <c r="BX61" i="11" a="1"/>
  <c r="BX61" i="11" s="1"/>
  <c r="BB69" i="16"/>
  <c r="BR69" i="16"/>
  <c r="AT78" i="16"/>
  <c r="BR78" i="16" s="1"/>
  <c r="BR71" i="16"/>
  <c r="BD78" i="16"/>
  <c r="BT78" i="16"/>
  <c r="BC70" i="16"/>
  <c r="BS70" i="16"/>
  <c r="BA75" i="16"/>
  <c r="BQ75" i="16"/>
  <c r="AS77" i="16"/>
  <c r="BQ77" i="16" s="1"/>
  <c r="BQ70" i="16"/>
  <c r="BA82" i="16"/>
  <c r="BQ82" i="16"/>
  <c r="BB71" i="13"/>
  <c r="BR71" i="13"/>
  <c r="BA75" i="13"/>
  <c r="BQ75" i="13"/>
  <c r="AZ69" i="13"/>
  <c r="BP69" i="13"/>
  <c r="BA70" i="13"/>
  <c r="BQ70" i="13"/>
  <c r="BA70" i="11"/>
  <c r="BQ70" i="11"/>
  <c r="BB69" i="11"/>
  <c r="BR69" i="11"/>
  <c r="BA75" i="11"/>
  <c r="BQ75" i="11"/>
  <c r="BB71" i="11"/>
  <c r="BR71" i="11"/>
  <c r="AZ69" i="11"/>
  <c r="BP69" i="11"/>
  <c r="BB76" i="11"/>
  <c r="BR76" i="11"/>
  <c r="BD71" i="11"/>
  <c r="BT71" i="11"/>
  <c r="B607" i="31"/>
  <c r="B601" i="31"/>
  <c r="A231" i="31"/>
  <c r="H224" i="31"/>
  <c r="AE231" i="31"/>
  <c r="AL224" i="31"/>
  <c r="A592" i="31"/>
  <c r="A593" i="31" s="1"/>
  <c r="A594" i="31" s="1"/>
  <c r="A595" i="31" s="1"/>
  <c r="B596" i="31"/>
  <c r="B606" i="31"/>
  <c r="P238" i="31"/>
  <c r="W231" i="31"/>
  <c r="W224" i="30"/>
  <c r="P231" i="30"/>
  <c r="B601" i="30"/>
  <c r="H231" i="30"/>
  <c r="A238" i="30"/>
  <c r="A592" i="30"/>
  <c r="A593" i="30" s="1"/>
  <c r="A594" i="30" s="1"/>
  <c r="A595" i="30" s="1"/>
  <c r="B596" i="30"/>
  <c r="AL224" i="30"/>
  <c r="AE231" i="30"/>
  <c r="B599" i="30"/>
  <c r="B598" i="30"/>
  <c r="W224" i="29"/>
  <c r="P231" i="29"/>
  <c r="AL224" i="29"/>
  <c r="AE231" i="29"/>
  <c r="H224" i="29"/>
  <c r="A231" i="29"/>
  <c r="B601" i="29"/>
  <c r="A592" i="29"/>
  <c r="A593" i="29" s="1"/>
  <c r="A594" i="29" s="1"/>
  <c r="A595" i="29" s="1"/>
  <c r="B596" i="29"/>
  <c r="B599" i="29"/>
  <c r="B598" i="29"/>
  <c r="A597" i="20"/>
  <c r="A598" i="20" s="1"/>
  <c r="A599" i="20" s="1"/>
  <c r="A600" i="20"/>
  <c r="H231" i="20"/>
  <c r="A238" i="20"/>
  <c r="AE238" i="20"/>
  <c r="AL238" i="20" s="1"/>
  <c r="P238" i="20"/>
  <c r="W238" i="20" s="1"/>
  <c r="BA77" i="9"/>
  <c r="BQ77" i="9"/>
  <c r="BB76" i="9"/>
  <c r="BR76" i="9"/>
  <c r="AF8" i="7"/>
  <c r="AT14" i="9"/>
  <c r="BB71" i="16"/>
  <c r="N112" i="7"/>
  <c r="V112" i="7" s="1"/>
  <c r="AD112" i="7" s="1"/>
  <c r="AL112" i="7" s="1"/>
  <c r="AZ90" i="7"/>
  <c r="BP90" i="7"/>
  <c r="U112" i="7"/>
  <c r="AC112" i="7" s="1"/>
  <c r="W112" i="7"/>
  <c r="AE112" i="7" s="1"/>
  <c r="AM112" i="7" s="1"/>
  <c r="W111" i="7"/>
  <c r="AE111" i="7" s="1"/>
  <c r="AL97" i="7"/>
  <c r="AP97" i="7" s="1"/>
  <c r="V111" i="7"/>
  <c r="AD111" i="7" s="1"/>
  <c r="BB90" i="7"/>
  <c r="BR90" i="7"/>
  <c r="T111" i="7"/>
  <c r="AB111" i="7" s="1"/>
  <c r="AJ111" i="7" s="1"/>
  <c r="AS84" i="7"/>
  <c r="J122" i="7"/>
  <c r="Z122" i="7"/>
  <c r="R122" i="7"/>
  <c r="BA91" i="7"/>
  <c r="BQ91" i="7"/>
  <c r="BC84" i="7"/>
  <c r="BS84" i="7"/>
  <c r="U110" i="7"/>
  <c r="AC110" i="7" s="1"/>
  <c r="W110" i="7"/>
  <c r="AE110" i="7" s="1"/>
  <c r="T110" i="7"/>
  <c r="AB110" i="7" s="1"/>
  <c r="AP85" i="11"/>
  <c r="AU85" i="11" s="1"/>
  <c r="BS85" i="11" s="1"/>
  <c r="AS98" i="7"/>
  <c r="BA98" i="7" s="1"/>
  <c r="AL111" i="7"/>
  <c r="AU98" i="7"/>
  <c r="BC98" i="7" s="1"/>
  <c r="BF122" i="7"/>
  <c r="AX122" i="7"/>
  <c r="AP122" i="7"/>
  <c r="AH122" i="7"/>
  <c r="AK111" i="7"/>
  <c r="AP104" i="7"/>
  <c r="AT104" i="7" s="1"/>
  <c r="BB104" i="7" s="1"/>
  <c r="AK103" i="7"/>
  <c r="AS103" i="7" s="1"/>
  <c r="BA103" i="7" s="1"/>
  <c r="AK105" i="7"/>
  <c r="AL90" i="11"/>
  <c r="AL92" i="11"/>
  <c r="AK89" i="11"/>
  <c r="AS89" i="11" s="1"/>
  <c r="AK91" i="11"/>
  <c r="AK91" i="13"/>
  <c r="AM91" i="11"/>
  <c r="AT85" i="16"/>
  <c r="AM91" i="13"/>
  <c r="AK89" i="13"/>
  <c r="AL92" i="13"/>
  <c r="AL90" i="13"/>
  <c r="AP77" i="11"/>
  <c r="AS77" i="11" s="1"/>
  <c r="AK89" i="16"/>
  <c r="AM91" i="16"/>
  <c r="AK91" i="16"/>
  <c r="AL92" i="16"/>
  <c r="AL90" i="16"/>
  <c r="AU85" i="16"/>
  <c r="BS85" i="16" s="1"/>
  <c r="AP77" i="13"/>
  <c r="AS77" i="13" s="1"/>
  <c r="AU7" i="9"/>
  <c r="AS7" i="9"/>
  <c r="AR76" i="9"/>
  <c r="AS76" i="9"/>
  <c r="BQ76" i="9" s="1"/>
  <c r="AP6" i="9"/>
  <c r="AT6" i="9" s="1"/>
  <c r="AU8" i="9"/>
  <c r="BD8" i="9"/>
  <c r="AV15" i="9"/>
  <c r="BT15" i="9" s="1"/>
  <c r="CB15" i="9" s="1"/>
  <c r="AT8" i="9"/>
  <c r="AP108" i="16"/>
  <c r="AV85" i="16"/>
  <c r="AT78" i="11"/>
  <c r="AS82" i="11"/>
  <c r="AU78" i="11"/>
  <c r="BS78" i="11" s="1"/>
  <c r="AR76" i="11"/>
  <c r="AP108" i="11"/>
  <c r="AS76" i="11"/>
  <c r="BQ76" i="11" s="1"/>
  <c r="AP83" i="11"/>
  <c r="AP84" i="11"/>
  <c r="AT84" i="11" s="1"/>
  <c r="BR84" i="11" s="1"/>
  <c r="AU77" i="16"/>
  <c r="AR76" i="13"/>
  <c r="AS76" i="13"/>
  <c r="BQ76" i="13" s="1"/>
  <c r="AT78" i="13"/>
  <c r="AU78" i="13"/>
  <c r="BS78" i="13" s="1"/>
  <c r="AP85" i="13"/>
  <c r="AV85" i="13" s="1"/>
  <c r="AS82" i="13"/>
  <c r="AP83" i="13"/>
  <c r="AP84" i="13"/>
  <c r="AU84" i="13" s="1"/>
  <c r="AP108" i="13"/>
  <c r="BA70" i="16"/>
  <c r="AP84" i="16"/>
  <c r="AT84" i="16" s="1"/>
  <c r="BR84" i="16" s="1"/>
  <c r="AP85" i="16"/>
  <c r="AP83" i="16"/>
  <c r="AR76" i="16"/>
  <c r="AS76" i="16"/>
  <c r="BQ76" i="16" s="1"/>
  <c r="AC90" i="13"/>
  <c r="AK90" i="13" s="1"/>
  <c r="AE92" i="11"/>
  <c r="AM92" i="11" s="1"/>
  <c r="AE92" i="13"/>
  <c r="AM92" i="13" s="1"/>
  <c r="AC90" i="11"/>
  <c r="AK90" i="11" s="1"/>
  <c r="BB76" i="16"/>
  <c r="AC90" i="16"/>
  <c r="AK90" i="16" s="1"/>
  <c r="X99" i="16"/>
  <c r="AF99" i="16" s="1"/>
  <c r="AN99" i="16" s="1"/>
  <c r="AD91" i="16"/>
  <c r="AL91" i="16" s="1"/>
  <c r="W98" i="16"/>
  <c r="AE98" i="16" s="1"/>
  <c r="BB78" i="16"/>
  <c r="V98" i="16"/>
  <c r="W99" i="11"/>
  <c r="U97" i="13"/>
  <c r="U97" i="16"/>
  <c r="W97" i="16"/>
  <c r="AE97" i="16" s="1"/>
  <c r="T97" i="16"/>
  <c r="AB97" i="16" s="1"/>
  <c r="AJ97" i="16" s="1"/>
  <c r="X97" i="16"/>
  <c r="AF97" i="16" s="1"/>
  <c r="BF108" i="16"/>
  <c r="Z108" i="16"/>
  <c r="J108" i="16"/>
  <c r="AX108" i="16"/>
  <c r="R108" i="16"/>
  <c r="V98" i="11"/>
  <c r="AB89" i="16"/>
  <c r="AJ89" i="16" s="1"/>
  <c r="AR89" i="16" s="1"/>
  <c r="BP89" i="16" s="1"/>
  <c r="AE92" i="16"/>
  <c r="AM92" i="16" s="1"/>
  <c r="V97" i="16"/>
  <c r="AD97" i="16" s="1"/>
  <c r="W99" i="16"/>
  <c r="W98" i="13"/>
  <c r="AE98" i="13" s="1"/>
  <c r="V99" i="16"/>
  <c r="AD99" i="16" s="1"/>
  <c r="U99" i="16"/>
  <c r="AC99" i="16" s="1"/>
  <c r="T99" i="16"/>
  <c r="AB99" i="16" s="1"/>
  <c r="BD78" i="13"/>
  <c r="T96" i="16"/>
  <c r="V96" i="16"/>
  <c r="AD96" i="16" s="1"/>
  <c r="X96" i="16"/>
  <c r="AF96" i="16" s="1"/>
  <c r="W96" i="16"/>
  <c r="AE96" i="16" s="1"/>
  <c r="U98" i="16"/>
  <c r="AC98" i="16" s="1"/>
  <c r="X98" i="16"/>
  <c r="AF98" i="16" s="1"/>
  <c r="T98" i="16"/>
  <c r="AB98" i="16" s="1"/>
  <c r="V98" i="13"/>
  <c r="BB76" i="13"/>
  <c r="BF108" i="13"/>
  <c r="AX108" i="13"/>
  <c r="Z108" i="13"/>
  <c r="R108" i="13"/>
  <c r="J108" i="13"/>
  <c r="V96" i="13"/>
  <c r="AD96" i="13" s="1"/>
  <c r="T96" i="13"/>
  <c r="X96" i="13"/>
  <c r="AF96" i="13" s="1"/>
  <c r="W96" i="13"/>
  <c r="AE96" i="13" s="1"/>
  <c r="AB89" i="13"/>
  <c r="AJ89" i="13" s="1"/>
  <c r="AR89" i="13" s="1"/>
  <c r="BP89" i="13" s="1"/>
  <c r="AD91" i="13"/>
  <c r="AL91" i="13" s="1"/>
  <c r="U98" i="13"/>
  <c r="AC98" i="13" s="1"/>
  <c r="T98" i="13"/>
  <c r="AB98" i="13" s="1"/>
  <c r="X98" i="13"/>
  <c r="AF98" i="13" s="1"/>
  <c r="T97" i="13"/>
  <c r="AB97" i="13" s="1"/>
  <c r="AJ97" i="13" s="1"/>
  <c r="W97" i="13"/>
  <c r="AE97" i="13" s="1"/>
  <c r="X97" i="13"/>
  <c r="AF97" i="13" s="1"/>
  <c r="W99" i="13"/>
  <c r="V99" i="13"/>
  <c r="AD99" i="13" s="1"/>
  <c r="T99" i="13"/>
  <c r="AB99" i="13" s="1"/>
  <c r="U99" i="13"/>
  <c r="AC99" i="13" s="1"/>
  <c r="V97" i="13"/>
  <c r="AD97" i="13" s="1"/>
  <c r="X99" i="13"/>
  <c r="AF99" i="13" s="1"/>
  <c r="AN99" i="13" s="1"/>
  <c r="W98" i="11"/>
  <c r="AE98" i="11" s="1"/>
  <c r="V97" i="11"/>
  <c r="AD97" i="11" s="1"/>
  <c r="U97" i="11"/>
  <c r="AD91" i="11"/>
  <c r="AL91" i="11" s="1"/>
  <c r="V99" i="11"/>
  <c r="AD99" i="11" s="1"/>
  <c r="U99" i="11"/>
  <c r="AC99" i="11" s="1"/>
  <c r="T99" i="11"/>
  <c r="AB99" i="11" s="1"/>
  <c r="U98" i="11"/>
  <c r="AC98" i="11" s="1"/>
  <c r="T98" i="11"/>
  <c r="AB98" i="11" s="1"/>
  <c r="X98" i="11"/>
  <c r="AF98" i="11" s="1"/>
  <c r="T96" i="11"/>
  <c r="X96" i="11"/>
  <c r="AF96" i="11" s="1"/>
  <c r="W96" i="11"/>
  <c r="AE96" i="11" s="1"/>
  <c r="V96" i="11"/>
  <c r="AD96" i="11" s="1"/>
  <c r="AB89" i="11"/>
  <c r="AJ89" i="11" s="1"/>
  <c r="AR89" i="11" s="1"/>
  <c r="BP89" i="11" s="1"/>
  <c r="T97" i="11"/>
  <c r="AB97" i="11" s="1"/>
  <c r="AJ97" i="11" s="1"/>
  <c r="X97" i="11"/>
  <c r="AF97" i="11" s="1"/>
  <c r="W97" i="11"/>
  <c r="AE97" i="11" s="1"/>
  <c r="BD78" i="11"/>
  <c r="BF108" i="11"/>
  <c r="AX108" i="11"/>
  <c r="Z108" i="11"/>
  <c r="R108" i="11"/>
  <c r="J108" i="11"/>
  <c r="X99" i="11"/>
  <c r="AF99" i="11" s="1"/>
  <c r="AN99" i="11" s="1"/>
  <c r="G112" i="16"/>
  <c r="O112" i="16" s="1"/>
  <c r="F111" i="16"/>
  <c r="N111" i="16" s="1"/>
  <c r="H113" i="16"/>
  <c r="P113" i="16" s="1"/>
  <c r="E110" i="16"/>
  <c r="M110" i="16" s="1"/>
  <c r="A115" i="16"/>
  <c r="AH115" i="16" s="1"/>
  <c r="D103" i="16"/>
  <c r="L103" i="16" s="1"/>
  <c r="F106" i="16"/>
  <c r="N106" i="16" s="1"/>
  <c r="G106" i="16"/>
  <c r="O106" i="16" s="1"/>
  <c r="D104" i="16"/>
  <c r="L104" i="16" s="1"/>
  <c r="E104" i="16"/>
  <c r="M104" i="16" s="1"/>
  <c r="F105" i="16"/>
  <c r="N105" i="16" s="1"/>
  <c r="E105" i="16"/>
  <c r="M105" i="16" s="1"/>
  <c r="G112" i="13"/>
  <c r="O112" i="13" s="1"/>
  <c r="F111" i="13"/>
  <c r="N111" i="13" s="1"/>
  <c r="H113" i="13"/>
  <c r="P113" i="13" s="1"/>
  <c r="A115" i="13"/>
  <c r="AH115" i="13" s="1"/>
  <c r="E110" i="13"/>
  <c r="M110" i="13" s="1"/>
  <c r="F106" i="13"/>
  <c r="N106" i="13" s="1"/>
  <c r="G106" i="13"/>
  <c r="O106" i="13" s="1"/>
  <c r="D104" i="13"/>
  <c r="L104" i="13" s="1"/>
  <c r="E104" i="13"/>
  <c r="M104" i="13" s="1"/>
  <c r="F105" i="13"/>
  <c r="N105" i="13" s="1"/>
  <c r="E105" i="13"/>
  <c r="M105" i="13" s="1"/>
  <c r="D103" i="13"/>
  <c r="L103" i="13" s="1"/>
  <c r="U103" i="13" s="1"/>
  <c r="AC103" i="13" s="1"/>
  <c r="F105" i="11"/>
  <c r="N105" i="11" s="1"/>
  <c r="E105" i="11"/>
  <c r="M105" i="11" s="1"/>
  <c r="G112" i="11"/>
  <c r="O112" i="11" s="1"/>
  <c r="F111" i="11"/>
  <c r="N111" i="11" s="1"/>
  <c r="H113" i="11"/>
  <c r="P113" i="11" s="1"/>
  <c r="E110" i="11"/>
  <c r="M110" i="11" s="1"/>
  <c r="A115" i="11"/>
  <c r="AH115" i="11" s="1"/>
  <c r="D103" i="11"/>
  <c r="L103" i="11" s="1"/>
  <c r="F106" i="11"/>
  <c r="N106" i="11" s="1"/>
  <c r="G106" i="11"/>
  <c r="O106" i="11" s="1"/>
  <c r="D104" i="11"/>
  <c r="L104" i="11" s="1"/>
  <c r="E104" i="11"/>
  <c r="M104" i="11" s="1"/>
  <c r="C118" i="7"/>
  <c r="D118" i="7"/>
  <c r="L118" i="7" s="1"/>
  <c r="G118" i="7"/>
  <c r="O118" i="7" s="1"/>
  <c r="W118" i="7" s="1"/>
  <c r="AE118" i="7" s="1"/>
  <c r="E118" i="7"/>
  <c r="M118" i="7" s="1"/>
  <c r="U118" i="7" s="1"/>
  <c r="AC118" i="7" s="1"/>
  <c r="F118" i="7"/>
  <c r="N118" i="7" s="1"/>
  <c r="A125" i="7"/>
  <c r="A124" i="7"/>
  <c r="A126" i="7"/>
  <c r="A129" i="7"/>
  <c r="E117" i="7"/>
  <c r="M117" i="7" s="1"/>
  <c r="C117" i="7"/>
  <c r="D117" i="7"/>
  <c r="L117" i="7" s="1"/>
  <c r="F117" i="7"/>
  <c r="N117" i="7" s="1"/>
  <c r="G117" i="7"/>
  <c r="O117" i="7" s="1"/>
  <c r="C119" i="7"/>
  <c r="F119" i="7"/>
  <c r="N119" i="7" s="1"/>
  <c r="D119" i="7"/>
  <c r="L119" i="7" s="1"/>
  <c r="E119" i="7"/>
  <c r="M119" i="7" s="1"/>
  <c r="G119" i="7"/>
  <c r="B158" i="34" l="1"/>
  <c r="B165" i="34" s="1" a="1"/>
  <c r="G157" i="34"/>
  <c r="BC77" i="16"/>
  <c r="BS77" i="16"/>
  <c r="BB85" i="16"/>
  <c r="BR85" i="16"/>
  <c r="AZ76" i="16"/>
  <c r="BP76" i="16"/>
  <c r="BX68" i="13" a="1"/>
  <c r="BX68" i="13" s="1"/>
  <c r="BD85" i="16"/>
  <c r="BT85" i="16"/>
  <c r="AZ76" i="13"/>
  <c r="BP76" i="13"/>
  <c r="BA77" i="13"/>
  <c r="BQ77" i="13"/>
  <c r="BC84" i="13"/>
  <c r="BS84" i="13"/>
  <c r="BA82" i="13"/>
  <c r="BQ82" i="13"/>
  <c r="BD85" i="13"/>
  <c r="BT85" i="13"/>
  <c r="BX68" i="11" a="1"/>
  <c r="BX68" i="11" s="1"/>
  <c r="BB78" i="13"/>
  <c r="BR78" i="13"/>
  <c r="BA82" i="11"/>
  <c r="BQ82" i="11"/>
  <c r="BB78" i="11"/>
  <c r="BR78" i="11"/>
  <c r="BA77" i="11"/>
  <c r="BQ77" i="11"/>
  <c r="BA89" i="11"/>
  <c r="BQ89" i="11"/>
  <c r="AZ76" i="11"/>
  <c r="BP76" i="11"/>
  <c r="P245" i="31"/>
  <c r="W238" i="31"/>
  <c r="B610" i="31"/>
  <c r="A596" i="31"/>
  <c r="A597" i="31" s="1"/>
  <c r="A598" i="31" s="1"/>
  <c r="A599" i="31" s="1"/>
  <c r="B600" i="31"/>
  <c r="AL231" i="31"/>
  <c r="AE238" i="31"/>
  <c r="H231" i="31"/>
  <c r="A238" i="31"/>
  <c r="B605" i="31"/>
  <c r="B611" i="31"/>
  <c r="B602" i="30"/>
  <c r="B603" i="30"/>
  <c r="AL231" i="30"/>
  <c r="AE238" i="30"/>
  <c r="A596" i="30"/>
  <c r="A597" i="30" s="1"/>
  <c r="A598" i="30" s="1"/>
  <c r="A599" i="30" s="1"/>
  <c r="B600" i="30"/>
  <c r="H238" i="30"/>
  <c r="A245" i="30"/>
  <c r="B605" i="30"/>
  <c r="W231" i="30"/>
  <c r="P238" i="30"/>
  <c r="B602" i="29"/>
  <c r="B603" i="29"/>
  <c r="A596" i="29"/>
  <c r="A597" i="29" s="1"/>
  <c r="A598" i="29" s="1"/>
  <c r="A599" i="29" s="1"/>
  <c r="B600" i="29"/>
  <c r="B605" i="29"/>
  <c r="H231" i="29"/>
  <c r="A238" i="29"/>
  <c r="AL231" i="29"/>
  <c r="AE238" i="29"/>
  <c r="W231" i="29"/>
  <c r="P238" i="29"/>
  <c r="A604" i="20"/>
  <c r="A601" i="20"/>
  <c r="A602" i="20" s="1"/>
  <c r="A603" i="20" s="1"/>
  <c r="H238" i="20"/>
  <c r="A245" i="20"/>
  <c r="AE245" i="20"/>
  <c r="AL245" i="20" s="1"/>
  <c r="P245" i="20"/>
  <c r="W245" i="20" s="1"/>
  <c r="BA7" i="9"/>
  <c r="BC7" i="9"/>
  <c r="AD8" i="7"/>
  <c r="AT21" i="9"/>
  <c r="BR21" i="9" s="1"/>
  <c r="BR14" i="9"/>
  <c r="BZ14" i="9" s="1"/>
  <c r="AF162" i="7"/>
  <c r="AF29" i="7"/>
  <c r="AF57" i="7"/>
  <c r="AF141" i="7"/>
  <c r="AF169" i="7"/>
  <c r="AF15" i="7"/>
  <c r="AF71" i="7"/>
  <c r="AF64" i="7"/>
  <c r="AF85" i="7"/>
  <c r="AF176" i="7"/>
  <c r="AF183" i="7"/>
  <c r="AF204" i="7"/>
  <c r="AF113" i="7"/>
  <c r="AF99" i="7"/>
  <c r="AF127" i="7"/>
  <c r="AF43" i="7"/>
  <c r="AF120" i="7"/>
  <c r="AF36" i="7"/>
  <c r="AF197" i="7"/>
  <c r="AF78" i="7"/>
  <c r="AF211" i="7"/>
  <c r="AF22" i="7"/>
  <c r="AF155" i="7"/>
  <c r="AF106" i="7"/>
  <c r="AF92" i="7"/>
  <c r="AF148" i="7"/>
  <c r="AF190" i="7"/>
  <c r="AF134" i="7"/>
  <c r="AF50" i="7"/>
  <c r="AU15" i="9"/>
  <c r="AE8" i="7"/>
  <c r="BB6" i="9"/>
  <c r="BJ20" i="9" s="1"/>
  <c r="AZ76" i="9"/>
  <c r="BP76" i="9"/>
  <c r="AS14" i="9"/>
  <c r="BQ14" i="9" s="1"/>
  <c r="BY14" i="9" s="1"/>
  <c r="BA84" i="7"/>
  <c r="BQ84" i="7"/>
  <c r="T118" i="7"/>
  <c r="AB118" i="7" s="1"/>
  <c r="AT97" i="7"/>
  <c r="BB97" i="7" s="1"/>
  <c r="AR97" i="7"/>
  <c r="AZ97" i="7" s="1"/>
  <c r="V117" i="7"/>
  <c r="AD117" i="7" s="1"/>
  <c r="O119" i="7"/>
  <c r="W119" i="7" s="1"/>
  <c r="AE119" i="7" s="1"/>
  <c r="AM119" i="7" s="1"/>
  <c r="U117" i="7"/>
  <c r="AC117" i="7" s="1"/>
  <c r="T112" i="7"/>
  <c r="AB112" i="7" s="1"/>
  <c r="AK112" i="7" s="1"/>
  <c r="AP112" i="7" s="1"/>
  <c r="AU112" i="7" s="1"/>
  <c r="BC112" i="7" s="1"/>
  <c r="Z129" i="7"/>
  <c r="R129" i="7"/>
  <c r="J129" i="7"/>
  <c r="T119" i="7"/>
  <c r="AB119" i="7" s="1"/>
  <c r="U119" i="7"/>
  <c r="AC119" i="7" s="1"/>
  <c r="V118" i="7"/>
  <c r="AD118" i="7" s="1"/>
  <c r="AS97" i="7"/>
  <c r="AV85" i="11"/>
  <c r="AT85" i="11"/>
  <c r="T117" i="7"/>
  <c r="AB117" i="7" s="1"/>
  <c r="AJ117" i="7" s="1"/>
  <c r="AR117" i="7" s="1"/>
  <c r="W117" i="7"/>
  <c r="AE117" i="7" s="1"/>
  <c r="AP90" i="11"/>
  <c r="AR90" i="11" s="1"/>
  <c r="AP92" i="11"/>
  <c r="AV92" i="11" s="1"/>
  <c r="BT92" i="11" s="1"/>
  <c r="AP111" i="7"/>
  <c r="AS111" i="7" s="1"/>
  <c r="AJ118" i="7"/>
  <c r="AS104" i="7"/>
  <c r="AK118" i="7"/>
  <c r="AR104" i="7"/>
  <c r="AZ104" i="7" s="1"/>
  <c r="AJ110" i="7"/>
  <c r="AR110" i="7" s="1"/>
  <c r="AL118" i="7"/>
  <c r="AH129" i="7"/>
  <c r="BF129" i="7"/>
  <c r="AX129" i="7"/>
  <c r="AP129" i="7"/>
  <c r="AP105" i="7"/>
  <c r="AU105" i="7" s="1"/>
  <c r="BC105" i="7" s="1"/>
  <c r="AK110" i="7"/>
  <c r="AS110" i="7" s="1"/>
  <c r="BA110" i="7" s="1"/>
  <c r="AP90" i="16"/>
  <c r="AR90" i="16" s="1"/>
  <c r="BP90" i="16" s="1"/>
  <c r="AU14" i="9"/>
  <c r="BS14" i="9" s="1"/>
  <c r="CA14" i="9" s="1"/>
  <c r="AK96" i="11"/>
  <c r="AK98" i="11"/>
  <c r="AL99" i="11"/>
  <c r="AM98" i="11"/>
  <c r="AL97" i="13"/>
  <c r="AK96" i="13"/>
  <c r="AL97" i="11"/>
  <c r="AK98" i="13"/>
  <c r="AM98" i="13"/>
  <c r="AT77" i="11"/>
  <c r="BR77" i="11" s="1"/>
  <c r="AK96" i="16"/>
  <c r="AS96" i="16" s="1"/>
  <c r="BA96" i="16" s="1"/>
  <c r="AU77" i="13"/>
  <c r="AL99" i="13"/>
  <c r="AU77" i="11"/>
  <c r="AL99" i="16"/>
  <c r="AL97" i="16"/>
  <c r="AM98" i="16"/>
  <c r="AK98" i="16"/>
  <c r="AT77" i="13"/>
  <c r="BR77" i="13" s="1"/>
  <c r="BJ13" i="9"/>
  <c r="BJ27" i="9"/>
  <c r="BJ41" i="9"/>
  <c r="BJ34" i="9"/>
  <c r="BJ48" i="9"/>
  <c r="BJ62" i="9"/>
  <c r="BJ55" i="9"/>
  <c r="BJ69" i="9"/>
  <c r="AS6" i="9"/>
  <c r="AR6" i="9"/>
  <c r="AT15" i="9"/>
  <c r="BR15" i="9" s="1"/>
  <c r="BZ15" i="9" s="1"/>
  <c r="BB8" i="9"/>
  <c r="AU21" i="9"/>
  <c r="BI28" i="9"/>
  <c r="BI35" i="9"/>
  <c r="BI42" i="9"/>
  <c r="BI49" i="9"/>
  <c r="BI56" i="9"/>
  <c r="BI63" i="9"/>
  <c r="BI70" i="9"/>
  <c r="BK28" i="9"/>
  <c r="BK42" i="9"/>
  <c r="BK35" i="9"/>
  <c r="BK49" i="9"/>
  <c r="BK56" i="9"/>
  <c r="BK70" i="9"/>
  <c r="BK63" i="9"/>
  <c r="BK77" i="9"/>
  <c r="BD15" i="9"/>
  <c r="BL15" i="9" s="1"/>
  <c r="AV22" i="9"/>
  <c r="BT22" i="9" s="1"/>
  <c r="BI77" i="9"/>
  <c r="BL43" i="9"/>
  <c r="BL50" i="9"/>
  <c r="BL57" i="9"/>
  <c r="BL71" i="9"/>
  <c r="BL64" i="9"/>
  <c r="BL78" i="9"/>
  <c r="BJ76" i="9"/>
  <c r="AP115" i="16"/>
  <c r="AS84" i="11"/>
  <c r="AP91" i="11"/>
  <c r="AU91" i="11" s="1"/>
  <c r="BS91" i="11" s="1"/>
  <c r="AP115" i="11"/>
  <c r="AS83" i="11"/>
  <c r="BQ83" i="11" s="1"/>
  <c r="AR83" i="11"/>
  <c r="AU84" i="11"/>
  <c r="AT83" i="11"/>
  <c r="AS84" i="13"/>
  <c r="AP91" i="13"/>
  <c r="AU91" i="13" s="1"/>
  <c r="AS83" i="13"/>
  <c r="BQ83" i="13" s="1"/>
  <c r="AR83" i="13"/>
  <c r="AS89" i="13"/>
  <c r="AT85" i="13"/>
  <c r="AP90" i="13"/>
  <c r="AT90" i="13" s="1"/>
  <c r="AP92" i="13"/>
  <c r="AV92" i="13" s="1"/>
  <c r="AT84" i="13"/>
  <c r="BR84" i="13" s="1"/>
  <c r="AP115" i="13"/>
  <c r="AU85" i="13"/>
  <c r="BS85" i="13" s="1"/>
  <c r="AT83" i="13"/>
  <c r="AS84" i="16"/>
  <c r="AP92" i="16"/>
  <c r="AV92" i="16" s="1"/>
  <c r="BT92" i="16" s="1"/>
  <c r="AS89" i="16"/>
  <c r="AP91" i="16"/>
  <c r="AU91" i="16" s="1"/>
  <c r="AS83" i="16"/>
  <c r="BQ83" i="16" s="1"/>
  <c r="AR83" i="16"/>
  <c r="AU84" i="16"/>
  <c r="AT83" i="16"/>
  <c r="AD98" i="13"/>
  <c r="AL98" i="13" s="1"/>
  <c r="BA77" i="16"/>
  <c r="AC97" i="13"/>
  <c r="AK97" i="13" s="1"/>
  <c r="AE99" i="11"/>
  <c r="AM99" i="11" s="1"/>
  <c r="AD98" i="16"/>
  <c r="AL98" i="16" s="1"/>
  <c r="V105" i="11"/>
  <c r="W106" i="13"/>
  <c r="V105" i="13"/>
  <c r="W105" i="16"/>
  <c r="AE105" i="16" s="1"/>
  <c r="U104" i="16"/>
  <c r="T104" i="16"/>
  <c r="AB104" i="16" s="1"/>
  <c r="AJ104" i="16" s="1"/>
  <c r="W104" i="16"/>
  <c r="AE104" i="16" s="1"/>
  <c r="X104" i="16"/>
  <c r="AF104" i="16" s="1"/>
  <c r="W106" i="16"/>
  <c r="U106" i="16"/>
  <c r="AC106" i="16" s="1"/>
  <c r="V106" i="16"/>
  <c r="AD106" i="16" s="1"/>
  <c r="T106" i="16"/>
  <c r="AB106" i="16" s="1"/>
  <c r="T103" i="16"/>
  <c r="W103" i="16"/>
  <c r="AE103" i="16" s="1"/>
  <c r="V103" i="16"/>
  <c r="AD103" i="16" s="1"/>
  <c r="X103" i="16"/>
  <c r="AF103" i="16" s="1"/>
  <c r="AB96" i="16"/>
  <c r="AJ96" i="16" s="1"/>
  <c r="AR96" i="16" s="1"/>
  <c r="V104" i="16"/>
  <c r="AD104" i="16" s="1"/>
  <c r="AX115" i="16"/>
  <c r="Z115" i="16"/>
  <c r="R115" i="16"/>
  <c r="J115" i="16"/>
  <c r="BF115" i="16"/>
  <c r="AC97" i="16"/>
  <c r="AK97" i="16" s="1"/>
  <c r="W105" i="13"/>
  <c r="AE105" i="13" s="1"/>
  <c r="AD98" i="11"/>
  <c r="AL98" i="11" s="1"/>
  <c r="X106" i="16"/>
  <c r="AF106" i="16" s="1"/>
  <c r="AN106" i="16" s="1"/>
  <c r="V104" i="13"/>
  <c r="AD104" i="13" s="1"/>
  <c r="V105" i="16"/>
  <c r="U105" i="16"/>
  <c r="AC105" i="16" s="1"/>
  <c r="X105" i="16"/>
  <c r="AF105" i="16" s="1"/>
  <c r="T105" i="16"/>
  <c r="AB105" i="16" s="1"/>
  <c r="AE99" i="16"/>
  <c r="AM99" i="16" s="1"/>
  <c r="U103" i="16"/>
  <c r="AC103" i="16" s="1"/>
  <c r="U104" i="11"/>
  <c r="AE99" i="13"/>
  <c r="AM99" i="13" s="1"/>
  <c r="Z115" i="13"/>
  <c r="R115" i="13"/>
  <c r="J115" i="13"/>
  <c r="BF115" i="13"/>
  <c r="AX115" i="13"/>
  <c r="T103" i="13"/>
  <c r="X103" i="13"/>
  <c r="AF103" i="13" s="1"/>
  <c r="V103" i="13"/>
  <c r="AD103" i="13" s="1"/>
  <c r="W103" i="13"/>
  <c r="AE103" i="13" s="1"/>
  <c r="U105" i="13"/>
  <c r="AC105" i="13" s="1"/>
  <c r="X105" i="13"/>
  <c r="AF105" i="13" s="1"/>
  <c r="T105" i="13"/>
  <c r="AB105" i="13" s="1"/>
  <c r="AB96" i="13"/>
  <c r="AJ96" i="13" s="1"/>
  <c r="AR96" i="13" s="1"/>
  <c r="U104" i="13"/>
  <c r="T104" i="13"/>
  <c r="AB104" i="13" s="1"/>
  <c r="AJ104" i="13" s="1"/>
  <c r="W104" i="13"/>
  <c r="AE104" i="13" s="1"/>
  <c r="X104" i="13"/>
  <c r="AF104" i="13" s="1"/>
  <c r="V106" i="13"/>
  <c r="AD106" i="13" s="1"/>
  <c r="T106" i="13"/>
  <c r="AB106" i="13" s="1"/>
  <c r="U106" i="13"/>
  <c r="AC106" i="13" s="1"/>
  <c r="X106" i="13"/>
  <c r="AF106" i="13" s="1"/>
  <c r="AN106" i="13" s="1"/>
  <c r="W105" i="11"/>
  <c r="AE105" i="11" s="1"/>
  <c r="T104" i="11"/>
  <c r="AB104" i="11" s="1"/>
  <c r="AJ104" i="11" s="1"/>
  <c r="X104" i="11"/>
  <c r="AF104" i="11" s="1"/>
  <c r="W104" i="11"/>
  <c r="AE104" i="11" s="1"/>
  <c r="V104" i="11"/>
  <c r="AD104" i="11" s="1"/>
  <c r="W106" i="11"/>
  <c r="V106" i="11"/>
  <c r="AD106" i="11" s="1"/>
  <c r="U106" i="11"/>
  <c r="AC106" i="11" s="1"/>
  <c r="T106" i="11"/>
  <c r="AB106" i="11" s="1"/>
  <c r="U105" i="11"/>
  <c r="AC105" i="11" s="1"/>
  <c r="T105" i="11"/>
  <c r="AB105" i="11" s="1"/>
  <c r="X105" i="11"/>
  <c r="AF105" i="11" s="1"/>
  <c r="AB96" i="11"/>
  <c r="AJ96" i="11" s="1"/>
  <c r="AR96" i="11" s="1"/>
  <c r="BF115" i="11"/>
  <c r="AX115" i="11"/>
  <c r="Z115" i="11"/>
  <c r="R115" i="11"/>
  <c r="J115" i="11"/>
  <c r="X106" i="11"/>
  <c r="AF106" i="11" s="1"/>
  <c r="AN106" i="11" s="1"/>
  <c r="T103" i="11"/>
  <c r="X103" i="11"/>
  <c r="AF103" i="11" s="1"/>
  <c r="V103" i="11"/>
  <c r="AD103" i="11" s="1"/>
  <c r="W103" i="11"/>
  <c r="AE103" i="11" s="1"/>
  <c r="U103" i="11"/>
  <c r="AC103" i="11" s="1"/>
  <c r="AC97" i="11"/>
  <c r="AK97" i="11" s="1"/>
  <c r="D111" i="16"/>
  <c r="L111" i="16" s="1"/>
  <c r="E111" i="16"/>
  <c r="M111" i="16" s="1"/>
  <c r="E112" i="16"/>
  <c r="M112" i="16" s="1"/>
  <c r="F112" i="16"/>
  <c r="N112" i="16" s="1"/>
  <c r="F113" i="16"/>
  <c r="N113" i="16" s="1"/>
  <c r="G113" i="16"/>
  <c r="O113" i="16" s="1"/>
  <c r="F118" i="16"/>
  <c r="N118" i="16" s="1"/>
  <c r="H120" i="16"/>
  <c r="P120" i="16" s="1"/>
  <c r="E117" i="16"/>
  <c r="M117" i="16" s="1"/>
  <c r="G119" i="16"/>
  <c r="O119" i="16" s="1"/>
  <c r="D110" i="16"/>
  <c r="L110" i="16" s="1"/>
  <c r="U110" i="16" s="1"/>
  <c r="AC110" i="16" s="1"/>
  <c r="F113" i="13"/>
  <c r="N113" i="13" s="1"/>
  <c r="G113" i="13"/>
  <c r="O113" i="13" s="1"/>
  <c r="E111" i="13"/>
  <c r="M111" i="13" s="1"/>
  <c r="D111" i="13"/>
  <c r="L111" i="13" s="1"/>
  <c r="E112" i="13"/>
  <c r="M112" i="13" s="1"/>
  <c r="F112" i="13"/>
  <c r="N112" i="13" s="1"/>
  <c r="F118" i="13"/>
  <c r="N118" i="13" s="1"/>
  <c r="H120" i="13"/>
  <c r="P120" i="13" s="1"/>
  <c r="G119" i="13"/>
  <c r="O119" i="13" s="1"/>
  <c r="A122" i="13"/>
  <c r="AH122" i="13" s="1"/>
  <c r="E117" i="13"/>
  <c r="M117" i="13" s="1"/>
  <c r="D110" i="13"/>
  <c r="L110" i="13" s="1"/>
  <c r="U110" i="13" s="1"/>
  <c r="AC110" i="13" s="1"/>
  <c r="E112" i="11"/>
  <c r="M112" i="11" s="1"/>
  <c r="F112" i="11"/>
  <c r="N112" i="11" s="1"/>
  <c r="F118" i="11"/>
  <c r="N118" i="11" s="1"/>
  <c r="H120" i="11"/>
  <c r="P120" i="11" s="1"/>
  <c r="E117" i="11"/>
  <c r="M117" i="11" s="1"/>
  <c r="G119" i="11"/>
  <c r="O119" i="11" s="1"/>
  <c r="A122" i="11"/>
  <c r="AH122" i="11" s="1"/>
  <c r="D110" i="11"/>
  <c r="L110" i="11" s="1"/>
  <c r="U110" i="11" s="1"/>
  <c r="AC110" i="11" s="1"/>
  <c r="F113" i="11"/>
  <c r="N113" i="11" s="1"/>
  <c r="G113" i="11"/>
  <c r="O113" i="11" s="1"/>
  <c r="E111" i="11"/>
  <c r="M111" i="11" s="1"/>
  <c r="D111" i="11"/>
  <c r="L111" i="11" s="1"/>
  <c r="A136" i="7"/>
  <c r="A133" i="7"/>
  <c r="A132" i="7"/>
  <c r="A131" i="7"/>
  <c r="C126" i="7"/>
  <c r="D126" i="7"/>
  <c r="L126" i="7" s="1"/>
  <c r="E126" i="7"/>
  <c r="M126" i="7" s="1"/>
  <c r="F126" i="7"/>
  <c r="G126" i="7"/>
  <c r="O126" i="7" s="1"/>
  <c r="E124" i="7"/>
  <c r="M124" i="7" s="1"/>
  <c r="G124" i="7"/>
  <c r="O124" i="7" s="1"/>
  <c r="C124" i="7"/>
  <c r="D124" i="7"/>
  <c r="F124" i="7"/>
  <c r="N124" i="7" s="1"/>
  <c r="G125" i="7"/>
  <c r="O125" i="7" s="1"/>
  <c r="W125" i="7" s="1"/>
  <c r="AE125" i="7" s="1"/>
  <c r="C125" i="7"/>
  <c r="D125" i="7"/>
  <c r="L125" i="7" s="1"/>
  <c r="E125" i="7"/>
  <c r="M125" i="7" s="1"/>
  <c r="F125" i="7"/>
  <c r="N125" i="7" s="1"/>
  <c r="H30" i="17" a="1"/>
  <c r="H3" i="17" a="1"/>
  <c r="H24" i="17" a="1"/>
  <c r="H7" i="17" a="1"/>
  <c r="H33" i="17" a="1"/>
  <c r="H13" i="17" a="1"/>
  <c r="H32" i="17" a="1"/>
  <c r="H54" i="17" a="1"/>
  <c r="H18" i="17" a="1"/>
  <c r="H2" i="17" a="1"/>
  <c r="H21" i="17" a="1"/>
  <c r="H19" i="17" a="1"/>
  <c r="H4" i="17" a="1"/>
  <c r="H15" i="17" a="1"/>
  <c r="H20" i="17" a="1"/>
  <c r="H52" i="17" a="1"/>
  <c r="H22" i="17" a="1"/>
  <c r="H17" i="17" a="1"/>
  <c r="H58" i="17" a="1"/>
  <c r="H55" i="17" a="1"/>
  <c r="H56" i="17" a="1"/>
  <c r="H16" i="17" a="1"/>
  <c r="H8" i="17" a="1"/>
  <c r="H50" i="17" a="1"/>
  <c r="H57" i="17" a="1"/>
  <c r="H51" i="17" a="1"/>
  <c r="H9" i="17" a="1"/>
  <c r="H31" i="17" a="1"/>
  <c r="H28" i="17" a="1"/>
  <c r="H10" i="17" a="1"/>
  <c r="H53" i="17" a="1"/>
  <c r="H59" i="17" a="1"/>
  <c r="H26" i="17" a="1"/>
  <c r="H12" i="17" a="1"/>
  <c r="H14" i="17" a="1"/>
  <c r="H5" i="17" a="1"/>
  <c r="H27" i="17" a="1"/>
  <c r="H11" i="17" a="1"/>
  <c r="H29" i="17" a="1"/>
  <c r="H23" i="17" a="1"/>
  <c r="H25" i="17" a="1"/>
  <c r="H6" i="17" a="1"/>
  <c r="G164" i="34" l="1"/>
  <c r="B165" i="34"/>
  <c r="B172" i="34" s="1" a="1"/>
  <c r="BD92" i="11"/>
  <c r="AU92" i="11"/>
  <c r="BS92" i="11" s="1"/>
  <c r="BB83" i="16"/>
  <c r="BR83" i="16"/>
  <c r="BC84" i="16"/>
  <c r="BS84" i="16"/>
  <c r="AZ83" i="16"/>
  <c r="BP83" i="16"/>
  <c r="BC91" i="16"/>
  <c r="BS91" i="16"/>
  <c r="BA89" i="16"/>
  <c r="BQ89" i="16"/>
  <c r="BA84" i="16"/>
  <c r="BQ84" i="16"/>
  <c r="BC91" i="13"/>
  <c r="BS91" i="13"/>
  <c r="BA84" i="13"/>
  <c r="BQ84" i="13"/>
  <c r="BB83" i="13"/>
  <c r="BR83" i="13"/>
  <c r="BC77" i="13"/>
  <c r="BS77" i="13"/>
  <c r="BX75" i="13" s="1" a="1"/>
  <c r="BX75" i="13" s="1"/>
  <c r="BD92" i="13"/>
  <c r="BT92" i="13"/>
  <c r="BB90" i="13"/>
  <c r="BR90" i="13"/>
  <c r="BB85" i="13"/>
  <c r="BR85" i="13"/>
  <c r="BA89" i="13"/>
  <c r="BQ89" i="13"/>
  <c r="AZ83" i="13"/>
  <c r="BP83" i="13"/>
  <c r="BC84" i="11"/>
  <c r="BS84" i="11"/>
  <c r="AZ90" i="11"/>
  <c r="BP90" i="11"/>
  <c r="AZ83" i="11"/>
  <c r="BP83" i="11"/>
  <c r="BC77" i="11"/>
  <c r="BS77" i="11"/>
  <c r="BX75" i="11" s="1" a="1"/>
  <c r="BX75" i="11" s="1"/>
  <c r="BB85" i="11"/>
  <c r="BR85" i="11"/>
  <c r="BD85" i="11"/>
  <c r="BT85" i="11"/>
  <c r="BA84" i="11"/>
  <c r="BQ84" i="11"/>
  <c r="BB83" i="11"/>
  <c r="BR83" i="11"/>
  <c r="B609" i="31"/>
  <c r="H238" i="31"/>
  <c r="A245" i="31"/>
  <c r="AL238" i="31"/>
  <c r="AE245" i="31"/>
  <c r="B604" i="31"/>
  <c r="A600" i="31"/>
  <c r="A601" i="31" s="1"/>
  <c r="A602" i="31" s="1"/>
  <c r="A603" i="31" s="1"/>
  <c r="B614" i="31"/>
  <c r="B615" i="31"/>
  <c r="W245" i="31"/>
  <c r="P252" i="31"/>
  <c r="B609" i="30"/>
  <c r="H245" i="30"/>
  <c r="A252" i="30"/>
  <c r="B604" i="30"/>
  <c r="A600" i="30"/>
  <c r="A601" i="30" s="1"/>
  <c r="AL238" i="30"/>
  <c r="AE245" i="30"/>
  <c r="B607" i="30"/>
  <c r="A602" i="30"/>
  <c r="A603" i="30" s="1"/>
  <c r="B606" i="30"/>
  <c r="W238" i="30"/>
  <c r="P245" i="30"/>
  <c r="AL238" i="29"/>
  <c r="AE245" i="29"/>
  <c r="H238" i="29"/>
  <c r="A245" i="29"/>
  <c r="B609" i="29"/>
  <c r="B604" i="29"/>
  <c r="A600" i="29"/>
  <c r="A601" i="29" s="1"/>
  <c r="A602" i="29" s="1"/>
  <c r="A603" i="29" s="1"/>
  <c r="B607" i="29"/>
  <c r="B606" i="29"/>
  <c r="W238" i="29"/>
  <c r="P245" i="29"/>
  <c r="A605" i="20"/>
  <c r="A606" i="20" s="1"/>
  <c r="A607" i="20" s="1"/>
  <c r="A608" i="20"/>
  <c r="H245" i="20"/>
  <c r="A252" i="20"/>
  <c r="AE252" i="20"/>
  <c r="AL252" i="20" s="1"/>
  <c r="P252" i="20"/>
  <c r="W252" i="20" s="1"/>
  <c r="AE169" i="7"/>
  <c r="AE15" i="7"/>
  <c r="AE71" i="7"/>
  <c r="AE183" i="7"/>
  <c r="AE92" i="7"/>
  <c r="AE36" i="7"/>
  <c r="AE64" i="7"/>
  <c r="AE148" i="7"/>
  <c r="AE176" i="7"/>
  <c r="AE190" i="7"/>
  <c r="AE211" i="7"/>
  <c r="AE120" i="7"/>
  <c r="AE29" i="7"/>
  <c r="AE106" i="7"/>
  <c r="AE134" i="7"/>
  <c r="AE50" i="7"/>
  <c r="AE43" i="7"/>
  <c r="AE85" i="7"/>
  <c r="AE162" i="7"/>
  <c r="AE204" i="7"/>
  <c r="AE127" i="7"/>
  <c r="AE113" i="7"/>
  <c r="AE78" i="7"/>
  <c r="AE99" i="7"/>
  <c r="AE155" i="7"/>
  <c r="AE197" i="7"/>
  <c r="AE141" i="7"/>
  <c r="AE57" i="7"/>
  <c r="AE22" i="7"/>
  <c r="BC21" i="9"/>
  <c r="BK21" i="9" s="1"/>
  <c r="BS21" i="9"/>
  <c r="AU22" i="9"/>
  <c r="BS15" i="9"/>
  <c r="CA15" i="9" s="1"/>
  <c r="BC14" i="9"/>
  <c r="BK14" i="9" s="1"/>
  <c r="AD176" i="7"/>
  <c r="AD78" i="7"/>
  <c r="AD190" i="7"/>
  <c r="AD99" i="7"/>
  <c r="AD15" i="7"/>
  <c r="AD71" i="7"/>
  <c r="AD43" i="7"/>
  <c r="AD183" i="7"/>
  <c r="AD155" i="7"/>
  <c r="AD29" i="7"/>
  <c r="AD197" i="7"/>
  <c r="AD127" i="7"/>
  <c r="AD113" i="7"/>
  <c r="AD141" i="7"/>
  <c r="AD57" i="7"/>
  <c r="AD22" i="7"/>
  <c r="AD92" i="7"/>
  <c r="AD36" i="7"/>
  <c r="AD169" i="7"/>
  <c r="AD211" i="7"/>
  <c r="AD134" i="7"/>
  <c r="AD120" i="7"/>
  <c r="AD85" i="7"/>
  <c r="AD106" i="7"/>
  <c r="AD162" i="7"/>
  <c r="AD204" i="7"/>
  <c r="AD148" i="7"/>
  <c r="AD64" i="7"/>
  <c r="AD50" i="7"/>
  <c r="AS21" i="9"/>
  <c r="BA14" i="9"/>
  <c r="BI14" i="9" s="1"/>
  <c r="AZ6" i="9"/>
  <c r="BH76" i="9" s="1"/>
  <c r="BG74" i="9" s="1"/>
  <c r="AS112" i="7"/>
  <c r="BA112" i="7" s="1"/>
  <c r="AT112" i="7"/>
  <c r="N126" i="7"/>
  <c r="V126" i="7" s="1"/>
  <c r="AD126" i="7" s="1"/>
  <c r="AL126" i="7" s="1"/>
  <c r="V125" i="7"/>
  <c r="AD125" i="7" s="1"/>
  <c r="V119" i="7"/>
  <c r="AD119" i="7" s="1"/>
  <c r="AL119" i="7" s="1"/>
  <c r="U125" i="7"/>
  <c r="AC125" i="7" s="1"/>
  <c r="T125" i="7"/>
  <c r="AB125" i="7" s="1"/>
  <c r="Z136" i="7"/>
  <c r="R136" i="7"/>
  <c r="J136" i="7"/>
  <c r="L124" i="7"/>
  <c r="T124" i="7" s="1"/>
  <c r="AB124" i="7" s="1"/>
  <c r="AJ124" i="7" s="1"/>
  <c r="AR124" i="7" s="1"/>
  <c r="AR111" i="7"/>
  <c r="AZ111" i="7" s="1"/>
  <c r="AT111" i="7"/>
  <c r="BB111" i="7" s="1"/>
  <c r="H2" i="17"/>
  <c r="Q2" i="17" s="1"/>
  <c r="Z2" i="17" s="1"/>
  <c r="H58" i="17"/>
  <c r="Q58" i="17" s="1"/>
  <c r="Z58" i="17" s="1"/>
  <c r="H54" i="17"/>
  <c r="Q54" i="17" s="1"/>
  <c r="Z54" i="17" s="1"/>
  <c r="H50" i="17"/>
  <c r="Q50" i="17" s="1"/>
  <c r="Z50" i="17" s="1"/>
  <c r="H30" i="17"/>
  <c r="Q30" i="17" s="1"/>
  <c r="Z30" i="17" s="1"/>
  <c r="H26" i="17"/>
  <c r="Q26" i="17" s="1"/>
  <c r="Z26" i="17" s="1"/>
  <c r="H22" i="17"/>
  <c r="Q22" i="17" s="1"/>
  <c r="Z22" i="17" s="1"/>
  <c r="H18" i="17"/>
  <c r="Q18" i="17" s="1"/>
  <c r="Z18" i="17" s="1"/>
  <c r="H14" i="17"/>
  <c r="Q14" i="17" s="1"/>
  <c r="Z14" i="17" s="1"/>
  <c r="H10" i="17"/>
  <c r="Q10" i="17" s="1"/>
  <c r="Z10" i="17" s="1"/>
  <c r="H6" i="17"/>
  <c r="Q6" i="17" s="1"/>
  <c r="Z6" i="17" s="1"/>
  <c r="H59" i="17"/>
  <c r="Q59" i="17" s="1"/>
  <c r="Z59" i="17" s="1"/>
  <c r="H55" i="17"/>
  <c r="Q55" i="17" s="1"/>
  <c r="Z55" i="17" s="1"/>
  <c r="H51" i="17"/>
  <c r="Q51" i="17" s="1"/>
  <c r="Z51" i="17" s="1"/>
  <c r="H31" i="17"/>
  <c r="Q31" i="17" s="1"/>
  <c r="Z31" i="17" s="1"/>
  <c r="H27" i="17"/>
  <c r="Q27" i="17" s="1"/>
  <c r="Z27" i="17" s="1"/>
  <c r="H23" i="17"/>
  <c r="Q23" i="17" s="1"/>
  <c r="Z23" i="17" s="1"/>
  <c r="H19" i="17"/>
  <c r="Q19" i="17" s="1"/>
  <c r="Z19" i="17" s="1"/>
  <c r="H15" i="17"/>
  <c r="Q15" i="17" s="1"/>
  <c r="Z15" i="17" s="1"/>
  <c r="H11" i="17"/>
  <c r="Q11" i="17" s="1"/>
  <c r="Z11" i="17" s="1"/>
  <c r="H7" i="17"/>
  <c r="Q7" i="17" s="1"/>
  <c r="Z7" i="17" s="1"/>
  <c r="H3" i="17"/>
  <c r="Q3" i="17" s="1"/>
  <c r="Z3" i="17" s="1"/>
  <c r="H56" i="17"/>
  <c r="Q56" i="17" s="1"/>
  <c r="Z56" i="17" s="1"/>
  <c r="H52" i="17"/>
  <c r="Q52" i="17" s="1"/>
  <c r="Z52" i="17" s="1"/>
  <c r="H32" i="17"/>
  <c r="Q32" i="17" s="1"/>
  <c r="Z32" i="17" s="1"/>
  <c r="H28" i="17"/>
  <c r="Q28" i="17" s="1"/>
  <c r="Z28" i="17" s="1"/>
  <c r="H24" i="17"/>
  <c r="Q24" i="17" s="1"/>
  <c r="Z24" i="17" s="1"/>
  <c r="H20" i="17"/>
  <c r="Q20" i="17" s="1"/>
  <c r="Z20" i="17" s="1"/>
  <c r="H16" i="17"/>
  <c r="Q16" i="17" s="1"/>
  <c r="Z16" i="17" s="1"/>
  <c r="H12" i="17"/>
  <c r="Q12" i="17" s="1"/>
  <c r="Z12" i="17" s="1"/>
  <c r="H8" i="17"/>
  <c r="Q8" i="17" s="1"/>
  <c r="Z8" i="17" s="1"/>
  <c r="H4" i="17"/>
  <c r="Q4" i="17" s="1"/>
  <c r="Z4" i="17" s="1"/>
  <c r="H57" i="17"/>
  <c r="Q57" i="17" s="1"/>
  <c r="Z57" i="17" s="1"/>
  <c r="H53" i="17"/>
  <c r="Q53" i="17" s="1"/>
  <c r="Z53" i="17" s="1"/>
  <c r="H33" i="17"/>
  <c r="Q33" i="17" s="1"/>
  <c r="Z33" i="17" s="1"/>
  <c r="H29" i="17"/>
  <c r="Q29" i="17" s="1"/>
  <c r="Z29" i="17" s="1"/>
  <c r="H25" i="17"/>
  <c r="Q25" i="17" s="1"/>
  <c r="Z25" i="17" s="1"/>
  <c r="H21" i="17"/>
  <c r="Q21" i="17" s="1"/>
  <c r="Z21" i="17" s="1"/>
  <c r="H17" i="17"/>
  <c r="Q17" i="17" s="1"/>
  <c r="Z17" i="17" s="1"/>
  <c r="H13" i="17"/>
  <c r="Q13" i="17" s="1"/>
  <c r="Z13" i="17" s="1"/>
  <c r="H9" i="17"/>
  <c r="Q9" i="17" s="1"/>
  <c r="Z9" i="17" s="1"/>
  <c r="H5" i="17"/>
  <c r="Q5" i="17" s="1"/>
  <c r="Z5" i="17" s="1"/>
  <c r="AP99" i="11"/>
  <c r="AV99" i="11" s="1"/>
  <c r="AT92" i="11"/>
  <c r="AT90" i="11"/>
  <c r="AS90" i="11"/>
  <c r="BQ90" i="11" s="1"/>
  <c r="AS105" i="7"/>
  <c r="BA105" i="7" s="1"/>
  <c r="AT90" i="16"/>
  <c r="AS90" i="16"/>
  <c r="BQ90" i="16" s="1"/>
  <c r="AP118" i="7"/>
  <c r="AS118" i="7" s="1"/>
  <c r="AK117" i="7"/>
  <c r="AS117" i="7" s="1"/>
  <c r="BA117" i="7" s="1"/>
  <c r="AK119" i="7"/>
  <c r="AK125" i="7"/>
  <c r="AL125" i="7"/>
  <c r="AJ125" i="7"/>
  <c r="AH136" i="7"/>
  <c r="AP136" i="7"/>
  <c r="BF136" i="7"/>
  <c r="AX136" i="7"/>
  <c r="AT105" i="7"/>
  <c r="AP99" i="13"/>
  <c r="AV99" i="13" s="1"/>
  <c r="BD99" i="13" s="1"/>
  <c r="AP99" i="16"/>
  <c r="AV99" i="16" s="1"/>
  <c r="AK105" i="11"/>
  <c r="AM105" i="11"/>
  <c r="AK103" i="11"/>
  <c r="AL106" i="11"/>
  <c r="AL104" i="11"/>
  <c r="AM105" i="13"/>
  <c r="AK103" i="13"/>
  <c r="AL104" i="13"/>
  <c r="AL106" i="13"/>
  <c r="AK105" i="13"/>
  <c r="AK105" i="16"/>
  <c r="AL106" i="16"/>
  <c r="AM105" i="16"/>
  <c r="AK103" i="16"/>
  <c r="AS103" i="16" s="1"/>
  <c r="BA103" i="16" s="1"/>
  <c r="AL104" i="16"/>
  <c r="BJ43" i="9"/>
  <c r="BJ50" i="9"/>
  <c r="BJ57" i="9"/>
  <c r="BJ64" i="9"/>
  <c r="BJ71" i="9"/>
  <c r="BJ78" i="9"/>
  <c r="AT22" i="9"/>
  <c r="BR22" i="9" s="1"/>
  <c r="BB15" i="9"/>
  <c r="BJ15" i="9" s="1"/>
  <c r="BH20" i="9"/>
  <c r="BH13" i="9"/>
  <c r="BH41" i="9"/>
  <c r="BH34" i="9"/>
  <c r="BH27" i="9"/>
  <c r="BH48" i="9"/>
  <c r="BH55" i="9"/>
  <c r="BH62" i="9"/>
  <c r="BH69" i="9"/>
  <c r="BD22" i="9"/>
  <c r="BL22" i="9" s="1"/>
  <c r="AV29" i="9"/>
  <c r="BT29" i="9" s="1"/>
  <c r="AT92" i="13"/>
  <c r="AP122" i="11"/>
  <c r="AS91" i="11"/>
  <c r="AP98" i="11"/>
  <c r="AU98" i="11" s="1"/>
  <c r="BC98" i="11" s="1"/>
  <c r="AP97" i="11"/>
  <c r="AS96" i="11"/>
  <c r="BA96" i="11" s="1"/>
  <c r="AT91" i="11"/>
  <c r="BR91" i="11" s="1"/>
  <c r="AP122" i="13"/>
  <c r="AP97" i="13"/>
  <c r="AP98" i="13"/>
  <c r="AU98" i="13" s="1"/>
  <c r="BC98" i="13" s="1"/>
  <c r="AS96" i="13"/>
  <c r="BA96" i="13" s="1"/>
  <c r="AS91" i="13"/>
  <c r="AS90" i="13"/>
  <c r="BQ90" i="13" s="1"/>
  <c r="AR90" i="13"/>
  <c r="AT91" i="13"/>
  <c r="BR91" i="13" s="1"/>
  <c r="AU92" i="13"/>
  <c r="BS92" i="13" s="1"/>
  <c r="AP98" i="16"/>
  <c r="AU98" i="16" s="1"/>
  <c r="BC98" i="16" s="1"/>
  <c r="AP97" i="16"/>
  <c r="AT92" i="16"/>
  <c r="AS91" i="16"/>
  <c r="AT91" i="16"/>
  <c r="BR91" i="16" s="1"/>
  <c r="AU92" i="16"/>
  <c r="BS92" i="16" s="1"/>
  <c r="AD105" i="11"/>
  <c r="AL105" i="11" s="1"/>
  <c r="AD105" i="13"/>
  <c r="AL105" i="13" s="1"/>
  <c r="AE106" i="13"/>
  <c r="AM106" i="13" s="1"/>
  <c r="X113" i="16"/>
  <c r="AF113" i="16" s="1"/>
  <c r="AN113" i="16" s="1"/>
  <c r="W112" i="11"/>
  <c r="AE112" i="11" s="1"/>
  <c r="V112" i="16"/>
  <c r="W113" i="13"/>
  <c r="U111" i="13"/>
  <c r="V111" i="16"/>
  <c r="AD111" i="16" s="1"/>
  <c r="W113" i="16"/>
  <c r="W112" i="16"/>
  <c r="AE112" i="16" s="1"/>
  <c r="AC104" i="11"/>
  <c r="AK104" i="11" s="1"/>
  <c r="AD105" i="16"/>
  <c r="AL105" i="16" s="1"/>
  <c r="AE106" i="16"/>
  <c r="AM106" i="16" s="1"/>
  <c r="AZ90" i="16"/>
  <c r="T111" i="16"/>
  <c r="AB111" i="16" s="1"/>
  <c r="AJ111" i="16" s="1"/>
  <c r="W111" i="16"/>
  <c r="AE111" i="16" s="1"/>
  <c r="X111" i="16"/>
  <c r="AF111" i="16" s="1"/>
  <c r="W110" i="16"/>
  <c r="AE110" i="16" s="1"/>
  <c r="T110" i="16"/>
  <c r="X110" i="16"/>
  <c r="AF110" i="16" s="1"/>
  <c r="V110" i="16"/>
  <c r="AD110" i="16" s="1"/>
  <c r="AC104" i="16"/>
  <c r="AK104" i="16" s="1"/>
  <c r="V113" i="16"/>
  <c r="AD113" i="16" s="1"/>
  <c r="T113" i="16"/>
  <c r="AB113" i="16" s="1"/>
  <c r="U113" i="16"/>
  <c r="AC113" i="16" s="1"/>
  <c r="W112" i="13"/>
  <c r="AE112" i="13" s="1"/>
  <c r="T112" i="16"/>
  <c r="AB112" i="16" s="1"/>
  <c r="U112" i="16"/>
  <c r="AC112" i="16" s="1"/>
  <c r="X112" i="16"/>
  <c r="AF112" i="16" s="1"/>
  <c r="U111" i="16"/>
  <c r="BD92" i="16"/>
  <c r="AB103" i="16"/>
  <c r="AJ103" i="16" s="1"/>
  <c r="AR103" i="16" s="1"/>
  <c r="W113" i="11"/>
  <c r="V111" i="13"/>
  <c r="AD111" i="13" s="1"/>
  <c r="V112" i="11"/>
  <c r="AC104" i="13"/>
  <c r="AK104" i="13" s="1"/>
  <c r="T110" i="13"/>
  <c r="W110" i="13"/>
  <c r="AE110" i="13" s="1"/>
  <c r="V110" i="13"/>
  <c r="AD110" i="13" s="1"/>
  <c r="X110" i="13"/>
  <c r="AF110" i="13" s="1"/>
  <c r="AB103" i="13"/>
  <c r="AJ103" i="13" s="1"/>
  <c r="AR103" i="13" s="1"/>
  <c r="BF122" i="13"/>
  <c r="AX122" i="13"/>
  <c r="Z122" i="13"/>
  <c r="R122" i="13"/>
  <c r="J122" i="13"/>
  <c r="V111" i="11"/>
  <c r="AD111" i="11" s="1"/>
  <c r="V112" i="13"/>
  <c r="U112" i="13"/>
  <c r="AC112" i="13" s="1"/>
  <c r="T112" i="13"/>
  <c r="AB112" i="13" s="1"/>
  <c r="X112" i="13"/>
  <c r="AF112" i="13" s="1"/>
  <c r="X111" i="13"/>
  <c r="AF111" i="13" s="1"/>
  <c r="T111" i="13"/>
  <c r="AB111" i="13" s="1"/>
  <c r="AJ111" i="13" s="1"/>
  <c r="W111" i="13"/>
  <c r="AE111" i="13" s="1"/>
  <c r="V113" i="13"/>
  <c r="AD113" i="13" s="1"/>
  <c r="T113" i="13"/>
  <c r="AB113" i="13" s="1"/>
  <c r="U113" i="13"/>
  <c r="AC113" i="13" s="1"/>
  <c r="X113" i="13"/>
  <c r="AF113" i="13" s="1"/>
  <c r="AN113" i="13" s="1"/>
  <c r="X113" i="11"/>
  <c r="AF113" i="11" s="1"/>
  <c r="AN113" i="11" s="1"/>
  <c r="U111" i="11"/>
  <c r="Z122" i="11"/>
  <c r="R122" i="11"/>
  <c r="J122" i="11"/>
  <c r="BF122" i="11"/>
  <c r="AX122" i="11"/>
  <c r="V113" i="11"/>
  <c r="AD113" i="11" s="1"/>
  <c r="U113" i="11"/>
  <c r="AC113" i="11" s="1"/>
  <c r="T113" i="11"/>
  <c r="AB113" i="11" s="1"/>
  <c r="AB103" i="11"/>
  <c r="AJ103" i="11" s="1"/>
  <c r="AR103" i="11" s="1"/>
  <c r="T112" i="11"/>
  <c r="AB112" i="11" s="1"/>
  <c r="X112" i="11"/>
  <c r="AF112" i="11" s="1"/>
  <c r="U112" i="11"/>
  <c r="AC112" i="11" s="1"/>
  <c r="BC91" i="11"/>
  <c r="T111" i="11"/>
  <c r="AB111" i="11" s="1"/>
  <c r="AJ111" i="11" s="1"/>
  <c r="W111" i="11"/>
  <c r="AE111" i="11" s="1"/>
  <c r="X111" i="11"/>
  <c r="AF111" i="11" s="1"/>
  <c r="W110" i="11"/>
  <c r="AE110" i="11" s="1"/>
  <c r="T110" i="11"/>
  <c r="X110" i="11"/>
  <c r="AF110" i="11" s="1"/>
  <c r="V110" i="11"/>
  <c r="AD110" i="11" s="1"/>
  <c r="AE106" i="11"/>
  <c r="AM106" i="11" s="1"/>
  <c r="D118" i="16"/>
  <c r="L118" i="16" s="1"/>
  <c r="E118" i="16"/>
  <c r="M118" i="16" s="1"/>
  <c r="G120" i="16"/>
  <c r="O120" i="16" s="1"/>
  <c r="F120" i="16"/>
  <c r="N120" i="16" s="1"/>
  <c r="D117" i="16"/>
  <c r="L117" i="16" s="1"/>
  <c r="F119" i="16"/>
  <c r="N119" i="16" s="1"/>
  <c r="E119" i="16"/>
  <c r="M119" i="16" s="1"/>
  <c r="E119" i="13"/>
  <c r="M119" i="13" s="1"/>
  <c r="F119" i="13"/>
  <c r="N119" i="13" s="1"/>
  <c r="G120" i="13"/>
  <c r="O120" i="13" s="1"/>
  <c r="F120" i="13"/>
  <c r="N120" i="13" s="1"/>
  <c r="D117" i="13"/>
  <c r="L117" i="13" s="1"/>
  <c r="E118" i="13"/>
  <c r="M118" i="13" s="1"/>
  <c r="D118" i="13"/>
  <c r="L118" i="13" s="1"/>
  <c r="E124" i="13"/>
  <c r="M124" i="13" s="1"/>
  <c r="A129" i="13"/>
  <c r="AH129" i="13" s="1"/>
  <c r="F125" i="13"/>
  <c r="N125" i="13" s="1"/>
  <c r="H127" i="13"/>
  <c r="P127" i="13" s="1"/>
  <c r="G126" i="13"/>
  <c r="O126" i="13" s="1"/>
  <c r="F125" i="11"/>
  <c r="N125" i="11" s="1"/>
  <c r="A129" i="11"/>
  <c r="AH129" i="11" s="1"/>
  <c r="H127" i="11"/>
  <c r="P127" i="11" s="1"/>
  <c r="E124" i="11"/>
  <c r="M124" i="11" s="1"/>
  <c r="G126" i="11"/>
  <c r="O126" i="11" s="1"/>
  <c r="E119" i="11"/>
  <c r="M119" i="11" s="1"/>
  <c r="F119" i="11"/>
  <c r="N119" i="11" s="1"/>
  <c r="D117" i="11"/>
  <c r="L117" i="11" s="1"/>
  <c r="U117" i="11" s="1"/>
  <c r="AC117" i="11" s="1"/>
  <c r="G120" i="11"/>
  <c r="O120" i="11" s="1"/>
  <c r="F120" i="11"/>
  <c r="N120" i="11" s="1"/>
  <c r="D118" i="11"/>
  <c r="L118" i="11" s="1"/>
  <c r="E118" i="11"/>
  <c r="M118" i="11" s="1"/>
  <c r="C131" i="7"/>
  <c r="F131" i="7"/>
  <c r="N131" i="7" s="1"/>
  <c r="G131" i="7"/>
  <c r="O131" i="7" s="1"/>
  <c r="W131" i="7" s="1"/>
  <c r="AE131" i="7" s="1"/>
  <c r="D131" i="7"/>
  <c r="L131" i="7" s="1"/>
  <c r="E131" i="7"/>
  <c r="M131" i="7" s="1"/>
  <c r="E132" i="7"/>
  <c r="M132" i="7" s="1"/>
  <c r="C132" i="7"/>
  <c r="D132" i="7"/>
  <c r="F132" i="7"/>
  <c r="N132" i="7" s="1"/>
  <c r="G132" i="7"/>
  <c r="O132" i="7" s="1"/>
  <c r="D133" i="7"/>
  <c r="L133" i="7" s="1"/>
  <c r="G133" i="7"/>
  <c r="O133" i="7" s="1"/>
  <c r="C133" i="7"/>
  <c r="E133" i="7"/>
  <c r="M133" i="7" s="1"/>
  <c r="F133" i="7"/>
  <c r="N133" i="7" s="1"/>
  <c r="V133" i="7" s="1"/>
  <c r="AD133" i="7" s="1"/>
  <c r="A143" i="7"/>
  <c r="A138" i="7"/>
  <c r="A140" i="7"/>
  <c r="A139" i="7"/>
  <c r="C59" i="17" a="1"/>
  <c r="B172" i="34" l="1"/>
  <c r="B179" i="34" s="1" a="1"/>
  <c r="G171" i="34"/>
  <c r="BX82" i="13" a="1"/>
  <c r="BX82" i="13" s="1"/>
  <c r="BA91" i="16"/>
  <c r="BQ91" i="16"/>
  <c r="BB92" i="16"/>
  <c r="BR92" i="16"/>
  <c r="BX82" i="11" a="1"/>
  <c r="BX82" i="11" s="1"/>
  <c r="BB90" i="16"/>
  <c r="BR90" i="16"/>
  <c r="AZ90" i="13"/>
  <c r="BP90" i="13"/>
  <c r="BA91" i="13"/>
  <c r="BQ91" i="13"/>
  <c r="BB92" i="13"/>
  <c r="BR92" i="13"/>
  <c r="BA91" i="11"/>
  <c r="BQ91" i="11"/>
  <c r="BB90" i="11"/>
  <c r="BR90" i="11"/>
  <c r="BB92" i="11"/>
  <c r="BR92" i="11"/>
  <c r="W252" i="31"/>
  <c r="P259" i="31"/>
  <c r="B619" i="31"/>
  <c r="B618" i="31"/>
  <c r="A604" i="31"/>
  <c r="A605" i="31" s="1"/>
  <c r="A606" i="31" s="1"/>
  <c r="A607" i="31" s="1"/>
  <c r="B608" i="31"/>
  <c r="AE252" i="31"/>
  <c r="AL245" i="31"/>
  <c r="H245" i="31"/>
  <c r="A252" i="31"/>
  <c r="B613" i="31"/>
  <c r="B610" i="30"/>
  <c r="B611" i="30"/>
  <c r="AL245" i="30"/>
  <c r="AE252" i="30"/>
  <c r="A604" i="30"/>
  <c r="A605" i="30" s="1"/>
  <c r="A606" i="30" s="1"/>
  <c r="A607" i="30" s="1"/>
  <c r="B608" i="30"/>
  <c r="A259" i="30"/>
  <c r="H252" i="30"/>
  <c r="W245" i="30"/>
  <c r="P252" i="30"/>
  <c r="B613" i="30"/>
  <c r="B610" i="29"/>
  <c r="B611" i="29"/>
  <c r="A604" i="29"/>
  <c r="A605" i="29" s="1"/>
  <c r="A606" i="29" s="1"/>
  <c r="A607" i="29" s="1"/>
  <c r="B608" i="29"/>
  <c r="B613" i="29"/>
  <c r="H245" i="29"/>
  <c r="A252" i="29"/>
  <c r="AL245" i="29"/>
  <c r="AE252" i="29"/>
  <c r="W245" i="29"/>
  <c r="P252" i="29"/>
  <c r="A609" i="20"/>
  <c r="A610" i="20" s="1"/>
  <c r="A611" i="20" s="1"/>
  <c r="A612" i="20"/>
  <c r="H252" i="20"/>
  <c r="A259" i="20"/>
  <c r="AE259" i="20"/>
  <c r="AL259" i="20" s="1"/>
  <c r="P259" i="20"/>
  <c r="W259" i="20" s="1"/>
  <c r="C59" i="17"/>
  <c r="BG39" i="9"/>
  <c r="BA21" i="9"/>
  <c r="BI21" i="9" s="1"/>
  <c r="BQ21" i="9"/>
  <c r="BX19" i="9" s="1" a="1"/>
  <c r="AU29" i="9"/>
  <c r="BS22" i="9"/>
  <c r="U124" i="7"/>
  <c r="AC124" i="7" s="1"/>
  <c r="R143" i="7"/>
  <c r="Z143" i="7"/>
  <c r="J143" i="7"/>
  <c r="W133" i="7"/>
  <c r="AE133" i="7" s="1"/>
  <c r="AP119" i="7"/>
  <c r="U126" i="7"/>
  <c r="AC126" i="7" s="1"/>
  <c r="T133" i="7"/>
  <c r="AB133" i="7" s="1"/>
  <c r="U133" i="7"/>
  <c r="AC133" i="7" s="1"/>
  <c r="T126" i="7"/>
  <c r="AB126" i="7" s="1"/>
  <c r="L132" i="7"/>
  <c r="T132" i="7" s="1"/>
  <c r="AB132" i="7" s="1"/>
  <c r="AJ132" i="7" s="1"/>
  <c r="W126" i="7"/>
  <c r="AE126" i="7" s="1"/>
  <c r="AM126" i="7" s="1"/>
  <c r="U131" i="7"/>
  <c r="AC131" i="7" s="1"/>
  <c r="T131" i="7"/>
  <c r="AB131" i="7" s="1"/>
  <c r="W124" i="7"/>
  <c r="AE124" i="7" s="1"/>
  <c r="V131" i="7"/>
  <c r="AD131" i="7" s="1"/>
  <c r="V124" i="7"/>
  <c r="AD124" i="7" s="1"/>
  <c r="AP106" i="11"/>
  <c r="AT106" i="11" s="1"/>
  <c r="AT99" i="11"/>
  <c r="BB99" i="11" s="1"/>
  <c r="AP104" i="11"/>
  <c r="AS104" i="11" s="1"/>
  <c r="AU99" i="11"/>
  <c r="AU99" i="13"/>
  <c r="AT119" i="7"/>
  <c r="AU119" i="7"/>
  <c r="BC119" i="7" s="1"/>
  <c r="AS119" i="7"/>
  <c r="BA119" i="7" s="1"/>
  <c r="AR118" i="7"/>
  <c r="AZ118" i="7" s="1"/>
  <c r="AT118" i="7"/>
  <c r="BB118" i="7" s="1"/>
  <c r="AU99" i="16"/>
  <c r="AH143" i="7"/>
  <c r="BF143" i="7"/>
  <c r="AX143" i="7"/>
  <c r="AP143" i="7"/>
  <c r="AK131" i="7"/>
  <c r="AS131" i="7" s="1"/>
  <c r="BA131" i="7" s="1"/>
  <c r="AL133" i="7"/>
  <c r="AP106" i="13"/>
  <c r="AT106" i="13" s="1"/>
  <c r="BB106" i="13" s="1"/>
  <c r="AJ131" i="7"/>
  <c r="AR131" i="7" s="1"/>
  <c r="AK133" i="7"/>
  <c r="AT99" i="13"/>
  <c r="BB99" i="13" s="1"/>
  <c r="AK126" i="7"/>
  <c r="AM133" i="7"/>
  <c r="AK124" i="7"/>
  <c r="AS124" i="7" s="1"/>
  <c r="BA124" i="7" s="1"/>
  <c r="AP125" i="7"/>
  <c r="AS125" i="7" s="1"/>
  <c r="AT99" i="16"/>
  <c r="BB99" i="16" s="1"/>
  <c r="AP104" i="16"/>
  <c r="AS104" i="16" s="1"/>
  <c r="AK112" i="11"/>
  <c r="AK112" i="13"/>
  <c r="AK112" i="16"/>
  <c r="AK110" i="13"/>
  <c r="AK110" i="16"/>
  <c r="AS110" i="16" s="1"/>
  <c r="BA110" i="16" s="1"/>
  <c r="AM112" i="11"/>
  <c r="AK110" i="11"/>
  <c r="AL111" i="11"/>
  <c r="AL113" i="11"/>
  <c r="AL113" i="13"/>
  <c r="AL111" i="13"/>
  <c r="AM112" i="13"/>
  <c r="AM112" i="16"/>
  <c r="AL113" i="16"/>
  <c r="AL111" i="16"/>
  <c r="BG11" i="9"/>
  <c r="BG67" i="9"/>
  <c r="BG60" i="9"/>
  <c r="BB22" i="9"/>
  <c r="BJ22" i="9" s="1"/>
  <c r="AT29" i="9"/>
  <c r="BR29" i="9" s="1"/>
  <c r="BD29" i="9"/>
  <c r="BL29" i="9" s="1"/>
  <c r="AV36" i="9"/>
  <c r="BG18" i="9"/>
  <c r="BG53" i="9"/>
  <c r="BG46" i="9"/>
  <c r="AP129" i="11"/>
  <c r="AS103" i="11"/>
  <c r="BA103" i="11" s="1"/>
  <c r="AP105" i="11"/>
  <c r="AS105" i="11" s="1"/>
  <c r="AS97" i="11"/>
  <c r="AR97" i="11"/>
  <c r="AZ97" i="11" s="1"/>
  <c r="AS98" i="11"/>
  <c r="BA98" i="11" s="1"/>
  <c r="AT97" i="11"/>
  <c r="BB97" i="11" s="1"/>
  <c r="AT98" i="11"/>
  <c r="AP129" i="13"/>
  <c r="AP105" i="13"/>
  <c r="AU105" i="13" s="1"/>
  <c r="BC105" i="13" s="1"/>
  <c r="AP104" i="13"/>
  <c r="AS103" i="13"/>
  <c r="BA103" i="13" s="1"/>
  <c r="AS97" i="13"/>
  <c r="AR97" i="13"/>
  <c r="AZ97" i="13" s="1"/>
  <c r="AS98" i="13"/>
  <c r="BA98" i="13" s="1"/>
  <c r="AT98" i="13"/>
  <c r="AT97" i="13"/>
  <c r="BB97" i="13" s="1"/>
  <c r="AS97" i="16"/>
  <c r="AR97" i="16"/>
  <c r="AZ97" i="16" s="1"/>
  <c r="AS98" i="16"/>
  <c r="BA98" i="16" s="1"/>
  <c r="AP106" i="16"/>
  <c r="AV106" i="16" s="1"/>
  <c r="AP105" i="16"/>
  <c r="AT105" i="16" s="1"/>
  <c r="AT98" i="16"/>
  <c r="AT97" i="16"/>
  <c r="BB97" i="16" s="1"/>
  <c r="AD112" i="16"/>
  <c r="AL112" i="16" s="1"/>
  <c r="BD99" i="11"/>
  <c r="AE113" i="13"/>
  <c r="AM113" i="13" s="1"/>
  <c r="AE113" i="16"/>
  <c r="AM113" i="16" s="1"/>
  <c r="AC111" i="13"/>
  <c r="AK111" i="13" s="1"/>
  <c r="AE113" i="11"/>
  <c r="AM113" i="11" s="1"/>
  <c r="W119" i="16"/>
  <c r="AE119" i="16" s="1"/>
  <c r="V118" i="13"/>
  <c r="AD118" i="13" s="1"/>
  <c r="X120" i="16"/>
  <c r="AF120" i="16" s="1"/>
  <c r="AN120" i="16" s="1"/>
  <c r="U118" i="16"/>
  <c r="X118" i="16"/>
  <c r="AF118" i="16" s="1"/>
  <c r="T118" i="16"/>
  <c r="AB118" i="16" s="1"/>
  <c r="AJ118" i="16" s="1"/>
  <c r="W118" i="16"/>
  <c r="AE118" i="16" s="1"/>
  <c r="AB110" i="16"/>
  <c r="AJ110" i="16" s="1"/>
  <c r="AR110" i="16" s="1"/>
  <c r="V119" i="11"/>
  <c r="V118" i="16"/>
  <c r="AD118" i="16" s="1"/>
  <c r="AL118" i="16" s="1"/>
  <c r="U119" i="16"/>
  <c r="AC119" i="16" s="1"/>
  <c r="X119" i="16"/>
  <c r="AF119" i="16" s="1"/>
  <c r="T119" i="16"/>
  <c r="AB119" i="16" s="1"/>
  <c r="AC111" i="16"/>
  <c r="AK111" i="16" s="1"/>
  <c r="BD99" i="16"/>
  <c r="V119" i="16"/>
  <c r="T117" i="16"/>
  <c r="V117" i="16"/>
  <c r="AD117" i="16" s="1"/>
  <c r="X117" i="16"/>
  <c r="AF117" i="16" s="1"/>
  <c r="W117" i="16"/>
  <c r="AE117" i="16" s="1"/>
  <c r="V120" i="16"/>
  <c r="AD120" i="16" s="1"/>
  <c r="U120" i="16"/>
  <c r="AC120" i="16" s="1"/>
  <c r="T120" i="16"/>
  <c r="AB120" i="16" s="1"/>
  <c r="U117" i="16"/>
  <c r="AC117" i="16" s="1"/>
  <c r="W120" i="16"/>
  <c r="AD112" i="11"/>
  <c r="AL112" i="11" s="1"/>
  <c r="T118" i="13"/>
  <c r="AB118" i="13" s="1"/>
  <c r="AJ118" i="13" s="1"/>
  <c r="W118" i="13"/>
  <c r="AE118" i="13" s="1"/>
  <c r="X118" i="13"/>
  <c r="AF118" i="13" s="1"/>
  <c r="AD112" i="13"/>
  <c r="AL112" i="13" s="1"/>
  <c r="U118" i="13"/>
  <c r="X117" i="13"/>
  <c r="AF117" i="13" s="1"/>
  <c r="V117" i="13"/>
  <c r="AD117" i="13" s="1"/>
  <c r="T117" i="13"/>
  <c r="W117" i="13"/>
  <c r="AE117" i="13" s="1"/>
  <c r="V120" i="13"/>
  <c r="AD120" i="13" s="1"/>
  <c r="U120" i="13"/>
  <c r="AC120" i="13" s="1"/>
  <c r="T120" i="13"/>
  <c r="AB120" i="13" s="1"/>
  <c r="U117" i="13"/>
  <c r="AC117" i="13" s="1"/>
  <c r="BF129" i="13"/>
  <c r="AX129" i="13"/>
  <c r="Z129" i="13"/>
  <c r="R129" i="13"/>
  <c r="J129" i="13"/>
  <c r="W120" i="13"/>
  <c r="V119" i="13"/>
  <c r="U119" i="13"/>
  <c r="AC119" i="13" s="1"/>
  <c r="T119" i="13"/>
  <c r="AB119" i="13" s="1"/>
  <c r="X119" i="13"/>
  <c r="AF119" i="13" s="1"/>
  <c r="X120" i="13"/>
  <c r="AF120" i="13" s="1"/>
  <c r="AN120" i="13" s="1"/>
  <c r="W119" i="13"/>
  <c r="AE119" i="13" s="1"/>
  <c r="AB110" i="13"/>
  <c r="AJ110" i="13" s="1"/>
  <c r="AR110" i="13" s="1"/>
  <c r="W120" i="11"/>
  <c r="U118" i="11"/>
  <c r="U119" i="11"/>
  <c r="AC119" i="11" s="1"/>
  <c r="T119" i="11"/>
  <c r="AB119" i="11" s="1"/>
  <c r="X119" i="11"/>
  <c r="AF119" i="11" s="1"/>
  <c r="X117" i="11"/>
  <c r="AF117" i="11" s="1"/>
  <c r="W117" i="11"/>
  <c r="AE117" i="11" s="1"/>
  <c r="V117" i="11"/>
  <c r="AD117" i="11" s="1"/>
  <c r="T117" i="11"/>
  <c r="BF129" i="11"/>
  <c r="AX129" i="11"/>
  <c r="Z129" i="11"/>
  <c r="R129" i="11"/>
  <c r="J129" i="11"/>
  <c r="W119" i="11"/>
  <c r="AE119" i="11" s="1"/>
  <c r="AC111" i="11"/>
  <c r="AK111" i="11" s="1"/>
  <c r="AB110" i="11"/>
  <c r="AJ110" i="11" s="1"/>
  <c r="AR110" i="11" s="1"/>
  <c r="X120" i="11"/>
  <c r="AF120" i="11" s="1"/>
  <c r="AN120" i="11" s="1"/>
  <c r="T118" i="11"/>
  <c r="AB118" i="11" s="1"/>
  <c r="AJ118" i="11" s="1"/>
  <c r="W118" i="11"/>
  <c r="AE118" i="11" s="1"/>
  <c r="X118" i="11"/>
  <c r="AF118" i="11" s="1"/>
  <c r="V118" i="11"/>
  <c r="AD118" i="11" s="1"/>
  <c r="V120" i="11"/>
  <c r="AD120" i="11" s="1"/>
  <c r="T120" i="11"/>
  <c r="AB120" i="11" s="1"/>
  <c r="U120" i="11"/>
  <c r="AC120" i="11" s="1"/>
  <c r="D125" i="13"/>
  <c r="L125" i="13" s="1"/>
  <c r="E125" i="13"/>
  <c r="M125" i="13" s="1"/>
  <c r="E131" i="13"/>
  <c r="M131" i="13" s="1"/>
  <c r="A136" i="13"/>
  <c r="AH136" i="13" s="1"/>
  <c r="H134" i="13"/>
  <c r="P134" i="13" s="1"/>
  <c r="G133" i="13"/>
  <c r="O133" i="13" s="1"/>
  <c r="F132" i="13"/>
  <c r="N132" i="13" s="1"/>
  <c r="D124" i="13"/>
  <c r="L124" i="13" s="1"/>
  <c r="F127" i="13"/>
  <c r="N127" i="13" s="1"/>
  <c r="G127" i="13"/>
  <c r="O127" i="13" s="1"/>
  <c r="E126" i="13"/>
  <c r="M126" i="13" s="1"/>
  <c r="F126" i="13"/>
  <c r="N126" i="13" s="1"/>
  <c r="E126" i="11"/>
  <c r="M126" i="11" s="1"/>
  <c r="F126" i="11"/>
  <c r="N126" i="11" s="1"/>
  <c r="D124" i="11"/>
  <c r="L124" i="11" s="1"/>
  <c r="U124" i="11" s="1"/>
  <c r="AC124" i="11" s="1"/>
  <c r="F127" i="11"/>
  <c r="N127" i="11" s="1"/>
  <c r="G127" i="11"/>
  <c r="O127" i="11" s="1"/>
  <c r="E131" i="11"/>
  <c r="M131" i="11" s="1"/>
  <c r="A136" i="11"/>
  <c r="AH136" i="11" s="1"/>
  <c r="F132" i="11"/>
  <c r="N132" i="11" s="1"/>
  <c r="H134" i="11"/>
  <c r="P134" i="11" s="1"/>
  <c r="G133" i="11"/>
  <c r="O133" i="11" s="1"/>
  <c r="D125" i="11"/>
  <c r="L125" i="11" s="1"/>
  <c r="E125" i="11"/>
  <c r="M125" i="11" s="1"/>
  <c r="A146" i="7"/>
  <c r="A147" i="7"/>
  <c r="A145" i="7"/>
  <c r="A150" i="7"/>
  <c r="E138" i="7"/>
  <c r="M138" i="7" s="1"/>
  <c r="C138" i="7"/>
  <c r="D138" i="7"/>
  <c r="L138" i="7" s="1"/>
  <c r="F138" i="7"/>
  <c r="N138" i="7" s="1"/>
  <c r="G138" i="7"/>
  <c r="O138" i="7" s="1"/>
  <c r="G139" i="7"/>
  <c r="O139" i="7" s="1"/>
  <c r="C139" i="7"/>
  <c r="D139" i="7"/>
  <c r="L139" i="7" s="1"/>
  <c r="E139" i="7"/>
  <c r="M139" i="7" s="1"/>
  <c r="U139" i="7" s="1"/>
  <c r="AC139" i="7" s="1"/>
  <c r="F139" i="7"/>
  <c r="N139" i="7" s="1"/>
  <c r="F140" i="7"/>
  <c r="N140" i="7" s="1"/>
  <c r="E140" i="7"/>
  <c r="M140" i="7" s="1"/>
  <c r="G140" i="7"/>
  <c r="O140" i="7" s="1"/>
  <c r="W140" i="7" s="1"/>
  <c r="AE140" i="7" s="1"/>
  <c r="C140" i="7"/>
  <c r="D140" i="7"/>
  <c r="L140" i="7" s="1"/>
  <c r="C57" i="17" a="1"/>
  <c r="C50" i="17" a="1"/>
  <c r="C58" i="17" a="1"/>
  <c r="C55" i="17" a="1"/>
  <c r="C54" i="17" a="1"/>
  <c r="C56" i="17" a="1"/>
  <c r="C51" i="17" a="1"/>
  <c r="B179" i="34" l="1"/>
  <c r="B186" i="34" s="1" a="1"/>
  <c r="G178" i="34"/>
  <c r="BX89" i="13" a="1"/>
  <c r="BX89" i="13" s="1"/>
  <c r="BX89" i="11" a="1"/>
  <c r="BX89" i="11" s="1"/>
  <c r="H252" i="31"/>
  <c r="A259" i="31"/>
  <c r="AE259" i="31"/>
  <c r="AL252" i="31"/>
  <c r="A608" i="31"/>
  <c r="A609" i="31" s="1"/>
  <c r="A610" i="31" s="1"/>
  <c r="A611" i="31" s="1"/>
  <c r="B612" i="31"/>
  <c r="B622" i="31"/>
  <c r="B623" i="31"/>
  <c r="W259" i="31"/>
  <c r="P266" i="31"/>
  <c r="B617" i="31"/>
  <c r="W252" i="30"/>
  <c r="P259" i="30"/>
  <c r="H259" i="30"/>
  <c r="A266" i="30"/>
  <c r="A608" i="30"/>
  <c r="A609" i="30" s="1"/>
  <c r="B612" i="30"/>
  <c r="AL252" i="30"/>
  <c r="AE259" i="30"/>
  <c r="B615" i="30"/>
  <c r="B614" i="30"/>
  <c r="A610" i="30"/>
  <c r="A611" i="30" s="1"/>
  <c r="B617" i="30"/>
  <c r="AL252" i="29"/>
  <c r="AE259" i="29"/>
  <c r="H252" i="29"/>
  <c r="A259" i="29"/>
  <c r="B617" i="29"/>
  <c r="A608" i="29"/>
  <c r="A609" i="29" s="1"/>
  <c r="B612" i="29"/>
  <c r="B615" i="29"/>
  <c r="B614" i="29"/>
  <c r="A610" i="29"/>
  <c r="A611" i="29" s="1"/>
  <c r="W252" i="29"/>
  <c r="P259" i="29"/>
  <c r="A613" i="20"/>
  <c r="A614" i="20" s="1"/>
  <c r="A615" i="20" s="1"/>
  <c r="A266" i="20"/>
  <c r="H259" i="20"/>
  <c r="AE266" i="20"/>
  <c r="AL266" i="20" s="1"/>
  <c r="P266" i="20"/>
  <c r="W266" i="20" s="1"/>
  <c r="C55" i="17"/>
  <c r="C56" i="17"/>
  <c r="C51" i="17"/>
  <c r="C57" i="17"/>
  <c r="C58" i="17"/>
  <c r="C50" i="17"/>
  <c r="C54" i="17"/>
  <c r="BX19" i="9"/>
  <c r="BD36" i="9"/>
  <c r="BL36" i="9" s="1"/>
  <c r="BT36" i="9"/>
  <c r="AU36" i="9"/>
  <c r="BS36" i="9" s="1"/>
  <c r="BS29" i="9"/>
  <c r="U140" i="7"/>
  <c r="AC140" i="7" s="1"/>
  <c r="V132" i="7"/>
  <c r="AD132" i="7" s="1"/>
  <c r="AL132" i="7" s="1"/>
  <c r="W132" i="7"/>
  <c r="AE132" i="7" s="1"/>
  <c r="T139" i="7"/>
  <c r="AB139" i="7" s="1"/>
  <c r="V139" i="7"/>
  <c r="AD139" i="7" s="1"/>
  <c r="U132" i="7"/>
  <c r="AC132" i="7" s="1"/>
  <c r="AK132" i="7" s="1"/>
  <c r="V140" i="7"/>
  <c r="AD140" i="7" s="1"/>
  <c r="AL140" i="7" s="1"/>
  <c r="W138" i="7"/>
  <c r="AE138" i="7" s="1"/>
  <c r="W139" i="7"/>
  <c r="AE139" i="7" s="1"/>
  <c r="Z150" i="7"/>
  <c r="R150" i="7"/>
  <c r="J150" i="7"/>
  <c r="T140" i="7"/>
  <c r="AB140" i="7" s="1"/>
  <c r="V138" i="7"/>
  <c r="AD138" i="7" s="1"/>
  <c r="U138" i="7"/>
  <c r="AC138" i="7" s="1"/>
  <c r="T138" i="7"/>
  <c r="AB138" i="7" s="1"/>
  <c r="AP111" i="11"/>
  <c r="AS111" i="11" s="1"/>
  <c r="AT104" i="11"/>
  <c r="BB104" i="11" s="1"/>
  <c r="AR104" i="11"/>
  <c r="AZ104" i="11" s="1"/>
  <c r="AR125" i="7"/>
  <c r="AZ125" i="7" s="1"/>
  <c r="AR104" i="16"/>
  <c r="AZ104" i="16" s="1"/>
  <c r="AU106" i="11"/>
  <c r="AV106" i="11"/>
  <c r="BD106" i="11" s="1"/>
  <c r="AP113" i="13"/>
  <c r="AV113" i="13" s="1"/>
  <c r="AU106" i="13"/>
  <c r="AP113" i="16"/>
  <c r="AU113" i="16" s="1"/>
  <c r="AT104" i="16"/>
  <c r="BB104" i="16" s="1"/>
  <c r="AP132" i="7"/>
  <c r="AT132" i="7" s="1"/>
  <c r="BB132" i="7" s="1"/>
  <c r="BF150" i="7"/>
  <c r="AH150" i="7"/>
  <c r="AX150" i="7"/>
  <c r="AP150" i="7"/>
  <c r="AP133" i="7"/>
  <c r="AT133" i="7" s="1"/>
  <c r="AT125" i="7"/>
  <c r="BB125" i="7" s="1"/>
  <c r="AV106" i="13"/>
  <c r="BD106" i="13" s="1"/>
  <c r="AP126" i="7"/>
  <c r="AK139" i="7"/>
  <c r="AK117" i="11"/>
  <c r="AS117" i="11" s="1"/>
  <c r="BA117" i="11" s="1"/>
  <c r="AM119" i="11"/>
  <c r="AL120" i="11"/>
  <c r="AL118" i="11"/>
  <c r="AK119" i="11"/>
  <c r="AM119" i="13"/>
  <c r="AK117" i="13"/>
  <c r="AS117" i="13" s="1"/>
  <c r="BA117" i="13" s="1"/>
  <c r="AK119" i="16"/>
  <c r="AK7" i="16" s="1"/>
  <c r="AL120" i="13"/>
  <c r="AL118" i="13"/>
  <c r="AK119" i="13"/>
  <c r="AK117" i="16"/>
  <c r="AS117" i="16" s="1"/>
  <c r="BA117" i="16" s="1"/>
  <c r="AL120" i="16"/>
  <c r="AM119" i="16"/>
  <c r="BB29" i="9"/>
  <c r="BJ29" i="9" s="1"/>
  <c r="BG25" i="9" s="1"/>
  <c r="AT36" i="9"/>
  <c r="AP112" i="13"/>
  <c r="AU112" i="13" s="1"/>
  <c r="AP136" i="11"/>
  <c r="AS110" i="11"/>
  <c r="BA110" i="11" s="1"/>
  <c r="AP113" i="11"/>
  <c r="AV113" i="11" s="1"/>
  <c r="BD113" i="11" s="1"/>
  <c r="AP112" i="11"/>
  <c r="AU112" i="11" s="1"/>
  <c r="BC112" i="11" s="1"/>
  <c r="AT105" i="11"/>
  <c r="AU105" i="11"/>
  <c r="BC105" i="11" s="1"/>
  <c r="AP136" i="13"/>
  <c r="AP111" i="13"/>
  <c r="AS104" i="13"/>
  <c r="AR104" i="13"/>
  <c r="AZ104" i="13" s="1"/>
  <c r="AS105" i="13"/>
  <c r="BA105" i="13" s="1"/>
  <c r="AS110" i="13"/>
  <c r="BA110" i="13" s="1"/>
  <c r="AU106" i="16"/>
  <c r="AT105" i="13"/>
  <c r="AT104" i="13"/>
  <c r="BB104" i="13" s="1"/>
  <c r="AP112" i="16"/>
  <c r="AU112" i="16" s="1"/>
  <c r="BC112" i="16" s="1"/>
  <c r="AP111" i="16"/>
  <c r="AS105" i="16"/>
  <c r="BA105" i="16" s="1"/>
  <c r="AU105" i="16"/>
  <c r="BC105" i="16" s="1"/>
  <c r="AT106" i="16"/>
  <c r="BB106" i="16" s="1"/>
  <c r="AN8" i="16"/>
  <c r="AE120" i="11"/>
  <c r="AM120" i="11" s="1"/>
  <c r="AD119" i="11"/>
  <c r="AL119" i="11" s="1"/>
  <c r="AC118" i="16"/>
  <c r="AK118" i="16" s="1"/>
  <c r="AP118" i="16" s="1"/>
  <c r="U125" i="13"/>
  <c r="AC118" i="11"/>
  <c r="AK118" i="11" s="1"/>
  <c r="W127" i="11"/>
  <c r="V126" i="13"/>
  <c r="AB117" i="16"/>
  <c r="AJ117" i="16" s="1"/>
  <c r="AR117" i="16" s="1"/>
  <c r="AJ6" i="16"/>
  <c r="AE120" i="16"/>
  <c r="AM120" i="16" s="1"/>
  <c r="BD106" i="16"/>
  <c r="AD119" i="16"/>
  <c r="AL119" i="16" s="1"/>
  <c r="V126" i="11"/>
  <c r="X125" i="13"/>
  <c r="AF125" i="13" s="1"/>
  <c r="T125" i="13"/>
  <c r="AB125" i="13" s="1"/>
  <c r="AJ125" i="13" s="1"/>
  <c r="W125" i="13"/>
  <c r="AE125" i="13" s="1"/>
  <c r="V125" i="13"/>
  <c r="AD125" i="13" s="1"/>
  <c r="AC118" i="13"/>
  <c r="AK118" i="13" s="1"/>
  <c r="X126" i="13"/>
  <c r="AF126" i="13" s="1"/>
  <c r="U126" i="13"/>
  <c r="AC126" i="13" s="1"/>
  <c r="T126" i="13"/>
  <c r="AB126" i="13" s="1"/>
  <c r="W127" i="13"/>
  <c r="V127" i="13"/>
  <c r="AD127" i="13" s="1"/>
  <c r="U127" i="13"/>
  <c r="AC127" i="13" s="1"/>
  <c r="T127" i="13"/>
  <c r="AB127" i="13" s="1"/>
  <c r="X127" i="13"/>
  <c r="AF127" i="13" s="1"/>
  <c r="AN127" i="13" s="1"/>
  <c r="W124" i="13"/>
  <c r="AE124" i="13" s="1"/>
  <c r="T124" i="13"/>
  <c r="X124" i="13"/>
  <c r="AF124" i="13" s="1"/>
  <c r="V124" i="13"/>
  <c r="AD124" i="13" s="1"/>
  <c r="W126" i="13"/>
  <c r="AE126" i="13" s="1"/>
  <c r="AD119" i="13"/>
  <c r="AL119" i="13" s="1"/>
  <c r="AE120" i="13"/>
  <c r="AM120" i="13" s="1"/>
  <c r="AX136" i="13"/>
  <c r="BF136" i="13"/>
  <c r="Z136" i="13"/>
  <c r="R136" i="13"/>
  <c r="J136" i="13"/>
  <c r="U124" i="13"/>
  <c r="AC124" i="13" s="1"/>
  <c r="AB117" i="13"/>
  <c r="AJ117" i="13" s="1"/>
  <c r="AR117" i="13" s="1"/>
  <c r="X127" i="11"/>
  <c r="AF127" i="11" s="1"/>
  <c r="AN127" i="11" s="1"/>
  <c r="W126" i="11"/>
  <c r="AE126" i="11" s="1"/>
  <c r="U125" i="11"/>
  <c r="BB106" i="11"/>
  <c r="T125" i="11"/>
  <c r="AB125" i="11" s="1"/>
  <c r="AJ125" i="11" s="1"/>
  <c r="X125" i="11"/>
  <c r="AF125" i="11" s="1"/>
  <c r="W125" i="11"/>
  <c r="AE125" i="11" s="1"/>
  <c r="R136" i="11"/>
  <c r="BF136" i="11"/>
  <c r="AX136" i="11"/>
  <c r="Z136" i="11"/>
  <c r="J136" i="11"/>
  <c r="V125" i="11"/>
  <c r="AD125" i="11" s="1"/>
  <c r="BA105" i="11"/>
  <c r="U126" i="11"/>
  <c r="AC126" i="11" s="1"/>
  <c r="X126" i="11"/>
  <c r="AF126" i="11" s="1"/>
  <c r="T126" i="11"/>
  <c r="AB126" i="11" s="1"/>
  <c r="V127" i="11"/>
  <c r="AD127" i="11" s="1"/>
  <c r="U127" i="11"/>
  <c r="AC127" i="11" s="1"/>
  <c r="T127" i="11"/>
  <c r="AB127" i="11" s="1"/>
  <c r="AB117" i="11"/>
  <c r="AJ117" i="11" s="1"/>
  <c r="AR117" i="11" s="1"/>
  <c r="X124" i="11"/>
  <c r="AF124" i="11" s="1"/>
  <c r="T124" i="11"/>
  <c r="V124" i="11"/>
  <c r="AD124" i="11" s="1"/>
  <c r="W124" i="11"/>
  <c r="AE124" i="11" s="1"/>
  <c r="D132" i="13"/>
  <c r="L132" i="13" s="1"/>
  <c r="E132" i="13"/>
  <c r="M132" i="13" s="1"/>
  <c r="E133" i="13"/>
  <c r="M133" i="13" s="1"/>
  <c r="F133" i="13"/>
  <c r="N133" i="13" s="1"/>
  <c r="F134" i="13"/>
  <c r="N134" i="13" s="1"/>
  <c r="G134" i="13"/>
  <c r="O134" i="13" s="1"/>
  <c r="E138" i="13"/>
  <c r="M138" i="13" s="1"/>
  <c r="A143" i="13"/>
  <c r="AH143" i="13" s="1"/>
  <c r="H141" i="13"/>
  <c r="P141" i="13" s="1"/>
  <c r="G140" i="13"/>
  <c r="O140" i="13" s="1"/>
  <c r="F139" i="13"/>
  <c r="N139" i="13" s="1"/>
  <c r="D131" i="13"/>
  <c r="L131" i="13" s="1"/>
  <c r="E133" i="11"/>
  <c r="M133" i="11" s="1"/>
  <c r="F133" i="11"/>
  <c r="N133" i="11" s="1"/>
  <c r="F134" i="11"/>
  <c r="N134" i="11" s="1"/>
  <c r="G134" i="11"/>
  <c r="O134" i="11" s="1"/>
  <c r="D132" i="11"/>
  <c r="L132" i="11" s="1"/>
  <c r="E132" i="11"/>
  <c r="M132" i="11" s="1"/>
  <c r="E138" i="11"/>
  <c r="M138" i="11" s="1"/>
  <c r="A143" i="11"/>
  <c r="AH143" i="11" s="1"/>
  <c r="F139" i="11"/>
  <c r="N139" i="11" s="1"/>
  <c r="H141" i="11"/>
  <c r="P141" i="11" s="1"/>
  <c r="G140" i="11"/>
  <c r="O140" i="11" s="1"/>
  <c r="D131" i="11"/>
  <c r="L131" i="11" s="1"/>
  <c r="A153" i="7"/>
  <c r="A154" i="7"/>
  <c r="A152" i="7"/>
  <c r="A157" i="7"/>
  <c r="C145" i="7"/>
  <c r="D145" i="7"/>
  <c r="E145" i="7"/>
  <c r="M145" i="7" s="1"/>
  <c r="F145" i="7"/>
  <c r="N145" i="7" s="1"/>
  <c r="G145" i="7"/>
  <c r="O145" i="7" s="1"/>
  <c r="C147" i="7"/>
  <c r="D147" i="7"/>
  <c r="L147" i="7" s="1"/>
  <c r="E147" i="7"/>
  <c r="M147" i="7" s="1"/>
  <c r="F147" i="7"/>
  <c r="G147" i="7"/>
  <c r="C146" i="7"/>
  <c r="D146" i="7"/>
  <c r="L146" i="7" s="1"/>
  <c r="E146" i="7"/>
  <c r="M146" i="7" s="1"/>
  <c r="F146" i="7"/>
  <c r="N146" i="7" s="1"/>
  <c r="V146" i="7" s="1"/>
  <c r="AD146" i="7" s="1"/>
  <c r="G146" i="7"/>
  <c r="O146" i="7" s="1"/>
  <c r="C52" i="17" a="1"/>
  <c r="B186" i="34" l="1"/>
  <c r="B193" i="34" s="1" a="1"/>
  <c r="G185" i="34"/>
  <c r="W266" i="31"/>
  <c r="P273" i="31"/>
  <c r="B627" i="31"/>
  <c r="B626" i="31"/>
  <c r="A612" i="31"/>
  <c r="A613" i="31" s="1"/>
  <c r="A614" i="31" s="1"/>
  <c r="A615" i="31" s="1"/>
  <c r="B616" i="31"/>
  <c r="B620" i="31" s="1"/>
  <c r="AL259" i="31"/>
  <c r="AE266" i="31"/>
  <c r="H259" i="31"/>
  <c r="A266" i="31"/>
  <c r="A617" i="31"/>
  <c r="A618" i="31" s="1"/>
  <c r="A619" i="31" s="1"/>
  <c r="B621" i="31"/>
  <c r="B618" i="30"/>
  <c r="B619" i="30"/>
  <c r="AL259" i="30"/>
  <c r="AE266" i="30"/>
  <c r="A612" i="30"/>
  <c r="A613" i="30" s="1"/>
  <c r="A614" i="30" s="1"/>
  <c r="A615" i="30" s="1"/>
  <c r="B616" i="30"/>
  <c r="B620" i="30" s="1"/>
  <c r="H266" i="30"/>
  <c r="A273" i="30"/>
  <c r="W259" i="30"/>
  <c r="P266" i="30"/>
  <c r="A617" i="30"/>
  <c r="B621" i="30"/>
  <c r="B618" i="29"/>
  <c r="B619" i="29"/>
  <c r="A612" i="29"/>
  <c r="A613" i="29" s="1"/>
  <c r="A614" i="29" s="1"/>
  <c r="A615" i="29" s="1"/>
  <c r="B616" i="29"/>
  <c r="B620" i="29" s="1"/>
  <c r="A617" i="29"/>
  <c r="B621" i="29"/>
  <c r="H259" i="29"/>
  <c r="A266" i="29"/>
  <c r="AL259" i="29"/>
  <c r="AE266" i="29"/>
  <c r="W259" i="29"/>
  <c r="P266" i="29"/>
  <c r="A620" i="20"/>
  <c r="A617" i="20"/>
  <c r="A618" i="20" s="1"/>
  <c r="A619" i="20" s="1"/>
  <c r="A273" i="20"/>
  <c r="H266" i="20"/>
  <c r="AE273" i="20"/>
  <c r="AL273" i="20" s="1"/>
  <c r="P273" i="20"/>
  <c r="W273" i="20" s="1"/>
  <c r="AR111" i="11"/>
  <c r="AT111" i="11"/>
  <c r="BB111" i="11" s="1"/>
  <c r="C52" i="17"/>
  <c r="BB36" i="9"/>
  <c r="BJ36" i="9" s="1"/>
  <c r="BG32" i="9" s="1"/>
  <c r="BR36" i="9"/>
  <c r="BX26" i="9" a="1"/>
  <c r="BI8" i="9"/>
  <c r="BJ4" i="9"/>
  <c r="BK4" i="9"/>
  <c r="BI4" i="9"/>
  <c r="Z157" i="7"/>
  <c r="J157" i="7"/>
  <c r="R157" i="7"/>
  <c r="W146" i="7"/>
  <c r="AE146" i="7" s="1"/>
  <c r="U146" i="7"/>
  <c r="AC146" i="7" s="1"/>
  <c r="N147" i="7"/>
  <c r="O147" i="7"/>
  <c r="W147" i="7" s="1"/>
  <c r="AE147" i="7" s="1"/>
  <c r="AM147" i="7" s="1"/>
  <c r="T146" i="7"/>
  <c r="AB146" i="7" s="1"/>
  <c r="AT113" i="13"/>
  <c r="BB113" i="13" s="1"/>
  <c r="L145" i="7"/>
  <c r="T145" i="7" s="1"/>
  <c r="AB145" i="7" s="1"/>
  <c r="AJ145" i="7" s="1"/>
  <c r="AR145" i="7" s="1"/>
  <c r="V145" i="7"/>
  <c r="AD145" i="7" s="1"/>
  <c r="AU113" i="13"/>
  <c r="AT113" i="16"/>
  <c r="BB113" i="16" s="1"/>
  <c r="AU133" i="7"/>
  <c r="BC133" i="7" s="1"/>
  <c r="AV113" i="16"/>
  <c r="BD113" i="16" s="1"/>
  <c r="AL127" i="13"/>
  <c r="AR132" i="7"/>
  <c r="AZ132" i="7" s="1"/>
  <c r="AS132" i="7"/>
  <c r="AL125" i="11"/>
  <c r="AT126" i="7"/>
  <c r="AU126" i="7"/>
  <c r="BC126" i="7" s="1"/>
  <c r="AL146" i="7"/>
  <c r="AM126" i="11"/>
  <c r="AS126" i="7"/>
  <c r="BA126" i="7" s="1"/>
  <c r="AJ139" i="7"/>
  <c r="AL139" i="7"/>
  <c r="AK146" i="7"/>
  <c r="AJ146" i="7"/>
  <c r="AJ138" i="7"/>
  <c r="AR138" i="7" s="1"/>
  <c r="AK140" i="7"/>
  <c r="AM140" i="7"/>
  <c r="AH157" i="7"/>
  <c r="BF157" i="7"/>
  <c r="AX157" i="7"/>
  <c r="AP157" i="7"/>
  <c r="AS133" i="7"/>
  <c r="BA133" i="7" s="1"/>
  <c r="AK124" i="11"/>
  <c r="AK126" i="11"/>
  <c r="AL127" i="11"/>
  <c r="AP118" i="13"/>
  <c r="AS118" i="13" s="1"/>
  <c r="AK126" i="13"/>
  <c r="AK124" i="13"/>
  <c r="AL125" i="13"/>
  <c r="AM126" i="13"/>
  <c r="AK5" i="16"/>
  <c r="AS5" i="16" s="1"/>
  <c r="AT112" i="13"/>
  <c r="AS112" i="13"/>
  <c r="BA112" i="13" s="1"/>
  <c r="AP143" i="11"/>
  <c r="AP118" i="11"/>
  <c r="AT113" i="11"/>
  <c r="BB113" i="11" s="1"/>
  <c r="AS112" i="11"/>
  <c r="BA112" i="11" s="1"/>
  <c r="AP119" i="11"/>
  <c r="AT119" i="11" s="1"/>
  <c r="AU113" i="11"/>
  <c r="AP119" i="13"/>
  <c r="AT119" i="13" s="1"/>
  <c r="AP120" i="11"/>
  <c r="AT112" i="11"/>
  <c r="AP143" i="13"/>
  <c r="AS111" i="13"/>
  <c r="AR111" i="13"/>
  <c r="AZ111" i="13" s="1"/>
  <c r="AP120" i="13"/>
  <c r="AT111" i="13"/>
  <c r="BB111" i="13" s="1"/>
  <c r="AS111" i="16"/>
  <c r="AS118" i="16" s="1"/>
  <c r="AR111" i="16"/>
  <c r="AR118" i="16" s="1"/>
  <c r="AZ118" i="16" s="1"/>
  <c r="AS112" i="16"/>
  <c r="BA112" i="16" s="1"/>
  <c r="AT112" i="16"/>
  <c r="AP120" i="16"/>
  <c r="AU120" i="16" s="1"/>
  <c r="AP119" i="16"/>
  <c r="AT111" i="16"/>
  <c r="AT118" i="16" s="1"/>
  <c r="BB118" i="16" s="1"/>
  <c r="AE127" i="11"/>
  <c r="AM127" i="11" s="1"/>
  <c r="AD126" i="13"/>
  <c r="AL126" i="13" s="1"/>
  <c r="AC125" i="13"/>
  <c r="AK125" i="13" s="1"/>
  <c r="BD113" i="13"/>
  <c r="AC125" i="11"/>
  <c r="AK125" i="11" s="1"/>
  <c r="AD126" i="11"/>
  <c r="AL126" i="11" s="1"/>
  <c r="AK6" i="16"/>
  <c r="AJ5" i="16"/>
  <c r="AR5" i="16" s="1"/>
  <c r="D2" i="31" s="1"/>
  <c r="D27" i="31" s="1"/>
  <c r="L27" i="31" s="1"/>
  <c r="W133" i="13"/>
  <c r="AE133" i="13" s="1"/>
  <c r="W134" i="13"/>
  <c r="U132" i="11"/>
  <c r="U132" i="13"/>
  <c r="X134" i="11"/>
  <c r="AF134" i="11" s="1"/>
  <c r="AN134" i="11" s="1"/>
  <c r="AM7" i="16"/>
  <c r="AM8" i="16"/>
  <c r="V133" i="13"/>
  <c r="AL8" i="16"/>
  <c r="AL6" i="16"/>
  <c r="AL7" i="16"/>
  <c r="AE127" i="13"/>
  <c r="AM127" i="13" s="1"/>
  <c r="X132" i="13"/>
  <c r="AF132" i="13" s="1"/>
  <c r="W132" i="13"/>
  <c r="AE132" i="13" s="1"/>
  <c r="T132" i="13"/>
  <c r="AB132" i="13" s="1"/>
  <c r="AJ132" i="13" s="1"/>
  <c r="T131" i="13"/>
  <c r="X131" i="13"/>
  <c r="AF131" i="13" s="1"/>
  <c r="V131" i="13"/>
  <c r="AD131" i="13" s="1"/>
  <c r="W131" i="13"/>
  <c r="AE131" i="13" s="1"/>
  <c r="V132" i="13"/>
  <c r="AD132" i="13" s="1"/>
  <c r="AX143" i="13"/>
  <c r="R143" i="13"/>
  <c r="J143" i="13"/>
  <c r="Z143" i="13"/>
  <c r="BF143" i="13"/>
  <c r="AB124" i="13"/>
  <c r="AJ124" i="13" s="1"/>
  <c r="AR124" i="13" s="1"/>
  <c r="U131" i="13"/>
  <c r="AC131" i="13" s="1"/>
  <c r="V134" i="13"/>
  <c r="AD134" i="13" s="1"/>
  <c r="T134" i="13"/>
  <c r="AB134" i="13" s="1"/>
  <c r="U134" i="13"/>
  <c r="AC134" i="13" s="1"/>
  <c r="BC112" i="13"/>
  <c r="U133" i="13"/>
  <c r="AC133" i="13" s="1"/>
  <c r="T133" i="13"/>
  <c r="AB133" i="13" s="1"/>
  <c r="X133" i="13"/>
  <c r="AF133" i="13" s="1"/>
  <c r="X134" i="13"/>
  <c r="AF134" i="13" s="1"/>
  <c r="AN134" i="13" s="1"/>
  <c r="V133" i="11"/>
  <c r="W133" i="11"/>
  <c r="AE133" i="11" s="1"/>
  <c r="V132" i="11"/>
  <c r="AD132" i="11" s="1"/>
  <c r="W134" i="11"/>
  <c r="T131" i="11"/>
  <c r="V131" i="11"/>
  <c r="AD131" i="11" s="1"/>
  <c r="W131" i="11"/>
  <c r="AE131" i="11" s="1"/>
  <c r="X131" i="11"/>
  <c r="AF131" i="11" s="1"/>
  <c r="AZ111" i="11"/>
  <c r="U131" i="11"/>
  <c r="AC131" i="11" s="1"/>
  <c r="V134" i="11"/>
  <c r="AD134" i="11" s="1"/>
  <c r="T134" i="11"/>
  <c r="AB134" i="11" s="1"/>
  <c r="U134" i="11"/>
  <c r="AC134" i="11" s="1"/>
  <c r="AX143" i="11"/>
  <c r="Z143" i="11"/>
  <c r="R143" i="11"/>
  <c r="J143" i="11"/>
  <c r="BF143" i="11"/>
  <c r="X132" i="11"/>
  <c r="AF132" i="11" s="1"/>
  <c r="T132" i="11"/>
  <c r="AB132" i="11" s="1"/>
  <c r="AJ132" i="11" s="1"/>
  <c r="W132" i="11"/>
  <c r="AE132" i="11" s="1"/>
  <c r="U133" i="11"/>
  <c r="AC133" i="11" s="1"/>
  <c r="X133" i="11"/>
  <c r="AF133" i="11" s="1"/>
  <c r="T133" i="11"/>
  <c r="AB133" i="11" s="1"/>
  <c r="AB124" i="11"/>
  <c r="AJ124" i="11" s="1"/>
  <c r="AR124" i="11" s="1"/>
  <c r="D139" i="13"/>
  <c r="L139" i="13" s="1"/>
  <c r="E139" i="13"/>
  <c r="M139" i="13" s="1"/>
  <c r="E140" i="13"/>
  <c r="M140" i="13" s="1"/>
  <c r="F140" i="13"/>
  <c r="N140" i="13" s="1"/>
  <c r="F141" i="13"/>
  <c r="N141" i="13" s="1"/>
  <c r="G141" i="13"/>
  <c r="O141" i="13" s="1"/>
  <c r="E145" i="13"/>
  <c r="M145" i="13" s="1"/>
  <c r="G147" i="13"/>
  <c r="O147" i="13" s="1"/>
  <c r="H148" i="13"/>
  <c r="P148" i="13" s="1"/>
  <c r="A150" i="13"/>
  <c r="AH150" i="13" s="1"/>
  <c r="F146" i="13"/>
  <c r="N146" i="13" s="1"/>
  <c r="D138" i="13"/>
  <c r="L138" i="13" s="1"/>
  <c r="E140" i="11"/>
  <c r="M140" i="11" s="1"/>
  <c r="F140" i="11"/>
  <c r="N140" i="11" s="1"/>
  <c r="F141" i="11"/>
  <c r="N141" i="11" s="1"/>
  <c r="G141" i="11"/>
  <c r="O141" i="11" s="1"/>
  <c r="D139" i="11"/>
  <c r="L139" i="11" s="1"/>
  <c r="E139" i="11"/>
  <c r="M139" i="11" s="1"/>
  <c r="E145" i="11"/>
  <c r="M145" i="11" s="1"/>
  <c r="F146" i="11"/>
  <c r="N146" i="11" s="1"/>
  <c r="H148" i="11"/>
  <c r="P148" i="11" s="1"/>
  <c r="G147" i="11"/>
  <c r="O147" i="11" s="1"/>
  <c r="A150" i="11"/>
  <c r="AH150" i="11" s="1"/>
  <c r="D138" i="11"/>
  <c r="L138" i="11" s="1"/>
  <c r="U138" i="11" s="1"/>
  <c r="A160" i="7"/>
  <c r="A161" i="7"/>
  <c r="A159" i="7"/>
  <c r="A164" i="7"/>
  <c r="F152" i="7"/>
  <c r="N152" i="7" s="1"/>
  <c r="G152" i="7"/>
  <c r="O152" i="7" s="1"/>
  <c r="C152" i="7"/>
  <c r="D152" i="7"/>
  <c r="L152" i="7" s="1"/>
  <c r="E152" i="7"/>
  <c r="M152" i="7" s="1"/>
  <c r="G154" i="7"/>
  <c r="O154" i="7" s="1"/>
  <c r="W154" i="7" s="1"/>
  <c r="AE154" i="7" s="1"/>
  <c r="C154" i="7"/>
  <c r="D154" i="7"/>
  <c r="L154" i="7" s="1"/>
  <c r="E154" i="7"/>
  <c r="M154" i="7" s="1"/>
  <c r="F154" i="7"/>
  <c r="N154" i="7" s="1"/>
  <c r="C153" i="7"/>
  <c r="D153" i="7"/>
  <c r="L153" i="7" s="1"/>
  <c r="E153" i="7"/>
  <c r="M153" i="7" s="1"/>
  <c r="F153" i="7"/>
  <c r="N153" i="7" s="1"/>
  <c r="G153" i="7"/>
  <c r="O153" i="7" s="1"/>
  <c r="W153" i="7" s="1"/>
  <c r="AE153" i="7" s="1"/>
  <c r="C53" i="17" a="1"/>
  <c r="B193" i="34" l="1"/>
  <c r="B200" i="34" s="1" a="1"/>
  <c r="G192" i="34"/>
  <c r="BA5" i="16"/>
  <c r="BI110" i="16" s="1"/>
  <c r="E2" i="31"/>
  <c r="E27" i="31" s="1"/>
  <c r="M27" i="31" s="1"/>
  <c r="U27" i="31" s="1"/>
  <c r="CG5" i="16" s="1"/>
  <c r="H266" i="31"/>
  <c r="A273" i="31"/>
  <c r="AL266" i="31"/>
  <c r="AE273" i="31"/>
  <c r="A620" i="31"/>
  <c r="A621" i="31" s="1"/>
  <c r="A622" i="31" s="1"/>
  <c r="A623" i="31" s="1"/>
  <c r="B624" i="31"/>
  <c r="B630" i="31"/>
  <c r="B631" i="31"/>
  <c r="W273" i="31"/>
  <c r="P280" i="31"/>
  <c r="B625" i="31"/>
  <c r="P273" i="30"/>
  <c r="W266" i="30"/>
  <c r="H273" i="30"/>
  <c r="A280" i="30"/>
  <c r="A620" i="30"/>
  <c r="A621" i="30" s="1"/>
  <c r="B624" i="30"/>
  <c r="AL266" i="30"/>
  <c r="AE273" i="30"/>
  <c r="B623" i="30"/>
  <c r="A618" i="30"/>
  <c r="A619" i="30" s="1"/>
  <c r="B622" i="30"/>
  <c r="B625" i="30"/>
  <c r="AL266" i="29"/>
  <c r="AE273" i="29"/>
  <c r="A273" i="29"/>
  <c r="H266" i="29"/>
  <c r="B625" i="29"/>
  <c r="A620" i="29"/>
  <c r="A621" i="29" s="1"/>
  <c r="B624" i="29"/>
  <c r="B623" i="29"/>
  <c r="A618" i="29"/>
  <c r="A619" i="29" s="1"/>
  <c r="B622" i="29"/>
  <c r="W266" i="29"/>
  <c r="P273" i="29"/>
  <c r="A621" i="20"/>
  <c r="A622" i="20" s="1"/>
  <c r="A623" i="20" s="1"/>
  <c r="A624" i="20"/>
  <c r="H273" i="20"/>
  <c r="A280" i="20"/>
  <c r="AE280" i="20"/>
  <c r="AL280" i="20" s="1"/>
  <c r="P280" i="20"/>
  <c r="W280" i="20" s="1"/>
  <c r="C53" i="17"/>
  <c r="BX26" i="9"/>
  <c r="BX33" i="9" s="1" a="1"/>
  <c r="BI6" i="9"/>
  <c r="BI5" i="9"/>
  <c r="BI7" i="9"/>
  <c r="Z164" i="7"/>
  <c r="R164" i="7"/>
  <c r="J164" i="7"/>
  <c r="T147" i="7"/>
  <c r="AB147" i="7" s="1"/>
  <c r="U147" i="7"/>
  <c r="AC147" i="7" s="1"/>
  <c r="V152" i="7"/>
  <c r="AD152" i="7" s="1"/>
  <c r="V147" i="7"/>
  <c r="AD147" i="7" s="1"/>
  <c r="AL147" i="7" s="1"/>
  <c r="T153" i="7"/>
  <c r="AB153" i="7" s="1"/>
  <c r="U153" i="7"/>
  <c r="AC153" i="7" s="1"/>
  <c r="U154" i="7"/>
  <c r="AC154" i="7" s="1"/>
  <c r="V153" i="7"/>
  <c r="AD153" i="7" s="1"/>
  <c r="V154" i="7"/>
  <c r="AD154" i="7" s="1"/>
  <c r="T154" i="7"/>
  <c r="AB154" i="7" s="1"/>
  <c r="U152" i="7"/>
  <c r="AC152" i="7" s="1"/>
  <c r="T152" i="7"/>
  <c r="AB152" i="7" s="1"/>
  <c r="AJ152" i="7" s="1"/>
  <c r="AR152" i="7" s="1"/>
  <c r="W152" i="7"/>
  <c r="AE152" i="7" s="1"/>
  <c r="U145" i="7"/>
  <c r="AC145" i="7" s="1"/>
  <c r="W145" i="7"/>
  <c r="AE145" i="7" s="1"/>
  <c r="AP139" i="7"/>
  <c r="AP140" i="7"/>
  <c r="AS140" i="7" s="1"/>
  <c r="BA140" i="7" s="1"/>
  <c r="AK133" i="11"/>
  <c r="AT139" i="7"/>
  <c r="BB139" i="7" s="1"/>
  <c r="AU140" i="7"/>
  <c r="BC140" i="7" s="1"/>
  <c r="AR118" i="13"/>
  <c r="AZ118" i="13" s="1"/>
  <c r="AP146" i="7"/>
  <c r="AT146" i="7" s="1"/>
  <c r="BB146" i="7" s="1"/>
  <c r="AK145" i="7"/>
  <c r="AS145" i="7" s="1"/>
  <c r="BA145" i="7" s="1"/>
  <c r="AL153" i="7"/>
  <c r="AL154" i="7"/>
  <c r="AK154" i="7"/>
  <c r="AJ153" i="7"/>
  <c r="AK138" i="7"/>
  <c r="AS138" i="7" s="1"/>
  <c r="BA138" i="7" s="1"/>
  <c r="AK153" i="7"/>
  <c r="AR139" i="7"/>
  <c r="AZ139" i="7" s="1"/>
  <c r="AT140" i="7"/>
  <c r="AS139" i="7"/>
  <c r="AM154" i="7"/>
  <c r="AK147" i="7"/>
  <c r="AH164" i="7"/>
  <c r="BF164" i="7"/>
  <c r="AX164" i="7"/>
  <c r="AP164" i="7"/>
  <c r="AT118" i="13"/>
  <c r="BB118" i="13" s="1"/>
  <c r="AL134" i="11"/>
  <c r="AK131" i="11"/>
  <c r="AL132" i="11"/>
  <c r="AM133" i="11"/>
  <c r="AM133" i="13"/>
  <c r="AK133" i="13"/>
  <c r="AL134" i="13"/>
  <c r="AK131" i="13"/>
  <c r="AL132" i="13"/>
  <c r="AP126" i="11"/>
  <c r="AT126" i="11" s="1"/>
  <c r="AP127" i="11"/>
  <c r="AV127" i="11" s="1"/>
  <c r="BD127" i="11" s="1"/>
  <c r="AS124" i="11"/>
  <c r="BA124" i="11" s="1"/>
  <c r="AP125" i="11"/>
  <c r="AU119" i="13"/>
  <c r="BC119" i="13" s="1"/>
  <c r="AP150" i="11"/>
  <c r="AV120" i="11"/>
  <c r="BD120" i="11" s="1"/>
  <c r="AU120" i="11"/>
  <c r="AS119" i="11"/>
  <c r="BA119" i="11" s="1"/>
  <c r="AS118" i="11"/>
  <c r="AR118" i="11"/>
  <c r="AZ118" i="11" s="1"/>
  <c r="AU119" i="11"/>
  <c r="BC119" i="11" s="1"/>
  <c r="AS119" i="13"/>
  <c r="BA119" i="13" s="1"/>
  <c r="AT118" i="11"/>
  <c r="BB118" i="11" s="1"/>
  <c r="AP125" i="13"/>
  <c r="AS125" i="13" s="1"/>
  <c r="AT120" i="11"/>
  <c r="BB120" i="11" s="1"/>
  <c r="AP126" i="13"/>
  <c r="AT126" i="13" s="1"/>
  <c r="AP150" i="13"/>
  <c r="AS124" i="13"/>
  <c r="BA124" i="13" s="1"/>
  <c r="AP127" i="13"/>
  <c r="AV127" i="13" s="1"/>
  <c r="AU120" i="13"/>
  <c r="AV120" i="13"/>
  <c r="BD120" i="13" s="1"/>
  <c r="AZ111" i="16"/>
  <c r="AT120" i="13"/>
  <c r="BB120" i="13" s="1"/>
  <c r="AT119" i="16"/>
  <c r="AS119" i="16"/>
  <c r="BA119" i="16" s="1"/>
  <c r="AT120" i="16"/>
  <c r="BB120" i="16" s="1"/>
  <c r="BB111" i="16"/>
  <c r="AV120" i="16"/>
  <c r="BD120" i="16" s="1"/>
  <c r="AU119" i="16"/>
  <c r="BC119" i="16" s="1"/>
  <c r="AC132" i="11"/>
  <c r="AK132" i="11" s="1"/>
  <c r="AC132" i="13"/>
  <c r="AK132" i="13" s="1"/>
  <c r="AE134" i="13"/>
  <c r="AM134" i="13" s="1"/>
  <c r="AP6" i="16"/>
  <c r="AR6" i="16" s="1"/>
  <c r="D3" i="31" s="1"/>
  <c r="D28" i="31" s="1"/>
  <c r="L28" i="31" s="1"/>
  <c r="T28" i="31" s="1"/>
  <c r="CF6" i="16" s="1"/>
  <c r="AD133" i="13"/>
  <c r="AL133" i="13" s="1"/>
  <c r="U139" i="13"/>
  <c r="AE134" i="11"/>
  <c r="AM134" i="11" s="1"/>
  <c r="AP8" i="16"/>
  <c r="AV8" i="16" s="1"/>
  <c r="H5" i="31" s="1"/>
  <c r="W141" i="13"/>
  <c r="AP7" i="16"/>
  <c r="AS7" i="16" s="1"/>
  <c r="E4" i="31" s="1"/>
  <c r="E29" i="31" s="1"/>
  <c r="M29" i="31" s="1"/>
  <c r="U29" i="31" s="1"/>
  <c r="CG7" i="16" s="1"/>
  <c r="V140" i="11"/>
  <c r="W140" i="13"/>
  <c r="V141" i="13"/>
  <c r="U141" i="13"/>
  <c r="T141" i="13"/>
  <c r="AD133" i="11"/>
  <c r="AL133" i="11" s="1"/>
  <c r="V140" i="13"/>
  <c r="X141" i="13"/>
  <c r="V139" i="11"/>
  <c r="X139" i="13"/>
  <c r="T139" i="13"/>
  <c r="W139" i="13"/>
  <c r="W141" i="11"/>
  <c r="T138" i="13"/>
  <c r="X138" i="13"/>
  <c r="W138" i="13"/>
  <c r="V138" i="13"/>
  <c r="U138" i="13"/>
  <c r="AB131" i="13"/>
  <c r="AJ131" i="13" s="1"/>
  <c r="AR131" i="13" s="1"/>
  <c r="BF150" i="13"/>
  <c r="AX150" i="13"/>
  <c r="Z150" i="13"/>
  <c r="R150" i="13"/>
  <c r="J150" i="13"/>
  <c r="U140" i="13"/>
  <c r="X140" i="13"/>
  <c r="T140" i="13"/>
  <c r="V139" i="13"/>
  <c r="X141" i="11"/>
  <c r="U140" i="11"/>
  <c r="T140" i="11"/>
  <c r="X140" i="11"/>
  <c r="AB131" i="11"/>
  <c r="AJ131" i="11" s="1"/>
  <c r="AR131" i="11" s="1"/>
  <c r="W140" i="11"/>
  <c r="Z150" i="11"/>
  <c r="J150" i="11"/>
  <c r="AX150" i="11"/>
  <c r="R150" i="11"/>
  <c r="BF150" i="11"/>
  <c r="T138" i="11"/>
  <c r="W138" i="11"/>
  <c r="V138" i="11"/>
  <c r="X138" i="11"/>
  <c r="U139" i="11"/>
  <c r="X139" i="11"/>
  <c r="T139" i="11"/>
  <c r="W139" i="11"/>
  <c r="V141" i="11"/>
  <c r="T141" i="11"/>
  <c r="U141" i="11"/>
  <c r="F148" i="13"/>
  <c r="N148" i="13" s="1"/>
  <c r="G148" i="13"/>
  <c r="O148" i="13" s="1"/>
  <c r="E147" i="13"/>
  <c r="M147" i="13" s="1"/>
  <c r="F147" i="13"/>
  <c r="N147" i="13" s="1"/>
  <c r="D145" i="13"/>
  <c r="L145" i="13" s="1"/>
  <c r="D146" i="13"/>
  <c r="L146" i="13" s="1"/>
  <c r="E146" i="13"/>
  <c r="M146" i="13" s="1"/>
  <c r="F153" i="13"/>
  <c r="N153" i="13" s="1"/>
  <c r="H155" i="13"/>
  <c r="P155" i="13" s="1"/>
  <c r="E152" i="13"/>
  <c r="M152" i="13" s="1"/>
  <c r="A157" i="13"/>
  <c r="AH157" i="13" s="1"/>
  <c r="G154" i="13"/>
  <c r="O154" i="13" s="1"/>
  <c r="F148" i="11"/>
  <c r="N148" i="11" s="1"/>
  <c r="G148" i="11"/>
  <c r="O148" i="11" s="1"/>
  <c r="D146" i="11"/>
  <c r="L146" i="11" s="1"/>
  <c r="E146" i="11"/>
  <c r="M146" i="11" s="1"/>
  <c r="E147" i="11"/>
  <c r="M147" i="11" s="1"/>
  <c r="F147" i="11"/>
  <c r="N147" i="11" s="1"/>
  <c r="D145" i="11"/>
  <c r="L145" i="11" s="1"/>
  <c r="U145" i="11" s="1"/>
  <c r="AC145" i="11" s="1"/>
  <c r="F153" i="11"/>
  <c r="N153" i="11" s="1"/>
  <c r="H155" i="11"/>
  <c r="P155" i="11" s="1"/>
  <c r="E152" i="11"/>
  <c r="M152" i="11" s="1"/>
  <c r="A157" i="11"/>
  <c r="AH157" i="11" s="1"/>
  <c r="G154" i="11"/>
  <c r="O154" i="11" s="1"/>
  <c r="A171" i="7"/>
  <c r="A167" i="7"/>
  <c r="A168" i="7"/>
  <c r="A166" i="7"/>
  <c r="C159" i="7"/>
  <c r="D159" i="7"/>
  <c r="L159" i="7" s="1"/>
  <c r="E159" i="7"/>
  <c r="M159" i="7" s="1"/>
  <c r="F159" i="7"/>
  <c r="N159" i="7" s="1"/>
  <c r="G159" i="7"/>
  <c r="O159" i="7" s="1"/>
  <c r="C161" i="7"/>
  <c r="D161" i="7"/>
  <c r="L161" i="7" s="1"/>
  <c r="T161" i="7" s="1"/>
  <c r="AB161" i="7" s="1"/>
  <c r="E161" i="7"/>
  <c r="M161" i="7" s="1"/>
  <c r="U161" i="7" s="1"/>
  <c r="AC161" i="7" s="1"/>
  <c r="F161" i="7"/>
  <c r="N161" i="7" s="1"/>
  <c r="G161" i="7"/>
  <c r="O161" i="7" s="1"/>
  <c r="C160" i="7"/>
  <c r="D160" i="7"/>
  <c r="L160" i="7" s="1"/>
  <c r="E160" i="7"/>
  <c r="M160" i="7" s="1"/>
  <c r="U160" i="7" s="1"/>
  <c r="AC160" i="7" s="1"/>
  <c r="F160" i="7"/>
  <c r="N160" i="7" s="1"/>
  <c r="G160" i="7"/>
  <c r="O160" i="7" s="1"/>
  <c r="W160" i="7" s="1"/>
  <c r="AE160" i="7" s="1"/>
  <c r="G199" i="34" l="1"/>
  <c r="B200" i="34"/>
  <c r="B207" i="34" s="1" a="1"/>
  <c r="BI12" i="16"/>
  <c r="BI26" i="16"/>
  <c r="BI33" i="16"/>
  <c r="BI40" i="16"/>
  <c r="BI54" i="16"/>
  <c r="BI47" i="16"/>
  <c r="BI61" i="16"/>
  <c r="BI68" i="16"/>
  <c r="BI75" i="16"/>
  <c r="BI117" i="16"/>
  <c r="BI89" i="16"/>
  <c r="BI103" i="16"/>
  <c r="BI82" i="16"/>
  <c r="BI96" i="16"/>
  <c r="BI19" i="16"/>
  <c r="B629" i="31"/>
  <c r="W280" i="31"/>
  <c r="P287" i="31"/>
  <c r="B635" i="31"/>
  <c r="B634" i="31"/>
  <c r="A624" i="31"/>
  <c r="A625" i="31" s="1"/>
  <c r="A626" i="31" s="1"/>
  <c r="A627" i="31" s="1"/>
  <c r="B628" i="31"/>
  <c r="AL273" i="31"/>
  <c r="AE280" i="31"/>
  <c r="H273" i="31"/>
  <c r="A280" i="31"/>
  <c r="A622" i="30"/>
  <c r="B626" i="30"/>
  <c r="A623" i="30"/>
  <c r="B627" i="30"/>
  <c r="AL273" i="30"/>
  <c r="AE280" i="30"/>
  <c r="A624" i="30"/>
  <c r="B628" i="30"/>
  <c r="A287" i="30"/>
  <c r="H280" i="30"/>
  <c r="A625" i="30"/>
  <c r="B629" i="30"/>
  <c r="W273" i="30"/>
  <c r="P280" i="30"/>
  <c r="A622" i="29"/>
  <c r="B626" i="29"/>
  <c r="A623" i="29"/>
  <c r="B627" i="29"/>
  <c r="A624" i="29"/>
  <c r="B628" i="29"/>
  <c r="A625" i="29"/>
  <c r="B629" i="29"/>
  <c r="H273" i="29"/>
  <c r="A280" i="29"/>
  <c r="AL273" i="29"/>
  <c r="AE280" i="29"/>
  <c r="W273" i="29"/>
  <c r="P280" i="29"/>
  <c r="A625" i="20"/>
  <c r="A626" i="20" s="1"/>
  <c r="A627" i="20" s="1"/>
  <c r="A628" i="20"/>
  <c r="H280" i="20"/>
  <c r="A287" i="20"/>
  <c r="AE287" i="20"/>
  <c r="AL287" i="20" s="1"/>
  <c r="P287" i="20"/>
  <c r="W287" i="20" s="1"/>
  <c r="BX33" i="9"/>
  <c r="BX40" i="9" s="1" a="1"/>
  <c r="U159" i="7"/>
  <c r="AC159" i="7" s="1"/>
  <c r="V160" i="7"/>
  <c r="AD160" i="7" s="1"/>
  <c r="R171" i="7"/>
  <c r="J171" i="7"/>
  <c r="Z171" i="7"/>
  <c r="T160" i="7"/>
  <c r="AB160" i="7" s="1"/>
  <c r="W161" i="7"/>
  <c r="AE161" i="7" s="1"/>
  <c r="V161" i="7"/>
  <c r="AD161" i="7" s="1"/>
  <c r="AL161" i="7" s="1"/>
  <c r="T159" i="7"/>
  <c r="AB159" i="7" s="1"/>
  <c r="W159" i="7"/>
  <c r="AE159" i="7" s="1"/>
  <c r="V159" i="7"/>
  <c r="AD159" i="7" s="1"/>
  <c r="AR146" i="7"/>
  <c r="AZ146" i="7" s="1"/>
  <c r="AP153" i="7"/>
  <c r="AT153" i="7" s="1"/>
  <c r="BB153" i="7" s="1"/>
  <c r="BF171" i="7"/>
  <c r="AX171" i="7"/>
  <c r="AP171" i="7"/>
  <c r="AH171" i="7"/>
  <c r="AK160" i="7"/>
  <c r="AP154" i="7"/>
  <c r="AS154" i="7" s="1"/>
  <c r="BA154" i="7" s="1"/>
  <c r="AP147" i="7"/>
  <c r="AU147" i="7" s="1"/>
  <c r="BC147" i="7" s="1"/>
  <c r="AK152" i="7"/>
  <c r="AS152" i="7" s="1"/>
  <c r="BA152" i="7" s="1"/>
  <c r="AS146" i="7"/>
  <c r="AP133" i="13"/>
  <c r="AT133" i="13" s="1"/>
  <c r="AS126" i="11"/>
  <c r="BA126" i="11" s="1"/>
  <c r="AP157" i="11"/>
  <c r="AT127" i="11"/>
  <c r="BB127" i="11" s="1"/>
  <c r="AS125" i="11"/>
  <c r="AR125" i="11"/>
  <c r="AZ125" i="11" s="1"/>
  <c r="AU127" i="11"/>
  <c r="AP132" i="11"/>
  <c r="AT132" i="11" s="1"/>
  <c r="BB132" i="11" s="1"/>
  <c r="AP134" i="11"/>
  <c r="AV134" i="11" s="1"/>
  <c r="BD134" i="11" s="1"/>
  <c r="AP133" i="11"/>
  <c r="AT133" i="11" s="1"/>
  <c r="AS131" i="11"/>
  <c r="BA131" i="11" s="1"/>
  <c r="AT125" i="11"/>
  <c r="BB125" i="11" s="1"/>
  <c r="AU126" i="11"/>
  <c r="BC126" i="11" s="1"/>
  <c r="AR125" i="13"/>
  <c r="AZ125" i="13" s="1"/>
  <c r="AT125" i="13"/>
  <c r="BB125" i="13" s="1"/>
  <c r="AT127" i="13"/>
  <c r="BB127" i="13" s="1"/>
  <c r="AP134" i="13"/>
  <c r="AV134" i="13" s="1"/>
  <c r="BD134" i="13" s="1"/>
  <c r="AS131" i="13"/>
  <c r="BA131" i="13" s="1"/>
  <c r="AP132" i="13"/>
  <c r="AT132" i="13" s="1"/>
  <c r="BB132" i="13" s="1"/>
  <c r="AS126" i="13"/>
  <c r="BA126" i="13" s="1"/>
  <c r="AU126" i="13"/>
  <c r="BC126" i="13" s="1"/>
  <c r="AP157" i="13"/>
  <c r="AU127" i="13"/>
  <c r="BD8" i="16"/>
  <c r="BL78" i="16" s="1"/>
  <c r="AV15" i="16"/>
  <c r="BT15" i="16" s="1"/>
  <c r="CB15" i="16" s="1"/>
  <c r="BA7" i="16"/>
  <c r="BI91" i="16" s="1"/>
  <c r="AS14" i="16"/>
  <c r="BQ14" i="16" s="1"/>
  <c r="BY14" i="16" s="1"/>
  <c r="AZ6" i="16"/>
  <c r="BH111" i="16" s="1"/>
  <c r="AR13" i="16"/>
  <c r="AS6" i="16"/>
  <c r="AT6" i="16"/>
  <c r="F3" i="31" s="1"/>
  <c r="F28" i="31" s="1"/>
  <c r="N28" i="31" s="1"/>
  <c r="V28" i="31" s="1"/>
  <c r="CH6" i="16" s="1"/>
  <c r="AE140" i="11"/>
  <c r="X148" i="13"/>
  <c r="AF148" i="13" s="1"/>
  <c r="AN148" i="13" s="1"/>
  <c r="AU7" i="16"/>
  <c r="G4" i="31" s="1"/>
  <c r="G29" i="31" s="1"/>
  <c r="O29" i="31" s="1"/>
  <c r="W29" i="31" s="1"/>
  <c r="CI7" i="16" s="1"/>
  <c r="U146" i="13"/>
  <c r="W147" i="13"/>
  <c r="AE147" i="13" s="1"/>
  <c r="V147" i="11"/>
  <c r="AF141" i="13"/>
  <c r="AN141" i="13" s="1"/>
  <c r="AT8" i="16"/>
  <c r="AD139" i="13"/>
  <c r="AC138" i="13"/>
  <c r="AU8" i="16"/>
  <c r="W148" i="13"/>
  <c r="AT7" i="16"/>
  <c r="AB140" i="13"/>
  <c r="V147" i="13"/>
  <c r="BD127" i="13"/>
  <c r="AC139" i="13"/>
  <c r="AK139" i="13" s="1"/>
  <c r="W146" i="13"/>
  <c r="AE146" i="13" s="1"/>
  <c r="X146" i="13"/>
  <c r="AF146" i="13" s="1"/>
  <c r="T146" i="13"/>
  <c r="AB146" i="13" s="1"/>
  <c r="AJ146" i="13" s="1"/>
  <c r="AE141" i="13"/>
  <c r="AM141" i="13" s="1"/>
  <c r="V145" i="13"/>
  <c r="AD145" i="13" s="1"/>
  <c r="T145" i="13"/>
  <c r="W145" i="13"/>
  <c r="AE145" i="13" s="1"/>
  <c r="X145" i="13"/>
  <c r="AF145" i="13" s="1"/>
  <c r="Z157" i="13"/>
  <c r="R157" i="13"/>
  <c r="J157" i="13"/>
  <c r="BF157" i="13"/>
  <c r="AX157" i="13"/>
  <c r="AD140" i="13"/>
  <c r="AL140" i="13" s="1"/>
  <c r="U147" i="13"/>
  <c r="AC147" i="13" s="1"/>
  <c r="T147" i="13"/>
  <c r="AB147" i="13" s="1"/>
  <c r="X147" i="13"/>
  <c r="AF147" i="13" s="1"/>
  <c r="AF140" i="13"/>
  <c r="V146" i="13"/>
  <c r="AD146" i="13" s="1"/>
  <c r="AC140" i="13"/>
  <c r="V148" i="13"/>
  <c r="AD148" i="13" s="1"/>
  <c r="T148" i="13"/>
  <c r="AB148" i="13" s="1"/>
  <c r="U148" i="13"/>
  <c r="AC148" i="13" s="1"/>
  <c r="AD138" i="13"/>
  <c r="AB141" i="13"/>
  <c r="AE138" i="13"/>
  <c r="AE139" i="13"/>
  <c r="AC141" i="13"/>
  <c r="W148" i="11"/>
  <c r="AF138" i="13"/>
  <c r="AB139" i="13"/>
  <c r="AJ139" i="13" s="1"/>
  <c r="AD141" i="13"/>
  <c r="AB138" i="13"/>
  <c r="AF139" i="13"/>
  <c r="AE140" i="13"/>
  <c r="U145" i="13"/>
  <c r="AC145" i="13" s="1"/>
  <c r="AB139" i="11"/>
  <c r="AJ139" i="11" s="1"/>
  <c r="W147" i="11"/>
  <c r="AE147" i="11" s="1"/>
  <c r="AF138" i="11"/>
  <c r="AC141" i="11"/>
  <c r="V148" i="11"/>
  <c r="AD148" i="11" s="1"/>
  <c r="T148" i="11"/>
  <c r="AB148" i="11" s="1"/>
  <c r="U148" i="11"/>
  <c r="AC148" i="11" s="1"/>
  <c r="AC139" i="11"/>
  <c r="AK139" i="11" s="1"/>
  <c r="AF139" i="11"/>
  <c r="AF140" i="11"/>
  <c r="X148" i="11"/>
  <c r="AF148" i="11" s="1"/>
  <c r="AN148" i="11" s="1"/>
  <c r="AB140" i="11"/>
  <c r="AB141" i="11"/>
  <c r="AD138" i="11"/>
  <c r="AC140" i="11"/>
  <c r="T146" i="11"/>
  <c r="AB146" i="11" s="1"/>
  <c r="AJ146" i="11" s="1"/>
  <c r="X146" i="11"/>
  <c r="AF146" i="11" s="1"/>
  <c r="W146" i="11"/>
  <c r="AE146" i="11" s="1"/>
  <c r="AD141" i="11"/>
  <c r="AE138" i="11"/>
  <c r="AD140" i="11"/>
  <c r="AL140" i="11" s="1"/>
  <c r="AB138" i="11"/>
  <c r="V146" i="11"/>
  <c r="AD146" i="11" s="1"/>
  <c r="AC138" i="11"/>
  <c r="T145" i="11"/>
  <c r="X145" i="11"/>
  <c r="AF145" i="11" s="1"/>
  <c r="W145" i="11"/>
  <c r="AE145" i="11" s="1"/>
  <c r="V145" i="11"/>
  <c r="AD145" i="11" s="1"/>
  <c r="AE141" i="11"/>
  <c r="AM141" i="11" s="1"/>
  <c r="AF141" i="11"/>
  <c r="AN141" i="11" s="1"/>
  <c r="AX157" i="11"/>
  <c r="R157" i="11"/>
  <c r="BF157" i="11"/>
  <c r="Z157" i="11"/>
  <c r="J157" i="11"/>
  <c r="U147" i="11"/>
  <c r="AC147" i="11" s="1"/>
  <c r="X147" i="11"/>
  <c r="AF147" i="11" s="1"/>
  <c r="T147" i="11"/>
  <c r="AB147" i="11" s="1"/>
  <c r="U146" i="11"/>
  <c r="AE139" i="11"/>
  <c r="AD139" i="11"/>
  <c r="E154" i="13"/>
  <c r="M154" i="13" s="1"/>
  <c r="F154" i="13"/>
  <c r="N154" i="13" s="1"/>
  <c r="G161" i="13"/>
  <c r="O161" i="13" s="1"/>
  <c r="F160" i="13"/>
  <c r="N160" i="13" s="1"/>
  <c r="H162" i="13"/>
  <c r="P162" i="13" s="1"/>
  <c r="E159" i="13"/>
  <c r="M159" i="13" s="1"/>
  <c r="A164" i="13"/>
  <c r="AH164" i="13" s="1"/>
  <c r="D152" i="13"/>
  <c r="L152" i="13" s="1"/>
  <c r="G155" i="13"/>
  <c r="O155" i="13" s="1"/>
  <c r="F155" i="13"/>
  <c r="N155" i="13" s="1"/>
  <c r="D153" i="13"/>
  <c r="L153" i="13" s="1"/>
  <c r="E153" i="13"/>
  <c r="M153" i="13" s="1"/>
  <c r="D153" i="11"/>
  <c r="L153" i="11" s="1"/>
  <c r="E153" i="11"/>
  <c r="M153" i="11" s="1"/>
  <c r="E154" i="11"/>
  <c r="M154" i="11" s="1"/>
  <c r="F154" i="11"/>
  <c r="N154" i="11" s="1"/>
  <c r="G161" i="11"/>
  <c r="O161" i="11" s="1"/>
  <c r="F160" i="11"/>
  <c r="N160" i="11" s="1"/>
  <c r="H162" i="11"/>
  <c r="P162" i="11" s="1"/>
  <c r="E159" i="11"/>
  <c r="M159" i="11" s="1"/>
  <c r="A164" i="11"/>
  <c r="AH164" i="11" s="1"/>
  <c r="D152" i="11"/>
  <c r="L152" i="11" s="1"/>
  <c r="U152" i="11" s="1"/>
  <c r="AC152" i="11" s="1"/>
  <c r="G155" i="11"/>
  <c r="O155" i="11" s="1"/>
  <c r="F155" i="11"/>
  <c r="N155" i="11" s="1"/>
  <c r="D166" i="7"/>
  <c r="L166" i="7" s="1"/>
  <c r="E166" i="7"/>
  <c r="M166" i="7" s="1"/>
  <c r="F166" i="7"/>
  <c r="N166" i="7" s="1"/>
  <c r="G166" i="7"/>
  <c r="O166" i="7" s="1"/>
  <c r="C166" i="7"/>
  <c r="E168" i="7"/>
  <c r="M168" i="7" s="1"/>
  <c r="F168" i="7"/>
  <c r="N168" i="7" s="1"/>
  <c r="G168" i="7"/>
  <c r="O168" i="7" s="1"/>
  <c r="W168" i="7" s="1"/>
  <c r="AE168" i="7" s="1"/>
  <c r="C168" i="7"/>
  <c r="D168" i="7"/>
  <c r="L168" i="7" s="1"/>
  <c r="T168" i="7" s="1"/>
  <c r="AB168" i="7" s="1"/>
  <c r="F167" i="7"/>
  <c r="N167" i="7" s="1"/>
  <c r="G167" i="7"/>
  <c r="O167" i="7" s="1"/>
  <c r="C167" i="7"/>
  <c r="D167" i="7"/>
  <c r="L167" i="7" s="1"/>
  <c r="E167" i="7"/>
  <c r="A174" i="7"/>
  <c r="A175" i="7"/>
  <c r="A173" i="7"/>
  <c r="A178" i="7"/>
  <c r="B207" i="34" l="1"/>
  <c r="B214" i="34" s="1" a="1"/>
  <c r="G206" i="34"/>
  <c r="AZ13" i="16"/>
  <c r="BP13" i="16"/>
  <c r="BX13" i="16" s="1"/>
  <c r="AU15" i="16"/>
  <c r="G5" i="31"/>
  <c r="AT15" i="16"/>
  <c r="F5" i="31"/>
  <c r="AT14" i="16"/>
  <c r="F4" i="31"/>
  <c r="F29" i="31" s="1"/>
  <c r="AS13" i="16"/>
  <c r="BQ13" i="16" s="1"/>
  <c r="BY13" i="16" s="1"/>
  <c r="E3" i="31"/>
  <c r="E28" i="31" s="1"/>
  <c r="AL280" i="31"/>
  <c r="AE287" i="31"/>
  <c r="A628" i="31"/>
  <c r="B632" i="31"/>
  <c r="B638" i="31"/>
  <c r="B639" i="31"/>
  <c r="W287" i="31"/>
  <c r="P294" i="31"/>
  <c r="A629" i="31"/>
  <c r="A630" i="31" s="1"/>
  <c r="A631" i="31" s="1"/>
  <c r="B633" i="31"/>
  <c r="H280" i="31"/>
  <c r="A287" i="31"/>
  <c r="B633" i="30"/>
  <c r="A294" i="30"/>
  <c r="H287" i="30"/>
  <c r="A628" i="30"/>
  <c r="A629" i="30" s="1"/>
  <c r="B632" i="30"/>
  <c r="AE287" i="30"/>
  <c r="AL280" i="30"/>
  <c r="B631" i="30"/>
  <c r="A626" i="30"/>
  <c r="A627" i="30" s="1"/>
  <c r="B630" i="30"/>
  <c r="W280" i="30"/>
  <c r="P287" i="30"/>
  <c r="AL280" i="29"/>
  <c r="AE287" i="29"/>
  <c r="H280" i="29"/>
  <c r="A287" i="29"/>
  <c r="B633" i="29"/>
  <c r="A628" i="29"/>
  <c r="A629" i="29" s="1"/>
  <c r="B632" i="29"/>
  <c r="B631" i="29"/>
  <c r="A626" i="29"/>
  <c r="A627" i="29" s="1"/>
  <c r="B630" i="29"/>
  <c r="P287" i="29"/>
  <c r="W280" i="29"/>
  <c r="A629" i="20"/>
  <c r="A630" i="20" s="1"/>
  <c r="A631" i="20" s="1"/>
  <c r="A632" i="20"/>
  <c r="H287" i="20"/>
  <c r="A294" i="20"/>
  <c r="AE294" i="20"/>
  <c r="AL294" i="20" s="1"/>
  <c r="P294" i="20"/>
  <c r="W294" i="20" s="1"/>
  <c r="BX40" i="9"/>
  <c r="BX47" i="9" s="1" a="1"/>
  <c r="V166" i="7"/>
  <c r="AD166" i="7" s="1"/>
  <c r="AS153" i="7"/>
  <c r="M167" i="7"/>
  <c r="U167" i="7" s="1"/>
  <c r="AC167" i="7" s="1"/>
  <c r="AK167" i="7" s="1"/>
  <c r="W167" i="7"/>
  <c r="AE167" i="7" s="1"/>
  <c r="V168" i="7"/>
  <c r="AD168" i="7" s="1"/>
  <c r="AL168" i="7" s="1"/>
  <c r="T167" i="7"/>
  <c r="AB167" i="7" s="1"/>
  <c r="U168" i="7"/>
  <c r="AC168" i="7" s="1"/>
  <c r="J178" i="7"/>
  <c r="R178" i="7"/>
  <c r="Z178" i="7"/>
  <c r="W166" i="7"/>
  <c r="AE166" i="7" s="1"/>
  <c r="U166" i="7"/>
  <c r="AC166" i="7" s="1"/>
  <c r="T166" i="7"/>
  <c r="AB166" i="7" s="1"/>
  <c r="AJ166" i="7" s="1"/>
  <c r="AR166" i="7" s="1"/>
  <c r="AS147" i="7"/>
  <c r="BA147" i="7" s="1"/>
  <c r="AT154" i="7"/>
  <c r="AL146" i="11"/>
  <c r="BF178" i="7"/>
  <c r="AH178" i="7"/>
  <c r="AX178" i="7"/>
  <c r="AP178" i="7"/>
  <c r="AJ160" i="7"/>
  <c r="AT147" i="7"/>
  <c r="AK168" i="7"/>
  <c r="AK159" i="7"/>
  <c r="AS159" i="7" s="1"/>
  <c r="BA159" i="7" s="1"/>
  <c r="AR153" i="7"/>
  <c r="AZ153" i="7" s="1"/>
  <c r="AJ167" i="7"/>
  <c r="AJ159" i="7"/>
  <c r="AR159" i="7" s="1"/>
  <c r="AK161" i="7"/>
  <c r="AM168" i="7"/>
  <c r="AM161" i="7"/>
  <c r="AK138" i="11"/>
  <c r="AS138" i="11" s="1"/>
  <c r="BA138" i="11" s="1"/>
  <c r="AU154" i="7"/>
  <c r="BC154" i="7" s="1"/>
  <c r="AK145" i="11"/>
  <c r="AK140" i="11"/>
  <c r="AM140" i="13"/>
  <c r="AL139" i="11"/>
  <c r="AP139" i="11" s="1"/>
  <c r="AT139" i="11" s="1"/>
  <c r="AJ138" i="11"/>
  <c r="AR138" i="11" s="1"/>
  <c r="AL148" i="11"/>
  <c r="AK147" i="11"/>
  <c r="AL141" i="11"/>
  <c r="AP141" i="11" s="1"/>
  <c r="AV141" i="11" s="1"/>
  <c r="BD141" i="11" s="1"/>
  <c r="AM147" i="11"/>
  <c r="AK145" i="13"/>
  <c r="AL141" i="13"/>
  <c r="AP141" i="13" s="1"/>
  <c r="AV141" i="13" s="1"/>
  <c r="BD141" i="13" s="1"/>
  <c r="AM140" i="11"/>
  <c r="AK140" i="13"/>
  <c r="AK138" i="13"/>
  <c r="AS138" i="13" s="1"/>
  <c r="BA138" i="13" s="1"/>
  <c r="AK147" i="13"/>
  <c r="AL139" i="13"/>
  <c r="AP139" i="13" s="1"/>
  <c r="AT139" i="13" s="1"/>
  <c r="BB139" i="13" s="1"/>
  <c r="AL148" i="13"/>
  <c r="AM147" i="13"/>
  <c r="AL146" i="13"/>
  <c r="AJ138" i="13"/>
  <c r="AR138" i="13" s="1"/>
  <c r="AU133" i="13"/>
  <c r="BC133" i="13" s="1"/>
  <c r="AS133" i="13"/>
  <c r="BA133" i="13" s="1"/>
  <c r="BH83" i="16"/>
  <c r="BH55" i="16"/>
  <c r="BH62" i="16"/>
  <c r="BH41" i="16"/>
  <c r="BH34" i="16"/>
  <c r="BH90" i="16"/>
  <c r="BH27" i="16"/>
  <c r="BH20" i="16"/>
  <c r="BH13" i="16"/>
  <c r="BH97" i="16"/>
  <c r="BL85" i="16"/>
  <c r="BL71" i="16"/>
  <c r="BL57" i="16"/>
  <c r="BL64" i="16"/>
  <c r="BL50" i="16"/>
  <c r="BL43" i="16"/>
  <c r="AR132" i="11"/>
  <c r="AZ132" i="11" s="1"/>
  <c r="AS132" i="11"/>
  <c r="AS133" i="11"/>
  <c r="BA133" i="11" s="1"/>
  <c r="AU133" i="11"/>
  <c r="BC133" i="11" s="1"/>
  <c r="BH118" i="16"/>
  <c r="AT134" i="11"/>
  <c r="BB134" i="11" s="1"/>
  <c r="AP164" i="11"/>
  <c r="BH104" i="16"/>
  <c r="AU134" i="11"/>
  <c r="BI84" i="16"/>
  <c r="BI70" i="16"/>
  <c r="BI63" i="16"/>
  <c r="BI56" i="16"/>
  <c r="BI35" i="16"/>
  <c r="BI49" i="16"/>
  <c r="BI42" i="16"/>
  <c r="BI77" i="16"/>
  <c r="BL106" i="16"/>
  <c r="BI98" i="16"/>
  <c r="BL99" i="16"/>
  <c r="BL120" i="16"/>
  <c r="BI119" i="16"/>
  <c r="BI112" i="16"/>
  <c r="BL113" i="16"/>
  <c r="BI105" i="16"/>
  <c r="BL92" i="16"/>
  <c r="AP164" i="13"/>
  <c r="AR132" i="13"/>
  <c r="AZ132" i="13" s="1"/>
  <c r="AS132" i="13"/>
  <c r="AT134" i="13"/>
  <c r="BB134" i="13" s="1"/>
  <c r="BH76" i="16"/>
  <c r="AU134" i="13"/>
  <c r="BH69" i="16"/>
  <c r="BH48" i="16"/>
  <c r="BA14" i="16"/>
  <c r="BI14" i="16" s="1"/>
  <c r="AS21" i="16"/>
  <c r="BQ21" i="16" s="1"/>
  <c r="BD15" i="16"/>
  <c r="BL15" i="16" s="1"/>
  <c r="AV22" i="16"/>
  <c r="BT22" i="16" s="1"/>
  <c r="BB8" i="16"/>
  <c r="BJ113" i="16" s="1"/>
  <c r="BB15" i="16"/>
  <c r="BC7" i="16"/>
  <c r="BK119" i="16" s="1"/>
  <c r="AU14" i="16"/>
  <c r="BS14" i="16" s="1"/>
  <c r="CA14" i="16" s="1"/>
  <c r="BB6" i="16"/>
  <c r="BJ111" i="16" s="1"/>
  <c r="AT13" i="16"/>
  <c r="AD147" i="13"/>
  <c r="AL147" i="13" s="1"/>
  <c r="AC146" i="13"/>
  <c r="AK146" i="13" s="1"/>
  <c r="AD147" i="11"/>
  <c r="AL147" i="11" s="1"/>
  <c r="AE148" i="11"/>
  <c r="AM148" i="11" s="1"/>
  <c r="AE148" i="13"/>
  <c r="AM148" i="13" s="1"/>
  <c r="X155" i="13"/>
  <c r="AF155" i="13" s="1"/>
  <c r="AN155" i="13" s="1"/>
  <c r="U153" i="13"/>
  <c r="W155" i="13"/>
  <c r="U153" i="11"/>
  <c r="W154" i="13"/>
  <c r="AE154" i="13" s="1"/>
  <c r="T153" i="13"/>
  <c r="AB153" i="13" s="1"/>
  <c r="AJ153" i="13" s="1"/>
  <c r="W153" i="13"/>
  <c r="AE153" i="13" s="1"/>
  <c r="X153" i="13"/>
  <c r="AF153" i="13" s="1"/>
  <c r="V153" i="13"/>
  <c r="AD153" i="13" s="1"/>
  <c r="T152" i="13"/>
  <c r="X152" i="13"/>
  <c r="AF152" i="13" s="1"/>
  <c r="W152" i="13"/>
  <c r="AE152" i="13" s="1"/>
  <c r="V152" i="13"/>
  <c r="AD152" i="13" s="1"/>
  <c r="BF164" i="13"/>
  <c r="AX164" i="13"/>
  <c r="Z164" i="13"/>
  <c r="R164" i="13"/>
  <c r="J164" i="13"/>
  <c r="AB145" i="13"/>
  <c r="AJ145" i="13" s="1"/>
  <c r="AR145" i="13" s="1"/>
  <c r="V155" i="13"/>
  <c r="AD155" i="13" s="1"/>
  <c r="T155" i="13"/>
  <c r="AB155" i="13" s="1"/>
  <c r="U155" i="13"/>
  <c r="AC155" i="13" s="1"/>
  <c r="V154" i="13"/>
  <c r="U152" i="13"/>
  <c r="AC152" i="13" s="1"/>
  <c r="U154" i="13"/>
  <c r="AC154" i="13" s="1"/>
  <c r="X154" i="13"/>
  <c r="AF154" i="13" s="1"/>
  <c r="T154" i="13"/>
  <c r="AB154" i="13" s="1"/>
  <c r="V154" i="11"/>
  <c r="W154" i="11"/>
  <c r="AE154" i="11" s="1"/>
  <c r="V153" i="11"/>
  <c r="AD153" i="11" s="1"/>
  <c r="U154" i="11"/>
  <c r="AC154" i="11" s="1"/>
  <c r="T154" i="11"/>
  <c r="AB154" i="11" s="1"/>
  <c r="X154" i="11"/>
  <c r="AF154" i="11" s="1"/>
  <c r="AB145" i="11"/>
  <c r="AJ145" i="11" s="1"/>
  <c r="AR145" i="11" s="1"/>
  <c r="T153" i="11"/>
  <c r="AB153" i="11" s="1"/>
  <c r="AJ153" i="11" s="1"/>
  <c r="W153" i="11"/>
  <c r="AE153" i="11" s="1"/>
  <c r="X153" i="11"/>
  <c r="AF153" i="11" s="1"/>
  <c r="V155" i="11"/>
  <c r="AD155" i="11" s="1"/>
  <c r="T155" i="11"/>
  <c r="AB155" i="11" s="1"/>
  <c r="U155" i="11"/>
  <c r="AC155" i="11" s="1"/>
  <c r="W155" i="11"/>
  <c r="Z164" i="11"/>
  <c r="R164" i="11"/>
  <c r="J164" i="11"/>
  <c r="BF164" i="11"/>
  <c r="AX164" i="11"/>
  <c r="X152" i="11"/>
  <c r="AF152" i="11" s="1"/>
  <c r="T152" i="11"/>
  <c r="W152" i="11"/>
  <c r="AE152" i="11" s="1"/>
  <c r="V152" i="11"/>
  <c r="AD152" i="11" s="1"/>
  <c r="AC146" i="11"/>
  <c r="AK146" i="11" s="1"/>
  <c r="X155" i="11"/>
  <c r="AF155" i="11" s="1"/>
  <c r="AN155" i="11" s="1"/>
  <c r="D159" i="13"/>
  <c r="L159" i="13" s="1"/>
  <c r="U159" i="13" s="1"/>
  <c r="D160" i="13"/>
  <c r="L160" i="13" s="1"/>
  <c r="E160" i="13"/>
  <c r="M160" i="13" s="1"/>
  <c r="E161" i="13"/>
  <c r="M161" i="13" s="1"/>
  <c r="F161" i="13"/>
  <c r="N161" i="13" s="1"/>
  <c r="F162" i="13"/>
  <c r="N162" i="13" s="1"/>
  <c r="G162" i="13"/>
  <c r="O162" i="13" s="1"/>
  <c r="E166" i="13"/>
  <c r="M166" i="13" s="1"/>
  <c r="A171" i="13"/>
  <c r="AH171" i="13" s="1"/>
  <c r="G168" i="13"/>
  <c r="O168" i="13" s="1"/>
  <c r="F167" i="13"/>
  <c r="N167" i="13" s="1"/>
  <c r="H169" i="13"/>
  <c r="P169" i="13" s="1"/>
  <c r="E166" i="11"/>
  <c r="M166" i="11" s="1"/>
  <c r="A171" i="11"/>
  <c r="AH171" i="11" s="1"/>
  <c r="G168" i="11"/>
  <c r="O168" i="11" s="1"/>
  <c r="F167" i="11"/>
  <c r="N167" i="11" s="1"/>
  <c r="H169" i="11"/>
  <c r="P169" i="11" s="1"/>
  <c r="D159" i="11"/>
  <c r="L159" i="11" s="1"/>
  <c r="U159" i="11" s="1"/>
  <c r="F162" i="11"/>
  <c r="N162" i="11" s="1"/>
  <c r="G162" i="11"/>
  <c r="O162" i="11" s="1"/>
  <c r="D160" i="11"/>
  <c r="L160" i="11" s="1"/>
  <c r="E160" i="11"/>
  <c r="M160" i="11" s="1"/>
  <c r="E161" i="11"/>
  <c r="M161" i="11" s="1"/>
  <c r="F161" i="11"/>
  <c r="N161" i="11" s="1"/>
  <c r="C173" i="7"/>
  <c r="D173" i="7"/>
  <c r="L173" i="7" s="1"/>
  <c r="E173" i="7"/>
  <c r="M173" i="7" s="1"/>
  <c r="U173" i="7" s="1"/>
  <c r="AC173" i="7" s="1"/>
  <c r="F173" i="7"/>
  <c r="N173" i="7" s="1"/>
  <c r="G173" i="7"/>
  <c r="O173" i="7" s="1"/>
  <c r="C175" i="7"/>
  <c r="D175" i="7"/>
  <c r="L175" i="7" s="1"/>
  <c r="E175" i="7"/>
  <c r="M175" i="7" s="1"/>
  <c r="F175" i="7"/>
  <c r="N175" i="7" s="1"/>
  <c r="G175" i="7"/>
  <c r="C174" i="7"/>
  <c r="D174" i="7"/>
  <c r="E174" i="7"/>
  <c r="F174" i="7"/>
  <c r="N174" i="7" s="1"/>
  <c r="G174" i="7"/>
  <c r="O174" i="7" s="1"/>
  <c r="A180" i="7"/>
  <c r="A185" i="7"/>
  <c r="A181" i="7"/>
  <c r="A182" i="7"/>
  <c r="G213" i="34" l="1"/>
  <c r="B214" i="34"/>
  <c r="B221" i="34" s="1" a="1"/>
  <c r="BB13" i="16"/>
  <c r="BR13" i="16"/>
  <c r="BZ13" i="16" s="1"/>
  <c r="AT21" i="16"/>
  <c r="BR14" i="16"/>
  <c r="BZ14" i="16" s="1"/>
  <c r="AT22" i="16"/>
  <c r="BR15" i="16"/>
  <c r="BZ15" i="16" s="1"/>
  <c r="AU22" i="16"/>
  <c r="BS15" i="16"/>
  <c r="CA15" i="16" s="1"/>
  <c r="M28" i="31"/>
  <c r="J28" i="31"/>
  <c r="N29" i="31"/>
  <c r="J29" i="31"/>
  <c r="B637" i="31"/>
  <c r="W294" i="31"/>
  <c r="P301" i="31"/>
  <c r="B643" i="31"/>
  <c r="B642" i="31"/>
  <c r="B636" i="31"/>
  <c r="A632" i="31"/>
  <c r="A633" i="31" s="1"/>
  <c r="A634" i="31" s="1"/>
  <c r="A635" i="31" s="1"/>
  <c r="AL287" i="31"/>
  <c r="AE294" i="31"/>
  <c r="H287" i="31"/>
  <c r="A294" i="31"/>
  <c r="A630" i="30"/>
  <c r="B634" i="30"/>
  <c r="A631" i="30"/>
  <c r="B635" i="30"/>
  <c r="AL287" i="30"/>
  <c r="AE294" i="30"/>
  <c r="B636" i="30"/>
  <c r="A632" i="30"/>
  <c r="H294" i="30"/>
  <c r="A301" i="30"/>
  <c r="A633" i="30"/>
  <c r="B637" i="30"/>
  <c r="W287" i="30"/>
  <c r="P294" i="30"/>
  <c r="A630" i="29"/>
  <c r="B634" i="29"/>
  <c r="A631" i="29"/>
  <c r="B635" i="29"/>
  <c r="B636" i="29"/>
  <c r="A632" i="29"/>
  <c r="A633" i="29"/>
  <c r="B637" i="29"/>
  <c r="A294" i="29"/>
  <c r="H287" i="29"/>
  <c r="W287" i="29"/>
  <c r="P294" i="29"/>
  <c r="AL287" i="29"/>
  <c r="AE294" i="29"/>
  <c r="A633" i="20"/>
  <c r="A634" i="20" s="1"/>
  <c r="A635" i="20" s="1"/>
  <c r="A636" i="20"/>
  <c r="H294" i="20"/>
  <c r="A301" i="20"/>
  <c r="AE301" i="20"/>
  <c r="AL301" i="20" s="1"/>
  <c r="P301" i="20"/>
  <c r="W301" i="20" s="1"/>
  <c r="BX47" i="9"/>
  <c r="BX54" i="9" s="1" a="1"/>
  <c r="M174" i="7"/>
  <c r="L174" i="7"/>
  <c r="T174" i="7" s="1"/>
  <c r="AB174" i="7" s="1"/>
  <c r="AJ174" i="7" s="1"/>
  <c r="V167" i="7"/>
  <c r="AD167" i="7" s="1"/>
  <c r="R185" i="7"/>
  <c r="J185" i="7"/>
  <c r="Z185" i="7"/>
  <c r="O175" i="7"/>
  <c r="W175" i="7" s="1"/>
  <c r="AE175" i="7" s="1"/>
  <c r="AM175" i="7" s="1"/>
  <c r="V175" i="7"/>
  <c r="AD175" i="7" s="1"/>
  <c r="U175" i="7"/>
  <c r="AC175" i="7" s="1"/>
  <c r="T173" i="7"/>
  <c r="AB173" i="7" s="1"/>
  <c r="W173" i="7"/>
  <c r="AE173" i="7" s="1"/>
  <c r="V173" i="7"/>
  <c r="AD173" i="7" s="1"/>
  <c r="AP161" i="7"/>
  <c r="AP140" i="13"/>
  <c r="AU140" i="13" s="1"/>
  <c r="BC140" i="13" s="1"/>
  <c r="AP140" i="11"/>
  <c r="AU140" i="11" s="1"/>
  <c r="BC140" i="11" s="1"/>
  <c r="AS161" i="7"/>
  <c r="BA161" i="7" s="1"/>
  <c r="AU161" i="7"/>
  <c r="BC161" i="7" s="1"/>
  <c r="AT161" i="7"/>
  <c r="AP168" i="7"/>
  <c r="AU168" i="7" s="1"/>
  <c r="BC168" i="7" s="1"/>
  <c r="AK166" i="7"/>
  <c r="AS166" i="7" s="1"/>
  <c r="BA166" i="7" s="1"/>
  <c r="AL160" i="7"/>
  <c r="AK173" i="7"/>
  <c r="AS173" i="7" s="1"/>
  <c r="BA173" i="7" s="1"/>
  <c r="AL175" i="7"/>
  <c r="AJ173" i="7"/>
  <c r="AR173" i="7" s="1"/>
  <c r="BF185" i="7"/>
  <c r="AX185" i="7"/>
  <c r="AP185" i="7"/>
  <c r="AH185" i="7"/>
  <c r="AL167" i="7"/>
  <c r="AK154" i="11"/>
  <c r="AL153" i="11"/>
  <c r="AK152" i="11"/>
  <c r="AM154" i="11"/>
  <c r="AL153" i="13"/>
  <c r="AL155" i="11"/>
  <c r="AK154" i="13"/>
  <c r="AK152" i="13"/>
  <c r="AM154" i="13"/>
  <c r="AL155" i="13"/>
  <c r="AP146" i="11"/>
  <c r="AS146" i="11" s="1"/>
  <c r="AS145" i="11"/>
  <c r="BA145" i="11" s="1"/>
  <c r="AR139" i="11"/>
  <c r="AZ139" i="11" s="1"/>
  <c r="AS139" i="11"/>
  <c r="AP147" i="11"/>
  <c r="AU147" i="11" s="1"/>
  <c r="BC147" i="11" s="1"/>
  <c r="AP171" i="11"/>
  <c r="AP148" i="11"/>
  <c r="AV148" i="11" s="1"/>
  <c r="BD148" i="11" s="1"/>
  <c r="AT141" i="11"/>
  <c r="BB141" i="11" s="1"/>
  <c r="AU141" i="11"/>
  <c r="AT141" i="13"/>
  <c r="BB141" i="13" s="1"/>
  <c r="AU141" i="13"/>
  <c r="AP148" i="13"/>
  <c r="AV148" i="13" s="1"/>
  <c r="BD148" i="13" s="1"/>
  <c r="AS145" i="13"/>
  <c r="BA145" i="13" s="1"/>
  <c r="AP146" i="13"/>
  <c r="AR139" i="13"/>
  <c r="AZ139" i="13" s="1"/>
  <c r="AS139" i="13"/>
  <c r="AP147" i="13"/>
  <c r="AU147" i="13" s="1"/>
  <c r="BC147" i="13" s="1"/>
  <c r="AP171" i="13"/>
  <c r="BJ48" i="16"/>
  <c r="BJ71" i="16"/>
  <c r="BK70" i="16"/>
  <c r="BJ106" i="16"/>
  <c r="BK84" i="16"/>
  <c r="BJ57" i="16"/>
  <c r="BJ13" i="16"/>
  <c r="BJ15" i="16"/>
  <c r="BJ90" i="16"/>
  <c r="BJ99" i="16"/>
  <c r="BJ76" i="16"/>
  <c r="BJ43" i="16"/>
  <c r="BK42" i="16"/>
  <c r="BJ78" i="16"/>
  <c r="BJ85" i="16"/>
  <c r="BJ97" i="16"/>
  <c r="BK98" i="16"/>
  <c r="BK49" i="16"/>
  <c r="BK112" i="16"/>
  <c r="BG109" i="16" s="1"/>
  <c r="BD22" i="16"/>
  <c r="BL22" i="16" s="1"/>
  <c r="AV29" i="16"/>
  <c r="BT29" i="16" s="1"/>
  <c r="BA21" i="16"/>
  <c r="BI21" i="16" s="1"/>
  <c r="AS28" i="16"/>
  <c r="BJ50" i="16"/>
  <c r="BJ120" i="16"/>
  <c r="BK91" i="16"/>
  <c r="BJ20" i="16"/>
  <c r="BJ27" i="16"/>
  <c r="BJ55" i="16"/>
  <c r="BC14" i="16"/>
  <c r="BK14" i="16" s="1"/>
  <c r="AU21" i="16"/>
  <c r="BS21" i="16" s="1"/>
  <c r="BK63" i="16"/>
  <c r="BJ64" i="16"/>
  <c r="BK105" i="16"/>
  <c r="BJ69" i="16"/>
  <c r="BJ92" i="16"/>
  <c r="BK56" i="16"/>
  <c r="BJ62" i="16"/>
  <c r="BJ104" i="16"/>
  <c r="BJ118" i="16"/>
  <c r="BK35" i="16"/>
  <c r="BK77" i="16"/>
  <c r="BJ83" i="16"/>
  <c r="BJ41" i="16"/>
  <c r="BJ34" i="16"/>
  <c r="AC153" i="11"/>
  <c r="AK153" i="11" s="1"/>
  <c r="AD154" i="11"/>
  <c r="AL154" i="11" s="1"/>
  <c r="W162" i="13"/>
  <c r="AE155" i="13"/>
  <c r="AM155" i="13" s="1"/>
  <c r="AC153" i="13"/>
  <c r="AK153" i="13" s="1"/>
  <c r="W161" i="13"/>
  <c r="V160" i="13"/>
  <c r="BF171" i="13"/>
  <c r="AX171" i="13"/>
  <c r="Z171" i="13"/>
  <c r="R171" i="13"/>
  <c r="J171" i="13"/>
  <c r="T159" i="13"/>
  <c r="W159" i="13"/>
  <c r="X159" i="13"/>
  <c r="V159" i="13"/>
  <c r="V162" i="13"/>
  <c r="T162" i="13"/>
  <c r="U162" i="13"/>
  <c r="V161" i="13"/>
  <c r="W162" i="11"/>
  <c r="U161" i="13"/>
  <c r="X161" i="13"/>
  <c r="T161" i="13"/>
  <c r="AD154" i="13"/>
  <c r="AL154" i="13" s="1"/>
  <c r="U160" i="13"/>
  <c r="X162" i="13"/>
  <c r="AB152" i="13"/>
  <c r="AJ152" i="13" s="1"/>
  <c r="AR152" i="13" s="1"/>
  <c r="W160" i="13"/>
  <c r="T160" i="13"/>
  <c r="X160" i="13"/>
  <c r="W161" i="11"/>
  <c r="BB139" i="11"/>
  <c r="BF171" i="11"/>
  <c r="AX171" i="11"/>
  <c r="Z171" i="11"/>
  <c r="R171" i="11"/>
  <c r="J171" i="11"/>
  <c r="T159" i="11"/>
  <c r="V159" i="11"/>
  <c r="X159" i="11"/>
  <c r="W159" i="11"/>
  <c r="V161" i="11"/>
  <c r="X162" i="11"/>
  <c r="U160" i="11"/>
  <c r="AB152" i="11"/>
  <c r="AJ152" i="11" s="1"/>
  <c r="AR152" i="11" s="1"/>
  <c r="U161" i="11"/>
  <c r="T161" i="11"/>
  <c r="X161" i="11"/>
  <c r="W160" i="11"/>
  <c r="T160" i="11"/>
  <c r="X160" i="11"/>
  <c r="AE155" i="11"/>
  <c r="AM155" i="11" s="1"/>
  <c r="V162" i="11"/>
  <c r="T162" i="11"/>
  <c r="U162" i="11"/>
  <c r="V160" i="11"/>
  <c r="D166" i="13"/>
  <c r="L166" i="13" s="1"/>
  <c r="F169" i="13"/>
  <c r="N169" i="13" s="1"/>
  <c r="G169" i="13"/>
  <c r="O169" i="13" s="1"/>
  <c r="D167" i="13"/>
  <c r="L167" i="13" s="1"/>
  <c r="E167" i="13"/>
  <c r="M167" i="13" s="1"/>
  <c r="E168" i="13"/>
  <c r="M168" i="13" s="1"/>
  <c r="F168" i="13"/>
  <c r="N168" i="13" s="1"/>
  <c r="G175" i="13"/>
  <c r="O175" i="13" s="1"/>
  <c r="F174" i="13"/>
  <c r="N174" i="13" s="1"/>
  <c r="H176" i="13"/>
  <c r="P176" i="13" s="1"/>
  <c r="E173" i="13"/>
  <c r="M173" i="13" s="1"/>
  <c r="A178" i="13"/>
  <c r="AH178" i="13" s="1"/>
  <c r="E168" i="11"/>
  <c r="M168" i="11" s="1"/>
  <c r="F168" i="11"/>
  <c r="N168" i="11" s="1"/>
  <c r="G175" i="11"/>
  <c r="O175" i="11" s="1"/>
  <c r="F174" i="11"/>
  <c r="N174" i="11" s="1"/>
  <c r="H176" i="11"/>
  <c r="P176" i="11" s="1"/>
  <c r="E173" i="11"/>
  <c r="M173" i="11" s="1"/>
  <c r="A178" i="11"/>
  <c r="AH178" i="11" s="1"/>
  <c r="D166" i="11"/>
  <c r="L166" i="11" s="1"/>
  <c r="U166" i="11" s="1"/>
  <c r="AC166" i="11" s="1"/>
  <c r="D167" i="11"/>
  <c r="L167" i="11" s="1"/>
  <c r="E167" i="11"/>
  <c r="M167" i="11" s="1"/>
  <c r="F169" i="11"/>
  <c r="N169" i="11" s="1"/>
  <c r="G169" i="11"/>
  <c r="O169" i="11" s="1"/>
  <c r="D181" i="7"/>
  <c r="L181" i="7" s="1"/>
  <c r="E181" i="7"/>
  <c r="M181" i="7" s="1"/>
  <c r="F181" i="7"/>
  <c r="N181" i="7" s="1"/>
  <c r="G181" i="7"/>
  <c r="O181" i="7" s="1"/>
  <c r="W181" i="7" s="1"/>
  <c r="AE181" i="7" s="1"/>
  <c r="C181" i="7"/>
  <c r="A188" i="7"/>
  <c r="A189" i="7"/>
  <c r="A187" i="7"/>
  <c r="A192" i="7"/>
  <c r="C182" i="7"/>
  <c r="D182" i="7"/>
  <c r="L182" i="7" s="1"/>
  <c r="E182" i="7"/>
  <c r="M182" i="7" s="1"/>
  <c r="F182" i="7"/>
  <c r="N182" i="7" s="1"/>
  <c r="G182" i="7"/>
  <c r="C180" i="7"/>
  <c r="D180" i="7"/>
  <c r="L180" i="7" s="1"/>
  <c r="E180" i="7"/>
  <c r="M180" i="7" s="1"/>
  <c r="F180" i="7"/>
  <c r="N180" i="7" s="1"/>
  <c r="V180" i="7" s="1"/>
  <c r="AD180" i="7" s="1"/>
  <c r="G180" i="7"/>
  <c r="O180" i="7" s="1"/>
  <c r="H48" i="17" a="1"/>
  <c r="B221" i="34" l="1"/>
  <c r="B228" i="34" s="1" a="1"/>
  <c r="G220" i="34"/>
  <c r="BA28" i="16"/>
  <c r="BI28" i="16" s="1"/>
  <c r="BQ28" i="16"/>
  <c r="AU29" i="16"/>
  <c r="BS22" i="16"/>
  <c r="BR22" i="16"/>
  <c r="BB22" i="16"/>
  <c r="BJ22" i="16" s="1"/>
  <c r="AT29" i="16"/>
  <c r="AT28" i="16"/>
  <c r="BR28" i="16" s="1"/>
  <c r="BR21" i="16"/>
  <c r="AL294" i="31"/>
  <c r="AE301" i="31"/>
  <c r="A636" i="31"/>
  <c r="B640" i="31"/>
  <c r="B646" i="31"/>
  <c r="B647" i="31"/>
  <c r="W301" i="31"/>
  <c r="P308" i="31"/>
  <c r="B641" i="31"/>
  <c r="A637" i="31"/>
  <c r="A638" i="31" s="1"/>
  <c r="A639" i="31" s="1"/>
  <c r="H294" i="31"/>
  <c r="A301" i="31"/>
  <c r="H301" i="30"/>
  <c r="A308" i="30"/>
  <c r="A636" i="30"/>
  <c r="B640" i="30"/>
  <c r="AL294" i="30"/>
  <c r="AE301" i="30"/>
  <c r="B641" i="30"/>
  <c r="A637" i="30"/>
  <c r="B639" i="30"/>
  <c r="A634" i="30"/>
  <c r="A635" i="30" s="1"/>
  <c r="B638" i="30"/>
  <c r="P301" i="30"/>
  <c r="W294" i="30"/>
  <c r="W294" i="29"/>
  <c r="P301" i="29"/>
  <c r="A301" i="29"/>
  <c r="H294" i="29"/>
  <c r="B641" i="29"/>
  <c r="A636" i="29"/>
  <c r="A637" i="29" s="1"/>
  <c r="B640" i="29"/>
  <c r="B639" i="29"/>
  <c r="A634" i="29"/>
  <c r="A635" i="29" s="1"/>
  <c r="B638" i="29"/>
  <c r="AE301" i="29"/>
  <c r="AL294" i="29"/>
  <c r="A637" i="20"/>
  <c r="A638" i="20" s="1"/>
  <c r="A639" i="20" s="1"/>
  <c r="A640" i="20"/>
  <c r="H301" i="20"/>
  <c r="A308" i="20"/>
  <c r="AE308" i="20"/>
  <c r="AL308" i="20" s="1"/>
  <c r="P308" i="20"/>
  <c r="W308" i="20" s="1"/>
  <c r="BX54" i="9"/>
  <c r="BX61" i="9" s="1" a="1"/>
  <c r="T175" i="7"/>
  <c r="AB175" i="7" s="1"/>
  <c r="AT168" i="7"/>
  <c r="Z192" i="7"/>
  <c r="R192" i="7"/>
  <c r="J192" i="7"/>
  <c r="O182" i="7"/>
  <c r="W182" i="7" s="1"/>
  <c r="AE182" i="7" s="1"/>
  <c r="AM182" i="7" s="1"/>
  <c r="W180" i="7"/>
  <c r="AE180" i="7" s="1"/>
  <c r="AK180" i="7" s="1"/>
  <c r="AS180" i="7" s="1"/>
  <c r="BA180" i="7" s="1"/>
  <c r="V181" i="7"/>
  <c r="AD181" i="7" s="1"/>
  <c r="AL181" i="7" s="1"/>
  <c r="U174" i="7"/>
  <c r="AC174" i="7" s="1"/>
  <c r="AK174" i="7" s="1"/>
  <c r="U181" i="7"/>
  <c r="AC181" i="7" s="1"/>
  <c r="AK181" i="7" s="1"/>
  <c r="T181" i="7"/>
  <c r="AB181" i="7" s="1"/>
  <c r="AJ181" i="7" s="1"/>
  <c r="V174" i="7"/>
  <c r="AD174" i="7" s="1"/>
  <c r="AL174" i="7" s="1"/>
  <c r="AP174" i="7" s="1"/>
  <c r="U182" i="7"/>
  <c r="AC182" i="7" s="1"/>
  <c r="W174" i="7"/>
  <c r="AE174" i="7" s="1"/>
  <c r="AP153" i="11"/>
  <c r="AR153" i="11" s="1"/>
  <c r="U180" i="7"/>
  <c r="AC180" i="7" s="1"/>
  <c r="T180" i="7"/>
  <c r="AB180" i="7" s="1"/>
  <c r="AT140" i="11"/>
  <c r="AS168" i="7"/>
  <c r="BA168" i="7" s="1"/>
  <c r="AS140" i="11"/>
  <c r="BA140" i="11" s="1"/>
  <c r="H48" i="17"/>
  <c r="BI20" i="33" s="1"/>
  <c r="AT140" i="13"/>
  <c r="AS140" i="13"/>
  <c r="BA140" i="13" s="1"/>
  <c r="AP153" i="13"/>
  <c r="AS153" i="13" s="1"/>
  <c r="AH192" i="7"/>
  <c r="BF192" i="7"/>
  <c r="AX192" i="7"/>
  <c r="AP192" i="7"/>
  <c r="AP167" i="7"/>
  <c r="AT167" i="7" s="1"/>
  <c r="BB167" i="7" s="1"/>
  <c r="AK175" i="7"/>
  <c r="AP175" i="7" s="1"/>
  <c r="AJ180" i="7"/>
  <c r="AR180" i="7" s="1"/>
  <c r="AP160" i="7"/>
  <c r="AT160" i="7" s="1"/>
  <c r="BB160" i="7" s="1"/>
  <c r="AR146" i="11"/>
  <c r="AZ146" i="11" s="1"/>
  <c r="BG53" i="16"/>
  <c r="BG88" i="16"/>
  <c r="BG116" i="16"/>
  <c r="AP155" i="11"/>
  <c r="AV155" i="11" s="1"/>
  <c r="AT146" i="11"/>
  <c r="BB146" i="11" s="1"/>
  <c r="AS152" i="11"/>
  <c r="BA152" i="11" s="1"/>
  <c r="AP178" i="11"/>
  <c r="AP154" i="11"/>
  <c r="AT154" i="11" s="1"/>
  <c r="BG74" i="16"/>
  <c r="AT148" i="11"/>
  <c r="BB148" i="11" s="1"/>
  <c r="AS147" i="11"/>
  <c r="BA147" i="11" s="1"/>
  <c r="AU148" i="11"/>
  <c r="AT147" i="11"/>
  <c r="BG67" i="16"/>
  <c r="BG39" i="16"/>
  <c r="AP178" i="13"/>
  <c r="AS147" i="13"/>
  <c r="BA147" i="13" s="1"/>
  <c r="AP155" i="13"/>
  <c r="AV155" i="13" s="1"/>
  <c r="BD155" i="13" s="1"/>
  <c r="AT148" i="13"/>
  <c r="BB148" i="13" s="1"/>
  <c r="AP154" i="13"/>
  <c r="AU154" i="13" s="1"/>
  <c r="AS146" i="13"/>
  <c r="AR146" i="13"/>
  <c r="AZ146" i="13" s="1"/>
  <c r="AU148" i="13"/>
  <c r="AS152" i="13"/>
  <c r="BA152" i="13" s="1"/>
  <c r="AT146" i="13"/>
  <c r="BB146" i="13" s="1"/>
  <c r="AT147" i="13"/>
  <c r="BG11" i="16"/>
  <c r="BG95" i="16"/>
  <c r="BG81" i="16"/>
  <c r="BG102" i="16"/>
  <c r="BG46" i="16"/>
  <c r="BG60" i="16"/>
  <c r="BD29" i="16"/>
  <c r="BL29" i="16" s="1"/>
  <c r="AV36" i="16"/>
  <c r="BC21" i="16"/>
  <c r="BK21" i="16" s="1"/>
  <c r="BG18" i="16" s="1"/>
  <c r="AU28" i="16"/>
  <c r="W169" i="11"/>
  <c r="AC162" i="11"/>
  <c r="U167" i="11"/>
  <c r="AE159" i="13"/>
  <c r="X169" i="13"/>
  <c r="AF169" i="13" s="1"/>
  <c r="AN169" i="13" s="1"/>
  <c r="W169" i="13"/>
  <c r="AD161" i="13"/>
  <c r="AL161" i="13" s="1"/>
  <c r="AD160" i="13"/>
  <c r="AE160" i="13"/>
  <c r="AD159" i="13"/>
  <c r="AF162" i="13"/>
  <c r="AN162" i="13" s="1"/>
  <c r="BF178" i="13"/>
  <c r="AX178" i="13"/>
  <c r="Z178" i="13"/>
  <c r="R178" i="13"/>
  <c r="J178" i="13"/>
  <c r="AC162" i="13"/>
  <c r="AB162" i="13"/>
  <c r="AD162" i="13"/>
  <c r="AC160" i="13"/>
  <c r="AK160" i="13" s="1"/>
  <c r="V168" i="13"/>
  <c r="AF159" i="13"/>
  <c r="X168" i="13"/>
  <c r="AF168" i="13" s="1"/>
  <c r="U168" i="13"/>
  <c r="AC168" i="13" s="1"/>
  <c r="T168" i="13"/>
  <c r="AB168" i="13" s="1"/>
  <c r="U167" i="13"/>
  <c r="AB159" i="13"/>
  <c r="W168" i="13"/>
  <c r="AE168" i="13" s="1"/>
  <c r="W167" i="13"/>
  <c r="AE167" i="13" s="1"/>
  <c r="T167" i="13"/>
  <c r="AB167" i="13" s="1"/>
  <c r="AJ167" i="13" s="1"/>
  <c r="X167" i="13"/>
  <c r="AF167" i="13" s="1"/>
  <c r="V167" i="13"/>
  <c r="AD167" i="13" s="1"/>
  <c r="AB161" i="13"/>
  <c r="V169" i="13"/>
  <c r="AD169" i="13" s="1"/>
  <c r="T169" i="13"/>
  <c r="AB169" i="13" s="1"/>
  <c r="U169" i="13"/>
  <c r="AC169" i="13" s="1"/>
  <c r="AF161" i="13"/>
  <c r="X166" i="13"/>
  <c r="AF166" i="13" s="1"/>
  <c r="W166" i="13"/>
  <c r="AE166" i="13" s="1"/>
  <c r="T166" i="13"/>
  <c r="V166" i="13"/>
  <c r="AD166" i="13" s="1"/>
  <c r="AE161" i="13"/>
  <c r="AC161" i="13"/>
  <c r="U166" i="13"/>
  <c r="AC166" i="13" s="1"/>
  <c r="AC159" i="13"/>
  <c r="AF160" i="13"/>
  <c r="AB160" i="13"/>
  <c r="AJ160" i="13" s="1"/>
  <c r="AE162" i="13"/>
  <c r="AM162" i="13" s="1"/>
  <c r="AB161" i="11"/>
  <c r="AE159" i="11"/>
  <c r="V167" i="11"/>
  <c r="AD167" i="11" s="1"/>
  <c r="AE160" i="11"/>
  <c r="AD160" i="11"/>
  <c r="AF161" i="11"/>
  <c r="AF159" i="11"/>
  <c r="AD159" i="11"/>
  <c r="AB162" i="11"/>
  <c r="AC161" i="11"/>
  <c r="AB159" i="11"/>
  <c r="AD162" i="11"/>
  <c r="AE162" i="11"/>
  <c r="AM162" i="11" s="1"/>
  <c r="AC160" i="11"/>
  <c r="AK160" i="11" s="1"/>
  <c r="AC159" i="11"/>
  <c r="V169" i="11"/>
  <c r="AD169" i="11" s="1"/>
  <c r="U169" i="11"/>
  <c r="AC169" i="11" s="1"/>
  <c r="T169" i="11"/>
  <c r="AB169" i="11" s="1"/>
  <c r="BF178" i="11"/>
  <c r="AX178" i="11"/>
  <c r="Z178" i="11"/>
  <c r="R178" i="11"/>
  <c r="J178" i="11"/>
  <c r="V168" i="11"/>
  <c r="AF162" i="11"/>
  <c r="AN162" i="11" s="1"/>
  <c r="AE161" i="11"/>
  <c r="U168" i="11"/>
  <c r="AC168" i="11" s="1"/>
  <c r="T168" i="11"/>
  <c r="AB168" i="11" s="1"/>
  <c r="X168" i="11"/>
  <c r="AF168" i="11" s="1"/>
  <c r="X169" i="11"/>
  <c r="AF169" i="11" s="1"/>
  <c r="AN169" i="11" s="1"/>
  <c r="T166" i="11"/>
  <c r="W166" i="11"/>
  <c r="AE166" i="11" s="1"/>
  <c r="V166" i="11"/>
  <c r="AD166" i="11" s="1"/>
  <c r="X166" i="11"/>
  <c r="AF166" i="11" s="1"/>
  <c r="T167" i="11"/>
  <c r="AB167" i="11" s="1"/>
  <c r="AJ167" i="11" s="1"/>
  <c r="X167" i="11"/>
  <c r="AF167" i="11" s="1"/>
  <c r="W167" i="11"/>
  <c r="AE167" i="11" s="1"/>
  <c r="AF160" i="11"/>
  <c r="AD161" i="11"/>
  <c r="AL161" i="11" s="1"/>
  <c r="AB160" i="11"/>
  <c r="AJ160" i="11" s="1"/>
  <c r="W168" i="11"/>
  <c r="AE168" i="11" s="1"/>
  <c r="E175" i="13"/>
  <c r="M175" i="13" s="1"/>
  <c r="F175" i="13"/>
  <c r="N175" i="13" s="1"/>
  <c r="E180" i="13"/>
  <c r="M180" i="13" s="1"/>
  <c r="A185" i="13"/>
  <c r="AH185" i="13" s="1"/>
  <c r="G182" i="13"/>
  <c r="O182" i="13" s="1"/>
  <c r="F181" i="13"/>
  <c r="N181" i="13" s="1"/>
  <c r="H183" i="13"/>
  <c r="P183" i="13" s="1"/>
  <c r="D174" i="13"/>
  <c r="L174" i="13" s="1"/>
  <c r="E174" i="13"/>
  <c r="M174" i="13" s="1"/>
  <c r="D173" i="13"/>
  <c r="L173" i="13" s="1"/>
  <c r="F176" i="13"/>
  <c r="N176" i="13" s="1"/>
  <c r="G176" i="13"/>
  <c r="O176" i="13" s="1"/>
  <c r="E175" i="11"/>
  <c r="M175" i="11" s="1"/>
  <c r="F175" i="11"/>
  <c r="N175" i="11" s="1"/>
  <c r="E180" i="11"/>
  <c r="M180" i="11" s="1"/>
  <c r="A185" i="11"/>
  <c r="AH185" i="11" s="1"/>
  <c r="G182" i="11"/>
  <c r="O182" i="11" s="1"/>
  <c r="F181" i="11"/>
  <c r="N181" i="11" s="1"/>
  <c r="H183" i="11"/>
  <c r="P183" i="11" s="1"/>
  <c r="D173" i="11"/>
  <c r="L173" i="11" s="1"/>
  <c r="U173" i="11" s="1"/>
  <c r="AC173" i="11" s="1"/>
  <c r="F176" i="11"/>
  <c r="N176" i="11" s="1"/>
  <c r="G176" i="11"/>
  <c r="O176" i="11" s="1"/>
  <c r="D174" i="11"/>
  <c r="L174" i="11" s="1"/>
  <c r="E174" i="11"/>
  <c r="M174" i="11" s="1"/>
  <c r="A195" i="7"/>
  <c r="A196" i="7"/>
  <c r="A194" i="7"/>
  <c r="A199" i="7"/>
  <c r="C187" i="7"/>
  <c r="D187" i="7"/>
  <c r="L187" i="7" s="1"/>
  <c r="E187" i="7"/>
  <c r="M187" i="7" s="1"/>
  <c r="F187" i="7"/>
  <c r="N187" i="7" s="1"/>
  <c r="G187" i="7"/>
  <c r="O187" i="7" s="1"/>
  <c r="W187" i="7" s="1"/>
  <c r="AE187" i="7" s="1"/>
  <c r="C189" i="7"/>
  <c r="D189" i="7"/>
  <c r="L189" i="7" s="1"/>
  <c r="E189" i="7"/>
  <c r="M189" i="7" s="1"/>
  <c r="F189" i="7"/>
  <c r="G189" i="7"/>
  <c r="O189" i="7" s="1"/>
  <c r="C188" i="7"/>
  <c r="D188" i="7"/>
  <c r="E188" i="7"/>
  <c r="M188" i="7" s="1"/>
  <c r="F188" i="7"/>
  <c r="N188" i="7" s="1"/>
  <c r="G188" i="7"/>
  <c r="O188" i="7" s="1"/>
  <c r="H43" i="17" a="1"/>
  <c r="H46" i="17" a="1"/>
  <c r="H49" i="17" a="1"/>
  <c r="H42" i="17" a="1"/>
  <c r="H44" i="17" a="1"/>
  <c r="H47" i="17" a="1"/>
  <c r="H35" i="17" a="1"/>
  <c r="H41" i="17" a="1"/>
  <c r="H38" i="17" a="1"/>
  <c r="H40" i="17" a="1"/>
  <c r="H34" i="17" a="1"/>
  <c r="H45" i="17" a="1"/>
  <c r="H39" i="17" a="1"/>
  <c r="B228" i="34" l="1"/>
  <c r="B235" i="34" s="1" a="1"/>
  <c r="G227" i="34"/>
  <c r="BP20" i="33"/>
  <c r="BI20" i="19"/>
  <c r="BP20" i="19" s="1"/>
  <c r="BC28" i="16"/>
  <c r="BK28" i="16" s="1"/>
  <c r="BS28" i="16"/>
  <c r="BD36" i="16"/>
  <c r="BL36" i="16" s="1"/>
  <c r="BT36" i="16"/>
  <c r="BR29" i="16"/>
  <c r="BB29" i="16"/>
  <c r="BJ29" i="16" s="1"/>
  <c r="BG25" i="16" s="1"/>
  <c r="AT36" i="16"/>
  <c r="BX19" i="16" a="1"/>
  <c r="BX19" i="16" s="1"/>
  <c r="AU36" i="16"/>
  <c r="BS36" i="16" s="1"/>
  <c r="BS29" i="16"/>
  <c r="B645" i="31"/>
  <c r="W308" i="31"/>
  <c r="P315" i="31"/>
  <c r="B651" i="31"/>
  <c r="B650" i="31"/>
  <c r="A640" i="31"/>
  <c r="A641" i="31" s="1"/>
  <c r="A642" i="31" s="1"/>
  <c r="A643" i="31" s="1"/>
  <c r="B644" i="31"/>
  <c r="AL301" i="31"/>
  <c r="AE308" i="31"/>
  <c r="H301" i="31"/>
  <c r="A308" i="31"/>
  <c r="P308" i="30"/>
  <c r="W301" i="30"/>
  <c r="A638" i="30"/>
  <c r="B642" i="30"/>
  <c r="A639" i="30"/>
  <c r="B643" i="30"/>
  <c r="B645" i="30"/>
  <c r="AL301" i="30"/>
  <c r="AE308" i="30"/>
  <c r="A640" i="30"/>
  <c r="A641" i="30" s="1"/>
  <c r="B644" i="30"/>
  <c r="H308" i="30"/>
  <c r="A315" i="30"/>
  <c r="AL301" i="29"/>
  <c r="AE308" i="29"/>
  <c r="A638" i="29"/>
  <c r="B642" i="29"/>
  <c r="A639" i="29"/>
  <c r="B643" i="29"/>
  <c r="A640" i="29"/>
  <c r="B644" i="29"/>
  <c r="A641" i="29"/>
  <c r="B645" i="29"/>
  <c r="H301" i="29"/>
  <c r="A308" i="29"/>
  <c r="P308" i="29"/>
  <c r="W301" i="29"/>
  <c r="A641" i="20"/>
  <c r="A642" i="20" s="1"/>
  <c r="A643" i="20" s="1"/>
  <c r="A644" i="20"/>
  <c r="H308" i="20"/>
  <c r="A315" i="20"/>
  <c r="AE315" i="20"/>
  <c r="AL315" i="20" s="1"/>
  <c r="P315" i="20"/>
  <c r="W315" i="20" s="1"/>
  <c r="BX61" i="9"/>
  <c r="BX68" i="9" s="1" a="1"/>
  <c r="AS153" i="11"/>
  <c r="AT153" i="11"/>
  <c r="BB153" i="11" s="1"/>
  <c r="N189" i="7"/>
  <c r="V189" i="7" s="1"/>
  <c r="AD189" i="7" s="1"/>
  <c r="AL189" i="7" s="1"/>
  <c r="U189" i="7"/>
  <c r="AC189" i="7" s="1"/>
  <c r="T189" i="7"/>
  <c r="AB189" i="7" s="1"/>
  <c r="T182" i="7"/>
  <c r="AB182" i="7" s="1"/>
  <c r="AK182" i="7" s="1"/>
  <c r="R199" i="7"/>
  <c r="J199" i="7"/>
  <c r="Z199" i="7"/>
  <c r="W189" i="7"/>
  <c r="AE189" i="7" s="1"/>
  <c r="L188" i="7"/>
  <c r="T188" i="7" s="1"/>
  <c r="AB188" i="7" s="1"/>
  <c r="AJ188" i="7" s="1"/>
  <c r="V182" i="7"/>
  <c r="AD182" i="7" s="1"/>
  <c r="AL182" i="7" s="1"/>
  <c r="AP182" i="7" s="1"/>
  <c r="AT182" i="7" s="1"/>
  <c r="V187" i="7"/>
  <c r="AD187" i="7" s="1"/>
  <c r="U187" i="7"/>
  <c r="AC187" i="7" s="1"/>
  <c r="T187" i="7"/>
  <c r="AB187" i="7" s="1"/>
  <c r="AR153" i="13"/>
  <c r="AZ153" i="13" s="1"/>
  <c r="AT153" i="13"/>
  <c r="BB153" i="13" s="1"/>
  <c r="H43" i="17"/>
  <c r="BI15" i="33" s="1"/>
  <c r="H35" i="17"/>
  <c r="BI7" i="33" s="1"/>
  <c r="H41" i="17"/>
  <c r="BI13" i="33" s="1"/>
  <c r="H39" i="17"/>
  <c r="BI11" i="33" s="1"/>
  <c r="H49" i="17"/>
  <c r="BI21" i="33" s="1"/>
  <c r="H47" i="17"/>
  <c r="BI19" i="33" s="1"/>
  <c r="H45" i="17"/>
  <c r="BI17" i="33" s="1"/>
  <c r="H44" i="17"/>
  <c r="BI16" i="33" s="1"/>
  <c r="H38" i="17"/>
  <c r="BI10" i="33" s="1"/>
  <c r="H40" i="17"/>
  <c r="BI12" i="33" s="1"/>
  <c r="H46" i="17"/>
  <c r="BI18" i="33" s="1"/>
  <c r="H42" i="17"/>
  <c r="BI14" i="33" s="1"/>
  <c r="H34" i="17"/>
  <c r="BI6" i="33" s="1"/>
  <c r="AM168" i="13"/>
  <c r="AS175" i="7"/>
  <c r="BA175" i="7" s="1"/>
  <c r="AU175" i="7"/>
  <c r="BC175" i="7" s="1"/>
  <c r="AP199" i="7"/>
  <c r="AH199" i="7"/>
  <c r="BF199" i="7"/>
  <c r="AX199" i="7"/>
  <c r="AM189" i="7"/>
  <c r="AP181" i="7"/>
  <c r="AS181" i="7" s="1"/>
  <c r="AT174" i="7"/>
  <c r="BB174" i="7" s="1"/>
  <c r="AR174" i="7"/>
  <c r="AZ174" i="7" s="1"/>
  <c r="AS174" i="7"/>
  <c r="AK189" i="7"/>
  <c r="AS160" i="7"/>
  <c r="AR160" i="7"/>
  <c r="AZ160" i="7" s="1"/>
  <c r="AT175" i="7"/>
  <c r="AK187" i="7"/>
  <c r="AS187" i="7" s="1"/>
  <c r="BA187" i="7" s="1"/>
  <c r="AR167" i="7"/>
  <c r="AZ167" i="7" s="1"/>
  <c r="AS167" i="7"/>
  <c r="AJ187" i="7"/>
  <c r="AR187" i="7" s="1"/>
  <c r="AK159" i="11"/>
  <c r="AS159" i="11" s="1"/>
  <c r="BA159" i="11" s="1"/>
  <c r="AL162" i="11"/>
  <c r="AP162" i="11" s="1"/>
  <c r="AV162" i="11" s="1"/>
  <c r="AK166" i="11"/>
  <c r="AL160" i="11"/>
  <c r="AP160" i="11" s="1"/>
  <c r="AR160" i="11" s="1"/>
  <c r="AM161" i="11"/>
  <c r="AL167" i="11"/>
  <c r="AL169" i="11"/>
  <c r="AK168" i="11"/>
  <c r="AJ159" i="11"/>
  <c r="AR159" i="11" s="1"/>
  <c r="AK161" i="11"/>
  <c r="AM168" i="11"/>
  <c r="AL162" i="13"/>
  <c r="AP162" i="13" s="1"/>
  <c r="AV162" i="13" s="1"/>
  <c r="BD162" i="13" s="1"/>
  <c r="AL169" i="13"/>
  <c r="AL167" i="13"/>
  <c r="AK159" i="13"/>
  <c r="AS159" i="13" s="1"/>
  <c r="BA159" i="13" s="1"/>
  <c r="AK166" i="13"/>
  <c r="AK161" i="13"/>
  <c r="AJ159" i="13"/>
  <c r="AR159" i="13" s="1"/>
  <c r="AM161" i="13"/>
  <c r="AK168" i="13"/>
  <c r="AL160" i="13"/>
  <c r="AP160" i="13" s="1"/>
  <c r="AR160" i="13" s="1"/>
  <c r="AT155" i="11"/>
  <c r="BB155" i="11" s="1"/>
  <c r="AU155" i="11"/>
  <c r="AP185" i="11"/>
  <c r="AS154" i="11"/>
  <c r="BA154" i="11" s="1"/>
  <c r="AU154" i="11"/>
  <c r="BC154" i="11" s="1"/>
  <c r="AP185" i="13"/>
  <c r="AS154" i="13"/>
  <c r="BA154" i="13" s="1"/>
  <c r="AT155" i="13"/>
  <c r="BB155" i="13" s="1"/>
  <c r="AT154" i="13"/>
  <c r="AU155" i="13"/>
  <c r="AE169" i="11"/>
  <c r="AM169" i="11" s="1"/>
  <c r="AZ153" i="11"/>
  <c r="AC167" i="11"/>
  <c r="AK167" i="11" s="1"/>
  <c r="AE169" i="13"/>
  <c r="AM169" i="13" s="1"/>
  <c r="W176" i="11"/>
  <c r="W175" i="13"/>
  <c r="AE175" i="13" s="1"/>
  <c r="X176" i="13"/>
  <c r="AF176" i="13" s="1"/>
  <c r="AN176" i="13" s="1"/>
  <c r="U174" i="11"/>
  <c r="V174" i="13"/>
  <c r="AD174" i="13" s="1"/>
  <c r="U174" i="13"/>
  <c r="X173" i="13"/>
  <c r="AF173" i="13" s="1"/>
  <c r="T173" i="13"/>
  <c r="V173" i="13"/>
  <c r="AD173" i="13" s="1"/>
  <c r="W173" i="13"/>
  <c r="AE173" i="13" s="1"/>
  <c r="X174" i="13"/>
  <c r="AF174" i="13" s="1"/>
  <c r="W174" i="13"/>
  <c r="AE174" i="13" s="1"/>
  <c r="T174" i="13"/>
  <c r="AB174" i="13" s="1"/>
  <c r="AJ174" i="13" s="1"/>
  <c r="BC154" i="13"/>
  <c r="J185" i="13"/>
  <c r="BF185" i="13"/>
  <c r="AX185" i="13"/>
  <c r="Z185" i="13"/>
  <c r="R185" i="13"/>
  <c r="U173" i="13"/>
  <c r="AC173" i="13" s="1"/>
  <c r="AC167" i="13"/>
  <c r="AK167" i="13" s="1"/>
  <c r="V175" i="13"/>
  <c r="U175" i="13"/>
  <c r="AC175" i="13" s="1"/>
  <c r="X175" i="13"/>
  <c r="AF175" i="13" s="1"/>
  <c r="T175" i="13"/>
  <c r="AB175" i="13" s="1"/>
  <c r="V175" i="11"/>
  <c r="AD168" i="13"/>
  <c r="AL168" i="13" s="1"/>
  <c r="T176" i="13"/>
  <c r="AB176" i="13" s="1"/>
  <c r="V176" i="13"/>
  <c r="AD176" i="13" s="1"/>
  <c r="U176" i="13"/>
  <c r="AC176" i="13" s="1"/>
  <c r="W176" i="13"/>
  <c r="AB166" i="13"/>
  <c r="AJ166" i="13" s="1"/>
  <c r="AR166" i="13" s="1"/>
  <c r="W175" i="11"/>
  <c r="AE175" i="11" s="1"/>
  <c r="V174" i="11"/>
  <c r="AD174" i="11" s="1"/>
  <c r="X176" i="11"/>
  <c r="AF176" i="11" s="1"/>
  <c r="AN176" i="11" s="1"/>
  <c r="AD168" i="11"/>
  <c r="AL168" i="11" s="1"/>
  <c r="Z185" i="11"/>
  <c r="R185" i="11"/>
  <c r="J185" i="11"/>
  <c r="BF185" i="11"/>
  <c r="AX185" i="11"/>
  <c r="U175" i="11"/>
  <c r="AC175" i="11" s="1"/>
  <c r="T175" i="11"/>
  <c r="AB175" i="11" s="1"/>
  <c r="X175" i="11"/>
  <c r="AF175" i="11" s="1"/>
  <c r="T174" i="11"/>
  <c r="AB174" i="11" s="1"/>
  <c r="AJ174" i="11" s="1"/>
  <c r="X174" i="11"/>
  <c r="AF174" i="11" s="1"/>
  <c r="W174" i="11"/>
  <c r="AE174" i="11" s="1"/>
  <c r="V176" i="11"/>
  <c r="AD176" i="11" s="1"/>
  <c r="U176" i="11"/>
  <c r="AC176" i="11" s="1"/>
  <c r="T176" i="11"/>
  <c r="AB176" i="11" s="1"/>
  <c r="AB166" i="11"/>
  <c r="AJ166" i="11" s="1"/>
  <c r="AR166" i="11" s="1"/>
  <c r="BD155" i="11"/>
  <c r="T173" i="11"/>
  <c r="V173" i="11"/>
  <c r="AD173" i="11" s="1"/>
  <c r="X173" i="11"/>
  <c r="AF173" i="11" s="1"/>
  <c r="W173" i="11"/>
  <c r="AE173" i="11" s="1"/>
  <c r="E182" i="13"/>
  <c r="M182" i="13" s="1"/>
  <c r="F182" i="13"/>
  <c r="N182" i="13" s="1"/>
  <c r="G189" i="13"/>
  <c r="O189" i="13" s="1"/>
  <c r="F188" i="13"/>
  <c r="N188" i="13" s="1"/>
  <c r="H190" i="13"/>
  <c r="P190" i="13" s="1"/>
  <c r="E187" i="13"/>
  <c r="M187" i="13" s="1"/>
  <c r="A192" i="13"/>
  <c r="AH192" i="13" s="1"/>
  <c r="D180" i="13"/>
  <c r="L180" i="13" s="1"/>
  <c r="F183" i="13"/>
  <c r="N183" i="13" s="1"/>
  <c r="G183" i="13"/>
  <c r="O183" i="13" s="1"/>
  <c r="D181" i="13"/>
  <c r="L181" i="13" s="1"/>
  <c r="E181" i="13"/>
  <c r="M181" i="13" s="1"/>
  <c r="G189" i="11"/>
  <c r="O189" i="11" s="1"/>
  <c r="F188" i="11"/>
  <c r="N188" i="11" s="1"/>
  <c r="H190" i="11"/>
  <c r="P190" i="11" s="1"/>
  <c r="E187" i="11"/>
  <c r="M187" i="11" s="1"/>
  <c r="A192" i="11"/>
  <c r="AH192" i="11" s="1"/>
  <c r="D180" i="11"/>
  <c r="L180" i="11" s="1"/>
  <c r="F183" i="11"/>
  <c r="N183" i="11" s="1"/>
  <c r="G183" i="11"/>
  <c r="O183" i="11" s="1"/>
  <c r="E182" i="11"/>
  <c r="M182" i="11" s="1"/>
  <c r="F182" i="11"/>
  <c r="N182" i="11" s="1"/>
  <c r="D181" i="11"/>
  <c r="L181" i="11" s="1"/>
  <c r="E181" i="11"/>
  <c r="M181" i="11" s="1"/>
  <c r="A202" i="7"/>
  <c r="A203" i="7"/>
  <c r="A201" i="7"/>
  <c r="A206" i="7"/>
  <c r="C194" i="7"/>
  <c r="D194" i="7"/>
  <c r="L194" i="7" s="1"/>
  <c r="E194" i="7"/>
  <c r="M194" i="7" s="1"/>
  <c r="F194" i="7"/>
  <c r="N194" i="7" s="1"/>
  <c r="V194" i="7" s="1"/>
  <c r="AD194" i="7" s="1"/>
  <c r="G194" i="7"/>
  <c r="O194" i="7" s="1"/>
  <c r="W194" i="7" s="1"/>
  <c r="AE194" i="7" s="1"/>
  <c r="C196" i="7"/>
  <c r="D196" i="7"/>
  <c r="L196" i="7" s="1"/>
  <c r="E196" i="7"/>
  <c r="M196" i="7" s="1"/>
  <c r="F196" i="7"/>
  <c r="N196" i="7" s="1"/>
  <c r="G196" i="7"/>
  <c r="C195" i="7"/>
  <c r="D195" i="7"/>
  <c r="E195" i="7"/>
  <c r="M195" i="7" s="1"/>
  <c r="F195" i="7"/>
  <c r="N195" i="7" s="1"/>
  <c r="G195" i="7"/>
  <c r="O195" i="7" s="1"/>
  <c r="H36" i="17" a="1"/>
  <c r="B235" i="34" l="1"/>
  <c r="B242" i="34" s="1" a="1"/>
  <c r="G234" i="34"/>
  <c r="BP13" i="33"/>
  <c r="BP7" i="33"/>
  <c r="BP15" i="33"/>
  <c r="BP6" i="33"/>
  <c r="BP11" i="33"/>
  <c r="BP14" i="33"/>
  <c r="BP18" i="33"/>
  <c r="BP12" i="33"/>
  <c r="BP10" i="33"/>
  <c r="BP16" i="33"/>
  <c r="BP17" i="33"/>
  <c r="BP19" i="33"/>
  <c r="BP21" i="33"/>
  <c r="BI21" i="19"/>
  <c r="BP21" i="19" s="1"/>
  <c r="BI11" i="19"/>
  <c r="BP11" i="19" s="1"/>
  <c r="BI13" i="19"/>
  <c r="BP13" i="19" s="1"/>
  <c r="BI7" i="19"/>
  <c r="BP7" i="19" s="1"/>
  <c r="BI15" i="19"/>
  <c r="BP15" i="19" s="1"/>
  <c r="BI6" i="19"/>
  <c r="BP6" i="19" s="1"/>
  <c r="BI14" i="19"/>
  <c r="BP14" i="19" s="1"/>
  <c r="BI18" i="19"/>
  <c r="BP18" i="19" s="1"/>
  <c r="BI12" i="19"/>
  <c r="BP12" i="19" s="1"/>
  <c r="BI10" i="19"/>
  <c r="BP10" i="19" s="1"/>
  <c r="BI16" i="19"/>
  <c r="BP16" i="19" s="1"/>
  <c r="BI17" i="19"/>
  <c r="BP17" i="19" s="1"/>
  <c r="BI19" i="19"/>
  <c r="BP19" i="19" s="1"/>
  <c r="BX26" i="16" a="1"/>
  <c r="BX26" i="16" s="1"/>
  <c r="BB36" i="16"/>
  <c r="BJ36" i="16" s="1"/>
  <c r="BG32" i="16" s="1"/>
  <c r="BR36" i="16"/>
  <c r="AL308" i="31"/>
  <c r="AE315" i="31"/>
  <c r="A644" i="31"/>
  <c r="B648" i="31"/>
  <c r="B654" i="31"/>
  <c r="B655" i="31"/>
  <c r="W315" i="31"/>
  <c r="P322" i="31"/>
  <c r="A645" i="31"/>
  <c r="A646" i="31" s="1"/>
  <c r="A647" i="31" s="1"/>
  <c r="B649" i="31"/>
  <c r="H308" i="31"/>
  <c r="A315" i="31"/>
  <c r="H315" i="30"/>
  <c r="A322" i="30"/>
  <c r="A644" i="30"/>
  <c r="B648" i="30"/>
  <c r="AE315" i="30"/>
  <c r="AL308" i="30"/>
  <c r="A645" i="30"/>
  <c r="B649" i="30"/>
  <c r="B647" i="30"/>
  <c r="A642" i="30"/>
  <c r="A643" i="30" s="1"/>
  <c r="B646" i="30"/>
  <c r="W308" i="30"/>
  <c r="P315" i="30"/>
  <c r="P315" i="29"/>
  <c r="W308" i="29"/>
  <c r="H308" i="29"/>
  <c r="A315" i="29"/>
  <c r="B649" i="29"/>
  <c r="A644" i="29"/>
  <c r="A645" i="29" s="1"/>
  <c r="B648" i="29"/>
  <c r="B647" i="29"/>
  <c r="A642" i="29"/>
  <c r="A643" i="29" s="1"/>
  <c r="B646" i="29"/>
  <c r="AL308" i="29"/>
  <c r="AE315" i="29"/>
  <c r="A645" i="20"/>
  <c r="A646" i="20" s="1"/>
  <c r="A647" i="20" s="1"/>
  <c r="A648" i="20"/>
  <c r="H315" i="20"/>
  <c r="A322" i="20"/>
  <c r="AE322" i="20"/>
  <c r="AL322" i="20" s="1"/>
  <c r="P322" i="20"/>
  <c r="W322" i="20" s="1"/>
  <c r="BX68" i="9"/>
  <c r="BX75" i="9" s="1" a="1"/>
  <c r="L195" i="7"/>
  <c r="T195" i="7" s="1"/>
  <c r="AB195" i="7" s="1"/>
  <c r="AJ195" i="7" s="1"/>
  <c r="U188" i="7"/>
  <c r="AC188" i="7" s="1"/>
  <c r="AK188" i="7" s="1"/>
  <c r="AP188" i="7" s="1"/>
  <c r="AT188" i="7" s="1"/>
  <c r="BB188" i="7" s="1"/>
  <c r="O196" i="7"/>
  <c r="W196" i="7" s="1"/>
  <c r="AE196" i="7" s="1"/>
  <c r="AM196" i="7" s="1"/>
  <c r="V188" i="7"/>
  <c r="AD188" i="7" s="1"/>
  <c r="AL188" i="7" s="1"/>
  <c r="U196" i="7"/>
  <c r="AC196" i="7" s="1"/>
  <c r="W188" i="7"/>
  <c r="AE188" i="7" s="1"/>
  <c r="T196" i="7"/>
  <c r="AB196" i="7" s="1"/>
  <c r="V196" i="7"/>
  <c r="AD196" i="7" s="1"/>
  <c r="R206" i="7"/>
  <c r="J206" i="7"/>
  <c r="Z206" i="7"/>
  <c r="W195" i="7"/>
  <c r="AE195" i="7" s="1"/>
  <c r="T194" i="7"/>
  <c r="AB194" i="7" s="1"/>
  <c r="U194" i="7"/>
  <c r="AC194" i="7" s="1"/>
  <c r="AR181" i="7"/>
  <c r="AZ181" i="7" s="1"/>
  <c r="AS182" i="7"/>
  <c r="BA182" i="7" s="1"/>
  <c r="AU182" i="7"/>
  <c r="BC182" i="7" s="1"/>
  <c r="H36" i="17"/>
  <c r="BI8" i="33" s="1"/>
  <c r="AT181" i="7"/>
  <c r="BB181" i="7" s="1"/>
  <c r="AP189" i="7"/>
  <c r="AS189" i="7" s="1"/>
  <c r="BA189" i="7" s="1"/>
  <c r="AP167" i="13"/>
  <c r="AT167" i="13" s="1"/>
  <c r="AJ194" i="7"/>
  <c r="AR194" i="7" s="1"/>
  <c r="BF206" i="7"/>
  <c r="AX206" i="7"/>
  <c r="AP206" i="7"/>
  <c r="AH206" i="7"/>
  <c r="AL196" i="7"/>
  <c r="AM175" i="11"/>
  <c r="AK173" i="11"/>
  <c r="AS173" i="11" s="1"/>
  <c r="BA173" i="11" s="1"/>
  <c r="AL174" i="13"/>
  <c r="AL174" i="11"/>
  <c r="AL176" i="11"/>
  <c r="AK175" i="11"/>
  <c r="AK173" i="13"/>
  <c r="AM175" i="13"/>
  <c r="AL176" i="13"/>
  <c r="AK175" i="13"/>
  <c r="AP161" i="11"/>
  <c r="AT161" i="11" s="1"/>
  <c r="AP161" i="13"/>
  <c r="AU161" i="13" s="1"/>
  <c r="BC161" i="13" s="1"/>
  <c r="AP168" i="11"/>
  <c r="AU168" i="11" s="1"/>
  <c r="AP167" i="11"/>
  <c r="AS167" i="11" s="1"/>
  <c r="AT162" i="11"/>
  <c r="BB162" i="11" s="1"/>
  <c r="AS166" i="11"/>
  <c r="BA166" i="11" s="1"/>
  <c r="AU162" i="11"/>
  <c r="AP169" i="11"/>
  <c r="AV169" i="11" s="1"/>
  <c r="BD169" i="11" s="1"/>
  <c r="AP192" i="11"/>
  <c r="AT160" i="11"/>
  <c r="BB160" i="11" s="1"/>
  <c r="AS160" i="11"/>
  <c r="AT160" i="13"/>
  <c r="BB160" i="13" s="1"/>
  <c r="AT162" i="13"/>
  <c r="BB162" i="13" s="1"/>
  <c r="AU162" i="13"/>
  <c r="AS166" i="13"/>
  <c r="BA166" i="13" s="1"/>
  <c r="AP169" i="13"/>
  <c r="AV169" i="13" s="1"/>
  <c r="BD169" i="13" s="1"/>
  <c r="AS160" i="13"/>
  <c r="AP192" i="13"/>
  <c r="AP168" i="13"/>
  <c r="AS168" i="13" s="1"/>
  <c r="AC174" i="11"/>
  <c r="AK174" i="11" s="1"/>
  <c r="AE176" i="11"/>
  <c r="AM176" i="11" s="1"/>
  <c r="W182" i="13"/>
  <c r="AE182" i="13" s="1"/>
  <c r="AD175" i="11"/>
  <c r="AL175" i="11" s="1"/>
  <c r="U181" i="11"/>
  <c r="U181" i="13"/>
  <c r="X183" i="13"/>
  <c r="AF183" i="13" s="1"/>
  <c r="AN183" i="13" s="1"/>
  <c r="V182" i="13"/>
  <c r="X181" i="13"/>
  <c r="AF181" i="13" s="1"/>
  <c r="T181" i="13"/>
  <c r="AB181" i="13" s="1"/>
  <c r="AJ181" i="13" s="1"/>
  <c r="W181" i="13"/>
  <c r="AE181" i="13" s="1"/>
  <c r="W183" i="13"/>
  <c r="AE176" i="13"/>
  <c r="AM176" i="13" s="1"/>
  <c r="V183" i="13"/>
  <c r="AD183" i="13" s="1"/>
  <c r="T183" i="13"/>
  <c r="AB183" i="13" s="1"/>
  <c r="U183" i="13"/>
  <c r="AC183" i="13" s="1"/>
  <c r="AX192" i="13"/>
  <c r="Z192" i="13"/>
  <c r="R192" i="13"/>
  <c r="J192" i="13"/>
  <c r="BF192" i="13"/>
  <c r="AB173" i="13"/>
  <c r="AJ173" i="13" s="1"/>
  <c r="AR173" i="13" s="1"/>
  <c r="AD175" i="13"/>
  <c r="AL175" i="13" s="1"/>
  <c r="AC174" i="13"/>
  <c r="AK174" i="13" s="1"/>
  <c r="T180" i="13"/>
  <c r="X180" i="13"/>
  <c r="AF180" i="13" s="1"/>
  <c r="V180" i="13"/>
  <c r="AD180" i="13" s="1"/>
  <c r="W180" i="13"/>
  <c r="AE180" i="13" s="1"/>
  <c r="AZ160" i="13"/>
  <c r="U182" i="13"/>
  <c r="AC182" i="13" s="1"/>
  <c r="T182" i="13"/>
  <c r="AB182" i="13" s="1"/>
  <c r="X182" i="13"/>
  <c r="AF182" i="13" s="1"/>
  <c r="U180" i="13"/>
  <c r="AC180" i="13" s="1"/>
  <c r="V181" i="13"/>
  <c r="AD181" i="13" s="1"/>
  <c r="V181" i="11"/>
  <c r="AD181" i="11" s="1"/>
  <c r="V182" i="11"/>
  <c r="W183" i="11"/>
  <c r="BD162" i="11"/>
  <c r="AZ160" i="11"/>
  <c r="U182" i="11"/>
  <c r="AC182" i="11" s="1"/>
  <c r="T182" i="11"/>
  <c r="AB182" i="11" s="1"/>
  <c r="X182" i="11"/>
  <c r="AF182" i="11" s="1"/>
  <c r="V183" i="11"/>
  <c r="AD183" i="11" s="1"/>
  <c r="U183" i="11"/>
  <c r="AC183" i="11" s="1"/>
  <c r="T183" i="11"/>
  <c r="AB183" i="11" s="1"/>
  <c r="AB173" i="11"/>
  <c r="AJ173" i="11" s="1"/>
  <c r="AR173" i="11" s="1"/>
  <c r="W182" i="11"/>
  <c r="AE182" i="11" s="1"/>
  <c r="T180" i="11"/>
  <c r="X180" i="11"/>
  <c r="AF180" i="11" s="1"/>
  <c r="W180" i="11"/>
  <c r="AE180" i="11" s="1"/>
  <c r="V180" i="11"/>
  <c r="AD180" i="11" s="1"/>
  <c r="X183" i="11"/>
  <c r="AF183" i="11" s="1"/>
  <c r="AN183" i="11" s="1"/>
  <c r="BF192" i="11"/>
  <c r="AX192" i="11"/>
  <c r="Z192" i="11"/>
  <c r="R192" i="11"/>
  <c r="J192" i="11"/>
  <c r="T181" i="11"/>
  <c r="AB181" i="11" s="1"/>
  <c r="AJ181" i="11" s="1"/>
  <c r="W181" i="11"/>
  <c r="AE181" i="11" s="1"/>
  <c r="X181" i="11"/>
  <c r="AF181" i="11" s="1"/>
  <c r="U180" i="11"/>
  <c r="AC180" i="11" s="1"/>
  <c r="G196" i="13"/>
  <c r="O196" i="13" s="1"/>
  <c r="F195" i="13"/>
  <c r="N195" i="13" s="1"/>
  <c r="H197" i="13"/>
  <c r="P197" i="13" s="1"/>
  <c r="E194" i="13"/>
  <c r="M194" i="13" s="1"/>
  <c r="A199" i="13"/>
  <c r="AH199" i="13" s="1"/>
  <c r="D187" i="13"/>
  <c r="L187" i="13" s="1"/>
  <c r="F190" i="13"/>
  <c r="N190" i="13" s="1"/>
  <c r="G190" i="13"/>
  <c r="O190" i="13" s="1"/>
  <c r="D188" i="13"/>
  <c r="L188" i="13" s="1"/>
  <c r="E188" i="13"/>
  <c r="M188" i="13" s="1"/>
  <c r="E189" i="13"/>
  <c r="M189" i="13" s="1"/>
  <c r="F189" i="13"/>
  <c r="N189" i="13" s="1"/>
  <c r="D187" i="11"/>
  <c r="L187" i="11" s="1"/>
  <c r="U187" i="11" s="1"/>
  <c r="AC187" i="11" s="1"/>
  <c r="F190" i="11"/>
  <c r="N190" i="11" s="1"/>
  <c r="G190" i="11"/>
  <c r="O190" i="11" s="1"/>
  <c r="D188" i="11"/>
  <c r="L188" i="11" s="1"/>
  <c r="E188" i="11"/>
  <c r="M188" i="11" s="1"/>
  <c r="E189" i="11"/>
  <c r="M189" i="11" s="1"/>
  <c r="F189" i="11"/>
  <c r="N189" i="11" s="1"/>
  <c r="G196" i="11"/>
  <c r="O196" i="11" s="1"/>
  <c r="F195" i="11"/>
  <c r="N195" i="11" s="1"/>
  <c r="H197" i="11"/>
  <c r="P197" i="11" s="1"/>
  <c r="E194" i="11"/>
  <c r="M194" i="11" s="1"/>
  <c r="A199" i="11"/>
  <c r="AH199" i="11" s="1"/>
  <c r="A209" i="7"/>
  <c r="A210" i="7"/>
  <c r="A208" i="7"/>
  <c r="G201" i="7"/>
  <c r="O201" i="7" s="1"/>
  <c r="C201" i="7"/>
  <c r="D201" i="7"/>
  <c r="L201" i="7" s="1"/>
  <c r="E201" i="7"/>
  <c r="M201" i="7" s="1"/>
  <c r="F201" i="7"/>
  <c r="N201" i="7" s="1"/>
  <c r="C203" i="7"/>
  <c r="D203" i="7"/>
  <c r="L203" i="7" s="1"/>
  <c r="E203" i="7"/>
  <c r="M203" i="7" s="1"/>
  <c r="F203" i="7"/>
  <c r="G203" i="7"/>
  <c r="C202" i="7"/>
  <c r="D202" i="7"/>
  <c r="E202" i="7"/>
  <c r="M202" i="7" s="1"/>
  <c r="F202" i="7"/>
  <c r="N202" i="7" s="1"/>
  <c r="G202" i="7"/>
  <c r="O202" i="7" s="1"/>
  <c r="H37" i="17" a="1"/>
  <c r="B16" i="17" a="1"/>
  <c r="B11" i="17" a="1"/>
  <c r="B7" i="17" a="1"/>
  <c r="B5" i="17" a="1"/>
  <c r="B24" i="17" a="1"/>
  <c r="B8" i="17" a="1"/>
  <c r="B29" i="17" a="1"/>
  <c r="B22" i="17" a="1"/>
  <c r="B21" i="17" a="1"/>
  <c r="B17" i="17" a="1"/>
  <c r="B13" i="17" a="1"/>
  <c r="B12" i="17" a="1"/>
  <c r="B18" i="17" a="1"/>
  <c r="B14" i="17" a="1"/>
  <c r="B30" i="17" a="1"/>
  <c r="B15" i="17" a="1"/>
  <c r="B23" i="17" a="1"/>
  <c r="B4" i="17" a="1"/>
  <c r="B25" i="17" a="1"/>
  <c r="B6" i="17" a="1"/>
  <c r="B2" i="17" a="1"/>
  <c r="B27" i="17" a="1"/>
  <c r="B28" i="17" a="1"/>
  <c r="B10" i="17" a="1"/>
  <c r="B19" i="17" a="1"/>
  <c r="B26" i="17" a="1"/>
  <c r="B3" i="17" a="1"/>
  <c r="B9" i="17" a="1"/>
  <c r="B20" i="17" a="1"/>
  <c r="G241" i="34" l="1"/>
  <c r="B242" i="34"/>
  <c r="B249" i="34" s="1" a="1"/>
  <c r="BP8" i="33"/>
  <c r="BI8" i="19"/>
  <c r="BP8" i="19" s="1"/>
  <c r="BX33" i="16" a="1"/>
  <c r="BX33" i="16" s="1"/>
  <c r="BX40" i="16" s="1" a="1"/>
  <c r="BX40" i="16" s="1"/>
  <c r="BX47" i="16" s="1" a="1"/>
  <c r="BX47" i="16" s="1"/>
  <c r="BX54" i="16" s="1" a="1"/>
  <c r="BX54" i="16" s="1"/>
  <c r="BX61" i="16" s="1" a="1"/>
  <c r="BX61" i="16" s="1"/>
  <c r="BX68" i="16" s="1" a="1"/>
  <c r="BX68" i="16" s="1"/>
  <c r="BX75" i="16" s="1" a="1"/>
  <c r="BX75" i="16" s="1"/>
  <c r="BX82" i="16" s="1" a="1"/>
  <c r="BX82" i="16" s="1"/>
  <c r="BX89" i="16" s="1" a="1"/>
  <c r="BX89" i="16" s="1"/>
  <c r="BJ4" i="16"/>
  <c r="BK4" i="16"/>
  <c r="BI4" i="16"/>
  <c r="BI5" i="16"/>
  <c r="BI6" i="16"/>
  <c r="BI7" i="16"/>
  <c r="BI8" i="16"/>
  <c r="H37" i="17"/>
  <c r="BI9" i="33" s="1"/>
  <c r="B653" i="31"/>
  <c r="W322" i="31"/>
  <c r="P329" i="31"/>
  <c r="B659" i="31"/>
  <c r="B658" i="31"/>
  <c r="B652" i="31"/>
  <c r="A648" i="31"/>
  <c r="A649" i="31" s="1"/>
  <c r="A650" i="31" s="1"/>
  <c r="A651" i="31" s="1"/>
  <c r="AL315" i="31"/>
  <c r="AE322" i="31"/>
  <c r="H315" i="31"/>
  <c r="A322" i="31"/>
  <c r="W315" i="30"/>
  <c r="P322" i="30"/>
  <c r="A646" i="30"/>
  <c r="B650" i="30"/>
  <c r="A647" i="30"/>
  <c r="B651" i="30"/>
  <c r="B653" i="30"/>
  <c r="AE322" i="30"/>
  <c r="AL315" i="30"/>
  <c r="B652" i="30"/>
  <c r="A648" i="30"/>
  <c r="A649" i="30" s="1"/>
  <c r="A329" i="30"/>
  <c r="H322" i="30"/>
  <c r="A646" i="29"/>
  <c r="A647" i="29" s="1"/>
  <c r="B650" i="29"/>
  <c r="B651" i="29"/>
  <c r="B652" i="29"/>
  <c r="A648" i="29"/>
  <c r="A649" i="29" s="1"/>
  <c r="B653" i="29"/>
  <c r="H315" i="29"/>
  <c r="A322" i="29"/>
  <c r="AE322" i="29"/>
  <c r="AL315" i="29"/>
  <c r="P322" i="29"/>
  <c r="W315" i="29"/>
  <c r="A652" i="20"/>
  <c r="A649" i="20"/>
  <c r="A650" i="20" s="1"/>
  <c r="A651" i="20" s="1"/>
  <c r="H322" i="20"/>
  <c r="A329" i="20"/>
  <c r="AE329" i="20"/>
  <c r="AL329" i="20" s="1"/>
  <c r="P329" i="20"/>
  <c r="W329" i="20" s="1"/>
  <c r="BX75" i="9"/>
  <c r="B30" i="17"/>
  <c r="K30" i="17" s="1"/>
  <c r="T30" i="17" s="1"/>
  <c r="B3" i="17"/>
  <c r="K3" i="17" s="1"/>
  <c r="T3" i="17" s="1"/>
  <c r="B7" i="17"/>
  <c r="K7" i="17" s="1"/>
  <c r="T7" i="17" s="1"/>
  <c r="B11" i="17"/>
  <c r="K11" i="17" s="1"/>
  <c r="T11" i="17" s="1"/>
  <c r="B15" i="17"/>
  <c r="K15" i="17" s="1"/>
  <c r="T15" i="17" s="1"/>
  <c r="B21" i="17"/>
  <c r="K21" i="17" s="1"/>
  <c r="T21" i="17" s="1"/>
  <c r="B19" i="17"/>
  <c r="K19" i="17" s="1"/>
  <c r="T19" i="17" s="1"/>
  <c r="B23" i="17"/>
  <c r="K23" i="17" s="1"/>
  <c r="T23" i="17" s="1"/>
  <c r="B4" i="17"/>
  <c r="K4" i="17" s="1"/>
  <c r="T4" i="17" s="1"/>
  <c r="B20" i="17"/>
  <c r="K20" i="17" s="1"/>
  <c r="T20" i="17" s="1"/>
  <c r="B28" i="17"/>
  <c r="K28" i="17" s="1"/>
  <c r="T28" i="17" s="1"/>
  <c r="B10" i="17"/>
  <c r="K10" i="17" s="1"/>
  <c r="T10" i="17" s="1"/>
  <c r="B27" i="17"/>
  <c r="K27" i="17" s="1"/>
  <c r="T27" i="17" s="1"/>
  <c r="B8" i="17"/>
  <c r="K8" i="17" s="1"/>
  <c r="T8" i="17" s="1"/>
  <c r="B16" i="17"/>
  <c r="K16" i="17" s="1"/>
  <c r="T16" i="17" s="1"/>
  <c r="B9" i="17"/>
  <c r="K9" i="17" s="1"/>
  <c r="T9" i="17" s="1"/>
  <c r="B17" i="17"/>
  <c r="K17" i="17" s="1"/>
  <c r="T17" i="17" s="1"/>
  <c r="B25" i="17"/>
  <c r="K25" i="17" s="1"/>
  <c r="T25" i="17" s="1"/>
  <c r="B13" i="17"/>
  <c r="K13" i="17" s="1"/>
  <c r="T13" i="17" s="1"/>
  <c r="B12" i="17"/>
  <c r="K12" i="17" s="1"/>
  <c r="T12" i="17" s="1"/>
  <c r="B24" i="17"/>
  <c r="K24" i="17" s="1"/>
  <c r="T24" i="17" s="1"/>
  <c r="B5" i="17"/>
  <c r="K5" i="17" s="1"/>
  <c r="T5" i="17" s="1"/>
  <c r="B18" i="17"/>
  <c r="K18" i="17" s="1"/>
  <c r="T18" i="17" s="1"/>
  <c r="B29" i="17"/>
  <c r="K29" i="17" s="1"/>
  <c r="T29" i="17" s="1"/>
  <c r="B26" i="17"/>
  <c r="K26" i="17" s="1"/>
  <c r="T26" i="17" s="1"/>
  <c r="B6" i="17"/>
  <c r="K6" i="17" s="1"/>
  <c r="T6" i="17" s="1"/>
  <c r="B2" i="17"/>
  <c r="K2" i="17" s="1"/>
  <c r="T2" i="17" s="1"/>
  <c r="B14" i="17"/>
  <c r="K14" i="17" s="1"/>
  <c r="T14" i="17" s="1"/>
  <c r="B22" i="17"/>
  <c r="K22" i="17" s="1"/>
  <c r="T22" i="17" s="1"/>
  <c r="W202" i="7"/>
  <c r="AE202" i="7" s="1"/>
  <c r="V202" i="7"/>
  <c r="AD202" i="7" s="1"/>
  <c r="AL202" i="7" s="1"/>
  <c r="U202" i="7"/>
  <c r="AC202" i="7" s="1"/>
  <c r="AK202" i="7" s="1"/>
  <c r="L202" i="7"/>
  <c r="T202" i="7" s="1"/>
  <c r="AB202" i="7" s="1"/>
  <c r="AJ202" i="7" s="1"/>
  <c r="O203" i="7"/>
  <c r="W203" i="7" s="1"/>
  <c r="AE203" i="7" s="1"/>
  <c r="AM203" i="7" s="1"/>
  <c r="N203" i="7"/>
  <c r="V203" i="7" s="1"/>
  <c r="AD203" i="7" s="1"/>
  <c r="AL203" i="7" s="1"/>
  <c r="V201" i="7"/>
  <c r="AD201" i="7" s="1"/>
  <c r="U195" i="7"/>
  <c r="AC195" i="7" s="1"/>
  <c r="AK195" i="7" s="1"/>
  <c r="T203" i="7"/>
  <c r="AB203" i="7" s="1"/>
  <c r="V195" i="7"/>
  <c r="AD195" i="7" s="1"/>
  <c r="AL195" i="7" s="1"/>
  <c r="W201" i="7"/>
  <c r="AE201" i="7" s="1"/>
  <c r="U201" i="7"/>
  <c r="AC201" i="7" s="1"/>
  <c r="AK201" i="7" s="1"/>
  <c r="AS201" i="7" s="1"/>
  <c r="BA201" i="7" s="1"/>
  <c r="T201" i="7"/>
  <c r="AB201" i="7" s="1"/>
  <c r="AJ201" i="7" s="1"/>
  <c r="AR201" i="7" s="1"/>
  <c r="AP174" i="13"/>
  <c r="AT174" i="13" s="1"/>
  <c r="AR188" i="7"/>
  <c r="AZ188" i="7" s="1"/>
  <c r="AT189" i="7"/>
  <c r="AR167" i="13"/>
  <c r="AZ167" i="13" s="1"/>
  <c r="AS167" i="13"/>
  <c r="AS188" i="7"/>
  <c r="AU189" i="7"/>
  <c r="BC189" i="7" s="1"/>
  <c r="AK180" i="11"/>
  <c r="AK194" i="7"/>
  <c r="AS194" i="7" s="1"/>
  <c r="BA194" i="7" s="1"/>
  <c r="AK196" i="7"/>
  <c r="AP196" i="7" s="1"/>
  <c r="AP174" i="11"/>
  <c r="AT174" i="11" s="1"/>
  <c r="BB174" i="11" s="1"/>
  <c r="AP195" i="7"/>
  <c r="AR195" i="7" s="1"/>
  <c r="AZ195" i="7" s="1"/>
  <c r="AU161" i="11"/>
  <c r="BC161" i="11" s="1"/>
  <c r="AS161" i="11"/>
  <c r="BA161" i="11" s="1"/>
  <c r="AM182" i="11"/>
  <c r="AL183" i="11"/>
  <c r="AK182" i="11"/>
  <c r="AL181" i="11"/>
  <c r="AM182" i="13"/>
  <c r="AL181" i="13"/>
  <c r="AK180" i="13"/>
  <c r="AK182" i="13"/>
  <c r="AL183" i="13"/>
  <c r="AS161" i="13"/>
  <c r="BA161" i="13" s="1"/>
  <c r="AP175" i="13"/>
  <c r="AS175" i="13" s="1"/>
  <c r="AT161" i="13"/>
  <c r="AT168" i="11"/>
  <c r="AS168" i="11"/>
  <c r="BA168" i="11" s="1"/>
  <c r="AP175" i="11"/>
  <c r="AU175" i="11" s="1"/>
  <c r="BC175" i="11" s="1"/>
  <c r="AP199" i="11"/>
  <c r="AT167" i="11"/>
  <c r="BB167" i="11" s="1"/>
  <c r="AR167" i="11"/>
  <c r="AZ167" i="11" s="1"/>
  <c r="AP176" i="11"/>
  <c r="AV176" i="11" s="1"/>
  <c r="BD176" i="11" s="1"/>
  <c r="AT169" i="11"/>
  <c r="BB169" i="11" s="1"/>
  <c r="AU169" i="11"/>
  <c r="AS173" i="13"/>
  <c r="BA173" i="13" s="1"/>
  <c r="AP176" i="13"/>
  <c r="AV176" i="13" s="1"/>
  <c r="BD176" i="13" s="1"/>
  <c r="AT168" i="13"/>
  <c r="AT169" i="13"/>
  <c r="BB169" i="13" s="1"/>
  <c r="AU168" i="13"/>
  <c r="BC168" i="13" s="1"/>
  <c r="AU169" i="13"/>
  <c r="AP199" i="13"/>
  <c r="AC181" i="11"/>
  <c r="AK181" i="11" s="1"/>
  <c r="AD182" i="13"/>
  <c r="AL182" i="13" s="1"/>
  <c r="AC181" i="13"/>
  <c r="AK181" i="13" s="1"/>
  <c r="AE183" i="11"/>
  <c r="AM183" i="11" s="1"/>
  <c r="V189" i="11"/>
  <c r="V189" i="13"/>
  <c r="U188" i="13"/>
  <c r="W189" i="13"/>
  <c r="AE189" i="13" s="1"/>
  <c r="V190" i="13"/>
  <c r="AD190" i="13" s="1"/>
  <c r="U190" i="13"/>
  <c r="AC190" i="13" s="1"/>
  <c r="T190" i="13"/>
  <c r="AB190" i="13" s="1"/>
  <c r="V188" i="13"/>
  <c r="AD188" i="13" s="1"/>
  <c r="BA168" i="13"/>
  <c r="X190" i="13"/>
  <c r="AF190" i="13" s="1"/>
  <c r="AN190" i="13" s="1"/>
  <c r="J199" i="13"/>
  <c r="BF199" i="13"/>
  <c r="AX199" i="13"/>
  <c r="Z199" i="13"/>
  <c r="R199" i="13"/>
  <c r="W187" i="13"/>
  <c r="AE187" i="13" s="1"/>
  <c r="V187" i="13"/>
  <c r="AD187" i="13" s="1"/>
  <c r="T187" i="13"/>
  <c r="X187" i="13"/>
  <c r="AF187" i="13" s="1"/>
  <c r="BB167" i="13"/>
  <c r="AE183" i="13"/>
  <c r="AM183" i="13" s="1"/>
  <c r="X189" i="13"/>
  <c r="AF189" i="13" s="1"/>
  <c r="U189" i="13"/>
  <c r="AC189" i="13" s="1"/>
  <c r="T189" i="13"/>
  <c r="AB189" i="13" s="1"/>
  <c r="T188" i="13"/>
  <c r="AB188" i="13" s="1"/>
  <c r="AJ188" i="13" s="1"/>
  <c r="W188" i="13"/>
  <c r="AE188" i="13" s="1"/>
  <c r="X188" i="13"/>
  <c r="AF188" i="13" s="1"/>
  <c r="BC168" i="11"/>
  <c r="AD182" i="11"/>
  <c r="AL182" i="11" s="1"/>
  <c r="AB180" i="13"/>
  <c r="AJ180" i="13" s="1"/>
  <c r="AR180" i="13" s="1"/>
  <c r="U187" i="13"/>
  <c r="AC187" i="13" s="1"/>
  <c r="W190" i="13"/>
  <c r="W189" i="11"/>
  <c r="AE189" i="11" s="1"/>
  <c r="U188" i="11"/>
  <c r="AB180" i="11"/>
  <c r="AJ180" i="11" s="1"/>
  <c r="AR180" i="11" s="1"/>
  <c r="W190" i="11"/>
  <c r="V190" i="11"/>
  <c r="AD190" i="11" s="1"/>
  <c r="U190" i="11"/>
  <c r="AC190" i="11" s="1"/>
  <c r="T190" i="11"/>
  <c r="AB190" i="11" s="1"/>
  <c r="X187" i="11"/>
  <c r="AF187" i="11" s="1"/>
  <c r="T187" i="11"/>
  <c r="V187" i="11"/>
  <c r="AD187" i="11" s="1"/>
  <c r="W187" i="11"/>
  <c r="AE187" i="11" s="1"/>
  <c r="U189" i="11"/>
  <c r="AC189" i="11" s="1"/>
  <c r="T189" i="11"/>
  <c r="AB189" i="11" s="1"/>
  <c r="X189" i="11"/>
  <c r="AF189" i="11" s="1"/>
  <c r="T188" i="11"/>
  <c r="AB188" i="11" s="1"/>
  <c r="AJ188" i="11" s="1"/>
  <c r="X188" i="11"/>
  <c r="AF188" i="11" s="1"/>
  <c r="W188" i="11"/>
  <c r="AE188" i="11" s="1"/>
  <c r="Z199" i="11"/>
  <c r="R199" i="11"/>
  <c r="BF199" i="11"/>
  <c r="AX199" i="11"/>
  <c r="J199" i="11"/>
  <c r="V188" i="11"/>
  <c r="AD188" i="11" s="1"/>
  <c r="X190" i="11"/>
  <c r="AF190" i="11" s="1"/>
  <c r="AN190" i="11" s="1"/>
  <c r="G203" i="13"/>
  <c r="O203" i="13" s="1"/>
  <c r="F202" i="13"/>
  <c r="N202" i="13" s="1"/>
  <c r="H204" i="13"/>
  <c r="P204" i="13" s="1"/>
  <c r="E201" i="13"/>
  <c r="M201" i="13" s="1"/>
  <c r="A206" i="13"/>
  <c r="AH206" i="13" s="1"/>
  <c r="D194" i="13"/>
  <c r="L194" i="13" s="1"/>
  <c r="U194" i="13" s="1"/>
  <c r="AC194" i="13" s="1"/>
  <c r="F197" i="13"/>
  <c r="N197" i="13" s="1"/>
  <c r="G197" i="13"/>
  <c r="O197" i="13" s="1"/>
  <c r="D195" i="13"/>
  <c r="L195" i="13" s="1"/>
  <c r="E195" i="13"/>
  <c r="M195" i="13" s="1"/>
  <c r="E196" i="13"/>
  <c r="M196" i="13" s="1"/>
  <c r="F196" i="13"/>
  <c r="N196" i="13" s="1"/>
  <c r="G203" i="11"/>
  <c r="O203" i="11" s="1"/>
  <c r="F202" i="11"/>
  <c r="N202" i="11" s="1"/>
  <c r="H204" i="11"/>
  <c r="P204" i="11" s="1"/>
  <c r="E201" i="11"/>
  <c r="M201" i="11" s="1"/>
  <c r="A206" i="11"/>
  <c r="AH206" i="11" s="1"/>
  <c r="D194" i="11"/>
  <c r="L194" i="11" s="1"/>
  <c r="U194" i="11" s="1"/>
  <c r="AC194" i="11" s="1"/>
  <c r="F197" i="11"/>
  <c r="N197" i="11" s="1"/>
  <c r="G197" i="11"/>
  <c r="O197" i="11" s="1"/>
  <c r="E196" i="11"/>
  <c r="M196" i="11" s="1"/>
  <c r="F196" i="11"/>
  <c r="N196" i="11" s="1"/>
  <c r="D195" i="11"/>
  <c r="L195" i="11" s="1"/>
  <c r="E195" i="11"/>
  <c r="M195" i="11" s="1"/>
  <c r="C208" i="7"/>
  <c r="E208" i="7"/>
  <c r="M208" i="7" s="1"/>
  <c r="G208" i="7"/>
  <c r="O208" i="7" s="1"/>
  <c r="D208" i="7"/>
  <c r="L208" i="7" s="1"/>
  <c r="F208" i="7"/>
  <c r="N208" i="7" s="1"/>
  <c r="V208" i="7" s="1"/>
  <c r="AD208" i="7" s="1"/>
  <c r="C210" i="7"/>
  <c r="D210" i="7"/>
  <c r="L210" i="7" s="1"/>
  <c r="F210" i="7"/>
  <c r="E210" i="7"/>
  <c r="M210" i="7" s="1"/>
  <c r="G210" i="7"/>
  <c r="O210" i="7" s="1"/>
  <c r="C209" i="7"/>
  <c r="D209" i="7"/>
  <c r="L209" i="7" s="1"/>
  <c r="E209" i="7"/>
  <c r="G209" i="7"/>
  <c r="O209" i="7" s="1"/>
  <c r="F209" i="7"/>
  <c r="N209" i="7" s="1"/>
  <c r="B249" i="34" l="1"/>
  <c r="B256" i="34" s="1" a="1"/>
  <c r="G248" i="34"/>
  <c r="BP9" i="33"/>
  <c r="BQ4" i="33" s="1" a="1"/>
  <c r="BQ4" i="33" s="1"/>
  <c r="BJ4" i="33" a="1"/>
  <c r="BJ4" i="33" s="1"/>
  <c r="BI9" i="19"/>
  <c r="BP9" i="19" s="1"/>
  <c r="BQ4" i="19" s="1" a="1"/>
  <c r="BQ4" i="19" s="1"/>
  <c r="BJ4" i="19" a="1"/>
  <c r="BJ4" i="19" s="1"/>
  <c r="AL322" i="31"/>
  <c r="AE329" i="31"/>
  <c r="A652" i="31"/>
  <c r="B656" i="31"/>
  <c r="B662" i="31"/>
  <c r="B663" i="31"/>
  <c r="P336" i="31"/>
  <c r="W329" i="31"/>
  <c r="B657" i="31"/>
  <c r="A653" i="31"/>
  <c r="A654" i="31" s="1"/>
  <c r="A655" i="31" s="1"/>
  <c r="H322" i="31"/>
  <c r="A329" i="31"/>
  <c r="A336" i="30"/>
  <c r="H329" i="30"/>
  <c r="A652" i="30"/>
  <c r="B656" i="30"/>
  <c r="AL322" i="30"/>
  <c r="AE329" i="30"/>
  <c r="B657" i="30"/>
  <c r="A653" i="30"/>
  <c r="B655" i="30"/>
  <c r="A650" i="30"/>
  <c r="A651" i="30" s="1"/>
  <c r="B654" i="30"/>
  <c r="P329" i="30"/>
  <c r="W322" i="30"/>
  <c r="P329" i="29"/>
  <c r="W322" i="29"/>
  <c r="AE329" i="29"/>
  <c r="AL322" i="29"/>
  <c r="H322" i="29"/>
  <c r="A329" i="29"/>
  <c r="B657" i="29"/>
  <c r="A652" i="29"/>
  <c r="A653" i="29" s="1"/>
  <c r="B656" i="29"/>
  <c r="B655" i="29"/>
  <c r="A650" i="29"/>
  <c r="A651" i="29" s="1"/>
  <c r="B654" i="29"/>
  <c r="A653" i="20"/>
  <c r="A654" i="20" s="1"/>
  <c r="A655" i="20" s="1"/>
  <c r="A656" i="20"/>
  <c r="H329" i="20"/>
  <c r="A336" i="20"/>
  <c r="AE336" i="20"/>
  <c r="AL336" i="20" s="1"/>
  <c r="P336" i="20"/>
  <c r="W336" i="20" s="1"/>
  <c r="AS174" i="13"/>
  <c r="T208" i="7"/>
  <c r="AB208" i="7" s="1"/>
  <c r="AR174" i="13"/>
  <c r="AZ174" i="13" s="1"/>
  <c r="W208" i="7"/>
  <c r="AE208" i="7" s="1"/>
  <c r="U203" i="7"/>
  <c r="AC203" i="7" s="1"/>
  <c r="M209" i="7"/>
  <c r="U209" i="7" s="1"/>
  <c r="AC209" i="7" s="1"/>
  <c r="AK209" i="7" s="1"/>
  <c r="N210" i="7"/>
  <c r="V210" i="7" s="1"/>
  <c r="AD210" i="7" s="1"/>
  <c r="AL210" i="7" s="1"/>
  <c r="AL7" i="7" s="1"/>
  <c r="T210" i="7"/>
  <c r="AB210" i="7" s="1"/>
  <c r="V209" i="7"/>
  <c r="AD209" i="7" s="1"/>
  <c r="U208" i="7"/>
  <c r="AC208" i="7" s="1"/>
  <c r="AK208" i="7" s="1"/>
  <c r="AS208" i="7" s="1"/>
  <c r="BA208" i="7" s="1"/>
  <c r="AR174" i="11"/>
  <c r="AZ174" i="11" s="1"/>
  <c r="AS174" i="11"/>
  <c r="AM189" i="11"/>
  <c r="AS196" i="7"/>
  <c r="BA196" i="7" s="1"/>
  <c r="AU196" i="7"/>
  <c r="BC196" i="7" s="1"/>
  <c r="AP202" i="7"/>
  <c r="AT202" i="7" s="1"/>
  <c r="BB202" i="7" s="1"/>
  <c r="AR202" i="7"/>
  <c r="AZ202" i="7" s="1"/>
  <c r="AT195" i="7"/>
  <c r="BB195" i="7" s="1"/>
  <c r="AS195" i="7"/>
  <c r="AL188" i="11"/>
  <c r="AJ208" i="7"/>
  <c r="AR208" i="7" s="1"/>
  <c r="AK203" i="7"/>
  <c r="AT196" i="7"/>
  <c r="AK187" i="11"/>
  <c r="AL188" i="13"/>
  <c r="AL190" i="11"/>
  <c r="AU175" i="13"/>
  <c r="BC175" i="13" s="1"/>
  <c r="AK189" i="11"/>
  <c r="AM189" i="13"/>
  <c r="AL190" i="13"/>
  <c r="AK187" i="13"/>
  <c r="AK189" i="13"/>
  <c r="AT175" i="13"/>
  <c r="AP182" i="13"/>
  <c r="AU182" i="13" s="1"/>
  <c r="BC182" i="13" s="1"/>
  <c r="AP182" i="11"/>
  <c r="AT182" i="11" s="1"/>
  <c r="AT175" i="11"/>
  <c r="AS175" i="11"/>
  <c r="BA175" i="11" s="1"/>
  <c r="AS180" i="11"/>
  <c r="BA180" i="11" s="1"/>
  <c r="AP181" i="11"/>
  <c r="AT181" i="11" s="1"/>
  <c r="BB181" i="11" s="1"/>
  <c r="AT176" i="11"/>
  <c r="BB176" i="11" s="1"/>
  <c r="AU176" i="11"/>
  <c r="AP206" i="11"/>
  <c r="AP183" i="11"/>
  <c r="AT176" i="13"/>
  <c r="BB176" i="13" s="1"/>
  <c r="AS180" i="13"/>
  <c r="BA180" i="13" s="1"/>
  <c r="AP183" i="13"/>
  <c r="AV183" i="13" s="1"/>
  <c r="BD183" i="13" s="1"/>
  <c r="AP206" i="13"/>
  <c r="AP181" i="13"/>
  <c r="AU176" i="13"/>
  <c r="AD189" i="13"/>
  <c r="AL189" i="13" s="1"/>
  <c r="AD189" i="11"/>
  <c r="AL189" i="11" s="1"/>
  <c r="AC188" i="13"/>
  <c r="AK188" i="13" s="1"/>
  <c r="AC188" i="11"/>
  <c r="AK188" i="11" s="1"/>
  <c r="U195" i="13"/>
  <c r="V196" i="13"/>
  <c r="W197" i="11"/>
  <c r="V195" i="13"/>
  <c r="AD195" i="13" s="1"/>
  <c r="V195" i="11"/>
  <c r="AD195" i="11" s="1"/>
  <c r="X197" i="13"/>
  <c r="AF197" i="13" s="1"/>
  <c r="AN197" i="13" s="1"/>
  <c r="U196" i="13"/>
  <c r="AC196" i="13" s="1"/>
  <c r="X196" i="13"/>
  <c r="AF196" i="13" s="1"/>
  <c r="T196" i="13"/>
  <c r="AB196" i="13" s="1"/>
  <c r="BA175" i="13"/>
  <c r="W197" i="13"/>
  <c r="V197" i="13"/>
  <c r="AD197" i="13" s="1"/>
  <c r="U197" i="13"/>
  <c r="AC197" i="13" s="1"/>
  <c r="T197" i="13"/>
  <c r="AB197" i="13" s="1"/>
  <c r="W194" i="13"/>
  <c r="AE194" i="13" s="1"/>
  <c r="T194" i="13"/>
  <c r="V194" i="13"/>
  <c r="AD194" i="13" s="1"/>
  <c r="X194" i="13"/>
  <c r="AF194" i="13" s="1"/>
  <c r="AB187" i="13"/>
  <c r="AJ187" i="13" s="1"/>
  <c r="AR187" i="13" s="1"/>
  <c r="BF206" i="13"/>
  <c r="AX206" i="13"/>
  <c r="Z206" i="13"/>
  <c r="J206" i="13"/>
  <c r="R206" i="13"/>
  <c r="BB174" i="13"/>
  <c r="W195" i="13"/>
  <c r="AE195" i="13" s="1"/>
  <c r="T195" i="13"/>
  <c r="AB195" i="13" s="1"/>
  <c r="AJ195" i="13" s="1"/>
  <c r="X195" i="13"/>
  <c r="AF195" i="13" s="1"/>
  <c r="AE190" i="13"/>
  <c r="AM190" i="13" s="1"/>
  <c r="W196" i="13"/>
  <c r="AE196" i="13" s="1"/>
  <c r="X197" i="11"/>
  <c r="AF197" i="11" s="1"/>
  <c r="AN197" i="11" s="1"/>
  <c r="U195" i="11"/>
  <c r="X195" i="11"/>
  <c r="AF195" i="11" s="1"/>
  <c r="T195" i="11"/>
  <c r="AB195" i="11" s="1"/>
  <c r="AJ195" i="11" s="1"/>
  <c r="W195" i="11"/>
  <c r="AE195" i="11" s="1"/>
  <c r="AB187" i="11"/>
  <c r="AJ187" i="11" s="1"/>
  <c r="AR187" i="11" s="1"/>
  <c r="V196" i="11"/>
  <c r="U196" i="11"/>
  <c r="AC196" i="11" s="1"/>
  <c r="T196" i="11"/>
  <c r="AB196" i="11" s="1"/>
  <c r="X196" i="11"/>
  <c r="AF196" i="11" s="1"/>
  <c r="V197" i="11"/>
  <c r="AD197" i="11" s="1"/>
  <c r="T197" i="11"/>
  <c r="AB197" i="11" s="1"/>
  <c r="U197" i="11"/>
  <c r="AC197" i="11" s="1"/>
  <c r="T194" i="11"/>
  <c r="V194" i="11"/>
  <c r="AD194" i="11" s="1"/>
  <c r="W194" i="11"/>
  <c r="AE194" i="11" s="1"/>
  <c r="X194" i="11"/>
  <c r="AF194" i="11" s="1"/>
  <c r="BF206" i="11"/>
  <c r="AX206" i="11"/>
  <c r="R206" i="11"/>
  <c r="Z206" i="11"/>
  <c r="J206" i="11"/>
  <c r="AE190" i="11"/>
  <c r="AM190" i="11" s="1"/>
  <c r="W196" i="11"/>
  <c r="AE196" i="11" s="1"/>
  <c r="E203" i="13"/>
  <c r="M203" i="13" s="1"/>
  <c r="F203" i="13"/>
  <c r="N203" i="13" s="1"/>
  <c r="G210" i="13"/>
  <c r="O210" i="13" s="1"/>
  <c r="F209" i="13"/>
  <c r="N209" i="13" s="1"/>
  <c r="H211" i="13"/>
  <c r="P211" i="13" s="1"/>
  <c r="E208" i="13"/>
  <c r="M208" i="13" s="1"/>
  <c r="A213" i="13"/>
  <c r="AH213" i="13" s="1"/>
  <c r="D201" i="13"/>
  <c r="L201" i="13" s="1"/>
  <c r="F204" i="13"/>
  <c r="N204" i="13" s="1"/>
  <c r="G204" i="13"/>
  <c r="O204" i="13" s="1"/>
  <c r="E202" i="13"/>
  <c r="M202" i="13" s="1"/>
  <c r="D202" i="13"/>
  <c r="L202" i="13" s="1"/>
  <c r="G210" i="11"/>
  <c r="O210" i="11" s="1"/>
  <c r="F209" i="11"/>
  <c r="N209" i="11" s="1"/>
  <c r="H211" i="11"/>
  <c r="P211" i="11" s="1"/>
  <c r="E208" i="11"/>
  <c r="M208" i="11" s="1"/>
  <c r="A213" i="11"/>
  <c r="AH213" i="11" s="1"/>
  <c r="D201" i="11"/>
  <c r="L201" i="11" s="1"/>
  <c r="F204" i="11"/>
  <c r="N204" i="11" s="1"/>
  <c r="G204" i="11"/>
  <c r="O204" i="11" s="1"/>
  <c r="E202" i="11"/>
  <c r="M202" i="11" s="1"/>
  <c r="D202" i="11"/>
  <c r="L202" i="11" s="1"/>
  <c r="E203" i="11"/>
  <c r="M203" i="11" s="1"/>
  <c r="F203" i="11"/>
  <c r="N203" i="11" s="1"/>
  <c r="B256" i="34" l="1"/>
  <c r="G255" i="34"/>
  <c r="T2" i="34"/>
  <c r="O2" i="34"/>
  <c r="AK2" i="34"/>
  <c r="Z2" i="34"/>
  <c r="AD2" i="34"/>
  <c r="Y2" i="34"/>
  <c r="AB2" i="34"/>
  <c r="R2" i="34"/>
  <c r="AE2" i="34"/>
  <c r="AC2" i="34"/>
  <c r="X2" i="34"/>
  <c r="V2" i="34"/>
  <c r="AF2" i="34"/>
  <c r="Q2" i="34"/>
  <c r="S2" i="34"/>
  <c r="P2" i="34"/>
  <c r="AI2" i="34"/>
  <c r="AA2" i="34"/>
  <c r="AJ2" i="34"/>
  <c r="AG2" i="34"/>
  <c r="AH2" i="34"/>
  <c r="AM2" i="34"/>
  <c r="AL2" i="34"/>
  <c r="W2" i="34"/>
  <c r="U2" i="34"/>
  <c r="BN77" i="33"/>
  <c r="BN75" i="33"/>
  <c r="BN73" i="33"/>
  <c r="BN71" i="33"/>
  <c r="BN69" i="33"/>
  <c r="BN20" i="33"/>
  <c r="BO20" i="33" s="1"/>
  <c r="BN18" i="33"/>
  <c r="BO18" i="33" s="1"/>
  <c r="BN76" i="33"/>
  <c r="BN74" i="33"/>
  <c r="BN72" i="33"/>
  <c r="BN70" i="33"/>
  <c r="BN68" i="33"/>
  <c r="BN21" i="33"/>
  <c r="BO21" i="33" s="1"/>
  <c r="BN12" i="33"/>
  <c r="BO12" i="33" s="1"/>
  <c r="BN19" i="33"/>
  <c r="BO19" i="33" s="1"/>
  <c r="BN10" i="33"/>
  <c r="BO10" i="33" s="1"/>
  <c r="BN8" i="33"/>
  <c r="BO8" i="33" s="1"/>
  <c r="BN15" i="33"/>
  <c r="BO15" i="33" s="1"/>
  <c r="BN6" i="33"/>
  <c r="BO6" i="33" s="1"/>
  <c r="BN13" i="33"/>
  <c r="BO13" i="33" s="1"/>
  <c r="BN11" i="33"/>
  <c r="BO11" i="33" s="1"/>
  <c r="BN9" i="33"/>
  <c r="BO9" i="33" s="1"/>
  <c r="BN17" i="33"/>
  <c r="BO17" i="33" s="1"/>
  <c r="BN14" i="33"/>
  <c r="BO14" i="33" s="1"/>
  <c r="BN7" i="33"/>
  <c r="BO7" i="33" s="1"/>
  <c r="BN16" i="33"/>
  <c r="BO16" i="33" s="1"/>
  <c r="BS76" i="33"/>
  <c r="BS20" i="33"/>
  <c r="BT20" i="33" s="1"/>
  <c r="BS18" i="33"/>
  <c r="BT18" i="33" s="1"/>
  <c r="BS12" i="33"/>
  <c r="BT12" i="33" s="1"/>
  <c r="BS10" i="33"/>
  <c r="BT10" i="33" s="1"/>
  <c r="BS19" i="33"/>
  <c r="BT19" i="33" s="1"/>
  <c r="BS74" i="33"/>
  <c r="BS9" i="33"/>
  <c r="BT9" i="33" s="1"/>
  <c r="BS72" i="33"/>
  <c r="BS69" i="33"/>
  <c r="BS17" i="33"/>
  <c r="BT17" i="33" s="1"/>
  <c r="BS15" i="33"/>
  <c r="BT15" i="33" s="1"/>
  <c r="BS77" i="33"/>
  <c r="BS70" i="33"/>
  <c r="BS13" i="33"/>
  <c r="BT13" i="33" s="1"/>
  <c r="BS21" i="33"/>
  <c r="BT21" i="33" s="1"/>
  <c r="BS16" i="33"/>
  <c r="BT16" i="33" s="1"/>
  <c r="BS7" i="33"/>
  <c r="BT7" i="33" s="1"/>
  <c r="BS11" i="33"/>
  <c r="BT11" i="33" s="1"/>
  <c r="BS73" i="33"/>
  <c r="BS14" i="33"/>
  <c r="BT14" i="33" s="1"/>
  <c r="BS71" i="33"/>
  <c r="BS8" i="33"/>
  <c r="BT8" i="33" s="1"/>
  <c r="BS68" i="33"/>
  <c r="BS75" i="33"/>
  <c r="BS6" i="33"/>
  <c r="BT6" i="33" s="1"/>
  <c r="BS68" i="19"/>
  <c r="BS6" i="19"/>
  <c r="BT6" i="19" s="1"/>
  <c r="BS9" i="19"/>
  <c r="BT9" i="19" s="1"/>
  <c r="BS77" i="19"/>
  <c r="BS8" i="19"/>
  <c r="BT8" i="19" s="1"/>
  <c r="BS74" i="19"/>
  <c r="BS70" i="19"/>
  <c r="BS20" i="19"/>
  <c r="BT20" i="19" s="1"/>
  <c r="BS16" i="19"/>
  <c r="BT16" i="19" s="1"/>
  <c r="BS14" i="19"/>
  <c r="BT14" i="19" s="1"/>
  <c r="BS75" i="19"/>
  <c r="BS73" i="19"/>
  <c r="BS69" i="19"/>
  <c r="BS13" i="19"/>
  <c r="BT13" i="19" s="1"/>
  <c r="BS10" i="19"/>
  <c r="BT10" i="19" s="1"/>
  <c r="BS72" i="19"/>
  <c r="BS19" i="19"/>
  <c r="BT19" i="19" s="1"/>
  <c r="BS7" i="19"/>
  <c r="BT7" i="19" s="1"/>
  <c r="BS18" i="19"/>
  <c r="BT18" i="19" s="1"/>
  <c r="BS12" i="19"/>
  <c r="BT12" i="19" s="1"/>
  <c r="BS17" i="19"/>
  <c r="BT17" i="19" s="1"/>
  <c r="BS76" i="19"/>
  <c r="BS11" i="19"/>
  <c r="BT11" i="19" s="1"/>
  <c r="BS71" i="19"/>
  <c r="BS21" i="19"/>
  <c r="BT21" i="19" s="1"/>
  <c r="BS15" i="19"/>
  <c r="BT15" i="19" s="1"/>
  <c r="B661" i="31"/>
  <c r="W336" i="31"/>
  <c r="P343" i="31"/>
  <c r="B667" i="31"/>
  <c r="B666" i="31"/>
  <c r="A656" i="31"/>
  <c r="A657" i="31" s="1"/>
  <c r="A658" i="31" s="1"/>
  <c r="A659" i="31" s="1"/>
  <c r="B660" i="31"/>
  <c r="AE336" i="31"/>
  <c r="AL329" i="31"/>
  <c r="A336" i="31"/>
  <c r="H329" i="31"/>
  <c r="P336" i="30"/>
  <c r="W329" i="30"/>
  <c r="A654" i="30"/>
  <c r="B658" i="30"/>
  <c r="A655" i="30"/>
  <c r="B659" i="30"/>
  <c r="B661" i="30"/>
  <c r="AE336" i="30"/>
  <c r="AL329" i="30"/>
  <c r="A656" i="30"/>
  <c r="A657" i="30" s="1"/>
  <c r="B660" i="30"/>
  <c r="H336" i="30"/>
  <c r="A343" i="30"/>
  <c r="B659" i="29"/>
  <c r="A656" i="29"/>
  <c r="A657" i="29" s="1"/>
  <c r="B660" i="29"/>
  <c r="B661" i="29"/>
  <c r="H329" i="29"/>
  <c r="A336" i="29"/>
  <c r="AE336" i="29"/>
  <c r="AL329" i="29"/>
  <c r="A654" i="29"/>
  <c r="A655" i="29" s="1"/>
  <c r="B658" i="29"/>
  <c r="W329" i="29"/>
  <c r="P336" i="29"/>
  <c r="A657" i="20"/>
  <c r="A658" i="20" s="1"/>
  <c r="A659" i="20" s="1"/>
  <c r="A660" i="20"/>
  <c r="H336" i="20"/>
  <c r="A343" i="20"/>
  <c r="AE343" i="20"/>
  <c r="AL343" i="20" s="1"/>
  <c r="P343" i="20"/>
  <c r="W343" i="20" s="1"/>
  <c r="W210" i="7"/>
  <c r="AE210" i="7" s="1"/>
  <c r="AM210" i="7" s="1"/>
  <c r="AM7" i="7" s="1"/>
  <c r="U210" i="7"/>
  <c r="AC210" i="7" s="1"/>
  <c r="AK210" i="7" s="1"/>
  <c r="T209" i="7"/>
  <c r="AB209" i="7" s="1"/>
  <c r="AJ209" i="7" s="1"/>
  <c r="W209" i="7"/>
  <c r="AE209" i="7" s="1"/>
  <c r="AS202" i="7"/>
  <c r="AP188" i="11"/>
  <c r="AR188" i="11" s="1"/>
  <c r="AP190" i="13"/>
  <c r="AV190" i="13" s="1"/>
  <c r="AK7" i="7"/>
  <c r="AK5" i="7"/>
  <c r="AS5" i="7" s="1"/>
  <c r="AK6" i="7"/>
  <c r="AP203" i="7"/>
  <c r="AU203" i="7" s="1"/>
  <c r="BC203" i="7" s="1"/>
  <c r="AJ6" i="7"/>
  <c r="AJ5" i="7"/>
  <c r="AR5" i="7" s="1"/>
  <c r="D2" i="20" s="1"/>
  <c r="AL209" i="7"/>
  <c r="AP210" i="7"/>
  <c r="AU210" i="7" s="1"/>
  <c r="BC210" i="7" s="1"/>
  <c r="AL197" i="11"/>
  <c r="AK196" i="11"/>
  <c r="AK194" i="11"/>
  <c r="AS194" i="11" s="1"/>
  <c r="BA194" i="11" s="1"/>
  <c r="AK196" i="13"/>
  <c r="AL195" i="11"/>
  <c r="AK194" i="13"/>
  <c r="AM196" i="11"/>
  <c r="AL197" i="13"/>
  <c r="AL195" i="13"/>
  <c r="AM196" i="13"/>
  <c r="AS182" i="13"/>
  <c r="BA182" i="13" s="1"/>
  <c r="AT182" i="13"/>
  <c r="AS182" i="11"/>
  <c r="BA182" i="11" s="1"/>
  <c r="AU182" i="11"/>
  <c r="BC182" i="11" s="1"/>
  <c r="AP190" i="11"/>
  <c r="AV190" i="11" s="1"/>
  <c r="BD190" i="11" s="1"/>
  <c r="AS187" i="11"/>
  <c r="BA187" i="11" s="1"/>
  <c r="AU183" i="11"/>
  <c r="AV183" i="11"/>
  <c r="BD183" i="11" s="1"/>
  <c r="AR181" i="11"/>
  <c r="AZ181" i="11" s="1"/>
  <c r="AS181" i="11"/>
  <c r="AP213" i="11"/>
  <c r="AP189" i="11"/>
  <c r="AU189" i="11" s="1"/>
  <c r="BC189" i="11" s="1"/>
  <c r="AT183" i="11"/>
  <c r="BB183" i="11" s="1"/>
  <c r="AP213" i="13"/>
  <c r="AT183" i="13"/>
  <c r="BB183" i="13" s="1"/>
  <c r="AS181" i="13"/>
  <c r="AR181" i="13"/>
  <c r="AZ181" i="13" s="1"/>
  <c r="AS187" i="13"/>
  <c r="BA187" i="13" s="1"/>
  <c r="AP188" i="13"/>
  <c r="AP189" i="13"/>
  <c r="AU189" i="13" s="1"/>
  <c r="BC189" i="13" s="1"/>
  <c r="AT181" i="13"/>
  <c r="BB181" i="13" s="1"/>
  <c r="AU183" i="13"/>
  <c r="AE197" i="11"/>
  <c r="AM197" i="11" s="1"/>
  <c r="AD196" i="13"/>
  <c r="AL196" i="13" s="1"/>
  <c r="AC195" i="13"/>
  <c r="AK195" i="13" s="1"/>
  <c r="V203" i="11"/>
  <c r="W203" i="13"/>
  <c r="AE203" i="13" s="1"/>
  <c r="V202" i="13"/>
  <c r="AD202" i="13" s="1"/>
  <c r="U202" i="13"/>
  <c r="V203" i="13"/>
  <c r="W204" i="13"/>
  <c r="V204" i="13"/>
  <c r="AD204" i="13" s="1"/>
  <c r="U204" i="13"/>
  <c r="AC204" i="13" s="1"/>
  <c r="T204" i="13"/>
  <c r="AB204" i="13" s="1"/>
  <c r="T201" i="13"/>
  <c r="W201" i="13"/>
  <c r="AE201" i="13" s="1"/>
  <c r="X201" i="13"/>
  <c r="AF201" i="13" s="1"/>
  <c r="V201" i="13"/>
  <c r="AD201" i="13" s="1"/>
  <c r="BF213" i="13"/>
  <c r="AX213" i="13"/>
  <c r="Z213" i="13"/>
  <c r="R213" i="13"/>
  <c r="J213" i="13"/>
  <c r="X202" i="13"/>
  <c r="AF202" i="13" s="1"/>
  <c r="W202" i="13"/>
  <c r="AE202" i="13" s="1"/>
  <c r="T202" i="13"/>
  <c r="AB202" i="13" s="1"/>
  <c r="AJ202" i="13" s="1"/>
  <c r="X204" i="13"/>
  <c r="AF204" i="13" s="1"/>
  <c r="AN204" i="13" s="1"/>
  <c r="AE197" i="13"/>
  <c r="AM197" i="13" s="1"/>
  <c r="U202" i="11"/>
  <c r="U203" i="13"/>
  <c r="AC203" i="13" s="1"/>
  <c r="T203" i="13"/>
  <c r="AB203" i="13" s="1"/>
  <c r="X203" i="13"/>
  <c r="AF203" i="13" s="1"/>
  <c r="U201" i="13"/>
  <c r="AC201" i="13" s="1"/>
  <c r="AB194" i="13"/>
  <c r="AJ194" i="13" s="1"/>
  <c r="AR194" i="13" s="1"/>
  <c r="W203" i="11"/>
  <c r="AE203" i="11" s="1"/>
  <c r="W204" i="11"/>
  <c r="AC195" i="11"/>
  <c r="AK195" i="11" s="1"/>
  <c r="T202" i="11"/>
  <c r="AB202" i="11" s="1"/>
  <c r="AJ202" i="11" s="1"/>
  <c r="X202" i="11"/>
  <c r="AF202" i="11" s="1"/>
  <c r="W202" i="11"/>
  <c r="AE202" i="11" s="1"/>
  <c r="V202" i="11"/>
  <c r="AD202" i="11" s="1"/>
  <c r="U203" i="11"/>
  <c r="AC203" i="11" s="1"/>
  <c r="T203" i="11"/>
  <c r="AB203" i="11" s="1"/>
  <c r="X203" i="11"/>
  <c r="AF203" i="11" s="1"/>
  <c r="V204" i="11"/>
  <c r="AD204" i="11" s="1"/>
  <c r="U204" i="11"/>
  <c r="AC204" i="11" s="1"/>
  <c r="T204" i="11"/>
  <c r="AB204" i="11" s="1"/>
  <c r="T201" i="11"/>
  <c r="W201" i="11"/>
  <c r="AE201" i="11" s="1"/>
  <c r="V201" i="11"/>
  <c r="AD201" i="11" s="1"/>
  <c r="X201" i="11"/>
  <c r="AF201" i="11" s="1"/>
  <c r="AB194" i="11"/>
  <c r="AJ194" i="11" s="1"/>
  <c r="AR194" i="11" s="1"/>
  <c r="BF213" i="11"/>
  <c r="Z213" i="11"/>
  <c r="AX213" i="11"/>
  <c r="R213" i="11"/>
  <c r="J213" i="11"/>
  <c r="X204" i="11"/>
  <c r="AF204" i="11" s="1"/>
  <c r="AN204" i="11" s="1"/>
  <c r="U201" i="11"/>
  <c r="AC201" i="11" s="1"/>
  <c r="AD196" i="11"/>
  <c r="AL196" i="11" s="1"/>
  <c r="D208" i="13"/>
  <c r="L208" i="13" s="1"/>
  <c r="U208" i="13" s="1"/>
  <c r="AC208" i="13" s="1"/>
  <c r="F211" i="13"/>
  <c r="N211" i="13" s="1"/>
  <c r="G211" i="13"/>
  <c r="O211" i="13" s="1"/>
  <c r="D209" i="13"/>
  <c r="L209" i="13" s="1"/>
  <c r="E209" i="13"/>
  <c r="M209" i="13" s="1"/>
  <c r="E210" i="13"/>
  <c r="M210" i="13" s="1"/>
  <c r="F210" i="13"/>
  <c r="N210" i="13" s="1"/>
  <c r="H218" i="13"/>
  <c r="P218" i="13" s="1"/>
  <c r="E215" i="13"/>
  <c r="M215" i="13" s="1"/>
  <c r="A220" i="13"/>
  <c r="AH220" i="13" s="1"/>
  <c r="G217" i="13"/>
  <c r="O217" i="13" s="1"/>
  <c r="F216" i="13"/>
  <c r="N216" i="13" s="1"/>
  <c r="H218" i="11"/>
  <c r="P218" i="11" s="1"/>
  <c r="E215" i="11"/>
  <c r="M215" i="11" s="1"/>
  <c r="G217" i="11"/>
  <c r="O217" i="11" s="1"/>
  <c r="F216" i="11"/>
  <c r="N216" i="11" s="1"/>
  <c r="D208" i="11"/>
  <c r="L208" i="11" s="1"/>
  <c r="U208" i="11" s="1"/>
  <c r="AC208" i="11" s="1"/>
  <c r="F211" i="11"/>
  <c r="N211" i="11" s="1"/>
  <c r="G211" i="11"/>
  <c r="O211" i="11" s="1"/>
  <c r="D209" i="11"/>
  <c r="L209" i="11" s="1"/>
  <c r="E209" i="11"/>
  <c r="M209" i="11" s="1"/>
  <c r="E210" i="11"/>
  <c r="M210" i="11" s="1"/>
  <c r="F210" i="11"/>
  <c r="N210" i="11" s="1"/>
  <c r="F45" i="17" a="1"/>
  <c r="F58" i="17" a="1"/>
  <c r="F3" i="17" a="1"/>
  <c r="F48" i="17" a="1"/>
  <c r="F51" i="17" a="1"/>
  <c r="F53" i="17" a="1"/>
  <c r="F56" i="17" a="1"/>
  <c r="F13" i="17" a="1"/>
  <c r="F50" i="17" a="1"/>
  <c r="F55" i="17" a="1"/>
  <c r="F6" i="17" a="1"/>
  <c r="F8" i="17" a="1"/>
  <c r="F49" i="17" a="1"/>
  <c r="F11" i="17" a="1"/>
  <c r="F9" i="17" a="1"/>
  <c r="F12" i="17" a="1"/>
  <c r="F7" i="17" a="1"/>
  <c r="F47" i="17" a="1"/>
  <c r="F52" i="17" a="1"/>
  <c r="F10" i="17" a="1"/>
  <c r="F59" i="17" a="1"/>
  <c r="F57" i="17" a="1"/>
  <c r="F46" i="17" a="1"/>
  <c r="F5" i="17" a="1"/>
  <c r="F14" i="17" a="1"/>
  <c r="F4" i="17" a="1"/>
  <c r="F2" i="17" a="1"/>
  <c r="F54" i="17" a="1"/>
  <c r="BT4" i="33" l="1"/>
  <c r="BO4" i="33"/>
  <c r="BT4" i="19"/>
  <c r="H336" i="31"/>
  <c r="A343" i="31"/>
  <c r="AL336" i="31"/>
  <c r="AE343" i="31"/>
  <c r="A660" i="31"/>
  <c r="B664" i="31"/>
  <c r="B670" i="31"/>
  <c r="B671" i="31"/>
  <c r="W343" i="31"/>
  <c r="P350" i="31"/>
  <c r="A661" i="31"/>
  <c r="A662" i="31" s="1"/>
  <c r="A663" i="31" s="1"/>
  <c r="B665" i="31"/>
  <c r="H343" i="30"/>
  <c r="A350" i="30"/>
  <c r="A660" i="30"/>
  <c r="B664" i="30"/>
  <c r="AE343" i="30"/>
  <c r="AL336" i="30"/>
  <c r="A661" i="30"/>
  <c r="B665" i="30"/>
  <c r="B663" i="30"/>
  <c r="A658" i="30"/>
  <c r="A659" i="30" s="1"/>
  <c r="B662" i="30"/>
  <c r="W336" i="30"/>
  <c r="P343" i="30"/>
  <c r="W336" i="29"/>
  <c r="P343" i="29"/>
  <c r="A658" i="29"/>
  <c r="B662" i="29"/>
  <c r="AL336" i="29"/>
  <c r="AE343" i="29"/>
  <c r="H336" i="29"/>
  <c r="A343" i="29"/>
  <c r="B665" i="29"/>
  <c r="A660" i="29"/>
  <c r="A661" i="29" s="1"/>
  <c r="B664" i="29"/>
  <c r="B663" i="29"/>
  <c r="A659" i="29"/>
  <c r="A661" i="20"/>
  <c r="A662" i="20" s="1"/>
  <c r="A663" i="20" s="1"/>
  <c r="A664" i="20"/>
  <c r="A350" i="20"/>
  <c r="H343" i="20"/>
  <c r="AS188" i="11"/>
  <c r="AE350" i="20"/>
  <c r="AL350" i="20" s="1"/>
  <c r="AT190" i="13"/>
  <c r="BB190" i="13" s="1"/>
  <c r="AT188" i="11"/>
  <c r="BB188" i="11" s="1"/>
  <c r="P350" i="20"/>
  <c r="W350" i="20" s="1"/>
  <c r="AP7" i="7"/>
  <c r="AU7" i="7" s="1"/>
  <c r="G4" i="20" s="1"/>
  <c r="AU190" i="13"/>
  <c r="AT203" i="7"/>
  <c r="BA5" i="7"/>
  <c r="BI61" i="7" s="1"/>
  <c r="E2" i="20"/>
  <c r="F57" i="17"/>
  <c r="O57" i="17" s="1"/>
  <c r="X57" i="17" s="1"/>
  <c r="F53" i="17"/>
  <c r="O53" i="17" s="1"/>
  <c r="X53" i="17" s="1"/>
  <c r="F49" i="17"/>
  <c r="O49" i="17" s="1"/>
  <c r="X49" i="17" s="1"/>
  <c r="F45" i="17"/>
  <c r="O45" i="17" s="1"/>
  <c r="X45" i="17" s="1"/>
  <c r="F13" i="17"/>
  <c r="O13" i="17" s="1"/>
  <c r="X13" i="17" s="1"/>
  <c r="F9" i="17"/>
  <c r="O9" i="17" s="1"/>
  <c r="X9" i="17" s="1"/>
  <c r="F5" i="17"/>
  <c r="O5" i="17" s="1"/>
  <c r="X5" i="17" s="1"/>
  <c r="F58" i="17"/>
  <c r="O58" i="17" s="1"/>
  <c r="X58" i="17" s="1"/>
  <c r="F54" i="17"/>
  <c r="O54" i="17" s="1"/>
  <c r="X54" i="17" s="1"/>
  <c r="F50" i="17"/>
  <c r="O50" i="17" s="1"/>
  <c r="X50" i="17" s="1"/>
  <c r="F46" i="17"/>
  <c r="O46" i="17" s="1"/>
  <c r="X46" i="17" s="1"/>
  <c r="F14" i="17"/>
  <c r="O14" i="17" s="1"/>
  <c r="X14" i="17" s="1"/>
  <c r="F10" i="17"/>
  <c r="O10" i="17" s="1"/>
  <c r="X10" i="17" s="1"/>
  <c r="F6" i="17"/>
  <c r="O6" i="17" s="1"/>
  <c r="X6" i="17" s="1"/>
  <c r="F59" i="17"/>
  <c r="O59" i="17" s="1"/>
  <c r="X59" i="17" s="1"/>
  <c r="F55" i="17"/>
  <c r="O55" i="17" s="1"/>
  <c r="X55" i="17" s="1"/>
  <c r="F51" i="17"/>
  <c r="O51" i="17" s="1"/>
  <c r="X51" i="17" s="1"/>
  <c r="F47" i="17"/>
  <c r="O47" i="17" s="1"/>
  <c r="X47" i="17" s="1"/>
  <c r="F11" i="17"/>
  <c r="O11" i="17" s="1"/>
  <c r="X11" i="17" s="1"/>
  <c r="F7" i="17"/>
  <c r="O7" i="17" s="1"/>
  <c r="X7" i="17" s="1"/>
  <c r="F3" i="17"/>
  <c r="O3" i="17" s="1"/>
  <c r="X3" i="17" s="1"/>
  <c r="F56" i="17"/>
  <c r="O56" i="17" s="1"/>
  <c r="X56" i="17" s="1"/>
  <c r="F52" i="17"/>
  <c r="O52" i="17" s="1"/>
  <c r="X52" i="17" s="1"/>
  <c r="F48" i="17"/>
  <c r="O48" i="17" s="1"/>
  <c r="X48" i="17" s="1"/>
  <c r="F12" i="17"/>
  <c r="O12" i="17" s="1"/>
  <c r="X12" i="17" s="1"/>
  <c r="F8" i="17"/>
  <c r="O8" i="17" s="1"/>
  <c r="X8" i="17" s="1"/>
  <c r="F4" i="17"/>
  <c r="O4" i="17" s="1"/>
  <c r="X4" i="17" s="1"/>
  <c r="F2" i="17"/>
  <c r="O2" i="17" s="1"/>
  <c r="X2" i="17" s="1"/>
  <c r="AP195" i="11"/>
  <c r="AT195" i="11" s="1"/>
  <c r="AS210" i="7"/>
  <c r="BA210" i="7" s="1"/>
  <c r="AS203" i="7"/>
  <c r="BA203" i="7" s="1"/>
  <c r="AK203" i="13"/>
  <c r="BC7" i="7"/>
  <c r="BK210" i="7" s="1"/>
  <c r="AU14" i="7"/>
  <c r="BS14" i="7" s="1"/>
  <c r="AT7" i="7"/>
  <c r="BI12" i="7"/>
  <c r="BI26" i="7"/>
  <c r="BI19" i="7"/>
  <c r="BI33" i="7"/>
  <c r="BI40" i="7"/>
  <c r="BI47" i="7"/>
  <c r="BI54" i="7"/>
  <c r="BI68" i="7"/>
  <c r="BI82" i="7"/>
  <c r="BI75" i="7"/>
  <c r="BI89" i="7"/>
  <c r="BI96" i="7"/>
  <c r="BI103" i="7"/>
  <c r="BI110" i="7"/>
  <c r="BI117" i="7"/>
  <c r="BI131" i="7"/>
  <c r="BI124" i="7"/>
  <c r="BI145" i="7"/>
  <c r="BI138" i="7"/>
  <c r="BI152" i="7"/>
  <c r="BI159" i="7"/>
  <c r="BI173" i="7"/>
  <c r="BI166" i="7"/>
  <c r="BI180" i="7"/>
  <c r="BI187" i="7"/>
  <c r="BI201" i="7"/>
  <c r="BI194" i="7"/>
  <c r="AS7" i="7"/>
  <c r="E4" i="20" s="1"/>
  <c r="AL202" i="11"/>
  <c r="AL6" i="7"/>
  <c r="AP209" i="7"/>
  <c r="AT209" i="7" s="1"/>
  <c r="BB209" i="7" s="1"/>
  <c r="AK201" i="11"/>
  <c r="AT210" i="7"/>
  <c r="BI208" i="7"/>
  <c r="AK203" i="11"/>
  <c r="AK201" i="13"/>
  <c r="AL204" i="11"/>
  <c r="AL204" i="13"/>
  <c r="AM203" i="11"/>
  <c r="AM203" i="13"/>
  <c r="AL202" i="13"/>
  <c r="AT190" i="11"/>
  <c r="BB190" i="11" s="1"/>
  <c r="AT189" i="11"/>
  <c r="AP197" i="11"/>
  <c r="AV197" i="11" s="1"/>
  <c r="BD197" i="11" s="1"/>
  <c r="AP196" i="11"/>
  <c r="AU196" i="11" s="1"/>
  <c r="AU190" i="11"/>
  <c r="AS189" i="11"/>
  <c r="BA189" i="11" s="1"/>
  <c r="AP196" i="13"/>
  <c r="AT196" i="13" s="1"/>
  <c r="AS188" i="13"/>
  <c r="AR188" i="13"/>
  <c r="AZ188" i="13" s="1"/>
  <c r="AS194" i="13"/>
  <c r="BA194" i="13" s="1"/>
  <c r="AT189" i="13"/>
  <c r="AP195" i="13"/>
  <c r="AP220" i="13"/>
  <c r="AS189" i="13"/>
  <c r="BA189" i="13" s="1"/>
  <c r="AP197" i="13"/>
  <c r="AT188" i="13"/>
  <c r="BB188" i="13" s="1"/>
  <c r="AZ188" i="11"/>
  <c r="AD203" i="11"/>
  <c r="AL203" i="11" s="1"/>
  <c r="AD203" i="13"/>
  <c r="AL203" i="13" s="1"/>
  <c r="AC202" i="13"/>
  <c r="AK202" i="13" s="1"/>
  <c r="AC202" i="11"/>
  <c r="AK202" i="11" s="1"/>
  <c r="W210" i="13"/>
  <c r="AE210" i="13" s="1"/>
  <c r="X211" i="13"/>
  <c r="AF211" i="13" s="1"/>
  <c r="AN211" i="13" s="1"/>
  <c r="V209" i="13"/>
  <c r="AD209" i="13" s="1"/>
  <c r="W211" i="13"/>
  <c r="V209" i="11"/>
  <c r="AD209" i="11" s="1"/>
  <c r="AE204" i="13"/>
  <c r="AM204" i="13" s="1"/>
  <c r="AX220" i="13"/>
  <c r="Z220" i="13"/>
  <c r="R220" i="13"/>
  <c r="J220" i="13"/>
  <c r="BF220" i="13"/>
  <c r="V210" i="13"/>
  <c r="BD190" i="13"/>
  <c r="U210" i="13"/>
  <c r="AC210" i="13" s="1"/>
  <c r="T210" i="13"/>
  <c r="AB210" i="13" s="1"/>
  <c r="X210" i="13"/>
  <c r="AF210" i="13" s="1"/>
  <c r="U209" i="13"/>
  <c r="T209" i="13"/>
  <c r="AB209" i="13" s="1"/>
  <c r="AJ209" i="13" s="1"/>
  <c r="X209" i="13"/>
  <c r="AF209" i="13" s="1"/>
  <c r="W209" i="13"/>
  <c r="AE209" i="13" s="1"/>
  <c r="AB201" i="13"/>
  <c r="AJ201" i="13" s="1"/>
  <c r="AR201" i="13" s="1"/>
  <c r="X211" i="11"/>
  <c r="AF211" i="11" s="1"/>
  <c r="AN211" i="11" s="1"/>
  <c r="V211" i="13"/>
  <c r="AD211" i="13" s="1"/>
  <c r="T211" i="13"/>
  <c r="AB211" i="13" s="1"/>
  <c r="U211" i="13"/>
  <c r="AC211" i="13" s="1"/>
  <c r="X208" i="13"/>
  <c r="AF208" i="13" s="1"/>
  <c r="T208" i="13"/>
  <c r="W208" i="13"/>
  <c r="AE208" i="13" s="1"/>
  <c r="V208" i="13"/>
  <c r="AD208" i="13" s="1"/>
  <c r="AE204" i="11"/>
  <c r="AM204" i="11" s="1"/>
  <c r="U209" i="11"/>
  <c r="W210" i="11"/>
  <c r="AE210" i="11" s="1"/>
  <c r="V210" i="11"/>
  <c r="AB201" i="11"/>
  <c r="AJ201" i="11" s="1"/>
  <c r="AR201" i="11" s="1"/>
  <c r="U210" i="11"/>
  <c r="AC210" i="11" s="1"/>
  <c r="T210" i="11"/>
  <c r="AB210" i="11" s="1"/>
  <c r="X210" i="11"/>
  <c r="AF210" i="11" s="1"/>
  <c r="T209" i="11"/>
  <c r="AB209" i="11" s="1"/>
  <c r="AJ209" i="11" s="1"/>
  <c r="W209" i="11"/>
  <c r="AE209" i="11" s="1"/>
  <c r="X209" i="11"/>
  <c r="AF209" i="11" s="1"/>
  <c r="W211" i="11"/>
  <c r="V211" i="11"/>
  <c r="AD211" i="11" s="1"/>
  <c r="U211" i="11"/>
  <c r="AC211" i="11" s="1"/>
  <c r="T211" i="11"/>
  <c r="AB211" i="11" s="1"/>
  <c r="T208" i="11"/>
  <c r="W208" i="11"/>
  <c r="AE208" i="11" s="1"/>
  <c r="X208" i="11"/>
  <c r="AF208" i="11" s="1"/>
  <c r="V208" i="11"/>
  <c r="AD208" i="11" s="1"/>
  <c r="F218" i="13"/>
  <c r="N218" i="13" s="1"/>
  <c r="G218" i="13"/>
  <c r="O218" i="13" s="1"/>
  <c r="D216" i="13"/>
  <c r="L216" i="13" s="1"/>
  <c r="E216" i="13"/>
  <c r="M216" i="13" s="1"/>
  <c r="E217" i="13"/>
  <c r="M217" i="13" s="1"/>
  <c r="F217" i="13"/>
  <c r="N217" i="13" s="1"/>
  <c r="G224" i="13"/>
  <c r="O224" i="13" s="1"/>
  <c r="F223" i="13"/>
  <c r="N223" i="13" s="1"/>
  <c r="H225" i="13"/>
  <c r="P225" i="13" s="1"/>
  <c r="E222" i="13"/>
  <c r="M222" i="13" s="1"/>
  <c r="A227" i="13"/>
  <c r="AH227" i="13" s="1"/>
  <c r="D215" i="13"/>
  <c r="L215" i="13" s="1"/>
  <c r="U215" i="13" s="1"/>
  <c r="AC215" i="13" s="1"/>
  <c r="E217" i="11"/>
  <c r="M217" i="11" s="1"/>
  <c r="F217" i="11"/>
  <c r="N217" i="11" s="1"/>
  <c r="D215" i="11"/>
  <c r="L215" i="11" s="1"/>
  <c r="U215" i="11" s="1"/>
  <c r="AC215" i="11" s="1"/>
  <c r="F218" i="11"/>
  <c r="N218" i="11" s="1"/>
  <c r="G218" i="11"/>
  <c r="O218" i="11" s="1"/>
  <c r="D216" i="11"/>
  <c r="L216" i="11" s="1"/>
  <c r="E216" i="11"/>
  <c r="M216" i="11" s="1"/>
  <c r="W350" i="31" l="1"/>
  <c r="P357" i="31"/>
  <c r="B675" i="31"/>
  <c r="B674" i="31"/>
  <c r="B668" i="31"/>
  <c r="A664" i="31"/>
  <c r="AL343" i="31"/>
  <c r="AE350" i="31"/>
  <c r="H343" i="31"/>
  <c r="A350" i="31"/>
  <c r="A665" i="31"/>
  <c r="A666" i="31" s="1"/>
  <c r="A667" i="31" s="1"/>
  <c r="B669" i="31"/>
  <c r="W343" i="30"/>
  <c r="P350" i="30"/>
  <c r="A662" i="30"/>
  <c r="B666" i="30"/>
  <c r="A663" i="30"/>
  <c r="B667" i="30"/>
  <c r="B669" i="30"/>
  <c r="AE350" i="30"/>
  <c r="AL343" i="30"/>
  <c r="B668" i="30"/>
  <c r="A664" i="30"/>
  <c r="A665" i="30" s="1"/>
  <c r="H350" i="30"/>
  <c r="A357" i="30"/>
  <c r="B667" i="29"/>
  <c r="B668" i="29"/>
  <c r="A664" i="29"/>
  <c r="A665" i="29" s="1"/>
  <c r="B669" i="29"/>
  <c r="H343" i="29"/>
  <c r="A350" i="29"/>
  <c r="AL343" i="29"/>
  <c r="AE350" i="29"/>
  <c r="A662" i="29"/>
  <c r="A663" i="29" s="1"/>
  <c r="B666" i="29"/>
  <c r="W343" i="29"/>
  <c r="P350" i="29"/>
  <c r="A668" i="20"/>
  <c r="A665" i="20"/>
  <c r="A666" i="20" s="1"/>
  <c r="A667" i="20" s="1"/>
  <c r="H350" i="20"/>
  <c r="A357" i="20"/>
  <c r="AE357" i="20"/>
  <c r="AL357" i="20" s="1"/>
  <c r="P357" i="20"/>
  <c r="W357" i="20" s="1"/>
  <c r="AT14" i="7"/>
  <c r="F4" i="20"/>
  <c r="CA14" i="7"/>
  <c r="BK203" i="7"/>
  <c r="AS195" i="11"/>
  <c r="AR195" i="11"/>
  <c r="AZ195" i="11" s="1"/>
  <c r="AP204" i="13"/>
  <c r="AV204" i="13" s="1"/>
  <c r="BD204" i="13" s="1"/>
  <c r="AK208" i="11"/>
  <c r="AM210" i="11"/>
  <c r="AP204" i="11"/>
  <c r="AT204" i="11" s="1"/>
  <c r="BB204" i="11" s="1"/>
  <c r="AK208" i="13"/>
  <c r="AS209" i="7"/>
  <c r="AR209" i="7"/>
  <c r="AZ209" i="7" s="1"/>
  <c r="AP6" i="7"/>
  <c r="AT6" i="7" s="1"/>
  <c r="BA7" i="7"/>
  <c r="AS14" i="7"/>
  <c r="BQ14" i="7" s="1"/>
  <c r="BC14" i="7"/>
  <c r="BK14" i="7" s="1"/>
  <c r="AU21" i="7"/>
  <c r="BK42" i="7"/>
  <c r="BK28" i="7"/>
  <c r="BK35" i="7"/>
  <c r="BK49" i="7"/>
  <c r="BK56" i="7"/>
  <c r="BK63" i="7"/>
  <c r="BK70" i="7"/>
  <c r="BK84" i="7"/>
  <c r="BK91" i="7"/>
  <c r="BK77" i="7"/>
  <c r="BK112" i="7"/>
  <c r="BK98" i="7"/>
  <c r="BK105" i="7"/>
  <c r="BK119" i="7"/>
  <c r="BK133" i="7"/>
  <c r="BK140" i="7"/>
  <c r="BK126" i="7"/>
  <c r="BK147" i="7"/>
  <c r="BK154" i="7"/>
  <c r="BK168" i="7"/>
  <c r="BK161" i="7"/>
  <c r="BK189" i="7"/>
  <c r="BK182" i="7"/>
  <c r="BK175" i="7"/>
  <c r="BK196" i="7"/>
  <c r="AL211" i="11"/>
  <c r="AL209" i="11"/>
  <c r="AK210" i="11"/>
  <c r="AK210" i="13"/>
  <c r="AL211" i="13"/>
  <c r="AL209" i="13"/>
  <c r="AM210" i="13"/>
  <c r="AS196" i="11"/>
  <c r="BA196" i="11" s="1"/>
  <c r="AS196" i="13"/>
  <c r="BA196" i="13" s="1"/>
  <c r="AT197" i="11"/>
  <c r="BB197" i="11" s="1"/>
  <c r="AS201" i="11"/>
  <c r="BA201" i="11" s="1"/>
  <c r="AU197" i="11"/>
  <c r="AP203" i="11"/>
  <c r="AU203" i="11" s="1"/>
  <c r="BC203" i="11" s="1"/>
  <c r="AP202" i="11"/>
  <c r="AT196" i="11"/>
  <c r="AU196" i="13"/>
  <c r="BC196" i="13" s="1"/>
  <c r="AU197" i="13"/>
  <c r="AV197" i="13"/>
  <c r="BD197" i="13" s="1"/>
  <c r="AS195" i="13"/>
  <c r="AR195" i="13"/>
  <c r="AZ195" i="13" s="1"/>
  <c r="AS201" i="13"/>
  <c r="BA201" i="13" s="1"/>
  <c r="AP202" i="13"/>
  <c r="AP227" i="13"/>
  <c r="AP203" i="13"/>
  <c r="AT203" i="13" s="1"/>
  <c r="AT197" i="13"/>
  <c r="BB197" i="13" s="1"/>
  <c r="AT195" i="13"/>
  <c r="BB195" i="13" s="1"/>
  <c r="AE211" i="13"/>
  <c r="AM211" i="13" s="1"/>
  <c r="X218" i="13"/>
  <c r="AF218" i="13" s="1"/>
  <c r="AN218" i="13" s="1"/>
  <c r="W218" i="13"/>
  <c r="W217" i="13"/>
  <c r="AE217" i="13" s="1"/>
  <c r="V216" i="13"/>
  <c r="AD216" i="13" s="1"/>
  <c r="V217" i="11"/>
  <c r="U216" i="11"/>
  <c r="R227" i="13"/>
  <c r="BF227" i="13"/>
  <c r="AX227" i="13"/>
  <c r="Z227" i="13"/>
  <c r="J227" i="13"/>
  <c r="AC209" i="11"/>
  <c r="AK209" i="11" s="1"/>
  <c r="AB208" i="13"/>
  <c r="AJ208" i="13" s="1"/>
  <c r="AR208" i="13" s="1"/>
  <c r="AC209" i="13"/>
  <c r="AK209" i="13" s="1"/>
  <c r="V217" i="13"/>
  <c r="X217" i="13"/>
  <c r="AF217" i="13" s="1"/>
  <c r="U217" i="13"/>
  <c r="AC217" i="13" s="1"/>
  <c r="T217" i="13"/>
  <c r="AB217" i="13" s="1"/>
  <c r="U216" i="13"/>
  <c r="T215" i="13"/>
  <c r="X215" i="13"/>
  <c r="AF215" i="13" s="1"/>
  <c r="W215" i="13"/>
  <c r="AE215" i="13" s="1"/>
  <c r="V215" i="13"/>
  <c r="AD215" i="13" s="1"/>
  <c r="T216" i="13"/>
  <c r="AB216" i="13" s="1"/>
  <c r="AJ216" i="13" s="1"/>
  <c r="X216" i="13"/>
  <c r="AF216" i="13" s="1"/>
  <c r="W216" i="13"/>
  <c r="AE216" i="13" s="1"/>
  <c r="W218" i="11"/>
  <c r="V218" i="13"/>
  <c r="AD218" i="13" s="1"/>
  <c r="T218" i="13"/>
  <c r="AB218" i="13" s="1"/>
  <c r="U218" i="13"/>
  <c r="AC218" i="13" s="1"/>
  <c r="AD210" i="13"/>
  <c r="AL210" i="13" s="1"/>
  <c r="X218" i="11"/>
  <c r="AF218" i="11" s="1"/>
  <c r="AN218" i="11" s="1"/>
  <c r="W217" i="11"/>
  <c r="AE217" i="11" s="1"/>
  <c r="AN5" i="11"/>
  <c r="AN7" i="11"/>
  <c r="AN6" i="11"/>
  <c r="T216" i="11"/>
  <c r="AB216" i="11" s="1"/>
  <c r="AJ216" i="11" s="1"/>
  <c r="X216" i="11"/>
  <c r="AF216" i="11" s="1"/>
  <c r="W216" i="11"/>
  <c r="AE216" i="11" s="1"/>
  <c r="BC196" i="11"/>
  <c r="V216" i="11"/>
  <c r="AD216" i="11" s="1"/>
  <c r="BB195" i="11"/>
  <c r="W215" i="11"/>
  <c r="AE215" i="11" s="1"/>
  <c r="V215" i="11"/>
  <c r="AD215" i="11" s="1"/>
  <c r="T215" i="11"/>
  <c r="X215" i="11"/>
  <c r="AF215" i="11" s="1"/>
  <c r="AE211" i="11"/>
  <c r="AM211" i="11" s="1"/>
  <c r="AB208" i="11"/>
  <c r="AJ208" i="11" s="1"/>
  <c r="AR208" i="11" s="1"/>
  <c r="V218" i="11"/>
  <c r="AD218" i="11" s="1"/>
  <c r="T218" i="11"/>
  <c r="AB218" i="11" s="1"/>
  <c r="U218" i="11"/>
  <c r="AC218" i="11" s="1"/>
  <c r="U217" i="11"/>
  <c r="AC217" i="11" s="1"/>
  <c r="T217" i="11"/>
  <c r="AB217" i="11" s="1"/>
  <c r="X217" i="11"/>
  <c r="AF217" i="11" s="1"/>
  <c r="AD210" i="11"/>
  <c r="AL210" i="11" s="1"/>
  <c r="E229" i="13"/>
  <c r="M229" i="13" s="1"/>
  <c r="G231" i="13"/>
  <c r="O231" i="13" s="1"/>
  <c r="F230" i="13"/>
  <c r="N230" i="13" s="1"/>
  <c r="H232" i="13"/>
  <c r="P232" i="13" s="1"/>
  <c r="D222" i="13"/>
  <c r="L222" i="13" s="1"/>
  <c r="U222" i="13" s="1"/>
  <c r="F225" i="13"/>
  <c r="N225" i="13" s="1"/>
  <c r="G225" i="13"/>
  <c r="O225" i="13" s="1"/>
  <c r="D223" i="13"/>
  <c r="L223" i="13" s="1"/>
  <c r="E223" i="13"/>
  <c r="M223" i="13" s="1"/>
  <c r="E224" i="13"/>
  <c r="M224" i="13" s="1"/>
  <c r="F224" i="13"/>
  <c r="N224" i="13" s="1"/>
  <c r="G2" i="17" a="1"/>
  <c r="G52" i="17" a="1"/>
  <c r="G48" i="17" a="1"/>
  <c r="G6" i="17" a="1"/>
  <c r="G57" i="17" a="1"/>
  <c r="G58" i="17" a="1"/>
  <c r="G7" i="17" a="1"/>
  <c r="G51" i="17" a="1"/>
  <c r="G59" i="17" a="1"/>
  <c r="G11" i="17" a="1"/>
  <c r="G50" i="17" a="1"/>
  <c r="G4" i="17" a="1"/>
  <c r="G3" i="17" a="1"/>
  <c r="G9" i="17" a="1"/>
  <c r="G5" i="17" a="1"/>
  <c r="G13" i="17" a="1"/>
  <c r="G10" i="17" a="1"/>
  <c r="G54" i="17" a="1"/>
  <c r="G12" i="17" a="1"/>
  <c r="G14" i="17" a="1"/>
  <c r="G56" i="17" a="1"/>
  <c r="G53" i="17" a="1"/>
  <c r="G55" i="17" a="1"/>
  <c r="G8" i="17" a="1"/>
  <c r="G47" i="17" a="1"/>
  <c r="G49" i="17" a="1"/>
  <c r="H350" i="31" l="1"/>
  <c r="A357" i="31"/>
  <c r="AL350" i="31"/>
  <c r="AE357" i="31"/>
  <c r="A668" i="31"/>
  <c r="A669" i="31" s="1"/>
  <c r="A670" i="31" s="1"/>
  <c r="A671" i="31" s="1"/>
  <c r="B672" i="31"/>
  <c r="B678" i="31"/>
  <c r="B679" i="31"/>
  <c r="W357" i="31"/>
  <c r="P364" i="31"/>
  <c r="B673" i="31"/>
  <c r="H357" i="30"/>
  <c r="A364" i="30"/>
  <c r="A668" i="30"/>
  <c r="B672" i="30"/>
  <c r="AL350" i="30"/>
  <c r="AE357" i="30"/>
  <c r="B673" i="30"/>
  <c r="A669" i="30"/>
  <c r="B671" i="30"/>
  <c r="A666" i="30"/>
  <c r="A667" i="30" s="1"/>
  <c r="B670" i="30"/>
  <c r="W350" i="30"/>
  <c r="P357" i="30"/>
  <c r="W350" i="29"/>
  <c r="P357" i="29"/>
  <c r="A666" i="29"/>
  <c r="B670" i="29"/>
  <c r="AL350" i="29"/>
  <c r="AE357" i="29"/>
  <c r="H350" i="29"/>
  <c r="A357" i="29"/>
  <c r="B673" i="29"/>
  <c r="A668" i="29"/>
  <c r="A669" i="29" s="1"/>
  <c r="B672" i="29"/>
  <c r="A667" i="29"/>
  <c r="B671" i="29"/>
  <c r="A669" i="20"/>
  <c r="A670" i="20" s="1"/>
  <c r="A671" i="20" s="1"/>
  <c r="A672" i="20"/>
  <c r="H357" i="20"/>
  <c r="A364" i="20"/>
  <c r="AE364" i="20"/>
  <c r="AL364" i="20" s="1"/>
  <c r="P364" i="20"/>
  <c r="W364" i="20" s="1"/>
  <c r="BC21" i="7"/>
  <c r="BK21" i="7" s="1"/>
  <c r="BS21" i="7"/>
  <c r="BY14" i="7"/>
  <c r="BB6" i="7"/>
  <c r="BJ48" i="7" s="1"/>
  <c r="F3" i="20"/>
  <c r="AT21" i="7"/>
  <c r="BR21" i="7" s="1"/>
  <c r="BR14" i="7"/>
  <c r="BZ14" i="7" s="1"/>
  <c r="AP211" i="11"/>
  <c r="AU211" i="11" s="1"/>
  <c r="AU204" i="13"/>
  <c r="AT204" i="13"/>
  <c r="BB204" i="13" s="1"/>
  <c r="AU204" i="11"/>
  <c r="AV204" i="11"/>
  <c r="BD204" i="11" s="1"/>
  <c r="G58" i="17"/>
  <c r="P58" i="17" s="1"/>
  <c r="Y58" i="17" s="1"/>
  <c r="G54" i="17"/>
  <c r="P54" i="17" s="1"/>
  <c r="Y54" i="17" s="1"/>
  <c r="G50" i="17"/>
  <c r="P50" i="17" s="1"/>
  <c r="Y50" i="17" s="1"/>
  <c r="G14" i="17"/>
  <c r="P14" i="17" s="1"/>
  <c r="Y14" i="17" s="1"/>
  <c r="G10" i="17"/>
  <c r="P10" i="17" s="1"/>
  <c r="Y10" i="17" s="1"/>
  <c r="G6" i="17"/>
  <c r="P6" i="17" s="1"/>
  <c r="Y6" i="17" s="1"/>
  <c r="G59" i="17"/>
  <c r="P59" i="17" s="1"/>
  <c r="Y59" i="17" s="1"/>
  <c r="G55" i="17"/>
  <c r="P55" i="17" s="1"/>
  <c r="Y55" i="17" s="1"/>
  <c r="G51" i="17"/>
  <c r="P51" i="17" s="1"/>
  <c r="Y51" i="17" s="1"/>
  <c r="G47" i="17"/>
  <c r="P47" i="17" s="1"/>
  <c r="Y47" i="17" s="1"/>
  <c r="G11" i="17"/>
  <c r="P11" i="17" s="1"/>
  <c r="Y11" i="17" s="1"/>
  <c r="G7" i="17"/>
  <c r="P7" i="17" s="1"/>
  <c r="Y7" i="17" s="1"/>
  <c r="G3" i="17"/>
  <c r="P3" i="17" s="1"/>
  <c r="Y3" i="17" s="1"/>
  <c r="G56" i="17"/>
  <c r="P56" i="17" s="1"/>
  <c r="Y56" i="17" s="1"/>
  <c r="G52" i="17"/>
  <c r="P52" i="17" s="1"/>
  <c r="Y52" i="17" s="1"/>
  <c r="G48" i="17"/>
  <c r="P48" i="17" s="1"/>
  <c r="Y48" i="17" s="1"/>
  <c r="G12" i="17"/>
  <c r="P12" i="17" s="1"/>
  <c r="Y12" i="17" s="1"/>
  <c r="G8" i="17"/>
  <c r="P8" i="17" s="1"/>
  <c r="Y8" i="17" s="1"/>
  <c r="G4" i="17"/>
  <c r="P4" i="17" s="1"/>
  <c r="Y4" i="17" s="1"/>
  <c r="G57" i="17"/>
  <c r="P57" i="17" s="1"/>
  <c r="Y57" i="17" s="1"/>
  <c r="G53" i="17"/>
  <c r="P53" i="17" s="1"/>
  <c r="Y53" i="17" s="1"/>
  <c r="G49" i="17"/>
  <c r="P49" i="17" s="1"/>
  <c r="Y49" i="17" s="1"/>
  <c r="G13" i="17"/>
  <c r="P13" i="17" s="1"/>
  <c r="Y13" i="17" s="1"/>
  <c r="G9" i="17"/>
  <c r="P9" i="17" s="1"/>
  <c r="Y9" i="17" s="1"/>
  <c r="G5" i="17"/>
  <c r="P5" i="17" s="1"/>
  <c r="Y5" i="17" s="1"/>
  <c r="G2" i="17"/>
  <c r="P2" i="17" s="1"/>
  <c r="Y2" i="17" s="1"/>
  <c r="AL216" i="11"/>
  <c r="BJ83" i="7"/>
  <c r="BJ139" i="7"/>
  <c r="BJ146" i="7"/>
  <c r="BJ188" i="7"/>
  <c r="BJ195" i="7"/>
  <c r="BJ202" i="7"/>
  <c r="BA14" i="7"/>
  <c r="BI14" i="7" s="1"/>
  <c r="AS21" i="7"/>
  <c r="BI35" i="7"/>
  <c r="BI28" i="7"/>
  <c r="BI42" i="7"/>
  <c r="BI49" i="7"/>
  <c r="BI56" i="7"/>
  <c r="BI63" i="7"/>
  <c r="BI70" i="7"/>
  <c r="BI84" i="7"/>
  <c r="BI91" i="7"/>
  <c r="BI77" i="7"/>
  <c r="BI98" i="7"/>
  <c r="BI112" i="7"/>
  <c r="BI105" i="7"/>
  <c r="BI119" i="7"/>
  <c r="BI133" i="7"/>
  <c r="BI126" i="7"/>
  <c r="BI140" i="7"/>
  <c r="BI147" i="7"/>
  <c r="BI154" i="7"/>
  <c r="BI168" i="7"/>
  <c r="BI161" i="7"/>
  <c r="BI189" i="7"/>
  <c r="BI175" i="7"/>
  <c r="BI182" i="7"/>
  <c r="BI196" i="7"/>
  <c r="BI210" i="7"/>
  <c r="BI203" i="7"/>
  <c r="AR6" i="7"/>
  <c r="AS6" i="7"/>
  <c r="E3" i="20" s="1"/>
  <c r="AK215" i="13"/>
  <c r="AS215" i="13" s="1"/>
  <c r="BA215" i="13" s="1"/>
  <c r="AK217" i="11"/>
  <c r="AK215" i="11"/>
  <c r="AS215" i="11" s="1"/>
  <c r="BA215" i="11" s="1"/>
  <c r="AM217" i="11"/>
  <c r="AM7" i="11" s="1"/>
  <c r="AL218" i="11"/>
  <c r="AM217" i="13"/>
  <c r="AK217" i="13"/>
  <c r="AL216" i="13"/>
  <c r="AL218" i="13"/>
  <c r="AN8" i="11"/>
  <c r="AC216" i="11"/>
  <c r="AK216" i="11" s="1"/>
  <c r="AS203" i="11"/>
  <c r="BA203" i="11" s="1"/>
  <c r="AT203" i="11"/>
  <c r="AS208" i="11"/>
  <c r="BA208" i="11" s="1"/>
  <c r="AP209" i="11"/>
  <c r="AS202" i="11"/>
  <c r="AR202" i="11"/>
  <c r="AZ202" i="11" s="1"/>
  <c r="AP210" i="11"/>
  <c r="AU210" i="11" s="1"/>
  <c r="AT202" i="11"/>
  <c r="BB202" i="11" s="1"/>
  <c r="AD217" i="11"/>
  <c r="AL217" i="11" s="1"/>
  <c r="AS202" i="13"/>
  <c r="AR202" i="13"/>
  <c r="AZ202" i="13" s="1"/>
  <c r="AP210" i="13"/>
  <c r="AT210" i="13" s="1"/>
  <c r="AS208" i="13"/>
  <c r="BA208" i="13" s="1"/>
  <c r="AP211" i="13"/>
  <c r="AV211" i="13" s="1"/>
  <c r="BD211" i="13" s="1"/>
  <c r="AP209" i="13"/>
  <c r="AT202" i="13"/>
  <c r="BB202" i="13" s="1"/>
  <c r="AS203" i="13"/>
  <c r="BA203" i="13" s="1"/>
  <c r="AU203" i="13"/>
  <c r="BC203" i="13" s="1"/>
  <c r="AE218" i="13"/>
  <c r="AM218" i="13" s="1"/>
  <c r="V224" i="13"/>
  <c r="U223" i="13"/>
  <c r="X225" i="13"/>
  <c r="V223" i="13"/>
  <c r="AE218" i="11"/>
  <c r="T223" i="13"/>
  <c r="X223" i="13"/>
  <c r="W223" i="13"/>
  <c r="W225" i="13"/>
  <c r="X224" i="13"/>
  <c r="U224" i="13"/>
  <c r="T224" i="13"/>
  <c r="V225" i="13"/>
  <c r="T225" i="13"/>
  <c r="U225" i="13"/>
  <c r="X222" i="13"/>
  <c r="T222" i="13"/>
  <c r="W222" i="13"/>
  <c r="V222" i="13"/>
  <c r="AD217" i="13"/>
  <c r="AL217" i="13" s="1"/>
  <c r="AC216" i="13"/>
  <c r="AK216" i="13" s="1"/>
  <c r="AB215" i="13"/>
  <c r="AJ215" i="13" s="1"/>
  <c r="AR215" i="13" s="1"/>
  <c r="W224" i="13"/>
  <c r="AJ6" i="11"/>
  <c r="AJ8" i="11"/>
  <c r="AJ7" i="11"/>
  <c r="AM6" i="11"/>
  <c r="AM5" i="11"/>
  <c r="AB215" i="11"/>
  <c r="AJ215" i="11" s="1"/>
  <c r="AR215" i="11" s="1"/>
  <c r="D229" i="13"/>
  <c r="L229" i="13" s="1"/>
  <c r="U229" i="13" s="1"/>
  <c r="AC229" i="13" s="1"/>
  <c r="F232" i="13"/>
  <c r="N232" i="13" s="1"/>
  <c r="G232" i="13"/>
  <c r="O232" i="13" s="1"/>
  <c r="D230" i="13"/>
  <c r="L230" i="13" s="1"/>
  <c r="E230" i="13"/>
  <c r="M230" i="13" s="1"/>
  <c r="E231" i="13"/>
  <c r="M231" i="13" s="1"/>
  <c r="F231" i="13"/>
  <c r="N231" i="13" s="1"/>
  <c r="B677" i="31" l="1"/>
  <c r="W364" i="31"/>
  <c r="P371" i="31"/>
  <c r="B683" i="31"/>
  <c r="B682" i="31"/>
  <c r="A672" i="31"/>
  <c r="A673" i="31" s="1"/>
  <c r="A674" i="31" s="1"/>
  <c r="A675" i="31" s="1"/>
  <c r="B676" i="31"/>
  <c r="AL357" i="31"/>
  <c r="AE364" i="31"/>
  <c r="H357" i="31"/>
  <c r="A364" i="31"/>
  <c r="W357" i="30"/>
  <c r="P364" i="30"/>
  <c r="A670" i="30"/>
  <c r="B674" i="30"/>
  <c r="A671" i="30"/>
  <c r="B675" i="30"/>
  <c r="B677" i="30"/>
  <c r="AL357" i="30"/>
  <c r="AE364" i="30"/>
  <c r="A672" i="30"/>
  <c r="A673" i="30" s="1"/>
  <c r="B676" i="30"/>
  <c r="H364" i="30"/>
  <c r="A371" i="30"/>
  <c r="A672" i="29"/>
  <c r="A673" i="29" s="1"/>
  <c r="B676" i="29"/>
  <c r="B677" i="29"/>
  <c r="H357" i="29"/>
  <c r="A364" i="29"/>
  <c r="AL357" i="29"/>
  <c r="AE364" i="29"/>
  <c r="A670" i="29"/>
  <c r="B674" i="29"/>
  <c r="W357" i="29"/>
  <c r="P364" i="29"/>
  <c r="A671" i="29"/>
  <c r="B675" i="29"/>
  <c r="A673" i="20"/>
  <c r="A674" i="20" s="1"/>
  <c r="A675" i="20" s="1"/>
  <c r="A676" i="20"/>
  <c r="H364" i="20"/>
  <c r="A371" i="20"/>
  <c r="AE371" i="20"/>
  <c r="AL371" i="20" s="1"/>
  <c r="P371" i="20"/>
  <c r="W371" i="20" s="1"/>
  <c r="BJ125" i="7"/>
  <c r="BJ132" i="7"/>
  <c r="BJ90" i="7"/>
  <c r="BJ76" i="7"/>
  <c r="BJ27" i="7"/>
  <c r="BJ20" i="7"/>
  <c r="BJ167" i="7"/>
  <c r="BJ34" i="7"/>
  <c r="BJ153" i="7"/>
  <c r="BJ13" i="7"/>
  <c r="BJ41" i="7"/>
  <c r="BJ118" i="7"/>
  <c r="BJ111" i="7"/>
  <c r="BJ104" i="7"/>
  <c r="BA21" i="7"/>
  <c r="BI21" i="7" s="1"/>
  <c r="BQ21" i="7"/>
  <c r="BJ209" i="7"/>
  <c r="BJ97" i="7"/>
  <c r="AZ6" i="7"/>
  <c r="BH209" i="7" s="1"/>
  <c r="D3" i="20"/>
  <c r="BJ69" i="7"/>
  <c r="BJ181" i="7"/>
  <c r="BJ55" i="7"/>
  <c r="BJ174" i="7"/>
  <c r="BJ62" i="7"/>
  <c r="BJ160" i="7"/>
  <c r="AT211" i="11"/>
  <c r="BB211" i="11" s="1"/>
  <c r="AV211" i="11"/>
  <c r="BD211" i="11" s="1"/>
  <c r="BH174" i="7"/>
  <c r="BH48" i="7"/>
  <c r="BH62" i="7"/>
  <c r="BH55" i="7"/>
  <c r="BH83" i="7"/>
  <c r="BH69" i="7"/>
  <c r="BH76" i="7"/>
  <c r="BH97" i="7"/>
  <c r="BH90" i="7"/>
  <c r="BH111" i="7"/>
  <c r="BH104" i="7"/>
  <c r="BH118" i="7"/>
  <c r="BH153" i="7"/>
  <c r="BH167" i="7"/>
  <c r="BH160" i="7"/>
  <c r="BH181" i="7"/>
  <c r="BH188" i="7"/>
  <c r="BH195" i="7"/>
  <c r="BH202" i="7"/>
  <c r="AM218" i="11"/>
  <c r="AP218" i="11" s="1"/>
  <c r="AV218" i="11" s="1"/>
  <c r="AP217" i="13"/>
  <c r="AU217" i="13" s="1"/>
  <c r="AP217" i="11"/>
  <c r="AU217" i="11" s="1"/>
  <c r="AS210" i="11"/>
  <c r="BA210" i="11" s="1"/>
  <c r="AP216" i="11"/>
  <c r="AT216" i="11" s="1"/>
  <c r="BB216" i="11" s="1"/>
  <c r="AT210" i="11"/>
  <c r="AS209" i="11"/>
  <c r="AR209" i="11"/>
  <c r="AZ209" i="11" s="1"/>
  <c r="AT209" i="11"/>
  <c r="BB209" i="11" s="1"/>
  <c r="AT211" i="13"/>
  <c r="BB211" i="13" s="1"/>
  <c r="AS210" i="13"/>
  <c r="BA210" i="13" s="1"/>
  <c r="AS209" i="13"/>
  <c r="AR209" i="13"/>
  <c r="AZ209" i="13" s="1"/>
  <c r="AP218" i="13"/>
  <c r="AV218" i="13" s="1"/>
  <c r="BD218" i="13" s="1"/>
  <c r="AP216" i="13"/>
  <c r="AU210" i="13"/>
  <c r="BC210" i="13" s="1"/>
  <c r="AT209" i="13"/>
  <c r="BB209" i="13" s="1"/>
  <c r="AU211" i="13"/>
  <c r="U230" i="13"/>
  <c r="AJ5" i="11"/>
  <c r="AR5" i="11" s="1"/>
  <c r="D2" i="29" s="1"/>
  <c r="D27" i="29" s="1"/>
  <c r="L27" i="29" s="1"/>
  <c r="V231" i="13"/>
  <c r="AB224" i="13"/>
  <c r="AD222" i="13"/>
  <c r="AC225" i="13"/>
  <c r="AF223" i="13"/>
  <c r="AD223" i="13"/>
  <c r="V230" i="13"/>
  <c r="AD230" i="13" s="1"/>
  <c r="W232" i="13"/>
  <c r="W231" i="13"/>
  <c r="AE231" i="13" s="1"/>
  <c r="AE222" i="13"/>
  <c r="AB222" i="13"/>
  <c r="AC223" i="13"/>
  <c r="AK223" i="13" s="1"/>
  <c r="AF222" i="13"/>
  <c r="AB225" i="13"/>
  <c r="AD225" i="13"/>
  <c r="AC224" i="13"/>
  <c r="AF224" i="13"/>
  <c r="AC222" i="13"/>
  <c r="V232" i="13"/>
  <c r="AD232" i="13" s="1"/>
  <c r="U232" i="13"/>
  <c r="AC232" i="13" s="1"/>
  <c r="T232" i="13"/>
  <c r="AB232" i="13" s="1"/>
  <c r="AF225" i="13"/>
  <c r="AN225" i="13" s="1"/>
  <c r="AD224" i="13"/>
  <c r="AL224" i="13" s="1"/>
  <c r="AB223" i="13"/>
  <c r="AJ223" i="13" s="1"/>
  <c r="X231" i="13"/>
  <c r="AF231" i="13" s="1"/>
  <c r="U231" i="13"/>
  <c r="AC231" i="13" s="1"/>
  <c r="T231" i="13"/>
  <c r="AB231" i="13" s="1"/>
  <c r="X229" i="13"/>
  <c r="AF229" i="13" s="1"/>
  <c r="V229" i="13"/>
  <c r="AD229" i="13" s="1"/>
  <c r="T229" i="13"/>
  <c r="W229" i="13"/>
  <c r="AE229" i="13" s="1"/>
  <c r="AE224" i="13"/>
  <c r="AE225" i="13"/>
  <c r="AM225" i="13" s="1"/>
  <c r="T230" i="13"/>
  <c r="AB230" i="13" s="1"/>
  <c r="AJ230" i="13" s="1"/>
  <c r="W230" i="13"/>
  <c r="AE230" i="13" s="1"/>
  <c r="X230" i="13"/>
  <c r="AF230" i="13" s="1"/>
  <c r="X232" i="13"/>
  <c r="AF232" i="13" s="1"/>
  <c r="AN232" i="13" s="1"/>
  <c r="AE223" i="13"/>
  <c r="BC210" i="11"/>
  <c r="AL6" i="11"/>
  <c r="AL7" i="11"/>
  <c r="AL8" i="11"/>
  <c r="AL5" i="11"/>
  <c r="AK5" i="11"/>
  <c r="AS5" i="11" s="1"/>
  <c r="AK6" i="11"/>
  <c r="AK7" i="11"/>
  <c r="AK8" i="11"/>
  <c r="BA5" i="11" l="1"/>
  <c r="BI82" i="11" s="1"/>
  <c r="E2" i="29"/>
  <c r="E27" i="29" s="1"/>
  <c r="M27" i="29" s="1"/>
  <c r="U27" i="29" s="1"/>
  <c r="CG5" i="11" s="1"/>
  <c r="AL364" i="31"/>
  <c r="AE371" i="31"/>
  <c r="A676" i="31"/>
  <c r="B680" i="31"/>
  <c r="B686" i="31"/>
  <c r="B687" i="31"/>
  <c r="W371" i="31"/>
  <c r="P378" i="31"/>
  <c r="A677" i="31"/>
  <c r="A678" i="31" s="1"/>
  <c r="A679" i="31" s="1"/>
  <c r="B681" i="31"/>
  <c r="H364" i="31"/>
  <c r="A371" i="31"/>
  <c r="A676" i="30"/>
  <c r="B680" i="30"/>
  <c r="AL364" i="30"/>
  <c r="AE371" i="30"/>
  <c r="A677" i="30"/>
  <c r="B681" i="30"/>
  <c r="B679" i="30"/>
  <c r="A674" i="30"/>
  <c r="A675" i="30" s="1"/>
  <c r="B678" i="30"/>
  <c r="W364" i="30"/>
  <c r="P371" i="30"/>
  <c r="H371" i="30"/>
  <c r="A378" i="30"/>
  <c r="W364" i="29"/>
  <c r="P371" i="29"/>
  <c r="A674" i="29"/>
  <c r="B678" i="29"/>
  <c r="AL364" i="29"/>
  <c r="AE371" i="29"/>
  <c r="H364" i="29"/>
  <c r="A371" i="29"/>
  <c r="B681" i="29"/>
  <c r="A676" i="29"/>
  <c r="A677" i="29" s="1"/>
  <c r="B680" i="29"/>
  <c r="B679" i="29"/>
  <c r="A675" i="29"/>
  <c r="A677" i="20"/>
  <c r="A678" i="20" s="1"/>
  <c r="A679" i="20" s="1"/>
  <c r="A680" i="20"/>
  <c r="H371" i="20"/>
  <c r="A378" i="20"/>
  <c r="AE378" i="20"/>
  <c r="AL378" i="20" s="1"/>
  <c r="P378" i="20"/>
  <c r="W378" i="20" s="1"/>
  <c r="BH34" i="7"/>
  <c r="BH139" i="7"/>
  <c r="BH27" i="7"/>
  <c r="BH146" i="7"/>
  <c r="BH41" i="7"/>
  <c r="BH132" i="7"/>
  <c r="BH13" i="7"/>
  <c r="BH125" i="7"/>
  <c r="BH20" i="7"/>
  <c r="AM8" i="11"/>
  <c r="AP8" i="11" s="1"/>
  <c r="AV8" i="11" s="1"/>
  <c r="AK224" i="13"/>
  <c r="AL230" i="13"/>
  <c r="AM224" i="13"/>
  <c r="AM7" i="13" s="1"/>
  <c r="AM231" i="13"/>
  <c r="AK229" i="13"/>
  <c r="AS229" i="13" s="1"/>
  <c r="BA229" i="13" s="1"/>
  <c r="AJ222" i="13"/>
  <c r="AR222" i="13" s="1"/>
  <c r="AK231" i="13"/>
  <c r="AL232" i="13"/>
  <c r="AL8" i="13" s="1"/>
  <c r="AK222" i="13"/>
  <c r="AS222" i="13" s="1"/>
  <c r="BA222" i="13" s="1"/>
  <c r="AL223" i="13"/>
  <c r="AP223" i="13" s="1"/>
  <c r="AT223" i="13" s="1"/>
  <c r="BB223" i="13" s="1"/>
  <c r="AL225" i="13"/>
  <c r="AP225" i="13" s="1"/>
  <c r="AU225" i="13" s="1"/>
  <c r="AS217" i="13"/>
  <c r="BA217" i="13" s="1"/>
  <c r="AT217" i="13"/>
  <c r="AS217" i="11"/>
  <c r="BA217" i="11" s="1"/>
  <c r="AU218" i="11"/>
  <c r="AS216" i="11"/>
  <c r="AR216" i="11"/>
  <c r="BD218" i="11"/>
  <c r="AT217" i="11"/>
  <c r="AT218" i="11"/>
  <c r="BB218" i="11" s="1"/>
  <c r="AS216" i="13"/>
  <c r="AR216" i="13"/>
  <c r="AZ216" i="13" s="1"/>
  <c r="AC230" i="13"/>
  <c r="AK230" i="13" s="1"/>
  <c r="AU218" i="13"/>
  <c r="AT216" i="13"/>
  <c r="BB216" i="13" s="1"/>
  <c r="AT218" i="13"/>
  <c r="BB218" i="13" s="1"/>
  <c r="AE232" i="13"/>
  <c r="AM232" i="13" s="1"/>
  <c r="AM8" i="13" s="1"/>
  <c r="AD231" i="13"/>
  <c r="BC217" i="13"/>
  <c r="AL5" i="13"/>
  <c r="AB229" i="13"/>
  <c r="AJ229" i="13" s="1"/>
  <c r="AR229" i="13" s="1"/>
  <c r="AM6" i="13"/>
  <c r="AM5" i="13"/>
  <c r="AJ6" i="13"/>
  <c r="AJ7" i="13"/>
  <c r="AJ8" i="13"/>
  <c r="AN8" i="13"/>
  <c r="AN6" i="13"/>
  <c r="AN5" i="13"/>
  <c r="AN7" i="13"/>
  <c r="AP7" i="11"/>
  <c r="AU7" i="11" s="1"/>
  <c r="BC217" i="11"/>
  <c r="AP6" i="11"/>
  <c r="AR6" i="11" s="1"/>
  <c r="BI19" i="11" l="1"/>
  <c r="BI187" i="11"/>
  <c r="BI61" i="11"/>
  <c r="BI173" i="11"/>
  <c r="BI68" i="11"/>
  <c r="BI159" i="11"/>
  <c r="BI47" i="11"/>
  <c r="BI26" i="11"/>
  <c r="BI166" i="11"/>
  <c r="BI40" i="11"/>
  <c r="BI33" i="11"/>
  <c r="BI54" i="11"/>
  <c r="BI152" i="11"/>
  <c r="BI145" i="11"/>
  <c r="BI138" i="11"/>
  <c r="BI131" i="11"/>
  <c r="BI12" i="11"/>
  <c r="BI208" i="11"/>
  <c r="BI96" i="11"/>
  <c r="BI103" i="11"/>
  <c r="BI89" i="11"/>
  <c r="BI124" i="11"/>
  <c r="BI117" i="11"/>
  <c r="BI110" i="11"/>
  <c r="BI215" i="11"/>
  <c r="BI201" i="11"/>
  <c r="BI194" i="11"/>
  <c r="BI75" i="11"/>
  <c r="BI180" i="11"/>
  <c r="BD8" i="11"/>
  <c r="BL15" i="11" s="1"/>
  <c r="H5" i="29"/>
  <c r="AZ6" i="11"/>
  <c r="BH83" i="11" s="1"/>
  <c r="D3" i="29"/>
  <c r="D28" i="29" s="1"/>
  <c r="L28" i="29" s="1"/>
  <c r="T28" i="29" s="1"/>
  <c r="CF6" i="11" s="1"/>
  <c r="BC7" i="11"/>
  <c r="BK210" i="11" s="1"/>
  <c r="G4" i="29"/>
  <c r="G29" i="29" s="1"/>
  <c r="O29" i="29" s="1"/>
  <c r="W29" i="29" s="1"/>
  <c r="CI7" i="11" s="1"/>
  <c r="AL6" i="13"/>
  <c r="B685" i="31"/>
  <c r="W378" i="31"/>
  <c r="P385" i="31"/>
  <c r="B691" i="31"/>
  <c r="B690" i="31"/>
  <c r="B684" i="31"/>
  <c r="A680" i="31"/>
  <c r="A681" i="31" s="1"/>
  <c r="A682" i="31" s="1"/>
  <c r="A683" i="31" s="1"/>
  <c r="AL371" i="31"/>
  <c r="AE378" i="31"/>
  <c r="H371" i="31"/>
  <c r="A378" i="31"/>
  <c r="W371" i="30"/>
  <c r="P378" i="30"/>
  <c r="A678" i="30"/>
  <c r="B682" i="30"/>
  <c r="A679" i="30"/>
  <c r="B683" i="30"/>
  <c r="B685" i="30"/>
  <c r="AL371" i="30"/>
  <c r="AE378" i="30"/>
  <c r="B684" i="30"/>
  <c r="A680" i="30"/>
  <c r="A681" i="30" s="1"/>
  <c r="H378" i="30"/>
  <c r="A385" i="30"/>
  <c r="B683" i="29"/>
  <c r="B684" i="29"/>
  <c r="A680" i="29"/>
  <c r="A681" i="29" s="1"/>
  <c r="B685" i="29"/>
  <c r="H371" i="29"/>
  <c r="A378" i="29"/>
  <c r="AL371" i="29"/>
  <c r="AE378" i="29"/>
  <c r="A678" i="29"/>
  <c r="A679" i="29" s="1"/>
  <c r="B682" i="29"/>
  <c r="W371" i="29"/>
  <c r="P378" i="29"/>
  <c r="A684" i="20"/>
  <c r="A681" i="20"/>
  <c r="A682" i="20" s="1"/>
  <c r="A683" i="20" s="1"/>
  <c r="H378" i="20"/>
  <c r="A385" i="20"/>
  <c r="AE385" i="20"/>
  <c r="AL385" i="20" s="1"/>
  <c r="P385" i="20"/>
  <c r="W385" i="20" s="1"/>
  <c r="AP224" i="13"/>
  <c r="AU224" i="13" s="1"/>
  <c r="BC224" i="13" s="1"/>
  <c r="AL231" i="13"/>
  <c r="AL7" i="13" s="1"/>
  <c r="AZ216" i="11"/>
  <c r="AP232" i="13"/>
  <c r="AV232" i="13" s="1"/>
  <c r="BD232" i="13" s="1"/>
  <c r="AR223" i="13"/>
  <c r="AZ223" i="13" s="1"/>
  <c r="AS223" i="13"/>
  <c r="AV225" i="13"/>
  <c r="BD225" i="13" s="1"/>
  <c r="AP230" i="13"/>
  <c r="AT225" i="13"/>
  <c r="BB225" i="13" s="1"/>
  <c r="AJ5" i="13"/>
  <c r="AR5" i="13" s="1"/>
  <c r="D2" i="30" s="1"/>
  <c r="D27" i="30" s="1"/>
  <c r="L27" i="30" s="1"/>
  <c r="AS7" i="11"/>
  <c r="AP8" i="13"/>
  <c r="AV8" i="13" s="1"/>
  <c r="AK7" i="13"/>
  <c r="AK5" i="13"/>
  <c r="AS5" i="13" s="1"/>
  <c r="AK6" i="13"/>
  <c r="AK8" i="13"/>
  <c r="AS6" i="11"/>
  <c r="E3" i="29" s="1"/>
  <c r="E28" i="29" s="1"/>
  <c r="AU8" i="11"/>
  <c r="G5" i="29" s="1"/>
  <c r="AT6" i="11"/>
  <c r="AT7" i="11"/>
  <c r="F4" i="29" s="1"/>
  <c r="F29" i="29" s="1"/>
  <c r="AT8" i="11"/>
  <c r="BL36" i="11" l="1"/>
  <c r="BL50" i="11"/>
  <c r="BK217" i="11"/>
  <c r="BL218" i="11"/>
  <c r="BH202" i="11"/>
  <c r="BH174" i="11"/>
  <c r="BH160" i="11"/>
  <c r="BH153" i="11"/>
  <c r="BL190" i="11"/>
  <c r="BH118" i="11"/>
  <c r="BH90" i="11"/>
  <c r="BH41" i="11"/>
  <c r="BL211" i="11"/>
  <c r="BL204" i="11"/>
  <c r="BL197" i="11"/>
  <c r="BL176" i="11"/>
  <c r="BL162" i="11"/>
  <c r="BL169" i="11"/>
  <c r="BL120" i="11"/>
  <c r="BH195" i="11"/>
  <c r="BL106" i="11"/>
  <c r="BL113" i="11"/>
  <c r="BL155" i="11"/>
  <c r="BH167" i="11"/>
  <c r="BL99" i="11"/>
  <c r="BL78" i="11"/>
  <c r="BH69" i="11"/>
  <c r="BH55" i="11"/>
  <c r="BL85" i="11"/>
  <c r="BH48" i="11"/>
  <c r="BL57" i="11"/>
  <c r="BK189" i="11"/>
  <c r="BH34" i="11"/>
  <c r="BL92" i="11"/>
  <c r="BK182" i="11"/>
  <c r="BK203" i="11"/>
  <c r="BK126" i="11"/>
  <c r="BK112" i="11"/>
  <c r="BK98" i="11"/>
  <c r="BK147" i="11"/>
  <c r="BK70" i="11"/>
  <c r="BK77" i="11"/>
  <c r="BK133" i="11"/>
  <c r="BK21" i="11"/>
  <c r="BK84" i="11"/>
  <c r="BK35" i="11"/>
  <c r="BK119" i="11"/>
  <c r="BK14" i="11"/>
  <c r="BK105" i="11"/>
  <c r="BH27" i="11"/>
  <c r="BH20" i="11"/>
  <c r="BH146" i="11"/>
  <c r="BH139" i="11"/>
  <c r="BH132" i="11"/>
  <c r="BH13" i="11"/>
  <c r="BH125" i="11"/>
  <c r="BH111" i="11"/>
  <c r="BH216" i="11"/>
  <c r="BH97" i="11"/>
  <c r="BH209" i="11"/>
  <c r="BH104" i="11"/>
  <c r="BH188" i="11"/>
  <c r="BH76" i="11"/>
  <c r="BH181" i="11"/>
  <c r="BH62" i="11"/>
  <c r="BB6" i="11"/>
  <c r="BJ69" i="11" s="1"/>
  <c r="F3" i="29"/>
  <c r="F28" i="29" s="1"/>
  <c r="N28" i="29" s="1"/>
  <c r="V28" i="29" s="1"/>
  <c r="CH6" i="11" s="1"/>
  <c r="BB8" i="11"/>
  <c r="BJ99" i="11" s="1"/>
  <c r="F5" i="29"/>
  <c r="BK196" i="11"/>
  <c r="BK91" i="11"/>
  <c r="BL183" i="11"/>
  <c r="BL71" i="11"/>
  <c r="BA7" i="11"/>
  <c r="BI210" i="11" s="1"/>
  <c r="E4" i="29"/>
  <c r="E29" i="29" s="1"/>
  <c r="M29" i="29" s="1"/>
  <c r="U29" i="29" s="1"/>
  <c r="CG7" i="11" s="1"/>
  <c r="BL64" i="11"/>
  <c r="BK168" i="11"/>
  <c r="BK161" i="11"/>
  <c r="BK56" i="11"/>
  <c r="BL148" i="11"/>
  <c r="BL43" i="11"/>
  <c r="BK49" i="11"/>
  <c r="BK175" i="11"/>
  <c r="BK63" i="11"/>
  <c r="BL141" i="11"/>
  <c r="BL22" i="11"/>
  <c r="BK154" i="11"/>
  <c r="BK42" i="11"/>
  <c r="BL134" i="11"/>
  <c r="BL29" i="11"/>
  <c r="BK140" i="11"/>
  <c r="BK28" i="11"/>
  <c r="BL127" i="11"/>
  <c r="BD8" i="13"/>
  <c r="BL78" i="13" s="1"/>
  <c r="H5" i="30"/>
  <c r="BA5" i="13"/>
  <c r="BI96" i="13" s="1"/>
  <c r="E2" i="30"/>
  <c r="E27" i="30" s="1"/>
  <c r="M27" i="30" s="1"/>
  <c r="U27" i="30" s="1"/>
  <c r="CG5" i="13" s="1"/>
  <c r="AL378" i="31"/>
  <c r="AE385" i="31"/>
  <c r="A684" i="31"/>
  <c r="B688" i="31"/>
  <c r="B694" i="31"/>
  <c r="B695" i="31"/>
  <c r="W385" i="31"/>
  <c r="P392" i="31"/>
  <c r="B689" i="31"/>
  <c r="A685" i="31"/>
  <c r="A686" i="31" s="1"/>
  <c r="A687" i="31" s="1"/>
  <c r="H378" i="31"/>
  <c r="A385" i="31"/>
  <c r="A684" i="30"/>
  <c r="B688" i="30"/>
  <c r="AL378" i="30"/>
  <c r="AE385" i="30"/>
  <c r="B689" i="30"/>
  <c r="A685" i="30"/>
  <c r="B687" i="30"/>
  <c r="A682" i="30"/>
  <c r="A683" i="30" s="1"/>
  <c r="B686" i="30"/>
  <c r="W378" i="30"/>
  <c r="P385" i="30"/>
  <c r="A392" i="30"/>
  <c r="H385" i="30"/>
  <c r="A682" i="29"/>
  <c r="B686" i="29"/>
  <c r="AL378" i="29"/>
  <c r="AE385" i="29"/>
  <c r="H378" i="29"/>
  <c r="A385" i="29"/>
  <c r="B689" i="29"/>
  <c r="A684" i="29"/>
  <c r="A685" i="29" s="1"/>
  <c r="B688" i="29"/>
  <c r="A683" i="29"/>
  <c r="B687" i="29"/>
  <c r="W378" i="29"/>
  <c r="P385" i="29"/>
  <c r="A685" i="20"/>
  <c r="A686" i="20" s="1"/>
  <c r="A687" i="20" s="1"/>
  <c r="A688" i="20"/>
  <c r="H385" i="20"/>
  <c r="A392" i="20"/>
  <c r="AE392" i="20"/>
  <c r="AL392" i="20" s="1"/>
  <c r="P392" i="20"/>
  <c r="W392" i="20" s="1"/>
  <c r="AT224" i="13"/>
  <c r="AS224" i="13"/>
  <c r="BA224" i="13" s="1"/>
  <c r="AP231" i="13"/>
  <c r="AT231" i="13" s="1"/>
  <c r="AS230" i="13"/>
  <c r="AR230" i="13"/>
  <c r="AZ230" i="13" s="1"/>
  <c r="AT232" i="13"/>
  <c r="BB232" i="13" s="1"/>
  <c r="AU232" i="13"/>
  <c r="AT230" i="13"/>
  <c r="BB230" i="13" s="1"/>
  <c r="AP7" i="13"/>
  <c r="AU7" i="13" s="1"/>
  <c r="AP6" i="13"/>
  <c r="AS6" i="13" s="1"/>
  <c r="E3" i="30" s="1"/>
  <c r="E28" i="30" s="1"/>
  <c r="AU8" i="13"/>
  <c r="G5" i="30" s="1"/>
  <c r="AT8" i="13"/>
  <c r="R3" i="5"/>
  <c r="Z3" i="5"/>
  <c r="AX3" i="5"/>
  <c r="A5" i="5"/>
  <c r="A6" i="5"/>
  <c r="A7" i="5"/>
  <c r="A10" i="5"/>
  <c r="BI56" i="11" l="1"/>
  <c r="BI217" i="11"/>
  <c r="BI126" i="11"/>
  <c r="BI14" i="11"/>
  <c r="BI133" i="11"/>
  <c r="BI35" i="11"/>
  <c r="BL92" i="13"/>
  <c r="BL36" i="13"/>
  <c r="BI21" i="11"/>
  <c r="BI42" i="11"/>
  <c r="BI168" i="11"/>
  <c r="BJ188" i="11"/>
  <c r="BJ174" i="11"/>
  <c r="BJ160" i="11"/>
  <c r="BJ167" i="11"/>
  <c r="BJ146" i="11"/>
  <c r="BJ153" i="11"/>
  <c r="BJ76" i="11"/>
  <c r="BJ62" i="11"/>
  <c r="BJ132" i="11"/>
  <c r="BJ111" i="11"/>
  <c r="BI140" i="11"/>
  <c r="BI182" i="11"/>
  <c r="BI189" i="11"/>
  <c r="BI203" i="11"/>
  <c r="BL218" i="13"/>
  <c r="BJ15" i="11"/>
  <c r="BJ27" i="11"/>
  <c r="BJ55" i="11"/>
  <c r="BJ48" i="11"/>
  <c r="BJ13" i="11"/>
  <c r="BG11" i="11" s="1"/>
  <c r="BJ34" i="11"/>
  <c r="BJ139" i="11"/>
  <c r="BJ41" i="11"/>
  <c r="BJ125" i="11"/>
  <c r="BJ20" i="11"/>
  <c r="BJ118" i="11"/>
  <c r="BJ97" i="11"/>
  <c r="BJ90" i="11"/>
  <c r="BJ216" i="11"/>
  <c r="BJ195" i="11"/>
  <c r="BJ209" i="11"/>
  <c r="BJ202" i="11"/>
  <c r="BJ83" i="11"/>
  <c r="BL169" i="13"/>
  <c r="BJ104" i="11"/>
  <c r="BJ181" i="11"/>
  <c r="N29" i="29"/>
  <c r="BJ190" i="11"/>
  <c r="BL225" i="13"/>
  <c r="BL183" i="13"/>
  <c r="BL43" i="13"/>
  <c r="BL176" i="13"/>
  <c r="BL29" i="13"/>
  <c r="BL162" i="13"/>
  <c r="BL155" i="13"/>
  <c r="BL141" i="13"/>
  <c r="BL148" i="13"/>
  <c r="BL120" i="13"/>
  <c r="BL113" i="13"/>
  <c r="BL99" i="13"/>
  <c r="BL232" i="13"/>
  <c r="BL85" i="13"/>
  <c r="BL204" i="13"/>
  <c r="BL71" i="13"/>
  <c r="BI119" i="11"/>
  <c r="BL197" i="13"/>
  <c r="BL64" i="13"/>
  <c r="BI112" i="11"/>
  <c r="BL211" i="13"/>
  <c r="BL57" i="13"/>
  <c r="BI147" i="11"/>
  <c r="BL190" i="13"/>
  <c r="BL50" i="13"/>
  <c r="BI175" i="11"/>
  <c r="BL127" i="13"/>
  <c r="BL15" i="13"/>
  <c r="BL134" i="13"/>
  <c r="BL22" i="13"/>
  <c r="BL106" i="13"/>
  <c r="BJ176" i="11"/>
  <c r="BI194" i="13"/>
  <c r="BJ155" i="11"/>
  <c r="BI187" i="13"/>
  <c r="BJ162" i="11"/>
  <c r="BI117" i="13"/>
  <c r="BJ134" i="11"/>
  <c r="BI103" i="13"/>
  <c r="J28" i="29"/>
  <c r="BI215" i="13"/>
  <c r="M28" i="29"/>
  <c r="BJ120" i="11"/>
  <c r="BI75" i="13"/>
  <c r="BJ106" i="11"/>
  <c r="BI19" i="13"/>
  <c r="BJ183" i="11"/>
  <c r="BJ113" i="11"/>
  <c r="BJ85" i="11"/>
  <c r="BJ127" i="11"/>
  <c r="BJ78" i="11"/>
  <c r="BJ71" i="11"/>
  <c r="BJ64" i="11"/>
  <c r="BJ211" i="11"/>
  <c r="BJ43" i="11"/>
  <c r="BI82" i="13"/>
  <c r="BJ197" i="11"/>
  <c r="BJ50" i="11"/>
  <c r="BI154" i="11"/>
  <c r="BG151" i="11" s="1"/>
  <c r="BI196" i="11"/>
  <c r="BI70" i="11"/>
  <c r="BI28" i="11"/>
  <c r="BI77" i="11"/>
  <c r="BI49" i="11"/>
  <c r="BI91" i="11"/>
  <c r="BI161" i="11"/>
  <c r="BI63" i="11"/>
  <c r="BI98" i="11"/>
  <c r="J29" i="29"/>
  <c r="BI180" i="13"/>
  <c r="BI68" i="13"/>
  <c r="BI166" i="13"/>
  <c r="BI61" i="13"/>
  <c r="BJ169" i="11"/>
  <c r="BJ57" i="11"/>
  <c r="BI173" i="13"/>
  <c r="BI47" i="13"/>
  <c r="BI159" i="13"/>
  <c r="BI54" i="13"/>
  <c r="BI40" i="13"/>
  <c r="BJ148" i="11"/>
  <c r="BI145" i="13"/>
  <c r="BI33" i="13"/>
  <c r="BI152" i="13"/>
  <c r="BJ36" i="11"/>
  <c r="BJ141" i="11"/>
  <c r="BJ22" i="11"/>
  <c r="BI138" i="13"/>
  <c r="BI26" i="13"/>
  <c r="BJ29" i="11"/>
  <c r="BI131" i="13"/>
  <c r="BI12" i="13"/>
  <c r="BI222" i="13"/>
  <c r="BI124" i="13"/>
  <c r="BI229" i="13"/>
  <c r="BI110" i="13"/>
  <c r="BJ218" i="11"/>
  <c r="BJ92" i="11"/>
  <c r="BI208" i="13"/>
  <c r="BI89" i="13"/>
  <c r="BJ204" i="11"/>
  <c r="BI201" i="13"/>
  <c r="BI84" i="11"/>
  <c r="BI105" i="11"/>
  <c r="BB8" i="13"/>
  <c r="BJ64" i="13" s="1"/>
  <c r="F5" i="30"/>
  <c r="BC7" i="13"/>
  <c r="BK224" i="13" s="1"/>
  <c r="G4" i="30"/>
  <c r="G29" i="30" s="1"/>
  <c r="O29" i="30" s="1"/>
  <c r="W29" i="30" s="1"/>
  <c r="CI7" i="13" s="1"/>
  <c r="B693" i="31"/>
  <c r="W392" i="31"/>
  <c r="P399" i="31"/>
  <c r="B699" i="31"/>
  <c r="B698" i="31"/>
  <c r="A688" i="31"/>
  <c r="A689" i="31" s="1"/>
  <c r="A690" i="31" s="1"/>
  <c r="A691" i="31" s="1"/>
  <c r="B692" i="31"/>
  <c r="AL385" i="31"/>
  <c r="AE392" i="31"/>
  <c r="H385" i="31"/>
  <c r="A392" i="31"/>
  <c r="H392" i="30"/>
  <c r="A399" i="30"/>
  <c r="W385" i="30"/>
  <c r="P392" i="30"/>
  <c r="A686" i="30"/>
  <c r="B690" i="30"/>
  <c r="A687" i="30"/>
  <c r="B691" i="30"/>
  <c r="B693" i="30"/>
  <c r="AL385" i="30"/>
  <c r="AE392" i="30"/>
  <c r="A688" i="30"/>
  <c r="A689" i="30" s="1"/>
  <c r="B692" i="30"/>
  <c r="B691" i="29"/>
  <c r="A688" i="29"/>
  <c r="B692" i="29"/>
  <c r="A689" i="29"/>
  <c r="B693" i="29"/>
  <c r="H385" i="29"/>
  <c r="A392" i="29"/>
  <c r="AL385" i="29"/>
  <c r="AE392" i="29"/>
  <c r="A686" i="29"/>
  <c r="A687" i="29" s="1"/>
  <c r="B690" i="29"/>
  <c r="W385" i="29"/>
  <c r="P392" i="29"/>
  <c r="A689" i="20"/>
  <c r="A690" i="20" s="1"/>
  <c r="A691" i="20" s="1"/>
  <c r="A692" i="20"/>
  <c r="H392" i="20"/>
  <c r="A399" i="20"/>
  <c r="AE399" i="20"/>
  <c r="AL399" i="20" s="1"/>
  <c r="P399" i="20"/>
  <c r="W399" i="20" s="1"/>
  <c r="AH10" i="5"/>
  <c r="BV10" i="5"/>
  <c r="CD10" i="5"/>
  <c r="BN10" i="5"/>
  <c r="CT10" i="5"/>
  <c r="CL10" i="5"/>
  <c r="AU231" i="13"/>
  <c r="BC231" i="13" s="1"/>
  <c r="AS231" i="13"/>
  <c r="BA231" i="13" s="1"/>
  <c r="AP10" i="5"/>
  <c r="J10" i="5"/>
  <c r="AT6" i="13"/>
  <c r="AR6" i="13"/>
  <c r="AS7" i="13"/>
  <c r="AT7" i="13"/>
  <c r="F4" i="30" s="1"/>
  <c r="F29" i="30" s="1"/>
  <c r="BG123" i="11"/>
  <c r="R10" i="5"/>
  <c r="G14" i="5"/>
  <c r="O14" i="5" s="1"/>
  <c r="A17" i="5"/>
  <c r="E12" i="5"/>
  <c r="M12" i="5" s="1"/>
  <c r="H15" i="5"/>
  <c r="P15" i="5" s="1"/>
  <c r="BF10" i="5"/>
  <c r="F13" i="5"/>
  <c r="N13" i="5" s="1"/>
  <c r="AX10" i="5"/>
  <c r="Z10" i="5"/>
  <c r="A5" i="3"/>
  <c r="A6" i="3"/>
  <c r="A7" i="3"/>
  <c r="A12" i="3"/>
  <c r="E12" i="3" s="1"/>
  <c r="M12" i="3" s="1"/>
  <c r="A13" i="3"/>
  <c r="G13" i="3" s="1"/>
  <c r="O13" i="3" s="1"/>
  <c r="A14" i="3"/>
  <c r="F14" i="3" s="1"/>
  <c r="N14" i="3" s="1"/>
  <c r="A17" i="3"/>
  <c r="F4" i="2"/>
  <c r="F5" i="2"/>
  <c r="F6" i="2"/>
  <c r="L6" i="2"/>
  <c r="F7" i="2"/>
  <c r="L7" i="2"/>
  <c r="F8" i="2"/>
  <c r="L8" i="2"/>
  <c r="R8" i="2"/>
  <c r="F9" i="2"/>
  <c r="L9" i="2"/>
  <c r="R9" i="2"/>
  <c r="F10" i="2"/>
  <c r="L10" i="2"/>
  <c r="R10" i="2"/>
  <c r="B23" i="2"/>
  <c r="C23" i="2"/>
  <c r="D23" i="2"/>
  <c r="E23" i="2"/>
  <c r="H23" i="2"/>
  <c r="I23" i="2"/>
  <c r="J23" i="2"/>
  <c r="K23" i="2"/>
  <c r="N23" i="2"/>
  <c r="O23" i="2"/>
  <c r="P23" i="2"/>
  <c r="Q23" i="2"/>
  <c r="F35" i="17" a="1"/>
  <c r="F15" i="17" a="1"/>
  <c r="F31" i="17" a="1"/>
  <c r="BG165" i="11" l="1"/>
  <c r="BG46" i="11"/>
  <c r="BG53" i="11"/>
  <c r="BG172" i="11"/>
  <c r="BG200" i="11"/>
  <c r="BG32" i="11"/>
  <c r="BK21" i="13"/>
  <c r="BG158" i="11"/>
  <c r="BG67" i="11"/>
  <c r="BG116" i="11"/>
  <c r="BG60" i="11"/>
  <c r="BG109" i="11"/>
  <c r="BG95" i="11"/>
  <c r="BG18" i="11"/>
  <c r="BG39" i="11"/>
  <c r="BG193" i="11"/>
  <c r="BG144" i="11"/>
  <c r="BG186" i="11"/>
  <c r="BK14" i="13"/>
  <c r="BG137" i="11"/>
  <c r="BG130" i="11"/>
  <c r="BG88" i="11"/>
  <c r="BG207" i="11"/>
  <c r="BG81" i="11"/>
  <c r="BG25" i="11"/>
  <c r="BG214" i="11"/>
  <c r="BG102" i="11"/>
  <c r="BG179" i="11"/>
  <c r="BG74" i="11"/>
  <c r="BJ204" i="13"/>
  <c r="BJ92" i="13"/>
  <c r="BJ225" i="13"/>
  <c r="BJ218" i="13"/>
  <c r="BJ85" i="13"/>
  <c r="BJ57" i="13"/>
  <c r="BJ50" i="13"/>
  <c r="BJ29" i="13"/>
  <c r="BJ43" i="13"/>
  <c r="BJ36" i="13"/>
  <c r="BJ197" i="13"/>
  <c r="BJ15" i="13"/>
  <c r="BJ211" i="13"/>
  <c r="BJ22" i="13"/>
  <c r="BJ190" i="13"/>
  <c r="BJ183" i="13"/>
  <c r="BJ169" i="13"/>
  <c r="BJ162" i="13"/>
  <c r="BJ155" i="13"/>
  <c r="BJ141" i="13"/>
  <c r="BK42" i="13"/>
  <c r="BJ134" i="13"/>
  <c r="BK35" i="13"/>
  <c r="BJ148" i="13"/>
  <c r="BJ127" i="13"/>
  <c r="BJ120" i="13"/>
  <c r="BJ232" i="13"/>
  <c r="BJ113" i="13"/>
  <c r="BJ99" i="13"/>
  <c r="BK63" i="13"/>
  <c r="BJ106" i="13"/>
  <c r="BK49" i="13"/>
  <c r="BK231" i="13"/>
  <c r="BK217" i="13"/>
  <c r="BK210" i="13"/>
  <c r="BK196" i="13"/>
  <c r="BK203" i="13"/>
  <c r="BK189" i="13"/>
  <c r="BK175" i="13"/>
  <c r="BK168" i="13"/>
  <c r="BK161" i="13"/>
  <c r="BK154" i="13"/>
  <c r="BK182" i="13"/>
  <c r="BK140" i="13"/>
  <c r="BK147" i="13"/>
  <c r="BK133" i="13"/>
  <c r="BK84" i="13"/>
  <c r="BK56" i="13"/>
  <c r="BK119" i="13"/>
  <c r="BK126" i="13"/>
  <c r="BK112" i="13"/>
  <c r="BK105" i="13"/>
  <c r="BK91" i="13"/>
  <c r="BK77" i="13"/>
  <c r="BK70" i="13"/>
  <c r="BK28" i="13"/>
  <c r="BK98" i="13"/>
  <c r="BJ71" i="13"/>
  <c r="BJ78" i="13"/>
  <c r="BJ176" i="13"/>
  <c r="BA7" i="13"/>
  <c r="BI231" i="13" s="1"/>
  <c r="E4" i="30"/>
  <c r="E29" i="30" s="1"/>
  <c r="M29" i="30" s="1"/>
  <c r="U29" i="30" s="1"/>
  <c r="CG7" i="13" s="1"/>
  <c r="AZ6" i="13"/>
  <c r="BH20" i="13" s="1"/>
  <c r="D3" i="30"/>
  <c r="D28" i="30" s="1"/>
  <c r="BB6" i="13"/>
  <c r="BJ83" i="13" s="1"/>
  <c r="F3" i="30"/>
  <c r="F28" i="30" s="1"/>
  <c r="N28" i="30" s="1"/>
  <c r="V28" i="30" s="1"/>
  <c r="CH6" i="13" s="1"/>
  <c r="AL392" i="31"/>
  <c r="AE399" i="31"/>
  <c r="A692" i="31"/>
  <c r="B696" i="31"/>
  <c r="B702" i="31"/>
  <c r="B703" i="31"/>
  <c r="W399" i="31"/>
  <c r="P406" i="31"/>
  <c r="A693" i="31"/>
  <c r="A694" i="31" s="1"/>
  <c r="A695" i="31" s="1"/>
  <c r="B697" i="31"/>
  <c r="H392" i="31"/>
  <c r="A399" i="31"/>
  <c r="AL392" i="30"/>
  <c r="AE399" i="30"/>
  <c r="B697" i="30"/>
  <c r="B695" i="30"/>
  <c r="A690" i="30"/>
  <c r="A691" i="30" s="1"/>
  <c r="B694" i="30"/>
  <c r="W392" i="30"/>
  <c r="P399" i="30"/>
  <c r="H399" i="30"/>
  <c r="A406" i="30"/>
  <c r="A692" i="30"/>
  <c r="A693" i="30" s="1"/>
  <c r="B696" i="30"/>
  <c r="A690" i="29"/>
  <c r="B694" i="29"/>
  <c r="AL392" i="29"/>
  <c r="AE399" i="29"/>
  <c r="H392" i="29"/>
  <c r="A399" i="29"/>
  <c r="B697" i="29"/>
  <c r="A692" i="29"/>
  <c r="A693" i="29" s="1"/>
  <c r="B696" i="29"/>
  <c r="B695" i="29"/>
  <c r="A691" i="29"/>
  <c r="W392" i="29"/>
  <c r="P399" i="29"/>
  <c r="A693" i="20"/>
  <c r="A694" i="20" s="1"/>
  <c r="A695" i="20" s="1"/>
  <c r="A696" i="20"/>
  <c r="H399" i="20"/>
  <c r="A406" i="20"/>
  <c r="AE406" i="20"/>
  <c r="AL406" i="20" s="1"/>
  <c r="P406" i="20"/>
  <c r="W406" i="20" s="1"/>
  <c r="AH17" i="5"/>
  <c r="BN17" i="5"/>
  <c r="CT17" i="5"/>
  <c r="CL17" i="5"/>
  <c r="CD17" i="5"/>
  <c r="BV17" i="5"/>
  <c r="F15" i="17"/>
  <c r="Y6" i="33" s="1"/>
  <c r="F35" i="17"/>
  <c r="Y26" i="33" s="1"/>
  <c r="F31" i="17"/>
  <c r="Y22" i="33" s="1"/>
  <c r="BF17" i="3"/>
  <c r="AX17" i="3"/>
  <c r="AP17" i="3"/>
  <c r="AH17" i="3"/>
  <c r="R17" i="3"/>
  <c r="J17" i="3"/>
  <c r="AP17" i="5"/>
  <c r="A24" i="5"/>
  <c r="J17" i="5"/>
  <c r="H22" i="5"/>
  <c r="P22" i="5" s="1"/>
  <c r="F20" i="5"/>
  <c r="N20" i="5" s="1"/>
  <c r="E19" i="5"/>
  <c r="M19" i="5" s="1"/>
  <c r="G21" i="5"/>
  <c r="O21" i="5" s="1"/>
  <c r="E14" i="5"/>
  <c r="M14" i="5" s="1"/>
  <c r="A24" i="3"/>
  <c r="A27" i="3" s="1"/>
  <c r="A21" i="3"/>
  <c r="G21" i="3" s="1"/>
  <c r="O21" i="3" s="1"/>
  <c r="A20" i="3"/>
  <c r="A19" i="3"/>
  <c r="C19" i="3" s="1"/>
  <c r="R23" i="2"/>
  <c r="F23" i="2"/>
  <c r="L23" i="2"/>
  <c r="F14" i="5"/>
  <c r="D12" i="5"/>
  <c r="R17" i="5"/>
  <c r="Z17" i="5"/>
  <c r="AX17" i="5"/>
  <c r="BF17" i="5"/>
  <c r="F15" i="5"/>
  <c r="N15" i="5" s="1"/>
  <c r="G15" i="5"/>
  <c r="O15" i="5" s="1"/>
  <c r="D13" i="5"/>
  <c r="L13" i="5" s="1"/>
  <c r="E13" i="5"/>
  <c r="E14" i="3"/>
  <c r="M14" i="3" s="1"/>
  <c r="F13" i="3"/>
  <c r="N13" i="3" s="1"/>
  <c r="D12" i="3"/>
  <c r="L12" i="3" s="1"/>
  <c r="D14" i="3"/>
  <c r="L14" i="3" s="1"/>
  <c r="E13" i="3"/>
  <c r="M13" i="3" s="1"/>
  <c r="C12" i="3"/>
  <c r="C14" i="3"/>
  <c r="D13" i="3"/>
  <c r="L13" i="3" s="1"/>
  <c r="W13" i="3" s="1"/>
  <c r="C13" i="3"/>
  <c r="G19" i="3"/>
  <c r="O19" i="3" s="1"/>
  <c r="F19" i="3"/>
  <c r="N19" i="3" s="1"/>
  <c r="G20" i="3"/>
  <c r="O20" i="3" s="1"/>
  <c r="E19" i="3"/>
  <c r="M19" i="3" s="1"/>
  <c r="F20" i="3"/>
  <c r="N20" i="3" s="1"/>
  <c r="D19" i="3"/>
  <c r="L19" i="3" s="1"/>
  <c r="E20" i="3"/>
  <c r="M20" i="3" s="1"/>
  <c r="G12" i="3"/>
  <c r="O12" i="3" s="1"/>
  <c r="G14" i="3"/>
  <c r="O14" i="3" s="1"/>
  <c r="F12" i="3"/>
  <c r="N12" i="3" s="1"/>
  <c r="F23" i="17" a="1"/>
  <c r="F19" i="17" a="1"/>
  <c r="F17" i="17" a="1"/>
  <c r="F34" i="17" a="1"/>
  <c r="F29" i="17" a="1"/>
  <c r="F28" i="17" a="1"/>
  <c r="F32" i="17" a="1"/>
  <c r="F27" i="17" a="1"/>
  <c r="F37" i="17" a="1"/>
  <c r="F22" i="17" a="1"/>
  <c r="F18" i="17" a="1"/>
  <c r="F30" i="17" a="1"/>
  <c r="F38" i="17" a="1"/>
  <c r="F33" i="17" a="1"/>
  <c r="F36" i="17" a="1"/>
  <c r="F44" i="17" a="1"/>
  <c r="F42" i="17" a="1"/>
  <c r="F41" i="17" a="1"/>
  <c r="F24" i="17" a="1"/>
  <c r="F16" i="17" a="1"/>
  <c r="F39" i="17" a="1"/>
  <c r="F25" i="17" a="1"/>
  <c r="F20" i="17" a="1"/>
  <c r="F26" i="17" a="1"/>
  <c r="F43" i="17" a="1"/>
  <c r="F40" i="17" a="1"/>
  <c r="F21" i="17" a="1"/>
  <c r="AF22" i="33" l="1"/>
  <c r="AF26" i="33"/>
  <c r="AF6" i="33"/>
  <c r="Z4" i="33" a="1"/>
  <c r="Z4" i="33" s="1"/>
  <c r="Y22" i="19"/>
  <c r="Y26" i="19"/>
  <c r="Y6" i="19"/>
  <c r="AF6" i="19" s="1"/>
  <c r="AF22" i="19"/>
  <c r="AF26" i="19"/>
  <c r="F38" i="17"/>
  <c r="Y29" i="33" s="1"/>
  <c r="F21" i="17"/>
  <c r="Y12" i="33" s="1"/>
  <c r="F20" i="17"/>
  <c r="Y11" i="33" s="1"/>
  <c r="F37" i="17"/>
  <c r="Y28" i="33" s="1"/>
  <c r="F18" i="17"/>
  <c r="Y9" i="33" s="1"/>
  <c r="F42" i="17"/>
  <c r="Y33" i="33" s="1"/>
  <c r="BJ4" i="11"/>
  <c r="F36" i="17"/>
  <c r="Y27" i="33" s="1"/>
  <c r="BJ174" i="13"/>
  <c r="BJ139" i="13"/>
  <c r="BJ111" i="13"/>
  <c r="BJ90" i="13"/>
  <c r="BJ97" i="13"/>
  <c r="BJ188" i="13"/>
  <c r="BJ195" i="13"/>
  <c r="BJ181" i="13"/>
  <c r="F30" i="17"/>
  <c r="Y21" i="33" s="1"/>
  <c r="F23" i="17"/>
  <c r="Y14" i="33" s="1"/>
  <c r="F22" i="17"/>
  <c r="Y13" i="33" s="1"/>
  <c r="BI8" i="11"/>
  <c r="F29" i="17"/>
  <c r="Y20" i="33" s="1"/>
  <c r="BK4" i="11"/>
  <c r="F27" i="17"/>
  <c r="Y18" i="33" s="1"/>
  <c r="F19" i="17"/>
  <c r="Y10" i="33" s="1"/>
  <c r="F16" i="17"/>
  <c r="Y7" i="33" s="1"/>
  <c r="F32" i="17"/>
  <c r="Y23" i="33" s="1"/>
  <c r="F33" i="17"/>
  <c r="Y24" i="33" s="1"/>
  <c r="F40" i="17"/>
  <c r="Y31" i="33" s="1"/>
  <c r="F34" i="17"/>
  <c r="Y25" i="33" s="1"/>
  <c r="F41" i="17"/>
  <c r="Y32" i="33" s="1"/>
  <c r="BJ104" i="13"/>
  <c r="BJ76" i="13"/>
  <c r="BJ69" i="13"/>
  <c r="BJ62" i="13"/>
  <c r="BJ216" i="13"/>
  <c r="BJ55" i="13"/>
  <c r="BJ223" i="13"/>
  <c r="BJ41" i="13"/>
  <c r="BJ230" i="13"/>
  <c r="BJ34" i="13"/>
  <c r="BJ209" i="13"/>
  <c r="BI7" i="11"/>
  <c r="F26" i="17"/>
  <c r="Y17" i="33" s="1"/>
  <c r="BI4" i="11"/>
  <c r="BI5" i="11"/>
  <c r="BI119" i="13"/>
  <c r="BI6" i="11"/>
  <c r="BI133" i="13"/>
  <c r="BI14" i="13"/>
  <c r="BI28" i="13"/>
  <c r="F25" i="17"/>
  <c r="Y16" i="33" s="1"/>
  <c r="F43" i="17"/>
  <c r="Y34" i="33" s="1"/>
  <c r="F17" i="17"/>
  <c r="Y8" i="33" s="1"/>
  <c r="F44" i="17"/>
  <c r="Y35" i="33" s="1"/>
  <c r="F39" i="17"/>
  <c r="Y30" i="33" s="1"/>
  <c r="F28" i="17"/>
  <c r="Y19" i="33" s="1"/>
  <c r="F24" i="17"/>
  <c r="Y15" i="33" s="1"/>
  <c r="BH13" i="13"/>
  <c r="BI126" i="13"/>
  <c r="BI217" i="13"/>
  <c r="BI105" i="13"/>
  <c r="BI210" i="13"/>
  <c r="BI91" i="13"/>
  <c r="BH223" i="13"/>
  <c r="BI203" i="13"/>
  <c r="BI98" i="13"/>
  <c r="BH230" i="13"/>
  <c r="BI196" i="13"/>
  <c r="BI77" i="13"/>
  <c r="BH139" i="13"/>
  <c r="BI224" i="13"/>
  <c r="BI182" i="13"/>
  <c r="BI84" i="13"/>
  <c r="BH132" i="13"/>
  <c r="BI112" i="13"/>
  <c r="BI189" i="13"/>
  <c r="BI63" i="13"/>
  <c r="BH118" i="13"/>
  <c r="BI175" i="13"/>
  <c r="BI70" i="13"/>
  <c r="BH125" i="13"/>
  <c r="BI168" i="13"/>
  <c r="BI56" i="13"/>
  <c r="BH104" i="13"/>
  <c r="BI161" i="13"/>
  <c r="BI49" i="13"/>
  <c r="BH97" i="13"/>
  <c r="BI154" i="13"/>
  <c r="BI42" i="13"/>
  <c r="BH69" i="13"/>
  <c r="BI140" i="13"/>
  <c r="BI35" i="13"/>
  <c r="BH34" i="13"/>
  <c r="BI147" i="13"/>
  <c r="BI21" i="13"/>
  <c r="BH27" i="13"/>
  <c r="BJ48" i="13"/>
  <c r="BJ167" i="13"/>
  <c r="BJ20" i="13"/>
  <c r="BJ153" i="13"/>
  <c r="BJ160" i="13"/>
  <c r="BJ146" i="13"/>
  <c r="BJ13" i="13"/>
  <c r="BJ132" i="13"/>
  <c r="BJ118" i="13"/>
  <c r="BJ125" i="13"/>
  <c r="BJ27" i="13"/>
  <c r="BH216" i="13"/>
  <c r="BH188" i="13"/>
  <c r="BJ202" i="13"/>
  <c r="BH167" i="13"/>
  <c r="BH209" i="13"/>
  <c r="BH111" i="13"/>
  <c r="BH202" i="13"/>
  <c r="BH83" i="13"/>
  <c r="BH195" i="13"/>
  <c r="BH90" i="13"/>
  <c r="BH174" i="13"/>
  <c r="BH76" i="13"/>
  <c r="BH181" i="13"/>
  <c r="BH62" i="13"/>
  <c r="BH160" i="13"/>
  <c r="BH55" i="13"/>
  <c r="BH41" i="13"/>
  <c r="BH153" i="13"/>
  <c r="BH48" i="13"/>
  <c r="BH146" i="13"/>
  <c r="L28" i="30"/>
  <c r="T28" i="30" s="1"/>
  <c r="CF6" i="13" s="1"/>
  <c r="J28" i="30"/>
  <c r="M28" i="30"/>
  <c r="N29" i="30"/>
  <c r="J29" i="30"/>
  <c r="B701" i="31"/>
  <c r="W406" i="31"/>
  <c r="P413" i="31"/>
  <c r="B707" i="31"/>
  <c r="B706" i="31"/>
  <c r="B700" i="31"/>
  <c r="A696" i="31"/>
  <c r="A697" i="31" s="1"/>
  <c r="A698" i="31" s="1"/>
  <c r="A699" i="31" s="1"/>
  <c r="AL399" i="31"/>
  <c r="AE406" i="31"/>
  <c r="H399" i="31"/>
  <c r="A406" i="31"/>
  <c r="H406" i="30"/>
  <c r="A413" i="30"/>
  <c r="W399" i="30"/>
  <c r="P406" i="30"/>
  <c r="A694" i="30"/>
  <c r="A695" i="30" s="1"/>
  <c r="B698" i="30"/>
  <c r="B699" i="30"/>
  <c r="A697" i="30"/>
  <c r="B701" i="30"/>
  <c r="AL399" i="30"/>
  <c r="AE406" i="30"/>
  <c r="B700" i="30"/>
  <c r="A696" i="30"/>
  <c r="B699" i="29"/>
  <c r="B700" i="29"/>
  <c r="A696" i="29"/>
  <c r="A697" i="29" s="1"/>
  <c r="B701" i="29"/>
  <c r="H399" i="29"/>
  <c r="A406" i="29"/>
  <c r="AL399" i="29"/>
  <c r="AE406" i="29"/>
  <c r="A694" i="29"/>
  <c r="A695" i="29" s="1"/>
  <c r="B698" i="29"/>
  <c r="W399" i="29"/>
  <c r="P406" i="29"/>
  <c r="A697" i="20"/>
  <c r="A698" i="20" s="1"/>
  <c r="A699" i="20" s="1"/>
  <c r="A700" i="20"/>
  <c r="H406" i="20"/>
  <c r="A413" i="20"/>
  <c r="AE413" i="20"/>
  <c r="AL413" i="20" s="1"/>
  <c r="P413" i="20"/>
  <c r="W413" i="20" s="1"/>
  <c r="AH24" i="5"/>
  <c r="CT24" i="5"/>
  <c r="CL24" i="5"/>
  <c r="CD24" i="5"/>
  <c r="BV24" i="5"/>
  <c r="BN24" i="5"/>
  <c r="D27" i="3"/>
  <c r="L27" i="3" s="1"/>
  <c r="G27" i="3"/>
  <c r="O27" i="3" s="1"/>
  <c r="C27" i="3"/>
  <c r="T19" i="3"/>
  <c r="AJ19" i="3" s="1"/>
  <c r="AR19" i="3" s="1"/>
  <c r="V13" i="3"/>
  <c r="AL13" i="3" s="1"/>
  <c r="A26" i="3"/>
  <c r="A28" i="3"/>
  <c r="C28" i="3" s="1"/>
  <c r="U13" i="3"/>
  <c r="AK13" i="3" s="1"/>
  <c r="A31" i="3"/>
  <c r="A38" i="3" s="1"/>
  <c r="A42" i="3" s="1"/>
  <c r="T12" i="3"/>
  <c r="AJ12" i="3" s="1"/>
  <c r="E21" i="3"/>
  <c r="M21" i="3" s="1"/>
  <c r="F21" i="3"/>
  <c r="N21" i="3" s="1"/>
  <c r="T14" i="3"/>
  <c r="AR12" i="3"/>
  <c r="U14" i="3"/>
  <c r="V14" i="3"/>
  <c r="V19" i="3"/>
  <c r="U19" i="3"/>
  <c r="W19" i="3"/>
  <c r="V12" i="3"/>
  <c r="W14" i="3"/>
  <c r="BF24" i="3"/>
  <c r="AX24" i="3"/>
  <c r="AP24" i="3"/>
  <c r="AH24" i="3"/>
  <c r="R24" i="3"/>
  <c r="J24" i="3"/>
  <c r="W12" i="3"/>
  <c r="T13" i="3"/>
  <c r="AJ13" i="3" s="1"/>
  <c r="AP13" i="3" s="1"/>
  <c r="U12" i="3"/>
  <c r="AP24" i="5"/>
  <c r="BF24" i="5"/>
  <c r="R24" i="5"/>
  <c r="J24" i="5"/>
  <c r="N14" i="5"/>
  <c r="W14" i="5" s="1"/>
  <c r="AE14" i="5" s="1"/>
  <c r="M13" i="5"/>
  <c r="W13" i="5" s="1"/>
  <c r="AE13" i="5" s="1"/>
  <c r="L12" i="5"/>
  <c r="U12" i="5" s="1"/>
  <c r="AC12" i="5" s="1"/>
  <c r="X15" i="5"/>
  <c r="AF15" i="5" s="1"/>
  <c r="AN15" i="5" s="1"/>
  <c r="T15" i="5"/>
  <c r="AB15" i="5" s="1"/>
  <c r="U15" i="5"/>
  <c r="AC15" i="5" s="1"/>
  <c r="V15" i="5"/>
  <c r="AD15" i="5" s="1"/>
  <c r="W15" i="5"/>
  <c r="G28" i="5"/>
  <c r="E26" i="5"/>
  <c r="F27" i="5"/>
  <c r="Z24" i="5"/>
  <c r="H29" i="5"/>
  <c r="AX24" i="5"/>
  <c r="A31" i="5"/>
  <c r="F21" i="5"/>
  <c r="N21" i="5" s="1"/>
  <c r="E21" i="5"/>
  <c r="M21" i="5" s="1"/>
  <c r="D19" i="5"/>
  <c r="L19" i="5" s="1"/>
  <c r="E20" i="5"/>
  <c r="M20" i="5" s="1"/>
  <c r="D20" i="5"/>
  <c r="L20" i="5" s="1"/>
  <c r="G22" i="5"/>
  <c r="O22" i="5" s="1"/>
  <c r="F22" i="5"/>
  <c r="N22" i="5" s="1"/>
  <c r="C20" i="3"/>
  <c r="D20" i="3"/>
  <c r="L20" i="3" s="1"/>
  <c r="T20" i="3" s="1"/>
  <c r="AJ20" i="3" s="1"/>
  <c r="D21" i="3"/>
  <c r="L21" i="3" s="1"/>
  <c r="T21" i="3" s="1"/>
  <c r="C21" i="3"/>
  <c r="C26" i="3"/>
  <c r="D26" i="3"/>
  <c r="L26" i="3" s="1"/>
  <c r="T26" i="3" s="1"/>
  <c r="AJ26" i="3" s="1"/>
  <c r="AR26" i="3" s="1"/>
  <c r="E26" i="3"/>
  <c r="M26" i="3" s="1"/>
  <c r="F26" i="3"/>
  <c r="N26" i="3" s="1"/>
  <c r="D28" i="3"/>
  <c r="L28" i="3" s="1"/>
  <c r="F28" i="3"/>
  <c r="N28" i="3" s="1"/>
  <c r="G28" i="3"/>
  <c r="O28" i="3" s="1"/>
  <c r="E28" i="3"/>
  <c r="M28" i="3" s="1"/>
  <c r="E27" i="3"/>
  <c r="M27" i="3" s="1"/>
  <c r="F27" i="3"/>
  <c r="N27" i="3" s="1"/>
  <c r="V27" i="3" s="1"/>
  <c r="G26" i="3"/>
  <c r="O26" i="3" s="1"/>
  <c r="AF32" i="33" l="1"/>
  <c r="AF25" i="33"/>
  <c r="AF31" i="33"/>
  <c r="AF18" i="33"/>
  <c r="AF17" i="33"/>
  <c r="AF24" i="33"/>
  <c r="AD22" i="33"/>
  <c r="AE22" i="33" s="1"/>
  <c r="AD35" i="33"/>
  <c r="AE35" i="33" s="1"/>
  <c r="AD32" i="33"/>
  <c r="AE32" i="33" s="1"/>
  <c r="AD20" i="33"/>
  <c r="AE20" i="33" s="1"/>
  <c r="AD26" i="33"/>
  <c r="AE26" i="33" s="1"/>
  <c r="AD23" i="33"/>
  <c r="AE23" i="33" s="1"/>
  <c r="AD77" i="33"/>
  <c r="AD75" i="33"/>
  <c r="AD73" i="33"/>
  <c r="AD71" i="33"/>
  <c r="AD69" i="33"/>
  <c r="AD33" i="33"/>
  <c r="AD30" i="33"/>
  <c r="AE30" i="33" s="1"/>
  <c r="AD27" i="33"/>
  <c r="AD24" i="33"/>
  <c r="AE24" i="33" s="1"/>
  <c r="AD34" i="33"/>
  <c r="AE34" i="33" s="1"/>
  <c r="AD31" i="33"/>
  <c r="AE31" i="33" s="1"/>
  <c r="AD28" i="33"/>
  <c r="AE28" i="33" s="1"/>
  <c r="AD70" i="33"/>
  <c r="AD8" i="33"/>
  <c r="AE8" i="33" s="1"/>
  <c r="AD68" i="33"/>
  <c r="AD15" i="33"/>
  <c r="AE15" i="33" s="1"/>
  <c r="AD6" i="33"/>
  <c r="AE6" i="33" s="1"/>
  <c r="AD21" i="33"/>
  <c r="AE21" i="33" s="1"/>
  <c r="AD13" i="33"/>
  <c r="AE13" i="33" s="1"/>
  <c r="AD17" i="33"/>
  <c r="AE17" i="33" s="1"/>
  <c r="AD11" i="33"/>
  <c r="AE11" i="33" s="1"/>
  <c r="AD29" i="33"/>
  <c r="AD25" i="33"/>
  <c r="AE25" i="33" s="1"/>
  <c r="AD18" i="33"/>
  <c r="AE18" i="33" s="1"/>
  <c r="AD19" i="33"/>
  <c r="AE19" i="33" s="1"/>
  <c r="AD9" i="33"/>
  <c r="AE9" i="33" s="1"/>
  <c r="AD16" i="33"/>
  <c r="AE16" i="33" s="1"/>
  <c r="AD76" i="33"/>
  <c r="AD7" i="33"/>
  <c r="AE7" i="33" s="1"/>
  <c r="AD14" i="33"/>
  <c r="AE14" i="33" s="1"/>
  <c r="AD74" i="33"/>
  <c r="AD12" i="33"/>
  <c r="AE12" i="33" s="1"/>
  <c r="AD72" i="33"/>
  <c r="AD10" i="33"/>
  <c r="AE10" i="33" s="1"/>
  <c r="AF23" i="33"/>
  <c r="AF15" i="33"/>
  <c r="AF7" i="33"/>
  <c r="AF19" i="33"/>
  <c r="AF10" i="33"/>
  <c r="AF27" i="33"/>
  <c r="AE27" i="33"/>
  <c r="AF35" i="33"/>
  <c r="AF33" i="33"/>
  <c r="AE33" i="33"/>
  <c r="AF30" i="33"/>
  <c r="AF8" i="33"/>
  <c r="AF20" i="33"/>
  <c r="AF9" i="33"/>
  <c r="AF34" i="33"/>
  <c r="AF28" i="33"/>
  <c r="AF16" i="33"/>
  <c r="AF13" i="33"/>
  <c r="AF11" i="33"/>
  <c r="AF14" i="33"/>
  <c r="AF12" i="33"/>
  <c r="AF21" i="33"/>
  <c r="AF29" i="33"/>
  <c r="AE29" i="33"/>
  <c r="Y30" i="19"/>
  <c r="AF30" i="19" s="1"/>
  <c r="Y18" i="19"/>
  <c r="AF18" i="19" s="1"/>
  <c r="Y33" i="19"/>
  <c r="AF33" i="19" s="1"/>
  <c r="Y8" i="19"/>
  <c r="AF8" i="19" s="1"/>
  <c r="Y20" i="19"/>
  <c r="AF20" i="19" s="1"/>
  <c r="Y9" i="19"/>
  <c r="AF9" i="19" s="1"/>
  <c r="Y34" i="19"/>
  <c r="AF34" i="19" s="1"/>
  <c r="Y28" i="19"/>
  <c r="AF28" i="19" s="1"/>
  <c r="Y16" i="19"/>
  <c r="AF16" i="19" s="1"/>
  <c r="Y13" i="19"/>
  <c r="AF13" i="19" s="1"/>
  <c r="Y11" i="19"/>
  <c r="AF11" i="19" s="1"/>
  <c r="Y14" i="19"/>
  <c r="AF14" i="19" s="1"/>
  <c r="Y12" i="19"/>
  <c r="AF12" i="19" s="1"/>
  <c r="Y21" i="19"/>
  <c r="AF21" i="19" s="1"/>
  <c r="Y29" i="19"/>
  <c r="AF29" i="19" s="1"/>
  <c r="Y35" i="19"/>
  <c r="AF35" i="19" s="1"/>
  <c r="Y32" i="19"/>
  <c r="AF32" i="19" s="1"/>
  <c r="Y25" i="19"/>
  <c r="AF25" i="19" s="1"/>
  <c r="Y31" i="19"/>
  <c r="AF31" i="19" s="1"/>
  <c r="Y17" i="19"/>
  <c r="AF17" i="19" s="1"/>
  <c r="Y24" i="19"/>
  <c r="AF24" i="19" s="1"/>
  <c r="Y23" i="19"/>
  <c r="AF23" i="19" s="1"/>
  <c r="Y15" i="19"/>
  <c r="AF15" i="19" s="1"/>
  <c r="Y7" i="19"/>
  <c r="Z4" i="19" s="1" a="1"/>
  <c r="Z4" i="19" s="1"/>
  <c r="Y19" i="19"/>
  <c r="AF19" i="19" s="1"/>
  <c r="Y10" i="19"/>
  <c r="AF10" i="19" s="1"/>
  <c r="Y27" i="19"/>
  <c r="AF27" i="19" s="1"/>
  <c r="BG186" i="13"/>
  <c r="BG228" i="13"/>
  <c r="BG179" i="13"/>
  <c r="BG109" i="13"/>
  <c r="BG207" i="13"/>
  <c r="BG32" i="13"/>
  <c r="BG214" i="13"/>
  <c r="BG25" i="13"/>
  <c r="BG165" i="13"/>
  <c r="BG102" i="13"/>
  <c r="BG81" i="13"/>
  <c r="BG18" i="13"/>
  <c r="BG200" i="13"/>
  <c r="BG193" i="13"/>
  <c r="BG11" i="13"/>
  <c r="BG88" i="13"/>
  <c r="BG172" i="13"/>
  <c r="BG144" i="13"/>
  <c r="BG137" i="13"/>
  <c r="BG60" i="13"/>
  <c r="BG74" i="13"/>
  <c r="BG95" i="13"/>
  <c r="BG221" i="13"/>
  <c r="BG116" i="13"/>
  <c r="BG158" i="13"/>
  <c r="BG123" i="13"/>
  <c r="BG67" i="13"/>
  <c r="BG130" i="13"/>
  <c r="BG46" i="13"/>
  <c r="BG151" i="13"/>
  <c r="BG39" i="13"/>
  <c r="BG53" i="13"/>
  <c r="AL406" i="31"/>
  <c r="AE413" i="31"/>
  <c r="A700" i="31"/>
  <c r="B704" i="31"/>
  <c r="B710" i="31"/>
  <c r="B711" i="31"/>
  <c r="W413" i="31"/>
  <c r="P420" i="31"/>
  <c r="B705" i="31"/>
  <c r="A701" i="31"/>
  <c r="A702" i="31" s="1"/>
  <c r="A703" i="31" s="1"/>
  <c r="A413" i="31"/>
  <c r="H406" i="31"/>
  <c r="A700" i="30"/>
  <c r="B704" i="30"/>
  <c r="AL406" i="30"/>
  <c r="AE413" i="30"/>
  <c r="B705" i="30"/>
  <c r="A701" i="30"/>
  <c r="B703" i="30"/>
  <c r="A698" i="30"/>
  <c r="A699" i="30" s="1"/>
  <c r="B702" i="30"/>
  <c r="W406" i="30"/>
  <c r="P413" i="30"/>
  <c r="H413" i="30"/>
  <c r="A420" i="30"/>
  <c r="A698" i="29"/>
  <c r="B702" i="29"/>
  <c r="AL406" i="29"/>
  <c r="AE413" i="29"/>
  <c r="A413" i="29"/>
  <c r="H406" i="29"/>
  <c r="B705" i="29"/>
  <c r="A700" i="29"/>
  <c r="A701" i="29" s="1"/>
  <c r="B704" i="29"/>
  <c r="A699" i="29"/>
  <c r="B703" i="29"/>
  <c r="W406" i="29"/>
  <c r="P413" i="29"/>
  <c r="A701" i="20"/>
  <c r="A702" i="20" s="1"/>
  <c r="A703" i="20" s="1"/>
  <c r="A704" i="20"/>
  <c r="H413" i="20"/>
  <c r="A420" i="20"/>
  <c r="AE420" i="20"/>
  <c r="AL420" i="20" s="1"/>
  <c r="P420" i="20"/>
  <c r="W420" i="20" s="1"/>
  <c r="AH31" i="5"/>
  <c r="CD31" i="5"/>
  <c r="BV31" i="5"/>
  <c r="BN31" i="5"/>
  <c r="CL31" i="5"/>
  <c r="CT31" i="5"/>
  <c r="T14" i="5"/>
  <c r="AB14" i="5" s="1"/>
  <c r="A33" i="3"/>
  <c r="A35" i="3"/>
  <c r="A34" i="3"/>
  <c r="BF31" i="3"/>
  <c r="J31" i="3"/>
  <c r="R31" i="3"/>
  <c r="A41" i="3"/>
  <c r="A40" i="3"/>
  <c r="A45" i="3"/>
  <c r="AH31" i="3"/>
  <c r="W27" i="3"/>
  <c r="AP31" i="3"/>
  <c r="AX31" i="3"/>
  <c r="W28" i="3"/>
  <c r="V28" i="3"/>
  <c r="U28" i="3"/>
  <c r="T28" i="3"/>
  <c r="AM14" i="3"/>
  <c r="V26" i="3"/>
  <c r="U20" i="3"/>
  <c r="AK20" i="3" s="1"/>
  <c r="V21" i="3"/>
  <c r="U26" i="3"/>
  <c r="BF38" i="3"/>
  <c r="AX38" i="3"/>
  <c r="AP38" i="3"/>
  <c r="AH38" i="3"/>
  <c r="R38" i="3"/>
  <c r="J38" i="3"/>
  <c r="T27" i="3"/>
  <c r="AJ27" i="3" s="1"/>
  <c r="W21" i="3"/>
  <c r="AL14" i="3"/>
  <c r="AK14" i="3"/>
  <c r="AK12" i="3"/>
  <c r="AK19" i="3"/>
  <c r="AS19" i="3" s="1"/>
  <c r="BA19" i="3" s="1"/>
  <c r="U21" i="3"/>
  <c r="J45" i="3"/>
  <c r="W20" i="3"/>
  <c r="V20" i="3"/>
  <c r="AL20" i="3" s="1"/>
  <c r="W26" i="3"/>
  <c r="AL27" i="3"/>
  <c r="V14" i="5"/>
  <c r="AD14" i="5" s="1"/>
  <c r="AL14" i="5" s="1"/>
  <c r="U27" i="3"/>
  <c r="AK27" i="3" s="1"/>
  <c r="U14" i="5"/>
  <c r="AC14" i="5" s="1"/>
  <c r="AL15" i="5"/>
  <c r="AP31" i="5"/>
  <c r="X13" i="5"/>
  <c r="AF13" i="5" s="1"/>
  <c r="U13" i="5"/>
  <c r="T13" i="5"/>
  <c r="AB13" i="5" s="1"/>
  <c r="AJ13" i="5" s="1"/>
  <c r="V21" i="5"/>
  <c r="R31" i="5"/>
  <c r="J31" i="5"/>
  <c r="F29" i="5"/>
  <c r="N29" i="5" s="1"/>
  <c r="P29" i="5"/>
  <c r="E27" i="5"/>
  <c r="M27" i="5" s="1"/>
  <c r="N27" i="5"/>
  <c r="D26" i="5"/>
  <c r="L26" i="5" s="1"/>
  <c r="M26" i="5"/>
  <c r="F28" i="5"/>
  <c r="N28" i="5" s="1"/>
  <c r="O28" i="5"/>
  <c r="W22" i="5"/>
  <c r="V22" i="5"/>
  <c r="AD22" i="5" s="1"/>
  <c r="T22" i="5"/>
  <c r="AB22" i="5" s="1"/>
  <c r="U22" i="5"/>
  <c r="AC22" i="5" s="1"/>
  <c r="W20" i="5"/>
  <c r="AE20" i="5" s="1"/>
  <c r="T20" i="5"/>
  <c r="AB20" i="5" s="1"/>
  <c r="AJ20" i="5" s="1"/>
  <c r="X20" i="5"/>
  <c r="AF20" i="5" s="1"/>
  <c r="X22" i="5"/>
  <c r="AF22" i="5" s="1"/>
  <c r="AN22" i="5" s="1"/>
  <c r="U20" i="5"/>
  <c r="X12" i="5"/>
  <c r="AF12" i="5" s="1"/>
  <c r="V20" i="5"/>
  <c r="AD20" i="5" s="1"/>
  <c r="T19" i="5"/>
  <c r="W19" i="5"/>
  <c r="AE19" i="5" s="1"/>
  <c r="X19" i="5"/>
  <c r="AF19" i="5" s="1"/>
  <c r="V19" i="5"/>
  <c r="AD19" i="5" s="1"/>
  <c r="U19" i="5"/>
  <c r="AC19" i="5" s="1"/>
  <c r="U21" i="5"/>
  <c r="AC21" i="5" s="1"/>
  <c r="T21" i="5"/>
  <c r="AB21" i="5" s="1"/>
  <c r="X21" i="5"/>
  <c r="AF21" i="5" s="1"/>
  <c r="W21" i="5"/>
  <c r="AE21" i="5" s="1"/>
  <c r="V12" i="5"/>
  <c r="AD12" i="5" s="1"/>
  <c r="W12" i="5"/>
  <c r="AE12" i="5" s="1"/>
  <c r="T12" i="5"/>
  <c r="AB12" i="5" s="1"/>
  <c r="AJ12" i="5" s="1"/>
  <c r="V13" i="5"/>
  <c r="AD13" i="5" s="1"/>
  <c r="X14" i="5"/>
  <c r="AF14" i="5" s="1"/>
  <c r="AM14" i="5" s="1"/>
  <c r="E28" i="5"/>
  <c r="M28" i="5" s="1"/>
  <c r="D27" i="5"/>
  <c r="L27" i="5" s="1"/>
  <c r="G29" i="5"/>
  <c r="O29" i="5" s="1"/>
  <c r="A38" i="5"/>
  <c r="H36" i="5"/>
  <c r="P36" i="5" s="1"/>
  <c r="E33" i="5"/>
  <c r="Z31" i="5"/>
  <c r="F34" i="5"/>
  <c r="N34" i="5" s="1"/>
  <c r="G35" i="5"/>
  <c r="O35" i="5" s="1"/>
  <c r="BF31" i="5"/>
  <c r="AX31" i="5"/>
  <c r="AE15" i="5"/>
  <c r="AM15" i="5" s="1"/>
  <c r="C41" i="3"/>
  <c r="G41" i="3"/>
  <c r="O41" i="3" s="1"/>
  <c r="D41" i="3"/>
  <c r="L41" i="3" s="1"/>
  <c r="F41" i="3"/>
  <c r="N41" i="3" s="1"/>
  <c r="E41" i="3"/>
  <c r="M41" i="3" s="1"/>
  <c r="D40" i="3"/>
  <c r="L40" i="3" s="1"/>
  <c r="E40" i="3"/>
  <c r="M40" i="3" s="1"/>
  <c r="F40" i="3"/>
  <c r="N40" i="3" s="1"/>
  <c r="G40" i="3"/>
  <c r="O40" i="3" s="1"/>
  <c r="C40" i="3"/>
  <c r="A48" i="3"/>
  <c r="A49" i="3"/>
  <c r="A47" i="3"/>
  <c r="A52" i="3"/>
  <c r="F42" i="3"/>
  <c r="N42" i="3" s="1"/>
  <c r="G42" i="3"/>
  <c r="O42" i="3" s="1"/>
  <c r="E42" i="3"/>
  <c r="M42" i="3" s="1"/>
  <c r="C42" i="3"/>
  <c r="D42" i="3"/>
  <c r="L42" i="3" s="1"/>
  <c r="G27" i="17" a="1"/>
  <c r="G17" i="17" a="1"/>
  <c r="G39" i="17" a="1"/>
  <c r="G37" i="17" a="1"/>
  <c r="G24" i="17" a="1"/>
  <c r="G32" i="17" a="1"/>
  <c r="G45" i="17" a="1"/>
  <c r="G31" i="17" a="1"/>
  <c r="G43" i="17" a="1"/>
  <c r="G29" i="17" a="1"/>
  <c r="G44" i="17" a="1"/>
  <c r="G16" i="17" a="1"/>
  <c r="G28" i="17" a="1"/>
  <c r="G34" i="17" a="1"/>
  <c r="G25" i="17" a="1"/>
  <c r="G38" i="17" a="1"/>
  <c r="G21" i="17" a="1"/>
  <c r="G41" i="17" a="1"/>
  <c r="G40" i="17" a="1"/>
  <c r="G18" i="17" a="1"/>
  <c r="G15" i="17" a="1"/>
  <c r="G22" i="17" a="1"/>
  <c r="G35" i="17" a="1"/>
  <c r="G46" i="17" a="1"/>
  <c r="G23" i="17" a="1"/>
  <c r="G36" i="17" a="1"/>
  <c r="G30" i="17" a="1"/>
  <c r="G26" i="17" a="1"/>
  <c r="G19" i="17" a="1"/>
  <c r="G33" i="17" a="1"/>
  <c r="G42" i="17" a="1"/>
  <c r="G20" i="17" a="1"/>
  <c r="AG4" i="33" l="1" a="1"/>
  <c r="AG4" i="33" s="1"/>
  <c r="AI77" i="33" s="1"/>
  <c r="AE4" i="33"/>
  <c r="AF7" i="19"/>
  <c r="AG4" i="19" a="1"/>
  <c r="AG4" i="19" s="1"/>
  <c r="AI28" i="19" s="1"/>
  <c r="AJ28" i="19" s="1"/>
  <c r="E34" i="29"/>
  <c r="D34" i="29"/>
  <c r="C34" i="29"/>
  <c r="G40" i="17"/>
  <c r="AQ31" i="33" s="1"/>
  <c r="G46" i="17"/>
  <c r="AQ37" i="33" s="1"/>
  <c r="B34" i="29"/>
  <c r="AD75" i="19"/>
  <c r="AD71" i="19"/>
  <c r="AD74" i="19"/>
  <c r="AD70" i="19"/>
  <c r="AD77" i="19"/>
  <c r="AD73" i="19"/>
  <c r="AD69" i="19"/>
  <c r="AD76" i="19"/>
  <c r="AD72" i="19"/>
  <c r="AD68" i="19"/>
  <c r="G39" i="17"/>
  <c r="AQ30" i="33" s="1"/>
  <c r="G29" i="17"/>
  <c r="AQ20" i="33" s="1"/>
  <c r="AD7" i="19"/>
  <c r="O16" i="17" s="1"/>
  <c r="X16" i="17" s="1"/>
  <c r="AD23" i="19"/>
  <c r="O32" i="17" s="1"/>
  <c r="X32" i="17" s="1"/>
  <c r="G44" i="17"/>
  <c r="AQ35" i="33" s="1"/>
  <c r="G18" i="17"/>
  <c r="AQ9" i="33" s="1"/>
  <c r="G43" i="17"/>
  <c r="AQ34" i="33" s="1"/>
  <c r="AD15" i="19"/>
  <c r="O24" i="17" s="1"/>
  <c r="X24" i="17" s="1"/>
  <c r="AD31" i="19"/>
  <c r="O40" i="17" s="1"/>
  <c r="X40" i="17" s="1"/>
  <c r="AD6" i="19"/>
  <c r="O15" i="17" s="1"/>
  <c r="X15" i="17" s="1"/>
  <c r="AD30" i="19"/>
  <c r="O39" i="17" s="1"/>
  <c r="X39" i="17" s="1"/>
  <c r="AD8" i="19"/>
  <c r="O17" i="17" s="1"/>
  <c r="X17" i="17" s="1"/>
  <c r="AD34" i="19"/>
  <c r="O43" i="17" s="1"/>
  <c r="X43" i="17" s="1"/>
  <c r="BI5" i="13"/>
  <c r="G17" i="17"/>
  <c r="AQ8" i="33" s="1"/>
  <c r="AD24" i="19"/>
  <c r="O33" i="17" s="1"/>
  <c r="X33" i="17" s="1"/>
  <c r="AD17" i="19"/>
  <c r="O26" i="17" s="1"/>
  <c r="X26" i="17" s="1"/>
  <c r="AD25" i="19"/>
  <c r="O34" i="17" s="1"/>
  <c r="X34" i="17" s="1"/>
  <c r="AD33" i="19"/>
  <c r="O42" i="17" s="1"/>
  <c r="X42" i="17" s="1"/>
  <c r="AD10" i="19"/>
  <c r="O19" i="17" s="1"/>
  <c r="X19" i="17" s="1"/>
  <c r="AD18" i="19"/>
  <c r="O27" i="17" s="1"/>
  <c r="X27" i="17" s="1"/>
  <c r="AD26" i="19"/>
  <c r="O35" i="17" s="1"/>
  <c r="X35" i="17" s="1"/>
  <c r="G37" i="17"/>
  <c r="AQ28" i="33" s="1"/>
  <c r="BK4" i="13"/>
  <c r="G16" i="17"/>
  <c r="AQ7" i="33" s="1"/>
  <c r="G25" i="17"/>
  <c r="AQ16" i="33" s="1"/>
  <c r="G28" i="17"/>
  <c r="AQ19" i="33" s="1"/>
  <c r="G41" i="17"/>
  <c r="AQ32" i="33" s="1"/>
  <c r="G42" i="17"/>
  <c r="AQ33" i="33" s="1"/>
  <c r="BI4" i="13"/>
  <c r="BI6" i="13"/>
  <c r="BI7" i="13"/>
  <c r="BI8" i="13"/>
  <c r="BJ4" i="13"/>
  <c r="G26" i="17"/>
  <c r="AQ17" i="33" s="1"/>
  <c r="G15" i="17"/>
  <c r="AQ6" i="33" s="1"/>
  <c r="G33" i="17"/>
  <c r="AQ24" i="33" s="1"/>
  <c r="G34" i="17"/>
  <c r="AQ25" i="33" s="1"/>
  <c r="G38" i="17"/>
  <c r="AQ29" i="33" s="1"/>
  <c r="G45" i="17"/>
  <c r="AQ36" i="33" s="1"/>
  <c r="G27" i="17"/>
  <c r="AQ18" i="33" s="1"/>
  <c r="G24" i="17"/>
  <c r="AQ15" i="33" s="1"/>
  <c r="G22" i="17"/>
  <c r="AQ13" i="33" s="1"/>
  <c r="AD22" i="19"/>
  <c r="O31" i="17" s="1"/>
  <c r="X31" i="17" s="1"/>
  <c r="AD11" i="19"/>
  <c r="O20" i="17" s="1"/>
  <c r="X20" i="17" s="1"/>
  <c r="AD19" i="19"/>
  <c r="O28" i="17" s="1"/>
  <c r="X28" i="17" s="1"/>
  <c r="AD27" i="19"/>
  <c r="O36" i="17" s="1"/>
  <c r="X36" i="17" s="1"/>
  <c r="AD16" i="19"/>
  <c r="O25" i="17" s="1"/>
  <c r="X25" i="17" s="1"/>
  <c r="AD35" i="19"/>
  <c r="O44" i="17" s="1"/>
  <c r="X44" i="17" s="1"/>
  <c r="AD29" i="19"/>
  <c r="O38" i="17" s="1"/>
  <c r="X38" i="17" s="1"/>
  <c r="AD32" i="19"/>
  <c r="O41" i="17" s="1"/>
  <c r="X41" i="17" s="1"/>
  <c r="AD14" i="19"/>
  <c r="O23" i="17" s="1"/>
  <c r="X23" i="17" s="1"/>
  <c r="AD9" i="19"/>
  <c r="O18" i="17" s="1"/>
  <c r="X18" i="17" s="1"/>
  <c r="G30" i="17"/>
  <c r="AQ21" i="33" s="1"/>
  <c r="AD12" i="19"/>
  <c r="O21" i="17" s="1"/>
  <c r="X21" i="17" s="1"/>
  <c r="AD20" i="19"/>
  <c r="O29" i="17" s="1"/>
  <c r="X29" i="17" s="1"/>
  <c r="AD28" i="19"/>
  <c r="O37" i="17" s="1"/>
  <c r="X37" i="17" s="1"/>
  <c r="AD13" i="19"/>
  <c r="O22" i="17" s="1"/>
  <c r="X22" i="17" s="1"/>
  <c r="AD21" i="19"/>
  <c r="O30" i="17" s="1"/>
  <c r="X30" i="17" s="1"/>
  <c r="G23" i="17"/>
  <c r="AQ14" i="33" s="1"/>
  <c r="G31" i="17"/>
  <c r="AQ22" i="33" s="1"/>
  <c r="G36" i="17"/>
  <c r="AQ27" i="33" s="1"/>
  <c r="G32" i="17"/>
  <c r="AQ23" i="33" s="1"/>
  <c r="G21" i="17"/>
  <c r="AQ12" i="33" s="1"/>
  <c r="G19" i="17"/>
  <c r="AQ10" i="33" s="1"/>
  <c r="G35" i="17"/>
  <c r="AQ26" i="33" s="1"/>
  <c r="G20" i="17"/>
  <c r="AQ11" i="33" s="1"/>
  <c r="A420" i="31"/>
  <c r="H413" i="31"/>
  <c r="B709" i="31"/>
  <c r="P427" i="31"/>
  <c r="W420" i="31"/>
  <c r="B715" i="31"/>
  <c r="B714" i="31"/>
  <c r="A704" i="31"/>
  <c r="A705" i="31" s="1"/>
  <c r="A706" i="31" s="1"/>
  <c r="A707" i="31" s="1"/>
  <c r="B708" i="31"/>
  <c r="AL413" i="31"/>
  <c r="AE420" i="31"/>
  <c r="W413" i="30"/>
  <c r="P420" i="30"/>
  <c r="A702" i="30"/>
  <c r="B706" i="30"/>
  <c r="A703" i="30"/>
  <c r="B707" i="30"/>
  <c r="B709" i="30"/>
  <c r="AL413" i="30"/>
  <c r="AE420" i="30"/>
  <c r="A704" i="30"/>
  <c r="A705" i="30" s="1"/>
  <c r="B708" i="30"/>
  <c r="A427" i="30"/>
  <c r="H420" i="30"/>
  <c r="B707" i="29"/>
  <c r="A704" i="29"/>
  <c r="B708" i="29"/>
  <c r="A705" i="29"/>
  <c r="B709" i="29"/>
  <c r="A420" i="29"/>
  <c r="H413" i="29"/>
  <c r="AL413" i="29"/>
  <c r="AE420" i="29"/>
  <c r="A702" i="29"/>
  <c r="A703" i="29" s="1"/>
  <c r="B706" i="29"/>
  <c r="W413" i="29"/>
  <c r="P420" i="29"/>
  <c r="A705" i="20"/>
  <c r="A706" i="20" s="1"/>
  <c r="A707" i="20" s="1"/>
  <c r="A708" i="20"/>
  <c r="H420" i="20"/>
  <c r="A427" i="20"/>
  <c r="H427" i="20" s="1"/>
  <c r="AE427" i="20"/>
  <c r="AL427" i="20" s="1"/>
  <c r="P427" i="20"/>
  <c r="W427" i="20" s="1"/>
  <c r="AH38" i="5"/>
  <c r="BN38" i="5"/>
  <c r="CT38" i="5"/>
  <c r="CL38" i="5"/>
  <c r="CD38" i="5"/>
  <c r="BV38" i="5"/>
  <c r="AK14" i="5"/>
  <c r="AP14" i="5" s="1"/>
  <c r="AU14" i="5" s="1"/>
  <c r="BS14" i="5" s="1"/>
  <c r="CA14" i="5" s="1"/>
  <c r="R45" i="3"/>
  <c r="AK26" i="3"/>
  <c r="AS26" i="3" s="1"/>
  <c r="BA26" i="3" s="1"/>
  <c r="U42" i="3"/>
  <c r="AH45" i="3"/>
  <c r="AP45" i="3"/>
  <c r="F34" i="3"/>
  <c r="N34" i="3" s="1"/>
  <c r="C34" i="3"/>
  <c r="D34" i="3"/>
  <c r="L34" i="3" s="1"/>
  <c r="E34" i="3"/>
  <c r="M34" i="3" s="1"/>
  <c r="G34" i="3"/>
  <c r="O34" i="3" s="1"/>
  <c r="AX45" i="3"/>
  <c r="F35" i="3"/>
  <c r="N35" i="3" s="1"/>
  <c r="E35" i="3"/>
  <c r="M35" i="3" s="1"/>
  <c r="G35" i="3"/>
  <c r="O35" i="3" s="1"/>
  <c r="C35" i="3"/>
  <c r="D35" i="3"/>
  <c r="L35" i="3" s="1"/>
  <c r="T35" i="3" s="1"/>
  <c r="BF45" i="3"/>
  <c r="D33" i="3"/>
  <c r="L33" i="3" s="1"/>
  <c r="E33" i="3"/>
  <c r="M33" i="3" s="1"/>
  <c r="G33" i="3"/>
  <c r="O33" i="3" s="1"/>
  <c r="F33" i="3"/>
  <c r="N33" i="3" s="1"/>
  <c r="C33" i="3"/>
  <c r="W40" i="3"/>
  <c r="AS12" i="3"/>
  <c r="BA12" i="3" s="1"/>
  <c r="AL21" i="3"/>
  <c r="AP20" i="3"/>
  <c r="AK42" i="3"/>
  <c r="W42" i="3"/>
  <c r="AM42" i="3" s="1"/>
  <c r="AP14" i="3"/>
  <c r="AK21" i="3"/>
  <c r="AM21" i="3"/>
  <c r="V40" i="3"/>
  <c r="AP27" i="3"/>
  <c r="AT27" i="3" s="1"/>
  <c r="BB27" i="3" s="1"/>
  <c r="AK28" i="3"/>
  <c r="T40" i="3"/>
  <c r="AJ40" i="3" s="1"/>
  <c r="AL28" i="3"/>
  <c r="AL20" i="5"/>
  <c r="AM28" i="3"/>
  <c r="V41" i="3"/>
  <c r="AX52" i="3"/>
  <c r="AP52" i="3"/>
  <c r="AH52" i="3"/>
  <c r="R52" i="3"/>
  <c r="J52" i="3"/>
  <c r="BF52" i="3"/>
  <c r="V42" i="3"/>
  <c r="AL42" i="3" s="1"/>
  <c r="T42" i="3"/>
  <c r="U41" i="3"/>
  <c r="AK41" i="3" s="1"/>
  <c r="T41" i="3"/>
  <c r="AJ41" i="3" s="1"/>
  <c r="U40" i="3"/>
  <c r="W41" i="3"/>
  <c r="AL13" i="5"/>
  <c r="AK12" i="5"/>
  <c r="AS12" i="5" s="1"/>
  <c r="BQ12" i="5" s="1"/>
  <c r="BY12" i="5" s="1"/>
  <c r="AM21" i="5"/>
  <c r="AL22" i="5"/>
  <c r="AK21" i="5"/>
  <c r="AK19" i="5"/>
  <c r="AS19" i="5" s="1"/>
  <c r="BQ19" i="5" s="1"/>
  <c r="AR12" i="5"/>
  <c r="BP12" i="5" s="1"/>
  <c r="BX12" i="5" s="1"/>
  <c r="AP38" i="5"/>
  <c r="AP15" i="5"/>
  <c r="AV15" i="5" s="1"/>
  <c r="BT15" i="5" s="1"/>
  <c r="CB15" i="5" s="1"/>
  <c r="AC13" i="5"/>
  <c r="AK13" i="5" s="1"/>
  <c r="W29" i="5"/>
  <c r="U26" i="5"/>
  <c r="AC26" i="5" s="1"/>
  <c r="W28" i="5"/>
  <c r="AE28" i="5" s="1"/>
  <c r="R38" i="5"/>
  <c r="J38" i="5"/>
  <c r="D33" i="5"/>
  <c r="M33" i="5"/>
  <c r="V28" i="5"/>
  <c r="T26" i="5"/>
  <c r="X26" i="5"/>
  <c r="AF26" i="5" s="1"/>
  <c r="V26" i="5"/>
  <c r="AD26" i="5" s="1"/>
  <c r="W26" i="5"/>
  <c r="AE26" i="5" s="1"/>
  <c r="T27" i="5"/>
  <c r="AB27" i="5" s="1"/>
  <c r="AJ27" i="5" s="1"/>
  <c r="W27" i="5"/>
  <c r="AE27" i="5" s="1"/>
  <c r="X27" i="5"/>
  <c r="AF27" i="5" s="1"/>
  <c r="V27" i="5"/>
  <c r="AD27" i="5" s="1"/>
  <c r="U27" i="5"/>
  <c r="U28" i="5"/>
  <c r="AC28" i="5" s="1"/>
  <c r="T28" i="5"/>
  <c r="AB28" i="5" s="1"/>
  <c r="X28" i="5"/>
  <c r="AF28" i="5" s="1"/>
  <c r="X29" i="5"/>
  <c r="AF29" i="5" s="1"/>
  <c r="AN29" i="5" s="1"/>
  <c r="V29" i="5"/>
  <c r="AD29" i="5" s="1"/>
  <c r="T29" i="5"/>
  <c r="AB29" i="5" s="1"/>
  <c r="U29" i="5"/>
  <c r="AC29" i="5" s="1"/>
  <c r="F36" i="5"/>
  <c r="N36" i="5" s="1"/>
  <c r="G36" i="5"/>
  <c r="BF38" i="5"/>
  <c r="AX38" i="5"/>
  <c r="F41" i="5"/>
  <c r="N41" i="5" s="1"/>
  <c r="G42" i="5"/>
  <c r="O42" i="5" s="1"/>
  <c r="H43" i="5"/>
  <c r="P43" i="5" s="1"/>
  <c r="Z38" i="5"/>
  <c r="A45" i="5"/>
  <c r="E40" i="5"/>
  <c r="F35" i="5"/>
  <c r="N35" i="5" s="1"/>
  <c r="E35" i="5"/>
  <c r="M35" i="5" s="1"/>
  <c r="E34" i="5"/>
  <c r="M34" i="5" s="1"/>
  <c r="D34" i="5"/>
  <c r="L34" i="5" s="1"/>
  <c r="AB19" i="5"/>
  <c r="AJ19" i="5" s="1"/>
  <c r="AR19" i="5" s="1"/>
  <c r="BP19" i="5" s="1"/>
  <c r="AC20" i="5"/>
  <c r="AK20" i="5" s="1"/>
  <c r="AD21" i="5"/>
  <c r="AL21" i="5" s="1"/>
  <c r="AE22" i="5"/>
  <c r="AM22" i="5" s="1"/>
  <c r="A56" i="3"/>
  <c r="A55" i="3"/>
  <c r="A54" i="3"/>
  <c r="C47" i="3"/>
  <c r="D47" i="3"/>
  <c r="L47" i="3" s="1"/>
  <c r="E47" i="3"/>
  <c r="M47" i="3" s="1"/>
  <c r="F47" i="3"/>
  <c r="N47" i="3" s="1"/>
  <c r="G47" i="3"/>
  <c r="O47" i="3" s="1"/>
  <c r="C49" i="3"/>
  <c r="D49" i="3"/>
  <c r="L49" i="3" s="1"/>
  <c r="E49" i="3"/>
  <c r="M49" i="3" s="1"/>
  <c r="F49" i="3"/>
  <c r="N49" i="3" s="1"/>
  <c r="G49" i="3"/>
  <c r="O49" i="3" s="1"/>
  <c r="C48" i="3"/>
  <c r="D48" i="3"/>
  <c r="L48" i="3" s="1"/>
  <c r="E48" i="3"/>
  <c r="M48" i="3" s="1"/>
  <c r="F48" i="3"/>
  <c r="N48" i="3" s="1"/>
  <c r="G48" i="3"/>
  <c r="O48" i="3" s="1"/>
  <c r="AI9" i="33" l="1"/>
  <c r="AJ9" i="33" s="1"/>
  <c r="AI6" i="33"/>
  <c r="AJ6" i="33" s="1"/>
  <c r="AI26" i="33"/>
  <c r="AJ26" i="33" s="1"/>
  <c r="AI8" i="33"/>
  <c r="AJ8" i="33" s="1"/>
  <c r="AI33" i="33"/>
  <c r="AJ33" i="33" s="1"/>
  <c r="AI22" i="33"/>
  <c r="AJ22" i="33" s="1"/>
  <c r="AI10" i="33"/>
  <c r="AJ10" i="33" s="1"/>
  <c r="AI20" i="33"/>
  <c r="AJ20" i="33" s="1"/>
  <c r="AI17" i="33"/>
  <c r="AJ17" i="33" s="1"/>
  <c r="AI12" i="33"/>
  <c r="AJ12" i="33" s="1"/>
  <c r="AI7" i="33"/>
  <c r="AJ7" i="33" s="1"/>
  <c r="AI14" i="33"/>
  <c r="AJ14" i="33" s="1"/>
  <c r="AI71" i="33"/>
  <c r="AI30" i="33"/>
  <c r="AJ30" i="33" s="1"/>
  <c r="AI72" i="33"/>
  <c r="AI16" i="33"/>
  <c r="AJ16" i="33" s="1"/>
  <c r="AI29" i="33"/>
  <c r="AJ29" i="33" s="1"/>
  <c r="AI25" i="33"/>
  <c r="AJ25" i="33" s="1"/>
  <c r="AI19" i="33"/>
  <c r="AJ19" i="33" s="1"/>
  <c r="AI35" i="33"/>
  <c r="AJ35" i="33" s="1"/>
  <c r="AI73" i="33"/>
  <c r="AI18" i="33"/>
  <c r="AJ18" i="33" s="1"/>
  <c r="AI68" i="33"/>
  <c r="AI23" i="33"/>
  <c r="AJ23" i="33" s="1"/>
  <c r="AI21" i="33"/>
  <c r="AJ21" i="33" s="1"/>
  <c r="AI69" i="33"/>
  <c r="AI70" i="33"/>
  <c r="AI32" i="33"/>
  <c r="AJ32" i="33" s="1"/>
  <c r="AI76" i="33"/>
  <c r="AI31" i="33"/>
  <c r="AJ31" i="33" s="1"/>
  <c r="AI28" i="33"/>
  <c r="AJ28" i="33" s="1"/>
  <c r="AI15" i="33"/>
  <c r="AJ15" i="33" s="1"/>
  <c r="AI11" i="33"/>
  <c r="AJ11" i="33" s="1"/>
  <c r="AI34" i="33"/>
  <c r="AJ34" i="33" s="1"/>
  <c r="AI75" i="33"/>
  <c r="AI74" i="33"/>
  <c r="AI27" i="33"/>
  <c r="AJ27" i="33" s="1"/>
  <c r="AI24" i="33"/>
  <c r="AJ24" i="33" s="1"/>
  <c r="AI13" i="33"/>
  <c r="AJ13" i="33" s="1"/>
  <c r="AX24" i="33"/>
  <c r="AX35" i="33"/>
  <c r="AX37" i="33"/>
  <c r="AX6" i="33"/>
  <c r="AR4" i="33" a="1"/>
  <c r="AR4" i="33" s="1"/>
  <c r="AX31" i="33"/>
  <c r="AX11" i="33"/>
  <c r="AX17" i="33"/>
  <c r="AX20" i="33"/>
  <c r="AX10" i="33"/>
  <c r="AX30" i="33"/>
  <c r="AX23" i="33"/>
  <c r="AX8" i="33"/>
  <c r="AX27" i="33"/>
  <c r="AX12" i="33"/>
  <c r="AX22" i="33"/>
  <c r="AX33" i="33"/>
  <c r="AX14" i="33"/>
  <c r="AX32" i="33"/>
  <c r="AX13" i="33"/>
  <c r="AX19" i="33"/>
  <c r="AX15" i="33"/>
  <c r="AX16" i="33"/>
  <c r="AX26" i="33"/>
  <c r="AX18" i="33"/>
  <c r="AX7" i="33"/>
  <c r="AX36" i="33"/>
  <c r="AX29" i="33"/>
  <c r="AX28" i="33"/>
  <c r="AX34" i="33"/>
  <c r="AX21" i="33"/>
  <c r="AX25" i="33"/>
  <c r="AX9" i="33"/>
  <c r="AI7" i="19"/>
  <c r="AJ7" i="19" s="1"/>
  <c r="AI13" i="19"/>
  <c r="AJ13" i="19" s="1"/>
  <c r="AQ21" i="19"/>
  <c r="AQ25" i="19"/>
  <c r="AX25" i="19" s="1"/>
  <c r="AE26" i="19"/>
  <c r="AQ9" i="19"/>
  <c r="AX9" i="19" s="1"/>
  <c r="AI31" i="19"/>
  <c r="AJ31" i="19" s="1"/>
  <c r="AI11" i="19"/>
  <c r="AJ11" i="19" s="1"/>
  <c r="AE9" i="19"/>
  <c r="AQ24" i="19"/>
  <c r="AX24" i="19" s="1"/>
  <c r="AE18" i="19"/>
  <c r="AQ35" i="19"/>
  <c r="AX35" i="19" s="1"/>
  <c r="AQ37" i="19"/>
  <c r="AX37" i="19" s="1"/>
  <c r="AI19" i="19"/>
  <c r="AJ19" i="19" s="1"/>
  <c r="AI9" i="19"/>
  <c r="AJ9" i="19" s="1"/>
  <c r="AE14" i="19"/>
  <c r="AQ6" i="19"/>
  <c r="AE10" i="19"/>
  <c r="AE23" i="19"/>
  <c r="AQ31" i="19"/>
  <c r="AX31" i="19" s="1"/>
  <c r="AI21" i="19"/>
  <c r="AJ21" i="19" s="1"/>
  <c r="AI74" i="19"/>
  <c r="AQ11" i="19"/>
  <c r="AX11" i="19" s="1"/>
  <c r="AE32" i="19"/>
  <c r="AQ17" i="19"/>
  <c r="AX17" i="19" s="1"/>
  <c r="AE33" i="19"/>
  <c r="AE7" i="19"/>
  <c r="AI22" i="19"/>
  <c r="AJ22" i="19" s="1"/>
  <c r="AI30" i="19"/>
  <c r="AJ30" i="19" s="1"/>
  <c r="AI16" i="19"/>
  <c r="AJ16" i="19" s="1"/>
  <c r="AE25" i="19"/>
  <c r="AQ20" i="19"/>
  <c r="AX20" i="19" s="1"/>
  <c r="AI18" i="19"/>
  <c r="AJ18" i="19" s="1"/>
  <c r="AI17" i="19"/>
  <c r="AJ17" i="19" s="1"/>
  <c r="AI8" i="19"/>
  <c r="AJ8" i="19" s="1"/>
  <c r="AQ10" i="19"/>
  <c r="AX10" i="19" s="1"/>
  <c r="AE35" i="19"/>
  <c r="AE17" i="19"/>
  <c r="AQ30" i="19"/>
  <c r="AX30" i="19" s="1"/>
  <c r="AI29" i="19"/>
  <c r="AJ29" i="19" s="1"/>
  <c r="AI20" i="19"/>
  <c r="AJ20" i="19" s="1"/>
  <c r="AI24" i="19"/>
  <c r="AJ24" i="19" s="1"/>
  <c r="AQ12" i="19"/>
  <c r="AX12" i="19" s="1"/>
  <c r="AE16" i="19"/>
  <c r="AE24" i="19"/>
  <c r="AI34" i="19"/>
  <c r="AJ34" i="19" s="1"/>
  <c r="AI75" i="19"/>
  <c r="AI77" i="19"/>
  <c r="AQ26" i="19"/>
  <c r="AX26" i="19" s="1"/>
  <c r="AQ23" i="19"/>
  <c r="AX23" i="19" s="1"/>
  <c r="AE27" i="19"/>
  <c r="AQ8" i="19"/>
  <c r="AX8" i="19" s="1"/>
  <c r="AI12" i="19"/>
  <c r="AJ12" i="19" s="1"/>
  <c r="AI73" i="19"/>
  <c r="AI32" i="19"/>
  <c r="AJ32" i="19" s="1"/>
  <c r="AE29" i="19"/>
  <c r="AQ27" i="19"/>
  <c r="AX27" i="19" s="1"/>
  <c r="AE19" i="19"/>
  <c r="AI25" i="19"/>
  <c r="AJ25" i="19" s="1"/>
  <c r="AI15" i="19"/>
  <c r="AJ15" i="19" s="1"/>
  <c r="AI6" i="19"/>
  <c r="AJ6" i="19" s="1"/>
  <c r="AQ22" i="19"/>
  <c r="AX22" i="19" s="1"/>
  <c r="AE11" i="19"/>
  <c r="AQ33" i="19"/>
  <c r="AX33" i="19" s="1"/>
  <c r="AE34" i="19"/>
  <c r="AI72" i="19"/>
  <c r="AI27" i="19"/>
  <c r="AJ27" i="19" s="1"/>
  <c r="AI68" i="19"/>
  <c r="AQ14" i="19"/>
  <c r="AX14" i="19" s="1"/>
  <c r="AE22" i="19"/>
  <c r="AQ32" i="19"/>
  <c r="AX32" i="19" s="1"/>
  <c r="AE8" i="19"/>
  <c r="AI14" i="19"/>
  <c r="AJ14" i="19" s="1"/>
  <c r="AI26" i="19"/>
  <c r="AJ26" i="19" s="1"/>
  <c r="AI35" i="19"/>
  <c r="AJ35" i="19" s="1"/>
  <c r="AE21" i="19"/>
  <c r="AQ13" i="19"/>
  <c r="AX13" i="19" s="1"/>
  <c r="AQ19" i="19"/>
  <c r="AX19" i="19" s="1"/>
  <c r="AE30" i="19"/>
  <c r="AI33" i="19"/>
  <c r="AJ33" i="19" s="1"/>
  <c r="AI70" i="19"/>
  <c r="AE13" i="19"/>
  <c r="AQ15" i="19"/>
  <c r="AQ16" i="19"/>
  <c r="AX16" i="19" s="1"/>
  <c r="AE6" i="19"/>
  <c r="AI10" i="19"/>
  <c r="AJ10" i="19" s="1"/>
  <c r="AI76" i="19"/>
  <c r="AE28" i="19"/>
  <c r="AQ18" i="19"/>
  <c r="AX18" i="19" s="1"/>
  <c r="AQ7" i="19"/>
  <c r="AX7" i="19" s="1"/>
  <c r="AE31" i="19"/>
  <c r="AI71" i="19"/>
  <c r="AI23" i="19"/>
  <c r="AJ23" i="19" s="1"/>
  <c r="AE20" i="19"/>
  <c r="AQ36" i="19"/>
  <c r="AX36" i="19" s="1"/>
  <c r="AE15" i="19"/>
  <c r="AE12" i="19"/>
  <c r="AQ29" i="19"/>
  <c r="AX29" i="19" s="1"/>
  <c r="AQ28" i="19"/>
  <c r="AX28" i="19" s="1"/>
  <c r="AQ34" i="19"/>
  <c r="AX34" i="19" s="1"/>
  <c r="AI69" i="19"/>
  <c r="AX15" i="19"/>
  <c r="AX21" i="19"/>
  <c r="AX6" i="19"/>
  <c r="A708" i="31"/>
  <c r="B712" i="31"/>
  <c r="B716" i="31" s="1"/>
  <c r="B718" i="31"/>
  <c r="B719" i="31"/>
  <c r="P434" i="31"/>
  <c r="W427" i="31"/>
  <c r="A709" i="31"/>
  <c r="A710" i="31" s="1"/>
  <c r="A711" i="31" s="1"/>
  <c r="B713" i="31"/>
  <c r="AL420" i="31"/>
  <c r="AE427" i="31"/>
  <c r="H420" i="31"/>
  <c r="A427" i="31"/>
  <c r="A434" i="30"/>
  <c r="H427" i="30"/>
  <c r="A708" i="30"/>
  <c r="B712" i="30"/>
  <c r="B716" i="30" s="1"/>
  <c r="AL420" i="30"/>
  <c r="AE427" i="30"/>
  <c r="A709" i="30"/>
  <c r="B713" i="30"/>
  <c r="B711" i="30"/>
  <c r="A706" i="30"/>
  <c r="A707" i="30" s="1"/>
  <c r="B710" i="30"/>
  <c r="W420" i="30"/>
  <c r="P427" i="30"/>
  <c r="A706" i="29"/>
  <c r="B710" i="29"/>
  <c r="AL420" i="29"/>
  <c r="AE427" i="29"/>
  <c r="H420" i="29"/>
  <c r="A427" i="29"/>
  <c r="B713" i="29"/>
  <c r="A708" i="29"/>
  <c r="A709" i="29" s="1"/>
  <c r="B712" i="29"/>
  <c r="B716" i="29" s="1"/>
  <c r="B711" i="29"/>
  <c r="A707" i="29"/>
  <c r="P427" i="29"/>
  <c r="W420" i="29"/>
  <c r="A709" i="20"/>
  <c r="A710" i="20" s="1"/>
  <c r="A711" i="20" s="1"/>
  <c r="AH45" i="5"/>
  <c r="CT45" i="5"/>
  <c r="CL45" i="5"/>
  <c r="CD45" i="5"/>
  <c r="BV45" i="5"/>
  <c r="BN45" i="5"/>
  <c r="AP20" i="5"/>
  <c r="AT20" i="5" s="1"/>
  <c r="BR20" i="5" s="1"/>
  <c r="U49" i="3"/>
  <c r="W34" i="3"/>
  <c r="T33" i="3"/>
  <c r="AJ33" i="3" s="1"/>
  <c r="AR33" i="3" s="1"/>
  <c r="W35" i="3"/>
  <c r="U35" i="3"/>
  <c r="V35" i="3"/>
  <c r="U34" i="3"/>
  <c r="AK34" i="3" s="1"/>
  <c r="T34" i="3"/>
  <c r="AJ34" i="3" s="1"/>
  <c r="V34" i="3"/>
  <c r="AL34" i="3" s="1"/>
  <c r="AP34" i="3" s="1"/>
  <c r="V33" i="3"/>
  <c r="W33" i="3"/>
  <c r="U33" i="3"/>
  <c r="AK33" i="3" s="1"/>
  <c r="AS33" i="3" s="1"/>
  <c r="BA33" i="3" s="1"/>
  <c r="T49" i="3"/>
  <c r="AK49" i="3" s="1"/>
  <c r="AS27" i="3"/>
  <c r="AR27" i="3"/>
  <c r="AZ27" i="3" s="1"/>
  <c r="AK26" i="5"/>
  <c r="AS26" i="5" s="1"/>
  <c r="V47" i="3"/>
  <c r="AL41" i="3"/>
  <c r="T47" i="3"/>
  <c r="AJ47" i="3" s="1"/>
  <c r="AR47" i="3" s="1"/>
  <c r="AK40" i="3"/>
  <c r="AP21" i="3"/>
  <c r="V48" i="3"/>
  <c r="U48" i="3"/>
  <c r="AK48" i="3" s="1"/>
  <c r="AP28" i="3"/>
  <c r="W48" i="3"/>
  <c r="T48" i="3"/>
  <c r="AJ48" i="3" s="1"/>
  <c r="AP42" i="3"/>
  <c r="AU42" i="3" s="1"/>
  <c r="BC42" i="3" s="1"/>
  <c r="AR40" i="3"/>
  <c r="U47" i="3"/>
  <c r="W47" i="3"/>
  <c r="W49" i="3"/>
  <c r="AM49" i="3" s="1"/>
  <c r="V49" i="3"/>
  <c r="AL49" i="3" s="1"/>
  <c r="AL27" i="5"/>
  <c r="AM28" i="5"/>
  <c r="AK28" i="5"/>
  <c r="AL29" i="5"/>
  <c r="AS14" i="5"/>
  <c r="BQ14" i="5" s="1"/>
  <c r="BY14" i="5" s="1"/>
  <c r="AP22" i="5"/>
  <c r="AV22" i="5" s="1"/>
  <c r="BT22" i="5" s="1"/>
  <c r="AP13" i="5"/>
  <c r="AP21" i="5"/>
  <c r="AU21" i="5" s="1"/>
  <c r="AT15" i="5"/>
  <c r="BR15" i="5" s="1"/>
  <c r="BZ15" i="5" s="1"/>
  <c r="AU15" i="5"/>
  <c r="BS15" i="5" s="1"/>
  <c r="CA15" i="5" s="1"/>
  <c r="AP45" i="5"/>
  <c r="AT14" i="5"/>
  <c r="BR14" i="5" s="1"/>
  <c r="BZ14" i="5" s="1"/>
  <c r="AE29" i="5"/>
  <c r="AM29" i="5" s="1"/>
  <c r="AB26" i="5"/>
  <c r="AJ26" i="5" s="1"/>
  <c r="AR26" i="5" s="1"/>
  <c r="BP26" i="5" s="1"/>
  <c r="BA19" i="5"/>
  <c r="W35" i="5"/>
  <c r="AE35" i="5" s="1"/>
  <c r="V35" i="5"/>
  <c r="U34" i="5"/>
  <c r="D40" i="5"/>
  <c r="L40" i="5" s="1"/>
  <c r="M40" i="5"/>
  <c r="V34" i="5"/>
  <c r="AD34" i="5" s="1"/>
  <c r="R45" i="5"/>
  <c r="J45" i="5"/>
  <c r="AC27" i="5"/>
  <c r="AK27" i="5" s="1"/>
  <c r="T34" i="5"/>
  <c r="AB34" i="5" s="1"/>
  <c r="AJ34" i="5" s="1"/>
  <c r="W34" i="5"/>
  <c r="AE34" i="5" s="1"/>
  <c r="X34" i="5"/>
  <c r="AF34" i="5" s="1"/>
  <c r="O36" i="5"/>
  <c r="W36" i="5" s="1"/>
  <c r="U35" i="5"/>
  <c r="AC35" i="5" s="1"/>
  <c r="T35" i="5"/>
  <c r="AB35" i="5" s="1"/>
  <c r="X35" i="5"/>
  <c r="AF35" i="5" s="1"/>
  <c r="L33" i="5"/>
  <c r="U33" i="5" s="1"/>
  <c r="AC33" i="5" s="1"/>
  <c r="AD28" i="5"/>
  <c r="AL28" i="5" s="1"/>
  <c r="H50" i="5"/>
  <c r="P50" i="5" s="1"/>
  <c r="Z45" i="5"/>
  <c r="F48" i="5"/>
  <c r="N48" i="5" s="1"/>
  <c r="A52" i="5"/>
  <c r="G49" i="5"/>
  <c r="O49" i="5" s="1"/>
  <c r="E47" i="5"/>
  <c r="M47" i="5" s="1"/>
  <c r="BF45" i="5"/>
  <c r="AX45" i="5"/>
  <c r="G43" i="5"/>
  <c r="O43" i="5" s="1"/>
  <c r="F43" i="5"/>
  <c r="N43" i="5" s="1"/>
  <c r="F42" i="5"/>
  <c r="N42" i="5" s="1"/>
  <c r="E42" i="5"/>
  <c r="M42" i="5" s="1"/>
  <c r="E41" i="5"/>
  <c r="M41" i="5" s="1"/>
  <c r="D41" i="5"/>
  <c r="L41" i="5" s="1"/>
  <c r="C54" i="3"/>
  <c r="D54" i="3"/>
  <c r="L54" i="3" s="1"/>
  <c r="E54" i="3"/>
  <c r="M54" i="3" s="1"/>
  <c r="F54" i="3"/>
  <c r="N54" i="3" s="1"/>
  <c r="G54" i="3"/>
  <c r="O54" i="3" s="1"/>
  <c r="D55" i="3"/>
  <c r="L55" i="3" s="1"/>
  <c r="E55" i="3"/>
  <c r="M55" i="3" s="1"/>
  <c r="F55" i="3"/>
  <c r="N55" i="3" s="1"/>
  <c r="G55" i="3"/>
  <c r="O55" i="3" s="1"/>
  <c r="C55" i="3"/>
  <c r="D56" i="3"/>
  <c r="L56" i="3" s="1"/>
  <c r="E56" i="3"/>
  <c r="M56" i="3" s="1"/>
  <c r="G56" i="3"/>
  <c r="O56" i="3" s="1"/>
  <c r="F56" i="3"/>
  <c r="N56" i="3" s="1"/>
  <c r="C56" i="3"/>
  <c r="AJ4" i="33" l="1"/>
  <c r="AV28" i="33"/>
  <c r="AW28" i="33" s="1"/>
  <c r="AV22" i="33"/>
  <c r="AW22" i="33" s="1"/>
  <c r="AV32" i="33"/>
  <c r="AW32" i="33" s="1"/>
  <c r="AV76" i="33"/>
  <c r="AV74" i="33"/>
  <c r="AV72" i="33"/>
  <c r="AV70" i="33"/>
  <c r="AV68" i="33"/>
  <c r="AV29" i="33"/>
  <c r="AW29" i="33" s="1"/>
  <c r="AV36" i="33"/>
  <c r="AW36" i="33" s="1"/>
  <c r="AV26" i="33"/>
  <c r="AW26" i="33" s="1"/>
  <c r="AV23" i="33"/>
  <c r="AW23" i="33" s="1"/>
  <c r="AV37" i="33"/>
  <c r="AW37" i="33" s="1"/>
  <c r="AV33" i="33"/>
  <c r="AW33" i="33" s="1"/>
  <c r="AV30" i="33"/>
  <c r="AW30" i="33" s="1"/>
  <c r="AV24" i="33"/>
  <c r="AW24" i="33" s="1"/>
  <c r="AV77" i="33"/>
  <c r="AV75" i="33"/>
  <c r="AV73" i="33"/>
  <c r="AV71" i="33"/>
  <c r="AV69" i="33"/>
  <c r="AV34" i="33"/>
  <c r="AW34" i="33" s="1"/>
  <c r="AV10" i="33"/>
  <c r="AW10" i="33" s="1"/>
  <c r="AV35" i="33"/>
  <c r="AW35" i="33" s="1"/>
  <c r="AV20" i="33"/>
  <c r="AW20" i="33" s="1"/>
  <c r="AV31" i="33"/>
  <c r="AW31" i="33" s="1"/>
  <c r="AV8" i="33"/>
  <c r="AW8" i="33" s="1"/>
  <c r="AV15" i="33"/>
  <c r="AW15" i="33" s="1"/>
  <c r="AV6" i="33"/>
  <c r="AW6" i="33" s="1"/>
  <c r="AV27" i="33"/>
  <c r="AW27" i="33" s="1"/>
  <c r="AV13" i="33"/>
  <c r="AW13" i="33" s="1"/>
  <c r="AV11" i="33"/>
  <c r="AW11" i="33" s="1"/>
  <c r="AV21" i="33"/>
  <c r="AW21" i="33" s="1"/>
  <c r="AV17" i="33"/>
  <c r="AW17" i="33" s="1"/>
  <c r="AV9" i="33"/>
  <c r="AW9" i="33" s="1"/>
  <c r="AV18" i="33"/>
  <c r="AW18" i="33" s="1"/>
  <c r="AV16" i="33"/>
  <c r="AW16" i="33" s="1"/>
  <c r="AV7" i="33"/>
  <c r="AW7" i="33" s="1"/>
  <c r="AV14" i="33"/>
  <c r="AW14" i="33" s="1"/>
  <c r="AV25" i="33"/>
  <c r="AW25" i="33" s="1"/>
  <c r="AV19" i="33"/>
  <c r="AW19" i="33" s="1"/>
  <c r="AV12" i="33"/>
  <c r="AW12" i="33" s="1"/>
  <c r="AY4" i="33" a="1"/>
  <c r="AY4" i="33" s="1"/>
  <c r="AJ4" i="19"/>
  <c r="AE4" i="19"/>
  <c r="AR4" i="19" a="1"/>
  <c r="AY4" i="19" a="1"/>
  <c r="AY4" i="19" s="1"/>
  <c r="H427" i="31"/>
  <c r="A434" i="31"/>
  <c r="AL427" i="31"/>
  <c r="AE434" i="31"/>
  <c r="A713" i="31"/>
  <c r="A714" i="31" s="1"/>
  <c r="A715" i="31" s="1"/>
  <c r="B717" i="31"/>
  <c r="W434" i="31"/>
  <c r="P441" i="31"/>
  <c r="B723" i="31"/>
  <c r="B722" i="31"/>
  <c r="A716" i="31"/>
  <c r="B720" i="31"/>
  <c r="A710" i="30"/>
  <c r="B714" i="30"/>
  <c r="A711" i="30"/>
  <c r="B715" i="30"/>
  <c r="A713" i="30"/>
  <c r="B717" i="30"/>
  <c r="AL427" i="30"/>
  <c r="AE434" i="30"/>
  <c r="A716" i="30"/>
  <c r="B720" i="30"/>
  <c r="W427" i="30"/>
  <c r="P434" i="30"/>
  <c r="H434" i="30"/>
  <c r="A441" i="30"/>
  <c r="P434" i="29"/>
  <c r="W427" i="29"/>
  <c r="B715" i="29"/>
  <c r="A716" i="29"/>
  <c r="B720" i="29"/>
  <c r="A713" i="29"/>
  <c r="B717" i="29"/>
  <c r="H427" i="29"/>
  <c r="A434" i="29"/>
  <c r="AL427" i="29"/>
  <c r="AE434" i="29"/>
  <c r="A710" i="29"/>
  <c r="A711" i="29" s="1"/>
  <c r="B714" i="29"/>
  <c r="A716" i="20"/>
  <c r="A713" i="20"/>
  <c r="A714" i="20" s="1"/>
  <c r="A715" i="20" s="1"/>
  <c r="BA26" i="5"/>
  <c r="BQ26" i="5"/>
  <c r="AH52" i="5"/>
  <c r="CD52" i="5"/>
  <c r="BV52" i="5"/>
  <c r="BN52" i="5"/>
  <c r="CT52" i="5"/>
  <c r="CL52" i="5"/>
  <c r="BC21" i="5"/>
  <c r="BS21" i="5"/>
  <c r="AS20" i="5"/>
  <c r="BQ20" i="5" s="1"/>
  <c r="AR20" i="5"/>
  <c r="AS42" i="3"/>
  <c r="BA42" i="3" s="1"/>
  <c r="AT42" i="3"/>
  <c r="AT34" i="3"/>
  <c r="BB34" i="3" s="1"/>
  <c r="AS34" i="3"/>
  <c r="AR34" i="3"/>
  <c r="AZ34" i="3" s="1"/>
  <c r="V56" i="3"/>
  <c r="AP29" i="5"/>
  <c r="AV29" i="5" s="1"/>
  <c r="AL35" i="3"/>
  <c r="W54" i="3"/>
  <c r="AK35" i="3"/>
  <c r="AK47" i="3"/>
  <c r="AS47" i="3" s="1"/>
  <c r="BA47" i="3" s="1"/>
  <c r="AM35" i="3"/>
  <c r="V54" i="3"/>
  <c r="T54" i="3"/>
  <c r="AJ54" i="3" s="1"/>
  <c r="AR54" i="3" s="1"/>
  <c r="AS40" i="3"/>
  <c r="BA40" i="3" s="1"/>
  <c r="W56" i="3"/>
  <c r="AP49" i="3"/>
  <c r="AU49" i="3" s="1"/>
  <c r="BC49" i="3" s="1"/>
  <c r="U54" i="3"/>
  <c r="U56" i="3"/>
  <c r="T56" i="3"/>
  <c r="W55" i="3"/>
  <c r="AP41" i="3"/>
  <c r="U55" i="3"/>
  <c r="AK55" i="3" s="1"/>
  <c r="AJ5" i="3"/>
  <c r="AR5" i="3" s="1"/>
  <c r="AL48" i="3"/>
  <c r="AP48" i="3" s="1"/>
  <c r="V55" i="3"/>
  <c r="T55" i="3"/>
  <c r="AJ55" i="3" s="1"/>
  <c r="AJ6" i="3" s="1"/>
  <c r="AK35" i="5"/>
  <c r="AL34" i="5"/>
  <c r="AM35" i="5"/>
  <c r="AS21" i="5"/>
  <c r="AP28" i="5"/>
  <c r="AT28" i="5" s="1"/>
  <c r="BR28" i="5" s="1"/>
  <c r="AP27" i="5"/>
  <c r="AS13" i="5"/>
  <c r="BQ13" i="5" s="1"/>
  <c r="BY13" i="5" s="1"/>
  <c r="AR13" i="5"/>
  <c r="AT22" i="5"/>
  <c r="AT13" i="5"/>
  <c r="AP52" i="5"/>
  <c r="AT21" i="5"/>
  <c r="BR21" i="5" s="1"/>
  <c r="AU22" i="5"/>
  <c r="BS22" i="5" s="1"/>
  <c r="AE36" i="5"/>
  <c r="AM36" i="5" s="1"/>
  <c r="AD35" i="5"/>
  <c r="AL35" i="5" s="1"/>
  <c r="U40" i="5"/>
  <c r="AC40" i="5" s="1"/>
  <c r="V41" i="5"/>
  <c r="AD41" i="5" s="1"/>
  <c r="T36" i="5"/>
  <c r="AB36" i="5" s="1"/>
  <c r="U41" i="5"/>
  <c r="R52" i="5"/>
  <c r="J52" i="5"/>
  <c r="W43" i="5"/>
  <c r="V36" i="5"/>
  <c r="AD36" i="5" s="1"/>
  <c r="U42" i="5"/>
  <c r="AC42" i="5" s="1"/>
  <c r="T42" i="5"/>
  <c r="AB42" i="5" s="1"/>
  <c r="X42" i="5"/>
  <c r="AF42" i="5" s="1"/>
  <c r="V42" i="5"/>
  <c r="T43" i="5"/>
  <c r="AB43" i="5" s="1"/>
  <c r="V43" i="5"/>
  <c r="AD43" i="5" s="1"/>
  <c r="U43" i="5"/>
  <c r="AC43" i="5" s="1"/>
  <c r="W42" i="5"/>
  <c r="AE42" i="5" s="1"/>
  <c r="X43" i="5"/>
  <c r="AF43" i="5" s="1"/>
  <c r="AN43" i="5" s="1"/>
  <c r="T41" i="5"/>
  <c r="AB41" i="5" s="1"/>
  <c r="AJ41" i="5" s="1"/>
  <c r="W41" i="5"/>
  <c r="AE41" i="5" s="1"/>
  <c r="X41" i="5"/>
  <c r="AF41" i="5" s="1"/>
  <c r="U36" i="5"/>
  <c r="AC36" i="5" s="1"/>
  <c r="T40" i="5"/>
  <c r="X40" i="5"/>
  <c r="AF40" i="5" s="1"/>
  <c r="V40" i="5"/>
  <c r="AD40" i="5" s="1"/>
  <c r="W40" i="5"/>
  <c r="AE40" i="5" s="1"/>
  <c r="T33" i="5"/>
  <c r="W33" i="5"/>
  <c r="AE33" i="5" s="1"/>
  <c r="X33" i="5"/>
  <c r="AF33" i="5" s="1"/>
  <c r="V33" i="5"/>
  <c r="AD33" i="5" s="1"/>
  <c r="X36" i="5"/>
  <c r="AF36" i="5" s="1"/>
  <c r="AN36" i="5" s="1"/>
  <c r="D48" i="5"/>
  <c r="L48" i="5" s="1"/>
  <c r="E48" i="5"/>
  <c r="M48" i="5" s="1"/>
  <c r="G50" i="5"/>
  <c r="O50" i="5" s="1"/>
  <c r="F50" i="5"/>
  <c r="N50" i="5" s="1"/>
  <c r="AC34" i="5"/>
  <c r="AK34" i="5" s="1"/>
  <c r="D47" i="5"/>
  <c r="F49" i="5"/>
  <c r="N49" i="5" s="1"/>
  <c r="E49" i="5"/>
  <c r="M49" i="5" s="1"/>
  <c r="A59" i="5"/>
  <c r="BF52" i="5"/>
  <c r="AX52" i="5"/>
  <c r="Z52" i="5"/>
  <c r="BD22" i="5"/>
  <c r="G56" i="5"/>
  <c r="O56" i="5" s="1"/>
  <c r="F55" i="5"/>
  <c r="N55" i="5" s="1"/>
  <c r="H57" i="5"/>
  <c r="P57" i="5" s="1"/>
  <c r="E54" i="5"/>
  <c r="M54" i="5" s="1"/>
  <c r="AW4" i="33" l="1"/>
  <c r="BA36" i="33"/>
  <c r="BB36" i="33" s="1"/>
  <c r="BA26" i="33"/>
  <c r="BB26" i="33" s="1"/>
  <c r="BA76" i="33"/>
  <c r="BA24" i="33"/>
  <c r="BB24" i="33" s="1"/>
  <c r="BA34" i="33"/>
  <c r="BB34" i="33" s="1"/>
  <c r="BA28" i="33"/>
  <c r="BB28" i="33" s="1"/>
  <c r="BA32" i="33"/>
  <c r="BB32" i="33" s="1"/>
  <c r="BA22" i="33"/>
  <c r="BB22" i="33" s="1"/>
  <c r="BA14" i="33"/>
  <c r="BB14" i="33" s="1"/>
  <c r="BA10" i="33"/>
  <c r="BB10" i="33" s="1"/>
  <c r="BA20" i="33"/>
  <c r="BB20" i="33" s="1"/>
  <c r="BA15" i="33"/>
  <c r="BB15" i="33" s="1"/>
  <c r="BA75" i="33"/>
  <c r="BA11" i="33"/>
  <c r="BB11" i="33" s="1"/>
  <c r="BA69" i="33"/>
  <c r="BA21" i="33"/>
  <c r="BB21" i="33" s="1"/>
  <c r="BA71" i="33"/>
  <c r="BA77" i="33"/>
  <c r="BA68" i="33"/>
  <c r="BA8" i="33"/>
  <c r="BB8" i="33" s="1"/>
  <c r="BA70" i="33"/>
  <c r="BA74" i="33"/>
  <c r="BA9" i="33"/>
  <c r="BB9" i="33" s="1"/>
  <c r="BA27" i="33"/>
  <c r="BB27" i="33" s="1"/>
  <c r="BA73" i="33"/>
  <c r="BA30" i="33"/>
  <c r="BB30" i="33" s="1"/>
  <c r="BA19" i="33"/>
  <c r="BB19" i="33" s="1"/>
  <c r="BA13" i="33"/>
  <c r="BB13" i="33" s="1"/>
  <c r="BA12" i="33"/>
  <c r="BB12" i="33" s="1"/>
  <c r="BA17" i="33"/>
  <c r="BB17" i="33" s="1"/>
  <c r="BA72" i="33"/>
  <c r="BA37" i="33"/>
  <c r="BB37" i="33" s="1"/>
  <c r="BA16" i="33"/>
  <c r="BB16" i="33" s="1"/>
  <c r="BA18" i="33"/>
  <c r="BB18" i="33" s="1"/>
  <c r="BA29" i="33"/>
  <c r="BB29" i="33" s="1"/>
  <c r="BA25" i="33"/>
  <c r="BB25" i="33" s="1"/>
  <c r="BA33" i="33"/>
  <c r="BB33" i="33" s="1"/>
  <c r="BA31" i="33"/>
  <c r="BB31" i="33" s="1"/>
  <c r="BA23" i="33"/>
  <c r="BB23" i="33" s="1"/>
  <c r="BA7" i="33"/>
  <c r="BB7" i="33" s="1"/>
  <c r="BA35" i="33"/>
  <c r="BB35" i="33" s="1"/>
  <c r="BA6" i="33"/>
  <c r="BB6" i="33" s="1"/>
  <c r="C34" i="31"/>
  <c r="D34" i="31"/>
  <c r="E34" i="30"/>
  <c r="D34" i="30"/>
  <c r="C34" i="30"/>
  <c r="AR4" i="19"/>
  <c r="E34" i="31"/>
  <c r="BA76" i="19"/>
  <c r="BA73" i="19"/>
  <c r="BA24" i="19"/>
  <c r="BB24" i="19" s="1"/>
  <c r="BA28" i="19"/>
  <c r="BB28" i="19" s="1"/>
  <c r="BA10" i="19"/>
  <c r="BB10" i="19" s="1"/>
  <c r="BA29" i="19"/>
  <c r="BB29" i="19" s="1"/>
  <c r="BA30" i="19"/>
  <c r="BB30" i="19" s="1"/>
  <c r="BA32" i="19"/>
  <c r="BB32" i="19" s="1"/>
  <c r="BA18" i="19"/>
  <c r="BB18" i="19" s="1"/>
  <c r="BA36" i="19"/>
  <c r="BB36" i="19" s="1"/>
  <c r="BA74" i="19"/>
  <c r="BA6" i="19"/>
  <c r="BB6" i="19" s="1"/>
  <c r="BA26" i="19"/>
  <c r="BB26" i="19" s="1"/>
  <c r="BA16" i="19"/>
  <c r="BB16" i="19" s="1"/>
  <c r="BA33" i="19"/>
  <c r="BB33" i="19" s="1"/>
  <c r="BA17" i="19"/>
  <c r="BB17" i="19" s="1"/>
  <c r="BA11" i="19"/>
  <c r="BB11" i="19" s="1"/>
  <c r="BA14" i="19"/>
  <c r="BB14" i="19" s="1"/>
  <c r="BA37" i="19"/>
  <c r="BB37" i="19" s="1"/>
  <c r="BA27" i="19"/>
  <c r="BB27" i="19" s="1"/>
  <c r="BA13" i="19"/>
  <c r="BB13" i="19" s="1"/>
  <c r="BA70" i="19"/>
  <c r="BA71" i="19"/>
  <c r="BA72" i="19"/>
  <c r="BA20" i="19"/>
  <c r="BB20" i="19" s="1"/>
  <c r="BA77" i="19"/>
  <c r="BA21" i="19"/>
  <c r="BB21" i="19" s="1"/>
  <c r="BA7" i="19"/>
  <c r="BB7" i="19" s="1"/>
  <c r="BA9" i="19"/>
  <c r="BB9" i="19" s="1"/>
  <c r="BA23" i="19"/>
  <c r="BB23" i="19" s="1"/>
  <c r="BA22" i="19"/>
  <c r="BB22" i="19" s="1"/>
  <c r="BA25" i="19"/>
  <c r="BB25" i="19" s="1"/>
  <c r="BA31" i="19"/>
  <c r="BB31" i="19" s="1"/>
  <c r="BA75" i="19"/>
  <c r="BA68" i="19"/>
  <c r="BA8" i="19"/>
  <c r="BB8" i="19" s="1"/>
  <c r="BA19" i="19"/>
  <c r="BB19" i="19" s="1"/>
  <c r="BA12" i="19"/>
  <c r="BB12" i="19" s="1"/>
  <c r="BA69" i="19"/>
  <c r="BA35" i="19"/>
  <c r="BB35" i="19" s="1"/>
  <c r="BA15" i="19"/>
  <c r="BB15" i="19" s="1"/>
  <c r="BA34" i="19"/>
  <c r="BB34" i="19" s="1"/>
  <c r="B726" i="31"/>
  <c r="B727" i="31"/>
  <c r="W441" i="31"/>
  <c r="P448" i="31"/>
  <c r="A717" i="31"/>
  <c r="A718" i="31" s="1"/>
  <c r="A719" i="31" s="1"/>
  <c r="B721" i="31"/>
  <c r="AE441" i="31"/>
  <c r="AL434" i="31"/>
  <c r="H434" i="31"/>
  <c r="A441" i="31"/>
  <c r="A720" i="31"/>
  <c r="B724" i="31"/>
  <c r="H441" i="30"/>
  <c r="A448" i="30"/>
  <c r="P441" i="30"/>
  <c r="W434" i="30"/>
  <c r="A720" i="30"/>
  <c r="B724" i="30"/>
  <c r="AL434" i="30"/>
  <c r="AE441" i="30"/>
  <c r="A717" i="30"/>
  <c r="B721" i="30"/>
  <c r="B719" i="30"/>
  <c r="A714" i="30"/>
  <c r="A715" i="30" s="1"/>
  <c r="B718" i="30"/>
  <c r="AE441" i="29"/>
  <c r="AL434" i="29"/>
  <c r="H434" i="29"/>
  <c r="A441" i="29"/>
  <c r="A717" i="29"/>
  <c r="B721" i="29"/>
  <c r="A720" i="29"/>
  <c r="B724" i="29"/>
  <c r="B719" i="29"/>
  <c r="A714" i="29"/>
  <c r="A715" i="29" s="1"/>
  <c r="B718" i="29"/>
  <c r="W434" i="29"/>
  <c r="P441" i="29"/>
  <c r="A717" i="20"/>
  <c r="A718" i="20" s="1"/>
  <c r="A719" i="20" s="1"/>
  <c r="A720" i="20"/>
  <c r="AZ20" i="5"/>
  <c r="BP20" i="5"/>
  <c r="AH59" i="5"/>
  <c r="CT59" i="5"/>
  <c r="CL59" i="5"/>
  <c r="CD59" i="5"/>
  <c r="BV59" i="5"/>
  <c r="BN59" i="5"/>
  <c r="BA21" i="5"/>
  <c r="BQ21" i="5"/>
  <c r="BD29" i="5"/>
  <c r="BT29" i="5"/>
  <c r="BB13" i="5"/>
  <c r="BR13" i="5"/>
  <c r="BZ13" i="5" s="1"/>
  <c r="BB22" i="5"/>
  <c r="BR22" i="5"/>
  <c r="AZ13" i="5"/>
  <c r="BP13" i="5"/>
  <c r="BX13" i="5" s="1"/>
  <c r="AT29" i="5"/>
  <c r="BR29" i="5" s="1"/>
  <c r="AU29" i="5"/>
  <c r="BS29" i="5" s="1"/>
  <c r="AT49" i="3"/>
  <c r="AT48" i="3"/>
  <c r="BB48" i="3" s="1"/>
  <c r="AS48" i="3"/>
  <c r="AP35" i="3"/>
  <c r="AK54" i="3"/>
  <c r="AS54" i="3" s="1"/>
  <c r="AL56" i="3"/>
  <c r="AL7" i="3" s="1"/>
  <c r="AM56" i="3"/>
  <c r="AL55" i="3"/>
  <c r="AL6" i="3" s="1"/>
  <c r="AR48" i="3"/>
  <c r="AZ48" i="3" s="1"/>
  <c r="AK6" i="3"/>
  <c r="AP55" i="3"/>
  <c r="AT55" i="3" s="1"/>
  <c r="AL36" i="5"/>
  <c r="AS49" i="3"/>
  <c r="BA49" i="3" s="1"/>
  <c r="AT41" i="3"/>
  <c r="BB41" i="3" s="1"/>
  <c r="AR41" i="3"/>
  <c r="AZ41" i="3" s="1"/>
  <c r="AS41" i="3"/>
  <c r="AK5" i="3"/>
  <c r="AS5" i="3" s="1"/>
  <c r="BA5" i="3" s="1"/>
  <c r="BI40" i="3" s="1"/>
  <c r="AP34" i="5"/>
  <c r="AS34" i="5" s="1"/>
  <c r="BQ34" i="5" s="1"/>
  <c r="AK56" i="3"/>
  <c r="AK33" i="5"/>
  <c r="AS33" i="5" s="1"/>
  <c r="BQ33" i="5" s="1"/>
  <c r="AK42" i="5"/>
  <c r="AL41" i="5"/>
  <c r="AK40" i="5"/>
  <c r="AS40" i="5" s="1"/>
  <c r="BQ40" i="5" s="1"/>
  <c r="AM42" i="5"/>
  <c r="AL43" i="5"/>
  <c r="AS28" i="5"/>
  <c r="AP35" i="5"/>
  <c r="AU35" i="5" s="1"/>
  <c r="BS35" i="5" s="1"/>
  <c r="AU28" i="5"/>
  <c r="AP59" i="5"/>
  <c r="AS27" i="5"/>
  <c r="BQ27" i="5" s="1"/>
  <c r="AR27" i="5"/>
  <c r="AT27" i="5"/>
  <c r="AB40" i="5"/>
  <c r="AJ40" i="5" s="1"/>
  <c r="AR40" i="5" s="1"/>
  <c r="BP40" i="5" s="1"/>
  <c r="BB20" i="5"/>
  <c r="U48" i="5"/>
  <c r="BC14" i="5"/>
  <c r="BD15" i="5"/>
  <c r="BA14" i="5"/>
  <c r="BB15" i="5"/>
  <c r="J59" i="5"/>
  <c r="R59" i="5"/>
  <c r="V49" i="5"/>
  <c r="U49" i="5"/>
  <c r="AC49" i="5" s="1"/>
  <c r="T49" i="5"/>
  <c r="AB49" i="5" s="1"/>
  <c r="X49" i="5"/>
  <c r="AF49" i="5" s="1"/>
  <c r="V50" i="5"/>
  <c r="AD50" i="5" s="1"/>
  <c r="T50" i="5"/>
  <c r="AB50" i="5" s="1"/>
  <c r="U50" i="5"/>
  <c r="AC50" i="5" s="1"/>
  <c r="W50" i="5"/>
  <c r="W49" i="5"/>
  <c r="AE49" i="5" s="1"/>
  <c r="T48" i="5"/>
  <c r="AB48" i="5" s="1"/>
  <c r="AJ48" i="5" s="1"/>
  <c r="W48" i="5"/>
  <c r="AE48" i="5" s="1"/>
  <c r="X48" i="5"/>
  <c r="AF48" i="5" s="1"/>
  <c r="L47" i="5"/>
  <c r="V48" i="5"/>
  <c r="AD48" i="5" s="1"/>
  <c r="X50" i="5"/>
  <c r="AF50" i="5" s="1"/>
  <c r="AN50" i="5" s="1"/>
  <c r="AB33" i="5"/>
  <c r="AJ33" i="5" s="1"/>
  <c r="AR33" i="5" s="1"/>
  <c r="BP33" i="5" s="1"/>
  <c r="AC41" i="5"/>
  <c r="AK41" i="5" s="1"/>
  <c r="AE43" i="5"/>
  <c r="AM43" i="5" s="1"/>
  <c r="AD42" i="5"/>
  <c r="AL42" i="5" s="1"/>
  <c r="Z59" i="5"/>
  <c r="E61" i="5"/>
  <c r="F62" i="5"/>
  <c r="N62" i="5" s="1"/>
  <c r="H64" i="5"/>
  <c r="P64" i="5" s="1"/>
  <c r="G63" i="5"/>
  <c r="O63" i="5" s="1"/>
  <c r="BF59" i="5"/>
  <c r="AX59" i="5"/>
  <c r="A66" i="5"/>
  <c r="D54" i="5"/>
  <c r="L54" i="5" s="1"/>
  <c r="U54" i="5" s="1"/>
  <c r="F57" i="5"/>
  <c r="N57" i="5" s="1"/>
  <c r="G57" i="5"/>
  <c r="O57" i="5" s="1"/>
  <c r="E55" i="5"/>
  <c r="M55" i="5" s="1"/>
  <c r="D55" i="5"/>
  <c r="L55" i="5" s="1"/>
  <c r="E56" i="5"/>
  <c r="M56" i="5" s="1"/>
  <c r="F56" i="5"/>
  <c r="N56" i="5" s="1"/>
  <c r="BB4" i="33" l="1"/>
  <c r="AV13" i="19"/>
  <c r="P22" i="17" s="1"/>
  <c r="Y22" i="17" s="1"/>
  <c r="AV37" i="19"/>
  <c r="P46" i="17" s="1"/>
  <c r="Y46" i="17" s="1"/>
  <c r="AV17" i="19"/>
  <c r="P26" i="17" s="1"/>
  <c r="Y26" i="17" s="1"/>
  <c r="AV14" i="19"/>
  <c r="P23" i="17" s="1"/>
  <c r="Y23" i="17" s="1"/>
  <c r="AV21" i="19"/>
  <c r="P30" i="17" s="1"/>
  <c r="Y30" i="17" s="1"/>
  <c r="AV34" i="19"/>
  <c r="P43" i="17" s="1"/>
  <c r="Y43" i="17" s="1"/>
  <c r="AV9" i="19"/>
  <c r="P18" i="17" s="1"/>
  <c r="Y18" i="17" s="1"/>
  <c r="AV26" i="19"/>
  <c r="P35" i="17" s="1"/>
  <c r="Y35" i="17" s="1"/>
  <c r="AV7" i="19"/>
  <c r="P16" i="17" s="1"/>
  <c r="Y16" i="17" s="1"/>
  <c r="AV27" i="19"/>
  <c r="P36" i="17" s="1"/>
  <c r="Y36" i="17" s="1"/>
  <c r="AV18" i="19"/>
  <c r="P27" i="17" s="1"/>
  <c r="Y27" i="17" s="1"/>
  <c r="AV6" i="19"/>
  <c r="P15" i="17" s="1"/>
  <c r="Y15" i="17" s="1"/>
  <c r="AV10" i="19"/>
  <c r="P19" i="17" s="1"/>
  <c r="Y19" i="17" s="1"/>
  <c r="AV22" i="19"/>
  <c r="P31" i="17" s="1"/>
  <c r="Y31" i="17" s="1"/>
  <c r="AV23" i="19"/>
  <c r="P32" i="17" s="1"/>
  <c r="Y32" i="17" s="1"/>
  <c r="AV11" i="19"/>
  <c r="P20" i="17" s="1"/>
  <c r="Y20" i="17" s="1"/>
  <c r="AV35" i="19"/>
  <c r="P44" i="17" s="1"/>
  <c r="Y44" i="17" s="1"/>
  <c r="AV31" i="19"/>
  <c r="P40" i="17" s="1"/>
  <c r="Y40" i="17" s="1"/>
  <c r="AV19" i="19"/>
  <c r="P28" i="17" s="1"/>
  <c r="Y28" i="17" s="1"/>
  <c r="AV15" i="19"/>
  <c r="P24" i="17" s="1"/>
  <c r="Y24" i="17" s="1"/>
  <c r="AV25" i="19"/>
  <c r="P34" i="17" s="1"/>
  <c r="Y34" i="17" s="1"/>
  <c r="AV28" i="19"/>
  <c r="P37" i="17" s="1"/>
  <c r="Y37" i="17" s="1"/>
  <c r="AV36" i="19"/>
  <c r="P45" i="17" s="1"/>
  <c r="Y45" i="17" s="1"/>
  <c r="AV8" i="19"/>
  <c r="P17" i="17" s="1"/>
  <c r="Y17" i="17" s="1"/>
  <c r="AV24" i="19"/>
  <c r="P33" i="17" s="1"/>
  <c r="Y33" i="17" s="1"/>
  <c r="AV32" i="19"/>
  <c r="P41" i="17" s="1"/>
  <c r="Y41" i="17" s="1"/>
  <c r="AV12" i="19"/>
  <c r="P21" i="17" s="1"/>
  <c r="Y21" i="17" s="1"/>
  <c r="AV30" i="19"/>
  <c r="P39" i="17" s="1"/>
  <c r="Y39" i="17" s="1"/>
  <c r="AV16" i="19"/>
  <c r="P25" i="17" s="1"/>
  <c r="Y25" i="17" s="1"/>
  <c r="AV33" i="19"/>
  <c r="P42" i="17" s="1"/>
  <c r="Y42" i="17" s="1"/>
  <c r="AV29" i="19"/>
  <c r="P38" i="17" s="1"/>
  <c r="Y38" i="17" s="1"/>
  <c r="AV20" i="19"/>
  <c r="P29" i="17" s="1"/>
  <c r="Y29" i="17" s="1"/>
  <c r="B34" i="31"/>
  <c r="B34" i="30"/>
  <c r="AV75" i="19"/>
  <c r="AV71" i="19"/>
  <c r="AV74" i="19"/>
  <c r="AV70" i="19"/>
  <c r="AV77" i="19"/>
  <c r="AV73" i="19"/>
  <c r="AV69" i="19"/>
  <c r="AV76" i="19"/>
  <c r="AV72" i="19"/>
  <c r="AV68" i="19"/>
  <c r="BB4" i="19"/>
  <c r="BN75" i="19"/>
  <c r="BN71" i="19"/>
  <c r="BN74" i="19"/>
  <c r="BN70" i="19"/>
  <c r="BN77" i="19"/>
  <c r="BN73" i="19"/>
  <c r="BN69" i="19"/>
  <c r="BN76" i="19"/>
  <c r="BN72" i="19"/>
  <c r="BN68" i="19"/>
  <c r="H441" i="31"/>
  <c r="A448" i="31"/>
  <c r="AE448" i="31"/>
  <c r="AL441" i="31"/>
  <c r="A721" i="31"/>
  <c r="A722" i="31" s="1"/>
  <c r="A723" i="31" s="1"/>
  <c r="B725" i="31"/>
  <c r="W448" i="31"/>
  <c r="P455" i="31"/>
  <c r="B731" i="31"/>
  <c r="B730" i="31"/>
  <c r="A724" i="31"/>
  <c r="B728" i="31"/>
  <c r="BB29" i="5"/>
  <c r="B723" i="30"/>
  <c r="A721" i="30"/>
  <c r="B725" i="30"/>
  <c r="AL441" i="30"/>
  <c r="AE448" i="30"/>
  <c r="A724" i="30"/>
  <c r="B728" i="30"/>
  <c r="P448" i="30"/>
  <c r="W441" i="30"/>
  <c r="H448" i="30"/>
  <c r="A455" i="30"/>
  <c r="B722" i="30"/>
  <c r="A718" i="30"/>
  <c r="A719" i="30" s="1"/>
  <c r="W441" i="29"/>
  <c r="P448" i="29"/>
  <c r="B722" i="29"/>
  <c r="A718" i="29"/>
  <c r="A719" i="29"/>
  <c r="B723" i="29"/>
  <c r="A724" i="29"/>
  <c r="B728" i="29"/>
  <c r="A721" i="29"/>
  <c r="B725" i="29"/>
  <c r="H441" i="29"/>
  <c r="A448" i="29"/>
  <c r="AE448" i="29"/>
  <c r="AL441" i="29"/>
  <c r="A721" i="20"/>
  <c r="A722" i="20" s="1"/>
  <c r="A723" i="20" s="1"/>
  <c r="A724" i="20"/>
  <c r="BA28" i="5"/>
  <c r="BQ28" i="5"/>
  <c r="AH66" i="5"/>
  <c r="CL66" i="5"/>
  <c r="CD66" i="5"/>
  <c r="CT66" i="5"/>
  <c r="BV66" i="5"/>
  <c r="BN66" i="5"/>
  <c r="BB27" i="5"/>
  <c r="BR27" i="5"/>
  <c r="AZ27" i="5"/>
  <c r="BP27" i="5"/>
  <c r="BX19" i="5" a="1"/>
  <c r="BC28" i="5"/>
  <c r="BS28" i="5"/>
  <c r="AP41" i="5"/>
  <c r="AR41" i="5" s="1"/>
  <c r="BN7" i="19"/>
  <c r="Q35" i="17" s="1"/>
  <c r="Z35" i="17" s="1"/>
  <c r="BN6" i="19"/>
  <c r="Q34" i="17" s="1"/>
  <c r="Z34" i="17" s="1"/>
  <c r="BN21" i="19"/>
  <c r="Q49" i="17" s="1"/>
  <c r="Z49" i="17" s="1"/>
  <c r="BN20" i="19"/>
  <c r="Q48" i="17" s="1"/>
  <c r="Z48" i="17" s="1"/>
  <c r="BN19" i="19"/>
  <c r="Q47" i="17" s="1"/>
  <c r="Z47" i="17" s="1"/>
  <c r="BN18" i="19"/>
  <c r="Q46" i="17" s="1"/>
  <c r="Z46" i="17" s="1"/>
  <c r="BN17" i="19"/>
  <c r="Q45" i="17" s="1"/>
  <c r="Z45" i="17" s="1"/>
  <c r="BN16" i="19"/>
  <c r="Q44" i="17" s="1"/>
  <c r="Z44" i="17" s="1"/>
  <c r="BN15" i="19"/>
  <c r="Q43" i="17" s="1"/>
  <c r="Z43" i="17" s="1"/>
  <c r="BN14" i="19"/>
  <c r="Q42" i="17" s="1"/>
  <c r="Z42" i="17" s="1"/>
  <c r="BN8" i="19"/>
  <c r="Q36" i="17" s="1"/>
  <c r="Z36" i="17" s="1"/>
  <c r="BN13" i="19"/>
  <c r="Q41" i="17" s="1"/>
  <c r="Z41" i="17" s="1"/>
  <c r="BN12" i="19"/>
  <c r="Q40" i="17" s="1"/>
  <c r="Z40" i="17" s="1"/>
  <c r="BN11" i="19"/>
  <c r="Q39" i="17" s="1"/>
  <c r="Z39" i="17" s="1"/>
  <c r="BN10" i="19"/>
  <c r="Q38" i="17" s="1"/>
  <c r="Z38" i="17" s="1"/>
  <c r="BN9" i="19"/>
  <c r="Q37" i="17" s="1"/>
  <c r="Z37" i="17" s="1"/>
  <c r="AS55" i="3"/>
  <c r="BB55" i="3"/>
  <c r="BA54" i="3"/>
  <c r="AT34" i="5"/>
  <c r="BR34" i="5" s="1"/>
  <c r="AR34" i="5"/>
  <c r="BI54" i="3"/>
  <c r="AR55" i="3"/>
  <c r="AK7" i="3"/>
  <c r="AP56" i="3"/>
  <c r="AT56" i="3" s="1"/>
  <c r="AP6" i="3"/>
  <c r="AR6" i="3" s="1"/>
  <c r="BI33" i="3"/>
  <c r="BI19" i="3"/>
  <c r="BI26" i="3"/>
  <c r="BI12" i="3"/>
  <c r="BI47" i="3"/>
  <c r="AL48" i="5"/>
  <c r="AK49" i="5"/>
  <c r="AM49" i="5"/>
  <c r="AL50" i="5"/>
  <c r="AP42" i="5"/>
  <c r="AT42" i="5" s="1"/>
  <c r="BR42" i="5" s="1"/>
  <c r="AS35" i="5"/>
  <c r="BQ35" i="5" s="1"/>
  <c r="AP36" i="5"/>
  <c r="AV36" i="5" s="1"/>
  <c r="BT36" i="5" s="1"/>
  <c r="AP66" i="5"/>
  <c r="AP43" i="5"/>
  <c r="AV43" i="5" s="1"/>
  <c r="BT43" i="5" s="1"/>
  <c r="AT35" i="5"/>
  <c r="BR35" i="5" s="1"/>
  <c r="V56" i="5"/>
  <c r="AE50" i="5"/>
  <c r="AM50" i="5" s="1"/>
  <c r="BA40" i="5"/>
  <c r="AC48" i="5"/>
  <c r="AK48" i="5" s="1"/>
  <c r="BC35" i="5"/>
  <c r="BA33" i="5"/>
  <c r="W57" i="5"/>
  <c r="X57" i="5"/>
  <c r="R66" i="5"/>
  <c r="J66" i="5"/>
  <c r="T55" i="5"/>
  <c r="W55" i="5"/>
  <c r="X55" i="5"/>
  <c r="U55" i="5"/>
  <c r="U56" i="5"/>
  <c r="T56" i="5"/>
  <c r="X56" i="5"/>
  <c r="T54" i="5"/>
  <c r="X54" i="5"/>
  <c r="V54" i="5"/>
  <c r="W54" i="5"/>
  <c r="W56" i="5"/>
  <c r="V55" i="5"/>
  <c r="T57" i="5"/>
  <c r="V57" i="5"/>
  <c r="U57" i="5"/>
  <c r="D61" i="5"/>
  <c r="L61" i="5" s="1"/>
  <c r="M61" i="5"/>
  <c r="W47" i="5"/>
  <c r="AE47" i="5" s="1"/>
  <c r="T47" i="5"/>
  <c r="X47" i="5"/>
  <c r="AF47" i="5" s="1"/>
  <c r="V47" i="5"/>
  <c r="AD47" i="5" s="1"/>
  <c r="U47" i="5"/>
  <c r="AC47" i="5" s="1"/>
  <c r="G64" i="5"/>
  <c r="O64" i="5" s="1"/>
  <c r="F64" i="5"/>
  <c r="E62" i="5"/>
  <c r="M62" i="5" s="1"/>
  <c r="D62" i="5"/>
  <c r="L62" i="5" s="1"/>
  <c r="F69" i="5"/>
  <c r="N69" i="5" s="1"/>
  <c r="A73" i="5"/>
  <c r="G70" i="5"/>
  <c r="O70" i="5" s="1"/>
  <c r="E68" i="5"/>
  <c r="M68" i="5" s="1"/>
  <c r="BF66" i="5"/>
  <c r="AX66" i="5"/>
  <c r="H71" i="5"/>
  <c r="P71" i="5" s="1"/>
  <c r="Z66" i="5"/>
  <c r="AD49" i="5"/>
  <c r="AL49" i="5" s="1"/>
  <c r="E63" i="5"/>
  <c r="M63" i="5" s="1"/>
  <c r="F63" i="5"/>
  <c r="N63" i="5" s="1"/>
  <c r="BO10" i="19" l="1"/>
  <c r="AW20" i="19"/>
  <c r="AW11" i="19"/>
  <c r="BO11" i="19"/>
  <c r="AW29" i="19"/>
  <c r="AW23" i="19"/>
  <c r="AW33" i="19"/>
  <c r="AW22" i="19"/>
  <c r="BO13" i="19"/>
  <c r="AW16" i="19"/>
  <c r="AW10" i="19"/>
  <c r="BO8" i="19"/>
  <c r="AW30" i="19"/>
  <c r="AW6" i="19"/>
  <c r="BO14" i="19"/>
  <c r="AW12" i="19"/>
  <c r="AW18" i="19"/>
  <c r="BO15" i="19"/>
  <c r="AW32" i="19"/>
  <c r="AW27" i="19"/>
  <c r="BO16" i="19"/>
  <c r="AW24" i="19"/>
  <c r="AW7" i="19"/>
  <c r="BO12" i="19"/>
  <c r="BO17" i="19"/>
  <c r="AW8" i="19"/>
  <c r="AW26" i="19"/>
  <c r="BO18" i="19"/>
  <c r="AW36" i="19"/>
  <c r="AW9" i="19"/>
  <c r="BO19" i="19"/>
  <c r="AW28" i="19"/>
  <c r="AW34" i="19"/>
  <c r="BO20" i="19"/>
  <c r="AW25" i="19"/>
  <c r="AW21" i="19"/>
  <c r="BO21" i="19"/>
  <c r="AW15" i="19"/>
  <c r="AW14" i="19"/>
  <c r="BO6" i="19"/>
  <c r="AW19" i="19"/>
  <c r="AW17" i="19"/>
  <c r="BO7" i="19"/>
  <c r="AW31" i="19"/>
  <c r="AW37" i="19"/>
  <c r="BO9" i="19"/>
  <c r="AW35" i="19"/>
  <c r="AW13" i="19"/>
  <c r="B734" i="31"/>
  <c r="B735" i="31"/>
  <c r="W455" i="31"/>
  <c r="P462" i="31"/>
  <c r="A725" i="31"/>
  <c r="A726" i="31" s="1"/>
  <c r="A727" i="31" s="1"/>
  <c r="B729" i="31"/>
  <c r="AL448" i="31"/>
  <c r="AE455" i="31"/>
  <c r="H448" i="31"/>
  <c r="A455" i="31"/>
  <c r="B732" i="31"/>
  <c r="A728" i="31"/>
  <c r="H455" i="30"/>
  <c r="A462" i="30"/>
  <c r="A722" i="30"/>
  <c r="A723" i="30" s="1"/>
  <c r="B726" i="30"/>
  <c r="W448" i="30"/>
  <c r="P455" i="30"/>
  <c r="B732" i="30"/>
  <c r="A728" i="30"/>
  <c r="AE455" i="30"/>
  <c r="AL448" i="30"/>
  <c r="A725" i="30"/>
  <c r="B729" i="30"/>
  <c r="B727" i="30"/>
  <c r="AL448" i="29"/>
  <c r="AE455" i="29"/>
  <c r="H448" i="29"/>
  <c r="A455" i="29"/>
  <c r="A725" i="29"/>
  <c r="B729" i="29"/>
  <c r="B732" i="29"/>
  <c r="A728" i="29"/>
  <c r="B727" i="29"/>
  <c r="A722" i="29"/>
  <c r="A723" i="29" s="1"/>
  <c r="B726" i="29"/>
  <c r="W448" i="29"/>
  <c r="P455" i="29"/>
  <c r="A725" i="20"/>
  <c r="A726" i="20" s="1"/>
  <c r="A727" i="20" s="1"/>
  <c r="A728" i="20"/>
  <c r="AT41" i="5"/>
  <c r="BR41" i="5" s="1"/>
  <c r="AS41" i="5"/>
  <c r="BQ41" i="5" s="1"/>
  <c r="BX19" i="5"/>
  <c r="BX26" i="5" s="1" a="1"/>
  <c r="AZ41" i="5"/>
  <c r="BP41" i="5"/>
  <c r="AZ34" i="5"/>
  <c r="BP34" i="5"/>
  <c r="AH73" i="5"/>
  <c r="BN73" i="5"/>
  <c r="BV73" i="5"/>
  <c r="CT73" i="5"/>
  <c r="CL73" i="5"/>
  <c r="CD73" i="5"/>
  <c r="AS42" i="5"/>
  <c r="BQ42" i="5" s="1"/>
  <c r="AZ55" i="3"/>
  <c r="AT6" i="3"/>
  <c r="AZ6" i="3"/>
  <c r="AR13" i="3"/>
  <c r="AS56" i="3"/>
  <c r="AU56" i="3"/>
  <c r="AS6" i="3"/>
  <c r="AS13" i="3" s="1"/>
  <c r="AS20" i="3" s="1"/>
  <c r="BH55" i="3"/>
  <c r="AP48" i="5"/>
  <c r="AS48" i="5" s="1"/>
  <c r="BQ48" i="5" s="1"/>
  <c r="AK47" i="5"/>
  <c r="AS47" i="5" s="1"/>
  <c r="BQ47" i="5" s="1"/>
  <c r="AU42" i="5"/>
  <c r="AT43" i="5"/>
  <c r="BR43" i="5" s="1"/>
  <c r="AT36" i="5"/>
  <c r="AP50" i="5"/>
  <c r="AV50" i="5" s="1"/>
  <c r="AU36" i="5"/>
  <c r="BS36" i="5" s="1"/>
  <c r="AP49" i="5"/>
  <c r="AU49" i="5" s="1"/>
  <c r="BS49" i="5" s="1"/>
  <c r="AP73" i="5"/>
  <c r="AU43" i="5"/>
  <c r="BS43" i="5" s="1"/>
  <c r="AX73" i="5"/>
  <c r="BF73" i="5"/>
  <c r="AD57" i="5"/>
  <c r="U61" i="5"/>
  <c r="AC61" i="5" s="1"/>
  <c r="AB57" i="5"/>
  <c r="V62" i="5"/>
  <c r="AD62" i="5" s="1"/>
  <c r="AE57" i="5"/>
  <c r="AM57" i="5" s="1"/>
  <c r="AE54" i="5"/>
  <c r="AF57" i="5"/>
  <c r="AN57" i="5" s="1"/>
  <c r="BA35" i="5"/>
  <c r="AB47" i="5"/>
  <c r="AJ47" i="5" s="1"/>
  <c r="AR47" i="5" s="1"/>
  <c r="BP47" i="5" s="1"/>
  <c r="AC57" i="5"/>
  <c r="AD56" i="5"/>
  <c r="AL56" i="5" s="1"/>
  <c r="BB34" i="5"/>
  <c r="BD36" i="5"/>
  <c r="AD54" i="5"/>
  <c r="AB54" i="5"/>
  <c r="V63" i="5"/>
  <c r="AF55" i="5"/>
  <c r="AF54" i="5"/>
  <c r="AB56" i="5"/>
  <c r="AC56" i="5"/>
  <c r="AF56" i="5"/>
  <c r="R73" i="5"/>
  <c r="J73" i="5"/>
  <c r="AE56" i="5"/>
  <c r="AC54" i="5"/>
  <c r="AB55" i="5"/>
  <c r="AJ55" i="5" s="1"/>
  <c r="T62" i="5"/>
  <c r="AB62" i="5" s="1"/>
  <c r="AJ62" i="5" s="1"/>
  <c r="X62" i="5"/>
  <c r="AF62" i="5" s="1"/>
  <c r="W62" i="5"/>
  <c r="AE62" i="5" s="1"/>
  <c r="U62" i="5"/>
  <c r="T61" i="5"/>
  <c r="W61" i="5"/>
  <c r="AE61" i="5" s="1"/>
  <c r="X61" i="5"/>
  <c r="AF61" i="5" s="1"/>
  <c r="V61" i="5"/>
  <c r="AD61" i="5" s="1"/>
  <c r="N64" i="5"/>
  <c r="W64" i="5" s="1"/>
  <c r="AE55" i="5"/>
  <c r="AC55" i="5"/>
  <c r="AK55" i="5" s="1"/>
  <c r="U63" i="5"/>
  <c r="AC63" i="5" s="1"/>
  <c r="T63" i="5"/>
  <c r="AB63" i="5" s="1"/>
  <c r="X63" i="5"/>
  <c r="AF63" i="5" s="1"/>
  <c r="AD55" i="5"/>
  <c r="W63" i="5"/>
  <c r="AE63" i="5" s="1"/>
  <c r="E69" i="5"/>
  <c r="M69" i="5" s="1"/>
  <c r="D69" i="5"/>
  <c r="BD43" i="5"/>
  <c r="G71" i="5"/>
  <c r="O71" i="5" s="1"/>
  <c r="F71" i="5"/>
  <c r="N71" i="5" s="1"/>
  <c r="D68" i="5"/>
  <c r="F70" i="5"/>
  <c r="N70" i="5" s="1"/>
  <c r="E70" i="5"/>
  <c r="M70" i="5" s="1"/>
  <c r="A80" i="5"/>
  <c r="Z73" i="5"/>
  <c r="H78" i="5"/>
  <c r="P78" i="5" s="1"/>
  <c r="E75" i="5"/>
  <c r="M75" i="5" s="1"/>
  <c r="F76" i="5"/>
  <c r="N76" i="5" s="1"/>
  <c r="G77" i="5"/>
  <c r="O77" i="5" s="1"/>
  <c r="BO4" i="19" l="1"/>
  <c r="AW4" i="19"/>
  <c r="AM56" i="5"/>
  <c r="H455" i="31"/>
  <c r="A462" i="31"/>
  <c r="AL455" i="31"/>
  <c r="AE462" i="31"/>
  <c r="A729" i="31"/>
  <c r="A730" i="31" s="1"/>
  <c r="A731" i="31" s="1"/>
  <c r="B733" i="31"/>
  <c r="W462" i="31"/>
  <c r="P469" i="31"/>
  <c r="B739" i="31"/>
  <c r="B738" i="31"/>
  <c r="A732" i="31"/>
  <c r="B736" i="31"/>
  <c r="A729" i="30"/>
  <c r="B733" i="30"/>
  <c r="AE462" i="30"/>
  <c r="AL455" i="30"/>
  <c r="A732" i="30"/>
  <c r="B736" i="30"/>
  <c r="P462" i="30"/>
  <c r="W455" i="30"/>
  <c r="A726" i="30"/>
  <c r="B730" i="30"/>
  <c r="A727" i="30"/>
  <c r="B731" i="30"/>
  <c r="A469" i="30"/>
  <c r="H462" i="30"/>
  <c r="P462" i="29"/>
  <c r="W455" i="29"/>
  <c r="A726" i="29"/>
  <c r="B730" i="29"/>
  <c r="A727" i="29"/>
  <c r="B731" i="29"/>
  <c r="A732" i="29"/>
  <c r="B736" i="29"/>
  <c r="A729" i="29"/>
  <c r="B733" i="29"/>
  <c r="A462" i="29"/>
  <c r="H455" i="29"/>
  <c r="AE462" i="29"/>
  <c r="AL455" i="29"/>
  <c r="A732" i="20"/>
  <c r="A729" i="20"/>
  <c r="A730" i="20" s="1"/>
  <c r="A731" i="20" s="1"/>
  <c r="BB41" i="5"/>
  <c r="BB36" i="5"/>
  <c r="BR36" i="5"/>
  <c r="BC42" i="5"/>
  <c r="BS42" i="5"/>
  <c r="BD50" i="5"/>
  <c r="BT50" i="5"/>
  <c r="AH80" i="5"/>
  <c r="CT80" i="5"/>
  <c r="CL80" i="5"/>
  <c r="CD80" i="5"/>
  <c r="BV80" i="5"/>
  <c r="BN80" i="5"/>
  <c r="BA42" i="5"/>
  <c r="BX26" i="5"/>
  <c r="BC56" i="3"/>
  <c r="BA56" i="3"/>
  <c r="AR48" i="5"/>
  <c r="BP48" i="5" s="1"/>
  <c r="AT48" i="5"/>
  <c r="AL57" i="5"/>
  <c r="AP57" i="5" s="1"/>
  <c r="AV57" i="5" s="1"/>
  <c r="AZ13" i="3"/>
  <c r="BH13" i="3" s="1"/>
  <c r="AR20" i="3"/>
  <c r="AZ20" i="3" s="1"/>
  <c r="BH20" i="3" s="1"/>
  <c r="BH34" i="3"/>
  <c r="BH27" i="3"/>
  <c r="BH41" i="3"/>
  <c r="BH48" i="3"/>
  <c r="BB6" i="3"/>
  <c r="AT13" i="3"/>
  <c r="AM63" i="5"/>
  <c r="AK56" i="5"/>
  <c r="AJ54" i="5"/>
  <c r="AR54" i="5" s="1"/>
  <c r="BP54" i="5" s="1"/>
  <c r="AL62" i="5"/>
  <c r="AK63" i="5"/>
  <c r="AL55" i="5"/>
  <c r="AP55" i="5" s="1"/>
  <c r="AS55" i="5" s="1"/>
  <c r="BQ55" i="5" s="1"/>
  <c r="AK54" i="5"/>
  <c r="AS54" i="5" s="1"/>
  <c r="AK61" i="5"/>
  <c r="AS61" i="5" s="1"/>
  <c r="BQ61" i="5" s="1"/>
  <c r="AS49" i="5"/>
  <c r="AT50" i="5"/>
  <c r="AP80" i="5"/>
  <c r="AT49" i="5"/>
  <c r="BR49" i="5" s="1"/>
  <c r="AU50" i="5"/>
  <c r="BS50" i="5" s="1"/>
  <c r="AB61" i="5"/>
  <c r="AJ61" i="5" s="1"/>
  <c r="AR61" i="5" s="1"/>
  <c r="BP61" i="5" s="1"/>
  <c r="BA47" i="5"/>
  <c r="BB43" i="5"/>
  <c r="R80" i="5"/>
  <c r="J80" i="5"/>
  <c r="W70" i="5"/>
  <c r="AE70" i="5" s="1"/>
  <c r="W71" i="5"/>
  <c r="V71" i="5"/>
  <c r="AD71" i="5" s="1"/>
  <c r="U71" i="5"/>
  <c r="AC71" i="5" s="1"/>
  <c r="T71" i="5"/>
  <c r="AB71" i="5" s="1"/>
  <c r="U70" i="5"/>
  <c r="AC70" i="5" s="1"/>
  <c r="T70" i="5"/>
  <c r="AB70" i="5" s="1"/>
  <c r="X70" i="5"/>
  <c r="AF70" i="5" s="1"/>
  <c r="V70" i="5"/>
  <c r="L68" i="5"/>
  <c r="X71" i="5"/>
  <c r="AF71" i="5" s="1"/>
  <c r="AN71" i="5" s="1"/>
  <c r="L69" i="5"/>
  <c r="U69" i="5" s="1"/>
  <c r="V64" i="5"/>
  <c r="AD64" i="5" s="1"/>
  <c r="T64" i="5"/>
  <c r="AB64" i="5" s="1"/>
  <c r="U64" i="5"/>
  <c r="AC64" i="5" s="1"/>
  <c r="X64" i="5"/>
  <c r="AF64" i="5" s="1"/>
  <c r="AN64" i="5" s="1"/>
  <c r="AD63" i="5"/>
  <c r="AL63" i="5" s="1"/>
  <c r="Z80" i="5"/>
  <c r="A87" i="5"/>
  <c r="G84" i="5"/>
  <c r="O84" i="5" s="1"/>
  <c r="F83" i="5"/>
  <c r="N83" i="5" s="1"/>
  <c r="E82" i="5"/>
  <c r="BF80" i="5"/>
  <c r="AX80" i="5"/>
  <c r="H85" i="5"/>
  <c r="P85" i="5" s="1"/>
  <c r="AC62" i="5"/>
  <c r="AK62" i="5" s="1"/>
  <c r="AE64" i="5"/>
  <c r="AM64" i="5" s="1"/>
  <c r="E77" i="5"/>
  <c r="M77" i="5" s="1"/>
  <c r="F77" i="5"/>
  <c r="N77" i="5" s="1"/>
  <c r="D76" i="5"/>
  <c r="L76" i="5" s="1"/>
  <c r="E76" i="5"/>
  <c r="M76" i="5" s="1"/>
  <c r="D75" i="5"/>
  <c r="L75" i="5" s="1"/>
  <c r="U75" i="5" s="1"/>
  <c r="G78" i="5"/>
  <c r="O78" i="5" s="1"/>
  <c r="F78" i="5"/>
  <c r="N78" i="5" s="1"/>
  <c r="AP56" i="5" l="1"/>
  <c r="AU56" i="5" s="1"/>
  <c r="BS56" i="5" s="1"/>
  <c r="B742" i="31"/>
  <c r="B743" i="31"/>
  <c r="P476" i="31"/>
  <c r="W469" i="31"/>
  <c r="A733" i="31"/>
  <c r="A734" i="31" s="1"/>
  <c r="A735" i="31" s="1"/>
  <c r="B737" i="31"/>
  <c r="AL462" i="31"/>
  <c r="AE469" i="31"/>
  <c r="A469" i="31"/>
  <c r="H462" i="31"/>
  <c r="A736" i="31"/>
  <c r="B740" i="31"/>
  <c r="H469" i="30"/>
  <c r="A476" i="30"/>
  <c r="B735" i="30"/>
  <c r="A730" i="30"/>
  <c r="A731" i="30" s="1"/>
  <c r="B734" i="30"/>
  <c r="W462" i="30"/>
  <c r="P469" i="30"/>
  <c r="A736" i="30"/>
  <c r="B740" i="30"/>
  <c r="AL462" i="30"/>
  <c r="AE469" i="30"/>
  <c r="A733" i="30"/>
  <c r="B737" i="30"/>
  <c r="AE469" i="29"/>
  <c r="AL462" i="29"/>
  <c r="A469" i="29"/>
  <c r="H462" i="29"/>
  <c r="A733" i="29"/>
  <c r="B737" i="29"/>
  <c r="A736" i="29"/>
  <c r="B740" i="29"/>
  <c r="B735" i="29"/>
  <c r="A730" i="29"/>
  <c r="A731" i="29" s="1"/>
  <c r="B734" i="29"/>
  <c r="W462" i="29"/>
  <c r="P469" i="29"/>
  <c r="BX33" i="5" a="1"/>
  <c r="BX33" i="5" s="1"/>
  <c r="BX40" i="5" s="1" a="1"/>
  <c r="A733" i="20"/>
  <c r="A734" i="20" s="1"/>
  <c r="A735" i="20" s="1"/>
  <c r="A736" i="20"/>
  <c r="BB50" i="5"/>
  <c r="BR50" i="5"/>
  <c r="BA49" i="5"/>
  <c r="BQ49" i="5"/>
  <c r="BD57" i="5"/>
  <c r="BT57" i="5"/>
  <c r="BA54" i="5"/>
  <c r="BQ54" i="5"/>
  <c r="BB48" i="5"/>
  <c r="BR48" i="5"/>
  <c r="AH87" i="5"/>
  <c r="CD87" i="5"/>
  <c r="BV87" i="5"/>
  <c r="BN87" i="5"/>
  <c r="CL87" i="5"/>
  <c r="CT87" i="5"/>
  <c r="BB13" i="3"/>
  <c r="BJ13" i="3" s="1"/>
  <c r="AT20" i="3"/>
  <c r="BB20" i="3" s="1"/>
  <c r="BJ20" i="3" s="1"/>
  <c r="BJ27" i="3"/>
  <c r="BJ34" i="3"/>
  <c r="BJ48" i="3"/>
  <c r="BJ41" i="3"/>
  <c r="BJ55" i="3"/>
  <c r="AP63" i="5"/>
  <c r="AU63" i="5" s="1"/>
  <c r="BS63" i="5" s="1"/>
  <c r="AM70" i="5"/>
  <c r="AL71" i="5"/>
  <c r="AL64" i="5"/>
  <c r="AK70" i="5"/>
  <c r="AT57" i="5"/>
  <c r="AU57" i="5"/>
  <c r="BS57" i="5" s="1"/>
  <c r="AP62" i="5"/>
  <c r="AT55" i="5"/>
  <c r="BR55" i="5" s="1"/>
  <c r="AR55" i="5"/>
  <c r="AS56" i="5"/>
  <c r="BQ56" i="5" s="1"/>
  <c r="AT56" i="5"/>
  <c r="BR56" i="5" s="1"/>
  <c r="AP87" i="5"/>
  <c r="BC56" i="5"/>
  <c r="BA61" i="5"/>
  <c r="AE71" i="5"/>
  <c r="AM71" i="5" s="1"/>
  <c r="AZ48" i="5"/>
  <c r="BC49" i="5"/>
  <c r="X78" i="5"/>
  <c r="V77" i="5"/>
  <c r="U76" i="5"/>
  <c r="R87" i="5"/>
  <c r="J87" i="5"/>
  <c r="D82" i="5"/>
  <c r="L82" i="5" s="1"/>
  <c r="M82" i="5"/>
  <c r="T76" i="5"/>
  <c r="W76" i="5"/>
  <c r="X76" i="5"/>
  <c r="U77" i="5"/>
  <c r="T77" i="5"/>
  <c r="X77" i="5"/>
  <c r="V76" i="5"/>
  <c r="W77" i="5"/>
  <c r="T68" i="5"/>
  <c r="X68" i="5"/>
  <c r="AF68" i="5" s="1"/>
  <c r="V68" i="5"/>
  <c r="AD68" i="5" s="1"/>
  <c r="W68" i="5"/>
  <c r="AE68" i="5" s="1"/>
  <c r="U68" i="5"/>
  <c r="AC68" i="5" s="1"/>
  <c r="V78" i="5"/>
  <c r="T78" i="5"/>
  <c r="U78" i="5"/>
  <c r="T69" i="5"/>
  <c r="AB69" i="5" s="1"/>
  <c r="AJ69" i="5" s="1"/>
  <c r="W69" i="5"/>
  <c r="AE69" i="5" s="1"/>
  <c r="X69" i="5"/>
  <c r="AF69" i="5" s="1"/>
  <c r="V69" i="5"/>
  <c r="AD69" i="5" s="1"/>
  <c r="W78" i="5"/>
  <c r="T75" i="5"/>
  <c r="X75" i="5"/>
  <c r="W75" i="5"/>
  <c r="V75" i="5"/>
  <c r="E84" i="5"/>
  <c r="M84" i="5" s="1"/>
  <c r="F84" i="5"/>
  <c r="N84" i="5" s="1"/>
  <c r="A94" i="5"/>
  <c r="AH94" i="5" s="1"/>
  <c r="G91" i="5"/>
  <c r="O91" i="5" s="1"/>
  <c r="E89" i="5"/>
  <c r="M89" i="5" s="1"/>
  <c r="BF87" i="5"/>
  <c r="AX87" i="5"/>
  <c r="H92" i="5"/>
  <c r="P92" i="5" s="1"/>
  <c r="Z87" i="5"/>
  <c r="F90" i="5"/>
  <c r="N90" i="5" s="1"/>
  <c r="AD70" i="5"/>
  <c r="AL70" i="5" s="1"/>
  <c r="G85" i="5"/>
  <c r="O85" i="5" s="1"/>
  <c r="F85" i="5"/>
  <c r="N85" i="5" s="1"/>
  <c r="AC69" i="5"/>
  <c r="AK69" i="5" s="1"/>
  <c r="E83" i="5"/>
  <c r="M83" i="5" s="1"/>
  <c r="D83" i="5"/>
  <c r="L83" i="5" s="1"/>
  <c r="H469" i="31" l="1"/>
  <c r="A476" i="31"/>
  <c r="AL469" i="31"/>
  <c r="AE476" i="31"/>
  <c r="A737" i="31"/>
  <c r="A738" i="31" s="1"/>
  <c r="A739" i="31" s="1"/>
  <c r="B741" i="31"/>
  <c r="P483" i="31"/>
  <c r="W476" i="31"/>
  <c r="B747" i="31"/>
  <c r="B746" i="31"/>
  <c r="A740" i="31"/>
  <c r="B744" i="31"/>
  <c r="AL469" i="30"/>
  <c r="AE476" i="30"/>
  <c r="A740" i="30"/>
  <c r="B744" i="30"/>
  <c r="P476" i="30"/>
  <c r="W469" i="30"/>
  <c r="B738" i="30"/>
  <c r="A734" i="30"/>
  <c r="A735" i="30"/>
  <c r="B739" i="30"/>
  <c r="H476" i="30"/>
  <c r="A483" i="30"/>
  <c r="A737" i="30"/>
  <c r="B741" i="30"/>
  <c r="B738" i="29"/>
  <c r="A734" i="29"/>
  <c r="A735" i="29"/>
  <c r="B739" i="29"/>
  <c r="A740" i="29"/>
  <c r="B744" i="29"/>
  <c r="A737" i="29"/>
  <c r="B741" i="29"/>
  <c r="H469" i="29"/>
  <c r="A476" i="29"/>
  <c r="AL469" i="29"/>
  <c r="AE476" i="29"/>
  <c r="P476" i="29"/>
  <c r="W469" i="29"/>
  <c r="A737" i="20"/>
  <c r="A738" i="20" s="1"/>
  <c r="A739" i="20" s="1"/>
  <c r="A740" i="20"/>
  <c r="BB57" i="5"/>
  <c r="BR57" i="5"/>
  <c r="AZ55" i="5"/>
  <c r="BP55" i="5"/>
  <c r="BX40" i="5"/>
  <c r="BX47" i="5" s="1" a="1"/>
  <c r="AT63" i="5"/>
  <c r="BR63" i="5" s="1"/>
  <c r="AS63" i="5"/>
  <c r="BQ63" i="5" s="1"/>
  <c r="AL69" i="5"/>
  <c r="AK68" i="5"/>
  <c r="AS68" i="5" s="1"/>
  <c r="BQ68" i="5" s="1"/>
  <c r="AP70" i="5"/>
  <c r="AU70" i="5" s="1"/>
  <c r="AP71" i="5"/>
  <c r="AV71" i="5" s="1"/>
  <c r="AP64" i="5"/>
  <c r="AV64" i="5" s="1"/>
  <c r="BT64" i="5" s="1"/>
  <c r="AP94" i="5"/>
  <c r="AS62" i="5"/>
  <c r="BQ62" i="5" s="1"/>
  <c r="AR62" i="5"/>
  <c r="AT62" i="5"/>
  <c r="BR62" i="5" s="1"/>
  <c r="BA56" i="5"/>
  <c r="BB55" i="5"/>
  <c r="V84" i="5"/>
  <c r="AC76" i="5"/>
  <c r="AK76" i="5" s="1"/>
  <c r="U82" i="5"/>
  <c r="AC82" i="5" s="1"/>
  <c r="AC77" i="5"/>
  <c r="AD76" i="5"/>
  <c r="AE75" i="5"/>
  <c r="V83" i="5"/>
  <c r="AD83" i="5" s="1"/>
  <c r="R94" i="5"/>
  <c r="J94" i="5"/>
  <c r="AD75" i="5"/>
  <c r="AB68" i="5"/>
  <c r="AJ68" i="5" s="1"/>
  <c r="AR68" i="5" s="1"/>
  <c r="BP68" i="5" s="1"/>
  <c r="AF75" i="5"/>
  <c r="AC75" i="5"/>
  <c r="AB78" i="5"/>
  <c r="V85" i="5"/>
  <c r="AD85" i="5" s="1"/>
  <c r="U85" i="5"/>
  <c r="AC85" i="5" s="1"/>
  <c r="T85" i="5"/>
  <c r="AB85" i="5" s="1"/>
  <c r="AD78" i="5"/>
  <c r="T82" i="5"/>
  <c r="X82" i="5"/>
  <c r="AF82" i="5" s="1"/>
  <c r="V82" i="5"/>
  <c r="AD82" i="5" s="1"/>
  <c r="W82" i="5"/>
  <c r="AE82" i="5" s="1"/>
  <c r="AF77" i="5"/>
  <c r="AD77" i="5"/>
  <c r="AL77" i="5" s="1"/>
  <c r="U83" i="5"/>
  <c r="U84" i="5"/>
  <c r="AC84" i="5" s="1"/>
  <c r="T84" i="5"/>
  <c r="AB84" i="5" s="1"/>
  <c r="X84" i="5"/>
  <c r="AF84" i="5" s="1"/>
  <c r="AE76" i="5"/>
  <c r="AB77" i="5"/>
  <c r="AE77" i="5"/>
  <c r="AF76" i="5"/>
  <c r="AB76" i="5"/>
  <c r="AJ76" i="5" s="1"/>
  <c r="W85" i="5"/>
  <c r="AB75" i="5"/>
  <c r="W84" i="5"/>
  <c r="AE84" i="5" s="1"/>
  <c r="T83" i="5"/>
  <c r="AB83" i="5" s="1"/>
  <c r="AJ83" i="5" s="1"/>
  <c r="W83" i="5"/>
  <c r="AE83" i="5" s="1"/>
  <c r="X83" i="5"/>
  <c r="AF83" i="5" s="1"/>
  <c r="X85" i="5"/>
  <c r="AF85" i="5" s="1"/>
  <c r="AN85" i="5" s="1"/>
  <c r="AE78" i="5"/>
  <c r="AM78" i="5" s="1"/>
  <c r="AF78" i="5"/>
  <c r="AN78" i="5" s="1"/>
  <c r="AC78" i="5"/>
  <c r="E90" i="5"/>
  <c r="M90" i="5" s="1"/>
  <c r="D90" i="5"/>
  <c r="F92" i="5"/>
  <c r="N92" i="5" s="1"/>
  <c r="G92" i="5"/>
  <c r="O92" i="5" s="1"/>
  <c r="D89" i="5"/>
  <c r="E91" i="5"/>
  <c r="M91" i="5" s="1"/>
  <c r="F91" i="5"/>
  <c r="N91" i="5" s="1"/>
  <c r="AX94" i="5"/>
  <c r="A101" i="5"/>
  <c r="AH101" i="5" s="1"/>
  <c r="H99" i="5"/>
  <c r="P99" i="5" s="1"/>
  <c r="Z94" i="5"/>
  <c r="F97" i="5"/>
  <c r="N97" i="5" s="1"/>
  <c r="E96" i="5"/>
  <c r="G98" i="5"/>
  <c r="O98" i="5" s="1"/>
  <c r="BF94" i="5"/>
  <c r="B750" i="31" l="1"/>
  <c r="B751" i="31"/>
  <c r="W483" i="31"/>
  <c r="P490" i="31"/>
  <c r="A741" i="31"/>
  <c r="A742" i="31" s="1"/>
  <c r="A743" i="31" s="1"/>
  <c r="B745" i="31"/>
  <c r="AE483" i="31"/>
  <c r="AL476" i="31"/>
  <c r="H476" i="31"/>
  <c r="A483" i="31"/>
  <c r="B748" i="31"/>
  <c r="A744" i="31"/>
  <c r="H483" i="30"/>
  <c r="A490" i="30"/>
  <c r="B743" i="30"/>
  <c r="A738" i="30"/>
  <c r="A739" i="30" s="1"/>
  <c r="B742" i="30"/>
  <c r="P483" i="30"/>
  <c r="W476" i="30"/>
  <c r="B748" i="30"/>
  <c r="A744" i="30"/>
  <c r="AL476" i="30"/>
  <c r="AE483" i="30"/>
  <c r="A741" i="30"/>
  <c r="B745" i="30"/>
  <c r="P483" i="29"/>
  <c r="W476" i="29"/>
  <c r="AL476" i="29"/>
  <c r="AE483" i="29"/>
  <c r="H476" i="29"/>
  <c r="A483" i="29"/>
  <c r="A741" i="29"/>
  <c r="B745" i="29"/>
  <c r="B748" i="29"/>
  <c r="A744" i="29"/>
  <c r="B743" i="29"/>
  <c r="A738" i="29"/>
  <c r="A739" i="29" s="1"/>
  <c r="B742" i="29"/>
  <c r="A741" i="20"/>
  <c r="A742" i="20" s="1"/>
  <c r="A743" i="20" s="1"/>
  <c r="A744" i="20"/>
  <c r="BD71" i="5"/>
  <c r="BT71" i="5"/>
  <c r="BC70" i="5"/>
  <c r="BS70" i="5"/>
  <c r="BX47" i="5"/>
  <c r="BX54" i="5" s="1" a="1"/>
  <c r="AZ62" i="5"/>
  <c r="BP62" i="5"/>
  <c r="AS70" i="5"/>
  <c r="BQ70" i="5" s="1"/>
  <c r="AM77" i="5"/>
  <c r="AK75" i="5"/>
  <c r="AS75" i="5" s="1"/>
  <c r="AL78" i="5"/>
  <c r="AP78" i="5" s="1"/>
  <c r="AV78" i="5" s="1"/>
  <c r="BT78" i="5" s="1"/>
  <c r="AM84" i="5"/>
  <c r="AK77" i="5"/>
  <c r="AK82" i="5"/>
  <c r="AS82" i="5" s="1"/>
  <c r="BQ82" i="5" s="1"/>
  <c r="AJ75" i="5"/>
  <c r="AR75" i="5" s="1"/>
  <c r="BP75" i="5" s="1"/>
  <c r="AL85" i="5"/>
  <c r="AK84" i="5"/>
  <c r="AL83" i="5"/>
  <c r="AL76" i="5"/>
  <c r="AP76" i="5" s="1"/>
  <c r="AT76" i="5" s="1"/>
  <c r="BR76" i="5" s="1"/>
  <c r="AT70" i="5"/>
  <c r="BR70" i="5" s="1"/>
  <c r="AT71" i="5"/>
  <c r="AU64" i="5"/>
  <c r="BS64" i="5" s="1"/>
  <c r="AT64" i="5"/>
  <c r="AP101" i="5"/>
  <c r="AU71" i="5"/>
  <c r="BS71" i="5" s="1"/>
  <c r="AP69" i="5"/>
  <c r="AT69" i="5" s="1"/>
  <c r="BR69" i="5" s="1"/>
  <c r="AD84" i="5"/>
  <c r="AL84" i="5" s="1"/>
  <c r="BA68" i="5"/>
  <c r="V91" i="5"/>
  <c r="BC63" i="5"/>
  <c r="BA63" i="5"/>
  <c r="BB62" i="5"/>
  <c r="BD64" i="5"/>
  <c r="AB82" i="5"/>
  <c r="AJ82" i="5" s="1"/>
  <c r="AR82" i="5" s="1"/>
  <c r="BP82" i="5" s="1"/>
  <c r="W91" i="5"/>
  <c r="AE91" i="5" s="1"/>
  <c r="D96" i="5"/>
  <c r="L96" i="5" s="1"/>
  <c r="M96" i="5"/>
  <c r="R101" i="5"/>
  <c r="J101" i="5"/>
  <c r="W92" i="5"/>
  <c r="L89" i="5"/>
  <c r="V92" i="5"/>
  <c r="AD92" i="5" s="1"/>
  <c r="T92" i="5"/>
  <c r="AB92" i="5" s="1"/>
  <c r="U92" i="5"/>
  <c r="AC92" i="5" s="1"/>
  <c r="L90" i="5"/>
  <c r="U90" i="5" s="1"/>
  <c r="U91" i="5"/>
  <c r="AC91" i="5" s="1"/>
  <c r="T91" i="5"/>
  <c r="AB91" i="5" s="1"/>
  <c r="X91" i="5"/>
  <c r="AF91" i="5" s="1"/>
  <c r="X92" i="5"/>
  <c r="AF92" i="5" s="1"/>
  <c r="AN92" i="5" s="1"/>
  <c r="AC83" i="5"/>
  <c r="AK83" i="5" s="1"/>
  <c r="F98" i="5"/>
  <c r="N98" i="5" s="1"/>
  <c r="E98" i="5"/>
  <c r="M98" i="5" s="1"/>
  <c r="E97" i="5"/>
  <c r="M97" i="5" s="1"/>
  <c r="D97" i="5"/>
  <c r="AE85" i="5"/>
  <c r="AM85" i="5" s="1"/>
  <c r="F99" i="5"/>
  <c r="N99" i="5" s="1"/>
  <c r="G99" i="5"/>
  <c r="O99" i="5" s="1"/>
  <c r="F104" i="5"/>
  <c r="N104" i="5" s="1"/>
  <c r="H106" i="5"/>
  <c r="P106" i="5" s="1"/>
  <c r="A108" i="5"/>
  <c r="AH108" i="5" s="1"/>
  <c r="G105" i="5"/>
  <c r="O105" i="5" s="1"/>
  <c r="E103" i="5"/>
  <c r="M103" i="5" s="1"/>
  <c r="Z101" i="5"/>
  <c r="BF101" i="5"/>
  <c r="AX101" i="5"/>
  <c r="AP77" i="5" l="1"/>
  <c r="AS77" i="5" s="1"/>
  <c r="BQ77" i="5" s="1"/>
  <c r="A748" i="31"/>
  <c r="B752" i="31"/>
  <c r="H483" i="31"/>
  <c r="A490" i="31"/>
  <c r="AE490" i="31"/>
  <c r="AL483" i="31"/>
  <c r="A745" i="31"/>
  <c r="A746" i="31" s="1"/>
  <c r="A747" i="31" s="1"/>
  <c r="B749" i="31"/>
  <c r="W490" i="31"/>
  <c r="P497" i="31"/>
  <c r="B755" i="31"/>
  <c r="B754" i="31"/>
  <c r="AE490" i="30"/>
  <c r="AL483" i="30"/>
  <c r="A748" i="30"/>
  <c r="B752" i="30"/>
  <c r="W483" i="30"/>
  <c r="P490" i="30"/>
  <c r="A742" i="30"/>
  <c r="B746" i="30"/>
  <c r="A743" i="30"/>
  <c r="B747" i="30"/>
  <c r="H490" i="30"/>
  <c r="A497" i="30"/>
  <c r="A745" i="30"/>
  <c r="B749" i="30"/>
  <c r="B747" i="29"/>
  <c r="A748" i="29"/>
  <c r="B752" i="29"/>
  <c r="A745" i="29"/>
  <c r="B749" i="29"/>
  <c r="H483" i="29"/>
  <c r="A490" i="29"/>
  <c r="AE490" i="29"/>
  <c r="AL483" i="29"/>
  <c r="A742" i="29"/>
  <c r="A743" i="29" s="1"/>
  <c r="B746" i="29"/>
  <c r="W483" i="29"/>
  <c r="P490" i="29"/>
  <c r="A748" i="20"/>
  <c r="A745" i="20"/>
  <c r="A746" i="20" s="1"/>
  <c r="A747" i="20" s="1"/>
  <c r="BA70" i="5"/>
  <c r="AP84" i="5"/>
  <c r="AT84" i="5" s="1"/>
  <c r="BR84" i="5" s="1"/>
  <c r="BB64" i="5"/>
  <c r="BR64" i="5"/>
  <c r="BA75" i="5"/>
  <c r="BQ75" i="5"/>
  <c r="BB71" i="5"/>
  <c r="BR71" i="5"/>
  <c r="BX54" i="5"/>
  <c r="AM91" i="5"/>
  <c r="AP85" i="5"/>
  <c r="AV85" i="5" s="1"/>
  <c r="BT85" i="5" s="1"/>
  <c r="AK91" i="5"/>
  <c r="AL92" i="5"/>
  <c r="AR76" i="5"/>
  <c r="BP76" i="5" s="1"/>
  <c r="AS69" i="5"/>
  <c r="BQ69" i="5" s="1"/>
  <c r="AR69" i="5"/>
  <c r="AS76" i="5"/>
  <c r="BQ76" i="5" s="1"/>
  <c r="AP83" i="5"/>
  <c r="AT78" i="5"/>
  <c r="AU78" i="5"/>
  <c r="BS78" i="5" s="1"/>
  <c r="AU77" i="5"/>
  <c r="BS77" i="5" s="1"/>
  <c r="AT77" i="5"/>
  <c r="BR77" i="5" s="1"/>
  <c r="AP108" i="5"/>
  <c r="BA82" i="5"/>
  <c r="BB76" i="5"/>
  <c r="BD78" i="5"/>
  <c r="BB69" i="5"/>
  <c r="BA77" i="5"/>
  <c r="AD91" i="5"/>
  <c r="AL91" i="5" s="1"/>
  <c r="X99" i="5"/>
  <c r="AF99" i="5" s="1"/>
  <c r="AN99" i="5" s="1"/>
  <c r="AE92" i="5"/>
  <c r="AM92" i="5" s="1"/>
  <c r="W99" i="5"/>
  <c r="R108" i="5"/>
  <c r="J108" i="5"/>
  <c r="U96" i="5"/>
  <c r="AC96" i="5" s="1"/>
  <c r="T96" i="5"/>
  <c r="V96" i="5"/>
  <c r="AD96" i="5" s="1"/>
  <c r="X96" i="5"/>
  <c r="AF96" i="5" s="1"/>
  <c r="W96" i="5"/>
  <c r="AE96" i="5" s="1"/>
  <c r="U98" i="5"/>
  <c r="AC98" i="5" s="1"/>
  <c r="T98" i="5"/>
  <c r="AB98" i="5" s="1"/>
  <c r="X98" i="5"/>
  <c r="AF98" i="5" s="1"/>
  <c r="V99" i="5"/>
  <c r="AD99" i="5" s="1"/>
  <c r="T99" i="5"/>
  <c r="AB99" i="5" s="1"/>
  <c r="U99" i="5"/>
  <c r="AC99" i="5" s="1"/>
  <c r="L97" i="5"/>
  <c r="U97" i="5" s="1"/>
  <c r="V98" i="5"/>
  <c r="W98" i="5"/>
  <c r="AE98" i="5" s="1"/>
  <c r="T90" i="5"/>
  <c r="AB90" i="5" s="1"/>
  <c r="AJ90" i="5" s="1"/>
  <c r="W90" i="5"/>
  <c r="AE90" i="5" s="1"/>
  <c r="X90" i="5"/>
  <c r="AF90" i="5" s="1"/>
  <c r="V90" i="5"/>
  <c r="AD90" i="5" s="1"/>
  <c r="T89" i="5"/>
  <c r="W89" i="5"/>
  <c r="AE89" i="5" s="1"/>
  <c r="X89" i="5"/>
  <c r="AF89" i="5" s="1"/>
  <c r="V89" i="5"/>
  <c r="AD89" i="5" s="1"/>
  <c r="U89" i="5"/>
  <c r="AC89" i="5" s="1"/>
  <c r="A115" i="5"/>
  <c r="AH115" i="5" s="1"/>
  <c r="G112" i="5"/>
  <c r="O112" i="5" s="1"/>
  <c r="E110" i="5"/>
  <c r="BF108" i="5"/>
  <c r="AX108" i="5"/>
  <c r="H113" i="5"/>
  <c r="P113" i="5" s="1"/>
  <c r="Z108" i="5"/>
  <c r="F111" i="5"/>
  <c r="N111" i="5" s="1"/>
  <c r="AC90" i="5"/>
  <c r="AK90" i="5" s="1"/>
  <c r="F106" i="5"/>
  <c r="N106" i="5" s="1"/>
  <c r="G106" i="5"/>
  <c r="O106" i="5" s="1"/>
  <c r="D104" i="5"/>
  <c r="L104" i="5" s="1"/>
  <c r="E104" i="5"/>
  <c r="M104" i="5" s="1"/>
  <c r="D103" i="5"/>
  <c r="E105" i="5"/>
  <c r="M105" i="5" s="1"/>
  <c r="F105" i="5"/>
  <c r="N105" i="5" s="1"/>
  <c r="BX61" i="5" l="1" a="1"/>
  <c r="BX61" i="5" s="1"/>
  <c r="B758" i="31"/>
  <c r="B759" i="31"/>
  <c r="W497" i="31"/>
  <c r="P504" i="31"/>
  <c r="A749" i="31"/>
  <c r="A750" i="31" s="1"/>
  <c r="A751" i="31" s="1"/>
  <c r="B753" i="31"/>
  <c r="AE497" i="31"/>
  <c r="AL490" i="31"/>
  <c r="H490" i="31"/>
  <c r="A497" i="31"/>
  <c r="A752" i="31"/>
  <c r="B756" i="31"/>
  <c r="AS84" i="5"/>
  <c r="BQ84" i="5" s="1"/>
  <c r="H497" i="30"/>
  <c r="A504" i="30"/>
  <c r="B751" i="30"/>
  <c r="A746" i="30"/>
  <c r="A747" i="30" s="1"/>
  <c r="B750" i="30"/>
  <c r="W490" i="30"/>
  <c r="P497" i="30"/>
  <c r="A752" i="30"/>
  <c r="B756" i="30"/>
  <c r="A749" i="30"/>
  <c r="B753" i="30"/>
  <c r="AE497" i="30"/>
  <c r="AL490" i="30"/>
  <c r="W490" i="29"/>
  <c r="P497" i="29"/>
  <c r="A746" i="29"/>
  <c r="B750" i="29"/>
  <c r="AE497" i="29"/>
  <c r="AL490" i="29"/>
  <c r="H490" i="29"/>
  <c r="A497" i="29"/>
  <c r="A749" i="29"/>
  <c r="B753" i="29"/>
  <c r="A752" i="29"/>
  <c r="B756" i="29"/>
  <c r="A747" i="29"/>
  <c r="B751" i="29"/>
  <c r="A749" i="20"/>
  <c r="A750" i="20" s="1"/>
  <c r="A751" i="20" s="1"/>
  <c r="A752" i="20"/>
  <c r="AU84" i="5"/>
  <c r="BC84" i="5" s="1"/>
  <c r="AZ69" i="5"/>
  <c r="BP69" i="5"/>
  <c r="BB78" i="5"/>
  <c r="BR78" i="5"/>
  <c r="AM98" i="5"/>
  <c r="AU85" i="5"/>
  <c r="BS85" i="5" s="1"/>
  <c r="AP92" i="5"/>
  <c r="AV92" i="5" s="1"/>
  <c r="AT85" i="5"/>
  <c r="AL90" i="5"/>
  <c r="AK98" i="5"/>
  <c r="AL99" i="5"/>
  <c r="AK89" i="5"/>
  <c r="AS89" i="5" s="1"/>
  <c r="BQ89" i="5" s="1"/>
  <c r="AK96" i="5"/>
  <c r="AS96" i="5" s="1"/>
  <c r="AP91" i="5"/>
  <c r="AU91" i="5" s="1"/>
  <c r="AS83" i="5"/>
  <c r="BQ83" i="5" s="1"/>
  <c r="AR83" i="5"/>
  <c r="AP115" i="5"/>
  <c r="AT83" i="5"/>
  <c r="AE99" i="5"/>
  <c r="AM99" i="5" s="1"/>
  <c r="AB89" i="5"/>
  <c r="AJ89" i="5" s="1"/>
  <c r="AR89" i="5" s="1"/>
  <c r="BP89" i="5" s="1"/>
  <c r="BC77" i="5"/>
  <c r="AZ76" i="5"/>
  <c r="U104" i="5"/>
  <c r="AB96" i="5"/>
  <c r="AJ96" i="5" s="1"/>
  <c r="AR96" i="5" s="1"/>
  <c r="V105" i="5"/>
  <c r="W105" i="5"/>
  <c r="AE105" i="5" s="1"/>
  <c r="L103" i="5"/>
  <c r="V106" i="5"/>
  <c r="AD106" i="5" s="1"/>
  <c r="U106" i="5"/>
  <c r="AC106" i="5" s="1"/>
  <c r="T106" i="5"/>
  <c r="AB106" i="5" s="1"/>
  <c r="D110" i="5"/>
  <c r="L110" i="5" s="1"/>
  <c r="M110" i="5"/>
  <c r="R115" i="5"/>
  <c r="J115" i="5"/>
  <c r="X106" i="5"/>
  <c r="AF106" i="5" s="1"/>
  <c r="AN106" i="5" s="1"/>
  <c r="T104" i="5"/>
  <c r="AB104" i="5" s="1"/>
  <c r="AJ104" i="5" s="1"/>
  <c r="W104" i="5"/>
  <c r="AE104" i="5" s="1"/>
  <c r="X104" i="5"/>
  <c r="AF104" i="5" s="1"/>
  <c r="U105" i="5"/>
  <c r="AC105" i="5" s="1"/>
  <c r="X105" i="5"/>
  <c r="AF105" i="5" s="1"/>
  <c r="T105" i="5"/>
  <c r="AB105" i="5" s="1"/>
  <c r="W106" i="5"/>
  <c r="T97" i="5"/>
  <c r="AB97" i="5" s="1"/>
  <c r="AJ97" i="5" s="1"/>
  <c r="W97" i="5"/>
  <c r="AE97" i="5" s="1"/>
  <c r="X97" i="5"/>
  <c r="AF97" i="5" s="1"/>
  <c r="V97" i="5"/>
  <c r="AD97" i="5" s="1"/>
  <c r="V104" i="5"/>
  <c r="AD104" i="5" s="1"/>
  <c r="E111" i="5"/>
  <c r="M111" i="5" s="1"/>
  <c r="D111" i="5"/>
  <c r="L111" i="5" s="1"/>
  <c r="G113" i="5"/>
  <c r="O113" i="5" s="1"/>
  <c r="F113" i="5"/>
  <c r="N113" i="5" s="1"/>
  <c r="F112" i="5"/>
  <c r="N112" i="5" s="1"/>
  <c r="E112" i="5"/>
  <c r="M112" i="5" s="1"/>
  <c r="AD98" i="5"/>
  <c r="AL98" i="5" s="1"/>
  <c r="A122" i="5"/>
  <c r="AH122" i="5" s="1"/>
  <c r="G119" i="5"/>
  <c r="O119" i="5" s="1"/>
  <c r="E117" i="5"/>
  <c r="M117" i="5" s="1"/>
  <c r="BF115" i="5"/>
  <c r="AX115" i="5"/>
  <c r="H120" i="5"/>
  <c r="P120" i="5" s="1"/>
  <c r="Z115" i="5"/>
  <c r="F118" i="5"/>
  <c r="N118" i="5" s="1"/>
  <c r="AC97" i="5"/>
  <c r="AK97" i="5" s="1"/>
  <c r="BA84" i="5" l="1"/>
  <c r="H497" i="31"/>
  <c r="A504" i="31"/>
  <c r="AL497" i="31"/>
  <c r="AE504" i="31"/>
  <c r="A753" i="31"/>
  <c r="A754" i="31" s="1"/>
  <c r="A755" i="31" s="1"/>
  <c r="B757" i="31"/>
  <c r="W504" i="31"/>
  <c r="P511" i="31"/>
  <c r="B763" i="31"/>
  <c r="B762" i="31"/>
  <c r="A756" i="31"/>
  <c r="B760" i="31"/>
  <c r="AL497" i="30"/>
  <c r="AE504" i="30"/>
  <c r="A753" i="30"/>
  <c r="B757" i="30"/>
  <c r="A756" i="30"/>
  <c r="B760" i="30"/>
  <c r="W497" i="30"/>
  <c r="P504" i="30"/>
  <c r="B754" i="30"/>
  <c r="A750" i="30"/>
  <c r="A751" i="30"/>
  <c r="B755" i="30"/>
  <c r="H504" i="30"/>
  <c r="A511" i="30"/>
  <c r="A756" i="29"/>
  <c r="B760" i="29"/>
  <c r="A753" i="29"/>
  <c r="B757" i="29"/>
  <c r="H497" i="29"/>
  <c r="A504" i="29"/>
  <c r="AL497" i="29"/>
  <c r="AE504" i="29"/>
  <c r="B754" i="29"/>
  <c r="A750" i="29"/>
  <c r="W497" i="29"/>
  <c r="P504" i="29"/>
  <c r="A751" i="29"/>
  <c r="B755" i="29"/>
  <c r="A753" i="20"/>
  <c r="A754" i="20" s="1"/>
  <c r="A755" i="20" s="1"/>
  <c r="A756" i="20"/>
  <c r="BS84" i="5"/>
  <c r="BD92" i="5"/>
  <c r="BT92" i="5"/>
  <c r="BB83" i="5"/>
  <c r="BR83" i="5"/>
  <c r="AU92" i="5"/>
  <c r="BS92" i="5" s="1"/>
  <c r="BB85" i="5"/>
  <c r="BR85" i="5"/>
  <c r="AZ83" i="5"/>
  <c r="BP83" i="5"/>
  <c r="BC91" i="5"/>
  <c r="BS91" i="5"/>
  <c r="BX68" i="5" a="1"/>
  <c r="AL104" i="5"/>
  <c r="AP99" i="5"/>
  <c r="AV99" i="5" s="1"/>
  <c r="BD99" i="5" s="1"/>
  <c r="AL97" i="5"/>
  <c r="AT92" i="5"/>
  <c r="AM105" i="5"/>
  <c r="AL106" i="5"/>
  <c r="AK105" i="5"/>
  <c r="AP122" i="5"/>
  <c r="AS91" i="5"/>
  <c r="AP98" i="5"/>
  <c r="AP90" i="5"/>
  <c r="AT91" i="5"/>
  <c r="BR91" i="5" s="1"/>
  <c r="AC104" i="5"/>
  <c r="AK104" i="5" s="1"/>
  <c r="BA96" i="5"/>
  <c r="BA89" i="5"/>
  <c r="W112" i="5"/>
  <c r="AE112" i="5" s="1"/>
  <c r="W113" i="5"/>
  <c r="X113" i="5"/>
  <c r="AF113" i="5" s="1"/>
  <c r="AN113" i="5" s="1"/>
  <c r="BD85" i="5"/>
  <c r="U110" i="5"/>
  <c r="AC110" i="5" s="1"/>
  <c r="U111" i="5"/>
  <c r="V112" i="5"/>
  <c r="T111" i="5"/>
  <c r="AB111" i="5" s="1"/>
  <c r="AJ111" i="5" s="1"/>
  <c r="W111" i="5"/>
  <c r="AE111" i="5" s="1"/>
  <c r="X111" i="5"/>
  <c r="AF111" i="5" s="1"/>
  <c r="T110" i="5"/>
  <c r="V110" i="5"/>
  <c r="AD110" i="5" s="1"/>
  <c r="W110" i="5"/>
  <c r="AE110" i="5" s="1"/>
  <c r="X110" i="5"/>
  <c r="AF110" i="5" s="1"/>
  <c r="V111" i="5"/>
  <c r="AD111" i="5" s="1"/>
  <c r="R122" i="5"/>
  <c r="J122" i="5"/>
  <c r="U112" i="5"/>
  <c r="AC112" i="5" s="1"/>
  <c r="X112" i="5"/>
  <c r="AF112" i="5" s="1"/>
  <c r="T112" i="5"/>
  <c r="AB112" i="5" s="1"/>
  <c r="T113" i="5"/>
  <c r="AB113" i="5" s="1"/>
  <c r="V113" i="5"/>
  <c r="AD113" i="5" s="1"/>
  <c r="U113" i="5"/>
  <c r="AC113" i="5" s="1"/>
  <c r="T103" i="5"/>
  <c r="X103" i="5"/>
  <c r="AF103" i="5" s="1"/>
  <c r="V103" i="5"/>
  <c r="AD103" i="5" s="1"/>
  <c r="W103" i="5"/>
  <c r="AE103" i="5" s="1"/>
  <c r="U103" i="5"/>
  <c r="AC103" i="5" s="1"/>
  <c r="AD105" i="5"/>
  <c r="AL105" i="5" s="1"/>
  <c r="E118" i="5"/>
  <c r="M118" i="5" s="1"/>
  <c r="D118" i="5"/>
  <c r="F120" i="5"/>
  <c r="N120" i="5" s="1"/>
  <c r="G120" i="5"/>
  <c r="O120" i="5" s="1"/>
  <c r="D117" i="5"/>
  <c r="E119" i="5"/>
  <c r="M119" i="5" s="1"/>
  <c r="F119" i="5"/>
  <c r="AE106" i="5"/>
  <c r="AM106" i="5" s="1"/>
  <c r="BF122" i="5"/>
  <c r="AX122" i="5"/>
  <c r="H127" i="5"/>
  <c r="P127" i="5" s="1"/>
  <c r="Z122" i="5"/>
  <c r="F125" i="5"/>
  <c r="N125" i="5" s="1"/>
  <c r="A129" i="5"/>
  <c r="AH129" i="5" s="1"/>
  <c r="G126" i="5"/>
  <c r="O126" i="5" s="1"/>
  <c r="E124" i="5"/>
  <c r="B766" i="31" l="1"/>
  <c r="B767" i="31"/>
  <c r="W511" i="31"/>
  <c r="A757" i="31"/>
  <c r="A758" i="31" s="1"/>
  <c r="A759" i="31" s="1"/>
  <c r="B761" i="31"/>
  <c r="AL504" i="31"/>
  <c r="AE511" i="31"/>
  <c r="H504" i="31"/>
  <c r="A511" i="31"/>
  <c r="B764" i="31"/>
  <c r="A760" i="31"/>
  <c r="B759" i="30"/>
  <c r="A754" i="30"/>
  <c r="A755" i="30" s="1"/>
  <c r="B758" i="30"/>
  <c r="W504" i="30"/>
  <c r="P511" i="30"/>
  <c r="B764" i="30"/>
  <c r="A760" i="30"/>
  <c r="A757" i="30"/>
  <c r="B761" i="30"/>
  <c r="AL504" i="30"/>
  <c r="AE511" i="30"/>
  <c r="H511" i="30"/>
  <c r="W504" i="29"/>
  <c r="P511" i="29"/>
  <c r="A754" i="29"/>
  <c r="A755" i="29" s="1"/>
  <c r="B758" i="29"/>
  <c r="AL504" i="29"/>
  <c r="AE511" i="29"/>
  <c r="H504" i="29"/>
  <c r="A511" i="29"/>
  <c r="A757" i="29"/>
  <c r="B761" i="29"/>
  <c r="B764" i="29"/>
  <c r="A760" i="29"/>
  <c r="B759" i="29"/>
  <c r="A757" i="20"/>
  <c r="A758" i="20" s="1"/>
  <c r="A759" i="20" s="1"/>
  <c r="A760" i="20"/>
  <c r="BX68" i="5"/>
  <c r="BX75" i="5" s="1" a="1"/>
  <c r="AP104" i="5"/>
  <c r="AT104" i="5" s="1"/>
  <c r="BB104" i="5" s="1"/>
  <c r="AT99" i="5"/>
  <c r="BB99" i="5" s="1"/>
  <c r="AU99" i="5"/>
  <c r="BA91" i="5"/>
  <c r="BQ91" i="5"/>
  <c r="BB92" i="5"/>
  <c r="BR92" i="5"/>
  <c r="AL111" i="5"/>
  <c r="AP106" i="5"/>
  <c r="AT106" i="5" s="1"/>
  <c r="AK103" i="5"/>
  <c r="AS103" i="5" s="1"/>
  <c r="AL113" i="5"/>
  <c r="AK110" i="5"/>
  <c r="AS110" i="5" s="1"/>
  <c r="AK112" i="5"/>
  <c r="AM112" i="5"/>
  <c r="AP129" i="5"/>
  <c r="AS90" i="5"/>
  <c r="BQ90" i="5" s="1"/>
  <c r="AR90" i="5"/>
  <c r="AT90" i="5"/>
  <c r="AP97" i="5"/>
  <c r="AP105" i="5"/>
  <c r="AT98" i="5"/>
  <c r="AS98" i="5"/>
  <c r="BA98" i="5" s="1"/>
  <c r="AU98" i="5"/>
  <c r="BC98" i="5" s="1"/>
  <c r="AB103" i="5"/>
  <c r="AJ103" i="5" s="1"/>
  <c r="AR103" i="5" s="1"/>
  <c r="AB110" i="5"/>
  <c r="AJ110" i="5" s="1"/>
  <c r="AR110" i="5" s="1"/>
  <c r="W120" i="5"/>
  <c r="X120" i="5"/>
  <c r="AF120" i="5" s="1"/>
  <c r="AN120" i="5" s="1"/>
  <c r="V120" i="5"/>
  <c r="AD120" i="5" s="1"/>
  <c r="U120" i="5"/>
  <c r="AC120" i="5" s="1"/>
  <c r="T120" i="5"/>
  <c r="AB120" i="5" s="1"/>
  <c r="L118" i="5"/>
  <c r="U118" i="5" s="1"/>
  <c r="N119" i="5"/>
  <c r="V119" i="5" s="1"/>
  <c r="D124" i="5"/>
  <c r="L124" i="5" s="1"/>
  <c r="M124" i="5"/>
  <c r="L117" i="5"/>
  <c r="R129" i="5"/>
  <c r="J129" i="5"/>
  <c r="AE113" i="5"/>
  <c r="AM113" i="5" s="1"/>
  <c r="F126" i="5"/>
  <c r="N126" i="5" s="1"/>
  <c r="E126" i="5"/>
  <c r="M126" i="5" s="1"/>
  <c r="Z129" i="5"/>
  <c r="AX129" i="5"/>
  <c r="A136" i="5"/>
  <c r="AH136" i="5" s="1"/>
  <c r="G133" i="5"/>
  <c r="O133" i="5" s="1"/>
  <c r="E131" i="5"/>
  <c r="M131" i="5" s="1"/>
  <c r="F132" i="5"/>
  <c r="N132" i="5" s="1"/>
  <c r="BF129" i="5"/>
  <c r="H134" i="5"/>
  <c r="P134" i="5" s="1"/>
  <c r="E125" i="5"/>
  <c r="M125" i="5" s="1"/>
  <c r="D125" i="5"/>
  <c r="L125" i="5" s="1"/>
  <c r="AC111" i="5"/>
  <c r="AK111" i="5" s="1"/>
  <c r="AD112" i="5"/>
  <c r="AL112" i="5" s="1"/>
  <c r="G127" i="5"/>
  <c r="O127" i="5" s="1"/>
  <c r="F127" i="5"/>
  <c r="N127" i="5" s="1"/>
  <c r="AS104" i="5" l="1"/>
  <c r="A764" i="31"/>
  <c r="B768" i="31"/>
  <c r="H511" i="31"/>
  <c r="AL511" i="31"/>
  <c r="A761" i="31"/>
  <c r="A762" i="31" s="1"/>
  <c r="A763" i="31" s="1"/>
  <c r="B765" i="31"/>
  <c r="B771" i="31"/>
  <c r="B770" i="31"/>
  <c r="AR104" i="5"/>
  <c r="AZ104" i="5" s="1"/>
  <c r="AL511" i="30"/>
  <c r="A761" i="30"/>
  <c r="B765" i="30"/>
  <c r="A764" i="30"/>
  <c r="B768" i="30"/>
  <c r="W511" i="30"/>
  <c r="A758" i="30"/>
  <c r="B762" i="30"/>
  <c r="A759" i="30"/>
  <c r="B763" i="30"/>
  <c r="B763" i="29"/>
  <c r="A764" i="29"/>
  <c r="B768" i="29"/>
  <c r="A761" i="29"/>
  <c r="B765" i="29"/>
  <c r="H511" i="29"/>
  <c r="AL511" i="29"/>
  <c r="A758" i="29"/>
  <c r="A759" i="29" s="1"/>
  <c r="B762" i="29"/>
  <c r="W511" i="29"/>
  <c r="A764" i="20"/>
  <c r="A761" i="20"/>
  <c r="A762" i="20" s="1"/>
  <c r="A763" i="20" s="1"/>
  <c r="AP111" i="5"/>
  <c r="AT111" i="5" s="1"/>
  <c r="BB90" i="5"/>
  <c r="BR90" i="5"/>
  <c r="AZ90" i="5"/>
  <c r="BP90" i="5"/>
  <c r="BX75" i="5"/>
  <c r="BX82" i="5" s="1" a="1"/>
  <c r="AV106" i="5"/>
  <c r="BD106" i="5" s="1"/>
  <c r="AU106" i="5"/>
  <c r="AL120" i="5"/>
  <c r="AP136" i="5"/>
  <c r="AP112" i="5"/>
  <c r="AS112" i="5" s="1"/>
  <c r="BA112" i="5" s="1"/>
  <c r="AS97" i="5"/>
  <c r="AR97" i="5"/>
  <c r="AZ97" i="5" s="1"/>
  <c r="AT97" i="5"/>
  <c r="BB97" i="5" s="1"/>
  <c r="AP113" i="5"/>
  <c r="AV113" i="5" s="1"/>
  <c r="BD113" i="5" s="1"/>
  <c r="AT105" i="5"/>
  <c r="AS105" i="5"/>
  <c r="BA105" i="5" s="1"/>
  <c r="AU105" i="5"/>
  <c r="BC105" i="5" s="1"/>
  <c r="AE120" i="5"/>
  <c r="AM120" i="5" s="1"/>
  <c r="AD119" i="5"/>
  <c r="AL119" i="5" s="1"/>
  <c r="AX136" i="5"/>
  <c r="BF136" i="5"/>
  <c r="BA110" i="5"/>
  <c r="BA103" i="5"/>
  <c r="X127" i="5"/>
  <c r="AF127" i="5" s="1"/>
  <c r="AN127" i="5" s="1"/>
  <c r="U119" i="5"/>
  <c r="AC119" i="5" s="1"/>
  <c r="W119" i="5"/>
  <c r="AE119" i="5" s="1"/>
  <c r="X119" i="5"/>
  <c r="AF119" i="5" s="1"/>
  <c r="T119" i="5"/>
  <c r="AB119" i="5" s="1"/>
  <c r="BB106" i="5"/>
  <c r="R136" i="5"/>
  <c r="J136" i="5"/>
  <c r="T124" i="5"/>
  <c r="V124" i="5"/>
  <c r="AD124" i="5" s="1"/>
  <c r="W124" i="5"/>
  <c r="AE124" i="5" s="1"/>
  <c r="X124" i="5"/>
  <c r="AF124" i="5" s="1"/>
  <c r="U125" i="5"/>
  <c r="U126" i="5"/>
  <c r="AC126" i="5" s="1"/>
  <c r="T126" i="5"/>
  <c r="AB126" i="5" s="1"/>
  <c r="X126" i="5"/>
  <c r="AF126" i="5" s="1"/>
  <c r="V126" i="5"/>
  <c r="T118" i="5"/>
  <c r="AB118" i="5" s="1"/>
  <c r="AJ118" i="5" s="1"/>
  <c r="X118" i="5"/>
  <c r="AF118" i="5" s="1"/>
  <c r="W118" i="5"/>
  <c r="AE118" i="5" s="1"/>
  <c r="V118" i="5"/>
  <c r="AD118" i="5" s="1"/>
  <c r="V127" i="5"/>
  <c r="AD127" i="5" s="1"/>
  <c r="T127" i="5"/>
  <c r="AB127" i="5" s="1"/>
  <c r="U127" i="5"/>
  <c r="AC127" i="5" s="1"/>
  <c r="T117" i="5"/>
  <c r="X117" i="5"/>
  <c r="AF117" i="5" s="1"/>
  <c r="W117" i="5"/>
  <c r="AE117" i="5" s="1"/>
  <c r="V117" i="5"/>
  <c r="AD117" i="5" s="1"/>
  <c r="U117" i="5"/>
  <c r="AC117" i="5" s="1"/>
  <c r="W127" i="5"/>
  <c r="W125" i="5"/>
  <c r="AE125" i="5" s="1"/>
  <c r="T125" i="5"/>
  <c r="AB125" i="5" s="1"/>
  <c r="AJ125" i="5" s="1"/>
  <c r="X125" i="5"/>
  <c r="AF125" i="5" s="1"/>
  <c r="W126" i="5"/>
  <c r="AE126" i="5" s="1"/>
  <c r="U124" i="5"/>
  <c r="AC124" i="5" s="1"/>
  <c r="V125" i="5"/>
  <c r="AD125" i="5" s="1"/>
  <c r="G134" i="5"/>
  <c r="O134" i="5" s="1"/>
  <c r="F134" i="5"/>
  <c r="N134" i="5" s="1"/>
  <c r="D132" i="5"/>
  <c r="L132" i="5" s="1"/>
  <c r="E132" i="5"/>
  <c r="M132" i="5" s="1"/>
  <c r="D131" i="5"/>
  <c r="F133" i="5"/>
  <c r="N133" i="5" s="1"/>
  <c r="E133" i="5"/>
  <c r="M133" i="5" s="1"/>
  <c r="F139" i="5"/>
  <c r="N139" i="5" s="1"/>
  <c r="H141" i="5"/>
  <c r="P141" i="5" s="1"/>
  <c r="Z136" i="5"/>
  <c r="E138" i="5"/>
  <c r="M138" i="5" s="1"/>
  <c r="A143" i="5"/>
  <c r="AH143" i="5" s="1"/>
  <c r="G140" i="5"/>
  <c r="O140" i="5" s="1"/>
  <c r="AC118" i="5"/>
  <c r="AK118" i="5" s="1"/>
  <c r="B774" i="31" l="1"/>
  <c r="B775" i="31"/>
  <c r="A765" i="31"/>
  <c r="A766" i="31" s="1"/>
  <c r="A767" i="31" s="1"/>
  <c r="B769" i="31"/>
  <c r="A768" i="31"/>
  <c r="B772" i="31"/>
  <c r="B767" i="30"/>
  <c r="A762" i="30"/>
  <c r="A763" i="30" s="1"/>
  <c r="B766" i="30"/>
  <c r="A768" i="30"/>
  <c r="B772" i="30"/>
  <c r="A765" i="30"/>
  <c r="B769" i="30"/>
  <c r="A762" i="29"/>
  <c r="B766" i="29"/>
  <c r="A765" i="29"/>
  <c r="B769" i="29"/>
  <c r="A768" i="29"/>
  <c r="B772" i="29"/>
  <c r="A763" i="29"/>
  <c r="B767" i="29"/>
  <c r="AS111" i="5"/>
  <c r="AR111" i="5"/>
  <c r="AZ111" i="5" s="1"/>
  <c r="A765" i="20"/>
  <c r="A766" i="20" s="1"/>
  <c r="A767" i="20" s="1"/>
  <c r="A768" i="20"/>
  <c r="BX82" i="5"/>
  <c r="BX89" i="5" s="1" a="1"/>
  <c r="AL118" i="5"/>
  <c r="AP118" i="5" s="1"/>
  <c r="AR118" i="5" s="1"/>
  <c r="AM126" i="5"/>
  <c r="AK117" i="5"/>
  <c r="AS117" i="5" s="1"/>
  <c r="AM119" i="5"/>
  <c r="AK126" i="5"/>
  <c r="AL127" i="5"/>
  <c r="AL125" i="5"/>
  <c r="AK124" i="5"/>
  <c r="AS124" i="5" s="1"/>
  <c r="AK119" i="5"/>
  <c r="AU112" i="5"/>
  <c r="BC112" i="5" s="1"/>
  <c r="AT112" i="5"/>
  <c r="AP143" i="5"/>
  <c r="AP120" i="5"/>
  <c r="AV120" i="5" s="1"/>
  <c r="BD120" i="5" s="1"/>
  <c r="AT113" i="5"/>
  <c r="BB113" i="5" s="1"/>
  <c r="AU113" i="5"/>
  <c r="AB124" i="5"/>
  <c r="AJ124" i="5" s="1"/>
  <c r="AR124" i="5" s="1"/>
  <c r="AB117" i="5"/>
  <c r="AJ117" i="5" s="1"/>
  <c r="AR117" i="5" s="1"/>
  <c r="BB111" i="5"/>
  <c r="X134" i="5"/>
  <c r="AF134" i="5" s="1"/>
  <c r="AN134" i="5" s="1"/>
  <c r="V132" i="5"/>
  <c r="AD132" i="5" s="1"/>
  <c r="V133" i="5"/>
  <c r="U132" i="5"/>
  <c r="R143" i="5"/>
  <c r="J143" i="5"/>
  <c r="U134" i="5"/>
  <c r="AC134" i="5" s="1"/>
  <c r="V134" i="5"/>
  <c r="AD134" i="5" s="1"/>
  <c r="T134" i="5"/>
  <c r="AB134" i="5" s="1"/>
  <c r="W132" i="5"/>
  <c r="AE132" i="5" s="1"/>
  <c r="T132" i="5"/>
  <c r="AB132" i="5" s="1"/>
  <c r="AJ132" i="5" s="1"/>
  <c r="X132" i="5"/>
  <c r="AF132" i="5" s="1"/>
  <c r="AE127" i="5"/>
  <c r="AM127" i="5" s="1"/>
  <c r="W134" i="5"/>
  <c r="L131" i="5"/>
  <c r="U133" i="5"/>
  <c r="AC133" i="5" s="1"/>
  <c r="X133" i="5"/>
  <c r="AF133" i="5" s="1"/>
  <c r="T133" i="5"/>
  <c r="AB133" i="5" s="1"/>
  <c r="W133" i="5"/>
  <c r="AE133" i="5" s="1"/>
  <c r="AC125" i="5"/>
  <c r="AK125" i="5" s="1"/>
  <c r="AD126" i="5"/>
  <c r="AL126" i="5" s="1"/>
  <c r="E140" i="5"/>
  <c r="M140" i="5" s="1"/>
  <c r="F140" i="5"/>
  <c r="N140" i="5" s="1"/>
  <c r="Z143" i="5"/>
  <c r="A150" i="5"/>
  <c r="AH150" i="5" s="1"/>
  <c r="AX143" i="5"/>
  <c r="G147" i="5"/>
  <c r="O147" i="5" s="1"/>
  <c r="BF143" i="5"/>
  <c r="F146" i="5"/>
  <c r="N146" i="5" s="1"/>
  <c r="E145" i="5"/>
  <c r="M145" i="5" s="1"/>
  <c r="H148" i="5"/>
  <c r="P148" i="5" s="1"/>
  <c r="D138" i="5"/>
  <c r="L138" i="5" s="1"/>
  <c r="U138" i="5" s="1"/>
  <c r="G141" i="5"/>
  <c r="O141" i="5" s="1"/>
  <c r="F141" i="5"/>
  <c r="N141" i="5" s="1"/>
  <c r="D139" i="5"/>
  <c r="L139" i="5" s="1"/>
  <c r="E139" i="5"/>
  <c r="M139" i="5" s="1"/>
  <c r="A772" i="31" l="1"/>
  <c r="B776" i="31"/>
  <c r="A769" i="31"/>
  <c r="A770" i="31" s="1"/>
  <c r="A771" i="31" s="1"/>
  <c r="B773" i="31"/>
  <c r="B779" i="31"/>
  <c r="B778" i="31"/>
  <c r="A769" i="30"/>
  <c r="B773" i="30"/>
  <c r="A772" i="30"/>
  <c r="B776" i="30"/>
  <c r="B770" i="30"/>
  <c r="A766" i="30"/>
  <c r="A767" i="30"/>
  <c r="B771" i="30"/>
  <c r="B771" i="29"/>
  <c r="A772" i="29"/>
  <c r="B776" i="29"/>
  <c r="AP126" i="5"/>
  <c r="AU126" i="5" s="1"/>
  <c r="A769" i="29"/>
  <c r="B773" i="29"/>
  <c r="B770" i="29"/>
  <c r="A766" i="29"/>
  <c r="A767" i="29" s="1"/>
  <c r="A769" i="20"/>
  <c r="A770" i="20" s="1"/>
  <c r="A771" i="20" s="1"/>
  <c r="A772" i="20"/>
  <c r="BX89" i="5"/>
  <c r="AP127" i="5"/>
  <c r="AT127" i="5" s="1"/>
  <c r="AM133" i="5"/>
  <c r="AL134" i="5"/>
  <c r="AL132" i="5"/>
  <c r="AK133" i="5"/>
  <c r="AT118" i="5"/>
  <c r="AS118" i="5"/>
  <c r="AP150" i="5"/>
  <c r="AP125" i="5"/>
  <c r="AT120" i="5"/>
  <c r="BB120" i="5" s="1"/>
  <c r="AP119" i="5"/>
  <c r="AU120" i="5"/>
  <c r="BA124" i="5"/>
  <c r="BA117" i="5"/>
  <c r="V140" i="5"/>
  <c r="U139" i="5"/>
  <c r="AC132" i="5"/>
  <c r="AK132" i="5" s="1"/>
  <c r="X141" i="5"/>
  <c r="W141" i="5"/>
  <c r="U140" i="5"/>
  <c r="X140" i="5"/>
  <c r="T140" i="5"/>
  <c r="T139" i="5"/>
  <c r="X139" i="5"/>
  <c r="W139" i="5"/>
  <c r="R150" i="5"/>
  <c r="J150" i="5"/>
  <c r="W138" i="5"/>
  <c r="T138" i="5"/>
  <c r="X138" i="5"/>
  <c r="V138" i="5"/>
  <c r="V141" i="5"/>
  <c r="T141" i="5"/>
  <c r="U141" i="5"/>
  <c r="V139" i="5"/>
  <c r="T131" i="5"/>
  <c r="W131" i="5"/>
  <c r="AE131" i="5" s="1"/>
  <c r="V131" i="5"/>
  <c r="AD131" i="5" s="1"/>
  <c r="X131" i="5"/>
  <c r="AF131" i="5" s="1"/>
  <c r="U131" i="5"/>
  <c r="AC131" i="5" s="1"/>
  <c r="W140" i="5"/>
  <c r="H155" i="5"/>
  <c r="P155" i="5" s="1"/>
  <c r="A157" i="5"/>
  <c r="AH157" i="5" s="1"/>
  <c r="G154" i="5"/>
  <c r="O154" i="5" s="1"/>
  <c r="Z150" i="5"/>
  <c r="F153" i="5"/>
  <c r="N153" i="5" s="1"/>
  <c r="AX150" i="5"/>
  <c r="BF150" i="5"/>
  <c r="E152" i="5"/>
  <c r="M152" i="5" s="1"/>
  <c r="AE134" i="5"/>
  <c r="AM134" i="5" s="1"/>
  <c r="AD133" i="5"/>
  <c r="AL133" i="5" s="1"/>
  <c r="G148" i="5"/>
  <c r="O148" i="5" s="1"/>
  <c r="F148" i="5"/>
  <c r="N148" i="5" s="1"/>
  <c r="D145" i="5"/>
  <c r="E146" i="5"/>
  <c r="M146" i="5" s="1"/>
  <c r="D146" i="5"/>
  <c r="F147" i="5"/>
  <c r="N147" i="5" s="1"/>
  <c r="E147" i="5"/>
  <c r="M147" i="5" s="1"/>
  <c r="B782" i="31" l="1"/>
  <c r="B783" i="31"/>
  <c r="A773" i="31"/>
  <c r="A774" i="31" s="1"/>
  <c r="A775" i="31" s="1"/>
  <c r="B777" i="31"/>
  <c r="B780" i="31"/>
  <c r="A776" i="31"/>
  <c r="AS126" i="5"/>
  <c r="BA126" i="5" s="1"/>
  <c r="B775" i="30"/>
  <c r="A770" i="30"/>
  <c r="A771" i="30" s="1"/>
  <c r="B774" i="30"/>
  <c r="B780" i="30"/>
  <c r="A776" i="30"/>
  <c r="A773" i="30"/>
  <c r="B777" i="30"/>
  <c r="AT126" i="5"/>
  <c r="A770" i="29"/>
  <c r="B774" i="29"/>
  <c r="AU127" i="5"/>
  <c r="A773" i="29"/>
  <c r="B777" i="29"/>
  <c r="AV127" i="5"/>
  <c r="BD127" i="5" s="1"/>
  <c r="B780" i="29"/>
  <c r="A776" i="29"/>
  <c r="B775" i="29"/>
  <c r="A771" i="29"/>
  <c r="A773" i="20"/>
  <c r="A774" i="20" s="1"/>
  <c r="A775" i="20" s="1"/>
  <c r="A776" i="20"/>
  <c r="AP134" i="5"/>
  <c r="AV134" i="5" s="1"/>
  <c r="BD134" i="5" s="1"/>
  <c r="AP132" i="5"/>
  <c r="AS132" i="5" s="1"/>
  <c r="AK131" i="5"/>
  <c r="AS131" i="5" s="1"/>
  <c r="AP157" i="5"/>
  <c r="AS125" i="5"/>
  <c r="AR125" i="5"/>
  <c r="AZ125" i="5" s="1"/>
  <c r="AP133" i="5"/>
  <c r="AU133" i="5" s="1"/>
  <c r="BC133" i="5" s="1"/>
  <c r="AT125" i="5"/>
  <c r="BB125" i="5" s="1"/>
  <c r="AT119" i="5"/>
  <c r="AS119" i="5"/>
  <c r="BA119" i="5" s="1"/>
  <c r="AU119" i="5"/>
  <c r="BC119" i="5" s="1"/>
  <c r="AB131" i="5"/>
  <c r="AJ131" i="5" s="1"/>
  <c r="AR131" i="5" s="1"/>
  <c r="AX157" i="5"/>
  <c r="BF157" i="5"/>
  <c r="AD140" i="5"/>
  <c r="AL140" i="5" s="1"/>
  <c r="BC126" i="5"/>
  <c r="AF140" i="5"/>
  <c r="AZ118" i="5"/>
  <c r="AE139" i="5"/>
  <c r="BB118" i="5"/>
  <c r="X148" i="5"/>
  <c r="AF148" i="5" s="1"/>
  <c r="AN148" i="5" s="1"/>
  <c r="AF139" i="5"/>
  <c r="AB139" i="5"/>
  <c r="AJ139" i="5" s="1"/>
  <c r="AD139" i="5"/>
  <c r="AD138" i="5"/>
  <c r="AF138" i="5"/>
  <c r="AD141" i="5"/>
  <c r="AC141" i="5"/>
  <c r="AB138" i="5"/>
  <c r="AE141" i="5"/>
  <c r="AM141" i="5" s="1"/>
  <c r="AE138" i="5"/>
  <c r="AF141" i="5"/>
  <c r="AN141" i="5" s="1"/>
  <c r="V147" i="5"/>
  <c r="AB141" i="5"/>
  <c r="AC139" i="5"/>
  <c r="AK139" i="5" s="1"/>
  <c r="AE140" i="5"/>
  <c r="L145" i="5"/>
  <c r="AC138" i="5"/>
  <c r="AB140" i="5"/>
  <c r="V148" i="5"/>
  <c r="AD148" i="5" s="1"/>
  <c r="U148" i="5"/>
  <c r="AC148" i="5" s="1"/>
  <c r="T148" i="5"/>
  <c r="AB148" i="5" s="1"/>
  <c r="U147" i="5"/>
  <c r="AC147" i="5" s="1"/>
  <c r="T147" i="5"/>
  <c r="AB147" i="5" s="1"/>
  <c r="X147" i="5"/>
  <c r="AF147" i="5" s="1"/>
  <c r="AC140" i="5"/>
  <c r="L146" i="5"/>
  <c r="U146" i="5" s="1"/>
  <c r="R157" i="5"/>
  <c r="J157" i="5"/>
  <c r="W148" i="5"/>
  <c r="W147" i="5"/>
  <c r="AE147" i="5" s="1"/>
  <c r="BB127" i="5"/>
  <c r="D152" i="5"/>
  <c r="E153" i="5"/>
  <c r="M153" i="5" s="1"/>
  <c r="D153" i="5"/>
  <c r="F154" i="5"/>
  <c r="N154" i="5" s="1"/>
  <c r="E154" i="5"/>
  <c r="M154" i="5" s="1"/>
  <c r="E159" i="5"/>
  <c r="M159" i="5" s="1"/>
  <c r="G161" i="5"/>
  <c r="O161" i="5" s="1"/>
  <c r="Z157" i="5"/>
  <c r="F160" i="5"/>
  <c r="N160" i="5" s="1"/>
  <c r="H162" i="5"/>
  <c r="P162" i="5" s="1"/>
  <c r="A164" i="5"/>
  <c r="AH164" i="5" s="1"/>
  <c r="G155" i="5"/>
  <c r="O155" i="5" s="1"/>
  <c r="F155" i="5"/>
  <c r="A780" i="31" l="1"/>
  <c r="B784" i="31"/>
  <c r="A777" i="31"/>
  <c r="A778" i="31" s="1"/>
  <c r="A779" i="31" s="1"/>
  <c r="B781" i="31"/>
  <c r="B787" i="31"/>
  <c r="B786" i="31"/>
  <c r="A777" i="30"/>
  <c r="B781" i="30"/>
  <c r="A780" i="30"/>
  <c r="B784" i="30"/>
  <c r="A774" i="30"/>
  <c r="B778" i="30"/>
  <c r="A775" i="30"/>
  <c r="B779" i="30"/>
  <c r="B779" i="29"/>
  <c r="A780" i="29"/>
  <c r="B784" i="29"/>
  <c r="A777" i="29"/>
  <c r="B781" i="29"/>
  <c r="A774" i="29"/>
  <c r="A775" i="29" s="1"/>
  <c r="B778" i="29"/>
  <c r="A780" i="20"/>
  <c r="A777" i="20"/>
  <c r="A778" i="20" s="1"/>
  <c r="A779" i="20" s="1"/>
  <c r="AM140" i="5"/>
  <c r="AM147" i="5"/>
  <c r="AU134" i="5"/>
  <c r="AT134" i="5"/>
  <c r="BB134" i="5" s="1"/>
  <c r="AR132" i="5"/>
  <c r="AZ132" i="5" s="1"/>
  <c r="AT132" i="5"/>
  <c r="BB132" i="5" s="1"/>
  <c r="AL139" i="5"/>
  <c r="AP139" i="5" s="1"/>
  <c r="AT139" i="5" s="1"/>
  <c r="AK147" i="5"/>
  <c r="AL141" i="5"/>
  <c r="AP141" i="5" s="1"/>
  <c r="AU141" i="5" s="1"/>
  <c r="AK138" i="5"/>
  <c r="AS138" i="5" s="1"/>
  <c r="BA138" i="5" s="1"/>
  <c r="AL148" i="5"/>
  <c r="AK140" i="5"/>
  <c r="AJ138" i="5"/>
  <c r="AR138" i="5" s="1"/>
  <c r="AS133" i="5"/>
  <c r="BA133" i="5" s="1"/>
  <c r="AP164" i="5"/>
  <c r="AT133" i="5"/>
  <c r="AC146" i="5"/>
  <c r="AK146" i="5" s="1"/>
  <c r="BA131" i="5"/>
  <c r="W154" i="5"/>
  <c r="AE154" i="5" s="1"/>
  <c r="V154" i="5"/>
  <c r="L153" i="5"/>
  <c r="U153" i="5" s="1"/>
  <c r="L152" i="5"/>
  <c r="R164" i="5"/>
  <c r="J164" i="5"/>
  <c r="U154" i="5"/>
  <c r="AC154" i="5" s="1"/>
  <c r="T154" i="5"/>
  <c r="AB154" i="5" s="1"/>
  <c r="X154" i="5"/>
  <c r="AF154" i="5" s="1"/>
  <c r="N155" i="5"/>
  <c r="W155" i="5" s="1"/>
  <c r="T146" i="5"/>
  <c r="AB146" i="5" s="1"/>
  <c r="AJ146" i="5" s="1"/>
  <c r="X146" i="5"/>
  <c r="AF146" i="5" s="1"/>
  <c r="W146" i="5"/>
  <c r="AE146" i="5" s="1"/>
  <c r="V146" i="5"/>
  <c r="AD146" i="5" s="1"/>
  <c r="T145" i="5"/>
  <c r="X145" i="5"/>
  <c r="AF145" i="5" s="1"/>
  <c r="V145" i="5"/>
  <c r="AD145" i="5" s="1"/>
  <c r="W145" i="5"/>
  <c r="AE145" i="5" s="1"/>
  <c r="U145" i="5"/>
  <c r="AC145" i="5" s="1"/>
  <c r="E166" i="5"/>
  <c r="M166" i="5" s="1"/>
  <c r="BF164" i="5"/>
  <c r="AX164" i="5"/>
  <c r="Z164" i="5"/>
  <c r="G168" i="5"/>
  <c r="O168" i="5" s="1"/>
  <c r="F167" i="5"/>
  <c r="N167" i="5" s="1"/>
  <c r="H169" i="5"/>
  <c r="P169" i="5" s="1"/>
  <c r="A171" i="5"/>
  <c r="AH171" i="5" s="1"/>
  <c r="F162" i="5"/>
  <c r="N162" i="5" s="1"/>
  <c r="G162" i="5"/>
  <c r="O162" i="5" s="1"/>
  <c r="D160" i="5"/>
  <c r="L160" i="5" s="1"/>
  <c r="E160" i="5"/>
  <c r="M160" i="5" s="1"/>
  <c r="AD147" i="5"/>
  <c r="AL147" i="5" s="1"/>
  <c r="AE148" i="5"/>
  <c r="AM148" i="5" s="1"/>
  <c r="F161" i="5"/>
  <c r="N161" i="5" s="1"/>
  <c r="E161" i="5"/>
  <c r="M161" i="5" s="1"/>
  <c r="D159" i="5"/>
  <c r="L159" i="5" s="1"/>
  <c r="U159" i="5" s="1"/>
  <c r="B790" i="31" l="1"/>
  <c r="B791" i="31"/>
  <c r="A781" i="31"/>
  <c r="A782" i="31" s="1"/>
  <c r="A783" i="31" s="1"/>
  <c r="B785" i="31"/>
  <c r="A784" i="31"/>
  <c r="B788" i="31"/>
  <c r="B783" i="30"/>
  <c r="A778" i="30"/>
  <c r="A779" i="30" s="1"/>
  <c r="B782" i="30"/>
  <c r="A784" i="30"/>
  <c r="B788" i="30"/>
  <c r="A781" i="30"/>
  <c r="B785" i="30"/>
  <c r="A778" i="29"/>
  <c r="B782" i="29"/>
  <c r="AP140" i="5"/>
  <c r="AU140" i="5" s="1"/>
  <c r="A781" i="29"/>
  <c r="B785" i="29"/>
  <c r="A784" i="29"/>
  <c r="B788" i="29"/>
  <c r="A779" i="29"/>
  <c r="B783" i="29"/>
  <c r="A781" i="20"/>
  <c r="A782" i="20" s="1"/>
  <c r="A783" i="20" s="1"/>
  <c r="A784" i="20"/>
  <c r="AL146" i="5"/>
  <c r="AM154" i="5"/>
  <c r="AK154" i="5"/>
  <c r="AK145" i="5"/>
  <c r="AS145" i="5" s="1"/>
  <c r="AV141" i="5"/>
  <c r="AP148" i="5"/>
  <c r="AV148" i="5" s="1"/>
  <c r="BD148" i="5" s="1"/>
  <c r="AP147" i="5"/>
  <c r="AT147" i="5" s="1"/>
  <c r="AP171" i="5"/>
  <c r="AR139" i="5"/>
  <c r="AT141" i="5"/>
  <c r="BB141" i="5" s="1"/>
  <c r="AS139" i="5"/>
  <c r="AB145" i="5"/>
  <c r="AJ145" i="5" s="1"/>
  <c r="AR145" i="5" s="1"/>
  <c r="AE155" i="5"/>
  <c r="AM155" i="5" s="1"/>
  <c r="V160" i="5"/>
  <c r="W162" i="5"/>
  <c r="U160" i="5"/>
  <c r="AC153" i="5"/>
  <c r="AK153" i="5" s="1"/>
  <c r="V162" i="5"/>
  <c r="T162" i="5"/>
  <c r="U162" i="5"/>
  <c r="X162" i="5"/>
  <c r="T152" i="5"/>
  <c r="V152" i="5"/>
  <c r="AD152" i="5" s="1"/>
  <c r="X152" i="5"/>
  <c r="AF152" i="5" s="1"/>
  <c r="W152" i="5"/>
  <c r="AE152" i="5" s="1"/>
  <c r="U152" i="5"/>
  <c r="AC152" i="5" s="1"/>
  <c r="V161" i="5"/>
  <c r="U161" i="5"/>
  <c r="X161" i="5"/>
  <c r="T161" i="5"/>
  <c r="R171" i="5"/>
  <c r="J171" i="5"/>
  <c r="T153" i="5"/>
  <c r="AB153" i="5" s="1"/>
  <c r="AJ153" i="5" s="1"/>
  <c r="X153" i="5"/>
  <c r="AF153" i="5" s="1"/>
  <c r="W153" i="5"/>
  <c r="AE153" i="5" s="1"/>
  <c r="V153" i="5"/>
  <c r="AD153" i="5" s="1"/>
  <c r="W161" i="5"/>
  <c r="V155" i="5"/>
  <c r="AD155" i="5" s="1"/>
  <c r="U155" i="5"/>
  <c r="AC155" i="5" s="1"/>
  <c r="T155" i="5"/>
  <c r="AB155" i="5" s="1"/>
  <c r="X155" i="5"/>
  <c r="AF155" i="5" s="1"/>
  <c r="AN155" i="5" s="1"/>
  <c r="T159" i="5"/>
  <c r="V159" i="5"/>
  <c r="W159" i="5"/>
  <c r="X159" i="5"/>
  <c r="T160" i="5"/>
  <c r="W160" i="5"/>
  <c r="X160" i="5"/>
  <c r="A178" i="5"/>
  <c r="AH178" i="5" s="1"/>
  <c r="H176" i="5"/>
  <c r="P176" i="5" s="1"/>
  <c r="Z171" i="5"/>
  <c r="G175" i="5"/>
  <c r="O175" i="5" s="1"/>
  <c r="F174" i="5"/>
  <c r="N174" i="5" s="1"/>
  <c r="E173" i="5"/>
  <c r="AX171" i="5"/>
  <c r="BF171" i="5"/>
  <c r="F169" i="5"/>
  <c r="N169" i="5" s="1"/>
  <c r="G169" i="5"/>
  <c r="O169" i="5" s="1"/>
  <c r="E167" i="5"/>
  <c r="M167" i="5" s="1"/>
  <c r="D167" i="5"/>
  <c r="L167" i="5" s="1"/>
  <c r="E168" i="5"/>
  <c r="M168" i="5" s="1"/>
  <c r="F168" i="5"/>
  <c r="N168" i="5" s="1"/>
  <c r="AD154" i="5"/>
  <c r="AL154" i="5" s="1"/>
  <c r="D166" i="5"/>
  <c r="AS140" i="5" l="1"/>
  <c r="BA140" i="5" s="1"/>
  <c r="A788" i="31"/>
  <c r="B792" i="31"/>
  <c r="A785" i="31"/>
  <c r="A786" i="31" s="1"/>
  <c r="A787" i="31" s="1"/>
  <c r="B789" i="31"/>
  <c r="B795" i="31"/>
  <c r="B794" i="31"/>
  <c r="AT140" i="5"/>
  <c r="A785" i="30"/>
  <c r="B789" i="30"/>
  <c r="A788" i="30"/>
  <c r="B792" i="30"/>
  <c r="B786" i="30"/>
  <c r="A782" i="30"/>
  <c r="A783" i="30"/>
  <c r="B787" i="30"/>
  <c r="B787" i="29"/>
  <c r="A788" i="29"/>
  <c r="B792" i="29"/>
  <c r="A785" i="29"/>
  <c r="B789" i="29"/>
  <c r="B786" i="29"/>
  <c r="A782" i="29"/>
  <c r="A783" i="29" s="1"/>
  <c r="A785" i="20"/>
  <c r="A786" i="20" s="1"/>
  <c r="A787" i="20" s="1"/>
  <c r="A788" i="20"/>
  <c r="AK152" i="5"/>
  <c r="AS152" i="5" s="1"/>
  <c r="AL153" i="5"/>
  <c r="AL155" i="5"/>
  <c r="AP155" i="5" s="1"/>
  <c r="AU155" i="5" s="1"/>
  <c r="AS147" i="5"/>
  <c r="BA147" i="5" s="1"/>
  <c r="AP154" i="5"/>
  <c r="AT148" i="5"/>
  <c r="BB148" i="5" s="1"/>
  <c r="AU147" i="5"/>
  <c r="BC147" i="5" s="1"/>
  <c r="AP178" i="5"/>
  <c r="AU148" i="5"/>
  <c r="AP146" i="5"/>
  <c r="AB152" i="5"/>
  <c r="AJ152" i="5" s="1"/>
  <c r="AR152" i="5" s="1"/>
  <c r="BD141" i="5"/>
  <c r="BB139" i="5"/>
  <c r="AZ139" i="5"/>
  <c r="BC140" i="5"/>
  <c r="BA145" i="5"/>
  <c r="W169" i="5"/>
  <c r="V167" i="5"/>
  <c r="AD167" i="5" s="1"/>
  <c r="AE162" i="5"/>
  <c r="AM162" i="5" s="1"/>
  <c r="AD162" i="5"/>
  <c r="AB162" i="5"/>
  <c r="W168" i="5"/>
  <c r="AE168" i="5" s="1"/>
  <c r="AC162" i="5"/>
  <c r="AD160" i="5"/>
  <c r="AD161" i="5"/>
  <c r="AL161" i="5" s="1"/>
  <c r="AF159" i="5"/>
  <c r="AF161" i="5"/>
  <c r="AC161" i="5"/>
  <c r="AE159" i="5"/>
  <c r="AD159" i="5"/>
  <c r="AB159" i="5"/>
  <c r="AB160" i="5"/>
  <c r="AJ160" i="5" s="1"/>
  <c r="R178" i="5"/>
  <c r="J178" i="5"/>
  <c r="AE160" i="5"/>
  <c r="AC160" i="5"/>
  <c r="AK160" i="5" s="1"/>
  <c r="AF160" i="5"/>
  <c r="AF162" i="5"/>
  <c r="AN162" i="5" s="1"/>
  <c r="AB161" i="5"/>
  <c r="T169" i="5"/>
  <c r="AB169" i="5" s="1"/>
  <c r="V169" i="5"/>
  <c r="AD169" i="5" s="1"/>
  <c r="U169" i="5"/>
  <c r="AC169" i="5" s="1"/>
  <c r="AE161" i="5"/>
  <c r="AC159" i="5"/>
  <c r="X169" i="5"/>
  <c r="AF169" i="5" s="1"/>
  <c r="AN169" i="5" s="1"/>
  <c r="D173" i="5"/>
  <c r="L173" i="5" s="1"/>
  <c r="M173" i="5"/>
  <c r="V168" i="5"/>
  <c r="L166" i="5"/>
  <c r="U168" i="5"/>
  <c r="AC168" i="5" s="1"/>
  <c r="T168" i="5"/>
  <c r="AB168" i="5" s="1"/>
  <c r="X168" i="5"/>
  <c r="AF168" i="5" s="1"/>
  <c r="T167" i="5"/>
  <c r="AB167" i="5" s="1"/>
  <c r="AJ167" i="5" s="1"/>
  <c r="X167" i="5"/>
  <c r="AF167" i="5" s="1"/>
  <c r="W167" i="5"/>
  <c r="AE167" i="5" s="1"/>
  <c r="U167" i="5"/>
  <c r="F175" i="5"/>
  <c r="N175" i="5" s="1"/>
  <c r="E175" i="5"/>
  <c r="M175" i="5" s="1"/>
  <c r="G176" i="5"/>
  <c r="O176" i="5" s="1"/>
  <c r="F176" i="5"/>
  <c r="A185" i="5"/>
  <c r="AH185" i="5" s="1"/>
  <c r="G182" i="5"/>
  <c r="O182" i="5" s="1"/>
  <c r="E180" i="5"/>
  <c r="M180" i="5" s="1"/>
  <c r="BF178" i="5"/>
  <c r="AX178" i="5"/>
  <c r="H183" i="5"/>
  <c r="P183" i="5" s="1"/>
  <c r="Z178" i="5"/>
  <c r="F181" i="5"/>
  <c r="N181" i="5" s="1"/>
  <c r="E174" i="5"/>
  <c r="M174" i="5" s="1"/>
  <c r="D174" i="5"/>
  <c r="L174" i="5" s="1"/>
  <c r="B798" i="31" l="1"/>
  <c r="B799" i="31"/>
  <c r="A789" i="31"/>
  <c r="A790" i="31" s="1"/>
  <c r="A791" i="31" s="1"/>
  <c r="B793" i="31"/>
  <c r="B796" i="31"/>
  <c r="A792" i="31"/>
  <c r="B791" i="30"/>
  <c r="A786" i="30"/>
  <c r="A787" i="30" s="1"/>
  <c r="B790" i="30"/>
  <c r="B796" i="30"/>
  <c r="A792" i="30"/>
  <c r="A789" i="30"/>
  <c r="B793" i="30"/>
  <c r="AK161" i="5"/>
  <c r="A786" i="29"/>
  <c r="B790" i="29"/>
  <c r="A789" i="29"/>
  <c r="B793" i="29"/>
  <c r="B796" i="29"/>
  <c r="A792" i="29"/>
  <c r="B791" i="29"/>
  <c r="A787" i="29"/>
  <c r="A789" i="20"/>
  <c r="A790" i="20" s="1"/>
  <c r="A791" i="20" s="1"/>
  <c r="A792" i="20"/>
  <c r="AL160" i="5"/>
  <c r="AP160" i="5" s="1"/>
  <c r="AR160" i="5" s="1"/>
  <c r="AM161" i="5"/>
  <c r="AL169" i="5"/>
  <c r="AK168" i="5"/>
  <c r="AK159" i="5"/>
  <c r="AS159" i="5" s="1"/>
  <c r="BA159" i="5" s="1"/>
  <c r="AJ159" i="5"/>
  <c r="AR159" i="5" s="1"/>
  <c r="AM168" i="5"/>
  <c r="AL162" i="5"/>
  <c r="AP162" i="5" s="1"/>
  <c r="AV162" i="5" s="1"/>
  <c r="AL167" i="5"/>
  <c r="AR146" i="5"/>
  <c r="AZ146" i="5" s="1"/>
  <c r="AS146" i="5"/>
  <c r="AT154" i="5"/>
  <c r="AS154" i="5"/>
  <c r="BA154" i="5" s="1"/>
  <c r="AT155" i="5"/>
  <c r="AP185" i="5"/>
  <c r="AT146" i="5"/>
  <c r="BB146" i="5" s="1"/>
  <c r="AV155" i="5"/>
  <c r="BD155" i="5" s="1"/>
  <c r="AP153" i="5"/>
  <c r="AU154" i="5"/>
  <c r="BC154" i="5" s="1"/>
  <c r="AE169" i="5"/>
  <c r="AM169" i="5" s="1"/>
  <c r="BA152" i="5"/>
  <c r="V174" i="5"/>
  <c r="AD174" i="5" s="1"/>
  <c r="U173" i="5"/>
  <c r="AC173" i="5" s="1"/>
  <c r="U174" i="5"/>
  <c r="V175" i="5"/>
  <c r="R185" i="5"/>
  <c r="J185" i="5"/>
  <c r="W175" i="5"/>
  <c r="AE175" i="5" s="1"/>
  <c r="W173" i="5"/>
  <c r="AE173" i="5" s="1"/>
  <c r="T173" i="5"/>
  <c r="X173" i="5"/>
  <c r="AF173" i="5" s="1"/>
  <c r="V173" i="5"/>
  <c r="AD173" i="5" s="1"/>
  <c r="N176" i="5"/>
  <c r="W176" i="5" s="1"/>
  <c r="AD168" i="5"/>
  <c r="AL168" i="5" s="1"/>
  <c r="T166" i="5"/>
  <c r="X166" i="5"/>
  <c r="AF166" i="5" s="1"/>
  <c r="W166" i="5"/>
  <c r="AE166" i="5" s="1"/>
  <c r="V166" i="5"/>
  <c r="AD166" i="5" s="1"/>
  <c r="U166" i="5"/>
  <c r="AC166" i="5" s="1"/>
  <c r="T174" i="5"/>
  <c r="AB174" i="5" s="1"/>
  <c r="AJ174" i="5" s="1"/>
  <c r="X174" i="5"/>
  <c r="AF174" i="5" s="1"/>
  <c r="W174" i="5"/>
  <c r="AE174" i="5" s="1"/>
  <c r="T175" i="5"/>
  <c r="AB175" i="5" s="1"/>
  <c r="U175" i="5"/>
  <c r="AC175" i="5" s="1"/>
  <c r="X175" i="5"/>
  <c r="AF175" i="5" s="1"/>
  <c r="E181" i="5"/>
  <c r="M181" i="5" s="1"/>
  <c r="D181" i="5"/>
  <c r="L181" i="5" s="1"/>
  <c r="AC167" i="5"/>
  <c r="AK167" i="5" s="1"/>
  <c r="G183" i="5"/>
  <c r="O183" i="5" s="1"/>
  <c r="F183" i="5"/>
  <c r="N183" i="5" s="1"/>
  <c r="D180" i="5"/>
  <c r="E182" i="5"/>
  <c r="M182" i="5" s="1"/>
  <c r="F182" i="5"/>
  <c r="N182" i="5" s="1"/>
  <c r="Z185" i="5"/>
  <c r="F188" i="5"/>
  <c r="N188" i="5" s="1"/>
  <c r="A192" i="5"/>
  <c r="AH192" i="5" s="1"/>
  <c r="G189" i="5"/>
  <c r="O189" i="5" s="1"/>
  <c r="E187" i="5"/>
  <c r="M187" i="5" s="1"/>
  <c r="BF185" i="5"/>
  <c r="AX185" i="5"/>
  <c r="H190" i="5"/>
  <c r="P190" i="5" s="1"/>
  <c r="A796" i="31" l="1"/>
  <c r="B800" i="31"/>
  <c r="A793" i="31"/>
  <c r="A794" i="31" s="1"/>
  <c r="A795" i="31" s="1"/>
  <c r="B797" i="31"/>
  <c r="B803" i="31"/>
  <c r="B802" i="31"/>
  <c r="A793" i="30"/>
  <c r="B797" i="30"/>
  <c r="AP161" i="5"/>
  <c r="AU161" i="5" s="1"/>
  <c r="BC161" i="5" s="1"/>
  <c r="A796" i="30"/>
  <c r="B800" i="30"/>
  <c r="A790" i="30"/>
  <c r="B794" i="30"/>
  <c r="A791" i="30"/>
  <c r="B795" i="30"/>
  <c r="B795" i="29"/>
  <c r="A796" i="29"/>
  <c r="B800" i="29"/>
  <c r="A793" i="29"/>
  <c r="B797" i="29"/>
  <c r="A790" i="29"/>
  <c r="A791" i="29" s="1"/>
  <c r="B794" i="29"/>
  <c r="A796" i="20"/>
  <c r="A793" i="20"/>
  <c r="A794" i="20" s="1"/>
  <c r="A795" i="20" s="1"/>
  <c r="AK175" i="5"/>
  <c r="AP168" i="5"/>
  <c r="AU168" i="5" s="1"/>
  <c r="AP167" i="5"/>
  <c r="AS167" i="5" s="1"/>
  <c r="AM175" i="5"/>
  <c r="AK166" i="5"/>
  <c r="AS166" i="5" s="1"/>
  <c r="AL174" i="5"/>
  <c r="AK173" i="5"/>
  <c r="AS173" i="5" s="1"/>
  <c r="AT160" i="5"/>
  <c r="AS160" i="5"/>
  <c r="AP169" i="5"/>
  <c r="AV169" i="5" s="1"/>
  <c r="BD169" i="5" s="1"/>
  <c r="AT162" i="5"/>
  <c r="AP192" i="5"/>
  <c r="AU162" i="5"/>
  <c r="AR153" i="5"/>
  <c r="AZ153" i="5" s="1"/>
  <c r="AS153" i="5"/>
  <c r="AT153" i="5"/>
  <c r="BB153" i="5" s="1"/>
  <c r="AB166" i="5"/>
  <c r="AJ166" i="5" s="1"/>
  <c r="AR166" i="5" s="1"/>
  <c r="BB155" i="5"/>
  <c r="W183" i="5"/>
  <c r="V182" i="5"/>
  <c r="W182" i="5"/>
  <c r="AE182" i="5" s="1"/>
  <c r="V183" i="5"/>
  <c r="AD183" i="5" s="1"/>
  <c r="T183" i="5"/>
  <c r="AB183" i="5" s="1"/>
  <c r="U183" i="5"/>
  <c r="AC183" i="5" s="1"/>
  <c r="W181" i="5"/>
  <c r="AE181" i="5" s="1"/>
  <c r="T181" i="5"/>
  <c r="AB181" i="5" s="1"/>
  <c r="AJ181" i="5" s="1"/>
  <c r="X181" i="5"/>
  <c r="AF181" i="5" s="1"/>
  <c r="U182" i="5"/>
  <c r="AC182" i="5" s="1"/>
  <c r="T182" i="5"/>
  <c r="AB182" i="5" s="1"/>
  <c r="X182" i="5"/>
  <c r="AF182" i="5" s="1"/>
  <c r="U181" i="5"/>
  <c r="X183" i="5"/>
  <c r="AF183" i="5" s="1"/>
  <c r="AN183" i="5" s="1"/>
  <c r="L180" i="5"/>
  <c r="AB173" i="5"/>
  <c r="AJ173" i="5" s="1"/>
  <c r="AR173" i="5" s="1"/>
  <c r="R192" i="5"/>
  <c r="J192" i="5"/>
  <c r="V181" i="5"/>
  <c r="AD181" i="5" s="1"/>
  <c r="V176" i="5"/>
  <c r="AD176" i="5" s="1"/>
  <c r="T176" i="5"/>
  <c r="AB176" i="5" s="1"/>
  <c r="U176" i="5"/>
  <c r="AC176" i="5" s="1"/>
  <c r="X176" i="5"/>
  <c r="AF176" i="5" s="1"/>
  <c r="AN176" i="5" s="1"/>
  <c r="AC174" i="5"/>
  <c r="AK174" i="5" s="1"/>
  <c r="G190" i="5"/>
  <c r="O190" i="5" s="1"/>
  <c r="F190" i="5"/>
  <c r="N190" i="5" s="1"/>
  <c r="D187" i="5"/>
  <c r="L187" i="5" s="1"/>
  <c r="U187" i="5" s="1"/>
  <c r="F189" i="5"/>
  <c r="N189" i="5" s="1"/>
  <c r="E189" i="5"/>
  <c r="M189" i="5" s="1"/>
  <c r="F195" i="5"/>
  <c r="N195" i="5" s="1"/>
  <c r="G196" i="5"/>
  <c r="O196" i="5" s="1"/>
  <c r="A199" i="5"/>
  <c r="AH199" i="5" s="1"/>
  <c r="E194" i="5"/>
  <c r="M194" i="5" s="1"/>
  <c r="BF192" i="5"/>
  <c r="AX192" i="5"/>
  <c r="H197" i="5"/>
  <c r="P197" i="5" s="1"/>
  <c r="Z192" i="5"/>
  <c r="E188" i="5"/>
  <c r="M188" i="5" s="1"/>
  <c r="D188" i="5"/>
  <c r="L188" i="5" s="1"/>
  <c r="AE176" i="5"/>
  <c r="AM176" i="5" s="1"/>
  <c r="AD175" i="5"/>
  <c r="AL175" i="5" s="1"/>
  <c r="B806" i="31" l="1"/>
  <c r="AT161" i="5"/>
  <c r="B807" i="31"/>
  <c r="AS161" i="5"/>
  <c r="BA161" i="5" s="1"/>
  <c r="A797" i="31"/>
  <c r="A798" i="31" s="1"/>
  <c r="A799" i="31" s="1"/>
  <c r="B801" i="31"/>
  <c r="A800" i="31"/>
  <c r="B804" i="31"/>
  <c r="B799" i="30"/>
  <c r="A794" i="30"/>
  <c r="A795" i="30" s="1"/>
  <c r="B798" i="30"/>
  <c r="A800" i="30"/>
  <c r="B804" i="30"/>
  <c r="A804" i="30" s="1"/>
  <c r="A797" i="30"/>
  <c r="B801" i="30"/>
  <c r="A794" i="29"/>
  <c r="B798" i="29"/>
  <c r="A797" i="29"/>
  <c r="B801" i="29"/>
  <c r="AT168" i="5"/>
  <c r="AM182" i="5"/>
  <c r="AS168" i="5"/>
  <c r="BA168" i="5" s="1"/>
  <c r="A800" i="29"/>
  <c r="B804" i="29"/>
  <c r="A804" i="29" s="1"/>
  <c r="A795" i="29"/>
  <c r="B799" i="29"/>
  <c r="A797" i="20"/>
  <c r="A798" i="20" s="1"/>
  <c r="A799" i="20" s="1"/>
  <c r="A800" i="20"/>
  <c r="AR167" i="5"/>
  <c r="AZ167" i="5" s="1"/>
  <c r="AT167" i="5"/>
  <c r="BB167" i="5" s="1"/>
  <c r="AK182" i="5"/>
  <c r="AL176" i="5"/>
  <c r="AL183" i="5"/>
  <c r="AL181" i="5"/>
  <c r="AP175" i="5"/>
  <c r="AT175" i="5" s="1"/>
  <c r="AT169" i="5"/>
  <c r="BB169" i="5" s="1"/>
  <c r="AP199" i="5"/>
  <c r="AP174" i="5"/>
  <c r="AU169" i="5"/>
  <c r="AC181" i="5"/>
  <c r="AK181" i="5" s="1"/>
  <c r="BB162" i="5"/>
  <c r="BD162" i="5"/>
  <c r="BA173" i="5"/>
  <c r="AZ160" i="5"/>
  <c r="BB160" i="5"/>
  <c r="BA166" i="5"/>
  <c r="AD182" i="5"/>
  <c r="AL182" i="5" s="1"/>
  <c r="BC168" i="5"/>
  <c r="U188" i="5"/>
  <c r="V189" i="5"/>
  <c r="W190" i="5"/>
  <c r="V190" i="5"/>
  <c r="AD190" i="5" s="1"/>
  <c r="U190" i="5"/>
  <c r="AC190" i="5" s="1"/>
  <c r="T190" i="5"/>
  <c r="AB190" i="5" s="1"/>
  <c r="U189" i="5"/>
  <c r="AC189" i="5" s="1"/>
  <c r="X189" i="5"/>
  <c r="AF189" i="5" s="1"/>
  <c r="T189" i="5"/>
  <c r="AB189" i="5" s="1"/>
  <c r="X190" i="5"/>
  <c r="AF190" i="5" s="1"/>
  <c r="AN190" i="5" s="1"/>
  <c r="W189" i="5"/>
  <c r="AE189" i="5" s="1"/>
  <c r="T188" i="5"/>
  <c r="AB188" i="5" s="1"/>
  <c r="AJ188" i="5" s="1"/>
  <c r="X188" i="5"/>
  <c r="AF188" i="5" s="1"/>
  <c r="W188" i="5"/>
  <c r="AE188" i="5" s="1"/>
  <c r="T180" i="5"/>
  <c r="X180" i="5"/>
  <c r="AF180" i="5" s="1"/>
  <c r="W180" i="5"/>
  <c r="AE180" i="5" s="1"/>
  <c r="V180" i="5"/>
  <c r="AD180" i="5" s="1"/>
  <c r="U180" i="5"/>
  <c r="AC180" i="5" s="1"/>
  <c r="R199" i="5"/>
  <c r="J199" i="5"/>
  <c r="W187" i="5"/>
  <c r="AE187" i="5" s="1"/>
  <c r="V187" i="5"/>
  <c r="AD187" i="5" s="1"/>
  <c r="T187" i="5"/>
  <c r="X187" i="5"/>
  <c r="AF187" i="5" s="1"/>
  <c r="V188" i="5"/>
  <c r="AD188" i="5" s="1"/>
  <c r="D195" i="5"/>
  <c r="L195" i="5" s="1"/>
  <c r="E195" i="5"/>
  <c r="M195" i="5" s="1"/>
  <c r="AE183" i="5"/>
  <c r="AM183" i="5" s="1"/>
  <c r="G197" i="5"/>
  <c r="O197" i="5" s="1"/>
  <c r="F197" i="5"/>
  <c r="N197" i="5" s="1"/>
  <c r="D194" i="5"/>
  <c r="E201" i="5"/>
  <c r="M201" i="5" s="1"/>
  <c r="Z199" i="5"/>
  <c r="A206" i="5"/>
  <c r="AH206" i="5" s="1"/>
  <c r="BF199" i="5"/>
  <c r="AX199" i="5"/>
  <c r="F202" i="5"/>
  <c r="N202" i="5" s="1"/>
  <c r="G203" i="5"/>
  <c r="O203" i="5" s="1"/>
  <c r="H204" i="5"/>
  <c r="P204" i="5" s="1"/>
  <c r="F196" i="5"/>
  <c r="N196" i="5" s="1"/>
  <c r="E196" i="5"/>
  <c r="M196" i="5" s="1"/>
  <c r="AC187" i="5"/>
  <c r="A804" i="31" l="1"/>
  <c r="A801" i="31"/>
  <c r="A802" i="31" s="1"/>
  <c r="A803" i="31" s="1"/>
  <c r="B805" i="31"/>
  <c r="A805" i="31" s="1"/>
  <c r="A806" i="31" s="1"/>
  <c r="A807" i="31" s="1"/>
  <c r="A801" i="30"/>
  <c r="B805" i="30"/>
  <c r="A805" i="30" s="1"/>
  <c r="B802" i="30"/>
  <c r="A798" i="30"/>
  <c r="A799" i="30"/>
  <c r="B803" i="30"/>
  <c r="AP181" i="5"/>
  <c r="AS181" i="5" s="1"/>
  <c r="B803" i="29"/>
  <c r="A801" i="29"/>
  <c r="B805" i="29"/>
  <c r="A805" i="29" s="1"/>
  <c r="B802" i="29"/>
  <c r="A798" i="29"/>
  <c r="A799" i="29" s="1"/>
  <c r="AL188" i="5"/>
  <c r="A801" i="20"/>
  <c r="A802" i="20" s="1"/>
  <c r="A803" i="20" s="1"/>
  <c r="A804" i="20"/>
  <c r="A805" i="20" s="1"/>
  <c r="A806" i="20" s="1"/>
  <c r="A807" i="20" s="1"/>
  <c r="AP183" i="5"/>
  <c r="AV183" i="5" s="1"/>
  <c r="AK180" i="5"/>
  <c r="AS180" i="5" s="1"/>
  <c r="AL190" i="5"/>
  <c r="AK189" i="5"/>
  <c r="AK187" i="5"/>
  <c r="AS187" i="5" s="1"/>
  <c r="AM189" i="5"/>
  <c r="AP182" i="5"/>
  <c r="AU182" i="5" s="1"/>
  <c r="AU175" i="5"/>
  <c r="BC175" i="5" s="1"/>
  <c r="AS175" i="5"/>
  <c r="BA175" i="5" s="1"/>
  <c r="AS174" i="5"/>
  <c r="AR174" i="5"/>
  <c r="AZ174" i="5" s="1"/>
  <c r="AP176" i="5"/>
  <c r="AV176" i="5" s="1"/>
  <c r="BD176" i="5" s="1"/>
  <c r="AP206" i="5"/>
  <c r="AT174" i="5"/>
  <c r="BB174" i="5" s="1"/>
  <c r="AC188" i="5"/>
  <c r="AK188" i="5" s="1"/>
  <c r="U195" i="5"/>
  <c r="V196" i="5"/>
  <c r="AB180" i="5"/>
  <c r="AJ180" i="5" s="1"/>
  <c r="AR180" i="5" s="1"/>
  <c r="V195" i="5"/>
  <c r="AD195" i="5" s="1"/>
  <c r="W196" i="5"/>
  <c r="AE196" i="5" s="1"/>
  <c r="V197" i="5"/>
  <c r="AD197" i="5" s="1"/>
  <c r="U197" i="5"/>
  <c r="AC197" i="5" s="1"/>
  <c r="T197" i="5"/>
  <c r="AB197" i="5" s="1"/>
  <c r="W197" i="5"/>
  <c r="L194" i="5"/>
  <c r="R206" i="5"/>
  <c r="J206" i="5"/>
  <c r="T195" i="5"/>
  <c r="AB195" i="5" s="1"/>
  <c r="AJ195" i="5" s="1"/>
  <c r="X195" i="5"/>
  <c r="AF195" i="5" s="1"/>
  <c r="W195" i="5"/>
  <c r="AE195" i="5" s="1"/>
  <c r="X196" i="5"/>
  <c r="AF196" i="5" s="1"/>
  <c r="U196" i="5"/>
  <c r="AC196" i="5" s="1"/>
  <c r="T196" i="5"/>
  <c r="AB196" i="5" s="1"/>
  <c r="X197" i="5"/>
  <c r="AF197" i="5" s="1"/>
  <c r="AN197" i="5" s="1"/>
  <c r="D201" i="5"/>
  <c r="AD189" i="5"/>
  <c r="AL189" i="5" s="1"/>
  <c r="AB187" i="5"/>
  <c r="AJ187" i="5" s="1"/>
  <c r="AR187" i="5" s="1"/>
  <c r="G204" i="5"/>
  <c r="O204" i="5" s="1"/>
  <c r="F204" i="5"/>
  <c r="N204" i="5" s="1"/>
  <c r="E203" i="5"/>
  <c r="M203" i="5" s="1"/>
  <c r="F203" i="5"/>
  <c r="N203" i="5" s="1"/>
  <c r="D202" i="5"/>
  <c r="L202" i="5" s="1"/>
  <c r="E202" i="5"/>
  <c r="M202" i="5" s="1"/>
  <c r="AE190" i="5"/>
  <c r="AM190" i="5" s="1"/>
  <c r="AX206" i="5"/>
  <c r="E208" i="5"/>
  <c r="H211" i="5"/>
  <c r="P211" i="5" s="1"/>
  <c r="BF206" i="5"/>
  <c r="A213" i="5"/>
  <c r="AH213" i="5" s="1"/>
  <c r="Z206" i="5"/>
  <c r="F209" i="5"/>
  <c r="N209" i="5" s="1"/>
  <c r="G210" i="5"/>
  <c r="O210" i="5" s="1"/>
  <c r="AM196" i="5" l="1"/>
  <c r="AR181" i="5"/>
  <c r="AT181" i="5"/>
  <c r="B807" i="30"/>
  <c r="A802" i="30"/>
  <c r="A803" i="30" s="1"/>
  <c r="B806" i="30"/>
  <c r="A806" i="30" s="1"/>
  <c r="A802" i="29"/>
  <c r="B806" i="29"/>
  <c r="A806" i="29" s="1"/>
  <c r="B807" i="29"/>
  <c r="A807" i="29" s="1"/>
  <c r="A803" i="29"/>
  <c r="AU183" i="5"/>
  <c r="AT183" i="5"/>
  <c r="BB183" i="5" s="1"/>
  <c r="AP189" i="5"/>
  <c r="AS189" i="5" s="1"/>
  <c r="AL195" i="5"/>
  <c r="AK196" i="5"/>
  <c r="AL197" i="5"/>
  <c r="AS182" i="5"/>
  <c r="BA182" i="5" s="1"/>
  <c r="AT182" i="5"/>
  <c r="AP190" i="5"/>
  <c r="AV190" i="5" s="1"/>
  <c r="AT176" i="5"/>
  <c r="BB176" i="5" s="1"/>
  <c r="AU176" i="5"/>
  <c r="AP188" i="5"/>
  <c r="AT188" i="5" s="1"/>
  <c r="BB188" i="5" s="1"/>
  <c r="AP213" i="5"/>
  <c r="AC195" i="5"/>
  <c r="AK195" i="5" s="1"/>
  <c r="BB181" i="5"/>
  <c r="BA180" i="5"/>
  <c r="BA187" i="5"/>
  <c r="BC182" i="5"/>
  <c r="V203" i="5"/>
  <c r="AD203" i="5" s="1"/>
  <c r="AL203" i="5" s="1"/>
  <c r="U202" i="5"/>
  <c r="W203" i="5"/>
  <c r="AE203" i="5" s="1"/>
  <c r="W204" i="5"/>
  <c r="V202" i="5"/>
  <c r="AD202" i="5" s="1"/>
  <c r="L201" i="5"/>
  <c r="X204" i="5"/>
  <c r="AF204" i="5" s="1"/>
  <c r="AN204" i="5" s="1"/>
  <c r="D208" i="5"/>
  <c r="L208" i="5" s="1"/>
  <c r="M208" i="5"/>
  <c r="T194" i="5"/>
  <c r="V194" i="5"/>
  <c r="AD194" i="5" s="1"/>
  <c r="W194" i="5"/>
  <c r="AE194" i="5" s="1"/>
  <c r="X194" i="5"/>
  <c r="AF194" i="5" s="1"/>
  <c r="U194" i="5"/>
  <c r="AC194" i="5" s="1"/>
  <c r="U203" i="5"/>
  <c r="AC203" i="5" s="1"/>
  <c r="T203" i="5"/>
  <c r="AB203" i="5" s="1"/>
  <c r="X203" i="5"/>
  <c r="AF203" i="5" s="1"/>
  <c r="R213" i="5"/>
  <c r="J213" i="5"/>
  <c r="X202" i="5"/>
  <c r="AF202" i="5" s="1"/>
  <c r="W202" i="5"/>
  <c r="AE202" i="5" s="1"/>
  <c r="T202" i="5"/>
  <c r="AB202" i="5" s="1"/>
  <c r="AJ202" i="5" s="1"/>
  <c r="V204" i="5"/>
  <c r="AD204" i="5" s="1"/>
  <c r="T204" i="5"/>
  <c r="AB204" i="5" s="1"/>
  <c r="U204" i="5"/>
  <c r="AC204" i="5" s="1"/>
  <c r="E209" i="5"/>
  <c r="M209" i="5" s="1"/>
  <c r="D209" i="5"/>
  <c r="G217" i="5"/>
  <c r="O217" i="5" s="1"/>
  <c r="AX213" i="5"/>
  <c r="F216" i="5"/>
  <c r="N216" i="5" s="1"/>
  <c r="E215" i="5"/>
  <c r="M215" i="5" s="1"/>
  <c r="BF213" i="5"/>
  <c r="A220" i="5"/>
  <c r="AH220" i="5" s="1"/>
  <c r="H218" i="5"/>
  <c r="P218" i="5" s="1"/>
  <c r="Z213" i="5"/>
  <c r="G211" i="5"/>
  <c r="O211" i="5" s="1"/>
  <c r="F211" i="5"/>
  <c r="N211" i="5" s="1"/>
  <c r="AZ181" i="5"/>
  <c r="BD183" i="5"/>
  <c r="AD196" i="5"/>
  <c r="AL196" i="5" s="1"/>
  <c r="E210" i="5"/>
  <c r="M210" i="5" s="1"/>
  <c r="F210" i="5"/>
  <c r="N210" i="5" s="1"/>
  <c r="AE197" i="5"/>
  <c r="AM197" i="5" s="1"/>
  <c r="AM203" i="5" l="1"/>
  <c r="AP196" i="5"/>
  <c r="AU189" i="5"/>
  <c r="A807" i="30"/>
  <c r="AP195" i="5"/>
  <c r="AT195" i="5" s="1"/>
  <c r="BB195" i="5" s="1"/>
  <c r="AK203" i="5"/>
  <c r="AT189" i="5"/>
  <c r="AK194" i="5"/>
  <c r="AL202" i="5"/>
  <c r="AL204" i="5"/>
  <c r="AS194" i="5"/>
  <c r="AT196" i="5"/>
  <c r="AU196" i="5"/>
  <c r="AS196" i="5"/>
  <c r="AT190" i="5"/>
  <c r="BB190" i="5" s="1"/>
  <c r="AP197" i="5"/>
  <c r="AV197" i="5" s="1"/>
  <c r="BD197" i="5" s="1"/>
  <c r="AP220" i="5"/>
  <c r="AS188" i="5"/>
  <c r="AR188" i="5"/>
  <c r="AZ188" i="5" s="1"/>
  <c r="AU190" i="5"/>
  <c r="AX220" i="5"/>
  <c r="BF220" i="5"/>
  <c r="AB194" i="5"/>
  <c r="AJ194" i="5" s="1"/>
  <c r="AR194" i="5" s="1"/>
  <c r="BC189" i="5"/>
  <c r="AE204" i="5"/>
  <c r="AM204" i="5" s="1"/>
  <c r="AC202" i="5"/>
  <c r="AK202" i="5" s="1"/>
  <c r="V210" i="5"/>
  <c r="U208" i="5"/>
  <c r="AC208" i="5" s="1"/>
  <c r="X211" i="5"/>
  <c r="AF211" i="5" s="1"/>
  <c r="AN211" i="5" s="1"/>
  <c r="W210" i="5"/>
  <c r="AE210" i="5" s="1"/>
  <c r="L209" i="5"/>
  <c r="U209" i="5" s="1"/>
  <c r="R220" i="5"/>
  <c r="J220" i="5"/>
  <c r="X208" i="5"/>
  <c r="AF208" i="5" s="1"/>
  <c r="W208" i="5"/>
  <c r="AE208" i="5" s="1"/>
  <c r="V208" i="5"/>
  <c r="AD208" i="5" s="1"/>
  <c r="T208" i="5"/>
  <c r="V211" i="5"/>
  <c r="AD211" i="5" s="1"/>
  <c r="U211" i="5"/>
  <c r="AC211" i="5" s="1"/>
  <c r="T211" i="5"/>
  <c r="AB211" i="5" s="1"/>
  <c r="W211" i="5"/>
  <c r="T201" i="5"/>
  <c r="W201" i="5"/>
  <c r="AE201" i="5" s="1"/>
  <c r="X201" i="5"/>
  <c r="AF201" i="5" s="1"/>
  <c r="V201" i="5"/>
  <c r="AD201" i="5" s="1"/>
  <c r="U201" i="5"/>
  <c r="AC201" i="5" s="1"/>
  <c r="U210" i="5"/>
  <c r="AC210" i="5" s="1"/>
  <c r="T210" i="5"/>
  <c r="AB210" i="5" s="1"/>
  <c r="X210" i="5"/>
  <c r="AF210" i="5" s="1"/>
  <c r="BA189" i="5"/>
  <c r="E222" i="5"/>
  <c r="M222" i="5" s="1"/>
  <c r="F223" i="5"/>
  <c r="N223" i="5" s="1"/>
  <c r="H225" i="5"/>
  <c r="P225" i="5" s="1"/>
  <c r="Z220" i="5"/>
  <c r="A227" i="5"/>
  <c r="AH227" i="5" s="1"/>
  <c r="G224" i="5"/>
  <c r="O224" i="5" s="1"/>
  <c r="D215" i="5"/>
  <c r="D216" i="5"/>
  <c r="L216" i="5" s="1"/>
  <c r="E216" i="5"/>
  <c r="M216" i="5" s="1"/>
  <c r="E217" i="5"/>
  <c r="M217" i="5" s="1"/>
  <c r="F217" i="5"/>
  <c r="N217" i="5" s="1"/>
  <c r="BD190" i="5"/>
  <c r="G218" i="5"/>
  <c r="O218" i="5" s="1"/>
  <c r="F218" i="5"/>
  <c r="N218" i="5" s="1"/>
  <c r="AR195" i="5" l="1"/>
  <c r="AZ195" i="5" s="1"/>
  <c r="AS195" i="5"/>
  <c r="AP204" i="5"/>
  <c r="AV204" i="5" s="1"/>
  <c r="BD204" i="5" s="1"/>
  <c r="AK201" i="5"/>
  <c r="AK208" i="5"/>
  <c r="AS208" i="5" s="1"/>
  <c r="AM210" i="5"/>
  <c r="AK210" i="5"/>
  <c r="AL211" i="5"/>
  <c r="AP202" i="5"/>
  <c r="AS202" i="5" s="1"/>
  <c r="AU204" i="5"/>
  <c r="AT197" i="5"/>
  <c r="BB197" i="5" s="1"/>
  <c r="AP203" i="5"/>
  <c r="AU203" i="5" s="1"/>
  <c r="AP227" i="5"/>
  <c r="AU197" i="5"/>
  <c r="BA196" i="5"/>
  <c r="BC196" i="5"/>
  <c r="AB201" i="5"/>
  <c r="AJ201" i="5" s="1"/>
  <c r="AR201" i="5" s="1"/>
  <c r="BA194" i="5"/>
  <c r="V216" i="5"/>
  <c r="AD216" i="5" s="1"/>
  <c r="X218" i="5"/>
  <c r="AF218" i="5" s="1"/>
  <c r="AN218" i="5" s="1"/>
  <c r="U216" i="5"/>
  <c r="V217" i="5"/>
  <c r="W217" i="5"/>
  <c r="AE217" i="5" s="1"/>
  <c r="R227" i="5"/>
  <c r="J227" i="5"/>
  <c r="AB208" i="5"/>
  <c r="AJ208" i="5" s="1"/>
  <c r="AR208" i="5" s="1"/>
  <c r="U217" i="5"/>
  <c r="AC217" i="5" s="1"/>
  <c r="X217" i="5"/>
  <c r="AF217" i="5" s="1"/>
  <c r="T217" i="5"/>
  <c r="AB217" i="5" s="1"/>
  <c r="W218" i="5"/>
  <c r="W209" i="5"/>
  <c r="AE209" i="5" s="1"/>
  <c r="T209" i="5"/>
  <c r="AB209" i="5" s="1"/>
  <c r="AJ209" i="5" s="1"/>
  <c r="X209" i="5"/>
  <c r="AF209" i="5" s="1"/>
  <c r="V209" i="5"/>
  <c r="AD209" i="5" s="1"/>
  <c r="L215" i="5"/>
  <c r="V218" i="5"/>
  <c r="AD218" i="5" s="1"/>
  <c r="U218" i="5"/>
  <c r="AC218" i="5" s="1"/>
  <c r="T218" i="5"/>
  <c r="AB218" i="5" s="1"/>
  <c r="T216" i="5"/>
  <c r="AB216" i="5" s="1"/>
  <c r="AJ216" i="5" s="1"/>
  <c r="X216" i="5"/>
  <c r="AF216" i="5" s="1"/>
  <c r="W216" i="5"/>
  <c r="AE216" i="5" s="1"/>
  <c r="E224" i="5"/>
  <c r="M224" i="5" s="1"/>
  <c r="F224" i="5"/>
  <c r="F230" i="5"/>
  <c r="N230" i="5" s="1"/>
  <c r="AX227" i="5"/>
  <c r="BF227" i="5"/>
  <c r="A234" i="5"/>
  <c r="AH234" i="5" s="1"/>
  <c r="G231" i="5"/>
  <c r="O231" i="5" s="1"/>
  <c r="E229" i="5"/>
  <c r="M229" i="5" s="1"/>
  <c r="H232" i="5"/>
  <c r="P232" i="5" s="1"/>
  <c r="Z227" i="5"/>
  <c r="F225" i="5"/>
  <c r="N225" i="5" s="1"/>
  <c r="G225" i="5"/>
  <c r="O225" i="5" s="1"/>
  <c r="AE211" i="5"/>
  <c r="AM211" i="5" s="1"/>
  <c r="E223" i="5"/>
  <c r="M223" i="5" s="1"/>
  <c r="D223" i="5"/>
  <c r="L223" i="5" s="1"/>
  <c r="D222" i="5"/>
  <c r="L222" i="5" s="1"/>
  <c r="U222" i="5" s="1"/>
  <c r="AC209" i="5"/>
  <c r="AK209" i="5" s="1"/>
  <c r="AD210" i="5"/>
  <c r="AL210" i="5" s="1"/>
  <c r="AT204" i="5" l="1"/>
  <c r="BB204" i="5" s="1"/>
  <c r="AP211" i="5"/>
  <c r="AV211" i="5" s="1"/>
  <c r="AK217" i="5"/>
  <c r="AL209" i="5"/>
  <c r="AP209" i="5" s="1"/>
  <c r="AS209" i="5" s="1"/>
  <c r="AM217" i="5"/>
  <c r="AL218" i="5"/>
  <c r="AL216" i="5"/>
  <c r="AS203" i="5"/>
  <c r="BA203" i="5" s="1"/>
  <c r="AP210" i="5"/>
  <c r="AT210" i="5" s="1"/>
  <c r="AU211" i="5"/>
  <c r="AP234" i="5"/>
  <c r="AR202" i="5"/>
  <c r="AZ202" i="5" s="1"/>
  <c r="AC216" i="5"/>
  <c r="AK216" i="5" s="1"/>
  <c r="AP216" i="5" s="1"/>
  <c r="AT211" i="5"/>
  <c r="AT202" i="5"/>
  <c r="BB202" i="5" s="1"/>
  <c r="AS201" i="5"/>
  <c r="BA201" i="5" s="1"/>
  <c r="AT203" i="5"/>
  <c r="AD217" i="5"/>
  <c r="AL217" i="5" s="1"/>
  <c r="BC203" i="5"/>
  <c r="BA208" i="5"/>
  <c r="V223" i="5"/>
  <c r="W225" i="5"/>
  <c r="X225" i="5"/>
  <c r="R234" i="5"/>
  <c r="J234" i="5"/>
  <c r="U223" i="5"/>
  <c r="X223" i="5"/>
  <c r="T223" i="5"/>
  <c r="W223" i="5"/>
  <c r="V225" i="5"/>
  <c r="U225" i="5"/>
  <c r="T225" i="5"/>
  <c r="N224" i="5"/>
  <c r="V224" i="5" s="1"/>
  <c r="W215" i="5"/>
  <c r="AE215" i="5" s="1"/>
  <c r="V215" i="5"/>
  <c r="AD215" i="5" s="1"/>
  <c r="T215" i="5"/>
  <c r="X215" i="5"/>
  <c r="AF215" i="5" s="1"/>
  <c r="U215" i="5"/>
  <c r="AC215" i="5" s="1"/>
  <c r="T222" i="5"/>
  <c r="W222" i="5"/>
  <c r="X222" i="5"/>
  <c r="V222" i="5"/>
  <c r="F231" i="5"/>
  <c r="N231" i="5" s="1"/>
  <c r="E231" i="5"/>
  <c r="M231" i="5" s="1"/>
  <c r="BF234" i="5"/>
  <c r="AX234" i="5"/>
  <c r="E236" i="5"/>
  <c r="M236" i="5" s="1"/>
  <c r="F237" i="5"/>
  <c r="N237" i="5" s="1"/>
  <c r="H239" i="5"/>
  <c r="P239" i="5" s="1"/>
  <c r="A241" i="5"/>
  <c r="AH241" i="5" s="1"/>
  <c r="G238" i="5"/>
  <c r="O238" i="5" s="1"/>
  <c r="Z234" i="5"/>
  <c r="E230" i="5"/>
  <c r="M230" i="5" s="1"/>
  <c r="D230" i="5"/>
  <c r="L230" i="5" s="1"/>
  <c r="AE218" i="5"/>
  <c r="AM218" i="5" s="1"/>
  <c r="F232" i="5"/>
  <c r="N232" i="5" s="1"/>
  <c r="G232" i="5"/>
  <c r="O232" i="5" s="1"/>
  <c r="D229" i="5"/>
  <c r="AU210" i="5" l="1"/>
  <c r="BC210" i="5" s="1"/>
  <c r="AK215" i="5"/>
  <c r="AP217" i="5"/>
  <c r="AU217" i="5" s="1"/>
  <c r="AS210" i="5"/>
  <c r="BA210" i="5" s="1"/>
  <c r="AP241" i="5"/>
  <c r="AR216" i="5"/>
  <c r="AT216" i="5"/>
  <c r="AS216" i="5"/>
  <c r="AS217" i="5"/>
  <c r="AT217" i="5"/>
  <c r="AT209" i="5"/>
  <c r="BB209" i="5" s="1"/>
  <c r="AP218" i="5"/>
  <c r="AV218" i="5" s="1"/>
  <c r="AR209" i="5"/>
  <c r="AZ209" i="5" s="1"/>
  <c r="AS215" i="5"/>
  <c r="BB211" i="5"/>
  <c r="AX241" i="5"/>
  <c r="BF241" i="5"/>
  <c r="W232" i="5"/>
  <c r="AD222" i="5"/>
  <c r="AB215" i="5"/>
  <c r="AJ215" i="5" s="1"/>
  <c r="AR215" i="5" s="1"/>
  <c r="AE223" i="5"/>
  <c r="AC225" i="5"/>
  <c r="AF225" i="5"/>
  <c r="AN225" i="5" s="1"/>
  <c r="AD225" i="5"/>
  <c r="AF223" i="5"/>
  <c r="W224" i="5"/>
  <c r="AE225" i="5"/>
  <c r="AM225" i="5" s="1"/>
  <c r="AF222" i="5"/>
  <c r="X224" i="5"/>
  <c r="AE222" i="5"/>
  <c r="AB222" i="5"/>
  <c r="AB223" i="5"/>
  <c r="AJ223" i="5" s="1"/>
  <c r="AC223" i="5"/>
  <c r="AK223" i="5" s="1"/>
  <c r="AD223" i="5"/>
  <c r="T224" i="5"/>
  <c r="U224" i="5"/>
  <c r="T230" i="5"/>
  <c r="AB230" i="5" s="1"/>
  <c r="AJ230" i="5" s="1"/>
  <c r="X230" i="5"/>
  <c r="AF230" i="5" s="1"/>
  <c r="W230" i="5"/>
  <c r="AE230" i="5" s="1"/>
  <c r="U231" i="5"/>
  <c r="AC231" i="5" s="1"/>
  <c r="T231" i="5"/>
  <c r="AB231" i="5" s="1"/>
  <c r="X231" i="5"/>
  <c r="AF231" i="5" s="1"/>
  <c r="V231" i="5"/>
  <c r="V230" i="5"/>
  <c r="AD230" i="5" s="1"/>
  <c r="W231" i="5"/>
  <c r="AE231" i="5" s="1"/>
  <c r="U230" i="5"/>
  <c r="AC222" i="5"/>
  <c r="V232" i="5"/>
  <c r="AD232" i="5" s="1"/>
  <c r="T232" i="5"/>
  <c r="AB232" i="5" s="1"/>
  <c r="U232" i="5"/>
  <c r="AC232" i="5" s="1"/>
  <c r="X232" i="5"/>
  <c r="AF232" i="5" s="1"/>
  <c r="AN232" i="5" s="1"/>
  <c r="L229" i="5"/>
  <c r="R241" i="5"/>
  <c r="J241" i="5"/>
  <c r="AB225" i="5"/>
  <c r="F238" i="5"/>
  <c r="N238" i="5" s="1"/>
  <c r="E238" i="5"/>
  <c r="BD211" i="5"/>
  <c r="Z241" i="5"/>
  <c r="E243" i="5"/>
  <c r="M243" i="5" s="1"/>
  <c r="A248" i="5"/>
  <c r="AH248" i="5" s="1"/>
  <c r="H246" i="5"/>
  <c r="P246" i="5" s="1"/>
  <c r="F244" i="5"/>
  <c r="N244" i="5" s="1"/>
  <c r="G245" i="5"/>
  <c r="O245" i="5" s="1"/>
  <c r="G239" i="5"/>
  <c r="O239" i="5" s="1"/>
  <c r="F239" i="5"/>
  <c r="N239" i="5" s="1"/>
  <c r="D237" i="5"/>
  <c r="L237" i="5" s="1"/>
  <c r="E237" i="5"/>
  <c r="M237" i="5" s="1"/>
  <c r="D236" i="5"/>
  <c r="AL230" i="5" l="1"/>
  <c r="AM231" i="5"/>
  <c r="AK222" i="5"/>
  <c r="AJ222" i="5"/>
  <c r="AR222" i="5" s="1"/>
  <c r="AL225" i="5"/>
  <c r="AK231" i="5"/>
  <c r="AL232" i="5"/>
  <c r="AL223" i="5"/>
  <c r="AS222" i="5"/>
  <c r="BA222" i="5" s="1"/>
  <c r="AP248" i="5"/>
  <c r="AP225" i="5"/>
  <c r="AU225" i="5" s="1"/>
  <c r="AE232" i="5"/>
  <c r="AM232" i="5" s="1"/>
  <c r="AU218" i="5"/>
  <c r="AT218" i="5"/>
  <c r="BB218" i="5" s="1"/>
  <c r="AP223" i="5"/>
  <c r="AT223" i="5" s="1"/>
  <c r="AC230" i="5"/>
  <c r="AK230" i="5" s="1"/>
  <c r="AP230" i="5" s="1"/>
  <c r="AT230" i="5" s="1"/>
  <c r="BC217" i="5"/>
  <c r="BA215" i="5"/>
  <c r="U237" i="5"/>
  <c r="AC224" i="5"/>
  <c r="X239" i="5"/>
  <c r="AF239" i="5" s="1"/>
  <c r="AN239" i="5" s="1"/>
  <c r="AB224" i="5"/>
  <c r="AD224" i="5"/>
  <c r="AL224" i="5" s="1"/>
  <c r="AF224" i="5"/>
  <c r="V237" i="5"/>
  <c r="AD237" i="5" s="1"/>
  <c r="W239" i="5"/>
  <c r="AE224" i="5"/>
  <c r="AM224" i="5" s="1"/>
  <c r="R248" i="5"/>
  <c r="J248" i="5"/>
  <c r="X229" i="5"/>
  <c r="AF229" i="5" s="1"/>
  <c r="T229" i="5"/>
  <c r="V229" i="5"/>
  <c r="AD229" i="5" s="1"/>
  <c r="W229" i="5"/>
  <c r="AE229" i="5" s="1"/>
  <c r="U229" i="5"/>
  <c r="AC229" i="5" s="1"/>
  <c r="V239" i="5"/>
  <c r="AD239" i="5" s="1"/>
  <c r="T239" i="5"/>
  <c r="AB239" i="5" s="1"/>
  <c r="U239" i="5"/>
  <c r="AC239" i="5" s="1"/>
  <c r="T237" i="5"/>
  <c r="AB237" i="5" s="1"/>
  <c r="AJ237" i="5" s="1"/>
  <c r="X237" i="5"/>
  <c r="AF237" i="5" s="1"/>
  <c r="W237" i="5"/>
  <c r="AE237" i="5" s="1"/>
  <c r="M238" i="5"/>
  <c r="V238" i="5" s="1"/>
  <c r="L236" i="5"/>
  <c r="AZ216" i="5"/>
  <c r="E245" i="5"/>
  <c r="M245" i="5" s="1"/>
  <c r="F245" i="5"/>
  <c r="N245" i="5" s="1"/>
  <c r="D244" i="5"/>
  <c r="L244" i="5" s="1"/>
  <c r="E244" i="5"/>
  <c r="BD218" i="5"/>
  <c r="F246" i="5"/>
  <c r="N246" i="5" s="1"/>
  <c r="G246" i="5"/>
  <c r="O246" i="5" s="1"/>
  <c r="AX248" i="5"/>
  <c r="Z248" i="5"/>
  <c r="BF248" i="5"/>
  <c r="H253" i="5"/>
  <c r="P253" i="5" s="1"/>
  <c r="A255" i="5"/>
  <c r="AH255" i="5" s="1"/>
  <c r="G252" i="5"/>
  <c r="O252" i="5" s="1"/>
  <c r="E250" i="5"/>
  <c r="M250" i="5" s="1"/>
  <c r="F251" i="5"/>
  <c r="N251" i="5" s="1"/>
  <c r="D243" i="5"/>
  <c r="L243" i="5" s="1"/>
  <c r="U243" i="5" s="1"/>
  <c r="BB216" i="5"/>
  <c r="AD231" i="5"/>
  <c r="AL231" i="5" s="1"/>
  <c r="BA217" i="5"/>
  <c r="AL237" i="5" l="1"/>
  <c r="AL239" i="5"/>
  <c r="AK224" i="5"/>
  <c r="AK229" i="5"/>
  <c r="AS229" i="5" s="1"/>
  <c r="AP255" i="5"/>
  <c r="AR230" i="5"/>
  <c r="AZ230" i="5" s="1"/>
  <c r="AS230" i="5"/>
  <c r="AV225" i="5"/>
  <c r="BD225" i="5" s="1"/>
  <c r="AR223" i="5"/>
  <c r="AZ223" i="5" s="1"/>
  <c r="AT225" i="5"/>
  <c r="BB225" i="5" s="1"/>
  <c r="AP224" i="5"/>
  <c r="AU224" i="5" s="1"/>
  <c r="AS223" i="5"/>
  <c r="AP231" i="5"/>
  <c r="AU231" i="5" s="1"/>
  <c r="AP232" i="5"/>
  <c r="AC237" i="5"/>
  <c r="AK237" i="5" s="1"/>
  <c r="W246" i="5"/>
  <c r="AB229" i="5"/>
  <c r="AJ229" i="5" s="1"/>
  <c r="AR229" i="5" s="1"/>
  <c r="W245" i="5"/>
  <c r="T236" i="5"/>
  <c r="X236" i="5"/>
  <c r="AF236" i="5" s="1"/>
  <c r="W236" i="5"/>
  <c r="AE236" i="5" s="1"/>
  <c r="V236" i="5"/>
  <c r="AD236" i="5" s="1"/>
  <c r="U236" i="5"/>
  <c r="AC236" i="5" s="1"/>
  <c r="V246" i="5"/>
  <c r="T246" i="5"/>
  <c r="U246" i="5"/>
  <c r="V243" i="5"/>
  <c r="T243" i="5"/>
  <c r="W243" i="5"/>
  <c r="X243" i="5"/>
  <c r="U238" i="5"/>
  <c r="AC238" i="5" s="1"/>
  <c r="T238" i="5"/>
  <c r="AB238" i="5" s="1"/>
  <c r="X238" i="5"/>
  <c r="AF238" i="5" s="1"/>
  <c r="W238" i="5"/>
  <c r="AE238" i="5" s="1"/>
  <c r="M244" i="5"/>
  <c r="X244" i="5" s="1"/>
  <c r="R255" i="5"/>
  <c r="J255" i="5"/>
  <c r="V245" i="5"/>
  <c r="U245" i="5"/>
  <c r="X245" i="5"/>
  <c r="T245" i="5"/>
  <c r="X246" i="5"/>
  <c r="AE239" i="5"/>
  <c r="AM239" i="5" s="1"/>
  <c r="AD238" i="5"/>
  <c r="AL238" i="5" s="1"/>
  <c r="D251" i="5"/>
  <c r="L251" i="5" s="1"/>
  <c r="E251" i="5"/>
  <c r="M251" i="5" s="1"/>
  <c r="D250" i="5"/>
  <c r="F252" i="5"/>
  <c r="N252" i="5" s="1"/>
  <c r="E252" i="5"/>
  <c r="M252" i="5" s="1"/>
  <c r="A262" i="5"/>
  <c r="AH262" i="5" s="1"/>
  <c r="F258" i="5"/>
  <c r="N258" i="5" s="1"/>
  <c r="AX255" i="5"/>
  <c r="G259" i="5"/>
  <c r="O259" i="5" s="1"/>
  <c r="E257" i="5"/>
  <c r="Z255" i="5"/>
  <c r="H260" i="5"/>
  <c r="P260" i="5" s="1"/>
  <c r="BF255" i="5"/>
  <c r="F253" i="5"/>
  <c r="N253" i="5" s="1"/>
  <c r="G253" i="5"/>
  <c r="O253" i="5" s="1"/>
  <c r="AK236" i="5" l="1"/>
  <c r="AM238" i="5"/>
  <c r="AK238" i="5"/>
  <c r="AP237" i="5"/>
  <c r="AS237" i="5" s="1"/>
  <c r="AP262" i="5"/>
  <c r="AP239" i="5"/>
  <c r="AV239" i="5" s="1"/>
  <c r="BD239" i="5" s="1"/>
  <c r="AU232" i="5"/>
  <c r="AV232" i="5"/>
  <c r="BD232" i="5" s="1"/>
  <c r="AS231" i="5"/>
  <c r="BA231" i="5" s="1"/>
  <c r="AS224" i="5"/>
  <c r="AT224" i="5"/>
  <c r="AT231" i="5"/>
  <c r="AT232" i="5"/>
  <c r="BB232" i="5" s="1"/>
  <c r="AS236" i="5"/>
  <c r="AB236" i="5"/>
  <c r="AJ236" i="5" s="1"/>
  <c r="AR236" i="5" s="1"/>
  <c r="BB223" i="5"/>
  <c r="BB230" i="5"/>
  <c r="AF246" i="5"/>
  <c r="AN246" i="5" s="1"/>
  <c r="BA229" i="5"/>
  <c r="AE245" i="5"/>
  <c r="AE243" i="5"/>
  <c r="V251" i="5"/>
  <c r="AD251" i="5" s="1"/>
  <c r="U251" i="5"/>
  <c r="W253" i="5"/>
  <c r="AB243" i="5"/>
  <c r="X253" i="5"/>
  <c r="AF253" i="5" s="1"/>
  <c r="AN253" i="5" s="1"/>
  <c r="AD243" i="5"/>
  <c r="W244" i="5"/>
  <c r="T244" i="5"/>
  <c r="AC243" i="5"/>
  <c r="AF245" i="5"/>
  <c r="AF243" i="5"/>
  <c r="AC245" i="5"/>
  <c r="AC246" i="5"/>
  <c r="AD245" i="5"/>
  <c r="AL245" i="5" s="1"/>
  <c r="AD246" i="5"/>
  <c r="R262" i="5"/>
  <c r="J262" i="5"/>
  <c r="X252" i="5"/>
  <c r="AF252" i="5" s="1"/>
  <c r="U252" i="5"/>
  <c r="AC252" i="5" s="1"/>
  <c r="T252" i="5"/>
  <c r="AB252" i="5" s="1"/>
  <c r="V252" i="5"/>
  <c r="AE246" i="5"/>
  <c r="AM246" i="5" s="1"/>
  <c r="AB246" i="5"/>
  <c r="L250" i="5"/>
  <c r="T251" i="5"/>
  <c r="AB251" i="5" s="1"/>
  <c r="AJ251" i="5" s="1"/>
  <c r="W251" i="5"/>
  <c r="AE251" i="5" s="1"/>
  <c r="X251" i="5"/>
  <c r="AF251" i="5" s="1"/>
  <c r="V253" i="5"/>
  <c r="AD253" i="5" s="1"/>
  <c r="U253" i="5"/>
  <c r="AC253" i="5" s="1"/>
  <c r="T253" i="5"/>
  <c r="AB253" i="5" s="1"/>
  <c r="AB245" i="5"/>
  <c r="W252" i="5"/>
  <c r="AE252" i="5" s="1"/>
  <c r="U244" i="5"/>
  <c r="V244" i="5"/>
  <c r="D257" i="5"/>
  <c r="L257" i="5" s="1"/>
  <c r="M257" i="5"/>
  <c r="G260" i="5"/>
  <c r="O260" i="5" s="1"/>
  <c r="F260" i="5"/>
  <c r="N260" i="5" s="1"/>
  <c r="F259" i="5"/>
  <c r="N259" i="5" s="1"/>
  <c r="E259" i="5"/>
  <c r="M259" i="5" s="1"/>
  <c r="E258" i="5"/>
  <c r="M258" i="5" s="1"/>
  <c r="D258" i="5"/>
  <c r="L258" i="5" s="1"/>
  <c r="E264" i="5"/>
  <c r="M264" i="5" s="1"/>
  <c r="BF262" i="5"/>
  <c r="AX262" i="5"/>
  <c r="H267" i="5"/>
  <c r="P267" i="5" s="1"/>
  <c r="F265" i="5"/>
  <c r="N265" i="5" s="1"/>
  <c r="G266" i="5"/>
  <c r="O266" i="5" s="1"/>
  <c r="Z262" i="5"/>
  <c r="A269" i="5"/>
  <c r="AH269" i="5" s="1"/>
  <c r="BC231" i="5"/>
  <c r="AK245" i="5" l="1"/>
  <c r="AL253" i="5"/>
  <c r="AK243" i="5"/>
  <c r="AS243" i="5" s="1"/>
  <c r="BA243" i="5" s="1"/>
  <c r="AJ243" i="5"/>
  <c r="AR243" i="5" s="1"/>
  <c r="AK252" i="5"/>
  <c r="AL251" i="5"/>
  <c r="AM252" i="5"/>
  <c r="AL246" i="5"/>
  <c r="AM245" i="5"/>
  <c r="AR237" i="5"/>
  <c r="AZ237" i="5" s="1"/>
  <c r="AT237" i="5"/>
  <c r="BB237" i="5" s="1"/>
  <c r="AT239" i="5"/>
  <c r="BB239" i="5" s="1"/>
  <c r="AP246" i="5"/>
  <c r="AV246" i="5" s="1"/>
  <c r="AP269" i="5"/>
  <c r="AP238" i="5"/>
  <c r="AT238" i="5" s="1"/>
  <c r="AU239" i="5"/>
  <c r="AD252" i="5"/>
  <c r="AL252" i="5" s="1"/>
  <c r="AC251" i="5"/>
  <c r="AK251" i="5" s="1"/>
  <c r="BA224" i="5"/>
  <c r="BC224" i="5"/>
  <c r="BA236" i="5"/>
  <c r="V258" i="5"/>
  <c r="AD258" i="5" s="1"/>
  <c r="AD244" i="5"/>
  <c r="BA12" i="5"/>
  <c r="U258" i="5"/>
  <c r="R269" i="5"/>
  <c r="J269" i="5"/>
  <c r="W259" i="5"/>
  <c r="AE259" i="5" s="1"/>
  <c r="U257" i="5"/>
  <c r="AC257" i="5" s="1"/>
  <c r="T250" i="5"/>
  <c r="W250" i="5"/>
  <c r="AE250" i="5" s="1"/>
  <c r="V250" i="5"/>
  <c r="AD250" i="5" s="1"/>
  <c r="X250" i="5"/>
  <c r="AF250" i="5" s="1"/>
  <c r="U250" i="5"/>
  <c r="AC250" i="5" s="1"/>
  <c r="V260" i="5"/>
  <c r="AD260" i="5" s="1"/>
  <c r="T260" i="5"/>
  <c r="AB260" i="5" s="1"/>
  <c r="U260" i="5"/>
  <c r="AC260" i="5" s="1"/>
  <c r="T257" i="5"/>
  <c r="W257" i="5"/>
  <c r="AE257" i="5" s="1"/>
  <c r="X257" i="5"/>
  <c r="AF257" i="5" s="1"/>
  <c r="V257" i="5"/>
  <c r="AD257" i="5" s="1"/>
  <c r="W260" i="5"/>
  <c r="AC244" i="5"/>
  <c r="AK244" i="5" s="1"/>
  <c r="AE244" i="5"/>
  <c r="X260" i="5"/>
  <c r="AF260" i="5" s="1"/>
  <c r="AN260" i="5" s="1"/>
  <c r="V259" i="5"/>
  <c r="X258" i="5"/>
  <c r="AF258" i="5" s="1"/>
  <c r="W258" i="5"/>
  <c r="AE258" i="5" s="1"/>
  <c r="T258" i="5"/>
  <c r="AB258" i="5" s="1"/>
  <c r="AJ258" i="5" s="1"/>
  <c r="U259" i="5"/>
  <c r="AC259" i="5" s="1"/>
  <c r="T259" i="5"/>
  <c r="AB259" i="5" s="1"/>
  <c r="X259" i="5"/>
  <c r="AF259" i="5" s="1"/>
  <c r="AB244" i="5"/>
  <c r="AJ244" i="5" s="1"/>
  <c r="AF244" i="5"/>
  <c r="E265" i="5"/>
  <c r="M265" i="5" s="1"/>
  <c r="D265" i="5"/>
  <c r="Z269" i="5"/>
  <c r="F272" i="5"/>
  <c r="N272" i="5" s="1"/>
  <c r="A276" i="5"/>
  <c r="AH276" i="5" s="1"/>
  <c r="G273" i="5"/>
  <c r="O273" i="5" s="1"/>
  <c r="H274" i="5"/>
  <c r="P274" i="5" s="1"/>
  <c r="E271" i="5"/>
  <c r="M271" i="5" s="1"/>
  <c r="BF269" i="5"/>
  <c r="AX269" i="5"/>
  <c r="D264" i="5"/>
  <c r="F266" i="5"/>
  <c r="N266" i="5" s="1"/>
  <c r="E266" i="5"/>
  <c r="M266" i="5" s="1"/>
  <c r="G267" i="5"/>
  <c r="O267" i="5" s="1"/>
  <c r="F267" i="5"/>
  <c r="N267" i="5" s="1"/>
  <c r="AE253" i="5"/>
  <c r="AM253" i="5" s="1"/>
  <c r="AP253" i="5" s="1"/>
  <c r="AV253" i="5" s="1"/>
  <c r="AP245" i="5" l="1"/>
  <c r="AU245" i="5" s="1"/>
  <c r="AM259" i="5"/>
  <c r="AK257" i="5"/>
  <c r="AL258" i="5"/>
  <c r="AK250" i="5"/>
  <c r="AL244" i="5"/>
  <c r="AP244" i="5" s="1"/>
  <c r="AT244" i="5" s="1"/>
  <c r="AL260" i="5"/>
  <c r="AK259" i="5"/>
  <c r="AS250" i="5"/>
  <c r="AS257" i="5"/>
  <c r="AT245" i="5"/>
  <c r="AU238" i="5"/>
  <c r="BC238" i="5" s="1"/>
  <c r="AT253" i="5"/>
  <c r="AU253" i="5"/>
  <c r="AS245" i="5"/>
  <c r="BA245" i="5" s="1"/>
  <c r="AT246" i="5"/>
  <c r="AU246" i="5"/>
  <c r="AS238" i="5"/>
  <c r="BA238" i="5" s="1"/>
  <c r="AP252" i="5"/>
  <c r="AU252" i="5" s="1"/>
  <c r="AP251" i="5"/>
  <c r="AP276" i="5"/>
  <c r="AB250" i="5"/>
  <c r="AJ250" i="5" s="1"/>
  <c r="AR250" i="5" s="1"/>
  <c r="BD253" i="5"/>
  <c r="BC245" i="5"/>
  <c r="BD246" i="5"/>
  <c r="W267" i="5"/>
  <c r="V266" i="5"/>
  <c r="L264" i="5"/>
  <c r="X266" i="5"/>
  <c r="AF266" i="5" s="1"/>
  <c r="U266" i="5"/>
  <c r="AC266" i="5" s="1"/>
  <c r="T266" i="5"/>
  <c r="AB266" i="5" s="1"/>
  <c r="V267" i="5"/>
  <c r="AD267" i="5" s="1"/>
  <c r="U267" i="5"/>
  <c r="AC267" i="5" s="1"/>
  <c r="T267" i="5"/>
  <c r="AB267" i="5" s="1"/>
  <c r="W266" i="5"/>
  <c r="AE266" i="5" s="1"/>
  <c r="X267" i="5"/>
  <c r="AF267" i="5" s="1"/>
  <c r="AN267" i="5" s="1"/>
  <c r="L265" i="5"/>
  <c r="U265" i="5" s="1"/>
  <c r="R276" i="5"/>
  <c r="J276" i="5"/>
  <c r="AB257" i="5"/>
  <c r="AJ257" i="5" s="1"/>
  <c r="AR257" i="5" s="1"/>
  <c r="AE260" i="5"/>
  <c r="AM260" i="5" s="1"/>
  <c r="AP260" i="5" s="1"/>
  <c r="AV260" i="5" s="1"/>
  <c r="D271" i="5"/>
  <c r="F274" i="5"/>
  <c r="N274" i="5" s="1"/>
  <c r="G274" i="5"/>
  <c r="O274" i="5" s="1"/>
  <c r="F273" i="5"/>
  <c r="N273" i="5" s="1"/>
  <c r="E273" i="5"/>
  <c r="E278" i="5"/>
  <c r="Z276" i="5"/>
  <c r="F279" i="5"/>
  <c r="N279" i="5" s="1"/>
  <c r="A283" i="5"/>
  <c r="AH283" i="5" s="1"/>
  <c r="BF276" i="5"/>
  <c r="G280" i="5"/>
  <c r="O280" i="5" s="1"/>
  <c r="AX276" i="5"/>
  <c r="H281" i="5"/>
  <c r="P281" i="5" s="1"/>
  <c r="D272" i="5"/>
  <c r="L272" i="5" s="1"/>
  <c r="E272" i="5"/>
  <c r="M272" i="5" s="1"/>
  <c r="AD259" i="5"/>
  <c r="AL259" i="5" s="1"/>
  <c r="AP259" i="5" s="1"/>
  <c r="AU259" i="5" s="1"/>
  <c r="AC258" i="5"/>
  <c r="AK258" i="5" s="1"/>
  <c r="AL267" i="5" l="1"/>
  <c r="AK266" i="5"/>
  <c r="AM266" i="5"/>
  <c r="AS252" i="5"/>
  <c r="BA252" i="5" s="1"/>
  <c r="AS259" i="5"/>
  <c r="AT259" i="5"/>
  <c r="AP258" i="5"/>
  <c r="AR244" i="5"/>
  <c r="AT260" i="5"/>
  <c r="AS244" i="5"/>
  <c r="AU260" i="5"/>
  <c r="AS251" i="5"/>
  <c r="AR251" i="5"/>
  <c r="AZ251" i="5" s="1"/>
  <c r="AT252" i="5"/>
  <c r="AP283" i="5"/>
  <c r="AT251" i="5"/>
  <c r="BB251" i="5" s="1"/>
  <c r="AD266" i="5"/>
  <c r="AL266" i="5" s="1"/>
  <c r="BC252" i="5"/>
  <c r="BB246" i="5"/>
  <c r="BA257" i="5"/>
  <c r="BB244" i="5"/>
  <c r="BA250" i="5"/>
  <c r="U272" i="5"/>
  <c r="L271" i="5"/>
  <c r="T272" i="5"/>
  <c r="AB272" i="5" s="1"/>
  <c r="AJ272" i="5" s="1"/>
  <c r="X272" i="5"/>
  <c r="AF272" i="5" s="1"/>
  <c r="W272" i="5"/>
  <c r="AE272" i="5" s="1"/>
  <c r="W264" i="5"/>
  <c r="AE264" i="5" s="1"/>
  <c r="T264" i="5"/>
  <c r="V264" i="5"/>
  <c r="AD264" i="5" s="1"/>
  <c r="X264" i="5"/>
  <c r="AF264" i="5" s="1"/>
  <c r="U264" i="5"/>
  <c r="AC264" i="5" s="1"/>
  <c r="V272" i="5"/>
  <c r="AD272" i="5" s="1"/>
  <c r="W274" i="5"/>
  <c r="T265" i="5"/>
  <c r="AB265" i="5" s="1"/>
  <c r="AJ265" i="5" s="1"/>
  <c r="W265" i="5"/>
  <c r="AE265" i="5" s="1"/>
  <c r="X265" i="5"/>
  <c r="AF265" i="5" s="1"/>
  <c r="V265" i="5"/>
  <c r="AD265" i="5" s="1"/>
  <c r="M273" i="5"/>
  <c r="V273" i="5" s="1"/>
  <c r="V274" i="5"/>
  <c r="AD274" i="5" s="1"/>
  <c r="U274" i="5"/>
  <c r="AC274" i="5" s="1"/>
  <c r="T274" i="5"/>
  <c r="AB274" i="5" s="1"/>
  <c r="D278" i="5"/>
  <c r="L278" i="5" s="1"/>
  <c r="M278" i="5"/>
  <c r="R283" i="5"/>
  <c r="J283" i="5"/>
  <c r="X274" i="5"/>
  <c r="AF274" i="5" s="1"/>
  <c r="AN274" i="5" s="1"/>
  <c r="BB253" i="5"/>
  <c r="AC265" i="5"/>
  <c r="AK265" i="5" s="1"/>
  <c r="F280" i="5"/>
  <c r="N280" i="5" s="1"/>
  <c r="E280" i="5"/>
  <c r="AE267" i="5"/>
  <c r="AM267" i="5" s="1"/>
  <c r="G281" i="5"/>
  <c r="O281" i="5" s="1"/>
  <c r="F281" i="5"/>
  <c r="F286" i="5"/>
  <c r="N286" i="5" s="1"/>
  <c r="G287" i="5"/>
  <c r="O287" i="5" s="1"/>
  <c r="A290" i="5"/>
  <c r="AH290" i="5" s="1"/>
  <c r="E285" i="5"/>
  <c r="BF283" i="5"/>
  <c r="AX283" i="5"/>
  <c r="H288" i="5"/>
  <c r="P288" i="5" s="1"/>
  <c r="Z283" i="5"/>
  <c r="E279" i="5"/>
  <c r="M279" i="5" s="1"/>
  <c r="D279" i="5"/>
  <c r="L279" i="5" s="1"/>
  <c r="AK264" i="5" l="1"/>
  <c r="AL265" i="5"/>
  <c r="AL272" i="5"/>
  <c r="AL274" i="5"/>
  <c r="AB264" i="5"/>
  <c r="AJ264" i="5" s="1"/>
  <c r="AR264" i="5" s="1"/>
  <c r="AS258" i="5"/>
  <c r="AR258" i="5"/>
  <c r="AZ258" i="5" s="1"/>
  <c r="AP290" i="5"/>
  <c r="AP266" i="5"/>
  <c r="AT266" i="5" s="1"/>
  <c r="AP267" i="5"/>
  <c r="AV267" i="5" s="1"/>
  <c r="AT258" i="5"/>
  <c r="BB258" i="5" s="1"/>
  <c r="AC272" i="5"/>
  <c r="AK272" i="5" s="1"/>
  <c r="AP272" i="5" s="1"/>
  <c r="AR272" i="5" s="1"/>
  <c r="BB260" i="5"/>
  <c r="BC259" i="5"/>
  <c r="AZ244" i="5"/>
  <c r="U278" i="5"/>
  <c r="AC278" i="5" s="1"/>
  <c r="U279" i="5"/>
  <c r="T278" i="5"/>
  <c r="V278" i="5"/>
  <c r="AD278" i="5" s="1"/>
  <c r="X278" i="5"/>
  <c r="AF278" i="5" s="1"/>
  <c r="W278" i="5"/>
  <c r="AE278" i="5" s="1"/>
  <c r="T279" i="5"/>
  <c r="AB279" i="5" s="1"/>
  <c r="AJ279" i="5" s="1"/>
  <c r="W279" i="5"/>
  <c r="AE279" i="5" s="1"/>
  <c r="X279" i="5"/>
  <c r="AF279" i="5" s="1"/>
  <c r="BD260" i="5"/>
  <c r="U273" i="5"/>
  <c r="AC273" i="5" s="1"/>
  <c r="X273" i="5"/>
  <c r="AF273" i="5" s="1"/>
  <c r="T273" i="5"/>
  <c r="AB273" i="5" s="1"/>
  <c r="W273" i="5"/>
  <c r="AE273" i="5" s="1"/>
  <c r="D285" i="5"/>
  <c r="L285" i="5" s="1"/>
  <c r="M285" i="5"/>
  <c r="R290" i="5"/>
  <c r="J290" i="5"/>
  <c r="V279" i="5"/>
  <c r="AD279" i="5" s="1"/>
  <c r="N281" i="5"/>
  <c r="T271" i="5"/>
  <c r="W271" i="5"/>
  <c r="AE271" i="5" s="1"/>
  <c r="V271" i="5"/>
  <c r="AD271" i="5" s="1"/>
  <c r="X271" i="5"/>
  <c r="AF271" i="5" s="1"/>
  <c r="U271" i="5"/>
  <c r="AC271" i="5" s="1"/>
  <c r="M280" i="5"/>
  <c r="V280" i="5" s="1"/>
  <c r="G288" i="5"/>
  <c r="O288" i="5" s="1"/>
  <c r="F288" i="5"/>
  <c r="N288" i="5" s="1"/>
  <c r="BA259" i="5"/>
  <c r="A297" i="5"/>
  <c r="AH297" i="5" s="1"/>
  <c r="E292" i="5"/>
  <c r="AX290" i="5"/>
  <c r="G294" i="5"/>
  <c r="O294" i="5" s="1"/>
  <c r="BF290" i="5"/>
  <c r="H295" i="5"/>
  <c r="P295" i="5" s="1"/>
  <c r="Z290" i="5"/>
  <c r="F293" i="5"/>
  <c r="N293" i="5" s="1"/>
  <c r="F287" i="5"/>
  <c r="N287" i="5" s="1"/>
  <c r="E287" i="5"/>
  <c r="M287" i="5" s="1"/>
  <c r="AD273" i="5"/>
  <c r="AL273" i="5" s="1"/>
  <c r="E286" i="5"/>
  <c r="M286" i="5" s="1"/>
  <c r="D286" i="5"/>
  <c r="L286" i="5" s="1"/>
  <c r="AE274" i="5"/>
  <c r="AM274" i="5" s="1"/>
  <c r="AM273" i="5" l="1"/>
  <c r="AK271" i="5"/>
  <c r="AS271" i="5" s="1"/>
  <c r="AK278" i="5"/>
  <c r="AS278" i="5" s="1"/>
  <c r="AK273" i="5"/>
  <c r="AL279" i="5"/>
  <c r="AT272" i="5"/>
  <c r="AS272" i="5"/>
  <c r="AS264" i="5"/>
  <c r="BA264" i="5" s="1"/>
  <c r="AP265" i="5"/>
  <c r="AT265" i="5" s="1"/>
  <c r="AT267" i="5"/>
  <c r="BB267" i="5" s="1"/>
  <c r="AP274" i="5"/>
  <c r="AV274" i="5" s="1"/>
  <c r="BD274" i="5" s="1"/>
  <c r="AS266" i="5"/>
  <c r="BA266" i="5" s="1"/>
  <c r="AP297" i="5"/>
  <c r="AU266" i="5"/>
  <c r="BC266" i="5" s="1"/>
  <c r="AU267" i="5"/>
  <c r="AB278" i="5"/>
  <c r="AJ278" i="5" s="1"/>
  <c r="AR278" i="5" s="1"/>
  <c r="W287" i="5"/>
  <c r="AE287" i="5" s="1"/>
  <c r="U286" i="5"/>
  <c r="W288" i="5"/>
  <c r="V286" i="5"/>
  <c r="AD286" i="5" s="1"/>
  <c r="U287" i="5"/>
  <c r="AC287" i="5" s="1"/>
  <c r="X287" i="5"/>
  <c r="AF287" i="5" s="1"/>
  <c r="T287" i="5"/>
  <c r="AB287" i="5" s="1"/>
  <c r="V281" i="5"/>
  <c r="AD281" i="5" s="1"/>
  <c r="T281" i="5"/>
  <c r="AB281" i="5" s="1"/>
  <c r="U281" i="5"/>
  <c r="AC281" i="5" s="1"/>
  <c r="X281" i="5"/>
  <c r="AF281" i="5" s="1"/>
  <c r="AN281" i="5" s="1"/>
  <c r="V287" i="5"/>
  <c r="T286" i="5"/>
  <c r="AB286" i="5" s="1"/>
  <c r="AJ286" i="5" s="1"/>
  <c r="W286" i="5"/>
  <c r="AE286" i="5" s="1"/>
  <c r="X286" i="5"/>
  <c r="AF286" i="5" s="1"/>
  <c r="D292" i="5"/>
  <c r="L292" i="5" s="1"/>
  <c r="M292" i="5"/>
  <c r="R297" i="5"/>
  <c r="J297" i="5"/>
  <c r="V288" i="5"/>
  <c r="AD288" i="5" s="1"/>
  <c r="T288" i="5"/>
  <c r="AB288" i="5" s="1"/>
  <c r="U288" i="5"/>
  <c r="AC288" i="5" s="1"/>
  <c r="U280" i="5"/>
  <c r="AC280" i="5" s="1"/>
  <c r="T280" i="5"/>
  <c r="AB280" i="5" s="1"/>
  <c r="X280" i="5"/>
  <c r="AF280" i="5" s="1"/>
  <c r="W280" i="5"/>
  <c r="AE280" i="5" s="1"/>
  <c r="X288" i="5"/>
  <c r="AF288" i="5" s="1"/>
  <c r="AN288" i="5" s="1"/>
  <c r="T285" i="5"/>
  <c r="V285" i="5"/>
  <c r="AD285" i="5" s="1"/>
  <c r="W285" i="5"/>
  <c r="AE285" i="5" s="1"/>
  <c r="X285" i="5"/>
  <c r="AF285" i="5" s="1"/>
  <c r="AB271" i="5"/>
  <c r="AJ271" i="5" s="1"/>
  <c r="AR271" i="5" s="1"/>
  <c r="U285" i="5"/>
  <c r="AC285" i="5" s="1"/>
  <c r="W281" i="5"/>
  <c r="BD267" i="5"/>
  <c r="E293" i="5"/>
  <c r="M293" i="5" s="1"/>
  <c r="D293" i="5"/>
  <c r="L293" i="5" s="1"/>
  <c r="G295" i="5"/>
  <c r="O295" i="5" s="1"/>
  <c r="F295" i="5"/>
  <c r="N295" i="5" s="1"/>
  <c r="E294" i="5"/>
  <c r="M294" i="5" s="1"/>
  <c r="F294" i="5"/>
  <c r="N294" i="5" s="1"/>
  <c r="AD280" i="5"/>
  <c r="AL280" i="5" s="1"/>
  <c r="AC279" i="5"/>
  <c r="AK279" i="5" s="1"/>
  <c r="H302" i="5"/>
  <c r="P302" i="5" s="1"/>
  <c r="Z297" i="5"/>
  <c r="F300" i="5"/>
  <c r="N300" i="5" s="1"/>
  <c r="G301" i="5"/>
  <c r="O301" i="5" s="1"/>
  <c r="E299" i="5"/>
  <c r="BF297" i="5"/>
  <c r="AX297" i="5"/>
  <c r="E49" i="17" a="1"/>
  <c r="E56" i="17" a="1"/>
  <c r="E46" i="17" a="1"/>
  <c r="E44" i="17" a="1"/>
  <c r="E54" i="17" a="1"/>
  <c r="E57" i="17" a="1"/>
  <c r="E55" i="17" a="1"/>
  <c r="E53" i="17" a="1"/>
  <c r="E58" i="17" a="1"/>
  <c r="E48" i="17" a="1"/>
  <c r="E59" i="17" a="1"/>
  <c r="E47" i="17" a="1"/>
  <c r="E50" i="17" a="1"/>
  <c r="E51" i="17" a="1"/>
  <c r="E52" i="17" a="1"/>
  <c r="E45" i="17" a="1"/>
  <c r="AM280" i="5" l="1"/>
  <c r="E57" i="17"/>
  <c r="N57" i="17" s="1"/>
  <c r="W57" i="17" s="1"/>
  <c r="E53" i="17"/>
  <c r="N53" i="17" s="1"/>
  <c r="W53" i="17" s="1"/>
  <c r="E49" i="17"/>
  <c r="N49" i="17" s="1"/>
  <c r="W49" i="17" s="1"/>
  <c r="E45" i="17"/>
  <c r="N45" i="17" s="1"/>
  <c r="W45" i="17" s="1"/>
  <c r="E58" i="17"/>
  <c r="N58" i="17" s="1"/>
  <c r="W58" i="17" s="1"/>
  <c r="E54" i="17"/>
  <c r="N54" i="17" s="1"/>
  <c r="W54" i="17" s="1"/>
  <c r="E50" i="17"/>
  <c r="N50" i="17" s="1"/>
  <c r="W50" i="17" s="1"/>
  <c r="E46" i="17"/>
  <c r="N46" i="17" s="1"/>
  <c r="W46" i="17" s="1"/>
  <c r="E59" i="17"/>
  <c r="N59" i="17" s="1"/>
  <c r="W59" i="17" s="1"/>
  <c r="E55" i="17"/>
  <c r="N55" i="17" s="1"/>
  <c r="W55" i="17" s="1"/>
  <c r="E51" i="17"/>
  <c r="N51" i="17" s="1"/>
  <c r="W51" i="17" s="1"/>
  <c r="E47" i="17"/>
  <c r="N47" i="17" s="1"/>
  <c r="W47" i="17" s="1"/>
  <c r="E56" i="17"/>
  <c r="N56" i="17" s="1"/>
  <c r="W56" i="17" s="1"/>
  <c r="E52" i="17"/>
  <c r="N52" i="17" s="1"/>
  <c r="W52" i="17" s="1"/>
  <c r="E48" i="17"/>
  <c r="N48" i="17" s="1"/>
  <c r="W48" i="17" s="1"/>
  <c r="E44" i="17"/>
  <c r="N44" i="17" s="1"/>
  <c r="W44" i="17" s="1"/>
  <c r="AK280" i="5"/>
  <c r="AK287" i="5"/>
  <c r="AL288" i="5"/>
  <c r="AL286" i="5"/>
  <c r="AK285" i="5"/>
  <c r="AS285" i="5" s="1"/>
  <c r="AM287" i="5"/>
  <c r="AL281" i="5"/>
  <c r="AT274" i="5"/>
  <c r="BB274" i="5" s="1"/>
  <c r="AP273" i="5"/>
  <c r="AU273" i="5" s="1"/>
  <c r="BC273" i="5" s="1"/>
  <c r="AR265" i="5"/>
  <c r="AZ265" i="5" s="1"/>
  <c r="AS265" i="5"/>
  <c r="AP279" i="5"/>
  <c r="AU274" i="5"/>
  <c r="AE281" i="5"/>
  <c r="AM281" i="5" s="1"/>
  <c r="AB285" i="5"/>
  <c r="AJ285" i="5" s="1"/>
  <c r="AR285" i="5" s="1"/>
  <c r="BB265" i="5"/>
  <c r="BA278" i="5"/>
  <c r="V293" i="5"/>
  <c r="AD293" i="5" s="1"/>
  <c r="AC286" i="5"/>
  <c r="AK286" i="5" s="1"/>
  <c r="W294" i="5"/>
  <c r="AE294" i="5" s="1"/>
  <c r="U292" i="5"/>
  <c r="AC292" i="5" s="1"/>
  <c r="V294" i="5"/>
  <c r="BA271" i="5"/>
  <c r="T295" i="5"/>
  <c r="AB295" i="5" s="1"/>
  <c r="V295" i="5"/>
  <c r="AD295" i="5" s="1"/>
  <c r="U295" i="5"/>
  <c r="AC295" i="5" s="1"/>
  <c r="W295" i="5"/>
  <c r="W293" i="5"/>
  <c r="AE293" i="5" s="1"/>
  <c r="T293" i="5"/>
  <c r="AB293" i="5" s="1"/>
  <c r="AJ293" i="5" s="1"/>
  <c r="X293" i="5"/>
  <c r="AF293" i="5" s="1"/>
  <c r="U293" i="5"/>
  <c r="U294" i="5"/>
  <c r="AC294" i="5" s="1"/>
  <c r="T294" i="5"/>
  <c r="AB294" i="5" s="1"/>
  <c r="X294" i="5"/>
  <c r="AF294" i="5" s="1"/>
  <c r="T292" i="5"/>
  <c r="X292" i="5"/>
  <c r="AF292" i="5" s="1"/>
  <c r="W292" i="5"/>
  <c r="AE292" i="5" s="1"/>
  <c r="V292" i="5"/>
  <c r="AD292" i="5" s="1"/>
  <c r="D299" i="5"/>
  <c r="L299" i="5" s="1"/>
  <c r="M299" i="5"/>
  <c r="X295" i="5"/>
  <c r="AF295" i="5" s="1"/>
  <c r="AN295" i="5" s="1"/>
  <c r="F301" i="5"/>
  <c r="N301" i="5" s="1"/>
  <c r="E301" i="5"/>
  <c r="G302" i="5"/>
  <c r="O302" i="5" s="1"/>
  <c r="F302" i="5"/>
  <c r="AZ272" i="5"/>
  <c r="BB272" i="5"/>
  <c r="AD287" i="5"/>
  <c r="AL287" i="5" s="1"/>
  <c r="AE288" i="5"/>
  <c r="AM288" i="5" s="1"/>
  <c r="E300" i="5"/>
  <c r="M300" i="5" s="1"/>
  <c r="D300" i="5"/>
  <c r="L300" i="5" s="1"/>
  <c r="AP286" i="5" l="1"/>
  <c r="AT286" i="5" s="1"/>
  <c r="BB286" i="5" s="1"/>
  <c r="AP287" i="5"/>
  <c r="AU287" i="5" s="1"/>
  <c r="AM294" i="5"/>
  <c r="AP281" i="5"/>
  <c r="AU281" i="5" s="1"/>
  <c r="AK292" i="5"/>
  <c r="AS292" i="5" s="1"/>
  <c r="AK294" i="5"/>
  <c r="AL293" i="5"/>
  <c r="AL295" i="5"/>
  <c r="AS273" i="5"/>
  <c r="BA273" i="5" s="1"/>
  <c r="AT273" i="5"/>
  <c r="AP280" i="5"/>
  <c r="AU280" i="5" s="1"/>
  <c r="AP288" i="5"/>
  <c r="AV288" i="5" s="1"/>
  <c r="AS279" i="5"/>
  <c r="AR279" i="5"/>
  <c r="AZ279" i="5" s="1"/>
  <c r="AT279" i="5"/>
  <c r="BB279" i="5" s="1"/>
  <c r="AB292" i="5"/>
  <c r="AJ292" i="5" s="1"/>
  <c r="AR292" i="5" s="1"/>
  <c r="AD294" i="5"/>
  <c r="AL294" i="5" s="1"/>
  <c r="BA285" i="5"/>
  <c r="U299" i="5"/>
  <c r="AC299" i="5" s="1"/>
  <c r="T299" i="5"/>
  <c r="W299" i="5"/>
  <c r="AE299" i="5" s="1"/>
  <c r="X299" i="5"/>
  <c r="AF299" i="5" s="1"/>
  <c r="V299" i="5"/>
  <c r="AD299" i="5" s="1"/>
  <c r="T300" i="5"/>
  <c r="AB300" i="5" s="1"/>
  <c r="AJ300" i="5" s="1"/>
  <c r="W300" i="5"/>
  <c r="AE300" i="5" s="1"/>
  <c r="X300" i="5"/>
  <c r="AF300" i="5" s="1"/>
  <c r="V300" i="5"/>
  <c r="AD300" i="5" s="1"/>
  <c r="N302" i="5"/>
  <c r="M301" i="5"/>
  <c r="V301" i="5" s="1"/>
  <c r="U300" i="5"/>
  <c r="AE295" i="5"/>
  <c r="AM295" i="5" s="1"/>
  <c r="AC293" i="5"/>
  <c r="AK293" i="5" s="1"/>
  <c r="AT287" i="5" l="1"/>
  <c r="AP293" i="5"/>
  <c r="AR293" i="5" s="1"/>
  <c r="AS287" i="5"/>
  <c r="BA287" i="5" s="1"/>
  <c r="AV281" i="5"/>
  <c r="BD281" i="5" s="1"/>
  <c r="AT281" i="5"/>
  <c r="BB281" i="5" s="1"/>
  <c r="AR286" i="5"/>
  <c r="AZ286" i="5" s="1"/>
  <c r="AS286" i="5"/>
  <c r="AL300" i="5"/>
  <c r="AK299" i="5"/>
  <c r="AS299" i="5" s="1"/>
  <c r="BA299" i="5" s="1"/>
  <c r="AT293" i="5"/>
  <c r="AP294" i="5"/>
  <c r="AU294" i="5" s="1"/>
  <c r="AS293" i="5"/>
  <c r="AT280" i="5"/>
  <c r="AT288" i="5"/>
  <c r="BB288" i="5" s="1"/>
  <c r="AU288" i="5"/>
  <c r="AS280" i="5"/>
  <c r="BA280" i="5" s="1"/>
  <c r="AP295" i="5"/>
  <c r="AB299" i="5"/>
  <c r="AJ299" i="5" s="1"/>
  <c r="AR299" i="5" s="1"/>
  <c r="BC280" i="5"/>
  <c r="BC287" i="5"/>
  <c r="AJ6" i="5"/>
  <c r="AJ7" i="5"/>
  <c r="AJ8" i="5"/>
  <c r="AJ5" i="5"/>
  <c r="AR5" i="5" s="1"/>
  <c r="D20" i="20" s="1"/>
  <c r="D27" i="20" s="1"/>
  <c r="L27" i="20" s="1"/>
  <c r="BA292" i="5"/>
  <c r="AK5" i="5"/>
  <c r="V302" i="5"/>
  <c r="AD302" i="5" s="1"/>
  <c r="U302" i="5"/>
  <c r="AC302" i="5" s="1"/>
  <c r="T302" i="5"/>
  <c r="AB302" i="5" s="1"/>
  <c r="X302" i="5"/>
  <c r="AF302" i="5" s="1"/>
  <c r="AN302" i="5" s="1"/>
  <c r="W302" i="5"/>
  <c r="U301" i="5"/>
  <c r="AC301" i="5" s="1"/>
  <c r="T301" i="5"/>
  <c r="AB301" i="5" s="1"/>
  <c r="X301" i="5"/>
  <c r="AF301" i="5" s="1"/>
  <c r="W301" i="5"/>
  <c r="AE301" i="5" s="1"/>
  <c r="AD301" i="5"/>
  <c r="AL301" i="5" s="1"/>
  <c r="AC300" i="5"/>
  <c r="AK300" i="5" s="1"/>
  <c r="BD288" i="5"/>
  <c r="AS294" i="5" l="1"/>
  <c r="AP300" i="5"/>
  <c r="AS300" i="5" s="1"/>
  <c r="AL302" i="5"/>
  <c r="AK301" i="5"/>
  <c r="AM301" i="5"/>
  <c r="AT294" i="5"/>
  <c r="AU295" i="5"/>
  <c r="AV295" i="5"/>
  <c r="BD295" i="5" s="1"/>
  <c r="AT295" i="5"/>
  <c r="BB295" i="5" s="1"/>
  <c r="BC294" i="5"/>
  <c r="AE302" i="5"/>
  <c r="AS5" i="5"/>
  <c r="AL5" i="5"/>
  <c r="AL6" i="5"/>
  <c r="AL7" i="5"/>
  <c r="AL8" i="5"/>
  <c r="AM5" i="5"/>
  <c r="AM6" i="5"/>
  <c r="AN5" i="5"/>
  <c r="AN8" i="5"/>
  <c r="AN6" i="5"/>
  <c r="AN7" i="5"/>
  <c r="AK6" i="5"/>
  <c r="AK7" i="5"/>
  <c r="AK8" i="5"/>
  <c r="BB293" i="5"/>
  <c r="AZ293" i="5"/>
  <c r="BA5" i="5" l="1"/>
  <c r="BI292" i="5" s="1"/>
  <c r="E20" i="20"/>
  <c r="E27" i="20" s="1"/>
  <c r="M27" i="20" s="1"/>
  <c r="U27" i="20" s="1"/>
  <c r="AR300" i="5"/>
  <c r="AT300" i="5"/>
  <c r="AM8" i="5"/>
  <c r="AM302" i="5"/>
  <c r="AP302" i="5" s="1"/>
  <c r="AV302" i="5" s="1"/>
  <c r="BD302" i="5" s="1"/>
  <c r="AP301" i="5"/>
  <c r="AS301" i="5" s="1"/>
  <c r="BI222" i="5"/>
  <c r="BI243" i="5"/>
  <c r="BI138" i="5"/>
  <c r="BI159" i="5"/>
  <c r="BI54" i="5"/>
  <c r="BI75" i="5"/>
  <c r="AM7" i="5"/>
  <c r="AP7" i="5" s="1"/>
  <c r="BI285" i="5"/>
  <c r="BI208" i="5"/>
  <c r="BI194" i="5"/>
  <c r="BI103" i="5"/>
  <c r="BI33" i="5"/>
  <c r="BI12" i="5"/>
  <c r="BI82" i="5"/>
  <c r="BI257" i="5"/>
  <c r="BI19" i="5"/>
  <c r="BI68" i="5"/>
  <c r="BI229" i="5"/>
  <c r="BI26" i="5"/>
  <c r="BI110" i="5"/>
  <c r="BI215" i="5"/>
  <c r="BI236" i="5"/>
  <c r="BI166" i="5"/>
  <c r="BI117" i="5"/>
  <c r="BI264" i="5"/>
  <c r="BI40" i="5"/>
  <c r="BI145" i="5"/>
  <c r="BI271" i="5"/>
  <c r="BI131" i="5"/>
  <c r="BI173" i="5"/>
  <c r="BI89" i="5"/>
  <c r="BI201" i="5"/>
  <c r="BI187" i="5"/>
  <c r="BI180" i="5"/>
  <c r="BI152" i="5"/>
  <c r="BI299" i="5"/>
  <c r="BI278" i="5"/>
  <c r="BI47" i="5"/>
  <c r="AP6" i="5"/>
  <c r="AR6" i="5" s="1"/>
  <c r="D21" i="20" s="1"/>
  <c r="D28" i="20" s="1"/>
  <c r="L28" i="20" s="1"/>
  <c r="T28" i="20" s="1"/>
  <c r="BA294" i="5"/>
  <c r="BI96" i="5" l="1"/>
  <c r="BI250" i="5"/>
  <c r="BI61" i="5"/>
  <c r="BI124" i="5"/>
  <c r="CF6" i="3"/>
  <c r="CF6" i="5"/>
  <c r="CF6" i="7"/>
  <c r="CF6" i="9"/>
  <c r="CG5" i="7"/>
  <c r="CG5" i="3"/>
  <c r="CG5" i="9"/>
  <c r="CG5" i="5"/>
  <c r="AU302" i="5"/>
  <c r="AT302" i="5"/>
  <c r="BB302" i="5" s="1"/>
  <c r="AP8" i="5"/>
  <c r="AT8" i="5" s="1"/>
  <c r="F23" i="20" s="1"/>
  <c r="AU301" i="5"/>
  <c r="BC301" i="5" s="1"/>
  <c r="AT301" i="5"/>
  <c r="AS6" i="5"/>
  <c r="E21" i="20" s="1"/>
  <c r="E28" i="20" s="1"/>
  <c r="AS7" i="5"/>
  <c r="AU7" i="5"/>
  <c r="AT6" i="5"/>
  <c r="AT7" i="5"/>
  <c r="F22" i="20" s="1"/>
  <c r="F29" i="20" s="1"/>
  <c r="BA301" i="5"/>
  <c r="AZ300" i="5"/>
  <c r="AZ6" i="5"/>
  <c r="BB300" i="5"/>
  <c r="BA7" i="5" l="1"/>
  <c r="BI77" i="5" s="1"/>
  <c r="E22" i="20"/>
  <c r="E29" i="20" s="1"/>
  <c r="M29" i="20" s="1"/>
  <c r="U29" i="20" s="1"/>
  <c r="BC7" i="5"/>
  <c r="BK245" i="5" s="1"/>
  <c r="G22" i="20"/>
  <c r="G29" i="20" s="1"/>
  <c r="O29" i="20" s="1"/>
  <c r="W29" i="20" s="1"/>
  <c r="BB6" i="5"/>
  <c r="BJ223" i="5" s="1"/>
  <c r="F21" i="20"/>
  <c r="F28" i="20" s="1"/>
  <c r="N28" i="20" s="1"/>
  <c r="V28" i="20" s="1"/>
  <c r="BB8" i="5"/>
  <c r="BJ225" i="5" s="1"/>
  <c r="AD8" i="3"/>
  <c r="AL211" i="7"/>
  <c r="AM211" i="7"/>
  <c r="AN204" i="7"/>
  <c r="AL183" i="7"/>
  <c r="AN211" i="7"/>
  <c r="AL148" i="7"/>
  <c r="AN176" i="7"/>
  <c r="AL127" i="7"/>
  <c r="AN120" i="7"/>
  <c r="AL113" i="7"/>
  <c r="AN92" i="7"/>
  <c r="AN99" i="7"/>
  <c r="AN106" i="7"/>
  <c r="AL64" i="7"/>
  <c r="AL57" i="7"/>
  <c r="AL15" i="7"/>
  <c r="AN15" i="7"/>
  <c r="AM15" i="7"/>
  <c r="AV8" i="5"/>
  <c r="H23" i="20" s="1"/>
  <c r="AU8" i="5"/>
  <c r="BH223" i="5"/>
  <c r="BH244" i="5"/>
  <c r="BH139" i="5"/>
  <c r="BH160" i="5"/>
  <c r="BI140" i="5"/>
  <c r="BI161" i="5"/>
  <c r="BK77" i="5"/>
  <c r="BK140" i="5"/>
  <c r="BI56" i="5"/>
  <c r="BH55" i="5"/>
  <c r="BH76" i="5"/>
  <c r="BK287" i="5"/>
  <c r="BK63" i="5"/>
  <c r="BK168" i="5"/>
  <c r="BK147" i="5"/>
  <c r="BK175" i="5"/>
  <c r="BK280" i="5"/>
  <c r="BK252" i="5"/>
  <c r="BK91" i="5"/>
  <c r="BK42" i="5"/>
  <c r="BI126" i="5"/>
  <c r="BI175" i="5"/>
  <c r="BI294" i="5"/>
  <c r="BI231" i="5"/>
  <c r="BI196" i="5"/>
  <c r="BI147" i="5"/>
  <c r="BI280" i="5"/>
  <c r="BI182" i="5"/>
  <c r="BI28" i="5"/>
  <c r="BI42" i="5"/>
  <c r="BI14" i="5"/>
  <c r="BI217" i="5"/>
  <c r="BI287" i="5"/>
  <c r="BI35" i="5"/>
  <c r="BI252" i="5"/>
  <c r="BI84" i="5"/>
  <c r="BI238" i="5"/>
  <c r="BI189" i="5"/>
  <c r="BI266" i="5"/>
  <c r="BI91" i="5"/>
  <c r="BI203" i="5"/>
  <c r="BI210" i="5"/>
  <c r="BI105" i="5"/>
  <c r="BI133" i="5"/>
  <c r="BI154" i="5"/>
  <c r="BI273" i="5"/>
  <c r="BI98" i="5"/>
  <c r="BI168" i="5"/>
  <c r="BI21" i="5"/>
  <c r="BI70" i="5"/>
  <c r="BI49" i="5"/>
  <c r="BI259" i="5"/>
  <c r="BI301" i="5"/>
  <c r="BK119" i="5"/>
  <c r="BK196" i="5"/>
  <c r="BK238" i="5"/>
  <c r="BK28" i="5"/>
  <c r="BK217" i="5"/>
  <c r="BK154" i="5"/>
  <c r="BK259" i="5"/>
  <c r="BK35" i="5"/>
  <c r="BK301" i="5"/>
  <c r="BK182" i="5"/>
  <c r="BK112" i="5"/>
  <c r="BK273" i="5"/>
  <c r="BK231" i="5"/>
  <c r="BK105" i="5"/>
  <c r="BK49" i="5"/>
  <c r="BK14" i="5"/>
  <c r="BK294" i="5"/>
  <c r="BK98" i="5"/>
  <c r="BK203" i="5"/>
  <c r="BK70" i="5"/>
  <c r="BH20" i="5"/>
  <c r="BH111" i="5"/>
  <c r="BH90" i="5"/>
  <c r="BH174" i="5"/>
  <c r="BH202" i="5"/>
  <c r="BH251" i="5"/>
  <c r="BH27" i="5"/>
  <c r="BH34" i="5"/>
  <c r="BH13" i="5"/>
  <c r="BH167" i="5"/>
  <c r="BH97" i="5"/>
  <c r="BH83" i="5"/>
  <c r="BH181" i="5"/>
  <c r="BH125" i="5"/>
  <c r="BH216" i="5"/>
  <c r="BH41" i="5"/>
  <c r="BH48" i="5"/>
  <c r="BH132" i="5"/>
  <c r="BH69" i="5"/>
  <c r="BH146" i="5"/>
  <c r="BH62" i="5"/>
  <c r="BH230" i="5"/>
  <c r="BH237" i="5"/>
  <c r="BH195" i="5"/>
  <c r="BH258" i="5"/>
  <c r="BH104" i="5"/>
  <c r="BH188" i="5"/>
  <c r="BH265" i="5"/>
  <c r="BH153" i="5"/>
  <c r="BH118" i="5"/>
  <c r="BH279" i="5"/>
  <c r="BH272" i="5"/>
  <c r="BH286" i="5"/>
  <c r="BH209" i="5"/>
  <c r="BH293" i="5"/>
  <c r="BH300" i="5"/>
  <c r="BJ286" i="5"/>
  <c r="BJ69" i="5"/>
  <c r="BJ216" i="5"/>
  <c r="BJ27" i="5"/>
  <c r="BJ167" i="5"/>
  <c r="BJ48" i="5"/>
  <c r="BJ174" i="5"/>
  <c r="BJ132" i="5"/>
  <c r="BJ153" i="5"/>
  <c r="BJ146" i="5"/>
  <c r="BJ209" i="5"/>
  <c r="BJ181" i="5"/>
  <c r="BJ118" i="5"/>
  <c r="BJ111" i="5"/>
  <c r="BJ13" i="5"/>
  <c r="BJ251" i="5"/>
  <c r="BJ62" i="5"/>
  <c r="BJ230" i="5"/>
  <c r="BJ195" i="5"/>
  <c r="BJ83" i="5"/>
  <c r="BJ41" i="5"/>
  <c r="BJ272" i="5"/>
  <c r="BJ97" i="5"/>
  <c r="BJ237" i="5"/>
  <c r="BJ34" i="5"/>
  <c r="BJ279" i="5"/>
  <c r="BJ258" i="5"/>
  <c r="BJ125" i="5"/>
  <c r="BJ104" i="5"/>
  <c r="BJ265" i="5"/>
  <c r="BJ188" i="5"/>
  <c r="BJ90" i="5"/>
  <c r="BJ20" i="5"/>
  <c r="BJ202" i="5"/>
  <c r="BJ293" i="5"/>
  <c r="BJ300" i="5"/>
  <c r="BJ281" i="5"/>
  <c r="BJ155" i="5"/>
  <c r="BJ71" i="5"/>
  <c r="BJ15" i="5"/>
  <c r="BJ127" i="5"/>
  <c r="BJ183" i="5"/>
  <c r="BJ134" i="5"/>
  <c r="BJ106" i="5"/>
  <c r="BJ239" i="5"/>
  <c r="BJ295" i="5"/>
  <c r="BJ302" i="5"/>
  <c r="BJ218" i="5" l="1"/>
  <c r="BJ64" i="5"/>
  <c r="BJ232" i="5"/>
  <c r="BJ288" i="5"/>
  <c r="BJ50" i="5"/>
  <c r="BJ99" i="5"/>
  <c r="BJ176" i="5"/>
  <c r="BJ260" i="5"/>
  <c r="BJ92" i="5"/>
  <c r="BJ22" i="5"/>
  <c r="BJ148" i="5"/>
  <c r="BJ43" i="5"/>
  <c r="BJ169" i="5"/>
  <c r="BJ29" i="5"/>
  <c r="BJ113" i="5"/>
  <c r="BJ120" i="5"/>
  <c r="BJ204" i="5"/>
  <c r="BJ267" i="5"/>
  <c r="BJ274" i="5"/>
  <c r="BK84" i="5"/>
  <c r="BJ253" i="5"/>
  <c r="BJ197" i="5"/>
  <c r="BJ85" i="5"/>
  <c r="BJ190" i="5"/>
  <c r="BJ36" i="5"/>
  <c r="BK224" i="5"/>
  <c r="BK56" i="5"/>
  <c r="BI245" i="5"/>
  <c r="BK210" i="5"/>
  <c r="BI224" i="5"/>
  <c r="BI112" i="5"/>
  <c r="BK126" i="5"/>
  <c r="BK189" i="5"/>
  <c r="BI63" i="5"/>
  <c r="BK133" i="5"/>
  <c r="BJ76" i="5"/>
  <c r="BK21" i="5"/>
  <c r="BI119" i="5"/>
  <c r="BK266" i="5"/>
  <c r="BK161" i="5"/>
  <c r="BJ211" i="5"/>
  <c r="BJ160" i="5"/>
  <c r="BJ162" i="5"/>
  <c r="BJ141" i="5"/>
  <c r="N29" i="20"/>
  <c r="BJ139" i="5"/>
  <c r="J29" i="20"/>
  <c r="BJ55" i="5"/>
  <c r="AE8" i="3"/>
  <c r="AE22" i="3" s="1"/>
  <c r="AM22" i="3" s="1"/>
  <c r="G23" i="20"/>
  <c r="CH6" i="7"/>
  <c r="CH6" i="5"/>
  <c r="CH6" i="3"/>
  <c r="CH6" i="9"/>
  <c r="BJ78" i="5"/>
  <c r="M28" i="20"/>
  <c r="BJ57" i="5"/>
  <c r="J28" i="20"/>
  <c r="BJ246" i="5"/>
  <c r="CI7" i="9"/>
  <c r="CI7" i="7"/>
  <c r="CI7" i="5"/>
  <c r="CI7" i="3"/>
  <c r="BJ244" i="5"/>
  <c r="CG7" i="7"/>
  <c r="CG7" i="5"/>
  <c r="CG7" i="3"/>
  <c r="CG7" i="9"/>
  <c r="BD8" i="5"/>
  <c r="BL246" i="5" s="1"/>
  <c r="AF8" i="3"/>
  <c r="AD36" i="3"/>
  <c r="AL36" i="3" s="1"/>
  <c r="AD15" i="3"/>
  <c r="AL15" i="3" s="1"/>
  <c r="AD22" i="3"/>
  <c r="AL22" i="3" s="1"/>
  <c r="AD57" i="3"/>
  <c r="AL57" i="3" s="1"/>
  <c r="AD50" i="3"/>
  <c r="AL50" i="3" s="1"/>
  <c r="AD29" i="3"/>
  <c r="AL29" i="3" s="1"/>
  <c r="AD43" i="3"/>
  <c r="AL43" i="3" s="1"/>
  <c r="AN148" i="7"/>
  <c r="AN183" i="7"/>
  <c r="AM183" i="7"/>
  <c r="AP183" i="7" s="1"/>
  <c r="AL204" i="7"/>
  <c r="AM204" i="7"/>
  <c r="AP211" i="7"/>
  <c r="AM148" i="7"/>
  <c r="AP148" i="7" s="1"/>
  <c r="AL197" i="7"/>
  <c r="AM197" i="7"/>
  <c r="AL190" i="7"/>
  <c r="AM190" i="7"/>
  <c r="AN197" i="7"/>
  <c r="AN190" i="7"/>
  <c r="AN127" i="7"/>
  <c r="AM176" i="7"/>
  <c r="AL176" i="7"/>
  <c r="AM127" i="7"/>
  <c r="AL169" i="7"/>
  <c r="AM169" i="7"/>
  <c r="AN113" i="7"/>
  <c r="AL162" i="7"/>
  <c r="AM162" i="7"/>
  <c r="AM155" i="7"/>
  <c r="AL155" i="7"/>
  <c r="AN169" i="7"/>
  <c r="AN162" i="7"/>
  <c r="AM113" i="7"/>
  <c r="AN155" i="7"/>
  <c r="AL141" i="7"/>
  <c r="AM141" i="7"/>
  <c r="AL134" i="7"/>
  <c r="AM134" i="7"/>
  <c r="AN64" i="7"/>
  <c r="AN141" i="7"/>
  <c r="AM64" i="7"/>
  <c r="AN134" i="7"/>
  <c r="AM120" i="7"/>
  <c r="AL120" i="7"/>
  <c r="AL106" i="7"/>
  <c r="AM106" i="7"/>
  <c r="AL99" i="7"/>
  <c r="AM99" i="7"/>
  <c r="AM57" i="7"/>
  <c r="AM92" i="7"/>
  <c r="AL92" i="7"/>
  <c r="AN57" i="7"/>
  <c r="AL71" i="7"/>
  <c r="AM71" i="7"/>
  <c r="AL85" i="7"/>
  <c r="AM85" i="7"/>
  <c r="AL78" i="7"/>
  <c r="AM78" i="7"/>
  <c r="AN85" i="7"/>
  <c r="AN78" i="7"/>
  <c r="AN71" i="7"/>
  <c r="AL50" i="7"/>
  <c r="AM50" i="7"/>
  <c r="AN50" i="7"/>
  <c r="AL43" i="7"/>
  <c r="AM43" i="7"/>
  <c r="AN43" i="7"/>
  <c r="AL36" i="7"/>
  <c r="AM36" i="7"/>
  <c r="AN36" i="7"/>
  <c r="AL29" i="7"/>
  <c r="AM29" i="7"/>
  <c r="AN29" i="7"/>
  <c r="AP15" i="7"/>
  <c r="AL22" i="7"/>
  <c r="AM22" i="7"/>
  <c r="AN22" i="7"/>
  <c r="AE57" i="3" l="1"/>
  <c r="AM57" i="3" s="1"/>
  <c r="AE43" i="3"/>
  <c r="AM43" i="3" s="1"/>
  <c r="AE15" i="3"/>
  <c r="AM15" i="3" s="1"/>
  <c r="AE36" i="3"/>
  <c r="AM36" i="3" s="1"/>
  <c r="AE29" i="3"/>
  <c r="AM29" i="3" s="1"/>
  <c r="BG242" i="5"/>
  <c r="AE50" i="3"/>
  <c r="AM50" i="3" s="1"/>
  <c r="AM7" i="3" s="1"/>
  <c r="AP7" i="3" s="1"/>
  <c r="AM8" i="3"/>
  <c r="BL302" i="5"/>
  <c r="BG298" i="5" s="1"/>
  <c r="BL253" i="5"/>
  <c r="BG249" i="5" s="1"/>
  <c r="AL8" i="3"/>
  <c r="BL260" i="5"/>
  <c r="BG256" i="5" s="1"/>
  <c r="BL204" i="5"/>
  <c r="BG200" i="5" s="1"/>
  <c r="BL57" i="5"/>
  <c r="BG53" i="5" s="1"/>
  <c r="BL169" i="5"/>
  <c r="BG165" i="5" s="1"/>
  <c r="BL141" i="5"/>
  <c r="BG137" i="5" s="1"/>
  <c r="BL127" i="5"/>
  <c r="BG123" i="5" s="1"/>
  <c r="BL211" i="5"/>
  <c r="BG207" i="5" s="1"/>
  <c r="BL232" i="5"/>
  <c r="BG228" i="5" s="1"/>
  <c r="BL239" i="5"/>
  <c r="BG235" i="5" s="1"/>
  <c r="BL218" i="5"/>
  <c r="BG214" i="5" s="1"/>
  <c r="BL78" i="5"/>
  <c r="BG74" i="5" s="1"/>
  <c r="BL50" i="5"/>
  <c r="BG46" i="5" s="1"/>
  <c r="AF57" i="3"/>
  <c r="AN57" i="3" s="1"/>
  <c r="AP57" i="3" s="1"/>
  <c r="AT57" i="3" s="1"/>
  <c r="BR57" i="3" s="1"/>
  <c r="AF36" i="3"/>
  <c r="AN36" i="3" s="1"/>
  <c r="AP36" i="3" s="1"/>
  <c r="AF15" i="3"/>
  <c r="AN15" i="3" s="1"/>
  <c r="AF29" i="3"/>
  <c r="AN29" i="3" s="1"/>
  <c r="AP29" i="3" s="1"/>
  <c r="AF22" i="3"/>
  <c r="AN22" i="3" s="1"/>
  <c r="AP22" i="3" s="1"/>
  <c r="AF50" i="3"/>
  <c r="AN50" i="3" s="1"/>
  <c r="AF43" i="3"/>
  <c r="AN43" i="3" s="1"/>
  <c r="BL183" i="5"/>
  <c r="BG179" i="5" s="1"/>
  <c r="BL106" i="5"/>
  <c r="BG102" i="5" s="1"/>
  <c r="BL295" i="5"/>
  <c r="BG291" i="5" s="1"/>
  <c r="BL92" i="5"/>
  <c r="BG88" i="5" s="1"/>
  <c r="BL148" i="5"/>
  <c r="BG144" i="5" s="1"/>
  <c r="BL197" i="5"/>
  <c r="BG193" i="5" s="1"/>
  <c r="BL190" i="5"/>
  <c r="BG186" i="5" s="1"/>
  <c r="BL71" i="5"/>
  <c r="BG67" i="5" s="1"/>
  <c r="BL36" i="5"/>
  <c r="BG32" i="5" s="1"/>
  <c r="BL29" i="5"/>
  <c r="BG25" i="5" s="1"/>
  <c r="BL64" i="5"/>
  <c r="BG60" i="5" s="1"/>
  <c r="BL176" i="5"/>
  <c r="BG172" i="5" s="1"/>
  <c r="BL288" i="5"/>
  <c r="BG284" i="5" s="1"/>
  <c r="BL162" i="5"/>
  <c r="BG158" i="5" s="1"/>
  <c r="BL274" i="5"/>
  <c r="BG270" i="5" s="1"/>
  <c r="BL15" i="5"/>
  <c r="BG11" i="5" s="1"/>
  <c r="BL225" i="5"/>
  <c r="BG221" i="5" s="1"/>
  <c r="BL134" i="5"/>
  <c r="BG130" i="5" s="1"/>
  <c r="BL120" i="5"/>
  <c r="BG116" i="5" s="1"/>
  <c r="BL155" i="5"/>
  <c r="BG151" i="5" s="1"/>
  <c r="BL267" i="5"/>
  <c r="BG263" i="5" s="1"/>
  <c r="BL281" i="5"/>
  <c r="BG277" i="5" s="1"/>
  <c r="BL22" i="5"/>
  <c r="BG18" i="5" s="1"/>
  <c r="BL43" i="5"/>
  <c r="BG39" i="5" s="1"/>
  <c r="BL85" i="5"/>
  <c r="BG81" i="5" s="1"/>
  <c r="BL113" i="5"/>
  <c r="BG109" i="5" s="1"/>
  <c r="BL99" i="5"/>
  <c r="BG95" i="5" s="1"/>
  <c r="AP106" i="7"/>
  <c r="AT7" i="3"/>
  <c r="AT14" i="3" s="1"/>
  <c r="AT21" i="3" s="1"/>
  <c r="AT28" i="3" s="1"/>
  <c r="AT35" i="3" s="1"/>
  <c r="AS7" i="3"/>
  <c r="AU7" i="3"/>
  <c r="AP127" i="7"/>
  <c r="AP204" i="7"/>
  <c r="AP190" i="7"/>
  <c r="AP113" i="7"/>
  <c r="AP64" i="7"/>
  <c r="AP176" i="7"/>
  <c r="AP99" i="7"/>
  <c r="AP197" i="7"/>
  <c r="AP155" i="7"/>
  <c r="AP162" i="7"/>
  <c r="AP169" i="7"/>
  <c r="AP120" i="7"/>
  <c r="AP134" i="7"/>
  <c r="AP141" i="7"/>
  <c r="AP92" i="7"/>
  <c r="AP57" i="7"/>
  <c r="AV57" i="7" s="1"/>
  <c r="BT57" i="7" s="1"/>
  <c r="AP78" i="7"/>
  <c r="AP85" i="7"/>
  <c r="AP71" i="7"/>
  <c r="AL8" i="7"/>
  <c r="AN8" i="7"/>
  <c r="AM8" i="7"/>
  <c r="AP22" i="7"/>
  <c r="AP50" i="7"/>
  <c r="AV50" i="7" s="1"/>
  <c r="AP29" i="7"/>
  <c r="AT29" i="7" s="1"/>
  <c r="AP36" i="7"/>
  <c r="AT36" i="7" s="1"/>
  <c r="AP43" i="7"/>
  <c r="AT43" i="7" s="1"/>
  <c r="E27" i="17" a="1"/>
  <c r="E34" i="17" a="1"/>
  <c r="E8" i="17" a="1"/>
  <c r="E32" i="17" a="1"/>
  <c r="E15" i="17" a="1"/>
  <c r="E7" i="17" a="1"/>
  <c r="E18" i="17" a="1"/>
  <c r="E31" i="17" a="1"/>
  <c r="E2" i="17" a="1"/>
  <c r="E4" i="17" a="1"/>
  <c r="E20" i="17" a="1"/>
  <c r="E17" i="17" a="1"/>
  <c r="E40" i="17" a="1"/>
  <c r="E5" i="17" a="1"/>
  <c r="E22" i="17" a="1"/>
  <c r="E29" i="17" a="1"/>
  <c r="E42" i="17" a="1"/>
  <c r="E33" i="17" a="1"/>
  <c r="E13" i="17" a="1"/>
  <c r="E43" i="17" a="1"/>
  <c r="E37" i="17" a="1"/>
  <c r="E39" i="17" a="1"/>
  <c r="E36" i="17" a="1"/>
  <c r="E6" i="17" a="1"/>
  <c r="E14" i="17" a="1"/>
  <c r="E38" i="17" a="1"/>
  <c r="E10" i="17" a="1"/>
  <c r="E16" i="17" a="1"/>
  <c r="E41" i="17" a="1"/>
  <c r="E24" i="17" a="1"/>
  <c r="E30" i="17" a="1"/>
  <c r="E23" i="17" a="1"/>
  <c r="E3" i="17" a="1"/>
  <c r="E12" i="17" a="1"/>
  <c r="E25" i="17" a="1"/>
  <c r="E28" i="17" a="1"/>
  <c r="E19" i="17" a="1"/>
  <c r="E26" i="17" a="1"/>
  <c r="E9" i="17" a="1"/>
  <c r="E21" i="17" a="1"/>
  <c r="E35" i="17" a="1"/>
  <c r="E11" i="17" a="1"/>
  <c r="AP43" i="3" l="1"/>
  <c r="AP50" i="3"/>
  <c r="AV50" i="3" s="1"/>
  <c r="BD50" i="3" s="1"/>
  <c r="E35" i="17"/>
  <c r="F58" i="33" s="1"/>
  <c r="BB36" i="7"/>
  <c r="BR36" i="7"/>
  <c r="BD50" i="7"/>
  <c r="BT50" i="7"/>
  <c r="BB29" i="7"/>
  <c r="BR29" i="7"/>
  <c r="BB43" i="7"/>
  <c r="BR43" i="7"/>
  <c r="E43" i="17"/>
  <c r="F66" i="33" s="1"/>
  <c r="E36" i="17"/>
  <c r="F59" i="33" s="1"/>
  <c r="E8" i="17"/>
  <c r="F31" i="33" s="1"/>
  <c r="E29" i="17"/>
  <c r="F52" i="33" s="1"/>
  <c r="E37" i="17"/>
  <c r="F60" i="33" s="1"/>
  <c r="E20" i="17"/>
  <c r="F43" i="33" s="1"/>
  <c r="E24" i="17"/>
  <c r="F47" i="33" s="1"/>
  <c r="E33" i="17"/>
  <c r="F56" i="33" s="1"/>
  <c r="E30" i="17"/>
  <c r="F53" i="33" s="1"/>
  <c r="E18" i="17"/>
  <c r="F41" i="33" s="1"/>
  <c r="E34" i="17"/>
  <c r="F57" i="33" s="1"/>
  <c r="BI4" i="5"/>
  <c r="BK4" i="5"/>
  <c r="AN8" i="3"/>
  <c r="AP8" i="3" s="1"/>
  <c r="AT8" i="3" s="1"/>
  <c r="E31" i="17"/>
  <c r="F54" i="33" s="1"/>
  <c r="E7" i="17"/>
  <c r="F30" i="33" s="1"/>
  <c r="E11" i="17"/>
  <c r="F34" i="33" s="1"/>
  <c r="AU50" i="3"/>
  <c r="BS50" i="3" s="1"/>
  <c r="AT50" i="3"/>
  <c r="E27" i="17"/>
  <c r="F50" i="33" s="1"/>
  <c r="E19" i="17"/>
  <c r="F42" i="33" s="1"/>
  <c r="E42" i="17"/>
  <c r="F65" i="33" s="1"/>
  <c r="E2" i="17"/>
  <c r="F25" i="33" s="1"/>
  <c r="E15" i="17"/>
  <c r="F38" i="33" s="1"/>
  <c r="E39" i="17"/>
  <c r="F62" i="33" s="1"/>
  <c r="E26" i="17"/>
  <c r="F49" i="33" s="1"/>
  <c r="E14" i="17"/>
  <c r="F37" i="33" s="1"/>
  <c r="E23" i="17"/>
  <c r="F46" i="33" s="1"/>
  <c r="E16" i="17"/>
  <c r="F39" i="33" s="1"/>
  <c r="E41" i="17"/>
  <c r="F64" i="33" s="1"/>
  <c r="E25" i="17"/>
  <c r="F48" i="33" s="1"/>
  <c r="E6" i="17"/>
  <c r="F29" i="33" s="1"/>
  <c r="E9" i="17"/>
  <c r="F32" i="33" s="1"/>
  <c r="E12" i="17"/>
  <c r="F35" i="33" s="1"/>
  <c r="E4" i="17"/>
  <c r="F27" i="33" s="1"/>
  <c r="E3" i="17"/>
  <c r="F26" i="33" s="1"/>
  <c r="E5" i="17"/>
  <c r="F28" i="33" s="1"/>
  <c r="E40" i="17"/>
  <c r="F63" i="33" s="1"/>
  <c r="E10" i="17"/>
  <c r="F33" i="33" s="1"/>
  <c r="E22" i="17"/>
  <c r="F45" i="33" s="1"/>
  <c r="E28" i="17"/>
  <c r="F51" i="33" s="1"/>
  <c r="E17" i="17"/>
  <c r="F40" i="33" s="1"/>
  <c r="E21" i="17"/>
  <c r="F44" i="33" s="1"/>
  <c r="E13" i="17"/>
  <c r="F36" i="33" s="1"/>
  <c r="E38" i="17"/>
  <c r="F61" i="33" s="1"/>
  <c r="E32" i="17"/>
  <c r="F55" i="33" s="1"/>
  <c r="AV43" i="3"/>
  <c r="AT43" i="3"/>
  <c r="AU43" i="3"/>
  <c r="BS43" i="3" s="1"/>
  <c r="BI7" i="5"/>
  <c r="BI6" i="5"/>
  <c r="BI8" i="5"/>
  <c r="AP15" i="3"/>
  <c r="BI5" i="5"/>
  <c r="BJ4" i="5"/>
  <c r="AV57" i="3"/>
  <c r="AU57" i="3"/>
  <c r="BS57" i="3" s="1"/>
  <c r="BB57" i="3"/>
  <c r="BC7" i="3"/>
  <c r="AU14" i="3"/>
  <c r="BA7" i="3"/>
  <c r="AS14" i="3"/>
  <c r="AT57" i="7"/>
  <c r="AT50" i="7"/>
  <c r="AP8" i="7"/>
  <c r="AU8" i="7" s="1"/>
  <c r="AV36" i="7"/>
  <c r="AV29" i="7"/>
  <c r="AV43" i="7"/>
  <c r="BD57" i="7"/>
  <c r="AV64" i="7"/>
  <c r="BT64" i="7" s="1"/>
  <c r="AT64" i="7"/>
  <c r="BR64" i="7" s="1"/>
  <c r="M28" i="33" l="1"/>
  <c r="M42" i="33"/>
  <c r="M60" i="33"/>
  <c r="M26" i="33"/>
  <c r="M50" i="33"/>
  <c r="M52" i="33"/>
  <c r="M31" i="33"/>
  <c r="M59" i="33"/>
  <c r="M27" i="33"/>
  <c r="M32" i="33"/>
  <c r="M34" i="33"/>
  <c r="M66" i="33"/>
  <c r="M29" i="33"/>
  <c r="M30" i="33"/>
  <c r="M48" i="33"/>
  <c r="M54" i="33"/>
  <c r="M35" i="33"/>
  <c r="M64" i="33"/>
  <c r="M39" i="33"/>
  <c r="M36" i="33"/>
  <c r="M44" i="33"/>
  <c r="M37" i="33"/>
  <c r="M57" i="33"/>
  <c r="M55" i="33"/>
  <c r="M61" i="33"/>
  <c r="M46" i="33"/>
  <c r="M40" i="33"/>
  <c r="M49" i="33"/>
  <c r="M41" i="33"/>
  <c r="M51" i="33"/>
  <c r="M62" i="33"/>
  <c r="M53" i="33"/>
  <c r="M45" i="33"/>
  <c r="M38" i="33"/>
  <c r="M56" i="33"/>
  <c r="M58" i="33"/>
  <c r="M33" i="33"/>
  <c r="M25" i="33"/>
  <c r="M47" i="33"/>
  <c r="M63" i="33"/>
  <c r="M65" i="33"/>
  <c r="M43" i="33"/>
  <c r="F28" i="19"/>
  <c r="M28" i="19" s="1"/>
  <c r="F60" i="19"/>
  <c r="F42" i="19"/>
  <c r="F35" i="19"/>
  <c r="M35" i="19" s="1"/>
  <c r="F30" i="19"/>
  <c r="F52" i="19"/>
  <c r="F26" i="19"/>
  <c r="F34" i="19"/>
  <c r="M34" i="19" s="1"/>
  <c r="F54" i="19"/>
  <c r="F55" i="19"/>
  <c r="F64" i="19"/>
  <c r="F61" i="19"/>
  <c r="F39" i="19"/>
  <c r="F44" i="19"/>
  <c r="F37" i="19"/>
  <c r="F57" i="19"/>
  <c r="F32" i="19"/>
  <c r="M32" i="19" s="1"/>
  <c r="F40" i="19"/>
  <c r="M40" i="19" s="1"/>
  <c r="F49" i="19"/>
  <c r="M49" i="19" s="1"/>
  <c r="F41" i="19"/>
  <c r="F50" i="19"/>
  <c r="F27" i="19"/>
  <c r="F31" i="19"/>
  <c r="F66" i="19"/>
  <c r="F29" i="19"/>
  <c r="F36" i="19"/>
  <c r="F51" i="19"/>
  <c r="F62" i="19"/>
  <c r="F53" i="19"/>
  <c r="F59" i="19"/>
  <c r="F48" i="19"/>
  <c r="F46" i="19"/>
  <c r="F45" i="19"/>
  <c r="M45" i="19" s="1"/>
  <c r="F38" i="19"/>
  <c r="F56" i="19"/>
  <c r="F58" i="19"/>
  <c r="F33" i="19"/>
  <c r="F47" i="19"/>
  <c r="F63" i="19"/>
  <c r="F65" i="19"/>
  <c r="F43" i="19"/>
  <c r="F25" i="19"/>
  <c r="M54" i="19"/>
  <c r="BT50" i="3"/>
  <c r="F30" i="31"/>
  <c r="N30" i="31" s="1"/>
  <c r="V30" i="31" s="1"/>
  <c r="CH8" i="16" s="1"/>
  <c r="F30" i="30"/>
  <c r="N30" i="30" s="1"/>
  <c r="V30" i="30" s="1"/>
  <c r="CH8" i="13" s="1"/>
  <c r="F17" i="20"/>
  <c r="F30" i="29"/>
  <c r="N30" i="29" s="1"/>
  <c r="V30" i="29" s="1"/>
  <c r="CH8" i="11" s="1"/>
  <c r="BB50" i="3"/>
  <c r="BR50" i="3"/>
  <c r="BD43" i="3"/>
  <c r="BT43" i="3"/>
  <c r="BB43" i="3"/>
  <c r="BR43" i="3"/>
  <c r="BD57" i="3"/>
  <c r="BT57" i="3"/>
  <c r="BD36" i="7"/>
  <c r="BT36" i="7"/>
  <c r="BB57" i="7"/>
  <c r="BR57" i="7"/>
  <c r="BD43" i="7"/>
  <c r="BT43" i="7"/>
  <c r="AU15" i="7"/>
  <c r="G5" i="20"/>
  <c r="BB50" i="7"/>
  <c r="BR50" i="7"/>
  <c r="BD29" i="7"/>
  <c r="BT29" i="7"/>
  <c r="AU8" i="3"/>
  <c r="AV8" i="3"/>
  <c r="AU15" i="3"/>
  <c r="BS15" i="3" s="1"/>
  <c r="CA15" i="3" s="1"/>
  <c r="BA14" i="3"/>
  <c r="BI14" i="3" s="1"/>
  <c r="AS21" i="3"/>
  <c r="BI42" i="3"/>
  <c r="BI49" i="3"/>
  <c r="BI56" i="3"/>
  <c r="BC14" i="3"/>
  <c r="BK14" i="3" s="1"/>
  <c r="AU21" i="3"/>
  <c r="BK42" i="3"/>
  <c r="BK49" i="3"/>
  <c r="BK56" i="3"/>
  <c r="AV8" i="7"/>
  <c r="AV15" i="3"/>
  <c r="BT15" i="3" s="1"/>
  <c r="CB15" i="3" s="1"/>
  <c r="AT8" i="7"/>
  <c r="BB8" i="3"/>
  <c r="BJ57" i="3" s="1"/>
  <c r="AT15" i="3"/>
  <c r="BR15" i="3" s="1"/>
  <c r="BZ15" i="3" s="1"/>
  <c r="AT71" i="7"/>
  <c r="BR71" i="7" s="1"/>
  <c r="BB64" i="7"/>
  <c r="AV71" i="7"/>
  <c r="BT71" i="7" s="1"/>
  <c r="BD64" i="7"/>
  <c r="M46" i="19" l="1"/>
  <c r="M57" i="19"/>
  <c r="M37" i="19"/>
  <c r="M59" i="19"/>
  <c r="M44" i="19"/>
  <c r="M53" i="19"/>
  <c r="M39" i="19"/>
  <c r="M61" i="19"/>
  <c r="M51" i="19"/>
  <c r="M64" i="19"/>
  <c r="M25" i="19"/>
  <c r="M36" i="19"/>
  <c r="M55" i="19"/>
  <c r="M43" i="19"/>
  <c r="M29" i="19"/>
  <c r="M65" i="19"/>
  <c r="M66" i="19"/>
  <c r="M63" i="19"/>
  <c r="M31" i="19"/>
  <c r="M26" i="19"/>
  <c r="M48" i="19"/>
  <c r="M62" i="19"/>
  <c r="M47" i="19"/>
  <c r="M27" i="19"/>
  <c r="M52" i="19"/>
  <c r="M33" i="19"/>
  <c r="M50" i="19"/>
  <c r="M30" i="19"/>
  <c r="M58" i="19"/>
  <c r="M41" i="19"/>
  <c r="M56" i="19"/>
  <c r="M42" i="19"/>
  <c r="M38" i="19"/>
  <c r="M60" i="19"/>
  <c r="H30" i="31"/>
  <c r="P30" i="31" s="1"/>
  <c r="X30" i="31" s="1"/>
  <c r="CJ8" i="16" s="1"/>
  <c r="G30" i="31"/>
  <c r="G30" i="30"/>
  <c r="H30" i="30"/>
  <c r="P30" i="30" s="1"/>
  <c r="X30" i="30" s="1"/>
  <c r="CJ8" i="13" s="1"/>
  <c r="H17" i="20"/>
  <c r="H30" i="29"/>
  <c r="P30" i="29" s="1"/>
  <c r="X30" i="29" s="1"/>
  <c r="CJ8" i="11" s="1"/>
  <c r="G17" i="20"/>
  <c r="G30" i="29"/>
  <c r="BB8" i="7"/>
  <c r="BJ43" i="7" s="1"/>
  <c r="F5" i="20"/>
  <c r="F30" i="20"/>
  <c r="N30" i="20" s="1"/>
  <c r="BD8" i="7"/>
  <c r="BL57" i="7" s="1"/>
  <c r="H5" i="20"/>
  <c r="AU22" i="7"/>
  <c r="BS15" i="7"/>
  <c r="CA15" i="7" s="1"/>
  <c r="AU22" i="3"/>
  <c r="BD8" i="3"/>
  <c r="BL57" i="3" s="1"/>
  <c r="BG53" i="3" s="1"/>
  <c r="BC21" i="3"/>
  <c r="BK21" i="3" s="1"/>
  <c r="AU28" i="3"/>
  <c r="AT15" i="7"/>
  <c r="AV15" i="7"/>
  <c r="BA21" i="3"/>
  <c r="BI21" i="3" s="1"/>
  <c r="AS28" i="3"/>
  <c r="BD15" i="3"/>
  <c r="AV22" i="3"/>
  <c r="BT22" i="3" s="1"/>
  <c r="BJ43" i="3"/>
  <c r="BJ50" i="3"/>
  <c r="BJ36" i="7"/>
  <c r="BB15" i="3"/>
  <c r="BJ15" i="3" s="1"/>
  <c r="AT22" i="3"/>
  <c r="BR22" i="3" s="1"/>
  <c r="BL64" i="7"/>
  <c r="BL36" i="7"/>
  <c r="BJ50" i="7"/>
  <c r="BG46" i="7" s="1"/>
  <c r="BJ29" i="7"/>
  <c r="BL43" i="7"/>
  <c r="BG39" i="7" s="1"/>
  <c r="BJ64" i="7"/>
  <c r="BL50" i="7"/>
  <c r="BJ57" i="7"/>
  <c r="BG53" i="7" s="1"/>
  <c r="BD71" i="7"/>
  <c r="BL71" i="7" s="1"/>
  <c r="AV78" i="7"/>
  <c r="BT78" i="7" s="1"/>
  <c r="BB71" i="7"/>
  <c r="BJ71" i="7" s="1"/>
  <c r="AT78" i="7"/>
  <c r="BR78" i="7" s="1"/>
  <c r="B35" i="17" a="1"/>
  <c r="B36" i="17" a="1"/>
  <c r="B37" i="17" a="1"/>
  <c r="D59" i="17" a="1"/>
  <c r="O30" i="31" l="1"/>
  <c r="J30" i="31"/>
  <c r="O30" i="30"/>
  <c r="J30" i="30"/>
  <c r="O30" i="29"/>
  <c r="J30" i="29"/>
  <c r="BG60" i="7"/>
  <c r="AU29" i="3"/>
  <c r="BS22" i="3"/>
  <c r="BX19" i="3" s="1" a="1"/>
  <c r="V30" i="20"/>
  <c r="AU29" i="7"/>
  <c r="BS22" i="7"/>
  <c r="BL29" i="7"/>
  <c r="BD15" i="7"/>
  <c r="BL15" i="7" s="1"/>
  <c r="BT15" i="7"/>
  <c r="AT22" i="7"/>
  <c r="BR15" i="7"/>
  <c r="BL15" i="3"/>
  <c r="BG11" i="3" s="1"/>
  <c r="G30" i="20"/>
  <c r="H30" i="20"/>
  <c r="P30" i="20" s="1"/>
  <c r="BL43" i="3"/>
  <c r="BG39" i="3" s="1"/>
  <c r="BL50" i="3"/>
  <c r="BG46" i="3" s="1"/>
  <c r="D59" i="17"/>
  <c r="B37" i="17"/>
  <c r="F12" i="33" s="1"/>
  <c r="B35" i="17"/>
  <c r="F10" i="33" s="1"/>
  <c r="B36" i="17"/>
  <c r="F11" i="33" s="1"/>
  <c r="BB15" i="7"/>
  <c r="BJ15" i="7" s="1"/>
  <c r="AV22" i="7"/>
  <c r="BA28" i="3"/>
  <c r="BI28" i="3" s="1"/>
  <c r="AS35" i="3"/>
  <c r="BA35" i="3" s="1"/>
  <c r="BI35" i="3" s="1"/>
  <c r="BC28" i="3"/>
  <c r="BK28" i="3" s="1"/>
  <c r="AU35" i="3"/>
  <c r="BC35" i="3" s="1"/>
  <c r="BK35" i="3" s="1"/>
  <c r="BG67" i="7"/>
  <c r="BB22" i="3"/>
  <c r="BJ22" i="3" s="1"/>
  <c r="AT29" i="3"/>
  <c r="BR29" i="3" s="1"/>
  <c r="BG32" i="7"/>
  <c r="BG25" i="7"/>
  <c r="BD22" i="3"/>
  <c r="BL22" i="3" s="1"/>
  <c r="AV29" i="3"/>
  <c r="BT29" i="3" s="1"/>
  <c r="AT85" i="7"/>
  <c r="BR85" i="7" s="1"/>
  <c r="BB78" i="7"/>
  <c r="BJ78" i="7" s="1"/>
  <c r="AV85" i="7"/>
  <c r="BT85" i="7" s="1"/>
  <c r="BD78" i="7"/>
  <c r="BL78" i="7" s="1"/>
  <c r="D57" i="17" a="1"/>
  <c r="B33" i="17" a="1"/>
  <c r="B39" i="17" a="1"/>
  <c r="B34" i="17" a="1"/>
  <c r="D53" i="17" a="1"/>
  <c r="B38" i="17" a="1"/>
  <c r="D58" i="17" a="1"/>
  <c r="M11" i="33" l="1"/>
  <c r="M10" i="33"/>
  <c r="M12" i="33"/>
  <c r="F10" i="19"/>
  <c r="F11" i="19"/>
  <c r="M11" i="19" s="1"/>
  <c r="F12" i="19"/>
  <c r="M12" i="19" s="1"/>
  <c r="M10" i="19"/>
  <c r="B38" i="17"/>
  <c r="F13" i="33" s="1"/>
  <c r="CH8" i="3"/>
  <c r="CH8" i="5"/>
  <c r="BX19" i="3"/>
  <c r="AU36" i="3"/>
  <c r="BS36" i="3" s="1"/>
  <c r="BS29" i="3"/>
  <c r="CH8" i="7"/>
  <c r="CH8" i="9"/>
  <c r="BZ15" i="7"/>
  <c r="BB22" i="7"/>
  <c r="BJ22" i="7" s="1"/>
  <c r="BR22" i="7"/>
  <c r="CB15" i="7"/>
  <c r="BD22" i="7"/>
  <c r="BL22" i="7" s="1"/>
  <c r="BG18" i="7" s="1"/>
  <c r="BT22" i="7"/>
  <c r="BG11" i="7"/>
  <c r="AU36" i="7"/>
  <c r="BS29" i="7"/>
  <c r="X30" i="20"/>
  <c r="J30" i="20"/>
  <c r="O30" i="20"/>
  <c r="D57" i="17"/>
  <c r="D58" i="17"/>
  <c r="D53" i="17"/>
  <c r="B39" i="17"/>
  <c r="F14" i="33" s="1"/>
  <c r="B34" i="17"/>
  <c r="F9" i="33" s="1"/>
  <c r="B33" i="17"/>
  <c r="F8" i="33" s="1"/>
  <c r="BG18" i="3"/>
  <c r="BB29" i="3"/>
  <c r="BJ29" i="3" s="1"/>
  <c r="AT36" i="3"/>
  <c r="BD29" i="3"/>
  <c r="BL29" i="3" s="1"/>
  <c r="AV36" i="3"/>
  <c r="BG74" i="7"/>
  <c r="AV92" i="7"/>
  <c r="BT92" i="7" s="1"/>
  <c r="BD85" i="7"/>
  <c r="BL85" i="7" s="1"/>
  <c r="AT92" i="7"/>
  <c r="BR92" i="7" s="1"/>
  <c r="BB85" i="7"/>
  <c r="BJ85" i="7" s="1"/>
  <c r="D54" i="17" a="1"/>
  <c r="B32" i="17" a="1"/>
  <c r="B40" i="17" a="1"/>
  <c r="B31" i="17" a="1"/>
  <c r="M8" i="33" l="1"/>
  <c r="M14" i="33"/>
  <c r="M9" i="33"/>
  <c r="M13" i="33"/>
  <c r="F13" i="19"/>
  <c r="F8" i="19"/>
  <c r="F9" i="19"/>
  <c r="M9" i="19" s="1"/>
  <c r="F14" i="19"/>
  <c r="M14" i="19" s="1"/>
  <c r="M13" i="19"/>
  <c r="M8" i="19"/>
  <c r="CJ8" i="3"/>
  <c r="CJ8" i="5"/>
  <c r="BB36" i="3"/>
  <c r="BJ36" i="3" s="1"/>
  <c r="BR36" i="3"/>
  <c r="BD36" i="3"/>
  <c r="BL36" i="3" s="1"/>
  <c r="BT36" i="3"/>
  <c r="BX26" i="3" a="1"/>
  <c r="CJ8" i="7"/>
  <c r="CJ8" i="9"/>
  <c r="B31" i="17"/>
  <c r="F6" i="33" s="1"/>
  <c r="B32" i="17"/>
  <c r="F7" i="33" s="1"/>
  <c r="AU43" i="7"/>
  <c r="BS36" i="7"/>
  <c r="BX19" i="7" a="1"/>
  <c r="D54" i="17"/>
  <c r="B40" i="17"/>
  <c r="F15" i="33" s="1"/>
  <c r="BG25" i="3"/>
  <c r="BG81" i="7"/>
  <c r="BB92" i="7"/>
  <c r="BJ92" i="7" s="1"/>
  <c r="AT99" i="7"/>
  <c r="AV99" i="7"/>
  <c r="BD92" i="7"/>
  <c r="BL92" i="7" s="1"/>
  <c r="B41" i="17" a="1"/>
  <c r="D55" i="17" a="1"/>
  <c r="M15" i="33" l="1"/>
  <c r="M7" i="33"/>
  <c r="M6" i="33"/>
  <c r="F6" i="19"/>
  <c r="M6" i="19" s="1"/>
  <c r="F15" i="19"/>
  <c r="F7" i="19"/>
  <c r="BX19" i="7"/>
  <c r="BG32" i="3"/>
  <c r="BI5" i="3" s="1"/>
  <c r="BX26" i="3"/>
  <c r="BX33" i="3" s="1" a="1"/>
  <c r="BX26" i="7" a="1"/>
  <c r="AU50" i="7"/>
  <c r="BS43" i="7"/>
  <c r="BG88" i="7"/>
  <c r="D55" i="17"/>
  <c r="B41" i="17"/>
  <c r="F16" i="33" s="1"/>
  <c r="BK4" i="3"/>
  <c r="AV106" i="7"/>
  <c r="BD99" i="7"/>
  <c r="BL99" i="7" s="1"/>
  <c r="BB99" i="7"/>
  <c r="BJ99" i="7" s="1"/>
  <c r="AT106" i="7"/>
  <c r="D56" i="17" a="1"/>
  <c r="B42" i="17" a="1"/>
  <c r="M16" i="33" l="1"/>
  <c r="M15" i="19"/>
  <c r="M7" i="19"/>
  <c r="F16" i="19"/>
  <c r="M16" i="19" s="1"/>
  <c r="BJ4" i="3"/>
  <c r="BI4" i="3"/>
  <c r="BI6" i="3"/>
  <c r="BX26" i="7"/>
  <c r="BX33" i="7" s="1" a="1"/>
  <c r="D56" i="17"/>
  <c r="BI8" i="3"/>
  <c r="BI7" i="3"/>
  <c r="BX33" i="3"/>
  <c r="BX40" i="3" s="1" a="1"/>
  <c r="AU57" i="7"/>
  <c r="BS50" i="7"/>
  <c r="B42" i="17"/>
  <c r="F17" i="33" s="1"/>
  <c r="BG95" i="7"/>
  <c r="BB106" i="7"/>
  <c r="BJ106" i="7" s="1"/>
  <c r="AT113" i="7"/>
  <c r="AV113" i="7"/>
  <c r="BD106" i="7"/>
  <c r="BL106" i="7" s="1"/>
  <c r="B43" i="17" a="1"/>
  <c r="M17" i="33" l="1"/>
  <c r="F17" i="19"/>
  <c r="M17" i="19" s="1"/>
  <c r="BX33" i="7"/>
  <c r="BX40" i="7" s="1" a="1"/>
  <c r="BX40" i="3"/>
  <c r="BX47" i="3" s="1" a="1"/>
  <c r="AU64" i="7"/>
  <c r="BS57" i="7"/>
  <c r="BG102" i="7"/>
  <c r="B43" i="17"/>
  <c r="F18" i="33" s="1"/>
  <c r="BD113" i="7"/>
  <c r="BL113" i="7" s="1"/>
  <c r="AV120" i="7"/>
  <c r="AT120" i="7"/>
  <c r="BB113" i="7"/>
  <c r="BJ113" i="7" s="1"/>
  <c r="BG109" i="7" s="1"/>
  <c r="B45" i="17" a="1"/>
  <c r="B44" i="17" a="1"/>
  <c r="M18" i="33" l="1"/>
  <c r="F18" i="19"/>
  <c r="BX40" i="7"/>
  <c r="BX47" i="7" s="1" a="1"/>
  <c r="BX47" i="3"/>
  <c r="BX54" i="3" s="1" a="1"/>
  <c r="AU71" i="7"/>
  <c r="BS64" i="7"/>
  <c r="B44" i="17"/>
  <c r="F19" i="33" s="1"/>
  <c r="B45" i="17"/>
  <c r="F20" i="33" s="1"/>
  <c r="BB120" i="7"/>
  <c r="BJ120" i="7" s="1"/>
  <c r="AT127" i="7"/>
  <c r="AV127" i="7"/>
  <c r="BD120" i="7"/>
  <c r="BL120" i="7" s="1"/>
  <c r="M19" i="33" l="1"/>
  <c r="M20" i="33"/>
  <c r="M18" i="19"/>
  <c r="F20" i="19"/>
  <c r="M20" i="19" s="1"/>
  <c r="F19" i="19"/>
  <c r="BX47" i="7"/>
  <c r="BX54" i="7" s="1" a="1"/>
  <c r="BX54" i="3"/>
  <c r="AU78" i="7"/>
  <c r="BS71" i="7"/>
  <c r="BG116" i="7"/>
  <c r="BD127" i="7"/>
  <c r="BL127" i="7" s="1"/>
  <c r="AV134" i="7"/>
  <c r="AT134" i="7"/>
  <c r="BB127" i="7"/>
  <c r="BJ127" i="7" s="1"/>
  <c r="BG123" i="7" s="1"/>
  <c r="B47" i="17" a="1"/>
  <c r="B46" i="17" a="1"/>
  <c r="M19" i="19" l="1"/>
  <c r="BX54" i="7"/>
  <c r="BX61" i="7" s="1" a="1"/>
  <c r="AU85" i="7"/>
  <c r="BS78" i="7"/>
  <c r="B47" i="17"/>
  <c r="F22" i="33" s="1"/>
  <c r="B46" i="17"/>
  <c r="F21" i="33" s="1"/>
  <c r="AT141" i="7"/>
  <c r="BB134" i="7"/>
  <c r="BJ134" i="7" s="1"/>
  <c r="BD134" i="7"/>
  <c r="BL134" i="7" s="1"/>
  <c r="AV141" i="7"/>
  <c r="M21" i="33" l="1"/>
  <c r="M22" i="33"/>
  <c r="F21" i="19"/>
  <c r="M21" i="19" s="1"/>
  <c r="F22" i="19"/>
  <c r="BX61" i="7"/>
  <c r="BX68" i="7" s="1" a="1"/>
  <c r="AU92" i="7"/>
  <c r="BS85" i="7"/>
  <c r="BG130" i="7"/>
  <c r="AV148" i="7"/>
  <c r="BD141" i="7"/>
  <c r="BL141" i="7" s="1"/>
  <c r="BB141" i="7"/>
  <c r="BJ141" i="7" s="1"/>
  <c r="AT148" i="7"/>
  <c r="B48" i="17" a="1"/>
  <c r="M22" i="19" l="1"/>
  <c r="BX68" i="7"/>
  <c r="BX75" i="7" s="1" a="1"/>
  <c r="AU99" i="7"/>
  <c r="AU106" i="7" s="1"/>
  <c r="AU113" i="7" s="1"/>
  <c r="AU120" i="7" s="1"/>
  <c r="AU127" i="7" s="1"/>
  <c r="AU134" i="7" s="1"/>
  <c r="AU141" i="7" s="1"/>
  <c r="AU148" i="7" s="1"/>
  <c r="AU155" i="7" s="1"/>
  <c r="AU162" i="7" s="1"/>
  <c r="AU169" i="7" s="1"/>
  <c r="AU176" i="7" s="1"/>
  <c r="AU183" i="7" s="1"/>
  <c r="AU190" i="7" s="1"/>
  <c r="AU197" i="7" s="1"/>
  <c r="AU204" i="7" s="1"/>
  <c r="AU211" i="7" s="1"/>
  <c r="BS92" i="7"/>
  <c r="B48" i="17"/>
  <c r="F23" i="33" s="1"/>
  <c r="BG137" i="7"/>
  <c r="BB148" i="7"/>
  <c r="BJ148" i="7" s="1"/>
  <c r="AT155" i="7"/>
  <c r="BD148" i="7"/>
  <c r="BL148" i="7" s="1"/>
  <c r="AV155" i="7"/>
  <c r="B49" i="17" a="1"/>
  <c r="M23" i="33" l="1"/>
  <c r="F23" i="19"/>
  <c r="BX75" i="7"/>
  <c r="BX82" i="7" s="1" a="1"/>
  <c r="B49" i="17"/>
  <c r="F24" i="33" s="1"/>
  <c r="BG144" i="7"/>
  <c r="AV162" i="7"/>
  <c r="BD155" i="7"/>
  <c r="BL155" i="7" s="1"/>
  <c r="AT162" i="7"/>
  <c r="BB155" i="7"/>
  <c r="BJ155" i="7" s="1"/>
  <c r="B50" i="17" a="1"/>
  <c r="M24" i="33" l="1"/>
  <c r="N4" i="33" s="1" a="1"/>
  <c r="N4" i="33" s="1"/>
  <c r="G4" i="33" a="1"/>
  <c r="G4" i="33" s="1"/>
  <c r="F1" i="33"/>
  <c r="M23" i="19"/>
  <c r="F24" i="19"/>
  <c r="BX82" i="7"/>
  <c r="BX89" i="7" s="1" a="1"/>
  <c r="B50" i="17"/>
  <c r="BG151" i="7"/>
  <c r="BB162" i="7"/>
  <c r="BJ162" i="7" s="1"/>
  <c r="AT169" i="7"/>
  <c r="BD162" i="7"/>
  <c r="BL162" i="7" s="1"/>
  <c r="BG158" i="7" s="1"/>
  <c r="AV169" i="7"/>
  <c r="B52" i="17" a="1"/>
  <c r="B51" i="17" a="1"/>
  <c r="R28" i="33" l="1"/>
  <c r="R50" i="33"/>
  <c r="R27" i="33"/>
  <c r="R35" i="33"/>
  <c r="R41" i="33"/>
  <c r="R49" i="33"/>
  <c r="R44" i="33"/>
  <c r="R29" i="33"/>
  <c r="R61" i="33"/>
  <c r="R45" i="33"/>
  <c r="R33" i="33"/>
  <c r="R65" i="33"/>
  <c r="R42" i="33"/>
  <c r="R52" i="33"/>
  <c r="R30" i="33"/>
  <c r="R37" i="33"/>
  <c r="R51" i="33"/>
  <c r="R38" i="33"/>
  <c r="R25" i="33"/>
  <c r="R43" i="33"/>
  <c r="R32" i="33"/>
  <c r="R64" i="33"/>
  <c r="R46" i="33"/>
  <c r="R31" i="33"/>
  <c r="R34" i="33"/>
  <c r="R39" i="33"/>
  <c r="R57" i="33"/>
  <c r="R40" i="33"/>
  <c r="R56" i="33"/>
  <c r="R60" i="33"/>
  <c r="R48" i="33"/>
  <c r="R47" i="33"/>
  <c r="R62" i="33"/>
  <c r="R59" i="33"/>
  <c r="R66" i="33"/>
  <c r="R54" i="33"/>
  <c r="R55" i="33"/>
  <c r="R53" i="33"/>
  <c r="R58" i="33"/>
  <c r="R26" i="33"/>
  <c r="R36" i="33"/>
  <c r="R63" i="33"/>
  <c r="R12" i="33"/>
  <c r="R11" i="33"/>
  <c r="R10" i="33"/>
  <c r="R8" i="33"/>
  <c r="R13" i="33"/>
  <c r="R9" i="33"/>
  <c r="R14" i="33"/>
  <c r="R15" i="33"/>
  <c r="R7" i="33"/>
  <c r="R6" i="33"/>
  <c r="R16" i="33"/>
  <c r="R17" i="33"/>
  <c r="R18" i="33"/>
  <c r="R19" i="33"/>
  <c r="R20" i="33"/>
  <c r="R21" i="33"/>
  <c r="R22" i="33"/>
  <c r="R23" i="33"/>
  <c r="P71" i="33"/>
  <c r="P16" i="33"/>
  <c r="Q16" i="33" s="1"/>
  <c r="P46" i="33"/>
  <c r="Q46" i="33" s="1"/>
  <c r="P13" i="33"/>
  <c r="Q13" i="33" s="1"/>
  <c r="P19" i="33"/>
  <c r="Q19" i="33" s="1"/>
  <c r="P38" i="33"/>
  <c r="Q38" i="33" s="1"/>
  <c r="P51" i="33"/>
  <c r="Q51" i="33" s="1"/>
  <c r="P37" i="33"/>
  <c r="Q37" i="33" s="1"/>
  <c r="P55" i="33"/>
  <c r="Q55" i="33" s="1"/>
  <c r="P47" i="33"/>
  <c r="Q47" i="33" s="1"/>
  <c r="P39" i="33"/>
  <c r="Q39" i="33" s="1"/>
  <c r="P65" i="33"/>
  <c r="Q65" i="33" s="1"/>
  <c r="P26" i="33"/>
  <c r="Q26" i="33" s="1"/>
  <c r="P76" i="33"/>
  <c r="P7" i="33"/>
  <c r="Q7" i="33" s="1"/>
  <c r="P45" i="33"/>
  <c r="Q45" i="33" s="1"/>
  <c r="P54" i="33"/>
  <c r="Q54" i="33" s="1"/>
  <c r="P74" i="33"/>
  <c r="P11" i="33"/>
  <c r="Q11" i="33" s="1"/>
  <c r="P25" i="33"/>
  <c r="Q25" i="33" s="1"/>
  <c r="P12" i="33"/>
  <c r="Q12" i="33" s="1"/>
  <c r="P44" i="33"/>
  <c r="Q44" i="33" s="1"/>
  <c r="P73" i="33"/>
  <c r="P32" i="33"/>
  <c r="Q32" i="33" s="1"/>
  <c r="P15" i="33"/>
  <c r="Q15" i="33" s="1"/>
  <c r="P61" i="33"/>
  <c r="Q61" i="33" s="1"/>
  <c r="P63" i="33"/>
  <c r="Q63" i="33" s="1"/>
  <c r="P66" i="33"/>
  <c r="Q66" i="33" s="1"/>
  <c r="P40" i="33"/>
  <c r="Q40" i="33" s="1"/>
  <c r="P30" i="33"/>
  <c r="Q30" i="33" s="1"/>
  <c r="P34" i="33"/>
  <c r="Q34" i="33" s="1"/>
  <c r="P22" i="33"/>
  <c r="Q22" i="33" s="1"/>
  <c r="P43" i="33"/>
  <c r="Q43" i="33" s="1"/>
  <c r="P50" i="33"/>
  <c r="Q50" i="33" s="1"/>
  <c r="P14" i="33"/>
  <c r="Q14" i="33" s="1"/>
  <c r="P52" i="33"/>
  <c r="Q52" i="33" s="1"/>
  <c r="P57" i="33"/>
  <c r="Q57" i="33" s="1"/>
  <c r="P20" i="33"/>
  <c r="Q20" i="33" s="1"/>
  <c r="P10" i="33"/>
  <c r="Q10" i="33" s="1"/>
  <c r="P58" i="33"/>
  <c r="Q58" i="33" s="1"/>
  <c r="P70" i="33"/>
  <c r="P42" i="33"/>
  <c r="Q42" i="33" s="1"/>
  <c r="P27" i="33"/>
  <c r="Q27" i="33" s="1"/>
  <c r="P21" i="33"/>
  <c r="Q21" i="33" s="1"/>
  <c r="P8" i="33"/>
  <c r="Q8" i="33" s="1"/>
  <c r="P64" i="33"/>
  <c r="Q64" i="33" s="1"/>
  <c r="P9" i="33"/>
  <c r="Q9" i="33" s="1"/>
  <c r="P53" i="33"/>
  <c r="Q53" i="33" s="1"/>
  <c r="P62" i="33"/>
  <c r="Q62" i="33" s="1"/>
  <c r="P17" i="33"/>
  <c r="Q17" i="33" s="1"/>
  <c r="P23" i="33"/>
  <c r="Q23" i="33" s="1"/>
  <c r="P29" i="33"/>
  <c r="Q29" i="33" s="1"/>
  <c r="P33" i="33"/>
  <c r="Q33" i="33" s="1"/>
  <c r="P75" i="33"/>
  <c r="P28" i="33"/>
  <c r="Q28" i="33" s="1"/>
  <c r="P35" i="33"/>
  <c r="Q35" i="33" s="1"/>
  <c r="P68" i="33"/>
  <c r="P60" i="33"/>
  <c r="Q60" i="33" s="1"/>
  <c r="P72" i="33"/>
  <c r="P24" i="33"/>
  <c r="Q24" i="33" s="1"/>
  <c r="P77" i="33"/>
  <c r="P18" i="33"/>
  <c r="Q18" i="33" s="1"/>
  <c r="P59" i="33"/>
  <c r="Q59" i="33" s="1"/>
  <c r="P48" i="33"/>
  <c r="Q48" i="33" s="1"/>
  <c r="P41" i="33"/>
  <c r="Q41" i="33" s="1"/>
  <c r="P36" i="33"/>
  <c r="Q36" i="33" s="1"/>
  <c r="P49" i="33"/>
  <c r="Q49" i="33" s="1"/>
  <c r="P56" i="33"/>
  <c r="Q56" i="33" s="1"/>
  <c r="P31" i="33"/>
  <c r="Q31" i="33" s="1"/>
  <c r="P69" i="33"/>
  <c r="P6" i="33"/>
  <c r="Q6" i="33" s="1"/>
  <c r="K59" i="33"/>
  <c r="L59" i="33" s="1"/>
  <c r="K43" i="33"/>
  <c r="L43" i="33" s="1"/>
  <c r="K35" i="33"/>
  <c r="L35" i="33" s="1"/>
  <c r="K77" i="33"/>
  <c r="K75" i="33"/>
  <c r="K73" i="33"/>
  <c r="K71" i="33"/>
  <c r="K69" i="33"/>
  <c r="K60" i="33"/>
  <c r="L60" i="33" s="1"/>
  <c r="K44" i="33"/>
  <c r="L44" i="33" s="1"/>
  <c r="K32" i="33"/>
  <c r="L32" i="33" s="1"/>
  <c r="K61" i="33"/>
  <c r="L61" i="33" s="1"/>
  <c r="K45" i="33"/>
  <c r="L45" i="33" s="1"/>
  <c r="K29" i="33"/>
  <c r="L29" i="33" s="1"/>
  <c r="K62" i="33"/>
  <c r="L62" i="33" s="1"/>
  <c r="K63" i="33"/>
  <c r="L63" i="33" s="1"/>
  <c r="K47" i="33"/>
  <c r="L47" i="33" s="1"/>
  <c r="K23" i="33"/>
  <c r="L23" i="33" s="1"/>
  <c r="K64" i="33"/>
  <c r="L64" i="33" s="1"/>
  <c r="K48" i="33"/>
  <c r="L48" i="33" s="1"/>
  <c r="K36" i="33"/>
  <c r="L36" i="33" s="1"/>
  <c r="K65" i="33"/>
  <c r="L65" i="33" s="1"/>
  <c r="K49" i="33"/>
  <c r="L49" i="33" s="1"/>
  <c r="K33" i="33"/>
  <c r="L33" i="33" s="1"/>
  <c r="K66" i="33"/>
  <c r="L66" i="33" s="1"/>
  <c r="K50" i="33"/>
  <c r="L50" i="33" s="1"/>
  <c r="K30" i="33"/>
  <c r="L30" i="33" s="1"/>
  <c r="K51" i="33"/>
  <c r="L51" i="33" s="1"/>
  <c r="K37" i="33"/>
  <c r="L37" i="33" s="1"/>
  <c r="K27" i="33"/>
  <c r="L27" i="33" s="1"/>
  <c r="K21" i="33"/>
  <c r="L21" i="33" s="1"/>
  <c r="K76" i="33"/>
  <c r="K74" i="33"/>
  <c r="K72" i="33"/>
  <c r="K70" i="33"/>
  <c r="K68" i="33"/>
  <c r="K52" i="33"/>
  <c r="L52" i="33" s="1"/>
  <c r="K53" i="33"/>
  <c r="L53" i="33" s="1"/>
  <c r="K54" i="33"/>
  <c r="L54" i="33" s="1"/>
  <c r="K38" i="33"/>
  <c r="L38" i="33" s="1"/>
  <c r="K34" i="33"/>
  <c r="L34" i="33" s="1"/>
  <c r="K55" i="33"/>
  <c r="L55" i="33" s="1"/>
  <c r="K39" i="33"/>
  <c r="L39" i="33" s="1"/>
  <c r="K31" i="33"/>
  <c r="L31" i="33" s="1"/>
  <c r="K56" i="33"/>
  <c r="L56" i="33" s="1"/>
  <c r="K40" i="33"/>
  <c r="L40" i="33" s="1"/>
  <c r="K57" i="33"/>
  <c r="L57" i="33" s="1"/>
  <c r="K41" i="33"/>
  <c r="L41" i="33" s="1"/>
  <c r="K25" i="33"/>
  <c r="L25" i="33" s="1"/>
  <c r="K28" i="33"/>
  <c r="L28" i="33" s="1"/>
  <c r="K8" i="33"/>
  <c r="L8" i="33" s="1"/>
  <c r="K58" i="33"/>
  <c r="L58" i="33" s="1"/>
  <c r="K15" i="33"/>
  <c r="L15" i="33" s="1"/>
  <c r="K18" i="33"/>
  <c r="L18" i="33" s="1"/>
  <c r="K6" i="33"/>
  <c r="L6" i="33" s="1"/>
  <c r="K42" i="33"/>
  <c r="L42" i="33" s="1"/>
  <c r="K17" i="33"/>
  <c r="L17" i="33" s="1"/>
  <c r="K13" i="33"/>
  <c r="L13" i="33" s="1"/>
  <c r="K19" i="33"/>
  <c r="L19" i="33" s="1"/>
  <c r="K11" i="33"/>
  <c r="L11" i="33" s="1"/>
  <c r="K24" i="33"/>
  <c r="L24" i="33" s="1"/>
  <c r="K22" i="33"/>
  <c r="L22" i="33" s="1"/>
  <c r="K9" i="33"/>
  <c r="L9" i="33" s="1"/>
  <c r="K26" i="33"/>
  <c r="L26" i="33" s="1"/>
  <c r="K20" i="33"/>
  <c r="L20" i="33" s="1"/>
  <c r="K16" i="33"/>
  <c r="L16" i="33" s="1"/>
  <c r="K7" i="33"/>
  <c r="L7" i="33" s="1"/>
  <c r="K14" i="33"/>
  <c r="L14" i="33" s="1"/>
  <c r="K46" i="33"/>
  <c r="L46" i="33" s="1"/>
  <c r="K12" i="33"/>
  <c r="L12" i="33" s="1"/>
  <c r="K10" i="33"/>
  <c r="L10" i="33" s="1"/>
  <c r="R24" i="33"/>
  <c r="M24" i="19"/>
  <c r="F1" i="19"/>
  <c r="BX89" i="7"/>
  <c r="B52" i="17"/>
  <c r="B51" i="17"/>
  <c r="BD169" i="7"/>
  <c r="BL169" i="7" s="1"/>
  <c r="AV176" i="7"/>
  <c r="AT176" i="7"/>
  <c r="BB169" i="7"/>
  <c r="BJ169" i="7" s="1"/>
  <c r="BG165" i="7" s="1"/>
  <c r="B53" i="17" a="1"/>
  <c r="L3" i="33" l="1"/>
  <c r="L4" i="33"/>
  <c r="R3" i="33"/>
  <c r="Q3" i="33"/>
  <c r="Q4" i="33"/>
  <c r="R6" i="19"/>
  <c r="R65" i="19"/>
  <c r="R56" i="19"/>
  <c r="R35" i="19"/>
  <c r="R46" i="19"/>
  <c r="R51" i="19"/>
  <c r="R27" i="19"/>
  <c r="R49" i="19"/>
  <c r="R29" i="19"/>
  <c r="R66" i="19"/>
  <c r="R28" i="19"/>
  <c r="R57" i="19"/>
  <c r="R64" i="19"/>
  <c r="R34" i="19"/>
  <c r="R52" i="19"/>
  <c r="R42" i="19"/>
  <c r="R40" i="19"/>
  <c r="R62" i="19"/>
  <c r="R37" i="19"/>
  <c r="R25" i="19"/>
  <c r="R63" i="19"/>
  <c r="R33" i="19"/>
  <c r="R38" i="19"/>
  <c r="R32" i="19"/>
  <c r="R59" i="19"/>
  <c r="R36" i="19"/>
  <c r="R31" i="19"/>
  <c r="R50" i="19"/>
  <c r="R41" i="19"/>
  <c r="R60" i="19"/>
  <c r="R44" i="19"/>
  <c r="R55" i="19"/>
  <c r="R26" i="19"/>
  <c r="R30" i="19"/>
  <c r="R45" i="19"/>
  <c r="R53" i="19"/>
  <c r="R43" i="19"/>
  <c r="R48" i="19"/>
  <c r="R58" i="19"/>
  <c r="R39" i="19"/>
  <c r="R54" i="19"/>
  <c r="R61" i="19"/>
  <c r="R47" i="19"/>
  <c r="R12" i="19"/>
  <c r="R11" i="19"/>
  <c r="R10" i="19"/>
  <c r="R8" i="19"/>
  <c r="R14" i="19"/>
  <c r="R9" i="19"/>
  <c r="R13" i="19"/>
  <c r="R7" i="19"/>
  <c r="R15" i="19"/>
  <c r="R16" i="19"/>
  <c r="R17" i="19"/>
  <c r="R18" i="19"/>
  <c r="R20" i="19"/>
  <c r="R19" i="19"/>
  <c r="R21" i="19"/>
  <c r="R22" i="19"/>
  <c r="R23" i="19"/>
  <c r="R24" i="19"/>
  <c r="N4" i="19" a="1"/>
  <c r="N4" i="19" s="1"/>
  <c r="P6" i="19" s="1"/>
  <c r="B53" i="17"/>
  <c r="BB176" i="7"/>
  <c r="BJ176" i="7" s="1"/>
  <c r="AT183" i="7"/>
  <c r="BD176" i="7"/>
  <c r="BL176" i="7" s="1"/>
  <c r="AV183" i="7"/>
  <c r="Q2" i="33" l="1"/>
  <c r="L2" i="33"/>
  <c r="P31" i="19"/>
  <c r="Q31" i="19" s="1"/>
  <c r="R3" i="19"/>
  <c r="P10" i="19"/>
  <c r="Q10" i="19" s="1"/>
  <c r="P11" i="19"/>
  <c r="Q11" i="19" s="1"/>
  <c r="P15" i="19"/>
  <c r="Q15" i="19" s="1"/>
  <c r="P74" i="19"/>
  <c r="P17" i="19"/>
  <c r="Q17" i="19" s="1"/>
  <c r="P55" i="19"/>
  <c r="Q55" i="19" s="1"/>
  <c r="P40" i="19"/>
  <c r="Q40" i="19" s="1"/>
  <c r="P37" i="19"/>
  <c r="Q37" i="19" s="1"/>
  <c r="P43" i="19"/>
  <c r="Q43" i="19" s="1"/>
  <c r="P71" i="19"/>
  <c r="P52" i="19"/>
  <c r="Q52" i="19" s="1"/>
  <c r="P45" i="19"/>
  <c r="Q45" i="19" s="1"/>
  <c r="P61" i="19"/>
  <c r="Q61" i="19" s="1"/>
  <c r="P22" i="19"/>
  <c r="Q22" i="19" s="1"/>
  <c r="P16" i="19"/>
  <c r="Q16" i="19" s="1"/>
  <c r="P60" i="19"/>
  <c r="Q60" i="19" s="1"/>
  <c r="P13" i="19"/>
  <c r="Q13" i="19" s="1"/>
  <c r="P38" i="19"/>
  <c r="Q38" i="19" s="1"/>
  <c r="P54" i="19"/>
  <c r="Q54" i="19" s="1"/>
  <c r="P18" i="19"/>
  <c r="Q18" i="19" s="1"/>
  <c r="P66" i="19"/>
  <c r="Q66" i="19" s="1"/>
  <c r="P20" i="19"/>
  <c r="Q20" i="19" s="1"/>
  <c r="P59" i="19"/>
  <c r="Q59" i="19" s="1"/>
  <c r="P62" i="19"/>
  <c r="Q62" i="19" s="1"/>
  <c r="P19" i="19"/>
  <c r="Q19" i="19" s="1"/>
  <c r="P72" i="19"/>
  <c r="P75" i="19"/>
  <c r="P69" i="19"/>
  <c r="P24" i="19"/>
  <c r="Q24" i="19" s="1"/>
  <c r="P48" i="19"/>
  <c r="Q48" i="19" s="1"/>
  <c r="P29" i="19"/>
  <c r="Q29" i="19" s="1"/>
  <c r="P25" i="19"/>
  <c r="Q25" i="19" s="1"/>
  <c r="P63" i="19"/>
  <c r="Q63" i="19" s="1"/>
  <c r="P26" i="19"/>
  <c r="Q26" i="19" s="1"/>
  <c r="P50" i="19"/>
  <c r="Q50" i="19" s="1"/>
  <c r="P65" i="19"/>
  <c r="Q65" i="19" s="1"/>
  <c r="P36" i="19"/>
  <c r="Q36" i="19" s="1"/>
  <c r="P23" i="19"/>
  <c r="Q23" i="19" s="1"/>
  <c r="P39" i="19"/>
  <c r="Q39" i="19" s="1"/>
  <c r="P7" i="19"/>
  <c r="Q7" i="19" s="1"/>
  <c r="P47" i="19"/>
  <c r="Q47" i="19" s="1"/>
  <c r="P12" i="19"/>
  <c r="Q12" i="19" s="1"/>
  <c r="P27" i="19"/>
  <c r="Q27" i="19" s="1"/>
  <c r="P76" i="19"/>
  <c r="P57" i="19"/>
  <c r="Q57" i="19" s="1"/>
  <c r="P33" i="19"/>
  <c r="Q33" i="19" s="1"/>
  <c r="P49" i="19"/>
  <c r="Q49" i="19" s="1"/>
  <c r="P30" i="19"/>
  <c r="Q30" i="19" s="1"/>
  <c r="P73" i="19"/>
  <c r="P56" i="19"/>
  <c r="Q56" i="19" s="1"/>
  <c r="P41" i="19"/>
  <c r="Q41" i="19" s="1"/>
  <c r="P35" i="19"/>
  <c r="Q35" i="19" s="1"/>
  <c r="P51" i="19"/>
  <c r="Q51" i="19" s="1"/>
  <c r="P58" i="19"/>
  <c r="Q58" i="19" s="1"/>
  <c r="P32" i="19"/>
  <c r="Q32" i="19" s="1"/>
  <c r="P77" i="19"/>
  <c r="P42" i="19"/>
  <c r="Q42" i="19" s="1"/>
  <c r="P53" i="19"/>
  <c r="Q53" i="19" s="1"/>
  <c r="P14" i="19"/>
  <c r="Q14" i="19" s="1"/>
  <c r="P70" i="19"/>
  <c r="P34" i="19"/>
  <c r="Q34" i="19" s="1"/>
  <c r="P64" i="19"/>
  <c r="Q64" i="19" s="1"/>
  <c r="P68" i="19"/>
  <c r="P21" i="19"/>
  <c r="Q21" i="19" s="1"/>
  <c r="P46" i="19"/>
  <c r="Q46" i="19" s="1"/>
  <c r="P28" i="19"/>
  <c r="Q28" i="19" s="1"/>
  <c r="P8" i="19"/>
  <c r="Q8" i="19" s="1"/>
  <c r="P44" i="19"/>
  <c r="Q44" i="19" s="1"/>
  <c r="P9" i="19"/>
  <c r="Q9" i="19" s="1"/>
  <c r="AV190" i="7"/>
  <c r="BD183" i="7"/>
  <c r="BL183" i="7" s="1"/>
  <c r="BB183" i="7"/>
  <c r="BJ183" i="7" s="1"/>
  <c r="AT190" i="7"/>
  <c r="BG172" i="7"/>
  <c r="B54" i="17" a="1"/>
  <c r="B54" i="17" l="1"/>
  <c r="BG179" i="7"/>
  <c r="BB190" i="7"/>
  <c r="BJ190" i="7" s="1"/>
  <c r="AT197" i="7"/>
  <c r="BD190" i="7"/>
  <c r="BL190" i="7" s="1"/>
  <c r="AV197" i="7"/>
  <c r="B55" i="17" a="1"/>
  <c r="B55" i="17" l="1"/>
  <c r="BD197" i="7"/>
  <c r="BL197" i="7" s="1"/>
  <c r="AV204" i="7"/>
  <c r="AT204" i="7"/>
  <c r="BB197" i="7"/>
  <c r="BJ197" i="7" s="1"/>
  <c r="BG186" i="7"/>
  <c r="B56" i="17" a="1"/>
  <c r="B56" i="17" l="1"/>
  <c r="BB204" i="7"/>
  <c r="BJ204" i="7" s="1"/>
  <c r="AT211" i="7"/>
  <c r="BD204" i="7"/>
  <c r="BL204" i="7" s="1"/>
  <c r="BG200" i="7" s="1"/>
  <c r="AV211" i="7"/>
  <c r="BG193" i="7"/>
  <c r="B57" i="17" a="1"/>
  <c r="B58" i="17" a="1"/>
  <c r="B58" i="17" l="1"/>
  <c r="B57" i="17"/>
  <c r="BD211" i="7"/>
  <c r="BL211" i="7" s="1"/>
  <c r="BB211" i="7"/>
  <c r="BJ211" i="7" s="1"/>
  <c r="BG207" i="7" l="1"/>
  <c r="B59" i="17" a="1"/>
  <c r="B59" i="17" l="1"/>
  <c r="BK4" i="7"/>
  <c r="BI8" i="7"/>
  <c r="BJ4" i="7"/>
  <c r="BI7" i="7"/>
  <c r="BI5" i="7"/>
  <c r="BI6" i="7"/>
  <c r="BI4" i="7"/>
  <c r="G4" i="19" l="1" a="1"/>
  <c r="G4" i="19" l="1"/>
  <c r="K68" i="19" s="1"/>
  <c r="C34" i="20"/>
  <c r="D34" i="20"/>
  <c r="E34" i="20"/>
  <c r="K69" i="19"/>
  <c r="K70" i="19"/>
  <c r="L51" i="17" l="1"/>
  <c r="U51" i="17" s="1"/>
  <c r="K51" i="17"/>
  <c r="T51" i="17" s="1"/>
  <c r="L52" i="17"/>
  <c r="U52" i="17" s="1"/>
  <c r="K52" i="17"/>
  <c r="T52" i="17" s="1"/>
  <c r="L50" i="17"/>
  <c r="U50" i="17" s="1"/>
  <c r="K50" i="17"/>
  <c r="T50" i="17" s="1"/>
  <c r="CD25" i="9"/>
  <c r="CD18" i="9"/>
  <c r="CD11" i="9"/>
  <c r="K72" i="19"/>
  <c r="F93" i="31"/>
  <c r="A498" i="31" s="1"/>
  <c r="F94" i="31"/>
  <c r="A505" i="31" s="1"/>
  <c r="F95" i="31"/>
  <c r="A512" i="31" s="1"/>
  <c r="F82" i="31"/>
  <c r="A421" i="31" s="1"/>
  <c r="F83" i="31"/>
  <c r="A428" i="31" s="1"/>
  <c r="F84" i="31"/>
  <c r="A435" i="31" s="1"/>
  <c r="F85" i="31"/>
  <c r="A442" i="31" s="1"/>
  <c r="F86" i="31"/>
  <c r="A449" i="31" s="1"/>
  <c r="F88" i="31"/>
  <c r="A463" i="31" s="1"/>
  <c r="F89" i="31"/>
  <c r="A470" i="31" s="1"/>
  <c r="F90" i="31"/>
  <c r="A477" i="31" s="1"/>
  <c r="F91" i="31"/>
  <c r="A484" i="31" s="1"/>
  <c r="F73" i="31"/>
  <c r="A358" i="31" s="1"/>
  <c r="F57" i="31"/>
  <c r="A246" i="31" s="1"/>
  <c r="F41" i="31"/>
  <c r="A134" i="31" s="1"/>
  <c r="P34" i="31"/>
  <c r="F79" i="31"/>
  <c r="A400" i="31" s="1"/>
  <c r="F74" i="31"/>
  <c r="A365" i="31" s="1"/>
  <c r="F58" i="31"/>
  <c r="A253" i="31" s="1"/>
  <c r="F42" i="31"/>
  <c r="A141" i="31" s="1"/>
  <c r="F56" i="31"/>
  <c r="A239" i="31" s="1"/>
  <c r="F75" i="31"/>
  <c r="A372" i="31" s="1"/>
  <c r="F59" i="31"/>
  <c r="A260" i="31" s="1"/>
  <c r="F43" i="31"/>
  <c r="A148" i="31" s="1"/>
  <c r="F72" i="31"/>
  <c r="A351" i="31" s="1"/>
  <c r="F60" i="31"/>
  <c r="A267" i="31" s="1"/>
  <c r="F44" i="31"/>
  <c r="A155" i="31" s="1"/>
  <c r="F76" i="31"/>
  <c r="A379" i="31" s="1"/>
  <c r="F61" i="31"/>
  <c r="A274" i="31" s="1"/>
  <c r="F45" i="31"/>
  <c r="A162" i="31" s="1"/>
  <c r="I34" i="31"/>
  <c r="F62" i="31"/>
  <c r="A281" i="31" s="1"/>
  <c r="F46" i="31"/>
  <c r="A169" i="31" s="1"/>
  <c r="F80" i="31"/>
  <c r="A407" i="31" s="1"/>
  <c r="F63" i="31"/>
  <c r="A288" i="31" s="1"/>
  <c r="F47" i="31"/>
  <c r="A176" i="31" s="1"/>
  <c r="F64" i="31"/>
  <c r="A295" i="31" s="1"/>
  <c r="F48" i="31"/>
  <c r="A183" i="31" s="1"/>
  <c r="F77" i="31"/>
  <c r="A386" i="31" s="1"/>
  <c r="F65" i="31"/>
  <c r="A302" i="31" s="1"/>
  <c r="F49" i="31"/>
  <c r="A190" i="31" s="1"/>
  <c r="F66" i="31"/>
  <c r="A309" i="31" s="1"/>
  <c r="F50" i="31"/>
  <c r="A197" i="31" s="1"/>
  <c r="F36" i="31"/>
  <c r="A99" i="31" s="1"/>
  <c r="F87" i="31"/>
  <c r="A456" i="31" s="1"/>
  <c r="F67" i="31"/>
  <c r="A316" i="31" s="1"/>
  <c r="F51" i="31"/>
  <c r="A204" i="31" s="1"/>
  <c r="F40" i="31"/>
  <c r="A127" i="31" s="1"/>
  <c r="F81" i="31"/>
  <c r="A414" i="31" s="1"/>
  <c r="F68" i="31"/>
  <c r="A323" i="31" s="1"/>
  <c r="F52" i="31"/>
  <c r="A211" i="31" s="1"/>
  <c r="F92" i="31"/>
  <c r="A491" i="31" s="1"/>
  <c r="F78" i="31"/>
  <c r="A393" i="31" s="1"/>
  <c r="F69" i="31"/>
  <c r="A330" i="31" s="1"/>
  <c r="F53" i="31"/>
  <c r="A218" i="31" s="1"/>
  <c r="F37" i="31"/>
  <c r="A106" i="31" s="1"/>
  <c r="F70" i="31"/>
  <c r="A337" i="31" s="1"/>
  <c r="F54" i="31"/>
  <c r="A225" i="31" s="1"/>
  <c r="F38" i="31"/>
  <c r="A113" i="31" s="1"/>
  <c r="F71" i="31"/>
  <c r="A344" i="31" s="1"/>
  <c r="F55" i="31"/>
  <c r="A232" i="31" s="1"/>
  <c r="F39" i="31"/>
  <c r="A120" i="31" s="1"/>
  <c r="K73" i="19"/>
  <c r="J34" i="31"/>
  <c r="Q34" i="31"/>
  <c r="K34" i="31"/>
  <c r="R34" i="31"/>
  <c r="K71" i="19"/>
  <c r="L34" i="31"/>
  <c r="S34" i="31"/>
  <c r="J34" i="30"/>
  <c r="Q34" i="30"/>
  <c r="K34" i="30"/>
  <c r="R34" i="30"/>
  <c r="F87" i="29"/>
  <c r="A456" i="29" s="1"/>
  <c r="L34" i="30"/>
  <c r="S34" i="30"/>
  <c r="J34" i="29"/>
  <c r="Q34" i="29"/>
  <c r="K34" i="29"/>
  <c r="R34" i="29"/>
  <c r="F63" i="29"/>
  <c r="A288" i="29" s="1"/>
  <c r="F50" i="29"/>
  <c r="A197" i="29" s="1"/>
  <c r="F67" i="29"/>
  <c r="A316" i="29" s="1"/>
  <c r="F51" i="29"/>
  <c r="A204" i="29" s="1"/>
  <c r="F68" i="29"/>
  <c r="A323" i="29" s="1"/>
  <c r="F52" i="29"/>
  <c r="A211" i="29" s="1"/>
  <c r="F69" i="29"/>
  <c r="A330" i="29" s="1"/>
  <c r="F37" i="29"/>
  <c r="A106" i="29" s="1"/>
  <c r="F83" i="29"/>
  <c r="A428" i="29" s="1"/>
  <c r="F70" i="29"/>
  <c r="A337" i="29" s="1"/>
  <c r="F38" i="29"/>
  <c r="A113" i="29" s="1"/>
  <c r="F55" i="29"/>
  <c r="A232" i="29" s="1"/>
  <c r="F39" i="29"/>
  <c r="A120" i="29" s="1"/>
  <c r="F56" i="29"/>
  <c r="A239" i="29" s="1"/>
  <c r="F40" i="29"/>
  <c r="A127" i="29" s="1"/>
  <c r="F95" i="29"/>
  <c r="A512" i="29" s="1"/>
  <c r="F80" i="29"/>
  <c r="A407" i="29" s="1"/>
  <c r="F57" i="29"/>
  <c r="A246" i="29" s="1"/>
  <c r="F41" i="29"/>
  <c r="A134" i="29" s="1"/>
  <c r="P34" i="29"/>
  <c r="S34" i="29"/>
  <c r="L34" i="29"/>
  <c r="L34" i="20"/>
  <c r="S34" i="20"/>
  <c r="K34" i="20"/>
  <c r="R34" i="20"/>
  <c r="R91" i="20" s="1"/>
  <c r="J34" i="20"/>
  <c r="J90" i="20" s="1"/>
  <c r="Q34" i="20"/>
  <c r="Q95" i="20" s="1"/>
  <c r="K6" i="19"/>
  <c r="K58" i="19"/>
  <c r="L58" i="19" s="1"/>
  <c r="K42" i="19"/>
  <c r="N19" i="17" s="1"/>
  <c r="W19" i="17" s="1"/>
  <c r="K26" i="19"/>
  <c r="N3" i="17" s="1"/>
  <c r="W3" i="17" s="1"/>
  <c r="K21" i="19"/>
  <c r="K46" i="17" s="1"/>
  <c r="T46" i="17" s="1"/>
  <c r="K57" i="19"/>
  <c r="L57" i="19" s="1"/>
  <c r="K41" i="19"/>
  <c r="N18" i="17" s="1"/>
  <c r="W18" i="17" s="1"/>
  <c r="K25" i="19"/>
  <c r="N2" i="17" s="1"/>
  <c r="W2" i="17" s="1"/>
  <c r="K43" i="19"/>
  <c r="N20" i="17" s="1"/>
  <c r="W20" i="17" s="1"/>
  <c r="K20" i="19"/>
  <c r="K45" i="17" s="1"/>
  <c r="T45" i="17" s="1"/>
  <c r="K56" i="19"/>
  <c r="L56" i="19" s="1"/>
  <c r="K40" i="19"/>
  <c r="N17" i="17" s="1"/>
  <c r="W17" i="17" s="1"/>
  <c r="K19" i="19"/>
  <c r="K44" i="17" s="1"/>
  <c r="T44" i="17" s="1"/>
  <c r="K55" i="19"/>
  <c r="L55" i="19" s="1"/>
  <c r="K39" i="19"/>
  <c r="N16" i="17" s="1"/>
  <c r="W16" i="17" s="1"/>
  <c r="K18" i="19"/>
  <c r="K54" i="19"/>
  <c r="L54" i="19" s="1"/>
  <c r="K38" i="19"/>
  <c r="N15" i="17" s="1"/>
  <c r="W15" i="17" s="1"/>
  <c r="K17" i="19"/>
  <c r="K59" i="19"/>
  <c r="L59" i="19" s="1"/>
  <c r="K53" i="19"/>
  <c r="N30" i="17" s="1"/>
  <c r="W30" i="17" s="1"/>
  <c r="K37" i="19"/>
  <c r="N14" i="17" s="1"/>
  <c r="W14" i="17" s="1"/>
  <c r="K15" i="19"/>
  <c r="K50" i="19"/>
  <c r="N27" i="17" s="1"/>
  <c r="W27" i="17" s="1"/>
  <c r="K16" i="19"/>
  <c r="K52" i="19"/>
  <c r="N29" i="17" s="1"/>
  <c r="W29" i="17" s="1"/>
  <c r="K36" i="19"/>
  <c r="N13" i="17" s="1"/>
  <c r="W13" i="17" s="1"/>
  <c r="K51" i="19"/>
  <c r="N28" i="17" s="1"/>
  <c r="W28" i="17" s="1"/>
  <c r="K35" i="19"/>
  <c r="N12" i="17" s="1"/>
  <c r="W12" i="17" s="1"/>
  <c r="K14" i="19"/>
  <c r="K13" i="19"/>
  <c r="K66" i="19"/>
  <c r="L66" i="19" s="1"/>
  <c r="K34" i="19"/>
  <c r="N11" i="17" s="1"/>
  <c r="W11" i="17" s="1"/>
  <c r="K49" i="19"/>
  <c r="N26" i="17" s="1"/>
  <c r="W26" i="17" s="1"/>
  <c r="K22" i="19"/>
  <c r="K47" i="17" s="1"/>
  <c r="T47" i="17" s="1"/>
  <c r="K33" i="19"/>
  <c r="N10" i="17" s="1"/>
  <c r="W10" i="17" s="1"/>
  <c r="K65" i="19"/>
  <c r="L65" i="19" s="1"/>
  <c r="K12" i="19"/>
  <c r="K63" i="19"/>
  <c r="L63" i="19" s="1"/>
  <c r="K47" i="19"/>
  <c r="N24" i="17" s="1"/>
  <c r="W24" i="17" s="1"/>
  <c r="K27" i="19"/>
  <c r="N4" i="17" s="1"/>
  <c r="W4" i="17" s="1"/>
  <c r="K64" i="19"/>
  <c r="L64" i="19" s="1"/>
  <c r="K48" i="19"/>
  <c r="N25" i="17" s="1"/>
  <c r="W25" i="17" s="1"/>
  <c r="K32" i="19"/>
  <c r="N9" i="17" s="1"/>
  <c r="W9" i="17" s="1"/>
  <c r="K11" i="19"/>
  <c r="K31" i="19"/>
  <c r="N8" i="17" s="1"/>
  <c r="W8" i="17" s="1"/>
  <c r="K62" i="19"/>
  <c r="L62" i="19" s="1"/>
  <c r="K46" i="19"/>
  <c r="N23" i="17" s="1"/>
  <c r="W23" i="17" s="1"/>
  <c r="K10" i="19"/>
  <c r="K30" i="19"/>
  <c r="N7" i="17" s="1"/>
  <c r="W7" i="17" s="1"/>
  <c r="K9" i="19"/>
  <c r="K61" i="19"/>
  <c r="L61" i="19" s="1"/>
  <c r="K45" i="19"/>
  <c r="N22" i="17" s="1"/>
  <c r="W22" i="17" s="1"/>
  <c r="K29" i="19"/>
  <c r="N6" i="17" s="1"/>
  <c r="W6" i="17" s="1"/>
  <c r="K24" i="19"/>
  <c r="K49" i="17" s="1"/>
  <c r="T49" i="17" s="1"/>
  <c r="K8" i="19"/>
  <c r="K60" i="19"/>
  <c r="L60" i="19" s="1"/>
  <c r="K44" i="19"/>
  <c r="N21" i="17" s="1"/>
  <c r="W21" i="17" s="1"/>
  <c r="K28" i="19"/>
  <c r="N5" i="17" s="1"/>
  <c r="W5" i="17" s="1"/>
  <c r="K23" i="19"/>
  <c r="K48" i="17" s="1"/>
  <c r="T48" i="17" s="1"/>
  <c r="K7" i="19"/>
  <c r="K77" i="19"/>
  <c r="K76" i="19"/>
  <c r="K75" i="19"/>
  <c r="K74" i="19"/>
  <c r="B34" i="20"/>
  <c r="L26" i="19"/>
  <c r="J36" i="20" l="1"/>
  <c r="N33" i="17"/>
  <c r="W33" i="17" s="1"/>
  <c r="K33" i="17"/>
  <c r="T33" i="17" s="1"/>
  <c r="N41" i="17"/>
  <c r="W41" i="17" s="1"/>
  <c r="K41" i="17"/>
  <c r="T41" i="17" s="1"/>
  <c r="N37" i="17"/>
  <c r="W37" i="17" s="1"/>
  <c r="K37" i="17"/>
  <c r="T37" i="17" s="1"/>
  <c r="N40" i="17"/>
  <c r="W40" i="17" s="1"/>
  <c r="K40" i="17"/>
  <c r="T40" i="17" s="1"/>
  <c r="L53" i="17"/>
  <c r="U53" i="17" s="1"/>
  <c r="M53" i="17"/>
  <c r="V53" i="17" s="1"/>
  <c r="K53" i="17"/>
  <c r="T53" i="17" s="1"/>
  <c r="N34" i="17"/>
  <c r="W34" i="17" s="1"/>
  <c r="K34" i="17"/>
  <c r="T34" i="17" s="1"/>
  <c r="N42" i="17"/>
  <c r="W42" i="17" s="1"/>
  <c r="K42" i="17"/>
  <c r="T42" i="17" s="1"/>
  <c r="L54" i="17"/>
  <c r="U54" i="17" s="1"/>
  <c r="M54" i="17"/>
  <c r="V54" i="17" s="1"/>
  <c r="K54" i="17"/>
  <c r="T54" i="17" s="1"/>
  <c r="L56" i="17"/>
  <c r="U56" i="17" s="1"/>
  <c r="M56" i="17"/>
  <c r="V56" i="17" s="1"/>
  <c r="K56" i="17"/>
  <c r="T56" i="17" s="1"/>
  <c r="N35" i="17"/>
  <c r="W35" i="17" s="1"/>
  <c r="K35" i="17"/>
  <c r="T35" i="17" s="1"/>
  <c r="L55" i="17"/>
  <c r="U55" i="17" s="1"/>
  <c r="M55" i="17"/>
  <c r="V55" i="17" s="1"/>
  <c r="K55" i="17"/>
  <c r="T55" i="17" s="1"/>
  <c r="L59" i="17"/>
  <c r="U59" i="17" s="1"/>
  <c r="M59" i="17"/>
  <c r="V59" i="17" s="1"/>
  <c r="K59" i="17"/>
  <c r="T59" i="17" s="1"/>
  <c r="L57" i="17"/>
  <c r="U57" i="17" s="1"/>
  <c r="M57" i="17"/>
  <c r="V57" i="17" s="1"/>
  <c r="K57" i="17"/>
  <c r="T57" i="17" s="1"/>
  <c r="N31" i="17"/>
  <c r="W31" i="17" s="1"/>
  <c r="K31" i="17"/>
  <c r="T31" i="17" s="1"/>
  <c r="L58" i="17"/>
  <c r="U58" i="17" s="1"/>
  <c r="M58" i="17"/>
  <c r="V58" i="17" s="1"/>
  <c r="K58" i="17"/>
  <c r="T58" i="17" s="1"/>
  <c r="N43" i="17"/>
  <c r="W43" i="17" s="1"/>
  <c r="K43" i="17"/>
  <c r="T43" i="17" s="1"/>
  <c r="N38" i="17"/>
  <c r="W38" i="17" s="1"/>
  <c r="K38" i="17"/>
  <c r="T38" i="17" s="1"/>
  <c r="N32" i="17"/>
  <c r="W32" i="17" s="1"/>
  <c r="K32" i="17"/>
  <c r="T32" i="17" s="1"/>
  <c r="N36" i="17"/>
  <c r="W36" i="17" s="1"/>
  <c r="K36" i="17"/>
  <c r="T36" i="17" s="1"/>
  <c r="N39" i="17"/>
  <c r="W39" i="17" s="1"/>
  <c r="K39" i="17"/>
  <c r="T39" i="17" s="1"/>
  <c r="L23" i="19"/>
  <c r="CD74" i="13"/>
  <c r="CD60" i="16"/>
  <c r="CD46" i="13"/>
  <c r="CD53" i="16"/>
  <c r="CD32" i="13"/>
  <c r="CF34" i="13" s="1"/>
  <c r="CN34" i="13" s="1"/>
  <c r="L53" i="19"/>
  <c r="L21" i="19"/>
  <c r="L24" i="19"/>
  <c r="L25" i="19"/>
  <c r="L22" i="19"/>
  <c r="CD18" i="5"/>
  <c r="L50" i="19"/>
  <c r="CD88" i="13"/>
  <c r="CI91" i="13" s="1"/>
  <c r="CQ91" i="13" s="1"/>
  <c r="CD39" i="13"/>
  <c r="CI42" i="13" s="1"/>
  <c r="CQ42" i="13" s="1"/>
  <c r="CD18" i="3"/>
  <c r="CD60" i="13"/>
  <c r="CG61" i="13" s="1"/>
  <c r="CO61" i="13" s="1"/>
  <c r="CN61" i="13" s="1"/>
  <c r="CD32" i="3"/>
  <c r="CD11" i="13"/>
  <c r="CD25" i="3"/>
  <c r="L37" i="19"/>
  <c r="CD39" i="3"/>
  <c r="CF41" i="3" s="1"/>
  <c r="CN41" i="3" s="1"/>
  <c r="CD67" i="13"/>
  <c r="CD11" i="7"/>
  <c r="CD74" i="16"/>
  <c r="CD53" i="3"/>
  <c r="CH57" i="3" s="1"/>
  <c r="CP57" i="3" s="1"/>
  <c r="CD18" i="13"/>
  <c r="CH22" i="13" s="1"/>
  <c r="CP22" i="13" s="1"/>
  <c r="CD81" i="16"/>
  <c r="CD46" i="3"/>
  <c r="CF48" i="3" s="1"/>
  <c r="CN48" i="3" s="1"/>
  <c r="CD32" i="5"/>
  <c r="CG35" i="5" s="1"/>
  <c r="CO35" i="5" s="1"/>
  <c r="CD81" i="13"/>
  <c r="CF83" i="13" s="1"/>
  <c r="CN83" i="13" s="1"/>
  <c r="L51" i="19"/>
  <c r="CD25" i="13"/>
  <c r="CF27" i="13" s="1"/>
  <c r="CN27" i="13" s="1"/>
  <c r="CD53" i="13"/>
  <c r="L52" i="19"/>
  <c r="CD88" i="16"/>
  <c r="CD11" i="5"/>
  <c r="CD39" i="7"/>
  <c r="CD18" i="16"/>
  <c r="CD60" i="7"/>
  <c r="CD39" i="16"/>
  <c r="CD46" i="7"/>
  <c r="CD25" i="16"/>
  <c r="CD67" i="7"/>
  <c r="CD46" i="16"/>
  <c r="CD32" i="7"/>
  <c r="CG33" i="7" s="1"/>
  <c r="CD11" i="16"/>
  <c r="CD53" i="7"/>
  <c r="CG54" i="7" s="1"/>
  <c r="CD32" i="16"/>
  <c r="CD88" i="7"/>
  <c r="CD67" i="16"/>
  <c r="CD11" i="11"/>
  <c r="CD67" i="11"/>
  <c r="CD18" i="11"/>
  <c r="CD81" i="11"/>
  <c r="CD25" i="11"/>
  <c r="CD53" i="11"/>
  <c r="CD74" i="11"/>
  <c r="CD46" i="11"/>
  <c r="CD32" i="11"/>
  <c r="CD60" i="11"/>
  <c r="CD88" i="11"/>
  <c r="CD39" i="11"/>
  <c r="L31" i="19"/>
  <c r="CD53" i="5"/>
  <c r="CF55" i="5" s="1"/>
  <c r="CN55" i="5" s="1"/>
  <c r="L34" i="19"/>
  <c r="CD74" i="5"/>
  <c r="L32" i="19"/>
  <c r="CD60" i="5"/>
  <c r="L35" i="19"/>
  <c r="CD81" i="5"/>
  <c r="CF83" i="5" s="1"/>
  <c r="CN83" i="5" s="1"/>
  <c r="L36" i="19"/>
  <c r="CD88" i="5"/>
  <c r="L27" i="19"/>
  <c r="CD25" i="5"/>
  <c r="L33" i="19"/>
  <c r="CD67" i="5"/>
  <c r="CG68" i="5" s="1"/>
  <c r="CO68" i="5" s="1"/>
  <c r="L29" i="19"/>
  <c r="CD39" i="5"/>
  <c r="CF41" i="5" s="1"/>
  <c r="CN41" i="5" s="1"/>
  <c r="L30" i="19"/>
  <c r="CD46" i="5"/>
  <c r="CD32" i="9"/>
  <c r="CD11" i="3"/>
  <c r="CG33" i="3"/>
  <c r="CO33" i="3" s="1"/>
  <c r="CN33" i="3" s="1"/>
  <c r="CD53" i="9"/>
  <c r="CF27" i="3"/>
  <c r="CN27" i="3" s="1"/>
  <c r="CD46" i="9"/>
  <c r="CD60" i="9"/>
  <c r="CD74" i="9"/>
  <c r="CD67" i="9"/>
  <c r="CD39" i="9"/>
  <c r="CG40" i="9" s="1"/>
  <c r="L8" i="19"/>
  <c r="CD25" i="7"/>
  <c r="CF27" i="7" s="1"/>
  <c r="CN27" i="7" s="1"/>
  <c r="CF62" i="16"/>
  <c r="CN62" i="16" s="1"/>
  <c r="CD81" i="7"/>
  <c r="CG82" i="7" s="1"/>
  <c r="L15" i="19"/>
  <c r="CD74" i="7"/>
  <c r="CG75" i="7" s="1"/>
  <c r="L7" i="19"/>
  <c r="CD18" i="7"/>
  <c r="CH13" i="7"/>
  <c r="CP13" i="7" s="1"/>
  <c r="L16" i="19"/>
  <c r="L18" i="19"/>
  <c r="L13" i="19"/>
  <c r="L10" i="19"/>
  <c r="L11" i="19"/>
  <c r="L14" i="19"/>
  <c r="L19" i="19"/>
  <c r="L20" i="19"/>
  <c r="L12" i="19"/>
  <c r="L17" i="19"/>
  <c r="CG12" i="13"/>
  <c r="CO12" i="13" s="1"/>
  <c r="CF13" i="13"/>
  <c r="CN13" i="13" s="1"/>
  <c r="CI14" i="13"/>
  <c r="CQ14" i="13" s="1"/>
  <c r="CY14" i="13" s="1"/>
  <c r="CH13" i="13"/>
  <c r="CP13" i="13" s="1"/>
  <c r="CX13" i="13" s="1"/>
  <c r="CG14" i="13"/>
  <c r="CO14" i="13" s="1"/>
  <c r="CH15" i="13"/>
  <c r="CP15" i="13" s="1"/>
  <c r="CJ15" i="13"/>
  <c r="CR15" i="13" s="1"/>
  <c r="CZ15" i="13" s="1"/>
  <c r="CF69" i="13"/>
  <c r="CN69" i="13" s="1"/>
  <c r="CG68" i="13"/>
  <c r="CO68" i="13" s="1"/>
  <c r="CN68" i="13" s="1"/>
  <c r="CI70" i="13"/>
  <c r="CQ70" i="13" s="1"/>
  <c r="CG70" i="13"/>
  <c r="CO70" i="13" s="1"/>
  <c r="CH69" i="13"/>
  <c r="CP69" i="13" s="1"/>
  <c r="CH71" i="13"/>
  <c r="CP71" i="13" s="1"/>
  <c r="CJ71" i="13"/>
  <c r="CR71" i="13" s="1"/>
  <c r="CF20" i="13"/>
  <c r="CN20" i="13" s="1"/>
  <c r="CG19" i="13"/>
  <c r="CO19" i="13" s="1"/>
  <c r="CN19" i="13" s="1"/>
  <c r="CG21" i="13"/>
  <c r="CO21" i="13" s="1"/>
  <c r="CH20" i="13"/>
  <c r="CP20" i="13" s="1"/>
  <c r="CI21" i="13"/>
  <c r="CQ21" i="13" s="1"/>
  <c r="CF55" i="13"/>
  <c r="CN55" i="13" s="1"/>
  <c r="CG54" i="13"/>
  <c r="CO54" i="13" s="1"/>
  <c r="CN54" i="13" s="1"/>
  <c r="CI56" i="13"/>
  <c r="CQ56" i="13" s="1"/>
  <c r="CG56" i="13"/>
  <c r="CO56" i="13" s="1"/>
  <c r="CH55" i="13"/>
  <c r="CP55" i="13" s="1"/>
  <c r="CH57" i="13"/>
  <c r="CP57" i="13" s="1"/>
  <c r="CJ57" i="13"/>
  <c r="CR57" i="13" s="1"/>
  <c r="CF76" i="13"/>
  <c r="CN76" i="13" s="1"/>
  <c r="CG75" i="13"/>
  <c r="CO75" i="13" s="1"/>
  <c r="CN75" i="13" s="1"/>
  <c r="CI77" i="13"/>
  <c r="CQ77" i="13" s="1"/>
  <c r="CG77" i="13"/>
  <c r="CO77" i="13" s="1"/>
  <c r="CH76" i="13"/>
  <c r="CP76" i="13" s="1"/>
  <c r="CH78" i="13"/>
  <c r="CP78" i="13" s="1"/>
  <c r="CJ78" i="13"/>
  <c r="CR78" i="13" s="1"/>
  <c r="CF48" i="13"/>
  <c r="CN48" i="13" s="1"/>
  <c r="CG47" i="13"/>
  <c r="CO47" i="13" s="1"/>
  <c r="CN47" i="13" s="1"/>
  <c r="CI49" i="13"/>
  <c r="CQ49" i="13" s="1"/>
  <c r="CG49" i="13"/>
  <c r="CO49" i="13" s="1"/>
  <c r="CH48" i="13"/>
  <c r="CP48" i="13" s="1"/>
  <c r="CH50" i="13"/>
  <c r="CP50" i="13" s="1"/>
  <c r="CJ50" i="13"/>
  <c r="CR50" i="13" s="1"/>
  <c r="CH34" i="13"/>
  <c r="CP34" i="13" s="1"/>
  <c r="CI35" i="13"/>
  <c r="CQ35" i="13" s="1"/>
  <c r="CH36" i="13"/>
  <c r="CP36" i="13" s="1"/>
  <c r="CF90" i="13"/>
  <c r="CN90" i="13" s="1"/>
  <c r="CG89" i="13"/>
  <c r="CO89" i="13" s="1"/>
  <c r="CN89" i="13" s="1"/>
  <c r="L38" i="19"/>
  <c r="L46" i="19"/>
  <c r="L39" i="19"/>
  <c r="L48" i="19"/>
  <c r="L40" i="19"/>
  <c r="L44" i="19"/>
  <c r="L47" i="19"/>
  <c r="L43" i="19"/>
  <c r="L41" i="19"/>
  <c r="L45" i="19"/>
  <c r="L49" i="19"/>
  <c r="L42" i="19"/>
  <c r="J67" i="20"/>
  <c r="J51" i="20"/>
  <c r="J63" i="20"/>
  <c r="J56" i="20"/>
  <c r="J77" i="20"/>
  <c r="J45" i="20"/>
  <c r="J82" i="20"/>
  <c r="J71" i="20"/>
  <c r="J68" i="20"/>
  <c r="J52" i="20"/>
  <c r="J47" i="20"/>
  <c r="J41" i="20"/>
  <c r="J62" i="20"/>
  <c r="J46" i="20"/>
  <c r="J83" i="20"/>
  <c r="J66" i="20"/>
  <c r="J73" i="20"/>
  <c r="J55" i="20"/>
  <c r="J57" i="20"/>
  <c r="CG21" i="7"/>
  <c r="CO21" i="7" s="1"/>
  <c r="J72" i="20"/>
  <c r="J78" i="20"/>
  <c r="J79" i="20"/>
  <c r="J40" i="20"/>
  <c r="CF13" i="7"/>
  <c r="CN13" i="7" s="1"/>
  <c r="CV13" i="7" s="1"/>
  <c r="J76" i="20"/>
  <c r="J44" i="20"/>
  <c r="J61" i="20"/>
  <c r="J81" i="20"/>
  <c r="J65" i="20"/>
  <c r="J49" i="20"/>
  <c r="J50" i="20"/>
  <c r="J54" i="20"/>
  <c r="J43" i="20"/>
  <c r="J39" i="20"/>
  <c r="J59" i="20"/>
  <c r="J80" i="20"/>
  <c r="J48" i="20"/>
  <c r="J64" i="20"/>
  <c r="J69" i="20"/>
  <c r="J53" i="20"/>
  <c r="J70" i="20"/>
  <c r="CJ71" i="7"/>
  <c r="CR71" i="7" s="1"/>
  <c r="CJ29" i="3"/>
  <c r="CR29" i="3" s="1"/>
  <c r="CH29" i="3"/>
  <c r="CP29" i="3" s="1"/>
  <c r="CI28" i="3"/>
  <c r="CQ28" i="3" s="1"/>
  <c r="CG26" i="3"/>
  <c r="CH27" i="3"/>
  <c r="CP27" i="3" s="1"/>
  <c r="CG28" i="3"/>
  <c r="CO28" i="3" s="1"/>
  <c r="CF62" i="5"/>
  <c r="CN62" i="5" s="1"/>
  <c r="J75" i="20"/>
  <c r="J60" i="20"/>
  <c r="J38" i="20"/>
  <c r="CF27" i="5"/>
  <c r="CN27" i="5" s="1"/>
  <c r="J37" i="20"/>
  <c r="J74" i="20"/>
  <c r="F36" i="29"/>
  <c r="A99" i="29" s="1"/>
  <c r="D102" i="29" s="1"/>
  <c r="K102" i="29" s="1"/>
  <c r="F49" i="29"/>
  <c r="A190" i="29" s="1"/>
  <c r="F193" i="29" s="1"/>
  <c r="M193" i="29" s="1"/>
  <c r="F46" i="29"/>
  <c r="A169" i="29" s="1"/>
  <c r="F172" i="29" s="1"/>
  <c r="M172" i="29" s="1"/>
  <c r="F54" i="29"/>
  <c r="A225" i="29" s="1"/>
  <c r="D228" i="29" s="1"/>
  <c r="K228" i="29" s="1"/>
  <c r="F66" i="29"/>
  <c r="A309" i="29" s="1"/>
  <c r="D312" i="29" s="1"/>
  <c r="K312" i="29" s="1"/>
  <c r="F72" i="29"/>
  <c r="A351" i="29" s="1"/>
  <c r="E353" i="29" s="1"/>
  <c r="L353" i="29" s="1"/>
  <c r="J42" i="20"/>
  <c r="F58" i="29"/>
  <c r="A253" i="29" s="1"/>
  <c r="F256" i="29" s="1"/>
  <c r="M256" i="29" s="1"/>
  <c r="F42" i="29"/>
  <c r="A141" i="29" s="1"/>
  <c r="E145" i="29" s="1"/>
  <c r="L145" i="29" s="1"/>
  <c r="F53" i="29"/>
  <c r="A218" i="29" s="1"/>
  <c r="D221" i="29" s="1"/>
  <c r="K221" i="29" s="1"/>
  <c r="Q57" i="20"/>
  <c r="Q79" i="20"/>
  <c r="Q63" i="20"/>
  <c r="Q47" i="20"/>
  <c r="Q73" i="20"/>
  <c r="Q41" i="20"/>
  <c r="Q62" i="20"/>
  <c r="F65" i="29"/>
  <c r="A302" i="29" s="1"/>
  <c r="C304" i="29" s="1"/>
  <c r="J304" i="29" s="1"/>
  <c r="Q67" i="20"/>
  <c r="Q51" i="20"/>
  <c r="Q72" i="20"/>
  <c r="Q56" i="20"/>
  <c r="F60" i="29"/>
  <c r="A267" i="29" s="1"/>
  <c r="F270" i="29" s="1"/>
  <c r="M270" i="29" s="1"/>
  <c r="Q40" i="20"/>
  <c r="Q45" i="20"/>
  <c r="J58" i="20"/>
  <c r="Q66" i="20"/>
  <c r="F62" i="29"/>
  <c r="A281" i="29" s="1"/>
  <c r="E285" i="29" s="1"/>
  <c r="L285" i="29" s="1"/>
  <c r="Q71" i="20"/>
  <c r="I34" i="29"/>
  <c r="I70" i="29" s="1"/>
  <c r="F61" i="29"/>
  <c r="A274" i="29" s="1"/>
  <c r="D275" i="29" s="1"/>
  <c r="K275" i="29" s="1"/>
  <c r="J275" i="29" s="1"/>
  <c r="Q50" i="20"/>
  <c r="Q68" i="20"/>
  <c r="Q65" i="20"/>
  <c r="Q55" i="20"/>
  <c r="Q78" i="20"/>
  <c r="Q59" i="20"/>
  <c r="Q48" i="20"/>
  <c r="Q46" i="20"/>
  <c r="Q77" i="20"/>
  <c r="F81" i="29"/>
  <c r="A414" i="29" s="1"/>
  <c r="D417" i="29" s="1"/>
  <c r="K417" i="29" s="1"/>
  <c r="F74" i="29"/>
  <c r="A365" i="29" s="1"/>
  <c r="C367" i="29" s="1"/>
  <c r="J367" i="29" s="1"/>
  <c r="F44" i="29"/>
  <c r="A155" i="29" s="1"/>
  <c r="E159" i="29" s="1"/>
  <c r="L159" i="29" s="1"/>
  <c r="F77" i="29"/>
  <c r="A386" i="29" s="1"/>
  <c r="F389" i="29" s="1"/>
  <c r="M389" i="29" s="1"/>
  <c r="F93" i="29"/>
  <c r="A498" i="29" s="1"/>
  <c r="E502" i="29" s="1"/>
  <c r="L502" i="29" s="1"/>
  <c r="F92" i="29"/>
  <c r="A491" i="29" s="1"/>
  <c r="F494" i="29" s="1"/>
  <c r="M494" i="29" s="1"/>
  <c r="F75" i="29"/>
  <c r="A372" i="29" s="1"/>
  <c r="E376" i="29" s="1"/>
  <c r="L376" i="29" s="1"/>
  <c r="Q43" i="20"/>
  <c r="F48" i="29"/>
  <c r="A183" i="29" s="1"/>
  <c r="F186" i="29" s="1"/>
  <c r="M186" i="29" s="1"/>
  <c r="Q80" i="20"/>
  <c r="F47" i="29"/>
  <c r="A176" i="29" s="1"/>
  <c r="E180" i="29" s="1"/>
  <c r="L180" i="29" s="1"/>
  <c r="Q58" i="20"/>
  <c r="Q38" i="20"/>
  <c r="Q75" i="20"/>
  <c r="Q53" i="20"/>
  <c r="Q37" i="20"/>
  <c r="Q74" i="20"/>
  <c r="Q82" i="20"/>
  <c r="Q64" i="20"/>
  <c r="Q85" i="20"/>
  <c r="J89" i="20"/>
  <c r="Q76" i="20"/>
  <c r="Q42" i="20"/>
  <c r="F73" i="29"/>
  <c r="A358" i="29" s="1"/>
  <c r="F361" i="29" s="1"/>
  <c r="M361" i="29" s="1"/>
  <c r="Q60" i="20"/>
  <c r="F64" i="29"/>
  <c r="A295" i="29" s="1"/>
  <c r="F298" i="29" s="1"/>
  <c r="M298" i="29" s="1"/>
  <c r="Q44" i="20"/>
  <c r="Q81" i="20"/>
  <c r="Q87" i="20"/>
  <c r="J94" i="20"/>
  <c r="R53" i="20"/>
  <c r="F90" i="29"/>
  <c r="A477" i="29" s="1"/>
  <c r="C479" i="29" s="1"/>
  <c r="J479" i="29" s="1"/>
  <c r="F89" i="29"/>
  <c r="A470" i="29" s="1"/>
  <c r="G474" i="29" s="1"/>
  <c r="N474" i="29" s="1"/>
  <c r="F79" i="29"/>
  <c r="A400" i="29" s="1"/>
  <c r="D403" i="29" s="1"/>
  <c r="K403" i="29" s="1"/>
  <c r="J86" i="20"/>
  <c r="Q83" i="20"/>
  <c r="Q39" i="20"/>
  <c r="Q69" i="20"/>
  <c r="F76" i="29"/>
  <c r="A379" i="29" s="1"/>
  <c r="D382" i="29" s="1"/>
  <c r="K382" i="29" s="1"/>
  <c r="Q84" i="20"/>
  <c r="Q86" i="20"/>
  <c r="Q52" i="20"/>
  <c r="Q49" i="20"/>
  <c r="Q36" i="20"/>
  <c r="J92" i="20"/>
  <c r="Q70" i="20"/>
  <c r="J84" i="20"/>
  <c r="Q61" i="20"/>
  <c r="Q54" i="20"/>
  <c r="R67" i="20"/>
  <c r="J85" i="20"/>
  <c r="F45" i="29"/>
  <c r="A162" i="29" s="1"/>
  <c r="C164" i="29" s="1"/>
  <c r="J164" i="29" s="1"/>
  <c r="J95" i="20"/>
  <c r="F86" i="29"/>
  <c r="A449" i="29" s="1"/>
  <c r="J87" i="20"/>
  <c r="J93" i="20"/>
  <c r="F94" i="29"/>
  <c r="A505" i="29" s="1"/>
  <c r="F508" i="29" s="1"/>
  <c r="M508" i="29" s="1"/>
  <c r="J81" i="31"/>
  <c r="J85" i="31"/>
  <c r="J86" i="31"/>
  <c r="J87" i="31"/>
  <c r="J88" i="31"/>
  <c r="J89" i="31"/>
  <c r="J91" i="31"/>
  <c r="J75" i="31"/>
  <c r="J92" i="31"/>
  <c r="J93" i="31"/>
  <c r="J94" i="31"/>
  <c r="J78" i="31"/>
  <c r="J95" i="31"/>
  <c r="J84" i="31"/>
  <c r="J60" i="31"/>
  <c r="J44" i="31"/>
  <c r="J82" i="31"/>
  <c r="J61" i="31"/>
  <c r="J45" i="31"/>
  <c r="J59" i="31"/>
  <c r="J76" i="31"/>
  <c r="J62" i="31"/>
  <c r="J46" i="31"/>
  <c r="J80" i="31"/>
  <c r="J63" i="31"/>
  <c r="J47" i="31"/>
  <c r="J64" i="31"/>
  <c r="J48" i="31"/>
  <c r="J65" i="31"/>
  <c r="J49" i="31"/>
  <c r="J77" i="31"/>
  <c r="J66" i="31"/>
  <c r="J50" i="31"/>
  <c r="J90" i="31"/>
  <c r="J83" i="31"/>
  <c r="J67" i="31"/>
  <c r="J51" i="31"/>
  <c r="J36" i="31"/>
  <c r="J68" i="31"/>
  <c r="J52" i="31"/>
  <c r="J69" i="31"/>
  <c r="J53" i="31"/>
  <c r="J37" i="31"/>
  <c r="J70" i="31"/>
  <c r="J54" i="31"/>
  <c r="J38" i="31"/>
  <c r="J71" i="31"/>
  <c r="J55" i="31"/>
  <c r="J39" i="31"/>
  <c r="J72" i="31"/>
  <c r="J56" i="31"/>
  <c r="J40" i="31"/>
  <c r="J73" i="31"/>
  <c r="J57" i="31"/>
  <c r="J41" i="31"/>
  <c r="J43" i="31"/>
  <c r="J79" i="31"/>
  <c r="J74" i="31"/>
  <c r="J58" i="31"/>
  <c r="J42" i="31"/>
  <c r="F130" i="31"/>
  <c r="M130" i="31" s="1"/>
  <c r="C129" i="31"/>
  <c r="J129" i="31" s="1"/>
  <c r="D128" i="31"/>
  <c r="K128" i="31" s="1"/>
  <c r="J128" i="31" s="1"/>
  <c r="E129" i="31"/>
  <c r="L129" i="31" s="1"/>
  <c r="D130" i="31"/>
  <c r="K130" i="31" s="1"/>
  <c r="E131" i="31"/>
  <c r="L131" i="31" s="1"/>
  <c r="G131" i="31"/>
  <c r="N131" i="31" s="1"/>
  <c r="F284" i="31"/>
  <c r="M284" i="31" s="1"/>
  <c r="C283" i="31"/>
  <c r="J283" i="31" s="1"/>
  <c r="E283" i="31"/>
  <c r="L283" i="31" s="1"/>
  <c r="D284" i="31"/>
  <c r="K284" i="31" s="1"/>
  <c r="D282" i="31"/>
  <c r="K282" i="31" s="1"/>
  <c r="J282" i="31" s="1"/>
  <c r="E285" i="31"/>
  <c r="L285" i="31" s="1"/>
  <c r="G285" i="31"/>
  <c r="N285" i="31" s="1"/>
  <c r="P84" i="31"/>
  <c r="P85" i="31"/>
  <c r="P88" i="31"/>
  <c r="P89" i="31"/>
  <c r="P90" i="31"/>
  <c r="P91" i="31"/>
  <c r="P92" i="31"/>
  <c r="P93" i="31"/>
  <c r="P94" i="31"/>
  <c r="P95" i="31"/>
  <c r="P79" i="31"/>
  <c r="P80" i="31"/>
  <c r="P82" i="31"/>
  <c r="P64" i="31"/>
  <c r="P48" i="31"/>
  <c r="P65" i="31"/>
  <c r="P49" i="31"/>
  <c r="P66" i="31"/>
  <c r="P50" i="31"/>
  <c r="P77" i="31"/>
  <c r="P67" i="31"/>
  <c r="P51" i="31"/>
  <c r="P68" i="31"/>
  <c r="P52" i="31"/>
  <c r="P36" i="31"/>
  <c r="P83" i="31"/>
  <c r="P69" i="31"/>
  <c r="P53" i="31"/>
  <c r="P37" i="31"/>
  <c r="P76" i="31"/>
  <c r="P81" i="31"/>
  <c r="P70" i="31"/>
  <c r="P54" i="31"/>
  <c r="P38" i="31"/>
  <c r="P71" i="31"/>
  <c r="P55" i="31"/>
  <c r="P39" i="31"/>
  <c r="P78" i="31"/>
  <c r="P72" i="31"/>
  <c r="P56" i="31"/>
  <c r="P40" i="31"/>
  <c r="P87" i="31"/>
  <c r="P73" i="31"/>
  <c r="P57" i="31"/>
  <c r="P41" i="31"/>
  <c r="P86" i="31"/>
  <c r="P47" i="31"/>
  <c r="P74" i="31"/>
  <c r="P58" i="31"/>
  <c r="P42" i="31"/>
  <c r="P59" i="31"/>
  <c r="P43" i="31"/>
  <c r="P63" i="31"/>
  <c r="P75" i="31"/>
  <c r="P60" i="31"/>
  <c r="P44" i="31"/>
  <c r="P61" i="31"/>
  <c r="P45" i="31"/>
  <c r="P62" i="31"/>
  <c r="P46" i="31"/>
  <c r="F207" i="31"/>
  <c r="M207" i="31" s="1"/>
  <c r="D205" i="31"/>
  <c r="K205" i="31" s="1"/>
  <c r="J205" i="31" s="1"/>
  <c r="E206" i="31"/>
  <c r="L206" i="31" s="1"/>
  <c r="D207" i="31"/>
  <c r="K207" i="31" s="1"/>
  <c r="C206" i="31"/>
  <c r="J206" i="31" s="1"/>
  <c r="E208" i="31"/>
  <c r="L208" i="31" s="1"/>
  <c r="G208" i="31"/>
  <c r="N208" i="31" s="1"/>
  <c r="I95" i="31"/>
  <c r="K82" i="31"/>
  <c r="K86" i="31"/>
  <c r="I84" i="31"/>
  <c r="K87" i="31"/>
  <c r="I85" i="31"/>
  <c r="K88" i="31"/>
  <c r="I86" i="31"/>
  <c r="K89" i="31"/>
  <c r="I87" i="31"/>
  <c r="K90" i="31"/>
  <c r="I88" i="31"/>
  <c r="K92" i="31"/>
  <c r="I90" i="31"/>
  <c r="K76" i="31"/>
  <c r="K93" i="31"/>
  <c r="I91" i="31"/>
  <c r="K94" i="31"/>
  <c r="I92" i="31"/>
  <c r="K95" i="31"/>
  <c r="I93" i="31"/>
  <c r="K79" i="31"/>
  <c r="I77" i="31"/>
  <c r="I82" i="31"/>
  <c r="I75" i="31"/>
  <c r="K61" i="31"/>
  <c r="I59" i="31"/>
  <c r="K45" i="31"/>
  <c r="I43" i="31"/>
  <c r="K91" i="31"/>
  <c r="K62" i="31"/>
  <c r="I60" i="31"/>
  <c r="K46" i="31"/>
  <c r="I44" i="31"/>
  <c r="I74" i="31"/>
  <c r="I42" i="31"/>
  <c r="K80" i="31"/>
  <c r="K63" i="31"/>
  <c r="I61" i="31"/>
  <c r="K47" i="31"/>
  <c r="I45" i="31"/>
  <c r="I76" i="31"/>
  <c r="K64" i="31"/>
  <c r="I62" i="31"/>
  <c r="K48" i="31"/>
  <c r="I46" i="31"/>
  <c r="I94" i="31"/>
  <c r="I80" i="31"/>
  <c r="K65" i="31"/>
  <c r="I63" i="31"/>
  <c r="K49" i="31"/>
  <c r="I47" i="31"/>
  <c r="K84" i="31"/>
  <c r="I79" i="31"/>
  <c r="K75" i="31"/>
  <c r="K77" i="31"/>
  <c r="K66" i="31"/>
  <c r="I64" i="31"/>
  <c r="K50" i="31"/>
  <c r="I48" i="31"/>
  <c r="K83" i="31"/>
  <c r="K67" i="31"/>
  <c r="I65" i="31"/>
  <c r="K51" i="31"/>
  <c r="I49" i="31"/>
  <c r="K36" i="31"/>
  <c r="K68" i="31"/>
  <c r="I66" i="31"/>
  <c r="K52" i="31"/>
  <c r="I50" i="31"/>
  <c r="K85" i="31"/>
  <c r="I83" i="31"/>
  <c r="K81" i="31"/>
  <c r="K69" i="31"/>
  <c r="I67" i="31"/>
  <c r="K53" i="31"/>
  <c r="I51" i="31"/>
  <c r="K37" i="31"/>
  <c r="I36" i="31"/>
  <c r="I58" i="31"/>
  <c r="K44" i="31"/>
  <c r="I81" i="31"/>
  <c r="K78" i="31"/>
  <c r="K70" i="31"/>
  <c r="I68" i="31"/>
  <c r="K54" i="31"/>
  <c r="I52" i="31"/>
  <c r="K38" i="31"/>
  <c r="I78" i="31"/>
  <c r="K71" i="31"/>
  <c r="I69" i="31"/>
  <c r="K55" i="31"/>
  <c r="I53" i="31"/>
  <c r="K39" i="31"/>
  <c r="I37" i="31"/>
  <c r="K60" i="31"/>
  <c r="K72" i="31"/>
  <c r="I70" i="31"/>
  <c r="K56" i="31"/>
  <c r="I54" i="31"/>
  <c r="K40" i="31"/>
  <c r="I38" i="31"/>
  <c r="K73" i="31"/>
  <c r="I71" i="31"/>
  <c r="K57" i="31"/>
  <c r="I55" i="31"/>
  <c r="K41" i="31"/>
  <c r="I39" i="31"/>
  <c r="I89" i="31"/>
  <c r="K74" i="31"/>
  <c r="I72" i="31"/>
  <c r="K58" i="31"/>
  <c r="I56" i="31"/>
  <c r="K42" i="31"/>
  <c r="I40" i="31"/>
  <c r="I73" i="31"/>
  <c r="K59" i="31"/>
  <c r="I57" i="31"/>
  <c r="K43" i="31"/>
  <c r="I41" i="31"/>
  <c r="F137" i="31"/>
  <c r="M137" i="31" s="1"/>
  <c r="C136" i="31"/>
  <c r="J136" i="31" s="1"/>
  <c r="E136" i="31"/>
  <c r="L136" i="31" s="1"/>
  <c r="D135" i="31"/>
  <c r="K135" i="31" s="1"/>
  <c r="J135" i="31" s="1"/>
  <c r="D137" i="31"/>
  <c r="K137" i="31" s="1"/>
  <c r="E138" i="31"/>
  <c r="L138" i="31" s="1"/>
  <c r="G138" i="31"/>
  <c r="N138" i="31" s="1"/>
  <c r="F123" i="31"/>
  <c r="M123" i="31" s="1"/>
  <c r="D121" i="31"/>
  <c r="K121" i="31" s="1"/>
  <c r="J121" i="31" s="1"/>
  <c r="C122" i="31"/>
  <c r="J122" i="31" s="1"/>
  <c r="E122" i="31"/>
  <c r="L122" i="31" s="1"/>
  <c r="D123" i="31"/>
  <c r="K123" i="31" s="1"/>
  <c r="E124" i="31"/>
  <c r="L124" i="31" s="1"/>
  <c r="G124" i="31"/>
  <c r="N124" i="31" s="1"/>
  <c r="F319" i="31"/>
  <c r="M319" i="31" s="1"/>
  <c r="C318" i="31"/>
  <c r="J318" i="31" s="1"/>
  <c r="E318" i="31"/>
  <c r="L318" i="31" s="1"/>
  <c r="D319" i="31"/>
  <c r="K319" i="31" s="1"/>
  <c r="D317" i="31"/>
  <c r="K317" i="31" s="1"/>
  <c r="J317" i="31" s="1"/>
  <c r="E320" i="31"/>
  <c r="L320" i="31" s="1"/>
  <c r="G320" i="31"/>
  <c r="N320" i="31" s="1"/>
  <c r="F165" i="31"/>
  <c r="M165" i="31" s="1"/>
  <c r="C164" i="31"/>
  <c r="J164" i="31" s="1"/>
  <c r="E164" i="31"/>
  <c r="L164" i="31" s="1"/>
  <c r="D163" i="31"/>
  <c r="K163" i="31" s="1"/>
  <c r="J163" i="31" s="1"/>
  <c r="D165" i="31"/>
  <c r="K165" i="31" s="1"/>
  <c r="E166" i="31"/>
  <c r="L166" i="31" s="1"/>
  <c r="G166" i="31"/>
  <c r="N166" i="31" s="1"/>
  <c r="F249" i="31"/>
  <c r="M249" i="31" s="1"/>
  <c r="E248" i="31"/>
  <c r="L248" i="31" s="1"/>
  <c r="D249" i="31"/>
  <c r="K249" i="31" s="1"/>
  <c r="D247" i="31"/>
  <c r="K247" i="31" s="1"/>
  <c r="J247" i="31" s="1"/>
  <c r="C248" i="31"/>
  <c r="J248" i="31" s="1"/>
  <c r="E250" i="31"/>
  <c r="L250" i="31" s="1"/>
  <c r="G250" i="31"/>
  <c r="N250" i="31" s="1"/>
  <c r="F235" i="31"/>
  <c r="M235" i="31" s="1"/>
  <c r="D233" i="31"/>
  <c r="K233" i="31" s="1"/>
  <c r="J233" i="31" s="1"/>
  <c r="E234" i="31"/>
  <c r="L234" i="31" s="1"/>
  <c r="D235" i="31"/>
  <c r="K235" i="31" s="1"/>
  <c r="C234" i="31"/>
  <c r="J234" i="31" s="1"/>
  <c r="E236" i="31"/>
  <c r="L236" i="31" s="1"/>
  <c r="G236" i="31"/>
  <c r="N236" i="31" s="1"/>
  <c r="F459" i="31"/>
  <c r="M459" i="31" s="1"/>
  <c r="E458" i="31"/>
  <c r="L458" i="31" s="1"/>
  <c r="D459" i="31"/>
  <c r="K459" i="31" s="1"/>
  <c r="D457" i="31"/>
  <c r="K457" i="31" s="1"/>
  <c r="J457" i="31" s="1"/>
  <c r="C458" i="31"/>
  <c r="J458" i="31" s="1"/>
  <c r="E460" i="31"/>
  <c r="L460" i="31" s="1"/>
  <c r="G460" i="31"/>
  <c r="N460" i="31" s="1"/>
  <c r="F277" i="31"/>
  <c r="M277" i="31" s="1"/>
  <c r="D275" i="31"/>
  <c r="K275" i="31" s="1"/>
  <c r="J275" i="31" s="1"/>
  <c r="D277" i="31"/>
  <c r="K277" i="31" s="1"/>
  <c r="E276" i="31"/>
  <c r="L276" i="31" s="1"/>
  <c r="C276" i="31"/>
  <c r="J276" i="31" s="1"/>
  <c r="E278" i="31"/>
  <c r="L278" i="31" s="1"/>
  <c r="G278" i="31"/>
  <c r="N278" i="31" s="1"/>
  <c r="F361" i="31"/>
  <c r="M361" i="31" s="1"/>
  <c r="C360" i="31"/>
  <c r="J360" i="31" s="1"/>
  <c r="D361" i="31"/>
  <c r="K361" i="31" s="1"/>
  <c r="E360" i="31"/>
  <c r="L360" i="31" s="1"/>
  <c r="D359" i="31"/>
  <c r="K359" i="31" s="1"/>
  <c r="J359" i="31" s="1"/>
  <c r="E362" i="31"/>
  <c r="L362" i="31" s="1"/>
  <c r="G362" i="31"/>
  <c r="N362" i="31" s="1"/>
  <c r="F347" i="31"/>
  <c r="M347" i="31" s="1"/>
  <c r="C346" i="31"/>
  <c r="J346" i="31" s="1"/>
  <c r="E346" i="31"/>
  <c r="L346" i="31" s="1"/>
  <c r="D345" i="31"/>
  <c r="K345" i="31" s="1"/>
  <c r="J345" i="31" s="1"/>
  <c r="D347" i="31"/>
  <c r="K347" i="31" s="1"/>
  <c r="E348" i="31"/>
  <c r="L348" i="31" s="1"/>
  <c r="G348" i="31"/>
  <c r="N348" i="31" s="1"/>
  <c r="F102" i="31"/>
  <c r="M102" i="31" s="1"/>
  <c r="C101" i="31"/>
  <c r="J101" i="31" s="1"/>
  <c r="D100" i="31"/>
  <c r="K100" i="31" s="1"/>
  <c r="J100" i="31" s="1"/>
  <c r="E101" i="31"/>
  <c r="L101" i="31" s="1"/>
  <c r="D102" i="31"/>
  <c r="K102" i="31" s="1"/>
  <c r="E103" i="31"/>
  <c r="L103" i="31" s="1"/>
  <c r="G103" i="31"/>
  <c r="N103" i="31" s="1"/>
  <c r="F382" i="31"/>
  <c r="M382" i="31" s="1"/>
  <c r="C381" i="31"/>
  <c r="J381" i="31" s="1"/>
  <c r="D380" i="31"/>
  <c r="K380" i="31" s="1"/>
  <c r="J380" i="31" s="1"/>
  <c r="E381" i="31"/>
  <c r="L381" i="31" s="1"/>
  <c r="D382" i="31"/>
  <c r="K382" i="31" s="1"/>
  <c r="E383" i="31"/>
  <c r="L383" i="31" s="1"/>
  <c r="G383" i="31"/>
  <c r="N383" i="31" s="1"/>
  <c r="F487" i="31"/>
  <c r="M487" i="31" s="1"/>
  <c r="E486" i="31"/>
  <c r="L486" i="31" s="1"/>
  <c r="D487" i="31"/>
  <c r="K487" i="31" s="1"/>
  <c r="D485" i="31"/>
  <c r="K485" i="31" s="1"/>
  <c r="J485" i="31" s="1"/>
  <c r="C486" i="31"/>
  <c r="J486" i="31" s="1"/>
  <c r="E488" i="31"/>
  <c r="L488" i="31" s="1"/>
  <c r="G488" i="31"/>
  <c r="N488" i="31" s="1"/>
  <c r="F116" i="31"/>
  <c r="M116" i="31" s="1"/>
  <c r="D116" i="31"/>
  <c r="K116" i="31" s="1"/>
  <c r="D114" i="31"/>
  <c r="K114" i="31" s="1"/>
  <c r="J114" i="31" s="1"/>
  <c r="E115" i="31"/>
  <c r="L115" i="31" s="1"/>
  <c r="C115" i="31"/>
  <c r="J115" i="31" s="1"/>
  <c r="E117" i="31"/>
  <c r="L117" i="31" s="1"/>
  <c r="G117" i="31"/>
  <c r="N117" i="31" s="1"/>
  <c r="F200" i="31"/>
  <c r="M200" i="31" s="1"/>
  <c r="D200" i="31"/>
  <c r="K200" i="31" s="1"/>
  <c r="D198" i="31"/>
  <c r="K198" i="31" s="1"/>
  <c r="J198" i="31" s="1"/>
  <c r="C199" i="31"/>
  <c r="J199" i="31" s="1"/>
  <c r="E199" i="31"/>
  <c r="L199" i="31" s="1"/>
  <c r="E201" i="31"/>
  <c r="L201" i="31" s="1"/>
  <c r="G201" i="31"/>
  <c r="N201" i="31" s="1"/>
  <c r="F158" i="31"/>
  <c r="M158" i="31" s="1"/>
  <c r="E157" i="31"/>
  <c r="L157" i="31" s="1"/>
  <c r="D156" i="31"/>
  <c r="K156" i="31" s="1"/>
  <c r="J156" i="31" s="1"/>
  <c r="D158" i="31"/>
  <c r="K158" i="31" s="1"/>
  <c r="C157" i="31"/>
  <c r="J157" i="31" s="1"/>
  <c r="E159" i="31"/>
  <c r="L159" i="31" s="1"/>
  <c r="G159" i="31"/>
  <c r="N159" i="31" s="1"/>
  <c r="F480" i="31"/>
  <c r="M480" i="31" s="1"/>
  <c r="D480" i="31"/>
  <c r="K480" i="31" s="1"/>
  <c r="D478" i="31"/>
  <c r="K478" i="31" s="1"/>
  <c r="J478" i="31" s="1"/>
  <c r="E479" i="31"/>
  <c r="L479" i="31" s="1"/>
  <c r="C479" i="31"/>
  <c r="J479" i="31" s="1"/>
  <c r="E481" i="31"/>
  <c r="L481" i="31" s="1"/>
  <c r="G481" i="31"/>
  <c r="N481" i="31" s="1"/>
  <c r="J88" i="20"/>
  <c r="F91" i="29"/>
  <c r="A484" i="29" s="1"/>
  <c r="D487" i="29" s="1"/>
  <c r="K487" i="29" s="1"/>
  <c r="F228" i="31"/>
  <c r="M228" i="31" s="1"/>
  <c r="E227" i="31"/>
  <c r="L227" i="31" s="1"/>
  <c r="D226" i="31"/>
  <c r="K226" i="31" s="1"/>
  <c r="J226" i="31" s="1"/>
  <c r="D228" i="31"/>
  <c r="K228" i="31" s="1"/>
  <c r="C227" i="31"/>
  <c r="J227" i="31" s="1"/>
  <c r="E229" i="31"/>
  <c r="L229" i="31" s="1"/>
  <c r="G229" i="31"/>
  <c r="N229" i="31" s="1"/>
  <c r="F312" i="31"/>
  <c r="M312" i="31" s="1"/>
  <c r="E311" i="31"/>
  <c r="L311" i="31" s="1"/>
  <c r="D312" i="31"/>
  <c r="K312" i="31" s="1"/>
  <c r="D310" i="31"/>
  <c r="K310" i="31" s="1"/>
  <c r="J310" i="31" s="1"/>
  <c r="C311" i="31"/>
  <c r="J311" i="31" s="1"/>
  <c r="E313" i="31"/>
  <c r="L313" i="31" s="1"/>
  <c r="G313" i="31"/>
  <c r="N313" i="31" s="1"/>
  <c r="F270" i="31"/>
  <c r="M270" i="31" s="1"/>
  <c r="D268" i="31"/>
  <c r="K268" i="31" s="1"/>
  <c r="J268" i="31" s="1"/>
  <c r="C269" i="31"/>
  <c r="J269" i="31" s="1"/>
  <c r="D270" i="31"/>
  <c r="K270" i="31" s="1"/>
  <c r="E269" i="31"/>
  <c r="L269" i="31" s="1"/>
  <c r="E271" i="31"/>
  <c r="L271" i="31" s="1"/>
  <c r="G271" i="31"/>
  <c r="N271" i="31" s="1"/>
  <c r="F473" i="31"/>
  <c r="M473" i="31" s="1"/>
  <c r="D473" i="31"/>
  <c r="K473" i="31" s="1"/>
  <c r="D471" i="31"/>
  <c r="K471" i="31" s="1"/>
  <c r="J471" i="31" s="1"/>
  <c r="C472" i="31"/>
  <c r="J472" i="31" s="1"/>
  <c r="E472" i="31"/>
  <c r="L472" i="31" s="1"/>
  <c r="E474" i="31"/>
  <c r="L474" i="31" s="1"/>
  <c r="G474" i="31"/>
  <c r="N474" i="31" s="1"/>
  <c r="F340" i="31"/>
  <c r="M340" i="31" s="1"/>
  <c r="E339" i="31"/>
  <c r="L339" i="31" s="1"/>
  <c r="D340" i="31"/>
  <c r="K340" i="31" s="1"/>
  <c r="D338" i="31"/>
  <c r="K338" i="31" s="1"/>
  <c r="J338" i="31" s="1"/>
  <c r="C339" i="31"/>
  <c r="J339" i="31" s="1"/>
  <c r="E341" i="31"/>
  <c r="L341" i="31" s="1"/>
  <c r="G341" i="31"/>
  <c r="N341" i="31" s="1"/>
  <c r="F193" i="31"/>
  <c r="M193" i="31" s="1"/>
  <c r="D191" i="31"/>
  <c r="K191" i="31" s="1"/>
  <c r="J191" i="31" s="1"/>
  <c r="D193" i="31"/>
  <c r="K193" i="31" s="1"/>
  <c r="C192" i="31"/>
  <c r="J192" i="31" s="1"/>
  <c r="E192" i="31"/>
  <c r="L192" i="31" s="1"/>
  <c r="E194" i="31"/>
  <c r="L194" i="31" s="1"/>
  <c r="G194" i="31"/>
  <c r="N194" i="31" s="1"/>
  <c r="F354" i="31"/>
  <c r="M354" i="31" s="1"/>
  <c r="C353" i="31"/>
  <c r="J353" i="31" s="1"/>
  <c r="E353" i="31"/>
  <c r="L353" i="31" s="1"/>
  <c r="D354" i="31"/>
  <c r="K354" i="31" s="1"/>
  <c r="D352" i="31"/>
  <c r="K352" i="31" s="1"/>
  <c r="J352" i="31" s="1"/>
  <c r="E355" i="31"/>
  <c r="L355" i="31" s="1"/>
  <c r="G355" i="31"/>
  <c r="N355" i="31" s="1"/>
  <c r="F466" i="31"/>
  <c r="M466" i="31" s="1"/>
  <c r="C465" i="31"/>
  <c r="J465" i="31" s="1"/>
  <c r="E465" i="31"/>
  <c r="L465" i="31" s="1"/>
  <c r="D464" i="31"/>
  <c r="K464" i="31" s="1"/>
  <c r="J464" i="31" s="1"/>
  <c r="D466" i="31"/>
  <c r="K466" i="31" s="1"/>
  <c r="E467" i="31"/>
  <c r="L467" i="31" s="1"/>
  <c r="G467" i="31"/>
  <c r="N467" i="31" s="1"/>
  <c r="F109" i="31"/>
  <c r="M109" i="31" s="1"/>
  <c r="D109" i="31"/>
  <c r="K109" i="31" s="1"/>
  <c r="C108" i="31"/>
  <c r="J108" i="31" s="1"/>
  <c r="D107" i="31"/>
  <c r="K107" i="31" s="1"/>
  <c r="J107" i="31" s="1"/>
  <c r="E108" i="31"/>
  <c r="L108" i="31" s="1"/>
  <c r="E110" i="31"/>
  <c r="L110" i="31" s="1"/>
  <c r="G110" i="31"/>
  <c r="N110" i="31" s="1"/>
  <c r="F305" i="31"/>
  <c r="M305" i="31" s="1"/>
  <c r="D305" i="31"/>
  <c r="K305" i="31" s="1"/>
  <c r="D303" i="31"/>
  <c r="K303" i="31" s="1"/>
  <c r="J303" i="31" s="1"/>
  <c r="C304" i="31"/>
  <c r="J304" i="31" s="1"/>
  <c r="E304" i="31"/>
  <c r="L304" i="31" s="1"/>
  <c r="E306" i="31"/>
  <c r="L306" i="31" s="1"/>
  <c r="G306" i="31"/>
  <c r="N306" i="31" s="1"/>
  <c r="F151" i="31"/>
  <c r="M151" i="31" s="1"/>
  <c r="C150" i="31"/>
  <c r="J150" i="31" s="1"/>
  <c r="D151" i="31"/>
  <c r="K151" i="31" s="1"/>
  <c r="D149" i="31"/>
  <c r="K149" i="31" s="1"/>
  <c r="J149" i="31" s="1"/>
  <c r="E150" i="31"/>
  <c r="L150" i="31" s="1"/>
  <c r="E152" i="31"/>
  <c r="L152" i="31" s="1"/>
  <c r="G152" i="31"/>
  <c r="N152" i="31" s="1"/>
  <c r="F452" i="31"/>
  <c r="M452" i="31" s="1"/>
  <c r="D452" i="31"/>
  <c r="K452" i="31" s="1"/>
  <c r="D450" i="31"/>
  <c r="K450" i="31" s="1"/>
  <c r="J450" i="31" s="1"/>
  <c r="C451" i="31"/>
  <c r="J451" i="31" s="1"/>
  <c r="E451" i="31"/>
  <c r="L451" i="31" s="1"/>
  <c r="E453" i="31"/>
  <c r="L453" i="31" s="1"/>
  <c r="G453" i="31"/>
  <c r="N453" i="31" s="1"/>
  <c r="F221" i="31"/>
  <c r="M221" i="31" s="1"/>
  <c r="D221" i="31"/>
  <c r="K221" i="31" s="1"/>
  <c r="E220" i="31"/>
  <c r="L220" i="31" s="1"/>
  <c r="D219" i="31"/>
  <c r="K219" i="31" s="1"/>
  <c r="J219" i="31" s="1"/>
  <c r="C220" i="31"/>
  <c r="J220" i="31" s="1"/>
  <c r="E222" i="31"/>
  <c r="L222" i="31" s="1"/>
  <c r="G222" i="31"/>
  <c r="N222" i="31" s="1"/>
  <c r="F389" i="31"/>
  <c r="M389" i="31" s="1"/>
  <c r="D387" i="31"/>
  <c r="K387" i="31" s="1"/>
  <c r="J387" i="31" s="1"/>
  <c r="C388" i="31"/>
  <c r="J388" i="31" s="1"/>
  <c r="E388" i="31"/>
  <c r="L388" i="31" s="1"/>
  <c r="D389" i="31"/>
  <c r="K389" i="31" s="1"/>
  <c r="E390" i="31"/>
  <c r="L390" i="31" s="1"/>
  <c r="G390" i="31"/>
  <c r="N390" i="31" s="1"/>
  <c r="F263" i="31"/>
  <c r="M263" i="31" s="1"/>
  <c r="C262" i="31"/>
  <c r="J262" i="31" s="1"/>
  <c r="E262" i="31"/>
  <c r="L262" i="31" s="1"/>
  <c r="D261" i="31"/>
  <c r="K261" i="31" s="1"/>
  <c r="J261" i="31" s="1"/>
  <c r="D263" i="31"/>
  <c r="K263" i="31" s="1"/>
  <c r="E264" i="31"/>
  <c r="L264" i="31" s="1"/>
  <c r="G264" i="31"/>
  <c r="N264" i="31" s="1"/>
  <c r="F445" i="31"/>
  <c r="M445" i="31" s="1"/>
  <c r="D443" i="31"/>
  <c r="K443" i="31" s="1"/>
  <c r="J443" i="31" s="1"/>
  <c r="C444" i="31"/>
  <c r="J444" i="31" s="1"/>
  <c r="E444" i="31"/>
  <c r="L444" i="31" s="1"/>
  <c r="D445" i="31"/>
  <c r="K445" i="31" s="1"/>
  <c r="E446" i="31"/>
  <c r="L446" i="31" s="1"/>
  <c r="G446" i="31"/>
  <c r="N446" i="31" s="1"/>
  <c r="F333" i="31"/>
  <c r="M333" i="31" s="1"/>
  <c r="D331" i="31"/>
  <c r="K331" i="31" s="1"/>
  <c r="J331" i="31" s="1"/>
  <c r="C332" i="31"/>
  <c r="J332" i="31" s="1"/>
  <c r="E332" i="31"/>
  <c r="L332" i="31" s="1"/>
  <c r="D333" i="31"/>
  <c r="K333" i="31" s="1"/>
  <c r="E334" i="31"/>
  <c r="L334" i="31" s="1"/>
  <c r="G334" i="31"/>
  <c r="N334" i="31" s="1"/>
  <c r="F186" i="31"/>
  <c r="M186" i="31" s="1"/>
  <c r="E185" i="31"/>
  <c r="L185" i="31" s="1"/>
  <c r="C185" i="31"/>
  <c r="J185" i="31" s="1"/>
  <c r="D184" i="31"/>
  <c r="K184" i="31" s="1"/>
  <c r="J184" i="31" s="1"/>
  <c r="D186" i="31"/>
  <c r="K186" i="31" s="1"/>
  <c r="E187" i="31"/>
  <c r="L187" i="31" s="1"/>
  <c r="G187" i="31"/>
  <c r="N187" i="31" s="1"/>
  <c r="F375" i="31"/>
  <c r="M375" i="31" s="1"/>
  <c r="D373" i="31"/>
  <c r="K373" i="31" s="1"/>
  <c r="J373" i="31" s="1"/>
  <c r="E374" i="31"/>
  <c r="L374" i="31" s="1"/>
  <c r="D375" i="31"/>
  <c r="K375" i="31" s="1"/>
  <c r="C374" i="31"/>
  <c r="J374" i="31" s="1"/>
  <c r="E376" i="31"/>
  <c r="L376" i="31" s="1"/>
  <c r="G376" i="31"/>
  <c r="N376" i="31" s="1"/>
  <c r="F438" i="31"/>
  <c r="M438" i="31" s="1"/>
  <c r="C437" i="31"/>
  <c r="J437" i="31" s="1"/>
  <c r="E437" i="31"/>
  <c r="L437" i="31" s="1"/>
  <c r="D438" i="31"/>
  <c r="K438" i="31" s="1"/>
  <c r="D436" i="31"/>
  <c r="K436" i="31" s="1"/>
  <c r="J436" i="31" s="1"/>
  <c r="E439" i="31"/>
  <c r="L439" i="31" s="1"/>
  <c r="G439" i="31"/>
  <c r="N439" i="31" s="1"/>
  <c r="F85" i="29"/>
  <c r="A442" i="29" s="1"/>
  <c r="F445" i="29" s="1"/>
  <c r="M445" i="29" s="1"/>
  <c r="F396" i="31"/>
  <c r="M396" i="31" s="1"/>
  <c r="D396" i="31"/>
  <c r="K396" i="31" s="1"/>
  <c r="E395" i="31"/>
  <c r="L395" i="31" s="1"/>
  <c r="D394" i="31"/>
  <c r="K394" i="31" s="1"/>
  <c r="J394" i="31" s="1"/>
  <c r="C395" i="31"/>
  <c r="J395" i="31" s="1"/>
  <c r="E397" i="31"/>
  <c r="L397" i="31" s="1"/>
  <c r="G397" i="31"/>
  <c r="N397" i="31" s="1"/>
  <c r="F298" i="31"/>
  <c r="M298" i="31" s="1"/>
  <c r="D296" i="31"/>
  <c r="K296" i="31" s="1"/>
  <c r="J296" i="31" s="1"/>
  <c r="D298" i="31"/>
  <c r="K298" i="31" s="1"/>
  <c r="C297" i="31"/>
  <c r="J297" i="31" s="1"/>
  <c r="E297" i="31"/>
  <c r="L297" i="31" s="1"/>
  <c r="E299" i="31"/>
  <c r="L299" i="31" s="1"/>
  <c r="G299" i="31"/>
  <c r="N299" i="31" s="1"/>
  <c r="F242" i="31"/>
  <c r="M242" i="31" s="1"/>
  <c r="D242" i="31"/>
  <c r="K242" i="31" s="1"/>
  <c r="D240" i="31"/>
  <c r="K240" i="31" s="1"/>
  <c r="J240" i="31" s="1"/>
  <c r="C241" i="31"/>
  <c r="J241" i="31" s="1"/>
  <c r="E241" i="31"/>
  <c r="L241" i="31" s="1"/>
  <c r="E243" i="31"/>
  <c r="L243" i="31" s="1"/>
  <c r="G243" i="31"/>
  <c r="N243" i="31" s="1"/>
  <c r="F431" i="31"/>
  <c r="M431" i="31" s="1"/>
  <c r="E430" i="31"/>
  <c r="L430" i="31" s="1"/>
  <c r="D431" i="31"/>
  <c r="K431" i="31" s="1"/>
  <c r="D429" i="31"/>
  <c r="K429" i="31" s="1"/>
  <c r="J429" i="31" s="1"/>
  <c r="C430" i="31"/>
  <c r="J430" i="31" s="1"/>
  <c r="E432" i="31"/>
  <c r="L432" i="31" s="1"/>
  <c r="G432" i="31"/>
  <c r="N432" i="31" s="1"/>
  <c r="F84" i="29"/>
  <c r="A435" i="29" s="1"/>
  <c r="E437" i="29" s="1"/>
  <c r="L437" i="29" s="1"/>
  <c r="F494" i="31"/>
  <c r="M494" i="31" s="1"/>
  <c r="C493" i="31"/>
  <c r="J493" i="31" s="1"/>
  <c r="D492" i="31"/>
  <c r="K492" i="31" s="1"/>
  <c r="J492" i="31" s="1"/>
  <c r="E493" i="31"/>
  <c r="L493" i="31" s="1"/>
  <c r="D494" i="31"/>
  <c r="K494" i="31" s="1"/>
  <c r="E495" i="31"/>
  <c r="L495" i="31" s="1"/>
  <c r="G495" i="31"/>
  <c r="N495" i="31" s="1"/>
  <c r="F179" i="31"/>
  <c r="M179" i="31" s="1"/>
  <c r="E178" i="31"/>
  <c r="L178" i="31" s="1"/>
  <c r="D177" i="31"/>
  <c r="K177" i="31" s="1"/>
  <c r="J177" i="31" s="1"/>
  <c r="D179" i="31"/>
  <c r="K179" i="31" s="1"/>
  <c r="C178" i="31"/>
  <c r="J178" i="31" s="1"/>
  <c r="E180" i="31"/>
  <c r="L180" i="31" s="1"/>
  <c r="G180" i="31"/>
  <c r="N180" i="31" s="1"/>
  <c r="F144" i="31"/>
  <c r="M144" i="31" s="1"/>
  <c r="D144" i="31"/>
  <c r="K144" i="31" s="1"/>
  <c r="C143" i="31"/>
  <c r="J143" i="31" s="1"/>
  <c r="E143" i="31"/>
  <c r="L143" i="31" s="1"/>
  <c r="D142" i="31"/>
  <c r="K142" i="31" s="1"/>
  <c r="J142" i="31" s="1"/>
  <c r="E145" i="31"/>
  <c r="L145" i="31" s="1"/>
  <c r="G145" i="31"/>
  <c r="N145" i="31" s="1"/>
  <c r="F424" i="31"/>
  <c r="M424" i="31" s="1"/>
  <c r="D424" i="31"/>
  <c r="K424" i="31" s="1"/>
  <c r="C423" i="31"/>
  <c r="J423" i="31" s="1"/>
  <c r="D422" i="31"/>
  <c r="K422" i="31" s="1"/>
  <c r="J422" i="31" s="1"/>
  <c r="E423" i="31"/>
  <c r="L423" i="31" s="1"/>
  <c r="E425" i="31"/>
  <c r="L425" i="31" s="1"/>
  <c r="G425" i="31"/>
  <c r="N425" i="31" s="1"/>
  <c r="F43" i="29"/>
  <c r="A148" i="29" s="1"/>
  <c r="F151" i="29" s="1"/>
  <c r="M151" i="29" s="1"/>
  <c r="F82" i="29"/>
  <c r="A421" i="29" s="1"/>
  <c r="F424" i="29" s="1"/>
  <c r="M424" i="29" s="1"/>
  <c r="R86" i="31"/>
  <c r="R87" i="31"/>
  <c r="R90" i="31"/>
  <c r="R91" i="31"/>
  <c r="R92" i="31"/>
  <c r="R93" i="31"/>
  <c r="R77" i="31"/>
  <c r="R94" i="31"/>
  <c r="R95" i="31"/>
  <c r="R81" i="31"/>
  <c r="R82" i="31"/>
  <c r="R84" i="31"/>
  <c r="R80" i="31"/>
  <c r="R66" i="31"/>
  <c r="R50" i="31"/>
  <c r="R49" i="31"/>
  <c r="R88" i="31"/>
  <c r="R67" i="31"/>
  <c r="R51" i="31"/>
  <c r="R68" i="31"/>
  <c r="R52" i="31"/>
  <c r="R36" i="31"/>
  <c r="R69" i="31"/>
  <c r="R53" i="31"/>
  <c r="R37" i="31"/>
  <c r="R83" i="31"/>
  <c r="R70" i="31"/>
  <c r="R54" i="31"/>
  <c r="R38" i="31"/>
  <c r="R85" i="31"/>
  <c r="R71" i="31"/>
  <c r="R55" i="31"/>
  <c r="R39" i="31"/>
  <c r="R78" i="31"/>
  <c r="R72" i="31"/>
  <c r="R56" i="31"/>
  <c r="R40" i="31"/>
  <c r="R73" i="31"/>
  <c r="R57" i="31"/>
  <c r="R41" i="31"/>
  <c r="R74" i="31"/>
  <c r="R58" i="31"/>
  <c r="R42" i="31"/>
  <c r="R65" i="31"/>
  <c r="R59" i="31"/>
  <c r="R43" i="31"/>
  <c r="R75" i="31"/>
  <c r="R60" i="31"/>
  <c r="R44" i="31"/>
  <c r="R79" i="31"/>
  <c r="R61" i="31"/>
  <c r="R45" i="31"/>
  <c r="R89" i="31"/>
  <c r="R62" i="31"/>
  <c r="R46" i="31"/>
  <c r="R63" i="31"/>
  <c r="R47" i="31"/>
  <c r="R76" i="31"/>
  <c r="R64" i="31"/>
  <c r="R48" i="31"/>
  <c r="F214" i="31"/>
  <c r="M214" i="31" s="1"/>
  <c r="D214" i="31"/>
  <c r="K214" i="31" s="1"/>
  <c r="D212" i="31"/>
  <c r="K212" i="31" s="1"/>
  <c r="J212" i="31" s="1"/>
  <c r="E213" i="31"/>
  <c r="L213" i="31" s="1"/>
  <c r="C213" i="31"/>
  <c r="J213" i="31" s="1"/>
  <c r="E215" i="31"/>
  <c r="L215" i="31" s="1"/>
  <c r="G215" i="31"/>
  <c r="N215" i="31" s="1"/>
  <c r="F291" i="31"/>
  <c r="M291" i="31" s="1"/>
  <c r="D289" i="31"/>
  <c r="K289" i="31" s="1"/>
  <c r="J289" i="31" s="1"/>
  <c r="C290" i="31"/>
  <c r="J290" i="31" s="1"/>
  <c r="E290" i="31"/>
  <c r="L290" i="31" s="1"/>
  <c r="D291" i="31"/>
  <c r="K291" i="31" s="1"/>
  <c r="E292" i="31"/>
  <c r="L292" i="31" s="1"/>
  <c r="G292" i="31"/>
  <c r="N292" i="31" s="1"/>
  <c r="F256" i="31"/>
  <c r="M256" i="31" s="1"/>
  <c r="C255" i="31"/>
  <c r="J255" i="31" s="1"/>
  <c r="E255" i="31"/>
  <c r="L255" i="31" s="1"/>
  <c r="D256" i="31"/>
  <c r="K256" i="31" s="1"/>
  <c r="D254" i="31"/>
  <c r="K254" i="31" s="1"/>
  <c r="J254" i="31" s="1"/>
  <c r="E257" i="31"/>
  <c r="L257" i="31" s="1"/>
  <c r="G257" i="31"/>
  <c r="N257" i="31" s="1"/>
  <c r="F515" i="31"/>
  <c r="M515" i="31" s="1"/>
  <c r="C514" i="31"/>
  <c r="J514" i="31" s="1"/>
  <c r="E514" i="31"/>
  <c r="L514" i="31" s="1"/>
  <c r="D515" i="31"/>
  <c r="K515" i="31" s="1"/>
  <c r="D513" i="31"/>
  <c r="K513" i="31" s="1"/>
  <c r="J513" i="31" s="1"/>
  <c r="E516" i="31"/>
  <c r="L516" i="31" s="1"/>
  <c r="G516" i="31"/>
  <c r="N516" i="31" s="1"/>
  <c r="F59" i="29"/>
  <c r="A260" i="29" s="1"/>
  <c r="D263" i="29" s="1"/>
  <c r="K263" i="29" s="1"/>
  <c r="F326" i="31"/>
  <c r="M326" i="31" s="1"/>
  <c r="D324" i="31"/>
  <c r="K324" i="31" s="1"/>
  <c r="J324" i="31" s="1"/>
  <c r="C325" i="31"/>
  <c r="J325" i="31" s="1"/>
  <c r="E325" i="31"/>
  <c r="L325" i="31" s="1"/>
  <c r="D326" i="31"/>
  <c r="K326" i="31" s="1"/>
  <c r="E327" i="31"/>
  <c r="L327" i="31" s="1"/>
  <c r="G327" i="31"/>
  <c r="N327" i="31" s="1"/>
  <c r="F410" i="31"/>
  <c r="M410" i="31" s="1"/>
  <c r="D408" i="31"/>
  <c r="K408" i="31" s="1"/>
  <c r="J408" i="31" s="1"/>
  <c r="C409" i="31"/>
  <c r="J409" i="31" s="1"/>
  <c r="E409" i="31"/>
  <c r="L409" i="31" s="1"/>
  <c r="D410" i="31"/>
  <c r="K410" i="31" s="1"/>
  <c r="E411" i="31"/>
  <c r="L411" i="31" s="1"/>
  <c r="G411" i="31"/>
  <c r="N411" i="31" s="1"/>
  <c r="F368" i="31"/>
  <c r="M368" i="31" s="1"/>
  <c r="D368" i="31"/>
  <c r="K368" i="31" s="1"/>
  <c r="C367" i="31"/>
  <c r="J367" i="31" s="1"/>
  <c r="D366" i="31"/>
  <c r="K366" i="31" s="1"/>
  <c r="J366" i="31" s="1"/>
  <c r="E367" i="31"/>
  <c r="L367" i="31" s="1"/>
  <c r="E369" i="31"/>
  <c r="L369" i="31" s="1"/>
  <c r="G369" i="31"/>
  <c r="N369" i="31" s="1"/>
  <c r="F508" i="31"/>
  <c r="M508" i="31" s="1"/>
  <c r="C507" i="31"/>
  <c r="J507" i="31" s="1"/>
  <c r="E507" i="31"/>
  <c r="L507" i="31" s="1"/>
  <c r="D508" i="31"/>
  <c r="K508" i="31" s="1"/>
  <c r="D506" i="31"/>
  <c r="K506" i="31" s="1"/>
  <c r="J506" i="31" s="1"/>
  <c r="E509" i="31"/>
  <c r="L509" i="31" s="1"/>
  <c r="G509" i="31"/>
  <c r="N509" i="31" s="1"/>
  <c r="F78" i="29"/>
  <c r="A393" i="29" s="1"/>
  <c r="C395" i="29" s="1"/>
  <c r="J395" i="29" s="1"/>
  <c r="Q85" i="31"/>
  <c r="Q86" i="31"/>
  <c r="Q89" i="31"/>
  <c r="Q90" i="31"/>
  <c r="Q91" i="31"/>
  <c r="Q92" i="31"/>
  <c r="Q76" i="31"/>
  <c r="Q93" i="31"/>
  <c r="Q94" i="31"/>
  <c r="Q95" i="31"/>
  <c r="Q80" i="31"/>
  <c r="Q81" i="31"/>
  <c r="Q83" i="31"/>
  <c r="Q65" i="31"/>
  <c r="Q49" i="31"/>
  <c r="Q66" i="31"/>
  <c r="Q50" i="31"/>
  <c r="Q64" i="31"/>
  <c r="Q88" i="31"/>
  <c r="Q77" i="31"/>
  <c r="Q67" i="31"/>
  <c r="Q51" i="31"/>
  <c r="Q68" i="31"/>
  <c r="Q52" i="31"/>
  <c r="Q36" i="31"/>
  <c r="Q69" i="31"/>
  <c r="Q53" i="31"/>
  <c r="Q37" i="31"/>
  <c r="Q70" i="31"/>
  <c r="Q54" i="31"/>
  <c r="Q38" i="31"/>
  <c r="Q71" i="31"/>
  <c r="Q55" i="31"/>
  <c r="Q39" i="31"/>
  <c r="Q48" i="31"/>
  <c r="Q78" i="31"/>
  <c r="Q72" i="31"/>
  <c r="Q56" i="31"/>
  <c r="Q40" i="31"/>
  <c r="Q87" i="31"/>
  <c r="Q73" i="31"/>
  <c r="Q57" i="31"/>
  <c r="Q41" i="31"/>
  <c r="Q74" i="31"/>
  <c r="Q58" i="31"/>
  <c r="Q42" i="31"/>
  <c r="Q59" i="31"/>
  <c r="Q43" i="31"/>
  <c r="Q75" i="31"/>
  <c r="Q60" i="31"/>
  <c r="Q44" i="31"/>
  <c r="Q79" i="31"/>
  <c r="Q61" i="31"/>
  <c r="Q45" i="31"/>
  <c r="Q84" i="31"/>
  <c r="Q82" i="31"/>
  <c r="Q62" i="31"/>
  <c r="Q46" i="31"/>
  <c r="Q63" i="31"/>
  <c r="Q47" i="31"/>
  <c r="F417" i="31"/>
  <c r="M417" i="31" s="1"/>
  <c r="D415" i="31"/>
  <c r="K415" i="31" s="1"/>
  <c r="J415" i="31" s="1"/>
  <c r="C416" i="31"/>
  <c r="J416" i="31" s="1"/>
  <c r="E416" i="31"/>
  <c r="L416" i="31" s="1"/>
  <c r="D417" i="31"/>
  <c r="K417" i="31" s="1"/>
  <c r="E418" i="31"/>
  <c r="L418" i="31" s="1"/>
  <c r="G418" i="31"/>
  <c r="N418" i="31" s="1"/>
  <c r="F172" i="31"/>
  <c r="M172" i="31" s="1"/>
  <c r="D172" i="31"/>
  <c r="K172" i="31" s="1"/>
  <c r="C171" i="31"/>
  <c r="J171" i="31" s="1"/>
  <c r="E171" i="31"/>
  <c r="L171" i="31" s="1"/>
  <c r="D170" i="31"/>
  <c r="K170" i="31" s="1"/>
  <c r="J170" i="31" s="1"/>
  <c r="E173" i="31"/>
  <c r="L173" i="31" s="1"/>
  <c r="G173" i="31"/>
  <c r="N173" i="31" s="1"/>
  <c r="F403" i="31"/>
  <c r="M403" i="31" s="1"/>
  <c r="E402" i="31"/>
  <c r="L402" i="31" s="1"/>
  <c r="D403" i="31"/>
  <c r="K403" i="31" s="1"/>
  <c r="C402" i="31"/>
  <c r="J402" i="31" s="1"/>
  <c r="D401" i="31"/>
  <c r="K401" i="31" s="1"/>
  <c r="J401" i="31" s="1"/>
  <c r="E404" i="31"/>
  <c r="L404" i="31" s="1"/>
  <c r="G404" i="31"/>
  <c r="N404" i="31" s="1"/>
  <c r="F501" i="31"/>
  <c r="M501" i="31" s="1"/>
  <c r="C500" i="31"/>
  <c r="J500" i="31" s="1"/>
  <c r="E500" i="31"/>
  <c r="L500" i="31" s="1"/>
  <c r="D501" i="31"/>
  <c r="K501" i="31" s="1"/>
  <c r="D499" i="31"/>
  <c r="K499" i="31" s="1"/>
  <c r="J499" i="31" s="1"/>
  <c r="E502" i="31"/>
  <c r="L502" i="31" s="1"/>
  <c r="G502" i="31"/>
  <c r="N502" i="31" s="1"/>
  <c r="R51" i="20"/>
  <c r="R44" i="20"/>
  <c r="R37" i="20"/>
  <c r="R57" i="20"/>
  <c r="R73" i="20"/>
  <c r="R74" i="20"/>
  <c r="R72" i="20"/>
  <c r="R81" i="20"/>
  <c r="R58" i="20"/>
  <c r="CG75" i="5"/>
  <c r="CO75" i="5" s="1"/>
  <c r="R56" i="20"/>
  <c r="R65" i="20"/>
  <c r="R42" i="20"/>
  <c r="R40" i="20"/>
  <c r="R49" i="20"/>
  <c r="R79" i="20"/>
  <c r="R77" i="20"/>
  <c r="R70" i="20"/>
  <c r="R61" i="20"/>
  <c r="R54" i="20"/>
  <c r="R45" i="20"/>
  <c r="R38" i="20"/>
  <c r="CG42" i="7"/>
  <c r="CO42" i="7" s="1"/>
  <c r="R68" i="20"/>
  <c r="R82" i="20"/>
  <c r="R75" i="20"/>
  <c r="CJ64" i="9"/>
  <c r="CR64" i="9" s="1"/>
  <c r="R52" i="20"/>
  <c r="R66" i="20"/>
  <c r="R59" i="20"/>
  <c r="R41" i="20"/>
  <c r="R50" i="20"/>
  <c r="R43" i="20"/>
  <c r="R78" i="20"/>
  <c r="R71" i="20"/>
  <c r="R80" i="20"/>
  <c r="R93" i="20"/>
  <c r="R60" i="20"/>
  <c r="R62" i="20"/>
  <c r="R55" i="20"/>
  <c r="R64" i="20"/>
  <c r="R95" i="20"/>
  <c r="F88" i="29"/>
  <c r="A463" i="29" s="1"/>
  <c r="E465" i="29" s="1"/>
  <c r="L465" i="29" s="1"/>
  <c r="CG70" i="9"/>
  <c r="CO70" i="9" s="1"/>
  <c r="R46" i="20"/>
  <c r="R39" i="20"/>
  <c r="R48" i="20"/>
  <c r="F71" i="29"/>
  <c r="A344" i="29" s="1"/>
  <c r="C346" i="29" s="1"/>
  <c r="J346" i="29" s="1"/>
  <c r="R83" i="20"/>
  <c r="R76" i="20"/>
  <c r="R69" i="20"/>
  <c r="J91" i="20"/>
  <c r="R84" i="20"/>
  <c r="R85" i="20"/>
  <c r="R86" i="20"/>
  <c r="F88" i="30"/>
  <c r="A463" i="30" s="1"/>
  <c r="F89" i="30"/>
  <c r="A470" i="30" s="1"/>
  <c r="F90" i="30"/>
  <c r="A477" i="30" s="1"/>
  <c r="F92" i="30"/>
  <c r="A491" i="30" s="1"/>
  <c r="F93" i="30"/>
  <c r="A498" i="30" s="1"/>
  <c r="F94" i="30"/>
  <c r="A505" i="30" s="1"/>
  <c r="F95" i="30"/>
  <c r="A512" i="30" s="1"/>
  <c r="F82" i="30"/>
  <c r="A421" i="30" s="1"/>
  <c r="F83" i="30"/>
  <c r="A428" i="30" s="1"/>
  <c r="F85" i="30"/>
  <c r="A442" i="30" s="1"/>
  <c r="F73" i="30"/>
  <c r="A358" i="30" s="1"/>
  <c r="F57" i="30"/>
  <c r="A246" i="30" s="1"/>
  <c r="F41" i="30"/>
  <c r="A134" i="30" s="1"/>
  <c r="P34" i="30"/>
  <c r="F74" i="30"/>
  <c r="A365" i="30" s="1"/>
  <c r="F58" i="30"/>
  <c r="A253" i="30" s="1"/>
  <c r="F42" i="30"/>
  <c r="A141" i="30" s="1"/>
  <c r="F75" i="30"/>
  <c r="A372" i="30" s="1"/>
  <c r="F59" i="30"/>
  <c r="A260" i="30" s="1"/>
  <c r="F43" i="30"/>
  <c r="A148" i="30" s="1"/>
  <c r="F91" i="30"/>
  <c r="A484" i="30" s="1"/>
  <c r="F87" i="30"/>
  <c r="A456" i="30" s="1"/>
  <c r="F60" i="30"/>
  <c r="A267" i="30" s="1"/>
  <c r="F44" i="30"/>
  <c r="A155" i="30" s="1"/>
  <c r="F81" i="30"/>
  <c r="A414" i="30" s="1"/>
  <c r="F76" i="30"/>
  <c r="A379" i="30" s="1"/>
  <c r="F61" i="30"/>
  <c r="A274" i="30" s="1"/>
  <c r="F45" i="30"/>
  <c r="A162" i="30" s="1"/>
  <c r="I34" i="30"/>
  <c r="F62" i="30"/>
  <c r="A281" i="30" s="1"/>
  <c r="F46" i="30"/>
  <c r="A169" i="30" s="1"/>
  <c r="F77" i="30"/>
  <c r="A386" i="30" s="1"/>
  <c r="F63" i="30"/>
  <c r="A288" i="30" s="1"/>
  <c r="F47" i="30"/>
  <c r="A176" i="30" s="1"/>
  <c r="F64" i="30"/>
  <c r="A295" i="30" s="1"/>
  <c r="F48" i="30"/>
  <c r="A183" i="30" s="1"/>
  <c r="F65" i="30"/>
  <c r="A302" i="30" s="1"/>
  <c r="F49" i="30"/>
  <c r="A190" i="30" s="1"/>
  <c r="F78" i="30"/>
  <c r="A393" i="30" s="1"/>
  <c r="F66" i="30"/>
  <c r="A309" i="30" s="1"/>
  <c r="F50" i="30"/>
  <c r="A197" i="30" s="1"/>
  <c r="F36" i="30"/>
  <c r="A99" i="30" s="1"/>
  <c r="F67" i="30"/>
  <c r="A316" i="30" s="1"/>
  <c r="F51" i="30"/>
  <c r="A204" i="30" s="1"/>
  <c r="F79" i="30"/>
  <c r="A400" i="30" s="1"/>
  <c r="F68" i="30"/>
  <c r="A323" i="30" s="1"/>
  <c r="F52" i="30"/>
  <c r="A211" i="30" s="1"/>
  <c r="F86" i="30"/>
  <c r="A449" i="30" s="1"/>
  <c r="F84" i="30"/>
  <c r="A435" i="30" s="1"/>
  <c r="F69" i="30"/>
  <c r="A330" i="30" s="1"/>
  <c r="F53" i="30"/>
  <c r="A218" i="30" s="1"/>
  <c r="F37" i="30"/>
  <c r="A106" i="30" s="1"/>
  <c r="F72" i="30"/>
  <c r="A351" i="30" s="1"/>
  <c r="F40" i="30"/>
  <c r="A127" i="30" s="1"/>
  <c r="F80" i="30"/>
  <c r="A407" i="30" s="1"/>
  <c r="F70" i="30"/>
  <c r="A337" i="30" s="1"/>
  <c r="F54" i="30"/>
  <c r="A225" i="30" s="1"/>
  <c r="F38" i="30"/>
  <c r="A113" i="30" s="1"/>
  <c r="F56" i="30"/>
  <c r="A239" i="30" s="1"/>
  <c r="F71" i="30"/>
  <c r="A344" i="30" s="1"/>
  <c r="F55" i="30"/>
  <c r="A232" i="30" s="1"/>
  <c r="F39" i="30"/>
  <c r="A120" i="30" s="1"/>
  <c r="R94" i="20"/>
  <c r="R83" i="30"/>
  <c r="R85" i="30"/>
  <c r="R86" i="30"/>
  <c r="R87" i="30"/>
  <c r="R91" i="30"/>
  <c r="R75" i="30"/>
  <c r="R92" i="30"/>
  <c r="R93" i="30"/>
  <c r="R94" i="30"/>
  <c r="R89" i="30"/>
  <c r="R66" i="30"/>
  <c r="R50" i="30"/>
  <c r="R78" i="30"/>
  <c r="R67" i="30"/>
  <c r="R51" i="30"/>
  <c r="R68" i="30"/>
  <c r="R52" i="30"/>
  <c r="R36" i="30"/>
  <c r="R79" i="30"/>
  <c r="R69" i="30"/>
  <c r="R53" i="30"/>
  <c r="R37" i="30"/>
  <c r="R70" i="30"/>
  <c r="R54" i="30"/>
  <c r="R38" i="30"/>
  <c r="R80" i="30"/>
  <c r="R71" i="30"/>
  <c r="R55" i="30"/>
  <c r="R39" i="30"/>
  <c r="R95" i="30"/>
  <c r="R72" i="30"/>
  <c r="R56" i="30"/>
  <c r="R40" i="30"/>
  <c r="R88" i="30"/>
  <c r="R81" i="30"/>
  <c r="R73" i="30"/>
  <c r="R57" i="30"/>
  <c r="R41" i="30"/>
  <c r="R84" i="30"/>
  <c r="R74" i="30"/>
  <c r="R58" i="30"/>
  <c r="R42" i="30"/>
  <c r="R90" i="30"/>
  <c r="R59" i="30"/>
  <c r="R43" i="30"/>
  <c r="R60" i="30"/>
  <c r="R44" i="30"/>
  <c r="R49" i="30"/>
  <c r="R82" i="30"/>
  <c r="R76" i="30"/>
  <c r="R61" i="30"/>
  <c r="R45" i="30"/>
  <c r="R62" i="30"/>
  <c r="R46" i="30"/>
  <c r="R65" i="30"/>
  <c r="R63" i="30"/>
  <c r="R47" i="30"/>
  <c r="R77" i="30"/>
  <c r="R64" i="30"/>
  <c r="R48" i="30"/>
  <c r="Q82" i="30"/>
  <c r="Q84" i="30"/>
  <c r="Q85" i="30"/>
  <c r="Q86" i="30"/>
  <c r="Q90" i="30"/>
  <c r="Q91" i="30"/>
  <c r="Q92" i="30"/>
  <c r="Q93" i="30"/>
  <c r="Q65" i="30"/>
  <c r="Q49" i="30"/>
  <c r="Q89" i="30"/>
  <c r="Q83" i="30"/>
  <c r="Q66" i="30"/>
  <c r="Q50" i="30"/>
  <c r="Q78" i="30"/>
  <c r="Q67" i="30"/>
  <c r="Q51" i="30"/>
  <c r="Q48" i="30"/>
  <c r="Q68" i="30"/>
  <c r="Q52" i="30"/>
  <c r="Q36" i="30"/>
  <c r="Q79" i="30"/>
  <c r="Q69" i="30"/>
  <c r="Q53" i="30"/>
  <c r="Q37" i="30"/>
  <c r="Q70" i="30"/>
  <c r="Q54" i="30"/>
  <c r="Q38" i="30"/>
  <c r="Q80" i="30"/>
  <c r="Q71" i="30"/>
  <c r="Q55" i="30"/>
  <c r="Q39" i="30"/>
  <c r="Q95" i="30"/>
  <c r="Q72" i="30"/>
  <c r="Q56" i="30"/>
  <c r="Q40" i="30"/>
  <c r="Q88" i="30"/>
  <c r="Q81" i="30"/>
  <c r="Q73" i="30"/>
  <c r="Q57" i="30"/>
  <c r="Q41" i="30"/>
  <c r="Q74" i="30"/>
  <c r="Q58" i="30"/>
  <c r="Q42" i="30"/>
  <c r="Q64" i="30"/>
  <c r="Q75" i="30"/>
  <c r="Q59" i="30"/>
  <c r="Q43" i="30"/>
  <c r="Q60" i="30"/>
  <c r="Q44" i="30"/>
  <c r="Q94" i="30"/>
  <c r="Q76" i="30"/>
  <c r="Q61" i="30"/>
  <c r="Q45" i="30"/>
  <c r="Q62" i="30"/>
  <c r="Q46" i="30"/>
  <c r="Q87" i="30"/>
  <c r="Q77" i="30"/>
  <c r="Q63" i="30"/>
  <c r="Q47" i="30"/>
  <c r="J91" i="30"/>
  <c r="J92" i="30"/>
  <c r="J93" i="30"/>
  <c r="J77" i="30"/>
  <c r="J95" i="30"/>
  <c r="J85" i="30"/>
  <c r="J86" i="30"/>
  <c r="J87" i="30"/>
  <c r="J88" i="30"/>
  <c r="J60" i="30"/>
  <c r="J44" i="30"/>
  <c r="J76" i="30"/>
  <c r="J61" i="30"/>
  <c r="J45" i="30"/>
  <c r="J89" i="30"/>
  <c r="J62" i="30"/>
  <c r="J46" i="30"/>
  <c r="J63" i="30"/>
  <c r="J47" i="30"/>
  <c r="J83" i="30"/>
  <c r="J64" i="30"/>
  <c r="J48" i="30"/>
  <c r="J82" i="30"/>
  <c r="J65" i="30"/>
  <c r="J49" i="30"/>
  <c r="J78" i="30"/>
  <c r="J66" i="30"/>
  <c r="J50" i="30"/>
  <c r="J75" i="30"/>
  <c r="J59" i="30"/>
  <c r="J67" i="30"/>
  <c r="J51" i="30"/>
  <c r="J36" i="30"/>
  <c r="J79" i="30"/>
  <c r="J68" i="30"/>
  <c r="J52" i="30"/>
  <c r="J69" i="30"/>
  <c r="J53" i="30"/>
  <c r="J37" i="30"/>
  <c r="J43" i="30"/>
  <c r="J80" i="30"/>
  <c r="J70" i="30"/>
  <c r="J54" i="30"/>
  <c r="J38" i="30"/>
  <c r="J90" i="30"/>
  <c r="J84" i="30"/>
  <c r="J71" i="30"/>
  <c r="J55" i="30"/>
  <c r="J39" i="30"/>
  <c r="J81" i="30"/>
  <c r="J72" i="30"/>
  <c r="J56" i="30"/>
  <c r="J40" i="30"/>
  <c r="J73" i="30"/>
  <c r="J57" i="30"/>
  <c r="J41" i="30"/>
  <c r="J94" i="30"/>
  <c r="J74" i="30"/>
  <c r="J58" i="30"/>
  <c r="J42" i="30"/>
  <c r="CH15" i="7"/>
  <c r="CG14" i="7"/>
  <c r="L9" i="19"/>
  <c r="CJ15" i="7"/>
  <c r="CG56" i="9"/>
  <c r="CO56" i="9" s="1"/>
  <c r="L6" i="19"/>
  <c r="CG12" i="7"/>
  <c r="CO12" i="7" s="1"/>
  <c r="CW12" i="7" s="1"/>
  <c r="CI14" i="7"/>
  <c r="CQ14" i="7" s="1"/>
  <c r="CY14" i="7" s="1"/>
  <c r="F249" i="29"/>
  <c r="M249" i="29" s="1"/>
  <c r="C248" i="29"/>
  <c r="J248" i="29" s="1"/>
  <c r="E248" i="29"/>
  <c r="L248" i="29" s="1"/>
  <c r="D249" i="29"/>
  <c r="K249" i="29" s="1"/>
  <c r="D247" i="29"/>
  <c r="K247" i="29" s="1"/>
  <c r="J247" i="29" s="1"/>
  <c r="E250" i="29"/>
  <c r="L250" i="29" s="1"/>
  <c r="G250" i="29"/>
  <c r="N250" i="29" s="1"/>
  <c r="F326" i="29"/>
  <c r="M326" i="29" s="1"/>
  <c r="D326" i="29"/>
  <c r="K326" i="29" s="1"/>
  <c r="E325" i="29"/>
  <c r="L325" i="29" s="1"/>
  <c r="D324" i="29"/>
  <c r="K324" i="29" s="1"/>
  <c r="J324" i="29" s="1"/>
  <c r="C325" i="29"/>
  <c r="J325" i="29" s="1"/>
  <c r="E327" i="29"/>
  <c r="L327" i="29" s="1"/>
  <c r="G327" i="29"/>
  <c r="N327" i="29" s="1"/>
  <c r="E374" i="29"/>
  <c r="L374" i="29" s="1"/>
  <c r="D373" i="29"/>
  <c r="K373" i="29" s="1"/>
  <c r="J373" i="29" s="1"/>
  <c r="F410" i="29"/>
  <c r="M410" i="29" s="1"/>
  <c r="D410" i="29"/>
  <c r="K410" i="29" s="1"/>
  <c r="E409" i="29"/>
  <c r="L409" i="29" s="1"/>
  <c r="C409" i="29"/>
  <c r="J409" i="29" s="1"/>
  <c r="D408" i="29"/>
  <c r="K408" i="29" s="1"/>
  <c r="J408" i="29" s="1"/>
  <c r="E411" i="29"/>
  <c r="L411" i="29" s="1"/>
  <c r="G411" i="29"/>
  <c r="N411" i="29" s="1"/>
  <c r="F207" i="29"/>
  <c r="M207" i="29" s="1"/>
  <c r="D207" i="29"/>
  <c r="K207" i="29" s="1"/>
  <c r="E206" i="29"/>
  <c r="L206" i="29" s="1"/>
  <c r="D205" i="29"/>
  <c r="K205" i="29" s="1"/>
  <c r="J205" i="29" s="1"/>
  <c r="C206" i="29"/>
  <c r="J206" i="29" s="1"/>
  <c r="E208" i="29"/>
  <c r="L208" i="29" s="1"/>
  <c r="G208" i="29"/>
  <c r="N208" i="29" s="1"/>
  <c r="K72" i="29"/>
  <c r="K93" i="29"/>
  <c r="K82" i="29"/>
  <c r="I47" i="29"/>
  <c r="I66" i="29"/>
  <c r="K55" i="29"/>
  <c r="K42" i="29"/>
  <c r="I43" i="29"/>
  <c r="F515" i="29"/>
  <c r="M515" i="29" s="1"/>
  <c r="D515" i="29"/>
  <c r="K515" i="29" s="1"/>
  <c r="D513" i="29"/>
  <c r="K513" i="29" s="1"/>
  <c r="J513" i="29" s="1"/>
  <c r="E514" i="29"/>
  <c r="L514" i="29" s="1"/>
  <c r="C514" i="29"/>
  <c r="J514" i="29" s="1"/>
  <c r="E516" i="29"/>
  <c r="L516" i="29" s="1"/>
  <c r="G516" i="29"/>
  <c r="N516" i="29" s="1"/>
  <c r="F319" i="29"/>
  <c r="M319" i="29" s="1"/>
  <c r="E318" i="29"/>
  <c r="L318" i="29" s="1"/>
  <c r="D317" i="29"/>
  <c r="K317" i="29" s="1"/>
  <c r="J317" i="29" s="1"/>
  <c r="C318" i="29"/>
  <c r="J318" i="29" s="1"/>
  <c r="D319" i="29"/>
  <c r="K319" i="29" s="1"/>
  <c r="E320" i="29"/>
  <c r="L320" i="29" s="1"/>
  <c r="G320" i="29"/>
  <c r="N320" i="29" s="1"/>
  <c r="F165" i="29"/>
  <c r="M165" i="29" s="1"/>
  <c r="F130" i="29"/>
  <c r="M130" i="29" s="1"/>
  <c r="C129" i="29"/>
  <c r="J129" i="29" s="1"/>
  <c r="E129" i="29"/>
  <c r="L129" i="29" s="1"/>
  <c r="D128" i="29"/>
  <c r="K128" i="29" s="1"/>
  <c r="J128" i="29" s="1"/>
  <c r="D130" i="29"/>
  <c r="K130" i="29" s="1"/>
  <c r="E131" i="29"/>
  <c r="L131" i="29" s="1"/>
  <c r="G131" i="29"/>
  <c r="N131" i="29" s="1"/>
  <c r="E276" i="29"/>
  <c r="L276" i="29" s="1"/>
  <c r="F242" i="29"/>
  <c r="M242" i="29" s="1"/>
  <c r="E241" i="29"/>
  <c r="L241" i="29" s="1"/>
  <c r="D242" i="29"/>
  <c r="K242" i="29" s="1"/>
  <c r="D240" i="29"/>
  <c r="K240" i="29" s="1"/>
  <c r="J240" i="29" s="1"/>
  <c r="C241" i="29"/>
  <c r="J241" i="29" s="1"/>
  <c r="E243" i="29"/>
  <c r="L243" i="29" s="1"/>
  <c r="G243" i="29"/>
  <c r="N243" i="29" s="1"/>
  <c r="F123" i="29"/>
  <c r="M123" i="29" s="1"/>
  <c r="D121" i="29"/>
  <c r="K121" i="29" s="1"/>
  <c r="J121" i="29" s="1"/>
  <c r="E122" i="29"/>
  <c r="L122" i="29" s="1"/>
  <c r="D123" i="29"/>
  <c r="K123" i="29" s="1"/>
  <c r="C122" i="29"/>
  <c r="J122" i="29" s="1"/>
  <c r="E124" i="29"/>
  <c r="L124" i="29" s="1"/>
  <c r="G124" i="29"/>
  <c r="N124" i="29" s="1"/>
  <c r="F200" i="29"/>
  <c r="M200" i="29" s="1"/>
  <c r="D198" i="29"/>
  <c r="K198" i="29" s="1"/>
  <c r="J198" i="29" s="1"/>
  <c r="C199" i="29"/>
  <c r="J199" i="29" s="1"/>
  <c r="E199" i="29"/>
  <c r="L199" i="29" s="1"/>
  <c r="D200" i="29"/>
  <c r="K200" i="29" s="1"/>
  <c r="E201" i="29"/>
  <c r="L201" i="29" s="1"/>
  <c r="G201" i="29"/>
  <c r="N201" i="29" s="1"/>
  <c r="F466" i="29"/>
  <c r="M466" i="29" s="1"/>
  <c r="F235" i="29"/>
  <c r="M235" i="29" s="1"/>
  <c r="E234" i="29"/>
  <c r="L234" i="29" s="1"/>
  <c r="D235" i="29"/>
  <c r="K235" i="29" s="1"/>
  <c r="C234" i="29"/>
  <c r="J234" i="29" s="1"/>
  <c r="D233" i="29"/>
  <c r="K233" i="29" s="1"/>
  <c r="J233" i="29" s="1"/>
  <c r="E236" i="29"/>
  <c r="L236" i="29" s="1"/>
  <c r="G236" i="29"/>
  <c r="N236" i="29" s="1"/>
  <c r="E311" i="29"/>
  <c r="L311" i="29" s="1"/>
  <c r="F116" i="29"/>
  <c r="M116" i="29" s="1"/>
  <c r="D114" i="29"/>
  <c r="K114" i="29" s="1"/>
  <c r="J114" i="29" s="1"/>
  <c r="E115" i="29"/>
  <c r="L115" i="29" s="1"/>
  <c r="D116" i="29"/>
  <c r="K116" i="29" s="1"/>
  <c r="C115" i="29"/>
  <c r="J115" i="29" s="1"/>
  <c r="E117" i="29"/>
  <c r="L117" i="29" s="1"/>
  <c r="G117" i="29"/>
  <c r="N117" i="29" s="1"/>
  <c r="G271" i="29"/>
  <c r="N271" i="29" s="1"/>
  <c r="F459" i="29"/>
  <c r="M459" i="29" s="1"/>
  <c r="D459" i="29"/>
  <c r="K459" i="29" s="1"/>
  <c r="E458" i="29"/>
  <c r="L458" i="29" s="1"/>
  <c r="D457" i="29"/>
  <c r="K457" i="29" s="1"/>
  <c r="J457" i="29" s="1"/>
  <c r="C458" i="29"/>
  <c r="J458" i="29" s="1"/>
  <c r="E460" i="29"/>
  <c r="L460" i="29" s="1"/>
  <c r="G460" i="29"/>
  <c r="N460" i="29" s="1"/>
  <c r="F452" i="29"/>
  <c r="M452" i="29" s="1"/>
  <c r="D450" i="29"/>
  <c r="K450" i="29" s="1"/>
  <c r="J450" i="29" s="1"/>
  <c r="C451" i="29"/>
  <c r="J451" i="29" s="1"/>
  <c r="D452" i="29"/>
  <c r="K452" i="29" s="1"/>
  <c r="E451" i="29"/>
  <c r="L451" i="29" s="1"/>
  <c r="E453" i="29"/>
  <c r="L453" i="29" s="1"/>
  <c r="G453" i="29"/>
  <c r="N453" i="29" s="1"/>
  <c r="F340" i="29"/>
  <c r="M340" i="29" s="1"/>
  <c r="E339" i="29"/>
  <c r="L339" i="29" s="1"/>
  <c r="D338" i="29"/>
  <c r="K338" i="29" s="1"/>
  <c r="J338" i="29" s="1"/>
  <c r="C339" i="29"/>
  <c r="J339" i="29" s="1"/>
  <c r="D340" i="29"/>
  <c r="K340" i="29" s="1"/>
  <c r="E341" i="29"/>
  <c r="L341" i="29" s="1"/>
  <c r="G341" i="29"/>
  <c r="N341" i="29" s="1"/>
  <c r="F431" i="29"/>
  <c r="M431" i="29" s="1"/>
  <c r="D431" i="29"/>
  <c r="K431" i="29" s="1"/>
  <c r="D429" i="29"/>
  <c r="K429" i="29" s="1"/>
  <c r="J429" i="29" s="1"/>
  <c r="E430" i="29"/>
  <c r="L430" i="29" s="1"/>
  <c r="C430" i="29"/>
  <c r="J430" i="29" s="1"/>
  <c r="E432" i="29"/>
  <c r="L432" i="29" s="1"/>
  <c r="G432" i="29"/>
  <c r="N432" i="29" s="1"/>
  <c r="D394" i="29"/>
  <c r="K394" i="29" s="1"/>
  <c r="J394" i="29" s="1"/>
  <c r="Q88" i="20"/>
  <c r="R89" i="20"/>
  <c r="R63" i="20"/>
  <c r="Q89" i="20"/>
  <c r="R92" i="20"/>
  <c r="F109" i="29"/>
  <c r="M109" i="29" s="1"/>
  <c r="E108" i="29"/>
  <c r="L108" i="29" s="1"/>
  <c r="D109" i="29"/>
  <c r="K109" i="29" s="1"/>
  <c r="C108" i="29"/>
  <c r="J108" i="29" s="1"/>
  <c r="D107" i="29"/>
  <c r="K107" i="29" s="1"/>
  <c r="J107" i="29" s="1"/>
  <c r="E110" i="29"/>
  <c r="L110" i="29" s="1"/>
  <c r="G110" i="29"/>
  <c r="N110" i="29" s="1"/>
  <c r="D177" i="29"/>
  <c r="K177" i="29" s="1"/>
  <c r="J177" i="29" s="1"/>
  <c r="D179" i="29"/>
  <c r="K179" i="29" s="1"/>
  <c r="G390" i="29"/>
  <c r="N390" i="29" s="1"/>
  <c r="R89" i="29"/>
  <c r="R90" i="29"/>
  <c r="R91" i="29"/>
  <c r="R75" i="29"/>
  <c r="R93" i="29"/>
  <c r="R77" i="29"/>
  <c r="R94" i="29"/>
  <c r="R78" i="29"/>
  <c r="R95" i="29"/>
  <c r="R79" i="29"/>
  <c r="R80" i="29"/>
  <c r="R81" i="29"/>
  <c r="R82" i="29"/>
  <c r="R84" i="29"/>
  <c r="R85" i="29"/>
  <c r="R86" i="29"/>
  <c r="R87" i="29"/>
  <c r="R74" i="29"/>
  <c r="R68" i="29"/>
  <c r="R52" i="29"/>
  <c r="R36" i="29"/>
  <c r="R69" i="29"/>
  <c r="R53" i="29"/>
  <c r="R37" i="29"/>
  <c r="R67" i="29"/>
  <c r="R76" i="29"/>
  <c r="R54" i="29"/>
  <c r="R38" i="29"/>
  <c r="R51" i="29"/>
  <c r="R55" i="29"/>
  <c r="R39" i="29"/>
  <c r="R70" i="29"/>
  <c r="R56" i="29"/>
  <c r="R40" i="29"/>
  <c r="R57" i="29"/>
  <c r="R41" i="29"/>
  <c r="R58" i="29"/>
  <c r="R42" i="29"/>
  <c r="R73" i="29"/>
  <c r="R59" i="29"/>
  <c r="R43" i="29"/>
  <c r="R83" i="29"/>
  <c r="R71" i="29"/>
  <c r="R60" i="29"/>
  <c r="R44" i="29"/>
  <c r="R61" i="29"/>
  <c r="R45" i="29"/>
  <c r="R92" i="29"/>
  <c r="R62" i="29"/>
  <c r="R46" i="29"/>
  <c r="R63" i="29"/>
  <c r="R47" i="29"/>
  <c r="R88" i="29"/>
  <c r="R64" i="29"/>
  <c r="R48" i="29"/>
  <c r="R72" i="29"/>
  <c r="R65" i="29"/>
  <c r="R49" i="29"/>
  <c r="R66" i="29"/>
  <c r="R50" i="29"/>
  <c r="R47" i="20"/>
  <c r="Q90" i="20"/>
  <c r="Q93" i="20"/>
  <c r="F291" i="29"/>
  <c r="M291" i="29" s="1"/>
  <c r="C290" i="29"/>
  <c r="J290" i="29" s="1"/>
  <c r="D289" i="29"/>
  <c r="K289" i="29" s="1"/>
  <c r="J289" i="29" s="1"/>
  <c r="D291" i="29"/>
  <c r="K291" i="29" s="1"/>
  <c r="E290" i="29"/>
  <c r="L290" i="29" s="1"/>
  <c r="E292" i="29"/>
  <c r="L292" i="29" s="1"/>
  <c r="G292" i="29"/>
  <c r="N292" i="29" s="1"/>
  <c r="C500" i="29"/>
  <c r="J500" i="29" s="1"/>
  <c r="D501" i="29"/>
  <c r="K501" i="29" s="1"/>
  <c r="R36" i="20"/>
  <c r="Q91" i="20"/>
  <c r="Q94" i="20"/>
  <c r="P87" i="29"/>
  <c r="P88" i="29"/>
  <c r="P89" i="29"/>
  <c r="P73" i="29"/>
  <c r="P91" i="29"/>
  <c r="P75" i="29"/>
  <c r="P92" i="29"/>
  <c r="P76" i="29"/>
  <c r="P93" i="29"/>
  <c r="P77" i="29"/>
  <c r="P94" i="29"/>
  <c r="P78" i="29"/>
  <c r="P95" i="29"/>
  <c r="P79" i="29"/>
  <c r="P80" i="29"/>
  <c r="P82" i="29"/>
  <c r="P83" i="29"/>
  <c r="P84" i="29"/>
  <c r="P85" i="29"/>
  <c r="P66" i="29"/>
  <c r="P50" i="29"/>
  <c r="P74" i="29"/>
  <c r="P67" i="29"/>
  <c r="P51" i="29"/>
  <c r="P72" i="29"/>
  <c r="P68" i="29"/>
  <c r="P52" i="29"/>
  <c r="P36" i="29"/>
  <c r="P90" i="29"/>
  <c r="P69" i="29"/>
  <c r="P53" i="29"/>
  <c r="P37" i="29"/>
  <c r="P65" i="29"/>
  <c r="P54" i="29"/>
  <c r="P38" i="29"/>
  <c r="P49" i="29"/>
  <c r="P81" i="29"/>
  <c r="P55" i="29"/>
  <c r="P39" i="29"/>
  <c r="P86" i="29"/>
  <c r="P70" i="29"/>
  <c r="P56" i="29"/>
  <c r="P40" i="29"/>
  <c r="P57" i="29"/>
  <c r="P41" i="29"/>
  <c r="P58" i="29"/>
  <c r="P42" i="29"/>
  <c r="P59" i="29"/>
  <c r="P43" i="29"/>
  <c r="P71" i="29"/>
  <c r="P60" i="29"/>
  <c r="P44" i="29"/>
  <c r="P61" i="29"/>
  <c r="P45" i="29"/>
  <c r="P62" i="29"/>
  <c r="P46" i="29"/>
  <c r="P63" i="29"/>
  <c r="P47" i="29"/>
  <c r="P64" i="29"/>
  <c r="P48" i="29"/>
  <c r="F333" i="29"/>
  <c r="M333" i="29" s="1"/>
  <c r="C332" i="29"/>
  <c r="J332" i="29" s="1"/>
  <c r="D333" i="29"/>
  <c r="K333" i="29" s="1"/>
  <c r="E332" i="29"/>
  <c r="L332" i="29" s="1"/>
  <c r="D331" i="29"/>
  <c r="K331" i="29" s="1"/>
  <c r="J331" i="29" s="1"/>
  <c r="E334" i="29"/>
  <c r="L334" i="29" s="1"/>
  <c r="G334" i="29"/>
  <c r="N334" i="29" s="1"/>
  <c r="F382" i="29"/>
  <c r="M382" i="29" s="1"/>
  <c r="Q88" i="29"/>
  <c r="Q89" i="29"/>
  <c r="Q90" i="29"/>
  <c r="Q74" i="29"/>
  <c r="Q92" i="29"/>
  <c r="Q76" i="29"/>
  <c r="Q93" i="29"/>
  <c r="Q77" i="29"/>
  <c r="Q94" i="29"/>
  <c r="Q78" i="29"/>
  <c r="Q95" i="29"/>
  <c r="Q79" i="29"/>
  <c r="Q80" i="29"/>
  <c r="Q81" i="29"/>
  <c r="Q83" i="29"/>
  <c r="Q84" i="29"/>
  <c r="Q85" i="29"/>
  <c r="Q86" i="29"/>
  <c r="Q67" i="29"/>
  <c r="Q51" i="29"/>
  <c r="Q66" i="29"/>
  <c r="Q87" i="29"/>
  <c r="Q68" i="29"/>
  <c r="Q52" i="29"/>
  <c r="Q36" i="29"/>
  <c r="Q69" i="29"/>
  <c r="Q53" i="29"/>
  <c r="Q37" i="29"/>
  <c r="Q54" i="29"/>
  <c r="Q38" i="29"/>
  <c r="Q82" i="29"/>
  <c r="Q55" i="29"/>
  <c r="Q39" i="29"/>
  <c r="Q70" i="29"/>
  <c r="Q56" i="29"/>
  <c r="Q40" i="29"/>
  <c r="Q57" i="29"/>
  <c r="Q41" i="29"/>
  <c r="Q58" i="29"/>
  <c r="Q42" i="29"/>
  <c r="Q73" i="29"/>
  <c r="Q59" i="29"/>
  <c r="Q43" i="29"/>
  <c r="Q75" i="29"/>
  <c r="Q71" i="29"/>
  <c r="Q60" i="29"/>
  <c r="Q44" i="29"/>
  <c r="Q61" i="29"/>
  <c r="Q45" i="29"/>
  <c r="Q62" i="29"/>
  <c r="Q46" i="29"/>
  <c r="Q63" i="29"/>
  <c r="Q47" i="29"/>
  <c r="Q64" i="29"/>
  <c r="Q48" i="29"/>
  <c r="Q91" i="29"/>
  <c r="Q72" i="29"/>
  <c r="Q65" i="29"/>
  <c r="Q49" i="29"/>
  <c r="Q50" i="29"/>
  <c r="Q92" i="20"/>
  <c r="F137" i="29"/>
  <c r="M137" i="29" s="1"/>
  <c r="D137" i="29"/>
  <c r="K137" i="29" s="1"/>
  <c r="D135" i="29"/>
  <c r="K135" i="29" s="1"/>
  <c r="J135" i="29" s="1"/>
  <c r="C136" i="29"/>
  <c r="J136" i="29" s="1"/>
  <c r="E136" i="29"/>
  <c r="L136" i="29" s="1"/>
  <c r="E138" i="29"/>
  <c r="L138" i="29" s="1"/>
  <c r="G138" i="29"/>
  <c r="N138" i="29" s="1"/>
  <c r="F214" i="29"/>
  <c r="M214" i="29" s="1"/>
  <c r="D212" i="29"/>
  <c r="K212" i="29" s="1"/>
  <c r="J212" i="29" s="1"/>
  <c r="D214" i="29"/>
  <c r="K214" i="29" s="1"/>
  <c r="E213" i="29"/>
  <c r="L213" i="29" s="1"/>
  <c r="C213" i="29"/>
  <c r="J213" i="29" s="1"/>
  <c r="E215" i="29"/>
  <c r="L215" i="29" s="1"/>
  <c r="G215" i="29"/>
  <c r="N215" i="29" s="1"/>
  <c r="E283" i="29"/>
  <c r="L283" i="29" s="1"/>
  <c r="D282" i="29"/>
  <c r="K282" i="29" s="1"/>
  <c r="J282" i="29" s="1"/>
  <c r="C283" i="29"/>
  <c r="J283" i="29" s="1"/>
  <c r="J84" i="29"/>
  <c r="J85" i="29"/>
  <c r="J87" i="29"/>
  <c r="J71" i="29"/>
  <c r="J88" i="29"/>
  <c r="J72" i="29"/>
  <c r="J89" i="29"/>
  <c r="J73" i="29"/>
  <c r="J90" i="29"/>
  <c r="J74" i="29"/>
  <c r="J91" i="29"/>
  <c r="J75" i="29"/>
  <c r="J92" i="29"/>
  <c r="J76" i="29"/>
  <c r="J93" i="29"/>
  <c r="J94" i="29"/>
  <c r="J78" i="29"/>
  <c r="J95" i="29"/>
  <c r="J79" i="29"/>
  <c r="J80" i="29"/>
  <c r="J81" i="29"/>
  <c r="J82" i="29"/>
  <c r="J62" i="29"/>
  <c r="J46" i="29"/>
  <c r="J63" i="29"/>
  <c r="J47" i="29"/>
  <c r="J64" i="29"/>
  <c r="J48" i="29"/>
  <c r="J65" i="29"/>
  <c r="J49" i="29"/>
  <c r="J66" i="29"/>
  <c r="J50" i="29"/>
  <c r="J67" i="29"/>
  <c r="J51" i="29"/>
  <c r="J36" i="29"/>
  <c r="J68" i="29"/>
  <c r="J52" i="29"/>
  <c r="J86" i="29"/>
  <c r="J69" i="29"/>
  <c r="J53" i="29"/>
  <c r="J37" i="29"/>
  <c r="J54" i="29"/>
  <c r="J38" i="29"/>
  <c r="J70" i="29"/>
  <c r="J55" i="29"/>
  <c r="J39" i="29"/>
  <c r="J83" i="29"/>
  <c r="J56" i="29"/>
  <c r="J40" i="29"/>
  <c r="J57" i="29"/>
  <c r="J41" i="29"/>
  <c r="J58" i="29"/>
  <c r="J42" i="29"/>
  <c r="J61" i="29"/>
  <c r="J45" i="29"/>
  <c r="J77" i="29"/>
  <c r="J59" i="29"/>
  <c r="J43" i="29"/>
  <c r="J60" i="29"/>
  <c r="J44" i="29"/>
  <c r="R87" i="20"/>
  <c r="R88" i="20"/>
  <c r="R90" i="20"/>
  <c r="I34" i="20"/>
  <c r="K86" i="20" s="1"/>
  <c r="P34" i="20"/>
  <c r="CG75" i="9"/>
  <c r="CG42" i="3"/>
  <c r="CO42" i="3" s="1"/>
  <c r="L28" i="19"/>
  <c r="F95" i="20"/>
  <c r="A512" i="20" s="1"/>
  <c r="F94" i="20"/>
  <c r="A505" i="20" s="1"/>
  <c r="F93" i="20"/>
  <c r="A498" i="20" s="1"/>
  <c r="F39" i="20"/>
  <c r="A120" i="20" s="1"/>
  <c r="E122" i="20" s="1"/>
  <c r="L122" i="20" s="1"/>
  <c r="F88" i="20"/>
  <c r="A463" i="20" s="1"/>
  <c r="F87" i="20"/>
  <c r="A456" i="20" s="1"/>
  <c r="F86" i="20"/>
  <c r="A449" i="20" s="1"/>
  <c r="F85" i="20"/>
  <c r="A442" i="20" s="1"/>
  <c r="F89" i="20"/>
  <c r="A470" i="20" s="1"/>
  <c r="F84" i="20"/>
  <c r="A435" i="20" s="1"/>
  <c r="F90" i="20"/>
  <c r="A477" i="20" s="1"/>
  <c r="F92" i="20"/>
  <c r="A491" i="20" s="1"/>
  <c r="F91" i="20"/>
  <c r="A484" i="20" s="1"/>
  <c r="CH55" i="3"/>
  <c r="CP55" i="3" s="1"/>
  <c r="CJ43" i="3"/>
  <c r="CR43" i="3" s="1"/>
  <c r="CH43" i="3"/>
  <c r="CP43" i="3" s="1"/>
  <c r="CI56" i="3"/>
  <c r="CQ56" i="3" s="1"/>
  <c r="CG54" i="3"/>
  <c r="CG56" i="3"/>
  <c r="CO56" i="3" s="1"/>
  <c r="CG35" i="3"/>
  <c r="CO35" i="3" s="1"/>
  <c r="CF55" i="3"/>
  <c r="CN55" i="3" s="1"/>
  <c r="CJ36" i="3"/>
  <c r="CR36" i="3" s="1"/>
  <c r="CI42" i="3"/>
  <c r="CG40" i="3"/>
  <c r="CI35" i="3"/>
  <c r="CQ35" i="3" s="1"/>
  <c r="F68" i="20"/>
  <c r="A323" i="20" s="1"/>
  <c r="F83" i="20"/>
  <c r="A428" i="20" s="1"/>
  <c r="CH41" i="3"/>
  <c r="CP41" i="3" s="1"/>
  <c r="F67" i="20"/>
  <c r="A316" i="20" s="1"/>
  <c r="CJ57" i="3"/>
  <c r="F51" i="20"/>
  <c r="A204" i="20" s="1"/>
  <c r="F82" i="20"/>
  <c r="A421" i="20" s="1"/>
  <c r="F50" i="20"/>
  <c r="A197" i="20" s="1"/>
  <c r="F63" i="20"/>
  <c r="A288" i="20" s="1"/>
  <c r="F47" i="20"/>
  <c r="A176" i="20" s="1"/>
  <c r="F65" i="20"/>
  <c r="A302" i="20" s="1"/>
  <c r="F78" i="20"/>
  <c r="A393" i="20" s="1"/>
  <c r="F46" i="20"/>
  <c r="A169" i="20" s="1"/>
  <c r="F44" i="20"/>
  <c r="A155" i="20" s="1"/>
  <c r="F59" i="20"/>
  <c r="A260" i="20" s="1"/>
  <c r="CF34" i="3"/>
  <c r="CN34" i="3" s="1"/>
  <c r="F36" i="20"/>
  <c r="A99" i="20" s="1"/>
  <c r="F75" i="20"/>
  <c r="A372" i="20" s="1"/>
  <c r="F66" i="20"/>
  <c r="A309" i="20" s="1"/>
  <c r="F43" i="20"/>
  <c r="A148" i="20" s="1"/>
  <c r="F74" i="20"/>
  <c r="A365" i="20" s="1"/>
  <c r="F49" i="20"/>
  <c r="A190" i="20" s="1"/>
  <c r="F58" i="20"/>
  <c r="A253" i="20" s="1"/>
  <c r="F80" i="20"/>
  <c r="A407" i="20" s="1"/>
  <c r="F73" i="20"/>
  <c r="A358" i="20" s="1"/>
  <c r="F64" i="20"/>
  <c r="A295" i="20" s="1"/>
  <c r="F72" i="20"/>
  <c r="A351" i="20" s="1"/>
  <c r="CH36" i="3"/>
  <c r="CP36" i="3" s="1"/>
  <c r="F48" i="20"/>
  <c r="A183" i="20" s="1"/>
  <c r="F69" i="20"/>
  <c r="A330" i="20" s="1"/>
  <c r="CH34" i="3"/>
  <c r="CP34" i="3" s="1"/>
  <c r="F81" i="20"/>
  <c r="A414" i="20" s="1"/>
  <c r="F53" i="20"/>
  <c r="A218" i="20" s="1"/>
  <c r="F79" i="20"/>
  <c r="A400" i="20" s="1"/>
  <c r="F37" i="20"/>
  <c r="A106" i="20" s="1"/>
  <c r="F52" i="20"/>
  <c r="A211" i="20" s="1"/>
  <c r="F42" i="20"/>
  <c r="A141" i="20" s="1"/>
  <c r="F57" i="20"/>
  <c r="A246" i="20" s="1"/>
  <c r="F62" i="20"/>
  <c r="A281" i="20" s="1"/>
  <c r="F41" i="20"/>
  <c r="A134" i="20" s="1"/>
  <c r="F77" i="20"/>
  <c r="A386" i="20" s="1"/>
  <c r="F56" i="20"/>
  <c r="A239" i="20" s="1"/>
  <c r="F61" i="20"/>
  <c r="A274" i="20" s="1"/>
  <c r="F71" i="20"/>
  <c r="A344" i="20" s="1"/>
  <c r="F45" i="20"/>
  <c r="A162" i="20" s="1"/>
  <c r="F70" i="20"/>
  <c r="A337" i="20" s="1"/>
  <c r="F76" i="20"/>
  <c r="A379" i="20" s="1"/>
  <c r="F54" i="20"/>
  <c r="A225" i="20" s="1"/>
  <c r="F60" i="20"/>
  <c r="A267" i="20" s="1"/>
  <c r="F38" i="20"/>
  <c r="A113" i="20" s="1"/>
  <c r="F40" i="20"/>
  <c r="A127" i="20" s="1"/>
  <c r="F55" i="20"/>
  <c r="A232" i="20" s="1"/>
  <c r="CH50" i="3"/>
  <c r="CP50" i="3" s="1"/>
  <c r="CG47" i="3"/>
  <c r="CG12" i="5"/>
  <c r="CO12" i="5" s="1"/>
  <c r="CG14" i="5"/>
  <c r="CO14" i="5" s="1"/>
  <c r="CF13" i="5"/>
  <c r="CN13" i="5" s="1"/>
  <c r="CI14" i="5"/>
  <c r="CQ14" i="5" s="1"/>
  <c r="CH13" i="5"/>
  <c r="CP13" i="5" s="1"/>
  <c r="CH15" i="5"/>
  <c r="CP15" i="5" s="1"/>
  <c r="CJ15" i="5"/>
  <c r="CR15" i="5" s="1"/>
  <c r="CG63" i="5"/>
  <c r="CO63" i="5" s="1"/>
  <c r="CH64" i="5"/>
  <c r="CP64" i="5" s="1"/>
  <c r="CG19" i="5"/>
  <c r="CO19" i="5" s="1"/>
  <c r="CG21" i="5"/>
  <c r="CO21" i="5" s="1"/>
  <c r="CH20" i="5"/>
  <c r="CP20" i="5" s="1"/>
  <c r="CF20" i="5"/>
  <c r="CN20" i="5" s="1"/>
  <c r="CI21" i="5"/>
  <c r="CQ21" i="5" s="1"/>
  <c r="CH22" i="5"/>
  <c r="CP22" i="5" s="1"/>
  <c r="CJ22" i="5"/>
  <c r="CR22" i="5" s="1"/>
  <c r="CG47" i="5"/>
  <c r="CO47" i="5" s="1"/>
  <c r="CG49" i="5"/>
  <c r="CO49" i="5" s="1"/>
  <c r="CI49" i="5"/>
  <c r="CQ49" i="5" s="1"/>
  <c r="CH48" i="5"/>
  <c r="CP48" i="5" s="1"/>
  <c r="CF48" i="5"/>
  <c r="CN48" i="5" s="1"/>
  <c r="CH50" i="5"/>
  <c r="CP50" i="5" s="1"/>
  <c r="CJ50" i="5"/>
  <c r="CR50" i="5" s="1"/>
  <c r="CG91" i="5"/>
  <c r="CO91" i="5" s="1"/>
  <c r="CH90" i="5"/>
  <c r="CP90" i="5" s="1"/>
  <c r="CF90" i="5"/>
  <c r="CN90" i="5" s="1"/>
  <c r="CG89" i="5"/>
  <c r="CO89" i="5" s="1"/>
  <c r="CI91" i="5"/>
  <c r="CQ91" i="5" s="1"/>
  <c r="CH92" i="5"/>
  <c r="CP92" i="5" s="1"/>
  <c r="CJ92" i="5"/>
  <c r="CR92" i="5" s="1"/>
  <c r="CH13" i="3"/>
  <c r="CF13" i="3"/>
  <c r="CN13" i="3" s="1"/>
  <c r="CI14" i="3"/>
  <c r="CG14" i="3"/>
  <c r="CO14" i="3" s="1"/>
  <c r="CG12" i="3"/>
  <c r="CO12" i="3" s="1"/>
  <c r="CH15" i="3"/>
  <c r="CP15" i="3" s="1"/>
  <c r="CJ15" i="3"/>
  <c r="CG21" i="9"/>
  <c r="CO21" i="9" s="1"/>
  <c r="CF20" i="9"/>
  <c r="CN20" i="9" s="1"/>
  <c r="CG19" i="9"/>
  <c r="CI21" i="9"/>
  <c r="CQ21" i="9" s="1"/>
  <c r="CH20" i="9"/>
  <c r="CP20" i="9" s="1"/>
  <c r="CH22" i="9"/>
  <c r="CP22" i="9" s="1"/>
  <c r="CJ22" i="9"/>
  <c r="CR22" i="9" s="1"/>
  <c r="CF27" i="9"/>
  <c r="CN27" i="9" s="1"/>
  <c r="CG28" i="9"/>
  <c r="CO28" i="9" s="1"/>
  <c r="CG26" i="9"/>
  <c r="CH27" i="9"/>
  <c r="CP27" i="9" s="1"/>
  <c r="CI28" i="9"/>
  <c r="CQ28" i="9" s="1"/>
  <c r="CH29" i="9"/>
  <c r="CP29" i="9" s="1"/>
  <c r="CJ29" i="9"/>
  <c r="CR29" i="9" s="1"/>
  <c r="CH13" i="9"/>
  <c r="CF13" i="9"/>
  <c r="CN13" i="9" s="1"/>
  <c r="CG14" i="9"/>
  <c r="CO14" i="9" s="1"/>
  <c r="CI14" i="9"/>
  <c r="CG12" i="9"/>
  <c r="CO12" i="9" s="1"/>
  <c r="CH15" i="9"/>
  <c r="CP15" i="9" s="1"/>
  <c r="CJ15" i="9"/>
  <c r="CG35" i="9"/>
  <c r="CO35" i="9" s="1"/>
  <c r="CI35" i="9"/>
  <c r="CQ35" i="9" s="1"/>
  <c r="CH34" i="9"/>
  <c r="CP34" i="9" s="1"/>
  <c r="CG33" i="9"/>
  <c r="CF34" i="9"/>
  <c r="CN34" i="9" s="1"/>
  <c r="CH36" i="9"/>
  <c r="CP36" i="9" s="1"/>
  <c r="CJ36" i="9"/>
  <c r="CR36" i="9" s="1"/>
  <c r="CF48" i="9"/>
  <c r="CN48" i="9" s="1"/>
  <c r="CG49" i="9"/>
  <c r="CO49" i="9" s="1"/>
  <c r="CG47" i="9"/>
  <c r="CH48" i="9"/>
  <c r="CP48" i="9" s="1"/>
  <c r="CI49" i="9"/>
  <c r="CQ49" i="9" s="1"/>
  <c r="CH50" i="9"/>
  <c r="CP50" i="9" s="1"/>
  <c r="CJ50" i="9"/>
  <c r="CR50" i="9" s="1"/>
  <c r="CJ71" i="9"/>
  <c r="CR71" i="9" s="1"/>
  <c r="CF90" i="7"/>
  <c r="CN90" i="7" s="1"/>
  <c r="CG89" i="7"/>
  <c r="CH90" i="7"/>
  <c r="CP90" i="7" s="1"/>
  <c r="CI91" i="7"/>
  <c r="CQ91" i="7" s="1"/>
  <c r="CG91" i="7"/>
  <c r="CO91" i="7" s="1"/>
  <c r="CH92" i="7"/>
  <c r="CP92" i="7" s="1"/>
  <c r="CJ92" i="7"/>
  <c r="CR92" i="7" s="1"/>
  <c r="CG61" i="7"/>
  <c r="CF62" i="7"/>
  <c r="CN62" i="7" s="1"/>
  <c r="CI63" i="7"/>
  <c r="CQ63" i="7" s="1"/>
  <c r="CG63" i="7"/>
  <c r="CO63" i="7" s="1"/>
  <c r="CH62" i="7"/>
  <c r="CP62" i="7" s="1"/>
  <c r="CH64" i="7"/>
  <c r="CP64" i="7" s="1"/>
  <c r="CJ64" i="7"/>
  <c r="CR64" i="7" s="1"/>
  <c r="CI42" i="7"/>
  <c r="CQ42" i="7" s="1"/>
  <c r="CI49" i="7"/>
  <c r="CQ49" i="7" s="1"/>
  <c r="CG49" i="7"/>
  <c r="CO49" i="7" s="1"/>
  <c r="CH48" i="7"/>
  <c r="CP48" i="7" s="1"/>
  <c r="CF48" i="7"/>
  <c r="CN48" i="7" s="1"/>
  <c r="CG47" i="7"/>
  <c r="CH50" i="7"/>
  <c r="CP50" i="7" s="1"/>
  <c r="CJ50" i="7"/>
  <c r="CR50" i="7" s="1"/>
  <c r="CH20" i="7"/>
  <c r="CP20" i="7" s="1"/>
  <c r="CI21" i="7"/>
  <c r="CQ21" i="7" s="1"/>
  <c r="CH22" i="7"/>
  <c r="CP22" i="7" s="1"/>
  <c r="CX13" i="7"/>
  <c r="G362" i="29" l="1"/>
  <c r="N362" i="29" s="1"/>
  <c r="E362" i="29"/>
  <c r="L362" i="29" s="1"/>
  <c r="E360" i="29"/>
  <c r="L360" i="29" s="1"/>
  <c r="D361" i="29"/>
  <c r="K361" i="29" s="1"/>
  <c r="D359" i="29"/>
  <c r="K359" i="29" s="1"/>
  <c r="J359" i="29" s="1"/>
  <c r="C360" i="29"/>
  <c r="J360" i="29" s="1"/>
  <c r="G187" i="29"/>
  <c r="N187" i="29" s="1"/>
  <c r="G509" i="29"/>
  <c r="N509" i="29" s="1"/>
  <c r="E509" i="29"/>
  <c r="L509" i="29" s="1"/>
  <c r="D508" i="29"/>
  <c r="K508" i="29" s="1"/>
  <c r="C507" i="29"/>
  <c r="J507" i="29" s="1"/>
  <c r="E507" i="29"/>
  <c r="L507" i="29" s="1"/>
  <c r="D506" i="29"/>
  <c r="K506" i="29" s="1"/>
  <c r="J506" i="29" s="1"/>
  <c r="E101" i="29"/>
  <c r="L101" i="29" s="1"/>
  <c r="CJ36" i="13"/>
  <c r="CR36" i="13" s="1"/>
  <c r="CQ36" i="13" s="1"/>
  <c r="CO27" i="3"/>
  <c r="CG35" i="13"/>
  <c r="CO35" i="13" s="1"/>
  <c r="CG33" i="13"/>
  <c r="CO33" i="13" s="1"/>
  <c r="CN33" i="13" s="1"/>
  <c r="CJ22" i="13"/>
  <c r="CR22" i="13" s="1"/>
  <c r="L3" i="19"/>
  <c r="L2" i="19" s="1"/>
  <c r="CQ29" i="3"/>
  <c r="D142" i="29"/>
  <c r="K142" i="29" s="1"/>
  <c r="J142" i="29" s="1"/>
  <c r="E416" i="29"/>
  <c r="L416" i="29" s="1"/>
  <c r="F417" i="29"/>
  <c r="M417" i="29" s="1"/>
  <c r="E474" i="29"/>
  <c r="L474" i="29" s="1"/>
  <c r="D478" i="29"/>
  <c r="K478" i="29" s="1"/>
  <c r="J478" i="29" s="1"/>
  <c r="F480" i="29"/>
  <c r="M480" i="29" s="1"/>
  <c r="C143" i="29"/>
  <c r="J143" i="29" s="1"/>
  <c r="D144" i="29"/>
  <c r="K144" i="29" s="1"/>
  <c r="C402" i="29"/>
  <c r="J402" i="29" s="1"/>
  <c r="CJ64" i="13"/>
  <c r="CR64" i="13" s="1"/>
  <c r="E143" i="29"/>
  <c r="L143" i="29" s="1"/>
  <c r="K143" i="29" s="1"/>
  <c r="D401" i="29"/>
  <c r="K401" i="29" s="1"/>
  <c r="J401" i="29" s="1"/>
  <c r="CH64" i="13"/>
  <c r="CP64" i="13" s="1"/>
  <c r="F144" i="29"/>
  <c r="M144" i="29" s="1"/>
  <c r="G467" i="29"/>
  <c r="N467" i="29" s="1"/>
  <c r="E402" i="29"/>
  <c r="L402" i="29" s="1"/>
  <c r="CI63" i="13"/>
  <c r="CQ63" i="13" s="1"/>
  <c r="E467" i="29"/>
  <c r="L467" i="29" s="1"/>
  <c r="CH62" i="13"/>
  <c r="CP62" i="13" s="1"/>
  <c r="CJ29" i="13"/>
  <c r="CR29" i="13" s="1"/>
  <c r="C465" i="29"/>
  <c r="J465" i="29" s="1"/>
  <c r="K465" i="29" s="1"/>
  <c r="CG63" i="13"/>
  <c r="CO63" i="13" s="1"/>
  <c r="CH29" i="13"/>
  <c r="CP29" i="13" s="1"/>
  <c r="CQ29" i="13" s="1"/>
  <c r="D466" i="29"/>
  <c r="K466" i="29" s="1"/>
  <c r="CF62" i="13"/>
  <c r="CN62" i="13" s="1"/>
  <c r="CH27" i="13"/>
  <c r="CP27" i="13" s="1"/>
  <c r="CO27" i="13" s="1"/>
  <c r="C220" i="29"/>
  <c r="J220" i="29" s="1"/>
  <c r="D464" i="29"/>
  <c r="K464" i="29" s="1"/>
  <c r="J464" i="29" s="1"/>
  <c r="CG28" i="13"/>
  <c r="CO28" i="13" s="1"/>
  <c r="CI28" i="13"/>
  <c r="CQ28" i="13" s="1"/>
  <c r="CG26" i="13"/>
  <c r="CO26" i="13" s="1"/>
  <c r="CN26" i="13" s="1"/>
  <c r="F368" i="29"/>
  <c r="M368" i="29" s="1"/>
  <c r="G418" i="29"/>
  <c r="N418" i="29" s="1"/>
  <c r="E418" i="29"/>
  <c r="L418" i="29" s="1"/>
  <c r="D415" i="29"/>
  <c r="K415" i="29" s="1"/>
  <c r="J415" i="29" s="1"/>
  <c r="D436" i="29"/>
  <c r="K436" i="29" s="1"/>
  <c r="J436" i="29" s="1"/>
  <c r="G145" i="29"/>
  <c r="N145" i="29" s="1"/>
  <c r="C416" i="29"/>
  <c r="J416" i="29" s="1"/>
  <c r="C178" i="29"/>
  <c r="J178" i="29" s="1"/>
  <c r="F179" i="29"/>
  <c r="M179" i="29" s="1"/>
  <c r="CJ36" i="5"/>
  <c r="CR36" i="5" s="1"/>
  <c r="CJ85" i="7"/>
  <c r="CR85" i="7" s="1"/>
  <c r="CH36" i="5"/>
  <c r="CP36" i="5" s="1"/>
  <c r="CQ36" i="5" s="1"/>
  <c r="CJ57" i="7"/>
  <c r="CR57" i="7" s="1"/>
  <c r="CH85" i="7"/>
  <c r="CP85" i="7" s="1"/>
  <c r="CF34" i="5"/>
  <c r="CN34" i="5" s="1"/>
  <c r="G173" i="29"/>
  <c r="N173" i="29" s="1"/>
  <c r="CH57" i="7"/>
  <c r="CP57" i="7" s="1"/>
  <c r="CH83" i="7"/>
  <c r="CP83" i="7" s="1"/>
  <c r="CI35" i="5"/>
  <c r="CQ35" i="5" s="1"/>
  <c r="E173" i="29"/>
  <c r="L173" i="29" s="1"/>
  <c r="CH55" i="7"/>
  <c r="CP55" i="7" s="1"/>
  <c r="CG84" i="7"/>
  <c r="CO84" i="7" s="1"/>
  <c r="CH34" i="5"/>
  <c r="CP34" i="5" s="1"/>
  <c r="E171" i="29"/>
  <c r="L171" i="29" s="1"/>
  <c r="CF55" i="7"/>
  <c r="CN55" i="7" s="1"/>
  <c r="CF83" i="7"/>
  <c r="CN83" i="7" s="1"/>
  <c r="CG33" i="5"/>
  <c r="CO33" i="5" s="1"/>
  <c r="CN33" i="5" s="1"/>
  <c r="D172" i="29"/>
  <c r="K172" i="29" s="1"/>
  <c r="L172" i="29" s="1"/>
  <c r="CG42" i="13"/>
  <c r="CO42" i="13" s="1"/>
  <c r="CP42" i="13" s="1"/>
  <c r="CH34" i="7"/>
  <c r="CP34" i="7" s="1"/>
  <c r="CG56" i="7"/>
  <c r="CO56" i="7" s="1"/>
  <c r="CI84" i="7"/>
  <c r="CQ84" i="7" s="1"/>
  <c r="D170" i="29"/>
  <c r="K170" i="29" s="1"/>
  <c r="J170" i="29" s="1"/>
  <c r="CJ92" i="13"/>
  <c r="CR92" i="13" s="1"/>
  <c r="CJ36" i="7"/>
  <c r="CR36" i="7" s="1"/>
  <c r="CG35" i="7"/>
  <c r="CO35" i="7" s="1"/>
  <c r="CI56" i="7"/>
  <c r="CQ56" i="7" s="1"/>
  <c r="C171" i="29"/>
  <c r="J171" i="29" s="1"/>
  <c r="CH92" i="13"/>
  <c r="CP92" i="13" s="1"/>
  <c r="E178" i="29"/>
  <c r="L178" i="29" s="1"/>
  <c r="CH36" i="7"/>
  <c r="CP36" i="7" s="1"/>
  <c r="CI35" i="7"/>
  <c r="CQ35" i="7" s="1"/>
  <c r="CH90" i="13"/>
  <c r="CP90" i="13" s="1"/>
  <c r="CO90" i="13" s="1"/>
  <c r="CF34" i="7"/>
  <c r="CN34" i="7" s="1"/>
  <c r="G180" i="29"/>
  <c r="N180" i="29" s="1"/>
  <c r="M180" i="29" s="1"/>
  <c r="CG91" i="13"/>
  <c r="CO91" i="13" s="1"/>
  <c r="CP91" i="13" s="1"/>
  <c r="CG49" i="3"/>
  <c r="CO49" i="3" s="1"/>
  <c r="D226" i="29"/>
  <c r="K226" i="29" s="1"/>
  <c r="J226" i="29" s="1"/>
  <c r="CH41" i="13"/>
  <c r="CP41" i="13" s="1"/>
  <c r="CI49" i="3"/>
  <c r="CQ49" i="3" s="1"/>
  <c r="CF41" i="13"/>
  <c r="CN41" i="13" s="1"/>
  <c r="CH48" i="3"/>
  <c r="CP48" i="3" s="1"/>
  <c r="CO48" i="3" s="1"/>
  <c r="CJ43" i="9"/>
  <c r="CR43" i="9" s="1"/>
  <c r="CJ50" i="3"/>
  <c r="CR50" i="3" s="1"/>
  <c r="CQ50" i="3" s="1"/>
  <c r="CJ85" i="13"/>
  <c r="CR85" i="13" s="1"/>
  <c r="CH43" i="9"/>
  <c r="CP43" i="9" s="1"/>
  <c r="CH85" i="13"/>
  <c r="CP85" i="13" s="1"/>
  <c r="CG42" i="9"/>
  <c r="CO42" i="9" s="1"/>
  <c r="CI84" i="13"/>
  <c r="CQ84" i="13" s="1"/>
  <c r="CG40" i="13"/>
  <c r="CO40" i="13" s="1"/>
  <c r="CN40" i="13" s="1"/>
  <c r="CF41" i="9"/>
  <c r="CN41" i="9" s="1"/>
  <c r="CH83" i="13"/>
  <c r="CP83" i="13" s="1"/>
  <c r="CO83" i="13" s="1"/>
  <c r="CI42" i="9"/>
  <c r="CQ42" i="9" s="1"/>
  <c r="CG84" i="13"/>
  <c r="CO84" i="13" s="1"/>
  <c r="CH41" i="9"/>
  <c r="CP41" i="9" s="1"/>
  <c r="CG82" i="13"/>
  <c r="CO82" i="13" s="1"/>
  <c r="CN82" i="13" s="1"/>
  <c r="CJ43" i="13"/>
  <c r="CR43" i="13" s="1"/>
  <c r="CH43" i="13"/>
  <c r="CP43" i="13" s="1"/>
  <c r="CQ43" i="13" s="1"/>
  <c r="CO41" i="3"/>
  <c r="CH20" i="3"/>
  <c r="CP20" i="3" s="1"/>
  <c r="CJ22" i="3"/>
  <c r="CR22" i="3" s="1"/>
  <c r="CG21" i="3"/>
  <c r="CO21" i="3" s="1"/>
  <c r="CG19" i="3"/>
  <c r="CO19" i="3" s="1"/>
  <c r="CN19" i="3" s="1"/>
  <c r="CF20" i="3"/>
  <c r="CN20" i="3" s="1"/>
  <c r="CI21" i="3"/>
  <c r="CQ21" i="3" s="1"/>
  <c r="CH22" i="3"/>
  <c r="CP22" i="3" s="1"/>
  <c r="CJ78" i="7"/>
  <c r="CR78" i="7" s="1"/>
  <c r="G425" i="29"/>
  <c r="N425" i="29" s="1"/>
  <c r="CH78" i="7"/>
  <c r="CP78" i="7" s="1"/>
  <c r="E425" i="29"/>
  <c r="L425" i="29" s="1"/>
  <c r="CH76" i="7"/>
  <c r="CP76" i="7" s="1"/>
  <c r="D424" i="29"/>
  <c r="K424" i="29" s="1"/>
  <c r="L424" i="29" s="1"/>
  <c r="CG77" i="7"/>
  <c r="CO77" i="7" s="1"/>
  <c r="E423" i="29"/>
  <c r="L423" i="29" s="1"/>
  <c r="CI77" i="7"/>
  <c r="CQ77" i="7" s="1"/>
  <c r="C423" i="29"/>
  <c r="J423" i="29" s="1"/>
  <c r="CF76" i="7"/>
  <c r="CN76" i="7" s="1"/>
  <c r="D422" i="29"/>
  <c r="K422" i="29" s="1"/>
  <c r="J422" i="29" s="1"/>
  <c r="CJ64" i="16"/>
  <c r="CR64" i="16" s="1"/>
  <c r="CH64" i="16"/>
  <c r="CP64" i="16" s="1"/>
  <c r="CI63" i="16"/>
  <c r="CQ63" i="16" s="1"/>
  <c r="CG63" i="16"/>
  <c r="CO63" i="16" s="1"/>
  <c r="CH62" i="16"/>
  <c r="CP62" i="16" s="1"/>
  <c r="CO62" i="16" s="1"/>
  <c r="CG61" i="16"/>
  <c r="CO61" i="16" s="1"/>
  <c r="CN61" i="16" s="1"/>
  <c r="D310" i="29"/>
  <c r="K310" i="29" s="1"/>
  <c r="J310" i="29" s="1"/>
  <c r="C311" i="29"/>
  <c r="J311" i="29" s="1"/>
  <c r="K311" i="29" s="1"/>
  <c r="F312" i="29"/>
  <c r="M312" i="29" s="1"/>
  <c r="CJ43" i="5"/>
  <c r="CR43" i="5" s="1"/>
  <c r="CH43" i="5"/>
  <c r="CP43" i="5" s="1"/>
  <c r="CG42" i="5"/>
  <c r="CO42" i="5" s="1"/>
  <c r="CG40" i="5"/>
  <c r="CO40" i="5" s="1"/>
  <c r="CN40" i="5" s="1"/>
  <c r="CI42" i="5"/>
  <c r="CQ42" i="5" s="1"/>
  <c r="CH41" i="5"/>
  <c r="CP41" i="5" s="1"/>
  <c r="CO41" i="5" s="1"/>
  <c r="G313" i="29"/>
  <c r="N313" i="29" s="1"/>
  <c r="E313" i="29"/>
  <c r="L313" i="29" s="1"/>
  <c r="CP49" i="13"/>
  <c r="D354" i="29"/>
  <c r="K354" i="29" s="1"/>
  <c r="F354" i="29"/>
  <c r="M354" i="29" s="1"/>
  <c r="K57" i="20"/>
  <c r="K56" i="20"/>
  <c r="I66" i="20"/>
  <c r="K64" i="20"/>
  <c r="G355" i="29"/>
  <c r="N355" i="29" s="1"/>
  <c r="E355" i="29"/>
  <c r="L355" i="29" s="1"/>
  <c r="C353" i="29"/>
  <c r="J353" i="29" s="1"/>
  <c r="D352" i="29"/>
  <c r="K352" i="29" s="1"/>
  <c r="J352" i="29" s="1"/>
  <c r="T65" i="31"/>
  <c r="AE302" i="31" s="1"/>
  <c r="AJ305" i="31" s="1"/>
  <c r="AQ305" i="31" s="1"/>
  <c r="T44" i="29"/>
  <c r="AE155" i="29" s="1"/>
  <c r="AH156" i="29" s="1"/>
  <c r="AO156" i="29" s="1"/>
  <c r="AN156" i="29" s="1"/>
  <c r="T82" i="29"/>
  <c r="AE421" i="29" s="1"/>
  <c r="AJ424" i="29" s="1"/>
  <c r="AQ424" i="29" s="1"/>
  <c r="M85" i="31"/>
  <c r="P442" i="31" s="1"/>
  <c r="U445" i="31" s="1"/>
  <c r="AB445" i="31" s="1"/>
  <c r="T80" i="31"/>
  <c r="AE407" i="31" s="1"/>
  <c r="C486" i="29"/>
  <c r="J486" i="29" s="1"/>
  <c r="CJ78" i="5"/>
  <c r="CR78" i="5" s="1"/>
  <c r="T88" i="31"/>
  <c r="AE463" i="31" s="1"/>
  <c r="AG465" i="31" s="1"/>
  <c r="AN465" i="31" s="1"/>
  <c r="CP56" i="13"/>
  <c r="L4" i="19"/>
  <c r="Q6" i="19" s="1"/>
  <c r="I47" i="20"/>
  <c r="K68" i="20"/>
  <c r="K60" i="20"/>
  <c r="I54" i="20"/>
  <c r="K41" i="20"/>
  <c r="I83" i="20"/>
  <c r="I50" i="20"/>
  <c r="K69" i="20"/>
  <c r="I68" i="20"/>
  <c r="K61" i="20"/>
  <c r="K81" i="20"/>
  <c r="I59" i="20"/>
  <c r="K62" i="20"/>
  <c r="I51" i="20"/>
  <c r="I71" i="20"/>
  <c r="K53" i="20"/>
  <c r="I52" i="20"/>
  <c r="K45" i="20"/>
  <c r="K65" i="20"/>
  <c r="K37" i="20"/>
  <c r="K83" i="20"/>
  <c r="K82" i="20"/>
  <c r="I55" i="20"/>
  <c r="I64" i="20"/>
  <c r="I73" i="20"/>
  <c r="I72" i="20"/>
  <c r="K49" i="20"/>
  <c r="K58" i="20"/>
  <c r="T58" i="29"/>
  <c r="AE253" i="29" s="1"/>
  <c r="AJ256" i="29" s="1"/>
  <c r="AQ256" i="29" s="1"/>
  <c r="K67" i="20"/>
  <c r="K66" i="20"/>
  <c r="I39" i="20"/>
  <c r="I48" i="20"/>
  <c r="I57" i="20"/>
  <c r="I56" i="20"/>
  <c r="K70" i="20"/>
  <c r="K79" i="20"/>
  <c r="K36" i="20"/>
  <c r="K51" i="20"/>
  <c r="K50" i="20"/>
  <c r="I81" i="20"/>
  <c r="I36" i="20"/>
  <c r="I41" i="20"/>
  <c r="I40" i="20"/>
  <c r="K75" i="20"/>
  <c r="I42" i="20"/>
  <c r="I58" i="20"/>
  <c r="I77" i="20"/>
  <c r="I65" i="20"/>
  <c r="I79" i="20"/>
  <c r="I78" i="20"/>
  <c r="K71" i="20"/>
  <c r="K59" i="20"/>
  <c r="K73" i="20"/>
  <c r="K72" i="20"/>
  <c r="K55" i="20"/>
  <c r="I49" i="20"/>
  <c r="I63" i="20"/>
  <c r="I62" i="20"/>
  <c r="I45" i="20"/>
  <c r="I70" i="20"/>
  <c r="T66" i="29"/>
  <c r="AE309" i="29" s="1"/>
  <c r="AI311" i="29" s="1"/>
  <c r="AP311" i="29" s="1"/>
  <c r="CQ50" i="13"/>
  <c r="CP70" i="13"/>
  <c r="CP28" i="3"/>
  <c r="E271" i="29"/>
  <c r="L271" i="29" s="1"/>
  <c r="M271" i="29" s="1"/>
  <c r="C269" i="29"/>
  <c r="J269" i="29" s="1"/>
  <c r="D268" i="29"/>
  <c r="K268" i="29" s="1"/>
  <c r="J268" i="29" s="1"/>
  <c r="E269" i="29"/>
  <c r="L269" i="29" s="1"/>
  <c r="D270" i="29"/>
  <c r="K270" i="29" s="1"/>
  <c r="L270" i="29" s="1"/>
  <c r="D345" i="29"/>
  <c r="K345" i="29" s="1"/>
  <c r="J345" i="29" s="1"/>
  <c r="L144" i="31"/>
  <c r="K122" i="29"/>
  <c r="CG89" i="16"/>
  <c r="CO89" i="16" s="1"/>
  <c r="CN89" i="16" s="1"/>
  <c r="CF90" i="16"/>
  <c r="CN90" i="16" s="1"/>
  <c r="CG91" i="16"/>
  <c r="CO91" i="16" s="1"/>
  <c r="CI91" i="16"/>
  <c r="CQ91" i="16" s="1"/>
  <c r="CH90" i="16"/>
  <c r="CP90" i="16" s="1"/>
  <c r="CH92" i="16"/>
  <c r="CP92" i="16" s="1"/>
  <c r="CJ92" i="16"/>
  <c r="CR92" i="16" s="1"/>
  <c r="CQ78" i="13"/>
  <c r="CG68" i="16"/>
  <c r="CO68" i="16" s="1"/>
  <c r="CN68" i="16" s="1"/>
  <c r="CF69" i="16"/>
  <c r="CN69" i="16" s="1"/>
  <c r="CG70" i="16"/>
  <c r="CO70" i="16" s="1"/>
  <c r="CH69" i="16"/>
  <c r="CP69" i="16" s="1"/>
  <c r="CI70" i="16"/>
  <c r="CQ70" i="16" s="1"/>
  <c r="CH71" i="16"/>
  <c r="CP71" i="16" s="1"/>
  <c r="CJ71" i="16"/>
  <c r="CR71" i="16" s="1"/>
  <c r="CO20" i="13"/>
  <c r="CG82" i="16"/>
  <c r="CO82" i="16" s="1"/>
  <c r="CN82" i="16" s="1"/>
  <c r="CF83" i="16"/>
  <c r="CN83" i="16" s="1"/>
  <c r="CH83" i="16"/>
  <c r="CP83" i="16" s="1"/>
  <c r="CG84" i="16"/>
  <c r="CO84" i="16" s="1"/>
  <c r="CI84" i="16"/>
  <c r="CQ84" i="16" s="1"/>
  <c r="CH85" i="16"/>
  <c r="CP85" i="16" s="1"/>
  <c r="CJ85" i="16"/>
  <c r="CR85" i="16" s="1"/>
  <c r="CP77" i="13"/>
  <c r="CG12" i="16"/>
  <c r="CO12" i="16" s="1"/>
  <c r="CF13" i="16"/>
  <c r="CN13" i="16" s="1"/>
  <c r="CH13" i="16"/>
  <c r="CP13" i="16" s="1"/>
  <c r="CX13" i="16" s="1"/>
  <c r="CG14" i="16"/>
  <c r="CO14" i="16" s="1"/>
  <c r="CI14" i="16"/>
  <c r="CQ14" i="16" s="1"/>
  <c r="CY14" i="16" s="1"/>
  <c r="CH15" i="16"/>
  <c r="CP15" i="16" s="1"/>
  <c r="CJ15" i="16"/>
  <c r="CR15" i="16" s="1"/>
  <c r="CZ15" i="16" s="1"/>
  <c r="CG47" i="16"/>
  <c r="CO47" i="16" s="1"/>
  <c r="CN47" i="16" s="1"/>
  <c r="CF48" i="16"/>
  <c r="CN48" i="16" s="1"/>
  <c r="CG49" i="16"/>
  <c r="CO49" i="16" s="1"/>
  <c r="CH48" i="16"/>
  <c r="CP48" i="16" s="1"/>
  <c r="CI49" i="16"/>
  <c r="CQ49" i="16" s="1"/>
  <c r="CH50" i="16"/>
  <c r="CP50" i="16" s="1"/>
  <c r="CJ50" i="16"/>
  <c r="CR50" i="16" s="1"/>
  <c r="CG54" i="16"/>
  <c r="CO54" i="16" s="1"/>
  <c r="CN54" i="16" s="1"/>
  <c r="CF55" i="16"/>
  <c r="CN55" i="16" s="1"/>
  <c r="CH55" i="16"/>
  <c r="CP55" i="16" s="1"/>
  <c r="CI56" i="16"/>
  <c r="CQ56" i="16" s="1"/>
  <c r="CG56" i="16"/>
  <c r="CO56" i="16" s="1"/>
  <c r="CH57" i="16"/>
  <c r="CP57" i="16" s="1"/>
  <c r="CJ57" i="16"/>
  <c r="CR57" i="16" s="1"/>
  <c r="CF27" i="16"/>
  <c r="CN27" i="16" s="1"/>
  <c r="CG26" i="16"/>
  <c r="CO26" i="16" s="1"/>
  <c r="CN26" i="16" s="1"/>
  <c r="CH27" i="16"/>
  <c r="CP27" i="16" s="1"/>
  <c r="CI28" i="16"/>
  <c r="CQ28" i="16" s="1"/>
  <c r="CG28" i="16"/>
  <c r="CO28" i="16" s="1"/>
  <c r="CH29" i="16"/>
  <c r="CP29" i="16" s="1"/>
  <c r="CJ29" i="16"/>
  <c r="CR29" i="16" s="1"/>
  <c r="CG33" i="16"/>
  <c r="CO33" i="16" s="1"/>
  <c r="CN33" i="16" s="1"/>
  <c r="CF34" i="16"/>
  <c r="CN34" i="16" s="1"/>
  <c r="CI35" i="16"/>
  <c r="CQ35" i="16" s="1"/>
  <c r="CH34" i="16"/>
  <c r="CP34" i="16" s="1"/>
  <c r="CG35" i="16"/>
  <c r="CO35" i="16" s="1"/>
  <c r="CH36" i="16"/>
  <c r="CP36" i="16" s="1"/>
  <c r="CJ36" i="16"/>
  <c r="CR36" i="16" s="1"/>
  <c r="CF20" i="16"/>
  <c r="CN20" i="16" s="1"/>
  <c r="CG19" i="16"/>
  <c r="CO19" i="16" s="1"/>
  <c r="CN19" i="16" s="1"/>
  <c r="CH20" i="16"/>
  <c r="CP20" i="16" s="1"/>
  <c r="CG21" i="16"/>
  <c r="CO21" i="16" s="1"/>
  <c r="CI21" i="16"/>
  <c r="CQ21" i="16" s="1"/>
  <c r="CH22" i="16"/>
  <c r="CP22" i="16" s="1"/>
  <c r="CJ22" i="16"/>
  <c r="CR22" i="16" s="1"/>
  <c r="CF41" i="16"/>
  <c r="CN41" i="16" s="1"/>
  <c r="CG40" i="16"/>
  <c r="CO40" i="16" s="1"/>
  <c r="CN40" i="16" s="1"/>
  <c r="CH41" i="16"/>
  <c r="CP41" i="16" s="1"/>
  <c r="CG42" i="16"/>
  <c r="CO42" i="16" s="1"/>
  <c r="CI42" i="16"/>
  <c r="CQ42" i="16" s="1"/>
  <c r="CH43" i="16"/>
  <c r="CP43" i="16" s="1"/>
  <c r="CJ43" i="16"/>
  <c r="CR43" i="16" s="1"/>
  <c r="CG75" i="16"/>
  <c r="CO75" i="16" s="1"/>
  <c r="CN75" i="16" s="1"/>
  <c r="CF76" i="16"/>
  <c r="CN76" i="16" s="1"/>
  <c r="CH76" i="16"/>
  <c r="CP76" i="16" s="1"/>
  <c r="CI77" i="16"/>
  <c r="CQ77" i="16" s="1"/>
  <c r="CG77" i="16"/>
  <c r="CO77" i="16" s="1"/>
  <c r="CH78" i="16"/>
  <c r="CP78" i="16" s="1"/>
  <c r="CJ78" i="16"/>
  <c r="CR78" i="16" s="1"/>
  <c r="CQ71" i="13"/>
  <c r="CP35" i="13"/>
  <c r="CO76" i="13"/>
  <c r="CO34" i="13"/>
  <c r="CQ57" i="13"/>
  <c r="CO69" i="13"/>
  <c r="CX15" i="13"/>
  <c r="CQ15" i="13"/>
  <c r="CY15" i="13" s="1"/>
  <c r="CW14" i="13"/>
  <c r="CP14" i="13"/>
  <c r="CX14" i="13" s="1"/>
  <c r="CO55" i="13"/>
  <c r="CQ22" i="13"/>
  <c r="CO48" i="13"/>
  <c r="CO13" i="13"/>
  <c r="CW13" i="13" s="1"/>
  <c r="CV13" i="13"/>
  <c r="CO62" i="13"/>
  <c r="CP21" i="13"/>
  <c r="CW12" i="13"/>
  <c r="CN12" i="13"/>
  <c r="CV12" i="13" s="1"/>
  <c r="CG47" i="11"/>
  <c r="CO47" i="11" s="1"/>
  <c r="CN47" i="11" s="1"/>
  <c r="CF48" i="11"/>
  <c r="CN48" i="11" s="1"/>
  <c r="CG49" i="11"/>
  <c r="CO49" i="11" s="1"/>
  <c r="CI49" i="11"/>
  <c r="CQ49" i="11" s="1"/>
  <c r="CH48" i="11"/>
  <c r="CP48" i="11" s="1"/>
  <c r="CH50" i="11"/>
  <c r="CP50" i="11" s="1"/>
  <c r="CJ50" i="11"/>
  <c r="CR50" i="11" s="1"/>
  <c r="CG75" i="11"/>
  <c r="CO75" i="11" s="1"/>
  <c r="CN75" i="11" s="1"/>
  <c r="CF76" i="11"/>
  <c r="CN76" i="11" s="1"/>
  <c r="CH76" i="11"/>
  <c r="CP76" i="11" s="1"/>
  <c r="CI77" i="11"/>
  <c r="CQ77" i="11" s="1"/>
  <c r="CG77" i="11"/>
  <c r="CO77" i="11" s="1"/>
  <c r="CH78" i="11"/>
  <c r="CP78" i="11" s="1"/>
  <c r="CJ78" i="11"/>
  <c r="CR78" i="11" s="1"/>
  <c r="CG54" i="11"/>
  <c r="CO54" i="11" s="1"/>
  <c r="CN54" i="11" s="1"/>
  <c r="CF55" i="11"/>
  <c r="CN55" i="11" s="1"/>
  <c r="CH55" i="11"/>
  <c r="CP55" i="11" s="1"/>
  <c r="CI56" i="11"/>
  <c r="CQ56" i="11" s="1"/>
  <c r="CG56" i="11"/>
  <c r="CO56" i="11" s="1"/>
  <c r="CH57" i="11"/>
  <c r="CP57" i="11" s="1"/>
  <c r="CJ57" i="11"/>
  <c r="CR57" i="11" s="1"/>
  <c r="CF27" i="11"/>
  <c r="CN27" i="11" s="1"/>
  <c r="CG26" i="11"/>
  <c r="CO26" i="11" s="1"/>
  <c r="CN26" i="11" s="1"/>
  <c r="CI28" i="11"/>
  <c r="CQ28" i="11" s="1"/>
  <c r="CH27" i="11"/>
  <c r="CP27" i="11" s="1"/>
  <c r="CG28" i="11"/>
  <c r="CO28" i="11" s="1"/>
  <c r="CH29" i="11"/>
  <c r="CP29" i="11" s="1"/>
  <c r="CJ29" i="11"/>
  <c r="CR29" i="11" s="1"/>
  <c r="CF41" i="11"/>
  <c r="CN41" i="11" s="1"/>
  <c r="CG40" i="11"/>
  <c r="CO40" i="11" s="1"/>
  <c r="CN40" i="11" s="1"/>
  <c r="CH41" i="11"/>
  <c r="CP41" i="11" s="1"/>
  <c r="CG42" i="11"/>
  <c r="CO42" i="11" s="1"/>
  <c r="CI42" i="11"/>
  <c r="CQ42" i="11" s="1"/>
  <c r="CH43" i="11"/>
  <c r="CP43" i="11" s="1"/>
  <c r="CJ43" i="11"/>
  <c r="CR43" i="11" s="1"/>
  <c r="CG82" i="11"/>
  <c r="CO82" i="11" s="1"/>
  <c r="CN82" i="11" s="1"/>
  <c r="CF83" i="11"/>
  <c r="CN83" i="11" s="1"/>
  <c r="CH83" i="11"/>
  <c r="CP83" i="11" s="1"/>
  <c r="CG84" i="11"/>
  <c r="CO84" i="11" s="1"/>
  <c r="CI84" i="11"/>
  <c r="CQ84" i="11" s="1"/>
  <c r="CH85" i="11"/>
  <c r="CP85" i="11" s="1"/>
  <c r="CJ85" i="11"/>
  <c r="CR85" i="11" s="1"/>
  <c r="CG89" i="11"/>
  <c r="CO89" i="11" s="1"/>
  <c r="CN89" i="11" s="1"/>
  <c r="CF90" i="11"/>
  <c r="CN90" i="11" s="1"/>
  <c r="CG91" i="11"/>
  <c r="CO91" i="11" s="1"/>
  <c r="CI91" i="11"/>
  <c r="CQ91" i="11" s="1"/>
  <c r="CH90" i="11"/>
  <c r="CP90" i="11" s="1"/>
  <c r="CH92" i="11"/>
  <c r="CP92" i="11" s="1"/>
  <c r="CJ92" i="11"/>
  <c r="CR92" i="11" s="1"/>
  <c r="CG19" i="11"/>
  <c r="CO19" i="11" s="1"/>
  <c r="CN19" i="11" s="1"/>
  <c r="CF20" i="11"/>
  <c r="CN20" i="11" s="1"/>
  <c r="CH20" i="11"/>
  <c r="CP20" i="11" s="1"/>
  <c r="CG21" i="11"/>
  <c r="CO21" i="11" s="1"/>
  <c r="CI21" i="11"/>
  <c r="CQ21" i="11" s="1"/>
  <c r="CH22" i="11"/>
  <c r="CP22" i="11" s="1"/>
  <c r="CJ22" i="11"/>
  <c r="CR22" i="11" s="1"/>
  <c r="CF62" i="11"/>
  <c r="CN62" i="11" s="1"/>
  <c r="CG61" i="11"/>
  <c r="CO61" i="11" s="1"/>
  <c r="CN61" i="11" s="1"/>
  <c r="CH62" i="11"/>
  <c r="CP62" i="11" s="1"/>
  <c r="CG63" i="11"/>
  <c r="CO63" i="11" s="1"/>
  <c r="CI63" i="11"/>
  <c r="CQ63" i="11" s="1"/>
  <c r="CH64" i="11"/>
  <c r="CP64" i="11" s="1"/>
  <c r="CJ64" i="11"/>
  <c r="CR64" i="11" s="1"/>
  <c r="CG68" i="11"/>
  <c r="CO68" i="11" s="1"/>
  <c r="CN68" i="11" s="1"/>
  <c r="CF69" i="11"/>
  <c r="CN69" i="11" s="1"/>
  <c r="CG70" i="11"/>
  <c r="CO70" i="11" s="1"/>
  <c r="CI70" i="11"/>
  <c r="CQ70" i="11" s="1"/>
  <c r="CH69" i="11"/>
  <c r="CP69" i="11" s="1"/>
  <c r="CH71" i="11"/>
  <c r="CP71" i="11" s="1"/>
  <c r="CJ71" i="11"/>
  <c r="CR71" i="11" s="1"/>
  <c r="CG33" i="11"/>
  <c r="CO33" i="11" s="1"/>
  <c r="CN33" i="11" s="1"/>
  <c r="CF34" i="11"/>
  <c r="CN34" i="11" s="1"/>
  <c r="CI35" i="11"/>
  <c r="CQ35" i="11" s="1"/>
  <c r="CH34" i="11"/>
  <c r="CP34" i="11" s="1"/>
  <c r="CG35" i="11"/>
  <c r="CO35" i="11" s="1"/>
  <c r="CH36" i="11"/>
  <c r="CP36" i="11" s="1"/>
  <c r="CJ36" i="11"/>
  <c r="CR36" i="11" s="1"/>
  <c r="CG12" i="11"/>
  <c r="CO12" i="11" s="1"/>
  <c r="CF13" i="11"/>
  <c r="CN13" i="11" s="1"/>
  <c r="CH13" i="11"/>
  <c r="CP13" i="11" s="1"/>
  <c r="CX13" i="11" s="1"/>
  <c r="CG14" i="11"/>
  <c r="CO14" i="11" s="1"/>
  <c r="CI14" i="11"/>
  <c r="CQ14" i="11" s="1"/>
  <c r="CY14" i="11" s="1"/>
  <c r="CH15" i="11"/>
  <c r="CP15" i="11" s="1"/>
  <c r="CJ15" i="11"/>
  <c r="CR15" i="11" s="1"/>
  <c r="CZ15" i="11" s="1"/>
  <c r="CH71" i="7"/>
  <c r="CP71" i="7" s="1"/>
  <c r="CQ71" i="7" s="1"/>
  <c r="F263" i="29"/>
  <c r="M263" i="29" s="1"/>
  <c r="L263" i="29" s="1"/>
  <c r="CJ57" i="5"/>
  <c r="CR57" i="5" s="1"/>
  <c r="CH55" i="5"/>
  <c r="CP55" i="5" s="1"/>
  <c r="CH64" i="9"/>
  <c r="CP64" i="9" s="1"/>
  <c r="CQ64" i="9" s="1"/>
  <c r="CG54" i="5"/>
  <c r="CO54" i="5" s="1"/>
  <c r="CN54" i="5" s="1"/>
  <c r="CI63" i="9"/>
  <c r="CQ63" i="9" s="1"/>
  <c r="CH69" i="7"/>
  <c r="CP69" i="7" s="1"/>
  <c r="T75" i="29"/>
  <c r="AE372" i="29" s="1"/>
  <c r="AH375" i="29" s="1"/>
  <c r="AO375" i="29" s="1"/>
  <c r="CO55" i="3"/>
  <c r="C157" i="29"/>
  <c r="J157" i="29" s="1"/>
  <c r="CG68" i="7"/>
  <c r="CO68" i="7" s="1"/>
  <c r="CN68" i="7" s="1"/>
  <c r="CH62" i="9"/>
  <c r="CP62" i="9" s="1"/>
  <c r="F221" i="29"/>
  <c r="M221" i="29" s="1"/>
  <c r="L221" i="29" s="1"/>
  <c r="G299" i="29"/>
  <c r="N299" i="29" s="1"/>
  <c r="F396" i="29"/>
  <c r="M396" i="29" s="1"/>
  <c r="F305" i="29"/>
  <c r="M305" i="29" s="1"/>
  <c r="D156" i="29"/>
  <c r="K156" i="29" s="1"/>
  <c r="J156" i="29" s="1"/>
  <c r="D471" i="29"/>
  <c r="K471" i="29" s="1"/>
  <c r="J471" i="29" s="1"/>
  <c r="D277" i="29"/>
  <c r="K277" i="29" s="1"/>
  <c r="G481" i="29"/>
  <c r="N481" i="29" s="1"/>
  <c r="C374" i="29"/>
  <c r="J374" i="29" s="1"/>
  <c r="K374" i="29" s="1"/>
  <c r="T39" i="31"/>
  <c r="AE120" i="31" s="1"/>
  <c r="AJ123" i="31" s="1"/>
  <c r="AQ123" i="31" s="1"/>
  <c r="T86" i="31"/>
  <c r="AE449" i="31" s="1"/>
  <c r="AJ452" i="31" s="1"/>
  <c r="AQ452" i="31" s="1"/>
  <c r="CJ22" i="7"/>
  <c r="CR22" i="7" s="1"/>
  <c r="CQ22" i="7" s="1"/>
  <c r="CF69" i="7"/>
  <c r="CN69" i="7" s="1"/>
  <c r="CF62" i="9"/>
  <c r="CN62" i="9" s="1"/>
  <c r="E157" i="29"/>
  <c r="L157" i="29" s="1"/>
  <c r="D473" i="29"/>
  <c r="K473" i="29" s="1"/>
  <c r="F277" i="29"/>
  <c r="M277" i="29" s="1"/>
  <c r="E481" i="29"/>
  <c r="L481" i="29" s="1"/>
  <c r="D375" i="29"/>
  <c r="K375" i="29" s="1"/>
  <c r="CG19" i="7"/>
  <c r="CO19" i="7" s="1"/>
  <c r="CN19" i="7" s="1"/>
  <c r="CG70" i="7"/>
  <c r="CO70" i="7" s="1"/>
  <c r="CG63" i="9"/>
  <c r="CO63" i="9" s="1"/>
  <c r="CH57" i="5"/>
  <c r="CP57" i="5" s="1"/>
  <c r="G439" i="29"/>
  <c r="N439" i="29" s="1"/>
  <c r="F158" i="29"/>
  <c r="M158" i="29" s="1"/>
  <c r="C472" i="29"/>
  <c r="J472" i="29" s="1"/>
  <c r="D480" i="29"/>
  <c r="K480" i="29" s="1"/>
  <c r="L480" i="29" s="1"/>
  <c r="F375" i="29"/>
  <c r="M375" i="29" s="1"/>
  <c r="E472" i="29"/>
  <c r="L472" i="29" s="1"/>
  <c r="CF20" i="7"/>
  <c r="CN20" i="7" s="1"/>
  <c r="CO20" i="7" s="1"/>
  <c r="CI70" i="7"/>
  <c r="CQ70" i="7" s="1"/>
  <c r="CG61" i="9"/>
  <c r="CO61" i="9" s="1"/>
  <c r="CN61" i="9" s="1"/>
  <c r="CG56" i="5"/>
  <c r="CO56" i="5" s="1"/>
  <c r="E439" i="29"/>
  <c r="L439" i="29" s="1"/>
  <c r="F473" i="29"/>
  <c r="M473" i="29" s="1"/>
  <c r="E479" i="29"/>
  <c r="L479" i="29" s="1"/>
  <c r="K479" i="29" s="1"/>
  <c r="D158" i="29"/>
  <c r="K158" i="29" s="1"/>
  <c r="CI56" i="5"/>
  <c r="CQ56" i="5" s="1"/>
  <c r="CJ64" i="5"/>
  <c r="CR64" i="5" s="1"/>
  <c r="C437" i="29"/>
  <c r="J437" i="29" s="1"/>
  <c r="K437" i="29" s="1"/>
  <c r="CI63" i="5"/>
  <c r="CQ63" i="5" s="1"/>
  <c r="CP63" i="5" s="1"/>
  <c r="D438" i="29"/>
  <c r="K438" i="29" s="1"/>
  <c r="CH62" i="5"/>
  <c r="CP62" i="5" s="1"/>
  <c r="CO62" i="5" s="1"/>
  <c r="F438" i="29"/>
  <c r="M438" i="29" s="1"/>
  <c r="G264" i="29"/>
  <c r="N264" i="29" s="1"/>
  <c r="G369" i="29"/>
  <c r="N369" i="29" s="1"/>
  <c r="T62" i="31"/>
  <c r="AE281" i="31" s="1"/>
  <c r="AG283" i="31" s="1"/>
  <c r="AN283" i="31" s="1"/>
  <c r="CG61" i="5"/>
  <c r="CO61" i="5" s="1"/>
  <c r="CN61" i="5" s="1"/>
  <c r="T36" i="29"/>
  <c r="AE99" i="29" s="1"/>
  <c r="AJ102" i="29" s="1"/>
  <c r="AQ102" i="29" s="1"/>
  <c r="G222" i="29"/>
  <c r="N222" i="29" s="1"/>
  <c r="G397" i="29"/>
  <c r="N397" i="29" s="1"/>
  <c r="E264" i="29"/>
  <c r="L264" i="29" s="1"/>
  <c r="E369" i="29"/>
  <c r="L369" i="29" s="1"/>
  <c r="E222" i="29"/>
  <c r="L222" i="29" s="1"/>
  <c r="E397" i="29"/>
  <c r="L397" i="29" s="1"/>
  <c r="C262" i="29"/>
  <c r="J262" i="29" s="1"/>
  <c r="E367" i="29"/>
  <c r="L367" i="29" s="1"/>
  <c r="K367" i="29" s="1"/>
  <c r="G278" i="29"/>
  <c r="N278" i="29" s="1"/>
  <c r="T76" i="31"/>
  <c r="AE379" i="31" s="1"/>
  <c r="AJ382" i="31" s="1"/>
  <c r="AQ382" i="31" s="1"/>
  <c r="CN12" i="7"/>
  <c r="CV12" i="7" s="1"/>
  <c r="D219" i="29"/>
  <c r="K219" i="29" s="1"/>
  <c r="J219" i="29" s="1"/>
  <c r="E395" i="29"/>
  <c r="L395" i="29" s="1"/>
  <c r="K395" i="29" s="1"/>
  <c r="D261" i="29"/>
  <c r="K261" i="29" s="1"/>
  <c r="J261" i="29" s="1"/>
  <c r="D368" i="29"/>
  <c r="K368" i="29" s="1"/>
  <c r="E278" i="29"/>
  <c r="L278" i="29" s="1"/>
  <c r="E220" i="29"/>
  <c r="L220" i="29" s="1"/>
  <c r="D396" i="29"/>
  <c r="K396" i="29" s="1"/>
  <c r="E262" i="29"/>
  <c r="L262" i="29" s="1"/>
  <c r="G159" i="29"/>
  <c r="N159" i="29" s="1"/>
  <c r="M159" i="29" s="1"/>
  <c r="D366" i="29"/>
  <c r="K366" i="29" s="1"/>
  <c r="J366" i="29" s="1"/>
  <c r="C276" i="29"/>
  <c r="J276" i="29" s="1"/>
  <c r="G376" i="29"/>
  <c r="N376" i="29" s="1"/>
  <c r="M376" i="29" s="1"/>
  <c r="CO14" i="7"/>
  <c r="CW14" i="7" s="1"/>
  <c r="CO33" i="7"/>
  <c r="CN33" i="7" s="1"/>
  <c r="CP15" i="7"/>
  <c r="CX15" i="7" s="1"/>
  <c r="CO89" i="7"/>
  <c r="CN89" i="7" s="1"/>
  <c r="CO47" i="7"/>
  <c r="CN47" i="7" s="1"/>
  <c r="CO75" i="7"/>
  <c r="CN75" i="7" s="1"/>
  <c r="CO82" i="7"/>
  <c r="CN82" i="7" s="1"/>
  <c r="CR15" i="7"/>
  <c r="CZ15" i="7" s="1"/>
  <c r="CO61" i="7"/>
  <c r="CN61" i="7" s="1"/>
  <c r="CO54" i="7"/>
  <c r="CN54" i="7" s="1"/>
  <c r="CR15" i="9"/>
  <c r="CZ15" i="9" s="1"/>
  <c r="CO19" i="9"/>
  <c r="CN19" i="9" s="1"/>
  <c r="CO75" i="9"/>
  <c r="CN75" i="9" s="1"/>
  <c r="T66" i="31"/>
  <c r="AE309" i="31" s="1"/>
  <c r="AJ312" i="31" s="1"/>
  <c r="AQ312" i="31" s="1"/>
  <c r="CQ14" i="9"/>
  <c r="CY14" i="9" s="1"/>
  <c r="CO47" i="9"/>
  <c r="CN47" i="9" s="1"/>
  <c r="CP13" i="9"/>
  <c r="CX13" i="9" s="1"/>
  <c r="CO26" i="9"/>
  <c r="CN26" i="9" s="1"/>
  <c r="CO40" i="9"/>
  <c r="CN40" i="9" s="1"/>
  <c r="CO33" i="9"/>
  <c r="CN33" i="9" s="1"/>
  <c r="CQ14" i="3"/>
  <c r="CY14" i="3" s="1"/>
  <c r="CP13" i="3"/>
  <c r="CX13" i="3" s="1"/>
  <c r="CR57" i="3"/>
  <c r="CQ57" i="3" s="1"/>
  <c r="CO40" i="3"/>
  <c r="CN40" i="3" s="1"/>
  <c r="CQ42" i="3"/>
  <c r="CP42" i="3" s="1"/>
  <c r="CR15" i="3"/>
  <c r="CZ15" i="3" s="1"/>
  <c r="CO26" i="3"/>
  <c r="CN26" i="3" s="1"/>
  <c r="CO47" i="3"/>
  <c r="CN47" i="3" s="1"/>
  <c r="CO54" i="3"/>
  <c r="CN54" i="3" s="1"/>
  <c r="CN89" i="5"/>
  <c r="CZ15" i="5"/>
  <c r="CY14" i="5"/>
  <c r="CN75" i="5"/>
  <c r="CN68" i="5"/>
  <c r="CN47" i="5"/>
  <c r="CX13" i="5"/>
  <c r="CN19" i="5"/>
  <c r="E346" i="29"/>
  <c r="L346" i="29" s="1"/>
  <c r="D347" i="29"/>
  <c r="K347" i="29" s="1"/>
  <c r="F347" i="29"/>
  <c r="M347" i="29" s="1"/>
  <c r="G257" i="29"/>
  <c r="N257" i="29" s="1"/>
  <c r="CJ85" i="5"/>
  <c r="CR85" i="5" s="1"/>
  <c r="E257" i="29"/>
  <c r="L257" i="29" s="1"/>
  <c r="T79" i="31"/>
  <c r="AE400" i="31" s="1"/>
  <c r="CH85" i="5"/>
  <c r="CP85" i="5" s="1"/>
  <c r="D256" i="29"/>
  <c r="K256" i="29" s="1"/>
  <c r="L256" i="29" s="1"/>
  <c r="CJ57" i="9"/>
  <c r="CR57" i="9" s="1"/>
  <c r="CI84" i="5"/>
  <c r="CQ84" i="5" s="1"/>
  <c r="E255" i="29"/>
  <c r="L255" i="29" s="1"/>
  <c r="CH57" i="9"/>
  <c r="CP57" i="9" s="1"/>
  <c r="CG82" i="5"/>
  <c r="CO82" i="5" s="1"/>
  <c r="C255" i="29"/>
  <c r="J255" i="29" s="1"/>
  <c r="T75" i="31"/>
  <c r="AE372" i="31" s="1"/>
  <c r="AJ375" i="31" s="1"/>
  <c r="AQ375" i="31" s="1"/>
  <c r="T50" i="31"/>
  <c r="AE197" i="31" s="1"/>
  <c r="AJ200" i="31" s="1"/>
  <c r="AQ200" i="31" s="1"/>
  <c r="CF55" i="9"/>
  <c r="CN55" i="9" s="1"/>
  <c r="CG84" i="5"/>
  <c r="CO84" i="5" s="1"/>
  <c r="D254" i="29"/>
  <c r="K254" i="29" s="1"/>
  <c r="J254" i="29" s="1"/>
  <c r="G152" i="29"/>
  <c r="N152" i="29" s="1"/>
  <c r="CI56" i="9"/>
  <c r="CQ56" i="9" s="1"/>
  <c r="CP56" i="9" s="1"/>
  <c r="CH83" i="5"/>
  <c r="CP83" i="5" s="1"/>
  <c r="CO83" i="5" s="1"/>
  <c r="E152" i="29"/>
  <c r="L152" i="29" s="1"/>
  <c r="CG54" i="9"/>
  <c r="C150" i="29"/>
  <c r="J150" i="29" s="1"/>
  <c r="CH55" i="9"/>
  <c r="CP55" i="9" s="1"/>
  <c r="D149" i="29"/>
  <c r="K149" i="29" s="1"/>
  <c r="J149" i="29" s="1"/>
  <c r="E150" i="29"/>
  <c r="L150" i="29" s="1"/>
  <c r="G348" i="29"/>
  <c r="N348" i="29" s="1"/>
  <c r="K108" i="29"/>
  <c r="D151" i="29"/>
  <c r="K151" i="29" s="1"/>
  <c r="L151" i="29" s="1"/>
  <c r="E348" i="29"/>
  <c r="L348" i="29" s="1"/>
  <c r="M76" i="31"/>
  <c r="P379" i="31" s="1"/>
  <c r="U382" i="31" s="1"/>
  <c r="AB382" i="31" s="1"/>
  <c r="I95" i="20"/>
  <c r="I69" i="29"/>
  <c r="CI28" i="5"/>
  <c r="CQ28" i="5" s="1"/>
  <c r="D284" i="29"/>
  <c r="K284" i="29" s="1"/>
  <c r="D499" i="29"/>
  <c r="K499" i="29" s="1"/>
  <c r="J499" i="29" s="1"/>
  <c r="E390" i="29"/>
  <c r="L390" i="29" s="1"/>
  <c r="M390" i="29" s="1"/>
  <c r="K61" i="29"/>
  <c r="I39" i="29"/>
  <c r="K38" i="29"/>
  <c r="K36" i="29"/>
  <c r="K65" i="29"/>
  <c r="I95" i="29"/>
  <c r="I90" i="29"/>
  <c r="K70" i="29"/>
  <c r="M70" i="29" s="1"/>
  <c r="P337" i="29" s="1"/>
  <c r="F403" i="29"/>
  <c r="M403" i="29" s="1"/>
  <c r="L403" i="29" s="1"/>
  <c r="T81" i="31"/>
  <c r="AE414" i="31" s="1"/>
  <c r="AI418" i="31" s="1"/>
  <c r="AP418" i="31" s="1"/>
  <c r="CJ29" i="5"/>
  <c r="CR29" i="5" s="1"/>
  <c r="K68" i="29"/>
  <c r="CH29" i="5"/>
  <c r="CP29" i="5" s="1"/>
  <c r="K76" i="29"/>
  <c r="CG28" i="5"/>
  <c r="CO28" i="5" s="1"/>
  <c r="F284" i="29"/>
  <c r="M284" i="29" s="1"/>
  <c r="F501" i="29"/>
  <c r="M501" i="29" s="1"/>
  <c r="L501" i="29" s="1"/>
  <c r="E388" i="29"/>
  <c r="L388" i="29" s="1"/>
  <c r="I42" i="29"/>
  <c r="K41" i="29"/>
  <c r="I52" i="29"/>
  <c r="I49" i="29"/>
  <c r="K87" i="29"/>
  <c r="I78" i="29"/>
  <c r="K92" i="29"/>
  <c r="I84" i="29"/>
  <c r="CG26" i="5"/>
  <c r="CO26" i="5" s="1"/>
  <c r="D389" i="29"/>
  <c r="K389" i="29" s="1"/>
  <c r="L389" i="29" s="1"/>
  <c r="K44" i="29"/>
  <c r="I55" i="29"/>
  <c r="M55" i="29" s="1"/>
  <c r="P232" i="29" s="1"/>
  <c r="U235" i="29" s="1"/>
  <c r="AB235" i="29" s="1"/>
  <c r="K54" i="29"/>
  <c r="K51" i="29"/>
  <c r="I46" i="29"/>
  <c r="K80" i="29"/>
  <c r="I73" i="29"/>
  <c r="K86" i="29"/>
  <c r="I86" i="29"/>
  <c r="E500" i="29"/>
  <c r="L500" i="29" s="1"/>
  <c r="K500" i="29" s="1"/>
  <c r="K78" i="29"/>
  <c r="CG26" i="7"/>
  <c r="CH27" i="5"/>
  <c r="CP27" i="5" s="1"/>
  <c r="CJ71" i="5"/>
  <c r="CR71" i="5" s="1"/>
  <c r="C388" i="29"/>
  <c r="J388" i="29" s="1"/>
  <c r="I58" i="29"/>
  <c r="K57" i="29"/>
  <c r="I68" i="29"/>
  <c r="I65" i="29"/>
  <c r="K48" i="29"/>
  <c r="I94" i="29"/>
  <c r="K75" i="29"/>
  <c r="I83" i="29"/>
  <c r="I63" i="29"/>
  <c r="CH71" i="5"/>
  <c r="CP71" i="5" s="1"/>
  <c r="G495" i="29"/>
  <c r="N495" i="29" s="1"/>
  <c r="D387" i="29"/>
  <c r="K387" i="29" s="1"/>
  <c r="J387" i="29" s="1"/>
  <c r="K60" i="29"/>
  <c r="I38" i="29"/>
  <c r="I36" i="29"/>
  <c r="K67" i="29"/>
  <c r="I62" i="29"/>
  <c r="I77" i="29"/>
  <c r="I89" i="29"/>
  <c r="K85" i="29"/>
  <c r="M43" i="31"/>
  <c r="P148" i="31" s="1"/>
  <c r="U151" i="31" s="1"/>
  <c r="AB151" i="31" s="1"/>
  <c r="I79" i="29"/>
  <c r="K81" i="29"/>
  <c r="CI70" i="5"/>
  <c r="CQ70" i="5" s="1"/>
  <c r="E495" i="29"/>
  <c r="L495" i="29" s="1"/>
  <c r="G446" i="29"/>
  <c r="N446" i="29" s="1"/>
  <c r="I71" i="29"/>
  <c r="K40" i="29"/>
  <c r="K37" i="29"/>
  <c r="I48" i="29"/>
  <c r="K64" i="29"/>
  <c r="K79" i="29"/>
  <c r="K91" i="29"/>
  <c r="T84" i="31"/>
  <c r="AE435" i="31" s="1"/>
  <c r="AJ438" i="31" s="1"/>
  <c r="AQ438" i="31" s="1"/>
  <c r="K58" i="29"/>
  <c r="CG70" i="5"/>
  <c r="CO70" i="5" s="1"/>
  <c r="D494" i="29"/>
  <c r="K494" i="29" s="1"/>
  <c r="L494" i="29" s="1"/>
  <c r="T68" i="29"/>
  <c r="AE323" i="29" s="1"/>
  <c r="AI327" i="29" s="1"/>
  <c r="AP327" i="29" s="1"/>
  <c r="E446" i="29"/>
  <c r="L446" i="29" s="1"/>
  <c r="I85" i="29"/>
  <c r="I54" i="29"/>
  <c r="I51" i="29"/>
  <c r="K50" i="29"/>
  <c r="I72" i="29"/>
  <c r="M72" i="29" s="1"/>
  <c r="P351" i="29" s="1"/>
  <c r="I93" i="29"/>
  <c r="M93" i="29" s="1"/>
  <c r="P498" i="29" s="1"/>
  <c r="T500" i="29" s="1"/>
  <c r="AA500" i="29" s="1"/>
  <c r="K74" i="29"/>
  <c r="CF69" i="5"/>
  <c r="CN69" i="5" s="1"/>
  <c r="C493" i="29"/>
  <c r="J493" i="29" s="1"/>
  <c r="T87" i="29"/>
  <c r="AE456" i="29" s="1"/>
  <c r="AH457" i="29" s="1"/>
  <c r="AO457" i="29" s="1"/>
  <c r="AN457" i="29" s="1"/>
  <c r="D443" i="29"/>
  <c r="K443" i="29" s="1"/>
  <c r="J443" i="29" s="1"/>
  <c r="G166" i="29"/>
  <c r="N166" i="29" s="1"/>
  <c r="I41" i="29"/>
  <c r="K56" i="29"/>
  <c r="K53" i="29"/>
  <c r="I64" i="29"/>
  <c r="I82" i="29"/>
  <c r="M82" i="29" s="1"/>
  <c r="P421" i="29" s="1"/>
  <c r="U424" i="29" s="1"/>
  <c r="AB424" i="29" s="1"/>
  <c r="K95" i="29"/>
  <c r="I88" i="29"/>
  <c r="T61" i="31"/>
  <c r="AE274" i="31" s="1"/>
  <c r="AJ277" i="31" s="1"/>
  <c r="AQ277" i="31" s="1"/>
  <c r="T91" i="31"/>
  <c r="AE484" i="31" s="1"/>
  <c r="AJ487" i="31" s="1"/>
  <c r="AQ487" i="31" s="1"/>
  <c r="CG40" i="7"/>
  <c r="I59" i="29"/>
  <c r="CH69" i="5"/>
  <c r="CP69" i="5" s="1"/>
  <c r="E493" i="29"/>
  <c r="L493" i="29" s="1"/>
  <c r="T47" i="29"/>
  <c r="AE176" i="29" s="1"/>
  <c r="AJ179" i="29" s="1"/>
  <c r="AQ179" i="29" s="1"/>
  <c r="E444" i="29"/>
  <c r="L444" i="29" s="1"/>
  <c r="E166" i="29"/>
  <c r="L166" i="29" s="1"/>
  <c r="K43" i="29"/>
  <c r="K83" i="29"/>
  <c r="I67" i="29"/>
  <c r="K66" i="29"/>
  <c r="M66" i="29" s="1"/>
  <c r="P309" i="29" s="1"/>
  <c r="U312" i="29" s="1"/>
  <c r="AB312" i="29" s="1"/>
  <c r="I45" i="29"/>
  <c r="I92" i="29"/>
  <c r="K90" i="29"/>
  <c r="CJ43" i="7"/>
  <c r="CR43" i="7" s="1"/>
  <c r="D492" i="29"/>
  <c r="K492" i="29" s="1"/>
  <c r="J492" i="29" s="1"/>
  <c r="D445" i="29"/>
  <c r="K445" i="29" s="1"/>
  <c r="L445" i="29" s="1"/>
  <c r="D163" i="29"/>
  <c r="K163" i="29" s="1"/>
  <c r="J163" i="29" s="1"/>
  <c r="I57" i="29"/>
  <c r="K46" i="29"/>
  <c r="K69" i="29"/>
  <c r="I76" i="29"/>
  <c r="K47" i="29"/>
  <c r="M47" i="29" s="1"/>
  <c r="P176" i="29" s="1"/>
  <c r="U179" i="29" s="1"/>
  <c r="AB179" i="29" s="1"/>
  <c r="K94" i="29"/>
  <c r="K73" i="29"/>
  <c r="T48" i="31"/>
  <c r="AE183" i="31" s="1"/>
  <c r="AH184" i="31" s="1"/>
  <c r="AO184" i="31" s="1"/>
  <c r="AN184" i="31" s="1"/>
  <c r="K49" i="29"/>
  <c r="M432" i="29"/>
  <c r="I60" i="29"/>
  <c r="K88" i="29"/>
  <c r="CH43" i="7"/>
  <c r="CP43" i="7" s="1"/>
  <c r="CQ43" i="7" s="1"/>
  <c r="C444" i="29"/>
  <c r="J444" i="29" s="1"/>
  <c r="E164" i="29"/>
  <c r="L164" i="29" s="1"/>
  <c r="K164" i="29" s="1"/>
  <c r="K59" i="29"/>
  <c r="I37" i="29"/>
  <c r="I81" i="29"/>
  <c r="K84" i="29"/>
  <c r="I61" i="29"/>
  <c r="I75" i="29"/>
  <c r="I87" i="29"/>
  <c r="G404" i="29"/>
  <c r="N404" i="29" s="1"/>
  <c r="CH41" i="7"/>
  <c r="CP41" i="7" s="1"/>
  <c r="K45" i="29"/>
  <c r="I74" i="29"/>
  <c r="CF41" i="7"/>
  <c r="CN41" i="7" s="1"/>
  <c r="G285" i="29"/>
  <c r="N285" i="29" s="1"/>
  <c r="G502" i="29"/>
  <c r="N502" i="29" s="1"/>
  <c r="M502" i="29" s="1"/>
  <c r="D165" i="29"/>
  <c r="K165" i="29" s="1"/>
  <c r="L165" i="29" s="1"/>
  <c r="K71" i="29"/>
  <c r="K39" i="29"/>
  <c r="I50" i="29"/>
  <c r="I44" i="29"/>
  <c r="K63" i="29"/>
  <c r="K77" i="29"/>
  <c r="K89" i="29"/>
  <c r="E404" i="29"/>
  <c r="L404" i="29" s="1"/>
  <c r="L417" i="31"/>
  <c r="I56" i="29"/>
  <c r="I40" i="29"/>
  <c r="I53" i="29"/>
  <c r="K52" i="29"/>
  <c r="K62" i="29"/>
  <c r="I80" i="29"/>
  <c r="I91" i="29"/>
  <c r="K507" i="31"/>
  <c r="M215" i="31"/>
  <c r="CH71" i="9"/>
  <c r="CP71" i="9" s="1"/>
  <c r="C227" i="29"/>
  <c r="J227" i="29" s="1"/>
  <c r="M124" i="29"/>
  <c r="F228" i="29"/>
  <c r="M228" i="29" s="1"/>
  <c r="L228" i="29" s="1"/>
  <c r="M42" i="31"/>
  <c r="P141" i="31" s="1"/>
  <c r="V145" i="31" s="1"/>
  <c r="AC145" i="31" s="1"/>
  <c r="CG68" i="9"/>
  <c r="T64" i="31"/>
  <c r="AE295" i="31" s="1"/>
  <c r="AJ298" i="31" s="1"/>
  <c r="AQ298" i="31" s="1"/>
  <c r="CH69" i="9"/>
  <c r="CP69" i="9" s="1"/>
  <c r="CI70" i="9"/>
  <c r="CQ70" i="9" s="1"/>
  <c r="CP70" i="9" s="1"/>
  <c r="CF69" i="9"/>
  <c r="CN69" i="9" s="1"/>
  <c r="T47" i="31"/>
  <c r="AE176" i="31" s="1"/>
  <c r="AK180" i="31" s="1"/>
  <c r="AR180" i="31" s="1"/>
  <c r="G229" i="29"/>
  <c r="N229" i="29" s="1"/>
  <c r="CH29" i="7"/>
  <c r="CP29" i="7" s="1"/>
  <c r="E229" i="29"/>
  <c r="L229" i="29" s="1"/>
  <c r="CG28" i="7"/>
  <c r="CO28" i="7" s="1"/>
  <c r="E227" i="29"/>
  <c r="L227" i="29" s="1"/>
  <c r="CI28" i="7"/>
  <c r="CQ28" i="7" s="1"/>
  <c r="M236" i="29"/>
  <c r="M64" i="31"/>
  <c r="P295" i="31" s="1"/>
  <c r="V299" i="31" s="1"/>
  <c r="AC299" i="31" s="1"/>
  <c r="L508" i="31"/>
  <c r="M89" i="31"/>
  <c r="P470" i="31" s="1"/>
  <c r="U473" i="31" s="1"/>
  <c r="AB473" i="31" s="1"/>
  <c r="K185" i="31"/>
  <c r="M264" i="31"/>
  <c r="K507" i="29"/>
  <c r="M257" i="31"/>
  <c r="T67" i="29"/>
  <c r="AE316" i="29" s="1"/>
  <c r="AJ319" i="29" s="1"/>
  <c r="AQ319" i="29" s="1"/>
  <c r="T84" i="29"/>
  <c r="AE435" i="29" s="1"/>
  <c r="AJ438" i="29" s="1"/>
  <c r="AQ438" i="29" s="1"/>
  <c r="M84" i="31"/>
  <c r="P435" i="31" s="1"/>
  <c r="T437" i="31" s="1"/>
  <c r="AA437" i="31" s="1"/>
  <c r="E187" i="29"/>
  <c r="L187" i="29" s="1"/>
  <c r="M187" i="29" s="1"/>
  <c r="F102" i="29"/>
  <c r="M102" i="29" s="1"/>
  <c r="L102" i="29" s="1"/>
  <c r="T43" i="31"/>
  <c r="AE148" i="31" s="1"/>
  <c r="AH151" i="31" s="1"/>
  <c r="AO151" i="31" s="1"/>
  <c r="M411" i="31"/>
  <c r="K290" i="31"/>
  <c r="T77" i="29"/>
  <c r="AE386" i="29" s="1"/>
  <c r="AG388" i="29" s="1"/>
  <c r="AN388" i="29" s="1"/>
  <c r="D186" i="29"/>
  <c r="K186" i="29" s="1"/>
  <c r="C185" i="29"/>
  <c r="J185" i="29" s="1"/>
  <c r="E185" i="29"/>
  <c r="L185" i="29" s="1"/>
  <c r="D184" i="29"/>
  <c r="K184" i="29" s="1"/>
  <c r="J184" i="29" s="1"/>
  <c r="T51" i="29"/>
  <c r="AE204" i="29" s="1"/>
  <c r="AJ207" i="29" s="1"/>
  <c r="AQ207" i="29" s="1"/>
  <c r="T46" i="31"/>
  <c r="AE169" i="31" s="1"/>
  <c r="AI171" i="31" s="1"/>
  <c r="AP171" i="31" s="1"/>
  <c r="T57" i="31"/>
  <c r="AE246" i="31" s="1"/>
  <c r="AH249" i="31" s="1"/>
  <c r="AO249" i="31" s="1"/>
  <c r="T69" i="31"/>
  <c r="AE330" i="31" s="1"/>
  <c r="AG332" i="31" s="1"/>
  <c r="AN332" i="31" s="1"/>
  <c r="L256" i="31"/>
  <c r="K178" i="31"/>
  <c r="G383" i="29"/>
  <c r="N383" i="29" s="1"/>
  <c r="L431" i="31"/>
  <c r="M52" i="31"/>
  <c r="P211" i="31" s="1"/>
  <c r="T215" i="31" s="1"/>
  <c r="AA215" i="31" s="1"/>
  <c r="L137" i="29"/>
  <c r="E383" i="29"/>
  <c r="L383" i="29" s="1"/>
  <c r="G103" i="29"/>
  <c r="N103" i="29" s="1"/>
  <c r="D380" i="29"/>
  <c r="K380" i="29" s="1"/>
  <c r="J380" i="29" s="1"/>
  <c r="E103" i="29"/>
  <c r="L103" i="29" s="1"/>
  <c r="C381" i="29"/>
  <c r="J381" i="29" s="1"/>
  <c r="D100" i="29"/>
  <c r="K100" i="29" s="1"/>
  <c r="J100" i="29" s="1"/>
  <c r="T77" i="31"/>
  <c r="AE386" i="31" s="1"/>
  <c r="AJ389" i="31" s="1"/>
  <c r="AQ389" i="31" s="1"/>
  <c r="E381" i="29"/>
  <c r="L381" i="29" s="1"/>
  <c r="C101" i="29"/>
  <c r="J101" i="29" s="1"/>
  <c r="K101" i="29" s="1"/>
  <c r="T89" i="31"/>
  <c r="AE470" i="31" s="1"/>
  <c r="AJ473" i="31" s="1"/>
  <c r="AQ473" i="31" s="1"/>
  <c r="T53" i="29"/>
  <c r="AE218" i="29" s="1"/>
  <c r="L291" i="31"/>
  <c r="L389" i="31"/>
  <c r="CH78" i="5"/>
  <c r="CP78" i="5" s="1"/>
  <c r="E299" i="29"/>
  <c r="L299" i="29" s="1"/>
  <c r="E486" i="29"/>
  <c r="L486" i="29" s="1"/>
  <c r="CI77" i="5"/>
  <c r="CQ77" i="5" s="1"/>
  <c r="D296" i="29"/>
  <c r="K296" i="29" s="1"/>
  <c r="J296" i="29" s="1"/>
  <c r="F487" i="29"/>
  <c r="M487" i="29" s="1"/>
  <c r="L487" i="29" s="1"/>
  <c r="M60" i="31"/>
  <c r="P267" i="31" s="1"/>
  <c r="S268" i="31" s="1"/>
  <c r="Z268" i="31" s="1"/>
  <c r="Y268" i="31" s="1"/>
  <c r="CF76" i="5"/>
  <c r="CN76" i="5" s="1"/>
  <c r="T83" i="29"/>
  <c r="AE428" i="29" s="1"/>
  <c r="AG430" i="29" s="1"/>
  <c r="AN430" i="29" s="1"/>
  <c r="E297" i="29"/>
  <c r="L297" i="29" s="1"/>
  <c r="CG77" i="5"/>
  <c r="CO77" i="5" s="1"/>
  <c r="T38" i="29"/>
  <c r="AE113" i="29" s="1"/>
  <c r="AJ116" i="29" s="1"/>
  <c r="AQ116" i="29" s="1"/>
  <c r="D298" i="29"/>
  <c r="K298" i="29" s="1"/>
  <c r="L298" i="29" s="1"/>
  <c r="CH76" i="5"/>
  <c r="CP76" i="5" s="1"/>
  <c r="C297" i="29"/>
  <c r="J297" i="29" s="1"/>
  <c r="G194" i="29"/>
  <c r="N194" i="29" s="1"/>
  <c r="E194" i="29"/>
  <c r="L194" i="29" s="1"/>
  <c r="D191" i="29"/>
  <c r="K191" i="29" s="1"/>
  <c r="J191" i="29" s="1"/>
  <c r="C192" i="29"/>
  <c r="J192" i="29" s="1"/>
  <c r="G306" i="29"/>
  <c r="N306" i="29" s="1"/>
  <c r="D193" i="29"/>
  <c r="K193" i="29" s="1"/>
  <c r="L193" i="29" s="1"/>
  <c r="E306" i="29"/>
  <c r="L306" i="29" s="1"/>
  <c r="E192" i="29"/>
  <c r="L192" i="29" s="1"/>
  <c r="E304" i="29"/>
  <c r="L304" i="29" s="1"/>
  <c r="K304" i="29" s="1"/>
  <c r="G488" i="29"/>
  <c r="N488" i="29" s="1"/>
  <c r="D303" i="29"/>
  <c r="K303" i="29" s="1"/>
  <c r="J303" i="29" s="1"/>
  <c r="E488" i="29"/>
  <c r="L488" i="29" s="1"/>
  <c r="D305" i="29"/>
  <c r="K305" i="29" s="1"/>
  <c r="D485" i="29"/>
  <c r="K485" i="29" s="1"/>
  <c r="J485" i="29" s="1"/>
  <c r="T90" i="31"/>
  <c r="AE477" i="31" s="1"/>
  <c r="AI481" i="31" s="1"/>
  <c r="AP481" i="31" s="1"/>
  <c r="K325" i="29"/>
  <c r="L466" i="29"/>
  <c r="K241" i="29"/>
  <c r="L249" i="29"/>
  <c r="L494" i="31"/>
  <c r="M222" i="31"/>
  <c r="K40" i="20"/>
  <c r="I82" i="20"/>
  <c r="K43" i="20"/>
  <c r="L298" i="31"/>
  <c r="M75" i="31"/>
  <c r="P372" i="31" s="1"/>
  <c r="S375" i="31" s="1"/>
  <c r="Z375" i="31" s="1"/>
  <c r="I69" i="20"/>
  <c r="M44" i="31"/>
  <c r="P155" i="31" s="1"/>
  <c r="U158" i="31" s="1"/>
  <c r="AB158" i="31" s="1"/>
  <c r="M145" i="29"/>
  <c r="M355" i="31"/>
  <c r="M56" i="31"/>
  <c r="P239" i="31" s="1"/>
  <c r="U242" i="31" s="1"/>
  <c r="AB242" i="31" s="1"/>
  <c r="L354" i="31"/>
  <c r="K283" i="29"/>
  <c r="L375" i="31"/>
  <c r="M145" i="31"/>
  <c r="L109" i="31"/>
  <c r="L382" i="29"/>
  <c r="T41" i="31"/>
  <c r="AE134" i="31" s="1"/>
  <c r="AG136" i="31" s="1"/>
  <c r="AN136" i="31" s="1"/>
  <c r="T52" i="29"/>
  <c r="AE211" i="29" s="1"/>
  <c r="AK215" i="29" s="1"/>
  <c r="AR215" i="29" s="1"/>
  <c r="T82" i="31"/>
  <c r="AE421" i="31" s="1"/>
  <c r="AI425" i="31" s="1"/>
  <c r="AP425" i="31" s="1"/>
  <c r="T64" i="29"/>
  <c r="AE295" i="29" s="1"/>
  <c r="AI297" i="29" s="1"/>
  <c r="AP297" i="29" s="1"/>
  <c r="M59" i="31"/>
  <c r="P260" i="31" s="1"/>
  <c r="R262" i="31" s="1"/>
  <c r="Y262" i="31" s="1"/>
  <c r="T40" i="29"/>
  <c r="AE127" i="29" s="1"/>
  <c r="AI131" i="29" s="1"/>
  <c r="AP131" i="29" s="1"/>
  <c r="T74" i="29"/>
  <c r="AE365" i="29" s="1"/>
  <c r="AJ368" i="29" s="1"/>
  <c r="AQ368" i="29" s="1"/>
  <c r="T46" i="29"/>
  <c r="AE169" i="29" s="1"/>
  <c r="AJ172" i="29" s="1"/>
  <c r="AQ172" i="29" s="1"/>
  <c r="T55" i="31"/>
  <c r="AE232" i="31" s="1"/>
  <c r="AK236" i="31" s="1"/>
  <c r="AR236" i="31" s="1"/>
  <c r="T49" i="31"/>
  <c r="AE190" i="31" s="1"/>
  <c r="AH193" i="31" s="1"/>
  <c r="AO193" i="31" s="1"/>
  <c r="K458" i="29"/>
  <c r="K479" i="31"/>
  <c r="M299" i="31"/>
  <c r="M49" i="31"/>
  <c r="P190" i="31" s="1"/>
  <c r="U193" i="31" s="1"/>
  <c r="AB193" i="31" s="1"/>
  <c r="L179" i="29"/>
  <c r="K388" i="31"/>
  <c r="M502" i="31"/>
  <c r="M383" i="31"/>
  <c r="K367" i="31"/>
  <c r="K423" i="31"/>
  <c r="L270" i="31"/>
  <c r="K430" i="31"/>
  <c r="M39" i="31"/>
  <c r="P120" i="31" s="1"/>
  <c r="U123" i="31" s="1"/>
  <c r="AB123" i="31" s="1"/>
  <c r="M432" i="31"/>
  <c r="I92" i="20"/>
  <c r="L193" i="31"/>
  <c r="M83" i="31"/>
  <c r="P428" i="31" s="1"/>
  <c r="U431" i="31" s="1"/>
  <c r="AB431" i="31" s="1"/>
  <c r="M404" i="31"/>
  <c r="L487" i="31"/>
  <c r="M53" i="31"/>
  <c r="P218" i="31" s="1"/>
  <c r="S219" i="31" s="1"/>
  <c r="Z219" i="31" s="1"/>
  <c r="Y219" i="31" s="1"/>
  <c r="K339" i="31"/>
  <c r="M341" i="31"/>
  <c r="L361" i="31"/>
  <c r="K269" i="31"/>
  <c r="L263" i="31"/>
  <c r="M87" i="31"/>
  <c r="P456" i="31" s="1"/>
  <c r="U459" i="31" s="1"/>
  <c r="AB459" i="31" s="1"/>
  <c r="K486" i="31"/>
  <c r="L340" i="31"/>
  <c r="K444" i="31"/>
  <c r="M152" i="31"/>
  <c r="K353" i="31"/>
  <c r="M74" i="31"/>
  <c r="P365" i="31" s="1"/>
  <c r="S366" i="31" s="1"/>
  <c r="Z366" i="31" s="1"/>
  <c r="Y366" i="31" s="1"/>
  <c r="K54" i="20"/>
  <c r="I80" i="20"/>
  <c r="L438" i="31"/>
  <c r="M51" i="31"/>
  <c r="P204" i="31" s="1"/>
  <c r="U207" i="31" s="1"/>
  <c r="AB207" i="31" s="1"/>
  <c r="I44" i="20"/>
  <c r="K74" i="20"/>
  <c r="L473" i="31"/>
  <c r="K115" i="31"/>
  <c r="L396" i="29"/>
  <c r="L214" i="29"/>
  <c r="K115" i="29"/>
  <c r="M369" i="31"/>
  <c r="M425" i="31"/>
  <c r="M306" i="31"/>
  <c r="M362" i="31"/>
  <c r="M78" i="31"/>
  <c r="P393" i="31" s="1"/>
  <c r="U396" i="31" s="1"/>
  <c r="AB396" i="31" s="1"/>
  <c r="K42" i="20"/>
  <c r="M82" i="31"/>
  <c r="P421" i="31" s="1"/>
  <c r="U424" i="31" s="1"/>
  <c r="AB424" i="31" s="1"/>
  <c r="L102" i="31"/>
  <c r="M73" i="31"/>
  <c r="P358" i="31" s="1"/>
  <c r="S361" i="31" s="1"/>
  <c r="Z361" i="31" s="1"/>
  <c r="K44" i="20"/>
  <c r="K80" i="20"/>
  <c r="K63" i="20"/>
  <c r="M63" i="20" s="1"/>
  <c r="I86" i="20"/>
  <c r="M86" i="20" s="1"/>
  <c r="P449" i="20" s="1"/>
  <c r="S452" i="20" s="1"/>
  <c r="Z452" i="20" s="1"/>
  <c r="L165" i="31"/>
  <c r="M68" i="31"/>
  <c r="P323" i="31" s="1"/>
  <c r="S326" i="31" s="1"/>
  <c r="Z326" i="31" s="1"/>
  <c r="M495" i="31"/>
  <c r="M341" i="29"/>
  <c r="M278" i="31"/>
  <c r="M81" i="31"/>
  <c r="P414" i="31" s="1"/>
  <c r="S417" i="31" s="1"/>
  <c r="Z417" i="31" s="1"/>
  <c r="M65" i="31"/>
  <c r="P302" i="31" s="1"/>
  <c r="U305" i="31" s="1"/>
  <c r="AB305" i="31" s="1"/>
  <c r="M46" i="31"/>
  <c r="P169" i="31" s="1"/>
  <c r="V173" i="31" s="1"/>
  <c r="AC173" i="31" s="1"/>
  <c r="M88" i="31"/>
  <c r="P463" i="31" s="1"/>
  <c r="U466" i="31" s="1"/>
  <c r="AB466" i="31" s="1"/>
  <c r="L284" i="31"/>
  <c r="M69" i="31"/>
  <c r="P330" i="31" s="1"/>
  <c r="U333" i="31" s="1"/>
  <c r="AB333" i="31" s="1"/>
  <c r="M45" i="31"/>
  <c r="P162" i="31" s="1"/>
  <c r="U165" i="31" s="1"/>
  <c r="AB165" i="31" s="1"/>
  <c r="M71" i="31"/>
  <c r="P344" i="31" s="1"/>
  <c r="U347" i="31" s="1"/>
  <c r="AB347" i="31" s="1"/>
  <c r="M50" i="31"/>
  <c r="P197" i="31" s="1"/>
  <c r="U200" i="31" s="1"/>
  <c r="AB200" i="31" s="1"/>
  <c r="M110" i="31"/>
  <c r="M40" i="31"/>
  <c r="P127" i="31" s="1"/>
  <c r="S130" i="31" s="1"/>
  <c r="Z130" i="31" s="1"/>
  <c r="M72" i="31"/>
  <c r="P351" i="31" s="1"/>
  <c r="U354" i="31" s="1"/>
  <c r="AB354" i="31" s="1"/>
  <c r="M92" i="31"/>
  <c r="P491" i="31" s="1"/>
  <c r="V495" i="31" s="1"/>
  <c r="AC495" i="31" s="1"/>
  <c r="K395" i="31"/>
  <c r="M38" i="31"/>
  <c r="P113" i="31" s="1"/>
  <c r="U116" i="31" s="1"/>
  <c r="AB116" i="31" s="1"/>
  <c r="M61" i="31"/>
  <c r="P274" i="31" s="1"/>
  <c r="U277" i="31" s="1"/>
  <c r="AB277" i="31" s="1"/>
  <c r="M77" i="31"/>
  <c r="P386" i="31" s="1"/>
  <c r="S389" i="31" s="1"/>
  <c r="Z389" i="31" s="1"/>
  <c r="M86" i="31"/>
  <c r="P449" i="31" s="1"/>
  <c r="V453" i="31" s="1"/>
  <c r="AC453" i="31" s="1"/>
  <c r="M54" i="31"/>
  <c r="P225" i="31" s="1"/>
  <c r="S226" i="31" s="1"/>
  <c r="Z226" i="31" s="1"/>
  <c r="Y226" i="31" s="1"/>
  <c r="M66" i="31"/>
  <c r="P309" i="31" s="1"/>
  <c r="T311" i="31" s="1"/>
  <c r="AA311" i="31" s="1"/>
  <c r="M93" i="31"/>
  <c r="P498" i="31" s="1"/>
  <c r="R500" i="31" s="1"/>
  <c r="Y500" i="31" s="1"/>
  <c r="M509" i="31"/>
  <c r="K493" i="31"/>
  <c r="K311" i="31"/>
  <c r="M70" i="31"/>
  <c r="P337" i="31" s="1"/>
  <c r="U340" i="31" s="1"/>
  <c r="AB340" i="31" s="1"/>
  <c r="M47" i="31"/>
  <c r="P176" i="31" s="1"/>
  <c r="S179" i="31" s="1"/>
  <c r="Z179" i="31" s="1"/>
  <c r="M95" i="31"/>
  <c r="P512" i="31" s="1"/>
  <c r="T516" i="31" s="1"/>
  <c r="AA516" i="31" s="1"/>
  <c r="M58" i="31"/>
  <c r="P253" i="31" s="1"/>
  <c r="S254" i="31" s="1"/>
  <c r="Z254" i="31" s="1"/>
  <c r="Y254" i="31" s="1"/>
  <c r="L417" i="29"/>
  <c r="K430" i="29"/>
  <c r="K514" i="29"/>
  <c r="L410" i="29"/>
  <c r="M117" i="31"/>
  <c r="K346" i="31"/>
  <c r="M110" i="29"/>
  <c r="M453" i="29"/>
  <c r="M94" i="31"/>
  <c r="P505" i="31" s="1"/>
  <c r="U508" i="31" s="1"/>
  <c r="AB508" i="31" s="1"/>
  <c r="M41" i="31"/>
  <c r="P134" i="31" s="1"/>
  <c r="T138" i="31" s="1"/>
  <c r="AA138" i="31" s="1"/>
  <c r="M90" i="31"/>
  <c r="P477" i="31" s="1"/>
  <c r="U480" i="31" s="1"/>
  <c r="AB480" i="31" s="1"/>
  <c r="M208" i="31"/>
  <c r="L333" i="31"/>
  <c r="M67" i="31"/>
  <c r="P316" i="31" s="1"/>
  <c r="T320" i="31" s="1"/>
  <c r="AA320" i="31" s="1"/>
  <c r="K206" i="31"/>
  <c r="L200" i="29"/>
  <c r="L116" i="31"/>
  <c r="M57" i="31"/>
  <c r="P246" i="31" s="1"/>
  <c r="U249" i="31" s="1"/>
  <c r="AB249" i="31" s="1"/>
  <c r="M55" i="31"/>
  <c r="P232" i="31" s="1"/>
  <c r="U235" i="31" s="1"/>
  <c r="AB235" i="31" s="1"/>
  <c r="L207" i="31"/>
  <c r="M36" i="31"/>
  <c r="P99" i="31" s="1"/>
  <c r="U102" i="31" s="1"/>
  <c r="AB102" i="31" s="1"/>
  <c r="T58" i="31"/>
  <c r="AE253" i="31" s="1"/>
  <c r="AK257" i="31" s="1"/>
  <c r="AR257" i="31" s="1"/>
  <c r="T54" i="31"/>
  <c r="AE225" i="31" s="1"/>
  <c r="AJ228" i="31" s="1"/>
  <c r="AQ228" i="31" s="1"/>
  <c r="T74" i="31"/>
  <c r="AE365" i="31" s="1"/>
  <c r="AH366" i="31" s="1"/>
  <c r="AO366" i="31" s="1"/>
  <c r="AN366" i="31" s="1"/>
  <c r="T70" i="31"/>
  <c r="AE337" i="31" s="1"/>
  <c r="AK341" i="31" s="1"/>
  <c r="AR341" i="31" s="1"/>
  <c r="M166" i="31"/>
  <c r="M79" i="31"/>
  <c r="P400" i="31" s="1"/>
  <c r="U403" i="31" s="1"/>
  <c r="AB403" i="31" s="1"/>
  <c r="K360" i="31"/>
  <c r="M418" i="31"/>
  <c r="M236" i="31"/>
  <c r="M63" i="31"/>
  <c r="P288" i="31" s="1"/>
  <c r="U291" i="31" s="1"/>
  <c r="AB291" i="31" s="1"/>
  <c r="T37" i="31"/>
  <c r="AE106" i="31" s="1"/>
  <c r="AI110" i="31" s="1"/>
  <c r="AP110" i="31" s="1"/>
  <c r="K234" i="31"/>
  <c r="T53" i="31"/>
  <c r="AE218" i="31" s="1"/>
  <c r="AJ221" i="31" s="1"/>
  <c r="AQ221" i="31" s="1"/>
  <c r="L235" i="31"/>
  <c r="M80" i="31"/>
  <c r="P407" i="31" s="1"/>
  <c r="T409" i="31" s="1"/>
  <c r="AA409" i="31" s="1"/>
  <c r="T73" i="31"/>
  <c r="AE358" i="31" s="1"/>
  <c r="AG360" i="31" s="1"/>
  <c r="AN360" i="31" s="1"/>
  <c r="T45" i="31"/>
  <c r="AE162" i="31" s="1"/>
  <c r="AJ165" i="31" s="1"/>
  <c r="AQ165" i="31" s="1"/>
  <c r="T87" i="31"/>
  <c r="AE456" i="31" s="1"/>
  <c r="AJ459" i="31" s="1"/>
  <c r="AQ459" i="31" s="1"/>
  <c r="T83" i="31"/>
  <c r="AE428" i="31" s="1"/>
  <c r="AJ431" i="31" s="1"/>
  <c r="AQ431" i="31" s="1"/>
  <c r="T95" i="31"/>
  <c r="AE512" i="31" s="1"/>
  <c r="AJ515" i="31" s="1"/>
  <c r="AQ515" i="31" s="1"/>
  <c r="M348" i="31"/>
  <c r="M91" i="31"/>
  <c r="P484" i="31" s="1"/>
  <c r="S487" i="31" s="1"/>
  <c r="Z487" i="31" s="1"/>
  <c r="T40" i="31"/>
  <c r="AE127" i="31" s="1"/>
  <c r="AH128" i="31" s="1"/>
  <c r="AO128" i="31" s="1"/>
  <c r="AN128" i="31" s="1"/>
  <c r="T36" i="31"/>
  <c r="AE99" i="31" s="1"/>
  <c r="AH102" i="31" s="1"/>
  <c r="AO102" i="31" s="1"/>
  <c r="T94" i="31"/>
  <c r="AE505" i="31" s="1"/>
  <c r="AG507" i="31" s="1"/>
  <c r="AN507" i="31" s="1"/>
  <c r="T44" i="31"/>
  <c r="AE155" i="31" s="1"/>
  <c r="AJ158" i="31" s="1"/>
  <c r="AQ158" i="31" s="1"/>
  <c r="T56" i="31"/>
  <c r="AE239" i="31" s="1"/>
  <c r="AH240" i="31" s="1"/>
  <c r="AO240" i="31" s="1"/>
  <c r="AN240" i="31" s="1"/>
  <c r="T52" i="31"/>
  <c r="AE211" i="31" s="1"/>
  <c r="AJ214" i="31" s="1"/>
  <c r="AQ214" i="31" s="1"/>
  <c r="T93" i="31"/>
  <c r="AE498" i="31" s="1"/>
  <c r="AK502" i="31" s="1"/>
  <c r="AR502" i="31" s="1"/>
  <c r="M48" i="31"/>
  <c r="P183" i="31" s="1"/>
  <c r="S184" i="31" s="1"/>
  <c r="Z184" i="31" s="1"/>
  <c r="Y184" i="31" s="1"/>
  <c r="T60" i="31"/>
  <c r="AE267" i="31" s="1"/>
  <c r="AH268" i="31" s="1"/>
  <c r="AO268" i="31" s="1"/>
  <c r="AN268" i="31" s="1"/>
  <c r="T72" i="31"/>
  <c r="AE351" i="31" s="1"/>
  <c r="AJ354" i="31" s="1"/>
  <c r="AQ354" i="31" s="1"/>
  <c r="T68" i="31"/>
  <c r="AE323" i="31" s="1"/>
  <c r="AG325" i="31" s="1"/>
  <c r="AN325" i="31" s="1"/>
  <c r="T92" i="31"/>
  <c r="AE491" i="31" s="1"/>
  <c r="AI495" i="31" s="1"/>
  <c r="AP495" i="31" s="1"/>
  <c r="M250" i="31"/>
  <c r="L319" i="31"/>
  <c r="K136" i="31"/>
  <c r="T78" i="31"/>
  <c r="AE393" i="31" s="1"/>
  <c r="AH396" i="31" s="1"/>
  <c r="AO396" i="31" s="1"/>
  <c r="T51" i="31"/>
  <c r="AE204" i="31" s="1"/>
  <c r="AJ207" i="31" s="1"/>
  <c r="AQ207" i="31" s="1"/>
  <c r="K297" i="31"/>
  <c r="K150" i="31"/>
  <c r="K248" i="31"/>
  <c r="M62" i="31"/>
  <c r="P281" i="31" s="1"/>
  <c r="U284" i="31" s="1"/>
  <c r="AB284" i="31" s="1"/>
  <c r="T63" i="31"/>
  <c r="AE288" i="31" s="1"/>
  <c r="AJ291" i="31" s="1"/>
  <c r="AQ291" i="31" s="1"/>
  <c r="T67" i="31"/>
  <c r="AE316" i="31" s="1"/>
  <c r="AG318" i="31" s="1"/>
  <c r="AN318" i="31" s="1"/>
  <c r="M474" i="29"/>
  <c r="K129" i="31"/>
  <c r="K458" i="31"/>
  <c r="L249" i="31"/>
  <c r="M37" i="31"/>
  <c r="P106" i="31" s="1"/>
  <c r="U109" i="31" s="1"/>
  <c r="AB109" i="31" s="1"/>
  <c r="T59" i="31"/>
  <c r="AE260" i="31" s="1"/>
  <c r="AH261" i="31" s="1"/>
  <c r="AO261" i="31" s="1"/>
  <c r="AN261" i="31" s="1"/>
  <c r="T71" i="31"/>
  <c r="AE344" i="31" s="1"/>
  <c r="AH345" i="31" s="1"/>
  <c r="AO345" i="31" s="1"/>
  <c r="AN345" i="31" s="1"/>
  <c r="T42" i="31"/>
  <c r="AE141" i="31" s="1"/>
  <c r="AG143" i="31" s="1"/>
  <c r="AN143" i="31" s="1"/>
  <c r="T38" i="31"/>
  <c r="AE113" i="31" s="1"/>
  <c r="AJ116" i="31" s="1"/>
  <c r="AQ116" i="31" s="1"/>
  <c r="T85" i="31"/>
  <c r="AE442" i="31" s="1"/>
  <c r="AI446" i="31" s="1"/>
  <c r="AP446" i="31" s="1"/>
  <c r="AJ284" i="31"/>
  <c r="AQ284" i="31" s="1"/>
  <c r="AH282" i="31"/>
  <c r="AO282" i="31" s="1"/>
  <c r="AN282" i="31" s="1"/>
  <c r="AI283" i="31"/>
  <c r="AP283" i="31" s="1"/>
  <c r="AH284" i="31"/>
  <c r="AO284" i="31" s="1"/>
  <c r="AI285" i="31"/>
  <c r="AP285" i="31" s="1"/>
  <c r="AK285" i="31"/>
  <c r="AR285" i="31" s="1"/>
  <c r="AJ403" i="31"/>
  <c r="AQ403" i="31" s="1"/>
  <c r="AH401" i="31"/>
  <c r="AO401" i="31" s="1"/>
  <c r="AN401" i="31" s="1"/>
  <c r="AG402" i="31"/>
  <c r="AN402" i="31" s="1"/>
  <c r="AI402" i="31"/>
  <c r="AP402" i="31" s="1"/>
  <c r="AH403" i="31"/>
  <c r="AO403" i="31" s="1"/>
  <c r="AI404" i="31"/>
  <c r="AP404" i="31" s="1"/>
  <c r="AK404" i="31"/>
  <c r="AR404" i="31" s="1"/>
  <c r="AI311" i="31"/>
  <c r="AP311" i="31" s="1"/>
  <c r="AH312" i="31"/>
  <c r="AO312" i="31" s="1"/>
  <c r="AI180" i="31"/>
  <c r="AP180" i="31" s="1"/>
  <c r="AJ410" i="31"/>
  <c r="AQ410" i="31" s="1"/>
  <c r="AH410" i="31"/>
  <c r="AO410" i="31" s="1"/>
  <c r="AG409" i="31"/>
  <c r="AN409" i="31" s="1"/>
  <c r="AH408" i="31"/>
  <c r="AO408" i="31" s="1"/>
  <c r="AN408" i="31" s="1"/>
  <c r="AI409" i="31"/>
  <c r="AP409" i="31" s="1"/>
  <c r="AI411" i="31"/>
  <c r="AP411" i="31" s="1"/>
  <c r="AK411" i="31"/>
  <c r="AR411" i="31" s="1"/>
  <c r="K213" i="31"/>
  <c r="K220" i="31"/>
  <c r="L151" i="31"/>
  <c r="M194" i="31"/>
  <c r="K472" i="31"/>
  <c r="L480" i="31"/>
  <c r="L382" i="31"/>
  <c r="M173" i="31"/>
  <c r="M327" i="31"/>
  <c r="M180" i="31"/>
  <c r="K437" i="31"/>
  <c r="M467" i="31"/>
  <c r="K192" i="31"/>
  <c r="M460" i="31"/>
  <c r="K318" i="31"/>
  <c r="L326" i="31"/>
  <c r="L214" i="31"/>
  <c r="M334" i="31"/>
  <c r="L221" i="31"/>
  <c r="L466" i="31"/>
  <c r="M229" i="31"/>
  <c r="M159" i="31"/>
  <c r="K381" i="31"/>
  <c r="L179" i="31"/>
  <c r="K227" i="31"/>
  <c r="K157" i="31"/>
  <c r="K171" i="31"/>
  <c r="K325" i="31"/>
  <c r="K255" i="31"/>
  <c r="M376" i="31"/>
  <c r="K262" i="31"/>
  <c r="M271" i="31"/>
  <c r="L228" i="31"/>
  <c r="L158" i="31"/>
  <c r="L459" i="31"/>
  <c r="M124" i="31"/>
  <c r="L501" i="31"/>
  <c r="L172" i="31"/>
  <c r="M397" i="31"/>
  <c r="K374" i="31"/>
  <c r="K332" i="31"/>
  <c r="M453" i="31"/>
  <c r="K304" i="31"/>
  <c r="K465" i="31"/>
  <c r="M103" i="31"/>
  <c r="L123" i="31"/>
  <c r="M285" i="31"/>
  <c r="R269" i="31"/>
  <c r="Y269" i="31" s="1"/>
  <c r="T269" i="31"/>
  <c r="AA269" i="31" s="1"/>
  <c r="T271" i="31"/>
  <c r="AA271" i="31" s="1"/>
  <c r="V271" i="31"/>
  <c r="AC271" i="31" s="1"/>
  <c r="S214" i="31"/>
  <c r="Z214" i="31" s="1"/>
  <c r="K500" i="31"/>
  <c r="L368" i="31"/>
  <c r="M292" i="31"/>
  <c r="L424" i="31"/>
  <c r="M243" i="31"/>
  <c r="M390" i="31"/>
  <c r="K451" i="31"/>
  <c r="L305" i="31"/>
  <c r="M488" i="31"/>
  <c r="K122" i="31"/>
  <c r="M516" i="31"/>
  <c r="K241" i="31"/>
  <c r="L396" i="31"/>
  <c r="M446" i="31"/>
  <c r="L452" i="31"/>
  <c r="M201" i="31"/>
  <c r="K101" i="31"/>
  <c r="K283" i="31"/>
  <c r="L445" i="31"/>
  <c r="K164" i="31"/>
  <c r="K416" i="31"/>
  <c r="L410" i="31"/>
  <c r="L515" i="31"/>
  <c r="L242" i="31"/>
  <c r="M187" i="31"/>
  <c r="M313" i="31"/>
  <c r="M481" i="31"/>
  <c r="K199" i="31"/>
  <c r="K276" i="31"/>
  <c r="M138" i="31"/>
  <c r="K402" i="31"/>
  <c r="L186" i="31"/>
  <c r="L137" i="31"/>
  <c r="M131" i="31"/>
  <c r="L403" i="31"/>
  <c r="K409" i="31"/>
  <c r="K514" i="31"/>
  <c r="K143" i="31"/>
  <c r="M439" i="31"/>
  <c r="K108" i="31"/>
  <c r="M474" i="31"/>
  <c r="L200" i="31"/>
  <c r="L347" i="31"/>
  <c r="L277" i="31"/>
  <c r="M320" i="31"/>
  <c r="L130" i="31"/>
  <c r="L312" i="31"/>
  <c r="CP35" i="3"/>
  <c r="M306" i="29"/>
  <c r="L452" i="29"/>
  <c r="L473" i="29"/>
  <c r="L109" i="29"/>
  <c r="M320" i="29"/>
  <c r="M250" i="29"/>
  <c r="L361" i="29"/>
  <c r="L368" i="29"/>
  <c r="F347" i="30"/>
  <c r="M347" i="30" s="1"/>
  <c r="C346" i="30"/>
  <c r="J346" i="30" s="1"/>
  <c r="E346" i="30"/>
  <c r="L346" i="30" s="1"/>
  <c r="D347" i="30"/>
  <c r="K347" i="30" s="1"/>
  <c r="D345" i="30"/>
  <c r="K345" i="30" s="1"/>
  <c r="J345" i="30" s="1"/>
  <c r="E348" i="30"/>
  <c r="L348" i="30" s="1"/>
  <c r="G348" i="30"/>
  <c r="N348" i="30" s="1"/>
  <c r="F207" i="30"/>
  <c r="M207" i="30" s="1"/>
  <c r="D207" i="30"/>
  <c r="K207" i="30" s="1"/>
  <c r="D205" i="30"/>
  <c r="K205" i="30" s="1"/>
  <c r="J205" i="30" s="1"/>
  <c r="C206" i="30"/>
  <c r="J206" i="30" s="1"/>
  <c r="E206" i="30"/>
  <c r="L206" i="30" s="1"/>
  <c r="E208" i="30"/>
  <c r="L208" i="30" s="1"/>
  <c r="G208" i="30"/>
  <c r="N208" i="30" s="1"/>
  <c r="F165" i="30"/>
  <c r="M165" i="30" s="1"/>
  <c r="E164" i="30"/>
  <c r="L164" i="30" s="1"/>
  <c r="D165" i="30"/>
  <c r="K165" i="30" s="1"/>
  <c r="C164" i="30"/>
  <c r="J164" i="30" s="1"/>
  <c r="D163" i="30"/>
  <c r="K163" i="30" s="1"/>
  <c r="J163" i="30" s="1"/>
  <c r="E166" i="30"/>
  <c r="L166" i="30" s="1"/>
  <c r="G166" i="30"/>
  <c r="N166" i="30" s="1"/>
  <c r="F249" i="30"/>
  <c r="M249" i="30" s="1"/>
  <c r="E248" i="30"/>
  <c r="L248" i="30" s="1"/>
  <c r="D249" i="30"/>
  <c r="K249" i="30" s="1"/>
  <c r="C248" i="30"/>
  <c r="J248" i="30" s="1"/>
  <c r="D247" i="30"/>
  <c r="K247" i="30" s="1"/>
  <c r="J247" i="30" s="1"/>
  <c r="E250" i="30"/>
  <c r="L250" i="30" s="1"/>
  <c r="G250" i="30"/>
  <c r="N250" i="30" s="1"/>
  <c r="T57" i="29"/>
  <c r="AE246" i="29" s="1"/>
  <c r="AH247" i="29" s="1"/>
  <c r="AO247" i="29" s="1"/>
  <c r="AN247" i="29" s="1"/>
  <c r="F242" i="30"/>
  <c r="M242" i="30" s="1"/>
  <c r="D242" i="30"/>
  <c r="K242" i="30" s="1"/>
  <c r="C241" i="30"/>
  <c r="J241" i="30" s="1"/>
  <c r="D240" i="30"/>
  <c r="K240" i="30" s="1"/>
  <c r="J240" i="30" s="1"/>
  <c r="E241" i="30"/>
  <c r="L241" i="30" s="1"/>
  <c r="E243" i="30"/>
  <c r="L243" i="30" s="1"/>
  <c r="G243" i="30"/>
  <c r="N243" i="30" s="1"/>
  <c r="F319" i="30"/>
  <c r="M319" i="30" s="1"/>
  <c r="C318" i="30"/>
  <c r="J318" i="30" s="1"/>
  <c r="E318" i="30"/>
  <c r="L318" i="30" s="1"/>
  <c r="D317" i="30"/>
  <c r="K317" i="30" s="1"/>
  <c r="J317" i="30" s="1"/>
  <c r="D319" i="30"/>
  <c r="K319" i="30" s="1"/>
  <c r="E320" i="30"/>
  <c r="L320" i="30" s="1"/>
  <c r="G320" i="30"/>
  <c r="N320" i="30" s="1"/>
  <c r="F277" i="30"/>
  <c r="M277" i="30" s="1"/>
  <c r="D277" i="30"/>
  <c r="K277" i="30" s="1"/>
  <c r="C276" i="30"/>
  <c r="J276" i="30" s="1"/>
  <c r="E276" i="30"/>
  <c r="L276" i="30" s="1"/>
  <c r="D275" i="30"/>
  <c r="K275" i="30" s="1"/>
  <c r="J275" i="30" s="1"/>
  <c r="E278" i="30"/>
  <c r="L278" i="30" s="1"/>
  <c r="G278" i="30"/>
  <c r="N278" i="30" s="1"/>
  <c r="F361" i="30"/>
  <c r="M361" i="30" s="1"/>
  <c r="D359" i="30"/>
  <c r="K359" i="30" s="1"/>
  <c r="J359" i="30" s="1"/>
  <c r="C360" i="30"/>
  <c r="J360" i="30" s="1"/>
  <c r="D361" i="30"/>
  <c r="K361" i="30" s="1"/>
  <c r="E360" i="30"/>
  <c r="L360" i="30" s="1"/>
  <c r="E362" i="30"/>
  <c r="L362" i="30" s="1"/>
  <c r="G362" i="30"/>
  <c r="N362" i="30" s="1"/>
  <c r="F116" i="30"/>
  <c r="M116" i="30" s="1"/>
  <c r="D114" i="30"/>
  <c r="K114" i="30" s="1"/>
  <c r="J114" i="30" s="1"/>
  <c r="C115" i="30"/>
  <c r="J115" i="30" s="1"/>
  <c r="D116" i="30"/>
  <c r="K116" i="30" s="1"/>
  <c r="E115" i="30"/>
  <c r="L115" i="30" s="1"/>
  <c r="E117" i="30"/>
  <c r="L117" i="30" s="1"/>
  <c r="G117" i="30"/>
  <c r="N117" i="30" s="1"/>
  <c r="F102" i="30"/>
  <c r="M102" i="30" s="1"/>
  <c r="D102" i="30"/>
  <c r="K102" i="30" s="1"/>
  <c r="C101" i="30"/>
  <c r="J101" i="30" s="1"/>
  <c r="E101" i="30"/>
  <c r="L101" i="30" s="1"/>
  <c r="D100" i="30"/>
  <c r="K100" i="30" s="1"/>
  <c r="J100" i="30" s="1"/>
  <c r="E103" i="30"/>
  <c r="L103" i="30" s="1"/>
  <c r="G103" i="30"/>
  <c r="N103" i="30" s="1"/>
  <c r="F382" i="30"/>
  <c r="M382" i="30" s="1"/>
  <c r="C381" i="30"/>
  <c r="J381" i="30" s="1"/>
  <c r="D380" i="30"/>
  <c r="K380" i="30" s="1"/>
  <c r="J380" i="30" s="1"/>
  <c r="E381" i="30"/>
  <c r="L381" i="30" s="1"/>
  <c r="D382" i="30"/>
  <c r="K382" i="30" s="1"/>
  <c r="E383" i="30"/>
  <c r="L383" i="30" s="1"/>
  <c r="G383" i="30"/>
  <c r="N383" i="30" s="1"/>
  <c r="F445" i="30"/>
  <c r="M445" i="30" s="1"/>
  <c r="C444" i="30"/>
  <c r="J444" i="30" s="1"/>
  <c r="D443" i="30"/>
  <c r="K443" i="30" s="1"/>
  <c r="J443" i="30" s="1"/>
  <c r="E444" i="30"/>
  <c r="L444" i="30" s="1"/>
  <c r="D445" i="30"/>
  <c r="K445" i="30" s="1"/>
  <c r="E446" i="30"/>
  <c r="L446" i="30" s="1"/>
  <c r="G446" i="30"/>
  <c r="N446" i="30" s="1"/>
  <c r="F228" i="30"/>
  <c r="M228" i="30" s="1"/>
  <c r="C227" i="30"/>
  <c r="J227" i="30" s="1"/>
  <c r="E227" i="30"/>
  <c r="L227" i="30" s="1"/>
  <c r="D228" i="30"/>
  <c r="K228" i="30" s="1"/>
  <c r="D226" i="30"/>
  <c r="K226" i="30" s="1"/>
  <c r="J226" i="30" s="1"/>
  <c r="E229" i="30"/>
  <c r="L229" i="30" s="1"/>
  <c r="G229" i="30"/>
  <c r="N229" i="30" s="1"/>
  <c r="F200" i="30"/>
  <c r="M200" i="30" s="1"/>
  <c r="C199" i="30"/>
  <c r="J199" i="30" s="1"/>
  <c r="E199" i="30"/>
  <c r="L199" i="30" s="1"/>
  <c r="D200" i="30"/>
  <c r="K200" i="30" s="1"/>
  <c r="D198" i="30"/>
  <c r="K198" i="30" s="1"/>
  <c r="J198" i="30" s="1"/>
  <c r="E201" i="30"/>
  <c r="L201" i="30" s="1"/>
  <c r="G201" i="30"/>
  <c r="N201" i="30" s="1"/>
  <c r="F417" i="30"/>
  <c r="M417" i="30" s="1"/>
  <c r="C416" i="30"/>
  <c r="J416" i="30" s="1"/>
  <c r="E416" i="30"/>
  <c r="L416" i="30" s="1"/>
  <c r="D415" i="30"/>
  <c r="K415" i="30" s="1"/>
  <c r="J415" i="30" s="1"/>
  <c r="D417" i="30"/>
  <c r="K417" i="30" s="1"/>
  <c r="E418" i="30"/>
  <c r="L418" i="30" s="1"/>
  <c r="G418" i="30"/>
  <c r="N418" i="30" s="1"/>
  <c r="F431" i="30"/>
  <c r="M431" i="30" s="1"/>
  <c r="D431" i="30"/>
  <c r="K431" i="30" s="1"/>
  <c r="C430" i="30"/>
  <c r="J430" i="30" s="1"/>
  <c r="D429" i="30"/>
  <c r="K429" i="30" s="1"/>
  <c r="J429" i="30" s="1"/>
  <c r="E430" i="30"/>
  <c r="L430" i="30" s="1"/>
  <c r="E432" i="30"/>
  <c r="L432" i="30" s="1"/>
  <c r="G432" i="30"/>
  <c r="N432" i="30" s="1"/>
  <c r="T70" i="29"/>
  <c r="AE337" i="29" s="1"/>
  <c r="AJ340" i="29" s="1"/>
  <c r="AQ340" i="29" s="1"/>
  <c r="F340" i="30"/>
  <c r="M340" i="30" s="1"/>
  <c r="D340" i="30"/>
  <c r="K340" i="30" s="1"/>
  <c r="E339" i="30"/>
  <c r="L339" i="30" s="1"/>
  <c r="D338" i="30"/>
  <c r="K338" i="30" s="1"/>
  <c r="J338" i="30" s="1"/>
  <c r="C339" i="30"/>
  <c r="J339" i="30" s="1"/>
  <c r="E341" i="30"/>
  <c r="L341" i="30" s="1"/>
  <c r="G341" i="30"/>
  <c r="N341" i="30" s="1"/>
  <c r="F312" i="30"/>
  <c r="M312" i="30" s="1"/>
  <c r="C311" i="30"/>
  <c r="J311" i="30" s="1"/>
  <c r="D310" i="30"/>
  <c r="K310" i="30" s="1"/>
  <c r="J310" i="30" s="1"/>
  <c r="E311" i="30"/>
  <c r="L311" i="30" s="1"/>
  <c r="D312" i="30"/>
  <c r="K312" i="30" s="1"/>
  <c r="E313" i="30"/>
  <c r="L313" i="30" s="1"/>
  <c r="G313" i="30"/>
  <c r="N313" i="30" s="1"/>
  <c r="F158" i="30"/>
  <c r="M158" i="30" s="1"/>
  <c r="E157" i="30"/>
  <c r="L157" i="30" s="1"/>
  <c r="D158" i="30"/>
  <c r="K158" i="30" s="1"/>
  <c r="D156" i="30"/>
  <c r="K156" i="30" s="1"/>
  <c r="J156" i="30" s="1"/>
  <c r="C157" i="30"/>
  <c r="J157" i="30" s="1"/>
  <c r="E159" i="30"/>
  <c r="L159" i="30" s="1"/>
  <c r="G159" i="30"/>
  <c r="N159" i="30" s="1"/>
  <c r="F424" i="30"/>
  <c r="M424" i="30" s="1"/>
  <c r="C423" i="30"/>
  <c r="J423" i="30" s="1"/>
  <c r="E423" i="30"/>
  <c r="L423" i="30" s="1"/>
  <c r="D422" i="30"/>
  <c r="K422" i="30" s="1"/>
  <c r="J422" i="30" s="1"/>
  <c r="D424" i="30"/>
  <c r="K424" i="30" s="1"/>
  <c r="E425" i="30"/>
  <c r="L425" i="30" s="1"/>
  <c r="G425" i="30"/>
  <c r="N425" i="30" s="1"/>
  <c r="M201" i="29"/>
  <c r="F410" i="30"/>
  <c r="M410" i="30" s="1"/>
  <c r="C409" i="30"/>
  <c r="J409" i="30" s="1"/>
  <c r="E409" i="30"/>
  <c r="L409" i="30" s="1"/>
  <c r="D408" i="30"/>
  <c r="K408" i="30" s="1"/>
  <c r="J408" i="30" s="1"/>
  <c r="D410" i="30"/>
  <c r="K410" i="30" s="1"/>
  <c r="E411" i="30"/>
  <c r="L411" i="30" s="1"/>
  <c r="G411" i="30"/>
  <c r="N411" i="30" s="1"/>
  <c r="F396" i="30"/>
  <c r="M396" i="30" s="1"/>
  <c r="D396" i="30"/>
  <c r="K396" i="30" s="1"/>
  <c r="D394" i="30"/>
  <c r="K394" i="30" s="1"/>
  <c r="J394" i="30" s="1"/>
  <c r="C395" i="30"/>
  <c r="J395" i="30" s="1"/>
  <c r="E395" i="30"/>
  <c r="L395" i="30" s="1"/>
  <c r="E397" i="30"/>
  <c r="L397" i="30" s="1"/>
  <c r="G397" i="30"/>
  <c r="N397" i="30" s="1"/>
  <c r="F270" i="30"/>
  <c r="M270" i="30" s="1"/>
  <c r="C269" i="30"/>
  <c r="J269" i="30" s="1"/>
  <c r="D268" i="30"/>
  <c r="K268" i="30" s="1"/>
  <c r="J268" i="30" s="1"/>
  <c r="D270" i="30"/>
  <c r="K270" i="30" s="1"/>
  <c r="E269" i="30"/>
  <c r="L269" i="30" s="1"/>
  <c r="E271" i="30"/>
  <c r="L271" i="30" s="1"/>
  <c r="G271" i="30"/>
  <c r="N271" i="30" s="1"/>
  <c r="F515" i="30"/>
  <c r="M515" i="30" s="1"/>
  <c r="D513" i="30"/>
  <c r="K513" i="30" s="1"/>
  <c r="J513" i="30" s="1"/>
  <c r="C514" i="30"/>
  <c r="J514" i="30" s="1"/>
  <c r="E514" i="30"/>
  <c r="L514" i="30" s="1"/>
  <c r="D515" i="30"/>
  <c r="K515" i="30" s="1"/>
  <c r="E516" i="30"/>
  <c r="L516" i="30" s="1"/>
  <c r="G516" i="30"/>
  <c r="N516" i="30" s="1"/>
  <c r="T39" i="29"/>
  <c r="AE120" i="29" s="1"/>
  <c r="AG122" i="29" s="1"/>
  <c r="AN122" i="29" s="1"/>
  <c r="L326" i="29"/>
  <c r="F130" i="30"/>
  <c r="M130" i="30" s="1"/>
  <c r="C129" i="30"/>
  <c r="J129" i="30" s="1"/>
  <c r="D128" i="30"/>
  <c r="K128" i="30" s="1"/>
  <c r="J128" i="30" s="1"/>
  <c r="E129" i="30"/>
  <c r="L129" i="30" s="1"/>
  <c r="D130" i="30"/>
  <c r="K130" i="30" s="1"/>
  <c r="E131" i="30"/>
  <c r="L131" i="30" s="1"/>
  <c r="G131" i="30"/>
  <c r="N131" i="30" s="1"/>
  <c r="F193" i="30"/>
  <c r="M193" i="30" s="1"/>
  <c r="E192" i="30"/>
  <c r="L192" i="30" s="1"/>
  <c r="D191" i="30"/>
  <c r="K191" i="30" s="1"/>
  <c r="J191" i="30" s="1"/>
  <c r="C192" i="30"/>
  <c r="J192" i="30" s="1"/>
  <c r="D193" i="30"/>
  <c r="K193" i="30" s="1"/>
  <c r="E194" i="30"/>
  <c r="L194" i="30" s="1"/>
  <c r="G194" i="30"/>
  <c r="N194" i="30" s="1"/>
  <c r="F459" i="30"/>
  <c r="M459" i="30" s="1"/>
  <c r="E458" i="30"/>
  <c r="L458" i="30" s="1"/>
  <c r="C458" i="30"/>
  <c r="J458" i="30" s="1"/>
  <c r="D459" i="30"/>
  <c r="K459" i="30" s="1"/>
  <c r="D457" i="30"/>
  <c r="K457" i="30" s="1"/>
  <c r="J457" i="30" s="1"/>
  <c r="E460" i="30"/>
  <c r="L460" i="30" s="1"/>
  <c r="G460" i="30"/>
  <c r="N460" i="30" s="1"/>
  <c r="F508" i="30"/>
  <c r="M508" i="30" s="1"/>
  <c r="C507" i="30"/>
  <c r="J507" i="30" s="1"/>
  <c r="E507" i="30"/>
  <c r="L507" i="30" s="1"/>
  <c r="D508" i="30"/>
  <c r="K508" i="30" s="1"/>
  <c r="D506" i="30"/>
  <c r="K506" i="30" s="1"/>
  <c r="J506" i="30" s="1"/>
  <c r="E509" i="30"/>
  <c r="L509" i="30" s="1"/>
  <c r="G509" i="30"/>
  <c r="N509" i="30" s="1"/>
  <c r="T45" i="29"/>
  <c r="AE162" i="29" s="1"/>
  <c r="AJ165" i="29" s="1"/>
  <c r="AQ165" i="29" s="1"/>
  <c r="F354" i="30"/>
  <c r="M354" i="30" s="1"/>
  <c r="D352" i="30"/>
  <c r="K352" i="30" s="1"/>
  <c r="J352" i="30" s="1"/>
  <c r="C353" i="30"/>
  <c r="J353" i="30" s="1"/>
  <c r="E353" i="30"/>
  <c r="L353" i="30" s="1"/>
  <c r="D354" i="30"/>
  <c r="K354" i="30" s="1"/>
  <c r="E355" i="30"/>
  <c r="L355" i="30" s="1"/>
  <c r="G355" i="30"/>
  <c r="N355" i="30" s="1"/>
  <c r="F305" i="30"/>
  <c r="M305" i="30" s="1"/>
  <c r="E304" i="30"/>
  <c r="L304" i="30" s="1"/>
  <c r="D305" i="30"/>
  <c r="K305" i="30" s="1"/>
  <c r="D303" i="30"/>
  <c r="K303" i="30" s="1"/>
  <c r="J303" i="30" s="1"/>
  <c r="C304" i="30"/>
  <c r="J304" i="30" s="1"/>
  <c r="E306" i="30"/>
  <c r="L306" i="30" s="1"/>
  <c r="G306" i="30"/>
  <c r="N306" i="30" s="1"/>
  <c r="F487" i="30"/>
  <c r="M487" i="30" s="1"/>
  <c r="C486" i="30"/>
  <c r="J486" i="30" s="1"/>
  <c r="E486" i="30"/>
  <c r="L486" i="30" s="1"/>
  <c r="D487" i="30"/>
  <c r="K487" i="30" s="1"/>
  <c r="D485" i="30"/>
  <c r="K485" i="30" s="1"/>
  <c r="J485" i="30" s="1"/>
  <c r="E488" i="30"/>
  <c r="L488" i="30" s="1"/>
  <c r="G488" i="30"/>
  <c r="N488" i="30" s="1"/>
  <c r="F501" i="30"/>
  <c r="M501" i="30" s="1"/>
  <c r="C500" i="30"/>
  <c r="J500" i="30" s="1"/>
  <c r="E500" i="30"/>
  <c r="L500" i="30" s="1"/>
  <c r="D501" i="30"/>
  <c r="K501" i="30" s="1"/>
  <c r="D499" i="30"/>
  <c r="K499" i="30" s="1"/>
  <c r="J499" i="30" s="1"/>
  <c r="E502" i="30"/>
  <c r="L502" i="30" s="1"/>
  <c r="G502" i="30"/>
  <c r="N502" i="30" s="1"/>
  <c r="F109" i="30"/>
  <c r="M109" i="30" s="1"/>
  <c r="D107" i="30"/>
  <c r="K107" i="30" s="1"/>
  <c r="J107" i="30" s="1"/>
  <c r="C108" i="30"/>
  <c r="J108" i="30" s="1"/>
  <c r="D109" i="30"/>
  <c r="K109" i="30" s="1"/>
  <c r="E108" i="30"/>
  <c r="L108" i="30" s="1"/>
  <c r="E110" i="30"/>
  <c r="L110" i="30" s="1"/>
  <c r="G110" i="30"/>
  <c r="N110" i="30" s="1"/>
  <c r="F186" i="30"/>
  <c r="M186" i="30" s="1"/>
  <c r="D184" i="30"/>
  <c r="K184" i="30" s="1"/>
  <c r="J184" i="30" s="1"/>
  <c r="C185" i="30"/>
  <c r="J185" i="30" s="1"/>
  <c r="E185" i="30"/>
  <c r="L185" i="30" s="1"/>
  <c r="D186" i="30"/>
  <c r="K186" i="30" s="1"/>
  <c r="E187" i="30"/>
  <c r="L187" i="30" s="1"/>
  <c r="G187" i="30"/>
  <c r="N187" i="30" s="1"/>
  <c r="F151" i="30"/>
  <c r="M151" i="30" s="1"/>
  <c r="D149" i="30"/>
  <c r="K149" i="30" s="1"/>
  <c r="J149" i="30" s="1"/>
  <c r="D151" i="30"/>
  <c r="K151" i="30" s="1"/>
  <c r="C150" i="30"/>
  <c r="J150" i="30" s="1"/>
  <c r="E150" i="30"/>
  <c r="L150" i="30" s="1"/>
  <c r="E152" i="30"/>
  <c r="L152" i="30" s="1"/>
  <c r="G152" i="30"/>
  <c r="N152" i="30" s="1"/>
  <c r="F494" i="30"/>
  <c r="M494" i="30" s="1"/>
  <c r="C493" i="30"/>
  <c r="J493" i="30" s="1"/>
  <c r="E493" i="30"/>
  <c r="L493" i="30" s="1"/>
  <c r="D494" i="30"/>
  <c r="K494" i="30" s="1"/>
  <c r="D492" i="30"/>
  <c r="K492" i="30" s="1"/>
  <c r="J492" i="30" s="1"/>
  <c r="E495" i="30"/>
  <c r="L495" i="30" s="1"/>
  <c r="G495" i="30"/>
  <c r="N495" i="30" s="1"/>
  <c r="F221" i="30"/>
  <c r="M221" i="30" s="1"/>
  <c r="E220" i="30"/>
  <c r="L220" i="30" s="1"/>
  <c r="D221" i="30"/>
  <c r="K221" i="30" s="1"/>
  <c r="D219" i="30"/>
  <c r="K219" i="30" s="1"/>
  <c r="J219" i="30" s="1"/>
  <c r="C220" i="30"/>
  <c r="J220" i="30" s="1"/>
  <c r="E222" i="30"/>
  <c r="L222" i="30" s="1"/>
  <c r="G222" i="30"/>
  <c r="N222" i="30" s="1"/>
  <c r="F298" i="30"/>
  <c r="M298" i="30" s="1"/>
  <c r="D298" i="30"/>
  <c r="K298" i="30" s="1"/>
  <c r="D296" i="30"/>
  <c r="K296" i="30" s="1"/>
  <c r="J296" i="30" s="1"/>
  <c r="E297" i="30"/>
  <c r="L297" i="30" s="1"/>
  <c r="C297" i="30"/>
  <c r="J297" i="30" s="1"/>
  <c r="E299" i="30"/>
  <c r="L299" i="30" s="1"/>
  <c r="G299" i="30"/>
  <c r="N299" i="30" s="1"/>
  <c r="F263" i="30"/>
  <c r="M263" i="30" s="1"/>
  <c r="D261" i="30"/>
  <c r="K261" i="30" s="1"/>
  <c r="J261" i="30" s="1"/>
  <c r="C262" i="30"/>
  <c r="J262" i="30" s="1"/>
  <c r="E262" i="30"/>
  <c r="L262" i="30" s="1"/>
  <c r="D263" i="30"/>
  <c r="K263" i="30" s="1"/>
  <c r="E264" i="30"/>
  <c r="L264" i="30" s="1"/>
  <c r="G264" i="30"/>
  <c r="N264" i="30" s="1"/>
  <c r="F480" i="30"/>
  <c r="M480" i="30" s="1"/>
  <c r="C479" i="30"/>
  <c r="J479" i="30" s="1"/>
  <c r="E479" i="30"/>
  <c r="L479" i="30" s="1"/>
  <c r="D480" i="30"/>
  <c r="K480" i="30" s="1"/>
  <c r="D478" i="30"/>
  <c r="K478" i="30" s="1"/>
  <c r="J478" i="30" s="1"/>
  <c r="E481" i="30"/>
  <c r="L481" i="30" s="1"/>
  <c r="G481" i="30"/>
  <c r="N481" i="30" s="1"/>
  <c r="L207" i="29"/>
  <c r="F333" i="30"/>
  <c r="M333" i="30" s="1"/>
  <c r="D333" i="30"/>
  <c r="K333" i="30" s="1"/>
  <c r="D331" i="30"/>
  <c r="K331" i="30" s="1"/>
  <c r="J331" i="30" s="1"/>
  <c r="E332" i="30"/>
  <c r="L332" i="30" s="1"/>
  <c r="C332" i="30"/>
  <c r="J332" i="30" s="1"/>
  <c r="E334" i="30"/>
  <c r="L334" i="30" s="1"/>
  <c r="G334" i="30"/>
  <c r="N334" i="30" s="1"/>
  <c r="F179" i="30"/>
  <c r="M179" i="30" s="1"/>
  <c r="D179" i="30"/>
  <c r="K179" i="30" s="1"/>
  <c r="C178" i="30"/>
  <c r="J178" i="30" s="1"/>
  <c r="E178" i="30"/>
  <c r="L178" i="30" s="1"/>
  <c r="D177" i="30"/>
  <c r="K177" i="30" s="1"/>
  <c r="J177" i="30" s="1"/>
  <c r="E180" i="30"/>
  <c r="L180" i="30" s="1"/>
  <c r="G180" i="30"/>
  <c r="N180" i="30" s="1"/>
  <c r="F375" i="30"/>
  <c r="M375" i="30" s="1"/>
  <c r="E374" i="30"/>
  <c r="L374" i="30" s="1"/>
  <c r="D373" i="30"/>
  <c r="K373" i="30" s="1"/>
  <c r="J373" i="30" s="1"/>
  <c r="D375" i="30"/>
  <c r="K375" i="30" s="1"/>
  <c r="C374" i="30"/>
  <c r="J374" i="30" s="1"/>
  <c r="E376" i="30"/>
  <c r="L376" i="30" s="1"/>
  <c r="G376" i="30"/>
  <c r="N376" i="30" s="1"/>
  <c r="F473" i="30"/>
  <c r="M473" i="30" s="1"/>
  <c r="D473" i="30"/>
  <c r="K473" i="30" s="1"/>
  <c r="D471" i="30"/>
  <c r="K471" i="30" s="1"/>
  <c r="J471" i="30" s="1"/>
  <c r="E472" i="30"/>
  <c r="L472" i="30" s="1"/>
  <c r="C472" i="30"/>
  <c r="J472" i="30" s="1"/>
  <c r="E474" i="30"/>
  <c r="L474" i="30" s="1"/>
  <c r="G474" i="30"/>
  <c r="N474" i="30" s="1"/>
  <c r="F438" i="30"/>
  <c r="M438" i="30" s="1"/>
  <c r="D436" i="30"/>
  <c r="K436" i="30" s="1"/>
  <c r="J436" i="30" s="1"/>
  <c r="C437" i="30"/>
  <c r="J437" i="30" s="1"/>
  <c r="D438" i="30"/>
  <c r="K438" i="30" s="1"/>
  <c r="E437" i="30"/>
  <c r="L437" i="30" s="1"/>
  <c r="E439" i="30"/>
  <c r="L439" i="30" s="1"/>
  <c r="G439" i="30"/>
  <c r="N439" i="30" s="1"/>
  <c r="F291" i="30"/>
  <c r="M291" i="30" s="1"/>
  <c r="D289" i="30"/>
  <c r="K289" i="30" s="1"/>
  <c r="J289" i="30" s="1"/>
  <c r="E290" i="30"/>
  <c r="L290" i="30" s="1"/>
  <c r="D291" i="30"/>
  <c r="K291" i="30" s="1"/>
  <c r="C290" i="30"/>
  <c r="J290" i="30" s="1"/>
  <c r="E292" i="30"/>
  <c r="L292" i="30" s="1"/>
  <c r="G292" i="30"/>
  <c r="N292" i="30" s="1"/>
  <c r="F144" i="30"/>
  <c r="M144" i="30" s="1"/>
  <c r="C143" i="30"/>
  <c r="J143" i="30" s="1"/>
  <c r="D144" i="30"/>
  <c r="K144" i="30" s="1"/>
  <c r="E143" i="30"/>
  <c r="L143" i="30" s="1"/>
  <c r="D142" i="30"/>
  <c r="K142" i="30" s="1"/>
  <c r="J142" i="30" s="1"/>
  <c r="E145" i="30"/>
  <c r="L145" i="30" s="1"/>
  <c r="G145" i="30"/>
  <c r="N145" i="30" s="1"/>
  <c r="F466" i="30"/>
  <c r="M466" i="30" s="1"/>
  <c r="D464" i="30"/>
  <c r="K464" i="30" s="1"/>
  <c r="J464" i="30" s="1"/>
  <c r="C465" i="30"/>
  <c r="J465" i="30" s="1"/>
  <c r="D466" i="30"/>
  <c r="K466" i="30" s="1"/>
  <c r="E465" i="30"/>
  <c r="L465" i="30" s="1"/>
  <c r="E467" i="30"/>
  <c r="L467" i="30" s="1"/>
  <c r="G467" i="30"/>
  <c r="N467" i="30" s="1"/>
  <c r="F452" i="30"/>
  <c r="M452" i="30" s="1"/>
  <c r="D452" i="30"/>
  <c r="K452" i="30" s="1"/>
  <c r="D450" i="30"/>
  <c r="K450" i="30" s="1"/>
  <c r="J450" i="30" s="1"/>
  <c r="C451" i="30"/>
  <c r="J451" i="30" s="1"/>
  <c r="E451" i="30"/>
  <c r="L451" i="30" s="1"/>
  <c r="E453" i="30"/>
  <c r="L453" i="30" s="1"/>
  <c r="G453" i="30"/>
  <c r="N453" i="30" s="1"/>
  <c r="F389" i="30"/>
  <c r="M389" i="30" s="1"/>
  <c r="D389" i="30"/>
  <c r="K389" i="30" s="1"/>
  <c r="D387" i="30"/>
  <c r="K387" i="30" s="1"/>
  <c r="J387" i="30" s="1"/>
  <c r="C388" i="30"/>
  <c r="J388" i="30" s="1"/>
  <c r="E388" i="30"/>
  <c r="L388" i="30" s="1"/>
  <c r="E390" i="30"/>
  <c r="L390" i="30" s="1"/>
  <c r="G390" i="30"/>
  <c r="N390" i="30" s="1"/>
  <c r="F256" i="30"/>
  <c r="M256" i="30" s="1"/>
  <c r="D254" i="30"/>
  <c r="K254" i="30" s="1"/>
  <c r="J254" i="30" s="1"/>
  <c r="D256" i="30"/>
  <c r="K256" i="30" s="1"/>
  <c r="E255" i="30"/>
  <c r="L255" i="30" s="1"/>
  <c r="C255" i="30"/>
  <c r="J255" i="30" s="1"/>
  <c r="E257" i="30"/>
  <c r="L257" i="30" s="1"/>
  <c r="G257" i="30"/>
  <c r="N257" i="30" s="1"/>
  <c r="M411" i="29"/>
  <c r="K248" i="29"/>
  <c r="F214" i="30"/>
  <c r="M214" i="30" s="1"/>
  <c r="D214" i="30"/>
  <c r="K214" i="30" s="1"/>
  <c r="D212" i="30"/>
  <c r="K212" i="30" s="1"/>
  <c r="J212" i="30" s="1"/>
  <c r="C213" i="30"/>
  <c r="J213" i="30" s="1"/>
  <c r="E213" i="30"/>
  <c r="L213" i="30" s="1"/>
  <c r="E215" i="30"/>
  <c r="L215" i="30" s="1"/>
  <c r="G215" i="30"/>
  <c r="N215" i="30" s="1"/>
  <c r="F172" i="30"/>
  <c r="M172" i="30" s="1"/>
  <c r="C171" i="30"/>
  <c r="J171" i="30" s="1"/>
  <c r="E171" i="30"/>
  <c r="L171" i="30" s="1"/>
  <c r="D172" i="30"/>
  <c r="K172" i="30" s="1"/>
  <c r="D170" i="30"/>
  <c r="K170" i="30" s="1"/>
  <c r="J170" i="30" s="1"/>
  <c r="E173" i="30"/>
  <c r="L173" i="30" s="1"/>
  <c r="G173" i="30"/>
  <c r="N173" i="30" s="1"/>
  <c r="F368" i="30"/>
  <c r="M368" i="30" s="1"/>
  <c r="D368" i="30"/>
  <c r="K368" i="30" s="1"/>
  <c r="D366" i="30"/>
  <c r="K366" i="30" s="1"/>
  <c r="J366" i="30" s="1"/>
  <c r="C367" i="30"/>
  <c r="J367" i="30" s="1"/>
  <c r="E367" i="30"/>
  <c r="L367" i="30" s="1"/>
  <c r="E369" i="30"/>
  <c r="L369" i="30" s="1"/>
  <c r="G369" i="30"/>
  <c r="N369" i="30" s="1"/>
  <c r="T42" i="29"/>
  <c r="AE141" i="29" s="1"/>
  <c r="AJ144" i="29" s="1"/>
  <c r="AQ144" i="29" s="1"/>
  <c r="F123" i="30"/>
  <c r="M123" i="30" s="1"/>
  <c r="C122" i="30"/>
  <c r="J122" i="30" s="1"/>
  <c r="D121" i="30"/>
  <c r="K121" i="30" s="1"/>
  <c r="J121" i="30" s="1"/>
  <c r="D123" i="30"/>
  <c r="K123" i="30" s="1"/>
  <c r="E122" i="30"/>
  <c r="L122" i="30" s="1"/>
  <c r="E124" i="30"/>
  <c r="L124" i="30" s="1"/>
  <c r="G124" i="30"/>
  <c r="N124" i="30" s="1"/>
  <c r="F326" i="30"/>
  <c r="M326" i="30" s="1"/>
  <c r="E325" i="30"/>
  <c r="L325" i="30" s="1"/>
  <c r="D324" i="30"/>
  <c r="K324" i="30" s="1"/>
  <c r="J324" i="30" s="1"/>
  <c r="C325" i="30"/>
  <c r="J325" i="30" s="1"/>
  <c r="D326" i="30"/>
  <c r="K326" i="30" s="1"/>
  <c r="E327" i="30"/>
  <c r="L327" i="30" s="1"/>
  <c r="G327" i="30"/>
  <c r="N327" i="30" s="1"/>
  <c r="F284" i="30"/>
  <c r="M284" i="30" s="1"/>
  <c r="D282" i="30"/>
  <c r="K282" i="30" s="1"/>
  <c r="J282" i="30" s="1"/>
  <c r="E283" i="30"/>
  <c r="L283" i="30" s="1"/>
  <c r="D284" i="30"/>
  <c r="K284" i="30" s="1"/>
  <c r="C283" i="30"/>
  <c r="J283" i="30" s="1"/>
  <c r="E285" i="30"/>
  <c r="L285" i="30" s="1"/>
  <c r="G285" i="30"/>
  <c r="N285" i="30" s="1"/>
  <c r="P95" i="30"/>
  <c r="T95" i="30" s="1"/>
  <c r="AE512" i="30" s="1"/>
  <c r="P81" i="30"/>
  <c r="T81" i="30" s="1"/>
  <c r="AE414" i="30" s="1"/>
  <c r="P83" i="30"/>
  <c r="T83" i="30" s="1"/>
  <c r="AE428" i="30" s="1"/>
  <c r="P84" i="30"/>
  <c r="T84" i="30" s="1"/>
  <c r="AE435" i="30" s="1"/>
  <c r="P85" i="30"/>
  <c r="T85" i="30" s="1"/>
  <c r="AE442" i="30" s="1"/>
  <c r="P89" i="30"/>
  <c r="T89" i="30" s="1"/>
  <c r="AE470" i="30" s="1"/>
  <c r="P90" i="30"/>
  <c r="T90" i="30" s="1"/>
  <c r="AE477" i="30" s="1"/>
  <c r="P91" i="30"/>
  <c r="T91" i="30" s="1"/>
  <c r="AE484" i="30" s="1"/>
  <c r="P92" i="30"/>
  <c r="T92" i="30" s="1"/>
  <c r="AE491" i="30" s="1"/>
  <c r="P87" i="30"/>
  <c r="T87" i="30" s="1"/>
  <c r="AE456" i="30" s="1"/>
  <c r="P77" i="30"/>
  <c r="T77" i="30" s="1"/>
  <c r="AE386" i="30" s="1"/>
  <c r="P64" i="30"/>
  <c r="T64" i="30" s="1"/>
  <c r="AE295" i="30" s="1"/>
  <c r="P48" i="30"/>
  <c r="T48" i="30" s="1"/>
  <c r="AE183" i="30" s="1"/>
  <c r="P65" i="30"/>
  <c r="T65" i="30" s="1"/>
  <c r="AE302" i="30" s="1"/>
  <c r="P49" i="30"/>
  <c r="T49" i="30" s="1"/>
  <c r="AE190" i="30" s="1"/>
  <c r="P93" i="30"/>
  <c r="T93" i="30" s="1"/>
  <c r="AE498" i="30" s="1"/>
  <c r="P66" i="30"/>
  <c r="T66" i="30" s="1"/>
  <c r="AE309" i="30" s="1"/>
  <c r="P50" i="30"/>
  <c r="T50" i="30" s="1"/>
  <c r="AE197" i="30" s="1"/>
  <c r="P78" i="30"/>
  <c r="T78" i="30" s="1"/>
  <c r="AE393" i="30" s="1"/>
  <c r="P67" i="30"/>
  <c r="T67" i="30" s="1"/>
  <c r="AE316" i="30" s="1"/>
  <c r="P51" i="30"/>
  <c r="T51" i="30" s="1"/>
  <c r="AE204" i="30" s="1"/>
  <c r="P68" i="30"/>
  <c r="T68" i="30" s="1"/>
  <c r="AE323" i="30" s="1"/>
  <c r="P52" i="30"/>
  <c r="T52" i="30" s="1"/>
  <c r="AE211" i="30" s="1"/>
  <c r="P36" i="30"/>
  <c r="T36" i="30" s="1"/>
  <c r="AE99" i="30" s="1"/>
  <c r="P79" i="30"/>
  <c r="T79" i="30" s="1"/>
  <c r="AE400" i="30" s="1"/>
  <c r="P69" i="30"/>
  <c r="T69" i="30" s="1"/>
  <c r="AE330" i="30" s="1"/>
  <c r="P53" i="30"/>
  <c r="T53" i="30" s="1"/>
  <c r="AE218" i="30" s="1"/>
  <c r="P37" i="30"/>
  <c r="T37" i="30" s="1"/>
  <c r="AE106" i="30" s="1"/>
  <c r="P70" i="30"/>
  <c r="T70" i="30" s="1"/>
  <c r="AE337" i="30" s="1"/>
  <c r="P54" i="30"/>
  <c r="T54" i="30" s="1"/>
  <c r="AE225" i="30" s="1"/>
  <c r="P38" i="30"/>
  <c r="T38" i="30" s="1"/>
  <c r="AE113" i="30" s="1"/>
  <c r="P80" i="30"/>
  <c r="T80" i="30" s="1"/>
  <c r="AE407" i="30" s="1"/>
  <c r="P71" i="30"/>
  <c r="T71" i="30" s="1"/>
  <c r="AE344" i="30" s="1"/>
  <c r="P55" i="30"/>
  <c r="T55" i="30" s="1"/>
  <c r="AE232" i="30" s="1"/>
  <c r="P39" i="30"/>
  <c r="T39" i="30" s="1"/>
  <c r="AE120" i="30" s="1"/>
  <c r="P86" i="30"/>
  <c r="T86" i="30" s="1"/>
  <c r="AE449" i="30" s="1"/>
  <c r="P72" i="30"/>
  <c r="T72" i="30" s="1"/>
  <c r="AE351" i="30" s="1"/>
  <c r="P56" i="30"/>
  <c r="T56" i="30" s="1"/>
  <c r="AE239" i="30" s="1"/>
  <c r="P40" i="30"/>
  <c r="T40" i="30" s="1"/>
  <c r="AE127" i="30" s="1"/>
  <c r="P88" i="30"/>
  <c r="T88" i="30" s="1"/>
  <c r="AE463" i="30" s="1"/>
  <c r="P73" i="30"/>
  <c r="T73" i="30" s="1"/>
  <c r="AE358" i="30" s="1"/>
  <c r="P57" i="30"/>
  <c r="T57" i="30" s="1"/>
  <c r="AE246" i="30" s="1"/>
  <c r="P41" i="30"/>
  <c r="T41" i="30" s="1"/>
  <c r="AE134" i="30" s="1"/>
  <c r="P74" i="30"/>
  <c r="T74" i="30" s="1"/>
  <c r="AE365" i="30" s="1"/>
  <c r="P58" i="30"/>
  <c r="T58" i="30" s="1"/>
  <c r="AE253" i="30" s="1"/>
  <c r="P42" i="30"/>
  <c r="T42" i="30" s="1"/>
  <c r="AE141" i="30" s="1"/>
  <c r="P75" i="30"/>
  <c r="T75" i="30" s="1"/>
  <c r="AE372" i="30" s="1"/>
  <c r="P59" i="30"/>
  <c r="T59" i="30" s="1"/>
  <c r="AE260" i="30" s="1"/>
  <c r="P43" i="30"/>
  <c r="T43" i="30" s="1"/>
  <c r="AE148" i="30" s="1"/>
  <c r="P82" i="30"/>
  <c r="T82" i="30" s="1"/>
  <c r="AE421" i="30" s="1"/>
  <c r="P60" i="30"/>
  <c r="T60" i="30" s="1"/>
  <c r="AE267" i="30" s="1"/>
  <c r="P44" i="30"/>
  <c r="T44" i="30" s="1"/>
  <c r="AE155" i="30" s="1"/>
  <c r="P47" i="30"/>
  <c r="T47" i="30" s="1"/>
  <c r="AE176" i="30" s="1"/>
  <c r="P94" i="30"/>
  <c r="T94" i="30" s="1"/>
  <c r="AE505" i="30" s="1"/>
  <c r="P76" i="30"/>
  <c r="T76" i="30" s="1"/>
  <c r="AE379" i="30" s="1"/>
  <c r="P61" i="30"/>
  <c r="T61" i="30" s="1"/>
  <c r="AE274" i="30" s="1"/>
  <c r="P45" i="30"/>
  <c r="T45" i="30" s="1"/>
  <c r="AE162" i="30" s="1"/>
  <c r="P63" i="30"/>
  <c r="T63" i="30" s="1"/>
  <c r="AE288" i="30" s="1"/>
  <c r="P62" i="30"/>
  <c r="T62" i="30" s="1"/>
  <c r="AE281" i="30" s="1"/>
  <c r="P46" i="30"/>
  <c r="T46" i="30" s="1"/>
  <c r="AE169" i="30" s="1"/>
  <c r="F235" i="30"/>
  <c r="M235" i="30" s="1"/>
  <c r="C234" i="30"/>
  <c r="J234" i="30" s="1"/>
  <c r="E234" i="30"/>
  <c r="L234" i="30" s="1"/>
  <c r="D233" i="30"/>
  <c r="K233" i="30" s="1"/>
  <c r="J233" i="30" s="1"/>
  <c r="D235" i="30"/>
  <c r="K235" i="30" s="1"/>
  <c r="E236" i="30"/>
  <c r="L236" i="30" s="1"/>
  <c r="G236" i="30"/>
  <c r="N236" i="30" s="1"/>
  <c r="F403" i="30"/>
  <c r="M403" i="30" s="1"/>
  <c r="E402" i="30"/>
  <c r="L402" i="30" s="1"/>
  <c r="D403" i="30"/>
  <c r="K403" i="30" s="1"/>
  <c r="D401" i="30"/>
  <c r="K401" i="30" s="1"/>
  <c r="J401" i="30" s="1"/>
  <c r="C402" i="30"/>
  <c r="J402" i="30" s="1"/>
  <c r="E404" i="30"/>
  <c r="L404" i="30" s="1"/>
  <c r="G404" i="30"/>
  <c r="N404" i="30" s="1"/>
  <c r="K92" i="30"/>
  <c r="I90" i="30"/>
  <c r="K93" i="30"/>
  <c r="I91" i="30"/>
  <c r="K94" i="30"/>
  <c r="I92" i="30"/>
  <c r="K78" i="30"/>
  <c r="I94" i="30"/>
  <c r="I95" i="30"/>
  <c r="K86" i="30"/>
  <c r="I84" i="30"/>
  <c r="K87" i="30"/>
  <c r="I85" i="30"/>
  <c r="K88" i="30"/>
  <c r="K89" i="30"/>
  <c r="I87" i="30"/>
  <c r="I82" i="30"/>
  <c r="K76" i="30"/>
  <c r="I75" i="30"/>
  <c r="K61" i="30"/>
  <c r="I59" i="30"/>
  <c r="K45" i="30"/>
  <c r="I43" i="30"/>
  <c r="K62" i="30"/>
  <c r="I60" i="30"/>
  <c r="K46" i="30"/>
  <c r="I44" i="30"/>
  <c r="K91" i="30"/>
  <c r="I76" i="30"/>
  <c r="K63" i="30"/>
  <c r="I61" i="30"/>
  <c r="K47" i="30"/>
  <c r="I45" i="30"/>
  <c r="I89" i="30"/>
  <c r="K85" i="30"/>
  <c r="K83" i="30"/>
  <c r="K77" i="30"/>
  <c r="K64" i="30"/>
  <c r="I62" i="30"/>
  <c r="K48" i="30"/>
  <c r="I46" i="30"/>
  <c r="I42" i="30"/>
  <c r="I93" i="30"/>
  <c r="I77" i="30"/>
  <c r="K65" i="30"/>
  <c r="I63" i="30"/>
  <c r="K49" i="30"/>
  <c r="I47" i="30"/>
  <c r="I74" i="30"/>
  <c r="I83" i="30"/>
  <c r="K66" i="30"/>
  <c r="I64" i="30"/>
  <c r="K50" i="30"/>
  <c r="I48" i="30"/>
  <c r="K44" i="30"/>
  <c r="K67" i="30"/>
  <c r="I65" i="30"/>
  <c r="K51" i="30"/>
  <c r="I49" i="30"/>
  <c r="K36" i="30"/>
  <c r="K79" i="30"/>
  <c r="I78" i="30"/>
  <c r="K68" i="30"/>
  <c r="I66" i="30"/>
  <c r="K52" i="30"/>
  <c r="I50" i="30"/>
  <c r="K95" i="30"/>
  <c r="K69" i="30"/>
  <c r="I67" i="30"/>
  <c r="K53" i="30"/>
  <c r="I51" i="30"/>
  <c r="K37" i="30"/>
  <c r="I36" i="30"/>
  <c r="K80" i="30"/>
  <c r="I79" i="30"/>
  <c r="K70" i="30"/>
  <c r="I68" i="30"/>
  <c r="K54" i="30"/>
  <c r="I52" i="30"/>
  <c r="K38" i="30"/>
  <c r="K60" i="30"/>
  <c r="K90" i="30"/>
  <c r="I88" i="30"/>
  <c r="K84" i="30"/>
  <c r="K71" i="30"/>
  <c r="I69" i="30"/>
  <c r="K55" i="30"/>
  <c r="I53" i="30"/>
  <c r="K39" i="30"/>
  <c r="I37" i="30"/>
  <c r="I86" i="30"/>
  <c r="K81" i="30"/>
  <c r="I80" i="30"/>
  <c r="K72" i="30"/>
  <c r="I70" i="30"/>
  <c r="K56" i="30"/>
  <c r="I54" i="30"/>
  <c r="K40" i="30"/>
  <c r="I38" i="30"/>
  <c r="K73" i="30"/>
  <c r="I71" i="30"/>
  <c r="M71" i="30" s="1"/>
  <c r="P344" i="30" s="1"/>
  <c r="K57" i="30"/>
  <c r="I55" i="30"/>
  <c r="M55" i="30" s="1"/>
  <c r="P232" i="30" s="1"/>
  <c r="K41" i="30"/>
  <c r="I39" i="30"/>
  <c r="I81" i="30"/>
  <c r="K74" i="30"/>
  <c r="I72" i="30"/>
  <c r="K58" i="30"/>
  <c r="I56" i="30"/>
  <c r="K42" i="30"/>
  <c r="I40" i="30"/>
  <c r="K82" i="30"/>
  <c r="K75" i="30"/>
  <c r="I73" i="30"/>
  <c r="K59" i="30"/>
  <c r="I57" i="30"/>
  <c r="K43" i="30"/>
  <c r="I41" i="30"/>
  <c r="I58" i="30"/>
  <c r="F137" i="30"/>
  <c r="M137" i="30" s="1"/>
  <c r="D137" i="30"/>
  <c r="K137" i="30" s="1"/>
  <c r="C136" i="30"/>
  <c r="J136" i="30" s="1"/>
  <c r="E136" i="30"/>
  <c r="L136" i="30" s="1"/>
  <c r="D135" i="30"/>
  <c r="K135" i="30" s="1"/>
  <c r="J135" i="30" s="1"/>
  <c r="E138" i="30"/>
  <c r="L138" i="30" s="1"/>
  <c r="G138" i="30"/>
  <c r="N138" i="30" s="1"/>
  <c r="I74" i="20"/>
  <c r="K48" i="20"/>
  <c r="I53" i="20"/>
  <c r="K87" i="20"/>
  <c r="T48" i="29"/>
  <c r="AE183" i="29" s="1"/>
  <c r="AK187" i="29" s="1"/>
  <c r="AR187" i="29" s="1"/>
  <c r="T37" i="29"/>
  <c r="AE106" i="29" s="1"/>
  <c r="AH107" i="29" s="1"/>
  <c r="AO107" i="29" s="1"/>
  <c r="AN107" i="29" s="1"/>
  <c r="T89" i="29"/>
  <c r="AE470" i="29" s="1"/>
  <c r="AJ473" i="29" s="1"/>
  <c r="AQ473" i="29" s="1"/>
  <c r="K78" i="20"/>
  <c r="I46" i="20"/>
  <c r="I61" i="20"/>
  <c r="M61" i="20" s="1"/>
  <c r="I76" i="20"/>
  <c r="I38" i="20"/>
  <c r="I37" i="20"/>
  <c r="I85" i="20"/>
  <c r="T65" i="29"/>
  <c r="AE302" i="29" s="1"/>
  <c r="AH305" i="29" s="1"/>
  <c r="AO305" i="29" s="1"/>
  <c r="T88" i="29"/>
  <c r="AE463" i="29" s="1"/>
  <c r="AI465" i="29" s="1"/>
  <c r="AP465" i="29" s="1"/>
  <c r="K213" i="29"/>
  <c r="T73" i="29"/>
  <c r="AE358" i="29" s="1"/>
  <c r="AJ361" i="29" s="1"/>
  <c r="AQ361" i="29" s="1"/>
  <c r="T41" i="29"/>
  <c r="AE134" i="29" s="1"/>
  <c r="AJ137" i="29" s="1"/>
  <c r="AQ137" i="29" s="1"/>
  <c r="T69" i="29"/>
  <c r="AE330" i="29" s="1"/>
  <c r="AJ333" i="29" s="1"/>
  <c r="AQ333" i="29" s="1"/>
  <c r="K346" i="29"/>
  <c r="K88" i="20"/>
  <c r="T63" i="29"/>
  <c r="AE288" i="29" s="1"/>
  <c r="AJ291" i="29" s="1"/>
  <c r="AQ291" i="29" s="1"/>
  <c r="M43" i="29"/>
  <c r="P148" i="29" s="1"/>
  <c r="T152" i="29" s="1"/>
  <c r="AA152" i="29" s="1"/>
  <c r="T90" i="29"/>
  <c r="AE477" i="29" s="1"/>
  <c r="AJ480" i="29" s="1"/>
  <c r="AQ480" i="29" s="1"/>
  <c r="K46" i="20"/>
  <c r="I67" i="20"/>
  <c r="K76" i="20"/>
  <c r="K38" i="20"/>
  <c r="I43" i="20"/>
  <c r="M43" i="20" s="1"/>
  <c r="P148" i="20" s="1"/>
  <c r="S149" i="20" s="1"/>
  <c r="Z149" i="20" s="1"/>
  <c r="Y149" i="20" s="1"/>
  <c r="I87" i="20"/>
  <c r="T56" i="29"/>
  <c r="AE239" i="29" s="1"/>
  <c r="AG241" i="29" s="1"/>
  <c r="AN241" i="29" s="1"/>
  <c r="T79" i="29"/>
  <c r="AE400" i="29" s="1"/>
  <c r="AJ403" i="29" s="1"/>
  <c r="AQ403" i="29" s="1"/>
  <c r="T62" i="29"/>
  <c r="AE281" i="29" s="1"/>
  <c r="AG283" i="29" s="1"/>
  <c r="AN283" i="29" s="1"/>
  <c r="T95" i="29"/>
  <c r="AE512" i="29" s="1"/>
  <c r="AJ515" i="29" s="1"/>
  <c r="AQ515" i="29" s="1"/>
  <c r="M516" i="29"/>
  <c r="CJ78" i="9"/>
  <c r="CR78" i="9" s="1"/>
  <c r="T86" i="29"/>
  <c r="AE449" i="29" s="1"/>
  <c r="AH452" i="29" s="1"/>
  <c r="AO452" i="29" s="1"/>
  <c r="T78" i="29"/>
  <c r="AE393" i="29" s="1"/>
  <c r="AG395" i="29" s="1"/>
  <c r="AN395" i="29" s="1"/>
  <c r="M42" i="29"/>
  <c r="P141" i="29" s="1"/>
  <c r="V145" i="29" s="1"/>
  <c r="AC145" i="29" s="1"/>
  <c r="CH78" i="9"/>
  <c r="CP78" i="9" s="1"/>
  <c r="M138" i="29"/>
  <c r="T61" i="29"/>
  <c r="AE274" i="29" s="1"/>
  <c r="AJ277" i="29" s="1"/>
  <c r="AQ277" i="29" s="1"/>
  <c r="T94" i="29"/>
  <c r="AE505" i="29" s="1"/>
  <c r="AJ508" i="29" s="1"/>
  <c r="AQ508" i="29" s="1"/>
  <c r="CF76" i="9"/>
  <c r="CN76" i="9" s="1"/>
  <c r="K93" i="20"/>
  <c r="T55" i="29"/>
  <c r="AE232" i="29" s="1"/>
  <c r="AJ235" i="29" s="1"/>
  <c r="AQ235" i="29" s="1"/>
  <c r="T72" i="29"/>
  <c r="AE351" i="29" s="1"/>
  <c r="AJ354" i="29" s="1"/>
  <c r="AQ354" i="29" s="1"/>
  <c r="M65" i="29"/>
  <c r="P302" i="29" s="1"/>
  <c r="U305" i="29" s="1"/>
  <c r="AB305" i="29" s="1"/>
  <c r="CH76" i="9"/>
  <c r="CP76" i="9" s="1"/>
  <c r="K94" i="20"/>
  <c r="T85" i="29"/>
  <c r="AE442" i="29" s="1"/>
  <c r="AJ445" i="29" s="1"/>
  <c r="AQ445" i="29" s="1"/>
  <c r="T81" i="29"/>
  <c r="AE414" i="29" s="1"/>
  <c r="AH415" i="29" s="1"/>
  <c r="AO415" i="29" s="1"/>
  <c r="AN415" i="29" s="1"/>
  <c r="T93" i="29"/>
  <c r="AE498" i="29" s="1"/>
  <c r="AI502" i="29" s="1"/>
  <c r="AP502" i="29" s="1"/>
  <c r="M509" i="29"/>
  <c r="CI77" i="9"/>
  <c r="CQ77" i="9" s="1"/>
  <c r="I94" i="20"/>
  <c r="T60" i="29"/>
  <c r="AE267" i="29" s="1"/>
  <c r="AG269" i="29" s="1"/>
  <c r="AN269" i="29" s="1"/>
  <c r="T49" i="29"/>
  <c r="AE190" i="29" s="1"/>
  <c r="AJ193" i="29" s="1"/>
  <c r="AQ193" i="29" s="1"/>
  <c r="T76" i="29"/>
  <c r="AE379" i="29" s="1"/>
  <c r="AG381" i="29" s="1"/>
  <c r="AN381" i="29" s="1"/>
  <c r="L508" i="29"/>
  <c r="CG77" i="9"/>
  <c r="CO77" i="9" s="1"/>
  <c r="T92" i="29"/>
  <c r="AE491" i="29" s="1"/>
  <c r="AG493" i="29" s="1"/>
  <c r="AN493" i="29" s="1"/>
  <c r="T43" i="29"/>
  <c r="AE148" i="29" s="1"/>
  <c r="AI152" i="29" s="1"/>
  <c r="AP152" i="29" s="1"/>
  <c r="T50" i="29"/>
  <c r="AE197" i="29" s="1"/>
  <c r="AK201" i="29" s="1"/>
  <c r="AR201" i="29" s="1"/>
  <c r="K206" i="29"/>
  <c r="T71" i="29"/>
  <c r="AE344" i="29" s="1"/>
  <c r="AI346" i="29" s="1"/>
  <c r="AP346" i="29" s="1"/>
  <c r="T54" i="29"/>
  <c r="AE225" i="29" s="1"/>
  <c r="AH228" i="29" s="1"/>
  <c r="AO228" i="29" s="1"/>
  <c r="T80" i="29"/>
  <c r="AE407" i="29" s="1"/>
  <c r="AK411" i="29" s="1"/>
  <c r="AR411" i="29" s="1"/>
  <c r="T59" i="29"/>
  <c r="AE260" i="29" s="1"/>
  <c r="AJ263" i="29" s="1"/>
  <c r="AQ263" i="29" s="1"/>
  <c r="T91" i="29"/>
  <c r="AE484" i="29" s="1"/>
  <c r="AJ487" i="29" s="1"/>
  <c r="AQ487" i="29" s="1"/>
  <c r="AK376" i="29"/>
  <c r="AR376" i="29" s="1"/>
  <c r="AJ221" i="29"/>
  <c r="AQ221" i="29" s="1"/>
  <c r="AI220" i="29"/>
  <c r="AP220" i="29" s="1"/>
  <c r="AH221" i="29"/>
  <c r="AO221" i="29" s="1"/>
  <c r="AH219" i="29"/>
  <c r="AO219" i="29" s="1"/>
  <c r="AN219" i="29" s="1"/>
  <c r="AG220" i="29"/>
  <c r="AN220" i="29" s="1"/>
  <c r="AI222" i="29"/>
  <c r="AP222" i="29" s="1"/>
  <c r="AK222" i="29"/>
  <c r="AR222" i="29" s="1"/>
  <c r="AI215" i="29"/>
  <c r="AP215" i="29" s="1"/>
  <c r="AI257" i="29"/>
  <c r="AP257" i="29" s="1"/>
  <c r="AK257" i="29"/>
  <c r="AR257" i="29" s="1"/>
  <c r="K353" i="29"/>
  <c r="L242" i="29"/>
  <c r="K318" i="29"/>
  <c r="K409" i="29"/>
  <c r="K290" i="29"/>
  <c r="L340" i="29"/>
  <c r="K339" i="29"/>
  <c r="L123" i="29"/>
  <c r="M327" i="29"/>
  <c r="I93" i="20"/>
  <c r="M285" i="29"/>
  <c r="K136" i="29"/>
  <c r="M334" i="29"/>
  <c r="M460" i="29"/>
  <c r="M362" i="29"/>
  <c r="K416" i="29"/>
  <c r="K52" i="20"/>
  <c r="K77" i="20"/>
  <c r="K39" i="20"/>
  <c r="I60" i="20"/>
  <c r="I75" i="20"/>
  <c r="K47" i="20"/>
  <c r="I84" i="20"/>
  <c r="L333" i="29"/>
  <c r="M397" i="29"/>
  <c r="K234" i="29"/>
  <c r="M208" i="29"/>
  <c r="K332" i="29"/>
  <c r="L459" i="29"/>
  <c r="L235" i="29"/>
  <c r="K360" i="29"/>
  <c r="L431" i="29"/>
  <c r="M117" i="29"/>
  <c r="M131" i="29"/>
  <c r="L515" i="29"/>
  <c r="L130" i="29"/>
  <c r="M215" i="29"/>
  <c r="K451" i="29"/>
  <c r="L116" i="29"/>
  <c r="K276" i="29"/>
  <c r="K89" i="20"/>
  <c r="M292" i="29"/>
  <c r="K199" i="29"/>
  <c r="M243" i="29"/>
  <c r="K129" i="29"/>
  <c r="AJ123" i="29"/>
  <c r="AQ123" i="29" s="1"/>
  <c r="AH121" i="29"/>
  <c r="AO121" i="29" s="1"/>
  <c r="AN121" i="29" s="1"/>
  <c r="L291" i="29"/>
  <c r="L186" i="29"/>
  <c r="L312" i="29"/>
  <c r="L319" i="29"/>
  <c r="K90" i="20"/>
  <c r="I88" i="20"/>
  <c r="G124" i="20"/>
  <c r="N124" i="20" s="1"/>
  <c r="E124" i="20"/>
  <c r="L124" i="20" s="1"/>
  <c r="D123" i="20"/>
  <c r="K123" i="20" s="1"/>
  <c r="F123" i="20"/>
  <c r="M123" i="20" s="1"/>
  <c r="D121" i="20"/>
  <c r="K121" i="20" s="1"/>
  <c r="J121" i="20" s="1"/>
  <c r="C122" i="20"/>
  <c r="J122" i="20" s="1"/>
  <c r="K122" i="20" s="1"/>
  <c r="K95" i="20"/>
  <c r="K91" i="20"/>
  <c r="I89" i="20"/>
  <c r="K84" i="20"/>
  <c r="K92" i="20"/>
  <c r="M92" i="20" s="1"/>
  <c r="P491" i="20" s="1"/>
  <c r="K85" i="20"/>
  <c r="I90" i="20"/>
  <c r="I91" i="20"/>
  <c r="P95" i="20"/>
  <c r="T95" i="20" s="1"/>
  <c r="AE512" i="20" s="1"/>
  <c r="P88" i="20"/>
  <c r="T88" i="20" s="1"/>
  <c r="AE463" i="20" s="1"/>
  <c r="AH466" i="20" s="1"/>
  <c r="AO466" i="20" s="1"/>
  <c r="P38" i="20"/>
  <c r="T38" i="20" s="1"/>
  <c r="AE113" i="20" s="1"/>
  <c r="P45" i="20"/>
  <c r="T45" i="20" s="1"/>
  <c r="AE162" i="20" s="1"/>
  <c r="P47" i="20"/>
  <c r="T47" i="20" s="1"/>
  <c r="AE176" i="20" s="1"/>
  <c r="P94" i="20"/>
  <c r="T94" i="20" s="1"/>
  <c r="AE505" i="20" s="1"/>
  <c r="P87" i="20"/>
  <c r="T87" i="20" s="1"/>
  <c r="AE456" i="20" s="1"/>
  <c r="AI458" i="20" s="1"/>
  <c r="AP458" i="20" s="1"/>
  <c r="P54" i="20"/>
  <c r="T54" i="20" s="1"/>
  <c r="AE225" i="20" s="1"/>
  <c r="P61" i="20"/>
  <c r="T61" i="20" s="1"/>
  <c r="AE274" i="20" s="1"/>
  <c r="P52" i="20"/>
  <c r="T52" i="20" s="1"/>
  <c r="AE211" i="20" s="1"/>
  <c r="P93" i="20"/>
  <c r="T93" i="20" s="1"/>
  <c r="AE498" i="20" s="1"/>
  <c r="P86" i="20"/>
  <c r="T86" i="20" s="1"/>
  <c r="AE449" i="20" s="1"/>
  <c r="AJ452" i="20" s="1"/>
  <c r="AQ452" i="20" s="1"/>
  <c r="P70" i="20"/>
  <c r="T70" i="20" s="1"/>
  <c r="AE337" i="20" s="1"/>
  <c r="P77" i="20"/>
  <c r="T77" i="20" s="1"/>
  <c r="AE386" i="20" s="1"/>
  <c r="P68" i="20"/>
  <c r="T68" i="20" s="1"/>
  <c r="AE323" i="20" s="1"/>
  <c r="P85" i="20"/>
  <c r="T85" i="20" s="1"/>
  <c r="AE442" i="20" s="1"/>
  <c r="AI444" i="20" s="1"/>
  <c r="AP444" i="20" s="1"/>
  <c r="P49" i="20"/>
  <c r="T49" i="20" s="1"/>
  <c r="AE190" i="20" s="1"/>
  <c r="P40" i="20"/>
  <c r="T40" i="20" s="1"/>
  <c r="AE127" i="20" s="1"/>
  <c r="P42" i="20"/>
  <c r="T42" i="20" s="1"/>
  <c r="AE141" i="20" s="1"/>
  <c r="P84" i="20"/>
  <c r="T84" i="20" s="1"/>
  <c r="AE435" i="20" s="1"/>
  <c r="AJ438" i="20" s="1"/>
  <c r="AQ438" i="20" s="1"/>
  <c r="P65" i="20"/>
  <c r="T65" i="20" s="1"/>
  <c r="AE302" i="20" s="1"/>
  <c r="P56" i="20"/>
  <c r="T56" i="20" s="1"/>
  <c r="AE239" i="20" s="1"/>
  <c r="P58" i="20"/>
  <c r="T58" i="20" s="1"/>
  <c r="AE253" i="20" s="1"/>
  <c r="P81" i="20"/>
  <c r="T81" i="20" s="1"/>
  <c r="AE414" i="20" s="1"/>
  <c r="P72" i="20"/>
  <c r="T72" i="20" s="1"/>
  <c r="AE351" i="20" s="1"/>
  <c r="P74" i="20"/>
  <c r="T74" i="20" s="1"/>
  <c r="AE365" i="20" s="1"/>
  <c r="AH368" i="20" s="1"/>
  <c r="AO368" i="20" s="1"/>
  <c r="P36" i="20"/>
  <c r="T36" i="20" s="1"/>
  <c r="AE99" i="20" s="1"/>
  <c r="P44" i="20"/>
  <c r="T44" i="20" s="1"/>
  <c r="AE155" i="20" s="1"/>
  <c r="AI159" i="20" s="1"/>
  <c r="AP159" i="20" s="1"/>
  <c r="P51" i="20"/>
  <c r="T51" i="20" s="1"/>
  <c r="AE204" i="20" s="1"/>
  <c r="AG206" i="20" s="1"/>
  <c r="AN206" i="20" s="1"/>
  <c r="P37" i="20"/>
  <c r="T37" i="20" s="1"/>
  <c r="AE106" i="20" s="1"/>
  <c r="AJ109" i="20" s="1"/>
  <c r="AQ109" i="20" s="1"/>
  <c r="P60" i="20"/>
  <c r="T60" i="20" s="1"/>
  <c r="AE267" i="20" s="1"/>
  <c r="P67" i="20"/>
  <c r="T67" i="20" s="1"/>
  <c r="AE316" i="20" s="1"/>
  <c r="P53" i="20"/>
  <c r="T53" i="20" s="1"/>
  <c r="AE218" i="20" s="1"/>
  <c r="P76" i="20"/>
  <c r="T76" i="20" s="1"/>
  <c r="AE379" i="20" s="1"/>
  <c r="P83" i="20"/>
  <c r="T83" i="20" s="1"/>
  <c r="AE428" i="20" s="1"/>
  <c r="P69" i="20"/>
  <c r="T69" i="20" s="1"/>
  <c r="AE330" i="20" s="1"/>
  <c r="P79" i="20"/>
  <c r="T79" i="20" s="1"/>
  <c r="AE400" i="20" s="1"/>
  <c r="P63" i="20"/>
  <c r="T63" i="20" s="1"/>
  <c r="AE288" i="20" s="1"/>
  <c r="P48" i="20"/>
  <c r="T48" i="20" s="1"/>
  <c r="AE183" i="20" s="1"/>
  <c r="P39" i="20"/>
  <c r="T39" i="20" s="1"/>
  <c r="AE120" i="20" s="1"/>
  <c r="P46" i="20"/>
  <c r="T46" i="20" s="1"/>
  <c r="AE169" i="20" s="1"/>
  <c r="P64" i="20"/>
  <c r="T64" i="20" s="1"/>
  <c r="AE295" i="20" s="1"/>
  <c r="P55" i="20"/>
  <c r="T55" i="20" s="1"/>
  <c r="AE232" i="20" s="1"/>
  <c r="P62" i="20"/>
  <c r="T62" i="20" s="1"/>
  <c r="AE281" i="20" s="1"/>
  <c r="P92" i="20"/>
  <c r="T92" i="20" s="1"/>
  <c r="AE491" i="20" s="1"/>
  <c r="AK495" i="20" s="1"/>
  <c r="AR495" i="20" s="1"/>
  <c r="P80" i="20"/>
  <c r="T80" i="20" s="1"/>
  <c r="AE407" i="20" s="1"/>
  <c r="P71" i="20"/>
  <c r="T71" i="20" s="1"/>
  <c r="AE344" i="20" s="1"/>
  <c r="P78" i="20"/>
  <c r="T78" i="20" s="1"/>
  <c r="AE393" i="20" s="1"/>
  <c r="P91" i="20"/>
  <c r="T91" i="20" s="1"/>
  <c r="AE484" i="20" s="1"/>
  <c r="AH485" i="20" s="1"/>
  <c r="AO485" i="20" s="1"/>
  <c r="AN485" i="20" s="1"/>
  <c r="P43" i="20"/>
  <c r="T43" i="20" s="1"/>
  <c r="AE148" i="20" s="1"/>
  <c r="P50" i="20"/>
  <c r="T50" i="20" s="1"/>
  <c r="AE197" i="20" s="1"/>
  <c r="P41" i="20"/>
  <c r="T41" i="20" s="1"/>
  <c r="AE134" i="20" s="1"/>
  <c r="P90" i="20"/>
  <c r="T90" i="20" s="1"/>
  <c r="AE477" i="20" s="1"/>
  <c r="AG479" i="20" s="1"/>
  <c r="AN479" i="20" s="1"/>
  <c r="P59" i="20"/>
  <c r="T59" i="20" s="1"/>
  <c r="AE260" i="20" s="1"/>
  <c r="P66" i="20"/>
  <c r="T66" i="20" s="1"/>
  <c r="AE309" i="20" s="1"/>
  <c r="AI311" i="20" s="1"/>
  <c r="AP311" i="20" s="1"/>
  <c r="P57" i="20"/>
  <c r="T57" i="20" s="1"/>
  <c r="AE246" i="20" s="1"/>
  <c r="AJ249" i="20" s="1"/>
  <c r="AQ249" i="20" s="1"/>
  <c r="P89" i="20"/>
  <c r="T89" i="20" s="1"/>
  <c r="AE470" i="20" s="1"/>
  <c r="AH471" i="20" s="1"/>
  <c r="AO471" i="20" s="1"/>
  <c r="AN471" i="20" s="1"/>
  <c r="P75" i="20"/>
  <c r="T75" i="20" s="1"/>
  <c r="AE372" i="20" s="1"/>
  <c r="AH375" i="20" s="1"/>
  <c r="AO375" i="20" s="1"/>
  <c r="P82" i="20"/>
  <c r="T82" i="20" s="1"/>
  <c r="AE421" i="20" s="1"/>
  <c r="AK425" i="20" s="1"/>
  <c r="AR425" i="20" s="1"/>
  <c r="P73" i="20"/>
  <c r="T73" i="20" s="1"/>
  <c r="AE358" i="20" s="1"/>
  <c r="AG360" i="20" s="1"/>
  <c r="AN360" i="20" s="1"/>
  <c r="CQ43" i="3"/>
  <c r="M41" i="20"/>
  <c r="P134" i="20" s="1"/>
  <c r="T136" i="20" s="1"/>
  <c r="AA136" i="20" s="1"/>
  <c r="CQ36" i="3"/>
  <c r="CJ29" i="7"/>
  <c r="CR29" i="7" s="1"/>
  <c r="CH27" i="7"/>
  <c r="CO34" i="3"/>
  <c r="D478" i="20"/>
  <c r="K478" i="20" s="1"/>
  <c r="J478" i="20" s="1"/>
  <c r="E479" i="20"/>
  <c r="L479" i="20" s="1"/>
  <c r="F480" i="20"/>
  <c r="M480" i="20" s="1"/>
  <c r="C479" i="20"/>
  <c r="J479" i="20" s="1"/>
  <c r="D480" i="20"/>
  <c r="K480" i="20" s="1"/>
  <c r="E481" i="20"/>
  <c r="L481" i="20" s="1"/>
  <c r="G481" i="20"/>
  <c r="N481" i="20" s="1"/>
  <c r="C507" i="20"/>
  <c r="J507" i="20" s="1"/>
  <c r="D508" i="20"/>
  <c r="K508" i="20" s="1"/>
  <c r="D506" i="20"/>
  <c r="K506" i="20" s="1"/>
  <c r="J506" i="20" s="1"/>
  <c r="E507" i="20"/>
  <c r="L507" i="20" s="1"/>
  <c r="F508" i="20"/>
  <c r="M508" i="20" s="1"/>
  <c r="E509" i="20"/>
  <c r="L509" i="20" s="1"/>
  <c r="G509" i="20"/>
  <c r="N509" i="20" s="1"/>
  <c r="D436" i="20"/>
  <c r="K436" i="20" s="1"/>
  <c r="J436" i="20" s="1"/>
  <c r="E437" i="20"/>
  <c r="L437" i="20" s="1"/>
  <c r="F438" i="20"/>
  <c r="M438" i="20" s="1"/>
  <c r="C437" i="20"/>
  <c r="J437" i="20" s="1"/>
  <c r="D438" i="20"/>
  <c r="K438" i="20" s="1"/>
  <c r="E439" i="20"/>
  <c r="L439" i="20" s="1"/>
  <c r="G439" i="20"/>
  <c r="N439" i="20" s="1"/>
  <c r="D513" i="20"/>
  <c r="K513" i="20" s="1"/>
  <c r="J513" i="20" s="1"/>
  <c r="E514" i="20"/>
  <c r="L514" i="20" s="1"/>
  <c r="F515" i="20"/>
  <c r="M515" i="20" s="1"/>
  <c r="C514" i="20"/>
  <c r="J514" i="20" s="1"/>
  <c r="D515" i="20"/>
  <c r="K515" i="20" s="1"/>
  <c r="E516" i="20"/>
  <c r="L516" i="20" s="1"/>
  <c r="G516" i="20"/>
  <c r="N516" i="20" s="1"/>
  <c r="E472" i="20"/>
  <c r="L472" i="20" s="1"/>
  <c r="F473" i="20"/>
  <c r="M473" i="20" s="1"/>
  <c r="C472" i="20"/>
  <c r="J472" i="20" s="1"/>
  <c r="D473" i="20"/>
  <c r="K473" i="20" s="1"/>
  <c r="D471" i="20"/>
  <c r="K471" i="20" s="1"/>
  <c r="J471" i="20" s="1"/>
  <c r="E474" i="20"/>
  <c r="L474" i="20" s="1"/>
  <c r="G474" i="20"/>
  <c r="N474" i="20" s="1"/>
  <c r="E444" i="20"/>
  <c r="L444" i="20" s="1"/>
  <c r="F445" i="20"/>
  <c r="M445" i="20" s="1"/>
  <c r="C444" i="20"/>
  <c r="J444" i="20" s="1"/>
  <c r="D445" i="20"/>
  <c r="K445" i="20" s="1"/>
  <c r="D443" i="20"/>
  <c r="K443" i="20" s="1"/>
  <c r="J443" i="20" s="1"/>
  <c r="E446" i="20"/>
  <c r="L446" i="20" s="1"/>
  <c r="G446" i="20"/>
  <c r="N446" i="20" s="1"/>
  <c r="E451" i="20"/>
  <c r="L451" i="20" s="1"/>
  <c r="F452" i="20"/>
  <c r="M452" i="20" s="1"/>
  <c r="C451" i="20"/>
  <c r="J451" i="20" s="1"/>
  <c r="D452" i="20"/>
  <c r="K452" i="20" s="1"/>
  <c r="D450" i="20"/>
  <c r="K450" i="20" s="1"/>
  <c r="J450" i="20" s="1"/>
  <c r="E453" i="20"/>
  <c r="L453" i="20" s="1"/>
  <c r="G453" i="20"/>
  <c r="N453" i="20" s="1"/>
  <c r="D457" i="20"/>
  <c r="K457" i="20" s="1"/>
  <c r="J457" i="20" s="1"/>
  <c r="E458" i="20"/>
  <c r="L458" i="20" s="1"/>
  <c r="F459" i="20"/>
  <c r="M459" i="20" s="1"/>
  <c r="C458" i="20"/>
  <c r="J458" i="20" s="1"/>
  <c r="D459" i="20"/>
  <c r="K459" i="20" s="1"/>
  <c r="E460" i="20"/>
  <c r="L460" i="20" s="1"/>
  <c r="G460" i="20"/>
  <c r="N460" i="20" s="1"/>
  <c r="E465" i="20"/>
  <c r="L465" i="20" s="1"/>
  <c r="F466" i="20"/>
  <c r="M466" i="20" s="1"/>
  <c r="C465" i="20"/>
  <c r="J465" i="20" s="1"/>
  <c r="D466" i="20"/>
  <c r="K466" i="20" s="1"/>
  <c r="D464" i="20"/>
  <c r="K464" i="20" s="1"/>
  <c r="J464" i="20" s="1"/>
  <c r="E467" i="20"/>
  <c r="L467" i="20" s="1"/>
  <c r="G467" i="20"/>
  <c r="N467" i="20" s="1"/>
  <c r="D485" i="20"/>
  <c r="K485" i="20" s="1"/>
  <c r="J485" i="20" s="1"/>
  <c r="E486" i="20"/>
  <c r="L486" i="20" s="1"/>
  <c r="F487" i="20"/>
  <c r="M487" i="20" s="1"/>
  <c r="C486" i="20"/>
  <c r="J486" i="20" s="1"/>
  <c r="D487" i="20"/>
  <c r="K487" i="20" s="1"/>
  <c r="E488" i="20"/>
  <c r="L488" i="20" s="1"/>
  <c r="G488" i="20"/>
  <c r="N488" i="20" s="1"/>
  <c r="D492" i="20"/>
  <c r="K492" i="20" s="1"/>
  <c r="J492" i="20" s="1"/>
  <c r="E493" i="20"/>
  <c r="L493" i="20" s="1"/>
  <c r="F494" i="20"/>
  <c r="M494" i="20" s="1"/>
  <c r="C493" i="20"/>
  <c r="J493" i="20" s="1"/>
  <c r="D494" i="20"/>
  <c r="K494" i="20" s="1"/>
  <c r="E495" i="20"/>
  <c r="L495" i="20" s="1"/>
  <c r="G495" i="20"/>
  <c r="N495" i="20" s="1"/>
  <c r="D499" i="20"/>
  <c r="K499" i="20" s="1"/>
  <c r="J499" i="20" s="1"/>
  <c r="E500" i="20"/>
  <c r="L500" i="20" s="1"/>
  <c r="F501" i="20"/>
  <c r="M501" i="20" s="1"/>
  <c r="C500" i="20"/>
  <c r="J500" i="20" s="1"/>
  <c r="D501" i="20"/>
  <c r="K501" i="20" s="1"/>
  <c r="E502" i="20"/>
  <c r="L502" i="20" s="1"/>
  <c r="G502" i="20"/>
  <c r="N502" i="20" s="1"/>
  <c r="CP56" i="3"/>
  <c r="D401" i="20"/>
  <c r="K401" i="20" s="1"/>
  <c r="J401" i="20" s="1"/>
  <c r="F403" i="20"/>
  <c r="M403" i="20" s="1"/>
  <c r="E402" i="20"/>
  <c r="L402" i="20" s="1"/>
  <c r="D403" i="20"/>
  <c r="K403" i="20" s="1"/>
  <c r="C402" i="20"/>
  <c r="J402" i="20" s="1"/>
  <c r="E404" i="20"/>
  <c r="L404" i="20" s="1"/>
  <c r="G404" i="20"/>
  <c r="N404" i="20" s="1"/>
  <c r="D373" i="20"/>
  <c r="K373" i="20" s="1"/>
  <c r="J373" i="20" s="1"/>
  <c r="E374" i="20"/>
  <c r="L374" i="20" s="1"/>
  <c r="C374" i="20"/>
  <c r="J374" i="20" s="1"/>
  <c r="F375" i="20"/>
  <c r="M375" i="20" s="1"/>
  <c r="D375" i="20"/>
  <c r="K375" i="20" s="1"/>
  <c r="E376" i="20"/>
  <c r="L376" i="20" s="1"/>
  <c r="G376" i="20"/>
  <c r="N376" i="20" s="1"/>
  <c r="D429" i="20"/>
  <c r="K429" i="20" s="1"/>
  <c r="J429" i="20" s="1"/>
  <c r="C430" i="20"/>
  <c r="J430" i="20" s="1"/>
  <c r="F431" i="20"/>
  <c r="M431" i="20" s="1"/>
  <c r="D431" i="20"/>
  <c r="K431" i="20" s="1"/>
  <c r="E430" i="20"/>
  <c r="L430" i="20" s="1"/>
  <c r="E432" i="20"/>
  <c r="L432" i="20" s="1"/>
  <c r="G432" i="20"/>
  <c r="N432" i="20" s="1"/>
  <c r="F417" i="20"/>
  <c r="M417" i="20" s="1"/>
  <c r="D417" i="20"/>
  <c r="K417" i="20" s="1"/>
  <c r="E416" i="20"/>
  <c r="L416" i="20" s="1"/>
  <c r="C416" i="20"/>
  <c r="J416" i="20" s="1"/>
  <c r="D415" i="20"/>
  <c r="K415" i="20" s="1"/>
  <c r="J415" i="20" s="1"/>
  <c r="E418" i="20"/>
  <c r="L418" i="20" s="1"/>
  <c r="G418" i="20"/>
  <c r="N418" i="20" s="1"/>
  <c r="D380" i="20"/>
  <c r="K380" i="20" s="1"/>
  <c r="J380" i="20" s="1"/>
  <c r="F382" i="20"/>
  <c r="M382" i="20" s="1"/>
  <c r="D382" i="20"/>
  <c r="K382" i="20" s="1"/>
  <c r="E381" i="20"/>
  <c r="L381" i="20" s="1"/>
  <c r="C381" i="20"/>
  <c r="J381" i="20" s="1"/>
  <c r="E383" i="20"/>
  <c r="L383" i="20" s="1"/>
  <c r="G383" i="20"/>
  <c r="N383" i="20" s="1"/>
  <c r="E395" i="20"/>
  <c r="L395" i="20" s="1"/>
  <c r="C395" i="20"/>
  <c r="J395" i="20" s="1"/>
  <c r="D394" i="20"/>
  <c r="K394" i="20" s="1"/>
  <c r="J394" i="20" s="1"/>
  <c r="D396" i="20"/>
  <c r="K396" i="20" s="1"/>
  <c r="F396" i="20"/>
  <c r="M396" i="20" s="1"/>
  <c r="E397" i="20"/>
  <c r="L397" i="20" s="1"/>
  <c r="G397" i="20"/>
  <c r="N397" i="20" s="1"/>
  <c r="D352" i="20"/>
  <c r="K352" i="20" s="1"/>
  <c r="J352" i="20" s="1"/>
  <c r="F354" i="20"/>
  <c r="M354" i="20" s="1"/>
  <c r="D354" i="20"/>
  <c r="K354" i="20" s="1"/>
  <c r="E353" i="20"/>
  <c r="L353" i="20" s="1"/>
  <c r="C353" i="20"/>
  <c r="J353" i="20" s="1"/>
  <c r="E355" i="20"/>
  <c r="L355" i="20" s="1"/>
  <c r="G355" i="20"/>
  <c r="N355" i="20" s="1"/>
  <c r="F389" i="20"/>
  <c r="M389" i="20" s="1"/>
  <c r="D389" i="20"/>
  <c r="K389" i="20" s="1"/>
  <c r="E388" i="20"/>
  <c r="L388" i="20" s="1"/>
  <c r="C388" i="20"/>
  <c r="J388" i="20" s="1"/>
  <c r="D387" i="20"/>
  <c r="K387" i="20" s="1"/>
  <c r="J387" i="20" s="1"/>
  <c r="E390" i="20"/>
  <c r="L390" i="20" s="1"/>
  <c r="G390" i="20"/>
  <c r="N390" i="20" s="1"/>
  <c r="F361" i="20"/>
  <c r="M361" i="20" s="1"/>
  <c r="D361" i="20"/>
  <c r="K361" i="20" s="1"/>
  <c r="E360" i="20"/>
  <c r="L360" i="20" s="1"/>
  <c r="C360" i="20"/>
  <c r="J360" i="20" s="1"/>
  <c r="D359" i="20"/>
  <c r="K359" i="20" s="1"/>
  <c r="J359" i="20" s="1"/>
  <c r="E362" i="20"/>
  <c r="L362" i="20" s="1"/>
  <c r="G362" i="20"/>
  <c r="N362" i="20" s="1"/>
  <c r="F410" i="20"/>
  <c r="M410" i="20" s="1"/>
  <c r="D410" i="20"/>
  <c r="K410" i="20" s="1"/>
  <c r="D408" i="20"/>
  <c r="K408" i="20" s="1"/>
  <c r="J408" i="20" s="1"/>
  <c r="E409" i="20"/>
  <c r="L409" i="20" s="1"/>
  <c r="C409" i="20"/>
  <c r="J409" i="20" s="1"/>
  <c r="E411" i="20"/>
  <c r="L411" i="20" s="1"/>
  <c r="G411" i="20"/>
  <c r="N411" i="20" s="1"/>
  <c r="E423" i="20"/>
  <c r="L423" i="20" s="1"/>
  <c r="C423" i="20"/>
  <c r="J423" i="20" s="1"/>
  <c r="D422" i="20"/>
  <c r="K422" i="20" s="1"/>
  <c r="J422" i="20" s="1"/>
  <c r="D424" i="20"/>
  <c r="K424" i="20" s="1"/>
  <c r="F424" i="20"/>
  <c r="M424" i="20" s="1"/>
  <c r="E425" i="20"/>
  <c r="L425" i="20" s="1"/>
  <c r="G425" i="20"/>
  <c r="N425" i="20" s="1"/>
  <c r="E367" i="20"/>
  <c r="L367" i="20" s="1"/>
  <c r="D368" i="20"/>
  <c r="K368" i="20" s="1"/>
  <c r="C367" i="20"/>
  <c r="J367" i="20" s="1"/>
  <c r="D366" i="20"/>
  <c r="K366" i="20" s="1"/>
  <c r="J366" i="20" s="1"/>
  <c r="F368" i="20"/>
  <c r="M368" i="20" s="1"/>
  <c r="E369" i="20"/>
  <c r="L369" i="20" s="1"/>
  <c r="G369" i="20"/>
  <c r="N369" i="20" s="1"/>
  <c r="E311" i="20"/>
  <c r="L311" i="20" s="1"/>
  <c r="C311" i="20"/>
  <c r="J311" i="20" s="1"/>
  <c r="D310" i="20"/>
  <c r="K310" i="20" s="1"/>
  <c r="J310" i="20" s="1"/>
  <c r="F312" i="20"/>
  <c r="M312" i="20" s="1"/>
  <c r="D312" i="20"/>
  <c r="K312" i="20" s="1"/>
  <c r="E313" i="20"/>
  <c r="L313" i="20" s="1"/>
  <c r="G313" i="20"/>
  <c r="N313" i="20" s="1"/>
  <c r="F270" i="20"/>
  <c r="M270" i="20" s="1"/>
  <c r="D270" i="20"/>
  <c r="K270" i="20" s="1"/>
  <c r="E269" i="20"/>
  <c r="L269" i="20" s="1"/>
  <c r="C269" i="20"/>
  <c r="J269" i="20" s="1"/>
  <c r="D268" i="20"/>
  <c r="K268" i="20" s="1"/>
  <c r="J268" i="20" s="1"/>
  <c r="E271" i="20"/>
  <c r="L271" i="20" s="1"/>
  <c r="G271" i="20"/>
  <c r="N271" i="20" s="1"/>
  <c r="F326" i="20"/>
  <c r="M326" i="20" s="1"/>
  <c r="D326" i="20"/>
  <c r="K326" i="20" s="1"/>
  <c r="E325" i="20"/>
  <c r="L325" i="20" s="1"/>
  <c r="C325" i="20"/>
  <c r="J325" i="20" s="1"/>
  <c r="D324" i="20"/>
  <c r="K324" i="20" s="1"/>
  <c r="J324" i="20" s="1"/>
  <c r="E327" i="20"/>
  <c r="L327" i="20" s="1"/>
  <c r="G327" i="20"/>
  <c r="N327" i="20" s="1"/>
  <c r="E339" i="20"/>
  <c r="L339" i="20" s="1"/>
  <c r="C339" i="20"/>
  <c r="J339" i="20" s="1"/>
  <c r="D338" i="20"/>
  <c r="K338" i="20" s="1"/>
  <c r="J338" i="20" s="1"/>
  <c r="F340" i="20"/>
  <c r="M340" i="20" s="1"/>
  <c r="D340" i="20"/>
  <c r="K340" i="20" s="1"/>
  <c r="E341" i="20"/>
  <c r="L341" i="20" s="1"/>
  <c r="G341" i="20"/>
  <c r="N341" i="20" s="1"/>
  <c r="F333" i="20"/>
  <c r="M333" i="20" s="1"/>
  <c r="D333" i="20"/>
  <c r="K333" i="20" s="1"/>
  <c r="E332" i="20"/>
  <c r="L332" i="20" s="1"/>
  <c r="C332" i="20"/>
  <c r="J332" i="20" s="1"/>
  <c r="D331" i="20"/>
  <c r="K331" i="20" s="1"/>
  <c r="J331" i="20" s="1"/>
  <c r="E334" i="20"/>
  <c r="L334" i="20" s="1"/>
  <c r="G334" i="20"/>
  <c r="N334" i="20" s="1"/>
  <c r="D345" i="20"/>
  <c r="K345" i="20" s="1"/>
  <c r="J345" i="20" s="1"/>
  <c r="F347" i="20"/>
  <c r="M347" i="20" s="1"/>
  <c r="D347" i="20"/>
  <c r="K347" i="20" s="1"/>
  <c r="E346" i="20"/>
  <c r="L346" i="20" s="1"/>
  <c r="C346" i="20"/>
  <c r="J346" i="20" s="1"/>
  <c r="E348" i="20"/>
  <c r="L348" i="20" s="1"/>
  <c r="G348" i="20"/>
  <c r="N348" i="20" s="1"/>
  <c r="F277" i="20"/>
  <c r="M277" i="20" s="1"/>
  <c r="D277" i="20"/>
  <c r="K277" i="20" s="1"/>
  <c r="E276" i="20"/>
  <c r="L276" i="20" s="1"/>
  <c r="C276" i="20"/>
  <c r="J276" i="20" s="1"/>
  <c r="D275" i="20"/>
  <c r="K275" i="20" s="1"/>
  <c r="J275" i="20" s="1"/>
  <c r="E278" i="20"/>
  <c r="L278" i="20" s="1"/>
  <c r="G278" i="20"/>
  <c r="N278" i="20" s="1"/>
  <c r="F305" i="20"/>
  <c r="M305" i="20" s="1"/>
  <c r="D305" i="20"/>
  <c r="K305" i="20" s="1"/>
  <c r="E304" i="20"/>
  <c r="L304" i="20" s="1"/>
  <c r="C304" i="20"/>
  <c r="J304" i="20" s="1"/>
  <c r="D303" i="20"/>
  <c r="K303" i="20" s="1"/>
  <c r="J303" i="20" s="1"/>
  <c r="E306" i="20"/>
  <c r="L306" i="20" s="1"/>
  <c r="G306" i="20"/>
  <c r="N306" i="20" s="1"/>
  <c r="F298" i="20"/>
  <c r="M298" i="20" s="1"/>
  <c r="D298" i="20"/>
  <c r="K298" i="20" s="1"/>
  <c r="E297" i="20"/>
  <c r="L297" i="20" s="1"/>
  <c r="C297" i="20"/>
  <c r="J297" i="20" s="1"/>
  <c r="D296" i="20"/>
  <c r="K296" i="20" s="1"/>
  <c r="J296" i="20" s="1"/>
  <c r="E299" i="20"/>
  <c r="L299" i="20" s="1"/>
  <c r="G299" i="20"/>
  <c r="N299" i="20" s="1"/>
  <c r="D289" i="20"/>
  <c r="K289" i="20" s="1"/>
  <c r="J289" i="20" s="1"/>
  <c r="F291" i="20"/>
  <c r="M291" i="20" s="1"/>
  <c r="D291" i="20"/>
  <c r="K291" i="20" s="1"/>
  <c r="E290" i="20"/>
  <c r="L290" i="20" s="1"/>
  <c r="C290" i="20"/>
  <c r="J290" i="20" s="1"/>
  <c r="E292" i="20"/>
  <c r="L292" i="20" s="1"/>
  <c r="G292" i="20"/>
  <c r="N292" i="20" s="1"/>
  <c r="E283" i="20"/>
  <c r="L283" i="20" s="1"/>
  <c r="C283" i="20"/>
  <c r="J283" i="20" s="1"/>
  <c r="D282" i="20"/>
  <c r="K282" i="20" s="1"/>
  <c r="J282" i="20" s="1"/>
  <c r="F284" i="20"/>
  <c r="M284" i="20" s="1"/>
  <c r="D284" i="20"/>
  <c r="K284" i="20" s="1"/>
  <c r="E285" i="20"/>
  <c r="L285" i="20" s="1"/>
  <c r="G285" i="20"/>
  <c r="N285" i="20" s="1"/>
  <c r="D317" i="20"/>
  <c r="K317" i="20" s="1"/>
  <c r="J317" i="20" s="1"/>
  <c r="F319" i="20"/>
  <c r="M319" i="20" s="1"/>
  <c r="D319" i="20"/>
  <c r="K319" i="20" s="1"/>
  <c r="E318" i="20"/>
  <c r="L318" i="20" s="1"/>
  <c r="C318" i="20"/>
  <c r="J318" i="20" s="1"/>
  <c r="E320" i="20"/>
  <c r="L320" i="20" s="1"/>
  <c r="G320" i="20"/>
  <c r="N320" i="20" s="1"/>
  <c r="F221" i="20"/>
  <c r="M221" i="20" s="1"/>
  <c r="D221" i="20"/>
  <c r="K221" i="20" s="1"/>
  <c r="E220" i="20"/>
  <c r="L220" i="20" s="1"/>
  <c r="C220" i="20"/>
  <c r="J220" i="20" s="1"/>
  <c r="D219" i="20"/>
  <c r="K219" i="20" s="1"/>
  <c r="J219" i="20" s="1"/>
  <c r="E222" i="20"/>
  <c r="L222" i="20" s="1"/>
  <c r="G222" i="20"/>
  <c r="N222" i="20" s="1"/>
  <c r="F228" i="20"/>
  <c r="M228" i="20" s="1"/>
  <c r="D228" i="20"/>
  <c r="K228" i="20" s="1"/>
  <c r="E227" i="20"/>
  <c r="L227" i="20" s="1"/>
  <c r="C227" i="20"/>
  <c r="J227" i="20" s="1"/>
  <c r="D226" i="20"/>
  <c r="K226" i="20" s="1"/>
  <c r="J226" i="20" s="1"/>
  <c r="E229" i="20"/>
  <c r="L229" i="20" s="1"/>
  <c r="G229" i="20"/>
  <c r="N229" i="20" s="1"/>
  <c r="E262" i="20"/>
  <c r="L262" i="20" s="1"/>
  <c r="C262" i="20"/>
  <c r="J262" i="20" s="1"/>
  <c r="D261" i="20"/>
  <c r="K261" i="20" s="1"/>
  <c r="J261" i="20" s="1"/>
  <c r="F263" i="20"/>
  <c r="M263" i="20" s="1"/>
  <c r="D263" i="20"/>
  <c r="K263" i="20" s="1"/>
  <c r="E264" i="20"/>
  <c r="L264" i="20" s="1"/>
  <c r="G264" i="20"/>
  <c r="N264" i="20" s="1"/>
  <c r="D240" i="20"/>
  <c r="K240" i="20" s="1"/>
  <c r="J240" i="20" s="1"/>
  <c r="F242" i="20"/>
  <c r="M242" i="20" s="1"/>
  <c r="D242" i="20"/>
  <c r="K242" i="20" s="1"/>
  <c r="E241" i="20"/>
  <c r="L241" i="20" s="1"/>
  <c r="C241" i="20"/>
  <c r="J241" i="20" s="1"/>
  <c r="E243" i="20"/>
  <c r="L243" i="20" s="1"/>
  <c r="G243" i="20"/>
  <c r="N243" i="20" s="1"/>
  <c r="F200" i="20"/>
  <c r="M200" i="20" s="1"/>
  <c r="D200" i="20"/>
  <c r="K200" i="20" s="1"/>
  <c r="E199" i="20"/>
  <c r="L199" i="20" s="1"/>
  <c r="C199" i="20"/>
  <c r="J199" i="20" s="1"/>
  <c r="D198" i="20"/>
  <c r="K198" i="20" s="1"/>
  <c r="J198" i="20" s="1"/>
  <c r="E201" i="20"/>
  <c r="L201" i="20" s="1"/>
  <c r="G201" i="20"/>
  <c r="N201" i="20" s="1"/>
  <c r="F256" i="20"/>
  <c r="M256" i="20" s="1"/>
  <c r="D256" i="20"/>
  <c r="K256" i="20" s="1"/>
  <c r="E255" i="20"/>
  <c r="L255" i="20" s="1"/>
  <c r="C255" i="20"/>
  <c r="J255" i="20" s="1"/>
  <c r="D254" i="20"/>
  <c r="K254" i="20" s="1"/>
  <c r="J254" i="20" s="1"/>
  <c r="E257" i="20"/>
  <c r="L257" i="20" s="1"/>
  <c r="G257" i="20"/>
  <c r="N257" i="20" s="1"/>
  <c r="F249" i="20"/>
  <c r="M249" i="20" s="1"/>
  <c r="D249" i="20"/>
  <c r="K249" i="20" s="1"/>
  <c r="E248" i="20"/>
  <c r="L248" i="20" s="1"/>
  <c r="C248" i="20"/>
  <c r="J248" i="20" s="1"/>
  <c r="D247" i="20"/>
  <c r="K247" i="20" s="1"/>
  <c r="J247" i="20" s="1"/>
  <c r="E250" i="20"/>
  <c r="L250" i="20" s="1"/>
  <c r="G250" i="20"/>
  <c r="N250" i="20" s="1"/>
  <c r="F193" i="20"/>
  <c r="M193" i="20" s="1"/>
  <c r="D193" i="20"/>
  <c r="K193" i="20" s="1"/>
  <c r="E192" i="20"/>
  <c r="L192" i="20" s="1"/>
  <c r="C192" i="20"/>
  <c r="J192" i="20" s="1"/>
  <c r="D191" i="20"/>
  <c r="K191" i="20" s="1"/>
  <c r="J191" i="20" s="1"/>
  <c r="E194" i="20"/>
  <c r="L194" i="20" s="1"/>
  <c r="G194" i="20"/>
  <c r="N194" i="20" s="1"/>
  <c r="E206" i="20"/>
  <c r="L206" i="20" s="1"/>
  <c r="C206" i="20"/>
  <c r="J206" i="20" s="1"/>
  <c r="D205" i="20"/>
  <c r="K205" i="20" s="1"/>
  <c r="J205" i="20" s="1"/>
  <c r="F207" i="20"/>
  <c r="M207" i="20" s="1"/>
  <c r="D207" i="20"/>
  <c r="K207" i="20" s="1"/>
  <c r="E208" i="20"/>
  <c r="L208" i="20" s="1"/>
  <c r="G208" i="20"/>
  <c r="N208" i="20" s="1"/>
  <c r="E234" i="20"/>
  <c r="L234" i="20" s="1"/>
  <c r="C234" i="20"/>
  <c r="J234" i="20" s="1"/>
  <c r="D233" i="20"/>
  <c r="K233" i="20" s="1"/>
  <c r="J233" i="20" s="1"/>
  <c r="F235" i="20"/>
  <c r="M235" i="20" s="1"/>
  <c r="D235" i="20"/>
  <c r="K235" i="20" s="1"/>
  <c r="E236" i="20"/>
  <c r="L236" i="20" s="1"/>
  <c r="G236" i="20"/>
  <c r="N236" i="20" s="1"/>
  <c r="D212" i="20"/>
  <c r="K212" i="20" s="1"/>
  <c r="J212" i="20" s="1"/>
  <c r="F214" i="20"/>
  <c r="M214" i="20" s="1"/>
  <c r="D214" i="20"/>
  <c r="K214" i="20" s="1"/>
  <c r="E213" i="20"/>
  <c r="L213" i="20" s="1"/>
  <c r="C213" i="20"/>
  <c r="J213" i="20" s="1"/>
  <c r="E215" i="20"/>
  <c r="L215" i="20" s="1"/>
  <c r="G215" i="20"/>
  <c r="N215" i="20" s="1"/>
  <c r="D184" i="20"/>
  <c r="K184" i="20" s="1"/>
  <c r="J184" i="20" s="1"/>
  <c r="F186" i="20"/>
  <c r="M186" i="20" s="1"/>
  <c r="D186" i="20"/>
  <c r="K186" i="20" s="1"/>
  <c r="E185" i="20"/>
  <c r="L185" i="20" s="1"/>
  <c r="C185" i="20"/>
  <c r="J185" i="20" s="1"/>
  <c r="E187" i="20"/>
  <c r="L187" i="20" s="1"/>
  <c r="G187" i="20"/>
  <c r="N187" i="20" s="1"/>
  <c r="E178" i="20"/>
  <c r="L178" i="20" s="1"/>
  <c r="C178" i="20"/>
  <c r="J178" i="20" s="1"/>
  <c r="D177" i="20"/>
  <c r="K177" i="20" s="1"/>
  <c r="J177" i="20" s="1"/>
  <c r="F179" i="20"/>
  <c r="M179" i="20" s="1"/>
  <c r="D179" i="20"/>
  <c r="K179" i="20" s="1"/>
  <c r="E180" i="20"/>
  <c r="L180" i="20" s="1"/>
  <c r="G180" i="20"/>
  <c r="N180" i="20" s="1"/>
  <c r="E164" i="20"/>
  <c r="L164" i="20" s="1"/>
  <c r="C164" i="20"/>
  <c r="J164" i="20" s="1"/>
  <c r="D163" i="20"/>
  <c r="K163" i="20" s="1"/>
  <c r="J163" i="20" s="1"/>
  <c r="F165" i="20"/>
  <c r="M165" i="20" s="1"/>
  <c r="D165" i="20"/>
  <c r="K165" i="20" s="1"/>
  <c r="E166" i="20"/>
  <c r="L166" i="20" s="1"/>
  <c r="G166" i="20"/>
  <c r="N166" i="20" s="1"/>
  <c r="D170" i="20"/>
  <c r="K170" i="20" s="1"/>
  <c r="J170" i="20" s="1"/>
  <c r="F172" i="20"/>
  <c r="M172" i="20" s="1"/>
  <c r="D172" i="20"/>
  <c r="K172" i="20" s="1"/>
  <c r="E171" i="20"/>
  <c r="L171" i="20" s="1"/>
  <c r="C171" i="20"/>
  <c r="J171" i="20" s="1"/>
  <c r="E173" i="20"/>
  <c r="L173" i="20" s="1"/>
  <c r="G173" i="20"/>
  <c r="N173" i="20" s="1"/>
  <c r="D156" i="20"/>
  <c r="K156" i="20" s="1"/>
  <c r="J156" i="20" s="1"/>
  <c r="F158" i="20"/>
  <c r="M158" i="20" s="1"/>
  <c r="D158" i="20"/>
  <c r="K158" i="20" s="1"/>
  <c r="E157" i="20"/>
  <c r="L157" i="20" s="1"/>
  <c r="C157" i="20"/>
  <c r="J157" i="20" s="1"/>
  <c r="E159" i="20"/>
  <c r="L159" i="20" s="1"/>
  <c r="G159" i="20"/>
  <c r="N159" i="20" s="1"/>
  <c r="E150" i="20"/>
  <c r="L150" i="20" s="1"/>
  <c r="C150" i="20"/>
  <c r="J150" i="20" s="1"/>
  <c r="D149" i="20"/>
  <c r="K149" i="20" s="1"/>
  <c r="J149" i="20" s="1"/>
  <c r="F151" i="20"/>
  <c r="M151" i="20" s="1"/>
  <c r="D151" i="20"/>
  <c r="K151" i="20" s="1"/>
  <c r="E152" i="20"/>
  <c r="L152" i="20" s="1"/>
  <c r="G152" i="20"/>
  <c r="N152" i="20" s="1"/>
  <c r="E136" i="20"/>
  <c r="L136" i="20" s="1"/>
  <c r="C136" i="20"/>
  <c r="J136" i="20" s="1"/>
  <c r="D135" i="20"/>
  <c r="K135" i="20" s="1"/>
  <c r="J135" i="20" s="1"/>
  <c r="F137" i="20"/>
  <c r="M137" i="20" s="1"/>
  <c r="D137" i="20"/>
  <c r="K137" i="20" s="1"/>
  <c r="E138" i="20"/>
  <c r="L138" i="20" s="1"/>
  <c r="G138" i="20"/>
  <c r="N138" i="20" s="1"/>
  <c r="D142" i="20"/>
  <c r="K142" i="20" s="1"/>
  <c r="J142" i="20" s="1"/>
  <c r="F144" i="20"/>
  <c r="M144" i="20" s="1"/>
  <c r="D144" i="20"/>
  <c r="K144" i="20" s="1"/>
  <c r="E143" i="20"/>
  <c r="L143" i="20" s="1"/>
  <c r="C143" i="20"/>
  <c r="J143" i="20" s="1"/>
  <c r="E145" i="20"/>
  <c r="L145" i="20" s="1"/>
  <c r="G145" i="20"/>
  <c r="N145" i="20" s="1"/>
  <c r="D128" i="20"/>
  <c r="K128" i="20" s="1"/>
  <c r="J128" i="20" s="1"/>
  <c r="F130" i="20"/>
  <c r="M130" i="20" s="1"/>
  <c r="D130" i="20"/>
  <c r="K130" i="20" s="1"/>
  <c r="E129" i="20"/>
  <c r="L129" i="20" s="1"/>
  <c r="C129" i="20"/>
  <c r="J129" i="20" s="1"/>
  <c r="E131" i="20"/>
  <c r="L131" i="20" s="1"/>
  <c r="G131" i="20"/>
  <c r="N131" i="20" s="1"/>
  <c r="D114" i="20"/>
  <c r="K114" i="20" s="1"/>
  <c r="J114" i="20" s="1"/>
  <c r="F116" i="20"/>
  <c r="M116" i="20" s="1"/>
  <c r="D116" i="20"/>
  <c r="K116" i="20" s="1"/>
  <c r="E115" i="20"/>
  <c r="L115" i="20" s="1"/>
  <c r="C115" i="20"/>
  <c r="J115" i="20" s="1"/>
  <c r="E117" i="20"/>
  <c r="L117" i="20" s="1"/>
  <c r="G117" i="20"/>
  <c r="N117" i="20" s="1"/>
  <c r="E103" i="20"/>
  <c r="L103" i="20" s="1"/>
  <c r="CQ50" i="5"/>
  <c r="CO55" i="5"/>
  <c r="CP28" i="5"/>
  <c r="CO48" i="5"/>
  <c r="CO90" i="5"/>
  <c r="CO20" i="5"/>
  <c r="CP49" i="5"/>
  <c r="CQ22" i="5"/>
  <c r="CP35" i="7"/>
  <c r="CQ92" i="5"/>
  <c r="CP21" i="5"/>
  <c r="CW14" i="5"/>
  <c r="CP14" i="5"/>
  <c r="CX14" i="5" s="1"/>
  <c r="CN12" i="5"/>
  <c r="CV12" i="5" s="1"/>
  <c r="CW12" i="5"/>
  <c r="CO27" i="5"/>
  <c r="CP35" i="5"/>
  <c r="CQ15" i="5"/>
  <c r="CY15" i="5" s="1"/>
  <c r="CX15" i="5"/>
  <c r="CQ64" i="5"/>
  <c r="CP91" i="5"/>
  <c r="CV13" i="5"/>
  <c r="CO13" i="5"/>
  <c r="CW13" i="5" s="1"/>
  <c r="CQ64" i="7"/>
  <c r="CP91" i="7"/>
  <c r="CQ22" i="9"/>
  <c r="CX15" i="3"/>
  <c r="CW12" i="3"/>
  <c r="CN12" i="3"/>
  <c r="CV12" i="3" s="1"/>
  <c r="CW14" i="3"/>
  <c r="CQ50" i="9"/>
  <c r="CV13" i="3"/>
  <c r="CQ92" i="7"/>
  <c r="CP21" i="7"/>
  <c r="CW14" i="9"/>
  <c r="CP14" i="9"/>
  <c r="CX14" i="9" s="1"/>
  <c r="CQ71" i="9"/>
  <c r="CV13" i="9"/>
  <c r="CP49" i="9"/>
  <c r="CO48" i="9"/>
  <c r="CQ29" i="9"/>
  <c r="CQ36" i="9"/>
  <c r="CO34" i="9"/>
  <c r="CP28" i="9"/>
  <c r="CO27" i="9"/>
  <c r="CP35" i="9"/>
  <c r="CX15" i="9"/>
  <c r="CO20" i="9"/>
  <c r="CW12" i="9"/>
  <c r="CN12" i="9"/>
  <c r="CV12" i="9" s="1"/>
  <c r="CP21" i="9"/>
  <c r="CP63" i="7"/>
  <c r="CQ50" i="7"/>
  <c r="CO90" i="7"/>
  <c r="CP42" i="7"/>
  <c r="CO62" i="7"/>
  <c r="CO48" i="7"/>
  <c r="CP49" i="7"/>
  <c r="CO55" i="7"/>
  <c r="CO13" i="7"/>
  <c r="CW13" i="7" s="1"/>
  <c r="AH256" i="29" l="1"/>
  <c r="AO256" i="29" s="1"/>
  <c r="T213" i="31"/>
  <c r="AA213" i="31" s="1"/>
  <c r="AG255" i="29"/>
  <c r="AN255" i="29" s="1"/>
  <c r="R213" i="31"/>
  <c r="Y213" i="31" s="1"/>
  <c r="U214" i="31"/>
  <c r="AB214" i="31" s="1"/>
  <c r="M75" i="20"/>
  <c r="P372" i="20" s="1"/>
  <c r="U375" i="20" s="1"/>
  <c r="AB375" i="20" s="1"/>
  <c r="AK313" i="29"/>
  <c r="AR313" i="29" s="1"/>
  <c r="AJ312" i="29"/>
  <c r="AQ312" i="29" s="1"/>
  <c r="CO83" i="7"/>
  <c r="M418" i="29"/>
  <c r="S212" i="31"/>
  <c r="Z212" i="31" s="1"/>
  <c r="Y212" i="31" s="1"/>
  <c r="K220" i="29"/>
  <c r="V215" i="31"/>
  <c r="AC215" i="31" s="1"/>
  <c r="CQ85" i="7"/>
  <c r="CQ64" i="13"/>
  <c r="S142" i="31"/>
  <c r="Z142" i="31" s="1"/>
  <c r="Y142" i="31" s="1"/>
  <c r="V474" i="31"/>
  <c r="AC474" i="31" s="1"/>
  <c r="T474" i="31"/>
  <c r="AA474" i="31" s="1"/>
  <c r="T472" i="31"/>
  <c r="AA472" i="31" s="1"/>
  <c r="M166" i="29"/>
  <c r="R472" i="31"/>
  <c r="Y472" i="31" s="1"/>
  <c r="S471" i="31"/>
  <c r="Z471" i="31" s="1"/>
  <c r="Y471" i="31" s="1"/>
  <c r="S473" i="31"/>
  <c r="Z473" i="31" s="1"/>
  <c r="T145" i="31"/>
  <c r="AA145" i="31" s="1"/>
  <c r="S394" i="31"/>
  <c r="Z394" i="31" s="1"/>
  <c r="Y394" i="31" s="1"/>
  <c r="CQ92" i="13"/>
  <c r="CP63" i="13"/>
  <c r="AH135" i="29"/>
  <c r="AO135" i="29" s="1"/>
  <c r="AN135" i="29" s="1"/>
  <c r="M65" i="20"/>
  <c r="P302" i="20" s="1"/>
  <c r="T304" i="20" s="1"/>
  <c r="AA304" i="20" s="1"/>
  <c r="CP42" i="9"/>
  <c r="CP49" i="3"/>
  <c r="L144" i="29"/>
  <c r="AK159" i="29"/>
  <c r="AR159" i="29" s="1"/>
  <c r="AI159" i="29"/>
  <c r="AP159" i="29" s="1"/>
  <c r="AI248" i="31"/>
  <c r="AP248" i="31" s="1"/>
  <c r="AG248" i="31"/>
  <c r="AN248" i="31" s="1"/>
  <c r="L277" i="29"/>
  <c r="AK103" i="29"/>
  <c r="AR103" i="29" s="1"/>
  <c r="AI103" i="29"/>
  <c r="AP103" i="29" s="1"/>
  <c r="AH100" i="29"/>
  <c r="AO100" i="29" s="1"/>
  <c r="AN100" i="29" s="1"/>
  <c r="AG101" i="29"/>
  <c r="AN101" i="29" s="1"/>
  <c r="AH102" i="29"/>
  <c r="AO102" i="29" s="1"/>
  <c r="AI101" i="29"/>
  <c r="AP101" i="29" s="1"/>
  <c r="M71" i="20"/>
  <c r="P344" i="20" s="1"/>
  <c r="T346" i="20" s="1"/>
  <c r="AA346" i="20" s="1"/>
  <c r="CO55" i="9"/>
  <c r="AK467" i="31"/>
  <c r="AR467" i="31" s="1"/>
  <c r="AJ466" i="31"/>
  <c r="AQ466" i="31" s="1"/>
  <c r="AP466" i="31" s="1"/>
  <c r="U438" i="31"/>
  <c r="AB438" i="31" s="1"/>
  <c r="AA438" i="31" s="1"/>
  <c r="M53" i="20"/>
  <c r="CQ78" i="7"/>
  <c r="M36" i="20"/>
  <c r="M39" i="20"/>
  <c r="M77" i="20"/>
  <c r="P386" i="20" s="1"/>
  <c r="T388" i="20" s="1"/>
  <c r="AA388" i="20" s="1"/>
  <c r="CP28" i="13"/>
  <c r="CP84" i="7"/>
  <c r="M467" i="29"/>
  <c r="CP84" i="13"/>
  <c r="M173" i="29"/>
  <c r="Q4" i="19"/>
  <c r="Q3" i="19"/>
  <c r="Q2" i="19" s="1"/>
  <c r="AG339" i="29"/>
  <c r="AN339" i="29" s="1"/>
  <c r="M63" i="30"/>
  <c r="P288" i="30" s="1"/>
  <c r="AI339" i="29"/>
  <c r="AP339" i="29" s="1"/>
  <c r="M41" i="29"/>
  <c r="P134" i="29" s="1"/>
  <c r="T136" i="29" s="1"/>
  <c r="AA136" i="29" s="1"/>
  <c r="CO34" i="7"/>
  <c r="M79" i="20"/>
  <c r="P400" i="20" s="1"/>
  <c r="S401" i="20" s="1"/>
  <c r="Z401" i="20" s="1"/>
  <c r="Y401" i="20" s="1"/>
  <c r="AK194" i="31"/>
  <c r="AR194" i="31" s="1"/>
  <c r="M57" i="20"/>
  <c r="P246" i="20" s="1"/>
  <c r="U249" i="20" s="1"/>
  <c r="AB249" i="20" s="1"/>
  <c r="M313" i="29"/>
  <c r="CO76" i="9"/>
  <c r="CP77" i="7"/>
  <c r="CP63" i="16"/>
  <c r="M85" i="20"/>
  <c r="P442" i="20" s="1"/>
  <c r="CP70" i="5"/>
  <c r="M257" i="29"/>
  <c r="M355" i="29"/>
  <c r="CQ57" i="7"/>
  <c r="K402" i="29"/>
  <c r="CP14" i="3"/>
  <c r="CX14" i="3" s="1"/>
  <c r="K255" i="29"/>
  <c r="M47" i="20"/>
  <c r="P176" i="20" s="1"/>
  <c r="V180" i="20" s="1"/>
  <c r="AC180" i="20" s="1"/>
  <c r="M40" i="29"/>
  <c r="P127" i="29" s="1"/>
  <c r="U130" i="29" s="1"/>
  <c r="AB130" i="29" s="1"/>
  <c r="CO13" i="3"/>
  <c r="CW13" i="3" s="1"/>
  <c r="K178" i="29"/>
  <c r="AI488" i="31"/>
  <c r="AP488" i="31" s="1"/>
  <c r="CO76" i="7"/>
  <c r="CO34" i="5"/>
  <c r="M51" i="20"/>
  <c r="M62" i="29"/>
  <c r="P281" i="29" s="1"/>
  <c r="V285" i="29" s="1"/>
  <c r="AC285" i="29" s="1"/>
  <c r="M58" i="29"/>
  <c r="P253" i="29" s="1"/>
  <c r="S256" i="29" s="1"/>
  <c r="Z256" i="29" s="1"/>
  <c r="M68" i="29"/>
  <c r="P323" i="29" s="1"/>
  <c r="U326" i="29" s="1"/>
  <c r="AB326" i="29" s="1"/>
  <c r="M222" i="29"/>
  <c r="CO41" i="13"/>
  <c r="CQ36" i="7"/>
  <c r="CP42" i="5"/>
  <c r="K423" i="29"/>
  <c r="K171" i="29"/>
  <c r="AI458" i="29"/>
  <c r="AP458" i="29" s="1"/>
  <c r="CQ43" i="9"/>
  <c r="AH459" i="29"/>
  <c r="AO459" i="29" s="1"/>
  <c r="AK180" i="29"/>
  <c r="AR180" i="29" s="1"/>
  <c r="K269" i="29"/>
  <c r="AJ459" i="29"/>
  <c r="AQ459" i="29" s="1"/>
  <c r="AI180" i="29"/>
  <c r="AP180" i="29" s="1"/>
  <c r="CQ43" i="5"/>
  <c r="M69" i="29"/>
  <c r="P330" i="29" s="1"/>
  <c r="S333" i="29" s="1"/>
  <c r="Z333" i="29" s="1"/>
  <c r="AH177" i="29"/>
  <c r="AO177" i="29" s="1"/>
  <c r="AN177" i="29" s="1"/>
  <c r="AG178" i="29"/>
  <c r="AN178" i="29" s="1"/>
  <c r="S298" i="31"/>
  <c r="Z298" i="31" s="1"/>
  <c r="AH179" i="29"/>
  <c r="AO179" i="29" s="1"/>
  <c r="AP179" i="29" s="1"/>
  <c r="V446" i="31"/>
  <c r="AC446" i="31" s="1"/>
  <c r="M425" i="29"/>
  <c r="AI178" i="29"/>
  <c r="AP178" i="29" s="1"/>
  <c r="T446" i="31"/>
  <c r="AA446" i="31" s="1"/>
  <c r="M85" i="29"/>
  <c r="P442" i="29" s="1"/>
  <c r="U445" i="29" s="1"/>
  <c r="AB445" i="29" s="1"/>
  <c r="M38" i="29"/>
  <c r="P113" i="29" s="1"/>
  <c r="U116" i="29" s="1"/>
  <c r="AB116" i="29" s="1"/>
  <c r="CP56" i="7"/>
  <c r="S445" i="31"/>
  <c r="Z445" i="31" s="1"/>
  <c r="S443" i="31"/>
  <c r="Z443" i="31" s="1"/>
  <c r="Y443" i="31" s="1"/>
  <c r="CO41" i="9"/>
  <c r="R360" i="31"/>
  <c r="Y360" i="31" s="1"/>
  <c r="T444" i="31"/>
  <c r="AA444" i="31" s="1"/>
  <c r="R444" i="31"/>
  <c r="Y444" i="31" s="1"/>
  <c r="M89" i="29"/>
  <c r="P470" i="29" s="1"/>
  <c r="U473" i="29" s="1"/>
  <c r="AB473" i="29" s="1"/>
  <c r="M84" i="20"/>
  <c r="P435" i="20" s="1"/>
  <c r="S436" i="20" s="1"/>
  <c r="Z436" i="20" s="1"/>
  <c r="Y436" i="20" s="1"/>
  <c r="L375" i="29"/>
  <c r="AG178" i="31"/>
  <c r="AN178" i="31" s="1"/>
  <c r="AK453" i="31"/>
  <c r="AR453" i="31" s="1"/>
  <c r="AJ249" i="31"/>
  <c r="AQ249" i="31" s="1"/>
  <c r="AP249" i="31" s="1"/>
  <c r="AG374" i="29"/>
  <c r="AN374" i="29" s="1"/>
  <c r="CQ15" i="7"/>
  <c r="CY15" i="7" s="1"/>
  <c r="AH179" i="31"/>
  <c r="AO179" i="31" s="1"/>
  <c r="AI453" i="31"/>
  <c r="AP453" i="31" s="1"/>
  <c r="AG157" i="29"/>
  <c r="AN157" i="29" s="1"/>
  <c r="AK250" i="29"/>
  <c r="AR250" i="29" s="1"/>
  <c r="T117" i="31"/>
  <c r="AA117" i="31" s="1"/>
  <c r="AJ179" i="31"/>
  <c r="AQ179" i="31" s="1"/>
  <c r="AH450" i="31"/>
  <c r="AO450" i="31" s="1"/>
  <c r="AN450" i="31" s="1"/>
  <c r="S114" i="31"/>
  <c r="Z114" i="31" s="1"/>
  <c r="Y114" i="31" s="1"/>
  <c r="V257" i="31"/>
  <c r="AC257" i="31" s="1"/>
  <c r="AH452" i="31"/>
  <c r="AO452" i="31" s="1"/>
  <c r="AP452" i="31" s="1"/>
  <c r="AI376" i="29"/>
  <c r="AP376" i="29" s="1"/>
  <c r="AQ376" i="29" s="1"/>
  <c r="AI157" i="29"/>
  <c r="AP157" i="29" s="1"/>
  <c r="AO157" i="29" s="1"/>
  <c r="AI250" i="29"/>
  <c r="AP250" i="29" s="1"/>
  <c r="AQ250" i="29" s="1"/>
  <c r="AK306" i="31"/>
  <c r="AR306" i="31" s="1"/>
  <c r="AI451" i="31"/>
  <c r="AP451" i="31" s="1"/>
  <c r="AI306" i="31"/>
  <c r="AP306" i="31" s="1"/>
  <c r="AG451" i="31"/>
  <c r="AN451" i="31" s="1"/>
  <c r="AH247" i="31"/>
  <c r="AO247" i="31" s="1"/>
  <c r="AN247" i="31" s="1"/>
  <c r="AH373" i="29"/>
  <c r="AO373" i="29" s="1"/>
  <c r="AN373" i="29" s="1"/>
  <c r="AI374" i="29"/>
  <c r="AP374" i="29" s="1"/>
  <c r="AJ375" i="29"/>
  <c r="AQ375" i="29" s="1"/>
  <c r="R283" i="29"/>
  <c r="Y283" i="29" s="1"/>
  <c r="AH303" i="31"/>
  <c r="AO303" i="31" s="1"/>
  <c r="AN303" i="31" s="1"/>
  <c r="AI248" i="29"/>
  <c r="AP248" i="29" s="1"/>
  <c r="AG248" i="29"/>
  <c r="AN248" i="29" s="1"/>
  <c r="AG115" i="29"/>
  <c r="AN115" i="29" s="1"/>
  <c r="AK425" i="29"/>
  <c r="AR425" i="29" s="1"/>
  <c r="AH305" i="31"/>
  <c r="AO305" i="31" s="1"/>
  <c r="AP305" i="31" s="1"/>
  <c r="AI383" i="31"/>
  <c r="AP383" i="31" s="1"/>
  <c r="AQ383" i="31" s="1"/>
  <c r="AK124" i="29"/>
  <c r="AR124" i="29" s="1"/>
  <c r="AI313" i="29"/>
  <c r="AP313" i="29" s="1"/>
  <c r="AQ313" i="29" s="1"/>
  <c r="AH254" i="29"/>
  <c r="AO254" i="29" s="1"/>
  <c r="AN254" i="29" s="1"/>
  <c r="AG423" i="29"/>
  <c r="AN423" i="29" s="1"/>
  <c r="U270" i="31"/>
  <c r="AB270" i="31" s="1"/>
  <c r="AI304" i="31"/>
  <c r="AP304" i="31" s="1"/>
  <c r="AI467" i="31"/>
  <c r="AP467" i="31" s="1"/>
  <c r="AI381" i="31"/>
  <c r="AP381" i="31" s="1"/>
  <c r="M299" i="29"/>
  <c r="CQ22" i="3"/>
  <c r="AI178" i="31"/>
  <c r="AP178" i="31" s="1"/>
  <c r="AJ158" i="29"/>
  <c r="AQ158" i="29" s="1"/>
  <c r="AI425" i="29"/>
  <c r="AP425" i="29" s="1"/>
  <c r="AI124" i="29"/>
  <c r="AP124" i="29" s="1"/>
  <c r="AK460" i="29"/>
  <c r="AR460" i="29" s="1"/>
  <c r="AG311" i="29"/>
  <c r="AN311" i="29" s="1"/>
  <c r="AO311" i="29" s="1"/>
  <c r="AI255" i="29"/>
  <c r="AP255" i="29" s="1"/>
  <c r="AH422" i="29"/>
  <c r="AO422" i="29" s="1"/>
  <c r="AN422" i="29" s="1"/>
  <c r="S282" i="29"/>
  <c r="Z282" i="29" s="1"/>
  <c r="Y282" i="29" s="1"/>
  <c r="S319" i="31"/>
  <c r="Z319" i="31" s="1"/>
  <c r="AG304" i="31"/>
  <c r="AN304" i="31" s="1"/>
  <c r="AH466" i="31"/>
  <c r="AO466" i="31" s="1"/>
  <c r="AG381" i="31"/>
  <c r="AN381" i="31" s="1"/>
  <c r="AH158" i="29"/>
  <c r="AO158" i="29" s="1"/>
  <c r="AK117" i="29"/>
  <c r="AR117" i="29" s="1"/>
  <c r="S270" i="31"/>
  <c r="Z270" i="31" s="1"/>
  <c r="S284" i="29"/>
  <c r="Z284" i="29" s="1"/>
  <c r="AI122" i="29"/>
  <c r="AP122" i="29" s="1"/>
  <c r="AO122" i="29" s="1"/>
  <c r="AI460" i="29"/>
  <c r="AP460" i="29" s="1"/>
  <c r="AH310" i="29"/>
  <c r="AO310" i="29" s="1"/>
  <c r="AN310" i="29" s="1"/>
  <c r="AI423" i="29"/>
  <c r="AP423" i="29" s="1"/>
  <c r="AO423" i="29" s="1"/>
  <c r="M67" i="20"/>
  <c r="P316" i="20" s="1"/>
  <c r="S317" i="20" s="1"/>
  <c r="Z317" i="20" s="1"/>
  <c r="Y317" i="20" s="1"/>
  <c r="AG416" i="31"/>
  <c r="AN416" i="31" s="1"/>
  <c r="AI465" i="31"/>
  <c r="AP465" i="31" s="1"/>
  <c r="AH380" i="31"/>
  <c r="AO380" i="31" s="1"/>
  <c r="AN380" i="31" s="1"/>
  <c r="AK250" i="31"/>
  <c r="AR250" i="31" s="1"/>
  <c r="CO20" i="3"/>
  <c r="AH249" i="29"/>
  <c r="AO249" i="29" s="1"/>
  <c r="AJ249" i="29"/>
  <c r="AQ249" i="29" s="1"/>
  <c r="AH123" i="29"/>
  <c r="AO123" i="29" s="1"/>
  <c r="AG458" i="29"/>
  <c r="AN458" i="29" s="1"/>
  <c r="AH312" i="29"/>
  <c r="AO312" i="29" s="1"/>
  <c r="AP312" i="29" s="1"/>
  <c r="AH387" i="29"/>
  <c r="AO387" i="29" s="1"/>
  <c r="AN387" i="29" s="1"/>
  <c r="AH424" i="29"/>
  <c r="AO424" i="29" s="1"/>
  <c r="AP424" i="29" s="1"/>
  <c r="AI129" i="29"/>
  <c r="AP129" i="29" s="1"/>
  <c r="M37" i="20"/>
  <c r="P106" i="20" s="1"/>
  <c r="U109" i="20" s="1"/>
  <c r="AB109" i="20" s="1"/>
  <c r="AH415" i="31"/>
  <c r="AO415" i="31" s="1"/>
  <c r="AN415" i="31" s="1"/>
  <c r="AH464" i="31"/>
  <c r="AO464" i="31" s="1"/>
  <c r="AN464" i="31" s="1"/>
  <c r="AH382" i="31"/>
  <c r="AO382" i="31" s="1"/>
  <c r="AI250" i="31"/>
  <c r="AP250" i="31" s="1"/>
  <c r="CQ64" i="16"/>
  <c r="CQ85" i="13"/>
  <c r="AH177" i="31"/>
  <c r="AO177" i="31" s="1"/>
  <c r="AN177" i="31" s="1"/>
  <c r="AK383" i="31"/>
  <c r="AR383" i="31" s="1"/>
  <c r="AJ389" i="29"/>
  <c r="AQ389" i="29" s="1"/>
  <c r="AH130" i="29"/>
  <c r="AO130" i="29" s="1"/>
  <c r="AK313" i="31"/>
  <c r="AR313" i="31" s="1"/>
  <c r="CP21" i="3"/>
  <c r="AK488" i="31"/>
  <c r="AR488" i="31" s="1"/>
  <c r="AI194" i="31"/>
  <c r="AP194" i="31" s="1"/>
  <c r="AQ194" i="31" s="1"/>
  <c r="AH487" i="31"/>
  <c r="AO487" i="31" s="1"/>
  <c r="AG192" i="31"/>
  <c r="AN192" i="31" s="1"/>
  <c r="AI486" i="31"/>
  <c r="AP486" i="31" s="1"/>
  <c r="AO486" i="31" s="1"/>
  <c r="AI192" i="31"/>
  <c r="AP192" i="31" s="1"/>
  <c r="AH485" i="31"/>
  <c r="AO485" i="31" s="1"/>
  <c r="AN485" i="31" s="1"/>
  <c r="AH191" i="31"/>
  <c r="AO191" i="31" s="1"/>
  <c r="AN191" i="31" s="1"/>
  <c r="AG486" i="31"/>
  <c r="AN486" i="31" s="1"/>
  <c r="AJ193" i="31"/>
  <c r="AQ193" i="31" s="1"/>
  <c r="AP193" i="31" s="1"/>
  <c r="S242" i="31"/>
  <c r="Z242" i="31" s="1"/>
  <c r="AA242" i="31" s="1"/>
  <c r="R241" i="31"/>
  <c r="Y241" i="31" s="1"/>
  <c r="S317" i="31"/>
  <c r="Z317" i="31" s="1"/>
  <c r="Y317" i="31" s="1"/>
  <c r="R514" i="31"/>
  <c r="Y514" i="31" s="1"/>
  <c r="R318" i="31"/>
  <c r="Y318" i="31" s="1"/>
  <c r="S359" i="31"/>
  <c r="Z359" i="31" s="1"/>
  <c r="Y359" i="31" s="1"/>
  <c r="U361" i="31"/>
  <c r="AB361" i="31" s="1"/>
  <c r="AA361" i="31" s="1"/>
  <c r="V362" i="31"/>
  <c r="AC362" i="31" s="1"/>
  <c r="T360" i="31"/>
  <c r="AA360" i="31" s="1"/>
  <c r="U319" i="31"/>
  <c r="AB319" i="31" s="1"/>
  <c r="V320" i="31"/>
  <c r="AC320" i="31" s="1"/>
  <c r="AB320" i="31" s="1"/>
  <c r="M49" i="20"/>
  <c r="P190" i="20" s="1"/>
  <c r="R192" i="20" s="1"/>
  <c r="Y192" i="20" s="1"/>
  <c r="S513" i="31"/>
  <c r="Z513" i="31" s="1"/>
  <c r="Y513" i="31" s="1"/>
  <c r="T514" i="31"/>
  <c r="AA514" i="31" s="1"/>
  <c r="S515" i="31"/>
  <c r="Z515" i="31" s="1"/>
  <c r="U515" i="31"/>
  <c r="AB515" i="31" s="1"/>
  <c r="V516" i="31"/>
  <c r="AC516" i="31" s="1"/>
  <c r="AB516" i="31" s="1"/>
  <c r="M45" i="20"/>
  <c r="CO62" i="9"/>
  <c r="M81" i="20"/>
  <c r="P414" i="20" s="1"/>
  <c r="T418" i="20" s="1"/>
  <c r="AA418" i="20" s="1"/>
  <c r="M59" i="20"/>
  <c r="P260" i="20" s="1"/>
  <c r="U263" i="20" s="1"/>
  <c r="AB263" i="20" s="1"/>
  <c r="AG101" i="31"/>
  <c r="AN101" i="31" s="1"/>
  <c r="R304" i="31"/>
  <c r="Y304" i="31" s="1"/>
  <c r="K486" i="29"/>
  <c r="M495" i="29"/>
  <c r="M95" i="29"/>
  <c r="P512" i="29" s="1"/>
  <c r="T516" i="29" s="1"/>
  <c r="AA516" i="29" s="1"/>
  <c r="M348" i="29"/>
  <c r="K157" i="29"/>
  <c r="L354" i="29"/>
  <c r="AI187" i="29"/>
  <c r="AP187" i="29" s="1"/>
  <c r="CQ29" i="7"/>
  <c r="AG241" i="31"/>
  <c r="AN241" i="31" s="1"/>
  <c r="V418" i="31"/>
  <c r="AC418" i="31" s="1"/>
  <c r="T418" i="31"/>
  <c r="AA418" i="31" s="1"/>
  <c r="V278" i="31"/>
  <c r="AC278" i="31" s="1"/>
  <c r="S415" i="31"/>
  <c r="Z415" i="31" s="1"/>
  <c r="Y415" i="31" s="1"/>
  <c r="T278" i="31"/>
  <c r="AA278" i="31" s="1"/>
  <c r="T416" i="31"/>
  <c r="AA416" i="31" s="1"/>
  <c r="S277" i="31"/>
  <c r="Z277" i="31" s="1"/>
  <c r="AA277" i="31" s="1"/>
  <c r="R416" i="31"/>
  <c r="Y416" i="31" s="1"/>
  <c r="S275" i="31"/>
  <c r="Z275" i="31" s="1"/>
  <c r="Y275" i="31" s="1"/>
  <c r="U417" i="31"/>
  <c r="AB417" i="31" s="1"/>
  <c r="AH235" i="31"/>
  <c r="AO235" i="31" s="1"/>
  <c r="R276" i="31"/>
  <c r="Y276" i="31" s="1"/>
  <c r="AJ235" i="31"/>
  <c r="AQ235" i="31" s="1"/>
  <c r="AK481" i="31"/>
  <c r="AR481" i="31" s="1"/>
  <c r="T276" i="31"/>
  <c r="AA276" i="31" s="1"/>
  <c r="V439" i="31"/>
  <c r="AC439" i="31" s="1"/>
  <c r="T439" i="31"/>
  <c r="AA439" i="31" s="1"/>
  <c r="R437" i="31"/>
  <c r="Y437" i="31" s="1"/>
  <c r="S438" i="31"/>
  <c r="Z438" i="31" s="1"/>
  <c r="S436" i="31"/>
  <c r="Z436" i="31" s="1"/>
  <c r="Y436" i="31" s="1"/>
  <c r="M73" i="29"/>
  <c r="P358" i="29" s="1"/>
  <c r="U361" i="29" s="1"/>
  <c r="AB361" i="29" s="1"/>
  <c r="M57" i="29"/>
  <c r="P246" i="29" s="1"/>
  <c r="T248" i="29" s="1"/>
  <c r="AA248" i="29" s="1"/>
  <c r="M83" i="20"/>
  <c r="P428" i="20" s="1"/>
  <c r="S431" i="20" s="1"/>
  <c r="Z431" i="20" s="1"/>
  <c r="T453" i="31"/>
  <c r="AA453" i="31" s="1"/>
  <c r="AB453" i="31" s="1"/>
  <c r="U172" i="31"/>
  <c r="AB172" i="31" s="1"/>
  <c r="S172" i="31"/>
  <c r="Z172" i="31" s="1"/>
  <c r="CO69" i="9"/>
  <c r="AI299" i="31"/>
  <c r="AP299" i="31" s="1"/>
  <c r="AH296" i="31"/>
  <c r="AO296" i="31" s="1"/>
  <c r="AN296" i="31" s="1"/>
  <c r="AH298" i="31"/>
  <c r="AO298" i="31" s="1"/>
  <c r="AG297" i="31"/>
  <c r="AN297" i="31" s="1"/>
  <c r="AI297" i="31"/>
  <c r="AP297" i="31" s="1"/>
  <c r="AG136" i="29"/>
  <c r="AN136" i="29" s="1"/>
  <c r="R171" i="31"/>
  <c r="Y171" i="31" s="1"/>
  <c r="AK299" i="31"/>
  <c r="AR299" i="31" s="1"/>
  <c r="T362" i="31"/>
  <c r="AA362" i="31" s="1"/>
  <c r="T318" i="31"/>
  <c r="AA318" i="31" s="1"/>
  <c r="T397" i="31"/>
  <c r="AA397" i="31" s="1"/>
  <c r="T395" i="31"/>
  <c r="AA395" i="31" s="1"/>
  <c r="AH137" i="29"/>
  <c r="AO137" i="29" s="1"/>
  <c r="AP137" i="29" s="1"/>
  <c r="AK138" i="29"/>
  <c r="AR138" i="29" s="1"/>
  <c r="AI138" i="29"/>
  <c r="AP138" i="29" s="1"/>
  <c r="M53" i="29"/>
  <c r="P218" i="29" s="1"/>
  <c r="S221" i="29" s="1"/>
  <c r="Z221" i="29" s="1"/>
  <c r="M76" i="29"/>
  <c r="P379" i="29" s="1"/>
  <c r="R381" i="29" s="1"/>
  <c r="Y381" i="29" s="1"/>
  <c r="S305" i="31"/>
  <c r="Z305" i="31" s="1"/>
  <c r="AA305" i="31" s="1"/>
  <c r="S396" i="31"/>
  <c r="Z396" i="31" s="1"/>
  <c r="T171" i="31"/>
  <c r="AA171" i="31" s="1"/>
  <c r="R395" i="31"/>
  <c r="Y395" i="31" s="1"/>
  <c r="M446" i="29"/>
  <c r="K150" i="29"/>
  <c r="CQ57" i="9"/>
  <c r="AG185" i="31"/>
  <c r="AN185" i="31" s="1"/>
  <c r="AH298" i="29"/>
  <c r="AO298" i="29" s="1"/>
  <c r="AH324" i="29"/>
  <c r="AO324" i="29" s="1"/>
  <c r="AN324" i="29" s="1"/>
  <c r="M94" i="29"/>
  <c r="P505" i="29" s="1"/>
  <c r="U508" i="29" s="1"/>
  <c r="AB508" i="29" s="1"/>
  <c r="U137" i="20"/>
  <c r="AB137" i="20" s="1"/>
  <c r="S170" i="31"/>
  <c r="Z170" i="31" s="1"/>
  <c r="Y170" i="31" s="1"/>
  <c r="AH326" i="29"/>
  <c r="AO326" i="29" s="1"/>
  <c r="AH186" i="31"/>
  <c r="AO186" i="31" s="1"/>
  <c r="AG325" i="29"/>
  <c r="AN325" i="29" s="1"/>
  <c r="AJ186" i="31"/>
  <c r="AQ186" i="31" s="1"/>
  <c r="AI325" i="29"/>
  <c r="AP325" i="29" s="1"/>
  <c r="AJ326" i="29"/>
  <c r="AQ326" i="29" s="1"/>
  <c r="M61" i="29"/>
  <c r="P274" i="29" s="1"/>
  <c r="T278" i="29" s="1"/>
  <c r="AA278" i="29" s="1"/>
  <c r="AK187" i="31"/>
  <c r="AR187" i="31" s="1"/>
  <c r="AI187" i="31"/>
  <c r="AP187" i="31" s="1"/>
  <c r="AK327" i="29"/>
  <c r="AR327" i="29" s="1"/>
  <c r="AI185" i="31"/>
  <c r="AP185" i="31" s="1"/>
  <c r="M488" i="29"/>
  <c r="M81" i="29"/>
  <c r="P414" i="29" s="1"/>
  <c r="U417" i="29" s="1"/>
  <c r="AB417" i="29" s="1"/>
  <c r="K388" i="29"/>
  <c r="M73" i="20"/>
  <c r="P358" i="20" s="1"/>
  <c r="U361" i="20" s="1"/>
  <c r="AB361" i="20" s="1"/>
  <c r="M94" i="20"/>
  <c r="P505" i="20" s="1"/>
  <c r="S506" i="20" s="1"/>
  <c r="Z506" i="20" s="1"/>
  <c r="Y506" i="20" s="1"/>
  <c r="AG297" i="29"/>
  <c r="AN297" i="29" s="1"/>
  <c r="AJ298" i="29"/>
  <c r="AQ298" i="29" s="1"/>
  <c r="AK124" i="31"/>
  <c r="AR124" i="31" s="1"/>
  <c r="AI136" i="29"/>
  <c r="AP136" i="29" s="1"/>
  <c r="AH123" i="31"/>
  <c r="AO123" i="31" s="1"/>
  <c r="AP123" i="31" s="1"/>
  <c r="AG122" i="31"/>
  <c r="AN122" i="31" s="1"/>
  <c r="V334" i="31"/>
  <c r="AC334" i="31" s="1"/>
  <c r="T334" i="31"/>
  <c r="AA334" i="31" s="1"/>
  <c r="S331" i="31"/>
  <c r="Z331" i="31" s="1"/>
  <c r="Y331" i="31" s="1"/>
  <c r="T332" i="31"/>
  <c r="AA332" i="31" s="1"/>
  <c r="M91" i="29"/>
  <c r="P484" i="29" s="1"/>
  <c r="R486" i="29" s="1"/>
  <c r="Y486" i="29" s="1"/>
  <c r="AK299" i="29"/>
  <c r="AR299" i="29" s="1"/>
  <c r="R332" i="31"/>
  <c r="Y332" i="31" s="1"/>
  <c r="AI299" i="29"/>
  <c r="AP299" i="29" s="1"/>
  <c r="AK467" i="29"/>
  <c r="AR467" i="29" s="1"/>
  <c r="S333" i="31"/>
  <c r="Z333" i="31" s="1"/>
  <c r="AA333" i="31" s="1"/>
  <c r="AH296" i="29"/>
  <c r="AO296" i="29" s="1"/>
  <c r="AN296" i="29" s="1"/>
  <c r="AH464" i="29"/>
  <c r="AO464" i="29" s="1"/>
  <c r="AN464" i="29" s="1"/>
  <c r="T299" i="31"/>
  <c r="AA299" i="31" s="1"/>
  <c r="AB299" i="31" s="1"/>
  <c r="U368" i="31"/>
  <c r="AB368" i="31" s="1"/>
  <c r="T173" i="31"/>
  <c r="AA173" i="31" s="1"/>
  <c r="AB173" i="31" s="1"/>
  <c r="V397" i="31"/>
  <c r="AC397" i="31" s="1"/>
  <c r="T129" i="31"/>
  <c r="AA129" i="31" s="1"/>
  <c r="AK453" i="20"/>
  <c r="AR453" i="20" s="1"/>
  <c r="R255" i="31"/>
  <c r="Y255" i="31" s="1"/>
  <c r="AI103" i="31"/>
  <c r="AP103" i="31" s="1"/>
  <c r="AH242" i="31"/>
  <c r="AO242" i="31" s="1"/>
  <c r="S410" i="31"/>
  <c r="Z410" i="31" s="1"/>
  <c r="T229" i="31"/>
  <c r="AA229" i="31" s="1"/>
  <c r="T227" i="31"/>
  <c r="AA227" i="31" s="1"/>
  <c r="T432" i="31"/>
  <c r="AA432" i="31" s="1"/>
  <c r="U228" i="31"/>
  <c r="AB228" i="31" s="1"/>
  <c r="AI304" i="29"/>
  <c r="AP304" i="29" s="1"/>
  <c r="AH303" i="29"/>
  <c r="AO303" i="29" s="1"/>
  <c r="AN303" i="29" s="1"/>
  <c r="M404" i="29"/>
  <c r="AH100" i="31"/>
  <c r="AO100" i="31" s="1"/>
  <c r="AN100" i="31" s="1"/>
  <c r="M55" i="20"/>
  <c r="P232" i="20" s="1"/>
  <c r="S233" i="20" s="1"/>
  <c r="Z233" i="20" s="1"/>
  <c r="Y233" i="20" s="1"/>
  <c r="M152" i="29"/>
  <c r="K381" i="29"/>
  <c r="K185" i="29"/>
  <c r="M88" i="20"/>
  <c r="P463" i="20" s="1"/>
  <c r="S464" i="20" s="1"/>
  <c r="Z464" i="20" s="1"/>
  <c r="Y464" i="20" s="1"/>
  <c r="AH137" i="31"/>
  <c r="AO137" i="31" s="1"/>
  <c r="T152" i="31"/>
  <c r="AA152" i="31" s="1"/>
  <c r="CP14" i="7"/>
  <c r="CX14" i="7" s="1"/>
  <c r="CV19" i="7" s="1" a="1"/>
  <c r="CV19" i="7" s="1"/>
  <c r="S186" i="31"/>
  <c r="Z186" i="31" s="1"/>
  <c r="M44" i="29"/>
  <c r="P155" i="29" s="1"/>
  <c r="U158" i="29" s="1"/>
  <c r="AB158" i="29" s="1"/>
  <c r="AK481" i="29"/>
  <c r="AR481" i="29" s="1"/>
  <c r="AI481" i="29"/>
  <c r="AP481" i="29" s="1"/>
  <c r="S165" i="31"/>
  <c r="Z165" i="31" s="1"/>
  <c r="CO13" i="9"/>
  <c r="CW13" i="9" s="1"/>
  <c r="AH158" i="20"/>
  <c r="AO158" i="20" s="1"/>
  <c r="AI479" i="29"/>
  <c r="AP479" i="29" s="1"/>
  <c r="S408" i="31"/>
  <c r="Z408" i="31" s="1"/>
  <c r="Y408" i="31" s="1"/>
  <c r="T164" i="31"/>
  <c r="AA164" i="31" s="1"/>
  <c r="R164" i="31"/>
  <c r="Y164" i="31" s="1"/>
  <c r="M69" i="20"/>
  <c r="P330" i="20" s="1"/>
  <c r="T332" i="20" s="1"/>
  <c r="AA332" i="20" s="1"/>
  <c r="CQ78" i="9"/>
  <c r="V229" i="31"/>
  <c r="AC229" i="31" s="1"/>
  <c r="S149" i="29"/>
  <c r="Z149" i="29" s="1"/>
  <c r="Y149" i="29" s="1"/>
  <c r="R150" i="29"/>
  <c r="Y150" i="29" s="1"/>
  <c r="S151" i="29"/>
  <c r="Z151" i="29" s="1"/>
  <c r="T150" i="29"/>
  <c r="AA150" i="29" s="1"/>
  <c r="AI278" i="29"/>
  <c r="AP278" i="29" s="1"/>
  <c r="U151" i="29"/>
  <c r="AB151" i="29" s="1"/>
  <c r="AG276" i="29"/>
  <c r="AN276" i="29" s="1"/>
  <c r="AI355" i="31"/>
  <c r="AP355" i="31" s="1"/>
  <c r="AI157" i="20"/>
  <c r="AP157" i="20" s="1"/>
  <c r="U256" i="31"/>
  <c r="AB256" i="31" s="1"/>
  <c r="AI453" i="20"/>
  <c r="AP453" i="20" s="1"/>
  <c r="AH156" i="20"/>
  <c r="AO156" i="20" s="1"/>
  <c r="AN156" i="20" s="1"/>
  <c r="AI360" i="20"/>
  <c r="AP360" i="20" s="1"/>
  <c r="AO360" i="20" s="1"/>
  <c r="AK243" i="31"/>
  <c r="AR243" i="31" s="1"/>
  <c r="AJ242" i="31"/>
  <c r="AQ242" i="31" s="1"/>
  <c r="V334" i="29"/>
  <c r="AC334" i="29" s="1"/>
  <c r="T332" i="29"/>
  <c r="AA332" i="29" s="1"/>
  <c r="S331" i="29"/>
  <c r="Z331" i="29" s="1"/>
  <c r="Y331" i="29" s="1"/>
  <c r="AI206" i="20"/>
  <c r="AP206" i="20" s="1"/>
  <c r="AO206" i="20" s="1"/>
  <c r="AK306" i="29"/>
  <c r="AR306" i="29" s="1"/>
  <c r="AH277" i="29"/>
  <c r="AO277" i="29" s="1"/>
  <c r="T257" i="31"/>
  <c r="AA257" i="31" s="1"/>
  <c r="AH207" i="20"/>
  <c r="AO207" i="20" s="1"/>
  <c r="AI306" i="29"/>
  <c r="AP306" i="29" s="1"/>
  <c r="T255" i="31"/>
  <c r="AA255" i="31" s="1"/>
  <c r="AG304" i="29"/>
  <c r="AN304" i="29" s="1"/>
  <c r="S256" i="31"/>
  <c r="Z256" i="31" s="1"/>
  <c r="AK509" i="31"/>
  <c r="AR509" i="31" s="1"/>
  <c r="AH508" i="31"/>
  <c r="AO508" i="31" s="1"/>
  <c r="V292" i="31"/>
  <c r="AC292" i="31" s="1"/>
  <c r="U410" i="31"/>
  <c r="AB410" i="31" s="1"/>
  <c r="M52" i="29"/>
  <c r="P211" i="29" s="1"/>
  <c r="R213" i="29" s="1"/>
  <c r="Y213" i="29" s="1"/>
  <c r="V488" i="31"/>
  <c r="AC488" i="31" s="1"/>
  <c r="AI243" i="31"/>
  <c r="AP243" i="31" s="1"/>
  <c r="V187" i="31"/>
  <c r="AC187" i="31" s="1"/>
  <c r="AK159" i="20"/>
  <c r="AR159" i="20" s="1"/>
  <c r="AQ159" i="20" s="1"/>
  <c r="AH466" i="29"/>
  <c r="AO466" i="29" s="1"/>
  <c r="R255" i="29"/>
  <c r="Y255" i="29" s="1"/>
  <c r="AK103" i="31"/>
  <c r="AR103" i="31" s="1"/>
  <c r="R227" i="31"/>
  <c r="Y227" i="31" s="1"/>
  <c r="T185" i="31"/>
  <c r="AA185" i="31" s="1"/>
  <c r="U186" i="31"/>
  <c r="AB186" i="31" s="1"/>
  <c r="AG479" i="29"/>
  <c r="AN479" i="29" s="1"/>
  <c r="V152" i="29"/>
  <c r="AC152" i="29" s="1"/>
  <c r="AB152" i="29" s="1"/>
  <c r="AI395" i="31"/>
  <c r="AP395" i="31" s="1"/>
  <c r="V411" i="31"/>
  <c r="AC411" i="31" s="1"/>
  <c r="AJ508" i="31"/>
  <c r="AQ508" i="31" s="1"/>
  <c r="AH480" i="29"/>
  <c r="AO480" i="29" s="1"/>
  <c r="AP480" i="29" s="1"/>
  <c r="AH186" i="29"/>
  <c r="AO186" i="29" s="1"/>
  <c r="R185" i="31"/>
  <c r="Y185" i="31" s="1"/>
  <c r="AI101" i="31"/>
  <c r="AP101" i="31" s="1"/>
  <c r="S228" i="31"/>
  <c r="Z228" i="31" s="1"/>
  <c r="AH361" i="20"/>
  <c r="AO361" i="20" s="1"/>
  <c r="T334" i="29"/>
  <c r="AA334" i="29" s="1"/>
  <c r="AH417" i="29"/>
  <c r="AO417" i="29" s="1"/>
  <c r="AI241" i="31"/>
  <c r="AP241" i="31" s="1"/>
  <c r="AI507" i="31"/>
  <c r="AP507" i="31" s="1"/>
  <c r="AO507" i="31" s="1"/>
  <c r="T411" i="31"/>
  <c r="AA411" i="31" s="1"/>
  <c r="AH478" i="29"/>
  <c r="AO478" i="29" s="1"/>
  <c r="AN478" i="29" s="1"/>
  <c r="AK208" i="20"/>
  <c r="AR208" i="20" s="1"/>
  <c r="R332" i="29"/>
  <c r="Y332" i="29" s="1"/>
  <c r="AJ102" i="31"/>
  <c r="AQ102" i="31" s="1"/>
  <c r="AP102" i="31" s="1"/>
  <c r="AI439" i="20"/>
  <c r="AP439" i="20" s="1"/>
  <c r="AG157" i="20"/>
  <c r="AN157" i="20" s="1"/>
  <c r="AI437" i="20"/>
  <c r="AP437" i="20" s="1"/>
  <c r="AI509" i="31"/>
  <c r="AP509" i="31" s="1"/>
  <c r="AJ158" i="20"/>
  <c r="AQ158" i="20" s="1"/>
  <c r="AH450" i="20"/>
  <c r="AO450" i="20" s="1"/>
  <c r="AN450" i="20" s="1"/>
  <c r="T187" i="31"/>
  <c r="AA187" i="31" s="1"/>
  <c r="AH506" i="31"/>
  <c r="AO506" i="31" s="1"/>
  <c r="AN506" i="31" s="1"/>
  <c r="AK362" i="20"/>
  <c r="AR362" i="20" s="1"/>
  <c r="R409" i="31"/>
  <c r="Y409" i="31" s="1"/>
  <c r="Z409" i="31" s="1"/>
  <c r="AG395" i="31"/>
  <c r="AN395" i="31" s="1"/>
  <c r="AO395" i="31" s="1"/>
  <c r="V306" i="20"/>
  <c r="AC306" i="20" s="1"/>
  <c r="S303" i="20"/>
  <c r="Z303" i="20" s="1"/>
  <c r="Y303" i="20" s="1"/>
  <c r="R304" i="20"/>
  <c r="Y304" i="20" s="1"/>
  <c r="Z304" i="20" s="1"/>
  <c r="AJ445" i="20"/>
  <c r="AQ445" i="20" s="1"/>
  <c r="AH268" i="29"/>
  <c r="AO268" i="29" s="1"/>
  <c r="AN268" i="29" s="1"/>
  <c r="M54" i="29"/>
  <c r="P225" i="29" s="1"/>
  <c r="R227" i="29" s="1"/>
  <c r="Y227" i="29" s="1"/>
  <c r="M63" i="29"/>
  <c r="P288" i="29" s="1"/>
  <c r="U291" i="29" s="1"/>
  <c r="AB291" i="29" s="1"/>
  <c r="M36" i="29"/>
  <c r="P99" i="29" s="1"/>
  <c r="U102" i="29" s="1"/>
  <c r="AB102" i="29" s="1"/>
  <c r="M86" i="29"/>
  <c r="P449" i="29" s="1"/>
  <c r="U452" i="29" s="1"/>
  <c r="AB452" i="29" s="1"/>
  <c r="V138" i="20"/>
  <c r="AC138" i="20" s="1"/>
  <c r="T138" i="20"/>
  <c r="AA138" i="20" s="1"/>
  <c r="S135" i="20"/>
  <c r="Z135" i="20" s="1"/>
  <c r="Y135" i="20" s="1"/>
  <c r="R136" i="20"/>
  <c r="Y136" i="20" s="1"/>
  <c r="Z136" i="20" s="1"/>
  <c r="S137" i="20"/>
  <c r="Z137" i="20" s="1"/>
  <c r="AJ305" i="29"/>
  <c r="AQ305" i="29" s="1"/>
  <c r="AP305" i="29" s="1"/>
  <c r="AH443" i="20"/>
  <c r="AO443" i="20" s="1"/>
  <c r="AN443" i="20" s="1"/>
  <c r="CQ71" i="5"/>
  <c r="S263" i="31"/>
  <c r="Z263" i="31" s="1"/>
  <c r="T388" i="31"/>
  <c r="AA388" i="31" s="1"/>
  <c r="K227" i="29"/>
  <c r="M80" i="29"/>
  <c r="P407" i="29" s="1"/>
  <c r="T411" i="29" s="1"/>
  <c r="AA411" i="29" s="1"/>
  <c r="AI271" i="31"/>
  <c r="AP271" i="31" s="1"/>
  <c r="AI269" i="31"/>
  <c r="AP269" i="31" s="1"/>
  <c r="M75" i="29"/>
  <c r="P372" i="29" s="1"/>
  <c r="S373" i="29" s="1"/>
  <c r="Z373" i="29" s="1"/>
  <c r="Y373" i="29" s="1"/>
  <c r="T220" i="31"/>
  <c r="AA220" i="31" s="1"/>
  <c r="R220" i="31"/>
  <c r="Y220" i="31" s="1"/>
  <c r="M39" i="29"/>
  <c r="P120" i="29" s="1"/>
  <c r="U123" i="29" s="1"/>
  <c r="AB123" i="29" s="1"/>
  <c r="K262" i="29"/>
  <c r="CQ50" i="16"/>
  <c r="AI416" i="29"/>
  <c r="AP416" i="29" s="1"/>
  <c r="AI271" i="29"/>
  <c r="AP271" i="29" s="1"/>
  <c r="V152" i="20"/>
  <c r="AC152" i="20" s="1"/>
  <c r="T152" i="20"/>
  <c r="AA152" i="20" s="1"/>
  <c r="AK418" i="29"/>
  <c r="AR418" i="29" s="1"/>
  <c r="AI502" i="31"/>
  <c r="AP502" i="31" s="1"/>
  <c r="AQ502" i="31" s="1"/>
  <c r="AI418" i="29"/>
  <c r="AP418" i="29" s="1"/>
  <c r="AG416" i="29"/>
  <c r="AN416" i="29" s="1"/>
  <c r="CP77" i="11"/>
  <c r="M369" i="29"/>
  <c r="M49" i="29"/>
  <c r="P190" i="29" s="1"/>
  <c r="T192" i="29" s="1"/>
  <c r="AA192" i="29" s="1"/>
  <c r="AG430" i="31"/>
  <c r="AN430" i="31" s="1"/>
  <c r="L158" i="29"/>
  <c r="CO69" i="5"/>
  <c r="L347" i="29"/>
  <c r="CP28" i="7"/>
  <c r="CP70" i="7"/>
  <c r="CQ57" i="5"/>
  <c r="AH366" i="20"/>
  <c r="AO366" i="20" s="1"/>
  <c r="AN366" i="20" s="1"/>
  <c r="AI185" i="29"/>
  <c r="AP185" i="29" s="1"/>
  <c r="AH275" i="29"/>
  <c r="AO275" i="29" s="1"/>
  <c r="AN275" i="29" s="1"/>
  <c r="AJ396" i="31"/>
  <c r="AQ396" i="31" s="1"/>
  <c r="AP396" i="31" s="1"/>
  <c r="AH417" i="31"/>
  <c r="AO417" i="31" s="1"/>
  <c r="U487" i="31"/>
  <c r="AB487" i="31" s="1"/>
  <c r="AA487" i="31" s="1"/>
  <c r="AH480" i="31"/>
  <c r="AO480" i="31" s="1"/>
  <c r="V383" i="31"/>
  <c r="AC383" i="31" s="1"/>
  <c r="L305" i="29"/>
  <c r="AG367" i="20"/>
  <c r="AN367" i="20" s="1"/>
  <c r="AG185" i="29"/>
  <c r="AN185" i="29" s="1"/>
  <c r="V124" i="31"/>
  <c r="AC124" i="31" s="1"/>
  <c r="AI416" i="31"/>
  <c r="AP416" i="31" s="1"/>
  <c r="AI479" i="31"/>
  <c r="AP479" i="31" s="1"/>
  <c r="T383" i="31"/>
  <c r="AA383" i="31" s="1"/>
  <c r="AI367" i="20"/>
  <c r="AP367" i="20" s="1"/>
  <c r="AK334" i="29"/>
  <c r="AR334" i="29" s="1"/>
  <c r="AH184" i="29"/>
  <c r="AO184" i="29" s="1"/>
  <c r="AN184" i="29" s="1"/>
  <c r="AI276" i="29"/>
  <c r="AP276" i="29" s="1"/>
  <c r="T124" i="31"/>
  <c r="AA124" i="31" s="1"/>
  <c r="AJ417" i="31"/>
  <c r="AQ417" i="31" s="1"/>
  <c r="AH478" i="31"/>
  <c r="AO478" i="31" s="1"/>
  <c r="AN478" i="31" s="1"/>
  <c r="S380" i="31"/>
  <c r="Z380" i="31" s="1"/>
  <c r="Y380" i="31" s="1"/>
  <c r="AI334" i="29"/>
  <c r="AP334" i="29" s="1"/>
  <c r="AJ186" i="29"/>
  <c r="AQ186" i="29" s="1"/>
  <c r="AK173" i="29"/>
  <c r="AR173" i="29" s="1"/>
  <c r="S121" i="31"/>
  <c r="Z121" i="31" s="1"/>
  <c r="Y121" i="31" s="1"/>
  <c r="AG479" i="31"/>
  <c r="AN479" i="31" s="1"/>
  <c r="AO479" i="31" s="1"/>
  <c r="S382" i="31"/>
  <c r="Z382" i="31" s="1"/>
  <c r="AA382" i="31" s="1"/>
  <c r="CQ15" i="9"/>
  <c r="CY15" i="9" s="1"/>
  <c r="AI362" i="20"/>
  <c r="AP362" i="20" s="1"/>
  <c r="AG332" i="29"/>
  <c r="AN332" i="29" s="1"/>
  <c r="AI173" i="29"/>
  <c r="AP173" i="29" s="1"/>
  <c r="S123" i="31"/>
  <c r="Z123" i="31" s="1"/>
  <c r="AA123" i="31" s="1"/>
  <c r="AJ480" i="31"/>
  <c r="AQ480" i="31" s="1"/>
  <c r="R381" i="31"/>
  <c r="Y381" i="31" s="1"/>
  <c r="AH373" i="20"/>
  <c r="AO373" i="20" s="1"/>
  <c r="AN373" i="20" s="1"/>
  <c r="CQ15" i="3"/>
  <c r="CY15" i="3" s="1"/>
  <c r="AH359" i="20"/>
  <c r="AO359" i="20" s="1"/>
  <c r="AN359" i="20" s="1"/>
  <c r="AH331" i="29"/>
  <c r="AO331" i="29" s="1"/>
  <c r="AN331" i="29" s="1"/>
  <c r="AH172" i="29"/>
  <c r="AO172" i="29" s="1"/>
  <c r="AP172" i="29" s="1"/>
  <c r="T122" i="31"/>
  <c r="AA122" i="31" s="1"/>
  <c r="T381" i="31"/>
  <c r="AA381" i="31" s="1"/>
  <c r="AI332" i="29"/>
  <c r="AP332" i="29" s="1"/>
  <c r="AH170" i="29"/>
  <c r="AO170" i="29" s="1"/>
  <c r="AN170" i="29" s="1"/>
  <c r="R122" i="31"/>
  <c r="Y122" i="31" s="1"/>
  <c r="CQ43" i="16"/>
  <c r="AK166" i="29"/>
  <c r="AR166" i="29" s="1"/>
  <c r="AH333" i="29"/>
  <c r="AO333" i="29" s="1"/>
  <c r="AP333" i="29" s="1"/>
  <c r="AK362" i="29"/>
  <c r="AR362" i="29" s="1"/>
  <c r="AK110" i="29"/>
  <c r="AR110" i="29" s="1"/>
  <c r="AI171" i="29"/>
  <c r="AP171" i="29" s="1"/>
  <c r="V481" i="31"/>
  <c r="AC481" i="31" s="1"/>
  <c r="V341" i="31"/>
  <c r="AC341" i="31" s="1"/>
  <c r="CO83" i="16"/>
  <c r="AJ361" i="20"/>
  <c r="AQ361" i="20" s="1"/>
  <c r="M91" i="20"/>
  <c r="P484" i="20" s="1"/>
  <c r="V488" i="20" s="1"/>
  <c r="AC488" i="20" s="1"/>
  <c r="AI166" i="29"/>
  <c r="AP166" i="29" s="1"/>
  <c r="AI362" i="29"/>
  <c r="AP362" i="29" s="1"/>
  <c r="AI110" i="29"/>
  <c r="AP110" i="29" s="1"/>
  <c r="AG171" i="29"/>
  <c r="AN171" i="29" s="1"/>
  <c r="T481" i="31"/>
  <c r="AA481" i="31" s="1"/>
  <c r="T341" i="31"/>
  <c r="AA341" i="31" s="1"/>
  <c r="AI369" i="20"/>
  <c r="AP369" i="20" s="1"/>
  <c r="AK376" i="20"/>
  <c r="AR376" i="20" s="1"/>
  <c r="AH165" i="29"/>
  <c r="AO165" i="29" s="1"/>
  <c r="AH361" i="29"/>
  <c r="AO361" i="29" s="1"/>
  <c r="AP361" i="29" s="1"/>
  <c r="AG108" i="29"/>
  <c r="AN108" i="29" s="1"/>
  <c r="S338" i="31"/>
  <c r="Z338" i="31" s="1"/>
  <c r="Y338" i="31" s="1"/>
  <c r="M95" i="20"/>
  <c r="P512" i="20" s="1"/>
  <c r="S513" i="20" s="1"/>
  <c r="Z513" i="20" s="1"/>
  <c r="Y513" i="20" s="1"/>
  <c r="AI376" i="20"/>
  <c r="AP376" i="20" s="1"/>
  <c r="AI164" i="29"/>
  <c r="AP164" i="29" s="1"/>
  <c r="AG360" i="29"/>
  <c r="AN360" i="29" s="1"/>
  <c r="AI108" i="29"/>
  <c r="AP108" i="29" s="1"/>
  <c r="T339" i="31"/>
  <c r="AA339" i="31" s="1"/>
  <c r="AG374" i="20"/>
  <c r="AN374" i="20" s="1"/>
  <c r="AH163" i="29"/>
  <c r="AO163" i="29" s="1"/>
  <c r="AN163" i="29" s="1"/>
  <c r="AH359" i="29"/>
  <c r="AO359" i="29" s="1"/>
  <c r="AN359" i="29" s="1"/>
  <c r="AH109" i="29"/>
  <c r="AO109" i="29" s="1"/>
  <c r="R339" i="31"/>
  <c r="Y339" i="31" s="1"/>
  <c r="AK397" i="31"/>
  <c r="AR397" i="31" s="1"/>
  <c r="AJ368" i="20"/>
  <c r="AQ368" i="20" s="1"/>
  <c r="T486" i="31"/>
  <c r="AA486" i="31" s="1"/>
  <c r="AI374" i="20"/>
  <c r="AP374" i="20" s="1"/>
  <c r="AG164" i="29"/>
  <c r="AN164" i="29" s="1"/>
  <c r="AI360" i="29"/>
  <c r="AP360" i="29" s="1"/>
  <c r="AJ109" i="29"/>
  <c r="AQ109" i="29" s="1"/>
  <c r="S340" i="31"/>
  <c r="Z340" i="31" s="1"/>
  <c r="AA340" i="31" s="1"/>
  <c r="AI397" i="31"/>
  <c r="AP397" i="31" s="1"/>
  <c r="AK418" i="31"/>
  <c r="AR418" i="31" s="1"/>
  <c r="AQ418" i="31" s="1"/>
  <c r="AI131" i="31"/>
  <c r="AP131" i="31" s="1"/>
  <c r="CQ78" i="16"/>
  <c r="AK369" i="20"/>
  <c r="AR369" i="20" s="1"/>
  <c r="AJ375" i="20"/>
  <c r="AQ375" i="20" s="1"/>
  <c r="AP375" i="20" s="1"/>
  <c r="AK278" i="29"/>
  <c r="AR278" i="29" s="1"/>
  <c r="AQ278" i="29" s="1"/>
  <c r="AH394" i="31"/>
  <c r="AO394" i="31" s="1"/>
  <c r="AN394" i="31" s="1"/>
  <c r="AI129" i="31"/>
  <c r="AP129" i="31" s="1"/>
  <c r="CP28" i="16"/>
  <c r="CP35" i="16"/>
  <c r="AI446" i="20"/>
  <c r="AP446" i="20" s="1"/>
  <c r="AJ466" i="29"/>
  <c r="AQ466" i="29" s="1"/>
  <c r="AP466" i="29" s="1"/>
  <c r="AG192" i="29"/>
  <c r="AN192" i="29" s="1"/>
  <c r="V467" i="31"/>
  <c r="AC467" i="31" s="1"/>
  <c r="AH445" i="20"/>
  <c r="AO445" i="20" s="1"/>
  <c r="AG444" i="20"/>
  <c r="AN444" i="20" s="1"/>
  <c r="AO444" i="20" s="1"/>
  <c r="T488" i="31"/>
  <c r="AA488" i="31" s="1"/>
  <c r="CO41" i="16"/>
  <c r="S485" i="31"/>
  <c r="Z485" i="31" s="1"/>
  <c r="Y485" i="31" s="1"/>
  <c r="R486" i="31"/>
  <c r="Y486" i="31" s="1"/>
  <c r="CP63" i="9"/>
  <c r="T306" i="20"/>
  <c r="AA306" i="20" s="1"/>
  <c r="AI467" i="29"/>
  <c r="AP467" i="29" s="1"/>
  <c r="AI201" i="29"/>
  <c r="AP201" i="29" s="1"/>
  <c r="AQ201" i="29" s="1"/>
  <c r="CP77" i="16"/>
  <c r="S305" i="20"/>
  <c r="Z305" i="20" s="1"/>
  <c r="AI460" i="20"/>
  <c r="AP460" i="20" s="1"/>
  <c r="U333" i="29"/>
  <c r="AB333" i="29" s="1"/>
  <c r="AA333" i="29" s="1"/>
  <c r="AG465" i="29"/>
  <c r="AN465" i="29" s="1"/>
  <c r="AO465" i="29" s="1"/>
  <c r="AK194" i="29"/>
  <c r="AR194" i="29" s="1"/>
  <c r="CO76" i="16"/>
  <c r="CO20" i="16"/>
  <c r="CQ57" i="16"/>
  <c r="CQ71" i="16"/>
  <c r="U305" i="20"/>
  <c r="AB305" i="20" s="1"/>
  <c r="AG458" i="20"/>
  <c r="AN458" i="20" s="1"/>
  <c r="AO458" i="20" s="1"/>
  <c r="AI194" i="29"/>
  <c r="AP194" i="29" s="1"/>
  <c r="AJ417" i="29"/>
  <c r="AQ417" i="29" s="1"/>
  <c r="CP56" i="11"/>
  <c r="CP56" i="16"/>
  <c r="CP91" i="16"/>
  <c r="CQ22" i="11"/>
  <c r="CX15" i="16"/>
  <c r="CQ15" i="16"/>
  <c r="CY15" i="16" s="1"/>
  <c r="CW14" i="16"/>
  <c r="CP14" i="16"/>
  <c r="CX14" i="16" s="1"/>
  <c r="CQ36" i="16"/>
  <c r="CO13" i="16"/>
  <c r="CW13" i="16" s="1"/>
  <c r="CV13" i="16"/>
  <c r="CP70" i="16"/>
  <c r="CQ92" i="11"/>
  <c r="CP42" i="11"/>
  <c r="CO55" i="11"/>
  <c r="CO55" i="16"/>
  <c r="CW12" i="16"/>
  <c r="CN12" i="16"/>
  <c r="CV12" i="16" s="1"/>
  <c r="CO69" i="16"/>
  <c r="CP42" i="16"/>
  <c r="CO34" i="16"/>
  <c r="CQ36" i="11"/>
  <c r="CQ85" i="16"/>
  <c r="CQ29" i="16"/>
  <c r="CQ92" i="16"/>
  <c r="CP49" i="16"/>
  <c r="CP84" i="16"/>
  <c r="CQ22" i="16"/>
  <c r="CO48" i="16"/>
  <c r="CP21" i="16"/>
  <c r="CO90" i="16"/>
  <c r="CO27" i="16"/>
  <c r="CQ71" i="11"/>
  <c r="CO20" i="11"/>
  <c r="CV19" i="13" a="1"/>
  <c r="CV19" i="13" s="1"/>
  <c r="CV26" i="13" s="1" a="1"/>
  <c r="CV26" i="13" s="1"/>
  <c r="CV33" i="13" s="1" a="1"/>
  <c r="CV33" i="13" s="1"/>
  <c r="L438" i="29"/>
  <c r="CP35" i="11"/>
  <c r="CP28" i="11"/>
  <c r="CV13" i="11"/>
  <c r="CO13" i="11"/>
  <c r="CW13" i="11" s="1"/>
  <c r="CW12" i="11"/>
  <c r="CN12" i="11"/>
  <c r="CV12" i="11" s="1"/>
  <c r="CQ64" i="11"/>
  <c r="CP91" i="11"/>
  <c r="CO41" i="11"/>
  <c r="CQ78" i="11"/>
  <c r="CP63" i="11"/>
  <c r="CO90" i="11"/>
  <c r="CQ29" i="11"/>
  <c r="CO62" i="11"/>
  <c r="CQ85" i="11"/>
  <c r="CO76" i="11"/>
  <c r="CO34" i="11"/>
  <c r="CP84" i="11"/>
  <c r="CO27" i="11"/>
  <c r="CQ50" i="11"/>
  <c r="CP21" i="11"/>
  <c r="CO83" i="11"/>
  <c r="CQ57" i="11"/>
  <c r="CX15" i="11"/>
  <c r="CQ15" i="11"/>
  <c r="CY15" i="11" s="1"/>
  <c r="CP49" i="11"/>
  <c r="CP70" i="11"/>
  <c r="CQ43" i="11"/>
  <c r="CO48" i="11"/>
  <c r="CO69" i="7"/>
  <c r="CW14" i="11"/>
  <c r="CP14" i="11"/>
  <c r="CX14" i="11" s="1"/>
  <c r="CO69" i="11"/>
  <c r="S305" i="29"/>
  <c r="Z305" i="29" s="1"/>
  <c r="AA305" i="29" s="1"/>
  <c r="AK439" i="20"/>
  <c r="AR439" i="20" s="1"/>
  <c r="AI411" i="29"/>
  <c r="AP411" i="29" s="1"/>
  <c r="AQ411" i="29" s="1"/>
  <c r="AJ228" i="29"/>
  <c r="AQ228" i="29" s="1"/>
  <c r="AP228" i="29" s="1"/>
  <c r="AI409" i="29"/>
  <c r="AP409" i="29" s="1"/>
  <c r="AH410" i="29"/>
  <c r="AO410" i="29" s="1"/>
  <c r="AG409" i="29"/>
  <c r="AN409" i="29" s="1"/>
  <c r="AH408" i="29"/>
  <c r="AO408" i="29" s="1"/>
  <c r="AN408" i="29" s="1"/>
  <c r="AJ410" i="29"/>
  <c r="AQ410" i="29" s="1"/>
  <c r="M229" i="29"/>
  <c r="AI451" i="20"/>
  <c r="AP451" i="20" s="1"/>
  <c r="AK229" i="29"/>
  <c r="AR229" i="29" s="1"/>
  <c r="AH191" i="29"/>
  <c r="AO191" i="29" s="1"/>
  <c r="AN191" i="29" s="1"/>
  <c r="M59" i="30"/>
  <c r="P260" i="30" s="1"/>
  <c r="AI229" i="29"/>
  <c r="AP229" i="29" s="1"/>
  <c r="AI192" i="29"/>
  <c r="AP192" i="29" s="1"/>
  <c r="T145" i="29"/>
  <c r="AA145" i="29" s="1"/>
  <c r="AB145" i="29" s="1"/>
  <c r="AG227" i="29"/>
  <c r="AN227" i="29" s="1"/>
  <c r="AH193" i="29"/>
  <c r="AO193" i="29" s="1"/>
  <c r="AP193" i="29" s="1"/>
  <c r="R143" i="29"/>
  <c r="Y143" i="29" s="1"/>
  <c r="AH226" i="29"/>
  <c r="AO226" i="29" s="1"/>
  <c r="AN226" i="29" s="1"/>
  <c r="S142" i="29"/>
  <c r="Z142" i="29" s="1"/>
  <c r="Y142" i="29" s="1"/>
  <c r="AI227" i="29"/>
  <c r="AP227" i="29" s="1"/>
  <c r="AK446" i="20"/>
  <c r="AR446" i="20" s="1"/>
  <c r="AH149" i="29"/>
  <c r="AO149" i="29" s="1"/>
  <c r="AN149" i="29" s="1"/>
  <c r="AK236" i="29"/>
  <c r="AR236" i="29" s="1"/>
  <c r="R388" i="31"/>
  <c r="Y388" i="31" s="1"/>
  <c r="AH151" i="29"/>
  <c r="AO151" i="29" s="1"/>
  <c r="AI495" i="29"/>
  <c r="AP495" i="29" s="1"/>
  <c r="M87" i="20"/>
  <c r="P456" i="20" s="1"/>
  <c r="S459" i="20" s="1"/>
  <c r="Z459" i="20" s="1"/>
  <c r="AK348" i="29"/>
  <c r="AR348" i="29" s="1"/>
  <c r="M46" i="29"/>
  <c r="P169" i="29" s="1"/>
  <c r="S170" i="29" s="1"/>
  <c r="Z170" i="29" s="1"/>
  <c r="Y170" i="29" s="1"/>
  <c r="S144" i="29"/>
  <c r="Z144" i="29" s="1"/>
  <c r="K192" i="29"/>
  <c r="AK495" i="29"/>
  <c r="AR495" i="29" s="1"/>
  <c r="T143" i="29"/>
  <c r="AA143" i="29" s="1"/>
  <c r="AI493" i="29"/>
  <c r="AP493" i="29" s="1"/>
  <c r="AO493" i="29" s="1"/>
  <c r="AJ396" i="29"/>
  <c r="AQ396" i="29" s="1"/>
  <c r="AJ494" i="29"/>
  <c r="AQ494" i="29" s="1"/>
  <c r="U144" i="29"/>
  <c r="AB144" i="29" s="1"/>
  <c r="AH450" i="29"/>
  <c r="AO450" i="29" s="1"/>
  <c r="AN450" i="29" s="1"/>
  <c r="M278" i="29"/>
  <c r="K472" i="29"/>
  <c r="M439" i="29"/>
  <c r="M481" i="29"/>
  <c r="M67" i="29"/>
  <c r="P316" i="29" s="1"/>
  <c r="S319" i="29" s="1"/>
  <c r="Z319" i="29" s="1"/>
  <c r="CP84" i="5"/>
  <c r="CP56" i="5"/>
  <c r="AI453" i="29"/>
  <c r="AP453" i="29" s="1"/>
  <c r="AI451" i="29"/>
  <c r="AP451" i="29" s="1"/>
  <c r="AK432" i="31"/>
  <c r="AR432" i="31" s="1"/>
  <c r="M90" i="29"/>
  <c r="P477" i="29" s="1"/>
  <c r="S480" i="29" s="1"/>
  <c r="Z480" i="29" s="1"/>
  <c r="AI430" i="31"/>
  <c r="AP430" i="31" s="1"/>
  <c r="AG339" i="31"/>
  <c r="AN339" i="31" s="1"/>
  <c r="M264" i="29"/>
  <c r="CQ29" i="5"/>
  <c r="M77" i="29"/>
  <c r="P386" i="29" s="1"/>
  <c r="U389" i="29" s="1"/>
  <c r="AB389" i="29" s="1"/>
  <c r="M51" i="29"/>
  <c r="P204" i="29" s="1"/>
  <c r="U207" i="29" s="1"/>
  <c r="AB207" i="29" s="1"/>
  <c r="L284" i="29"/>
  <c r="K493" i="29"/>
  <c r="CO76" i="5"/>
  <c r="M59" i="29"/>
  <c r="P260" i="29" s="1"/>
  <c r="T264" i="29" s="1"/>
  <c r="AA264" i="29" s="1"/>
  <c r="M74" i="29"/>
  <c r="P365" i="29" s="1"/>
  <c r="V369" i="29" s="1"/>
  <c r="AC369" i="29" s="1"/>
  <c r="M48" i="29"/>
  <c r="P183" i="29" s="1"/>
  <c r="V187" i="29" s="1"/>
  <c r="AC187" i="29" s="1"/>
  <c r="AK516" i="31"/>
  <c r="AR516" i="31" s="1"/>
  <c r="AI516" i="31"/>
  <c r="AP516" i="31" s="1"/>
  <c r="CQ85" i="5"/>
  <c r="CP77" i="5"/>
  <c r="V243" i="31"/>
  <c r="AC243" i="31" s="1"/>
  <c r="AJ151" i="31"/>
  <c r="AQ151" i="31" s="1"/>
  <c r="AP151" i="31" s="1"/>
  <c r="AI236" i="31"/>
  <c r="AP236" i="31" s="1"/>
  <c r="AQ236" i="31" s="1"/>
  <c r="U179" i="31"/>
  <c r="AB179" i="31" s="1"/>
  <c r="AA179" i="31" s="1"/>
  <c r="AK341" i="29"/>
  <c r="AR341" i="29" s="1"/>
  <c r="AH389" i="29"/>
  <c r="AO389" i="29" s="1"/>
  <c r="AP389" i="29" s="1"/>
  <c r="AG150" i="29"/>
  <c r="AN150" i="29" s="1"/>
  <c r="AH494" i="29"/>
  <c r="AO494" i="29" s="1"/>
  <c r="V257" i="29"/>
  <c r="AC257" i="29" s="1"/>
  <c r="AB257" i="29" s="1"/>
  <c r="AJ452" i="29"/>
  <c r="AQ452" i="29" s="1"/>
  <c r="S324" i="31"/>
  <c r="Z324" i="31" s="1"/>
  <c r="Y324" i="31" s="1"/>
  <c r="T243" i="31"/>
  <c r="AA243" i="31" s="1"/>
  <c r="AI432" i="31"/>
  <c r="AP432" i="31" s="1"/>
  <c r="R129" i="31"/>
  <c r="Y129" i="31" s="1"/>
  <c r="V306" i="31"/>
  <c r="AC306" i="31" s="1"/>
  <c r="AG234" i="31"/>
  <c r="AN234" i="31" s="1"/>
  <c r="AK460" i="20"/>
  <c r="AR460" i="20" s="1"/>
  <c r="AI341" i="29"/>
  <c r="AP341" i="29" s="1"/>
  <c r="AI388" i="29"/>
  <c r="AP388" i="29" s="1"/>
  <c r="AO388" i="29" s="1"/>
  <c r="AI150" i="29"/>
  <c r="AP150" i="29" s="1"/>
  <c r="AH492" i="29"/>
  <c r="AO492" i="29" s="1"/>
  <c r="AN492" i="29" s="1"/>
  <c r="AK271" i="29"/>
  <c r="AR271" i="29" s="1"/>
  <c r="T257" i="29"/>
  <c r="AA257" i="29" s="1"/>
  <c r="V117" i="31"/>
  <c r="AC117" i="31" s="1"/>
  <c r="AK131" i="31"/>
  <c r="AR131" i="31" s="1"/>
  <c r="S240" i="31"/>
  <c r="Z240" i="31" s="1"/>
  <c r="Y240" i="31" s="1"/>
  <c r="AH431" i="31"/>
  <c r="AO431" i="31" s="1"/>
  <c r="AP431" i="31" s="1"/>
  <c r="U130" i="31"/>
  <c r="AB130" i="31" s="1"/>
  <c r="AA130" i="31" s="1"/>
  <c r="T306" i="31"/>
  <c r="AA306" i="31" s="1"/>
  <c r="AH233" i="31"/>
  <c r="AO233" i="31" s="1"/>
  <c r="AN233" i="31" s="1"/>
  <c r="AH459" i="20"/>
  <c r="AO459" i="20" s="1"/>
  <c r="AH338" i="29"/>
  <c r="AO338" i="29" s="1"/>
  <c r="AN338" i="29" s="1"/>
  <c r="AJ151" i="29"/>
  <c r="AQ151" i="29" s="1"/>
  <c r="AI269" i="29"/>
  <c r="AP269" i="29" s="1"/>
  <c r="AO269" i="29" s="1"/>
  <c r="U256" i="29"/>
  <c r="AB256" i="29" s="1"/>
  <c r="AA256" i="29" s="1"/>
  <c r="T115" i="31"/>
  <c r="AA115" i="31" s="1"/>
  <c r="AH130" i="31"/>
  <c r="AO130" i="31" s="1"/>
  <c r="T241" i="31"/>
  <c r="AA241" i="31" s="1"/>
  <c r="Z241" i="31" s="1"/>
  <c r="AH429" i="31"/>
  <c r="AO429" i="31" s="1"/>
  <c r="AN429" i="31" s="1"/>
  <c r="AI313" i="31"/>
  <c r="AP313" i="31" s="1"/>
  <c r="T304" i="31"/>
  <c r="AA304" i="31" s="1"/>
  <c r="AI234" i="31"/>
  <c r="AP234" i="31" s="1"/>
  <c r="AI124" i="31"/>
  <c r="AP124" i="31" s="1"/>
  <c r="AK313" i="20"/>
  <c r="AR313" i="20" s="1"/>
  <c r="AJ459" i="20"/>
  <c r="AQ459" i="20" s="1"/>
  <c r="AH340" i="29"/>
  <c r="AO340" i="29" s="1"/>
  <c r="AP340" i="29" s="1"/>
  <c r="AI348" i="29"/>
  <c r="AP348" i="29" s="1"/>
  <c r="AI117" i="29"/>
  <c r="AP117" i="29" s="1"/>
  <c r="AQ117" i="29" s="1"/>
  <c r="AH270" i="29"/>
  <c r="AO270" i="29" s="1"/>
  <c r="S116" i="31"/>
  <c r="Z116" i="31" s="1"/>
  <c r="AA116" i="31" s="1"/>
  <c r="V432" i="31"/>
  <c r="AC432" i="31" s="1"/>
  <c r="AG129" i="31"/>
  <c r="AN129" i="31" s="1"/>
  <c r="AG311" i="31"/>
  <c r="AN311" i="31" s="1"/>
  <c r="AO311" i="31" s="1"/>
  <c r="S303" i="31"/>
  <c r="Z303" i="31" s="1"/>
  <c r="Y303" i="31" s="1"/>
  <c r="AK110" i="31"/>
  <c r="AR110" i="31" s="1"/>
  <c r="AI122" i="31"/>
  <c r="AP122" i="31" s="1"/>
  <c r="AI341" i="31"/>
  <c r="AP341" i="31" s="1"/>
  <c r="AQ341" i="31" s="1"/>
  <c r="V152" i="31"/>
  <c r="AC152" i="31" s="1"/>
  <c r="AI313" i="20"/>
  <c r="AP313" i="20" s="1"/>
  <c r="R115" i="31"/>
  <c r="Y115" i="31" s="1"/>
  <c r="V110" i="20"/>
  <c r="AC110" i="20" s="1"/>
  <c r="AH312" i="20"/>
  <c r="AO312" i="20" s="1"/>
  <c r="AK110" i="20"/>
  <c r="AR110" i="20" s="1"/>
  <c r="AH457" i="20"/>
  <c r="AO457" i="20" s="1"/>
  <c r="AN457" i="20" s="1"/>
  <c r="AK474" i="29"/>
  <c r="AR474" i="29" s="1"/>
  <c r="AH347" i="29"/>
  <c r="AO347" i="29" s="1"/>
  <c r="AI115" i="29"/>
  <c r="AP115" i="29" s="1"/>
  <c r="AJ270" i="29"/>
  <c r="AQ270" i="29" s="1"/>
  <c r="AK208" i="31"/>
  <c r="AR208" i="31" s="1"/>
  <c r="AK159" i="31"/>
  <c r="AR159" i="31" s="1"/>
  <c r="T430" i="31"/>
  <c r="AA430" i="31" s="1"/>
  <c r="AJ130" i="31"/>
  <c r="AQ130" i="31" s="1"/>
  <c r="AH310" i="31"/>
  <c r="AO310" i="31" s="1"/>
  <c r="AN310" i="31" s="1"/>
  <c r="AK201" i="31"/>
  <c r="AR201" i="31" s="1"/>
  <c r="AG108" i="31"/>
  <c r="AN108" i="31" s="1"/>
  <c r="AH121" i="31"/>
  <c r="AO121" i="31" s="1"/>
  <c r="AN121" i="31" s="1"/>
  <c r="AK439" i="31"/>
  <c r="AR439" i="31" s="1"/>
  <c r="T150" i="31"/>
  <c r="AA150" i="31" s="1"/>
  <c r="T110" i="20"/>
  <c r="AA110" i="20" s="1"/>
  <c r="AJ312" i="20"/>
  <c r="AQ312" i="20" s="1"/>
  <c r="AI110" i="20"/>
  <c r="AP110" i="20" s="1"/>
  <c r="AI474" i="29"/>
  <c r="AP474" i="29" s="1"/>
  <c r="AH345" i="29"/>
  <c r="AO345" i="29" s="1"/>
  <c r="AN345" i="29" s="1"/>
  <c r="AH116" i="29"/>
  <c r="AO116" i="29" s="1"/>
  <c r="AP116" i="29" s="1"/>
  <c r="AK439" i="29"/>
  <c r="AR439" i="29" s="1"/>
  <c r="V460" i="31"/>
  <c r="AC460" i="31" s="1"/>
  <c r="AI208" i="31"/>
  <c r="AP208" i="31" s="1"/>
  <c r="AI159" i="31"/>
  <c r="AP159" i="31" s="1"/>
  <c r="R430" i="31"/>
  <c r="Y430" i="31" s="1"/>
  <c r="AI201" i="31"/>
  <c r="AP201" i="31" s="1"/>
  <c r="AH107" i="31"/>
  <c r="AO107" i="31" s="1"/>
  <c r="AN107" i="31" s="1"/>
  <c r="AI439" i="31"/>
  <c r="AP439" i="31" s="1"/>
  <c r="R150" i="31"/>
  <c r="Y150" i="31" s="1"/>
  <c r="S107" i="20"/>
  <c r="Z107" i="20" s="1"/>
  <c r="Y107" i="20" s="1"/>
  <c r="AH310" i="20"/>
  <c r="AO310" i="20" s="1"/>
  <c r="AN310" i="20" s="1"/>
  <c r="AH107" i="20"/>
  <c r="AO107" i="20" s="1"/>
  <c r="AN107" i="20" s="1"/>
  <c r="AH471" i="29"/>
  <c r="AO471" i="29" s="1"/>
  <c r="AN471" i="29" s="1"/>
  <c r="AG346" i="29"/>
  <c r="AN346" i="29" s="1"/>
  <c r="AO346" i="29" s="1"/>
  <c r="AH114" i="29"/>
  <c r="AO114" i="29" s="1"/>
  <c r="AN114" i="29" s="1"/>
  <c r="AI439" i="29"/>
  <c r="AP439" i="29" s="1"/>
  <c r="AI402" i="29"/>
  <c r="AP402" i="29" s="1"/>
  <c r="T495" i="31"/>
  <c r="AA495" i="31" s="1"/>
  <c r="AB495" i="31" s="1"/>
  <c r="T460" i="31"/>
  <c r="AA460" i="31" s="1"/>
  <c r="AG206" i="31"/>
  <c r="AN206" i="31" s="1"/>
  <c r="AH156" i="31"/>
  <c r="AO156" i="31" s="1"/>
  <c r="AN156" i="31" s="1"/>
  <c r="S429" i="31"/>
  <c r="Z429" i="31" s="1"/>
  <c r="Y429" i="31" s="1"/>
  <c r="AK152" i="31"/>
  <c r="AR152" i="31" s="1"/>
  <c r="AI199" i="31"/>
  <c r="AP199" i="31" s="1"/>
  <c r="AI108" i="31"/>
  <c r="AP108" i="31" s="1"/>
  <c r="V180" i="31"/>
  <c r="AC180" i="31" s="1"/>
  <c r="AK145" i="31"/>
  <c r="AR145" i="31" s="1"/>
  <c r="AI437" i="31"/>
  <c r="AP437" i="31" s="1"/>
  <c r="S151" i="31"/>
  <c r="Z151" i="31" s="1"/>
  <c r="AA151" i="31" s="1"/>
  <c r="R108" i="20"/>
  <c r="Y108" i="20" s="1"/>
  <c r="AG311" i="20"/>
  <c r="AN311" i="20" s="1"/>
  <c r="AO311" i="20" s="1"/>
  <c r="AG108" i="20"/>
  <c r="AN108" i="20" s="1"/>
  <c r="AG472" i="29"/>
  <c r="AN472" i="29" s="1"/>
  <c r="AJ347" i="29"/>
  <c r="AQ347" i="29" s="1"/>
  <c r="AI437" i="29"/>
  <c r="AP437" i="29" s="1"/>
  <c r="M75" i="30"/>
  <c r="P372" i="30" s="1"/>
  <c r="V376" i="30" s="1"/>
  <c r="AC376" i="30" s="1"/>
  <c r="S457" i="31"/>
  <c r="Z457" i="31" s="1"/>
  <c r="Y457" i="31" s="1"/>
  <c r="AH205" i="31"/>
  <c r="AO205" i="31" s="1"/>
  <c r="AN205" i="31" s="1"/>
  <c r="AH158" i="31"/>
  <c r="AO158" i="31" s="1"/>
  <c r="AP158" i="31" s="1"/>
  <c r="S431" i="31"/>
  <c r="Z431" i="31" s="1"/>
  <c r="AA431" i="31" s="1"/>
  <c r="AI152" i="31"/>
  <c r="AP152" i="31" s="1"/>
  <c r="AG199" i="31"/>
  <c r="AN199" i="31" s="1"/>
  <c r="AH109" i="31"/>
  <c r="AO109" i="31" s="1"/>
  <c r="T180" i="31"/>
  <c r="AA180" i="31" s="1"/>
  <c r="AI143" i="31"/>
  <c r="AP143" i="31" s="1"/>
  <c r="AO143" i="31" s="1"/>
  <c r="AG437" i="31"/>
  <c r="AN437" i="31" s="1"/>
  <c r="S149" i="31"/>
  <c r="Z149" i="31" s="1"/>
  <c r="Y149" i="31" s="1"/>
  <c r="T108" i="20"/>
  <c r="AA108" i="20" s="1"/>
  <c r="AI108" i="20"/>
  <c r="AP108" i="20" s="1"/>
  <c r="AI472" i="29"/>
  <c r="AP472" i="29" s="1"/>
  <c r="T446" i="29"/>
  <c r="AA446" i="29" s="1"/>
  <c r="AH438" i="29"/>
  <c r="AO438" i="29" s="1"/>
  <c r="AP438" i="29" s="1"/>
  <c r="R458" i="31"/>
  <c r="Y458" i="31" s="1"/>
  <c r="AH207" i="31"/>
  <c r="AO207" i="31" s="1"/>
  <c r="AP207" i="31" s="1"/>
  <c r="AI157" i="31"/>
  <c r="AP157" i="31" s="1"/>
  <c r="V131" i="31"/>
  <c r="AC131" i="31" s="1"/>
  <c r="AI150" i="31"/>
  <c r="AP150" i="31" s="1"/>
  <c r="AH198" i="31"/>
  <c r="AO198" i="31" s="1"/>
  <c r="AN198" i="31" s="1"/>
  <c r="AJ109" i="31"/>
  <c r="AQ109" i="31" s="1"/>
  <c r="T178" i="31"/>
  <c r="AA178" i="31" s="1"/>
  <c r="AH144" i="31"/>
  <c r="AO144" i="31" s="1"/>
  <c r="AH436" i="31"/>
  <c r="AO436" i="31" s="1"/>
  <c r="AN436" i="31" s="1"/>
  <c r="S109" i="20"/>
  <c r="Z109" i="20" s="1"/>
  <c r="AA109" i="20" s="1"/>
  <c r="AH109" i="20"/>
  <c r="AO109" i="20" s="1"/>
  <c r="AP109" i="20" s="1"/>
  <c r="AH422" i="20"/>
  <c r="AO422" i="20" s="1"/>
  <c r="AN422" i="20" s="1"/>
  <c r="AK390" i="29"/>
  <c r="AR390" i="29" s="1"/>
  <c r="AH473" i="29"/>
  <c r="AO473" i="29" s="1"/>
  <c r="AP473" i="29" s="1"/>
  <c r="AG437" i="29"/>
  <c r="AN437" i="29" s="1"/>
  <c r="AI509" i="29"/>
  <c r="AP509" i="29" s="1"/>
  <c r="AQ509" i="29" s="1"/>
  <c r="T458" i="31"/>
  <c r="AA458" i="31" s="1"/>
  <c r="AI206" i="31"/>
  <c r="AP206" i="31" s="1"/>
  <c r="AG157" i="31"/>
  <c r="AN157" i="31" s="1"/>
  <c r="T131" i="31"/>
  <c r="AA131" i="31" s="1"/>
  <c r="AG150" i="31"/>
  <c r="AN150" i="31" s="1"/>
  <c r="AH200" i="31"/>
  <c r="AO200" i="31" s="1"/>
  <c r="AP200" i="31" s="1"/>
  <c r="R178" i="31"/>
  <c r="Y178" i="31" s="1"/>
  <c r="AH438" i="31"/>
  <c r="AO438" i="31" s="1"/>
  <c r="AP438" i="31" s="1"/>
  <c r="M56" i="29"/>
  <c r="P239" i="29" s="1"/>
  <c r="U242" i="29" s="1"/>
  <c r="AB242" i="29" s="1"/>
  <c r="AG423" i="20"/>
  <c r="AN423" i="20" s="1"/>
  <c r="AI390" i="29"/>
  <c r="AP390" i="29" s="1"/>
  <c r="AK152" i="29"/>
  <c r="AR152" i="29" s="1"/>
  <c r="AQ152" i="29" s="1"/>
  <c r="AH436" i="29"/>
  <c r="AO436" i="29" s="1"/>
  <c r="AN436" i="29" s="1"/>
  <c r="AG500" i="29"/>
  <c r="AN500" i="29" s="1"/>
  <c r="AH506" i="29"/>
  <c r="AO506" i="29" s="1"/>
  <c r="AN506" i="29" s="1"/>
  <c r="S459" i="31"/>
  <c r="Z459" i="31" s="1"/>
  <c r="AA459" i="31" s="1"/>
  <c r="S128" i="31"/>
  <c r="Z128" i="31" s="1"/>
  <c r="Y128" i="31" s="1"/>
  <c r="AH149" i="31"/>
  <c r="AO149" i="31" s="1"/>
  <c r="AN149" i="31" s="1"/>
  <c r="S177" i="31"/>
  <c r="Z177" i="31" s="1"/>
  <c r="Y177" i="31" s="1"/>
  <c r="AH494" i="31"/>
  <c r="AO494" i="31" s="1"/>
  <c r="CO40" i="7"/>
  <c r="CN40" i="7" s="1"/>
  <c r="CO26" i="7"/>
  <c r="CN26" i="7" s="1"/>
  <c r="AJ144" i="31"/>
  <c r="AQ144" i="31" s="1"/>
  <c r="CP27" i="7"/>
  <c r="CO27" i="7" s="1"/>
  <c r="K444" i="29"/>
  <c r="CO68" i="9"/>
  <c r="CN68" i="9" s="1"/>
  <c r="S137" i="31"/>
  <c r="Z137" i="31" s="1"/>
  <c r="CO54" i="9"/>
  <c r="CN54" i="9" s="1"/>
  <c r="AJ501" i="29"/>
  <c r="AQ501" i="29" s="1"/>
  <c r="K374" i="30"/>
  <c r="M89" i="20"/>
  <c r="P470" i="20" s="1"/>
  <c r="U473" i="20" s="1"/>
  <c r="AB473" i="20" s="1"/>
  <c r="S254" i="29"/>
  <c r="Z254" i="29" s="1"/>
  <c r="Y254" i="29" s="1"/>
  <c r="T255" i="29"/>
  <c r="AA255" i="29" s="1"/>
  <c r="AH340" i="31"/>
  <c r="AO340" i="31" s="1"/>
  <c r="S135" i="31"/>
  <c r="Z135" i="31" s="1"/>
  <c r="Y135" i="31" s="1"/>
  <c r="AI339" i="31"/>
  <c r="AP339" i="31" s="1"/>
  <c r="U137" i="31"/>
  <c r="AB137" i="31" s="1"/>
  <c r="AH338" i="31"/>
  <c r="AO338" i="31" s="1"/>
  <c r="AN338" i="31" s="1"/>
  <c r="AJ340" i="31"/>
  <c r="AQ340" i="31" s="1"/>
  <c r="M79" i="29"/>
  <c r="P400" i="29" s="1"/>
  <c r="R402" i="29" s="1"/>
  <c r="Y402" i="29" s="1"/>
  <c r="CQ78" i="5"/>
  <c r="CN26" i="5"/>
  <c r="CN82" i="5"/>
  <c r="AH142" i="31"/>
  <c r="AO142" i="31" s="1"/>
  <c r="AN142" i="31" s="1"/>
  <c r="M37" i="29"/>
  <c r="P106" i="29" s="1"/>
  <c r="V110" i="29" s="1"/>
  <c r="AC110" i="29" s="1"/>
  <c r="M78" i="29"/>
  <c r="P393" i="29" s="1"/>
  <c r="U396" i="29" s="1"/>
  <c r="AB396" i="29" s="1"/>
  <c r="M60" i="29"/>
  <c r="P267" i="29" s="1"/>
  <c r="U270" i="29" s="1"/>
  <c r="AB270" i="29" s="1"/>
  <c r="AH214" i="29"/>
  <c r="AO214" i="29" s="1"/>
  <c r="AI500" i="29"/>
  <c r="AP500" i="29" s="1"/>
  <c r="AH352" i="31"/>
  <c r="AO352" i="31" s="1"/>
  <c r="AN352" i="31" s="1"/>
  <c r="AI213" i="29"/>
  <c r="AP213" i="29" s="1"/>
  <c r="AH501" i="29"/>
  <c r="AO501" i="29" s="1"/>
  <c r="AG213" i="29"/>
  <c r="AN213" i="29" s="1"/>
  <c r="AH429" i="29"/>
  <c r="AO429" i="29" s="1"/>
  <c r="AN429" i="29" s="1"/>
  <c r="AH499" i="29"/>
  <c r="AO499" i="29" s="1"/>
  <c r="AN499" i="29" s="1"/>
  <c r="AH212" i="29"/>
  <c r="AO212" i="29" s="1"/>
  <c r="AN212" i="29" s="1"/>
  <c r="V425" i="29"/>
  <c r="AC425" i="29" s="1"/>
  <c r="AK320" i="29"/>
  <c r="AR320" i="29" s="1"/>
  <c r="V348" i="31"/>
  <c r="AC348" i="31" s="1"/>
  <c r="AJ214" i="29"/>
  <c r="AQ214" i="29" s="1"/>
  <c r="T425" i="29"/>
  <c r="AA425" i="29" s="1"/>
  <c r="AI320" i="29"/>
  <c r="AP320" i="29" s="1"/>
  <c r="T348" i="31"/>
  <c r="AA348" i="31" s="1"/>
  <c r="R423" i="29"/>
  <c r="Y423" i="29" s="1"/>
  <c r="AK509" i="29"/>
  <c r="AR509" i="29" s="1"/>
  <c r="AG318" i="29"/>
  <c r="AN318" i="29" s="1"/>
  <c r="T423" i="29"/>
  <c r="AA423" i="29" s="1"/>
  <c r="AH317" i="29"/>
  <c r="AO317" i="29" s="1"/>
  <c r="AN317" i="29" s="1"/>
  <c r="S424" i="29"/>
  <c r="Z424" i="29" s="1"/>
  <c r="AA424" i="29" s="1"/>
  <c r="AI507" i="29"/>
  <c r="AP507" i="29" s="1"/>
  <c r="AH319" i="29"/>
  <c r="AO319" i="29" s="1"/>
  <c r="AP319" i="29" s="1"/>
  <c r="S422" i="29"/>
  <c r="Z422" i="29" s="1"/>
  <c r="Y422" i="29" s="1"/>
  <c r="AH508" i="29"/>
  <c r="AO508" i="29" s="1"/>
  <c r="AP508" i="29" s="1"/>
  <c r="AI318" i="29"/>
  <c r="AP318" i="29" s="1"/>
  <c r="AK376" i="31"/>
  <c r="AR376" i="31" s="1"/>
  <c r="AI376" i="31"/>
  <c r="AP376" i="31" s="1"/>
  <c r="AG507" i="29"/>
  <c r="AN507" i="29" s="1"/>
  <c r="AI374" i="31"/>
  <c r="AP374" i="31" s="1"/>
  <c r="AH375" i="31"/>
  <c r="AO375" i="31" s="1"/>
  <c r="AP375" i="31" s="1"/>
  <c r="AH424" i="20"/>
  <c r="AO424" i="20" s="1"/>
  <c r="AG374" i="31"/>
  <c r="AN374" i="31" s="1"/>
  <c r="AK502" i="29"/>
  <c r="AR502" i="29" s="1"/>
  <c r="AQ502" i="29" s="1"/>
  <c r="AH373" i="31"/>
  <c r="AO373" i="31" s="1"/>
  <c r="AN373" i="31" s="1"/>
  <c r="M84" i="29"/>
  <c r="P435" i="29" s="1"/>
  <c r="S438" i="29" s="1"/>
  <c r="Z438" i="29" s="1"/>
  <c r="AK355" i="31"/>
  <c r="AR355" i="31" s="1"/>
  <c r="AJ333" i="31"/>
  <c r="AQ333" i="31" s="1"/>
  <c r="AH452" i="20"/>
  <c r="AO452" i="20" s="1"/>
  <c r="AP452" i="20" s="1"/>
  <c r="AG451" i="20"/>
  <c r="AN451" i="20" s="1"/>
  <c r="V446" i="29"/>
  <c r="AC446" i="29" s="1"/>
  <c r="R444" i="29"/>
  <c r="Y444" i="29" s="1"/>
  <c r="T444" i="29"/>
  <c r="AA444" i="29" s="1"/>
  <c r="S443" i="29"/>
  <c r="Z443" i="29" s="1"/>
  <c r="Y443" i="29" s="1"/>
  <c r="S445" i="29"/>
  <c r="Z445" i="29" s="1"/>
  <c r="AA445" i="29" s="1"/>
  <c r="M92" i="29"/>
  <c r="P491" i="29" s="1"/>
  <c r="S494" i="29" s="1"/>
  <c r="Z494" i="29" s="1"/>
  <c r="AH396" i="29"/>
  <c r="AO396" i="29" s="1"/>
  <c r="AK397" i="29"/>
  <c r="AR397" i="29" s="1"/>
  <c r="AI397" i="29"/>
  <c r="AP397" i="29" s="1"/>
  <c r="AH394" i="29"/>
  <c r="AO394" i="29" s="1"/>
  <c r="AN394" i="29" s="1"/>
  <c r="AI395" i="29"/>
  <c r="AP395" i="29" s="1"/>
  <c r="AO395" i="29" s="1"/>
  <c r="V166" i="31"/>
  <c r="AC166" i="31" s="1"/>
  <c r="R311" i="31"/>
  <c r="Y311" i="31" s="1"/>
  <c r="S312" i="31"/>
  <c r="Z312" i="31" s="1"/>
  <c r="M50" i="29"/>
  <c r="P197" i="29" s="1"/>
  <c r="V201" i="29" s="1"/>
  <c r="AC201" i="29" s="1"/>
  <c r="AI145" i="31"/>
  <c r="AP145" i="31" s="1"/>
  <c r="U312" i="31"/>
  <c r="AB312" i="31" s="1"/>
  <c r="M87" i="29"/>
  <c r="P456" i="29" s="1"/>
  <c r="U459" i="29" s="1"/>
  <c r="AB459" i="29" s="1"/>
  <c r="M71" i="29"/>
  <c r="P344" i="29" s="1"/>
  <c r="U347" i="29" s="1"/>
  <c r="AB347" i="29" s="1"/>
  <c r="M88" i="29"/>
  <c r="P463" i="29" s="1"/>
  <c r="S466" i="29" s="1"/>
  <c r="Z466" i="29" s="1"/>
  <c r="T166" i="31"/>
  <c r="AA166" i="31" s="1"/>
  <c r="M44" i="30"/>
  <c r="P155" i="30" s="1"/>
  <c r="U158" i="30" s="1"/>
  <c r="AB158" i="30" s="1"/>
  <c r="S163" i="31"/>
  <c r="Z163" i="31" s="1"/>
  <c r="Y163" i="31" s="1"/>
  <c r="M45" i="29"/>
  <c r="P162" i="29" s="1"/>
  <c r="S163" i="29" s="1"/>
  <c r="Z163" i="29" s="1"/>
  <c r="Y163" i="29" s="1"/>
  <c r="M83" i="29"/>
  <c r="P428" i="29" s="1"/>
  <c r="S431" i="29" s="1"/>
  <c r="Z431" i="29" s="1"/>
  <c r="CO41" i="7"/>
  <c r="M64" i="29"/>
  <c r="P295" i="29" s="1"/>
  <c r="U298" i="29" s="1"/>
  <c r="AB298" i="29" s="1"/>
  <c r="V313" i="31"/>
  <c r="AC313" i="31" s="1"/>
  <c r="M194" i="29"/>
  <c r="T313" i="31"/>
  <c r="AA313" i="31" s="1"/>
  <c r="M383" i="29"/>
  <c r="S310" i="31"/>
  <c r="Z310" i="31" s="1"/>
  <c r="Y310" i="31" s="1"/>
  <c r="U340" i="29"/>
  <c r="AB340" i="29" s="1"/>
  <c r="S340" i="29"/>
  <c r="Z340" i="29" s="1"/>
  <c r="R339" i="29"/>
  <c r="Y339" i="29" s="1"/>
  <c r="S338" i="29"/>
  <c r="Z338" i="29" s="1"/>
  <c r="Y338" i="29" s="1"/>
  <c r="T339" i="29"/>
  <c r="AA339" i="29" s="1"/>
  <c r="T341" i="29"/>
  <c r="AA341" i="29" s="1"/>
  <c r="V341" i="29"/>
  <c r="AC341" i="29" s="1"/>
  <c r="T353" i="29"/>
  <c r="AA353" i="29" s="1"/>
  <c r="S352" i="29"/>
  <c r="Z352" i="29" s="1"/>
  <c r="Y352" i="29" s="1"/>
  <c r="T355" i="29"/>
  <c r="AA355" i="29" s="1"/>
  <c r="V355" i="29"/>
  <c r="AC355" i="29" s="1"/>
  <c r="S354" i="29"/>
  <c r="Z354" i="29" s="1"/>
  <c r="R353" i="29"/>
  <c r="Y353" i="29" s="1"/>
  <c r="U354" i="29"/>
  <c r="AB354" i="29" s="1"/>
  <c r="AG129" i="29"/>
  <c r="AN129" i="29" s="1"/>
  <c r="AO129" i="29" s="1"/>
  <c r="T143" i="31"/>
  <c r="AA143" i="31" s="1"/>
  <c r="S478" i="31"/>
  <c r="Z478" i="31" s="1"/>
  <c r="Y478" i="31" s="1"/>
  <c r="T493" i="31"/>
  <c r="AA493" i="31" s="1"/>
  <c r="T297" i="31"/>
  <c r="AA297" i="31" s="1"/>
  <c r="R325" i="31"/>
  <c r="Y325" i="31" s="1"/>
  <c r="AH515" i="31"/>
  <c r="AO515" i="31" s="1"/>
  <c r="AP515" i="31" s="1"/>
  <c r="AK292" i="29"/>
  <c r="AR292" i="29" s="1"/>
  <c r="AH128" i="29"/>
  <c r="AO128" i="29" s="1"/>
  <c r="AN128" i="29" s="1"/>
  <c r="AJ284" i="29"/>
  <c r="AQ284" i="29" s="1"/>
  <c r="R143" i="31"/>
  <c r="Y143" i="31" s="1"/>
  <c r="S480" i="31"/>
  <c r="Z480" i="31" s="1"/>
  <c r="AA480" i="31" s="1"/>
  <c r="S492" i="31"/>
  <c r="Z492" i="31" s="1"/>
  <c r="Y492" i="31" s="1"/>
  <c r="V355" i="31"/>
  <c r="AC355" i="31" s="1"/>
  <c r="S296" i="31"/>
  <c r="Z296" i="31" s="1"/>
  <c r="Y296" i="31" s="1"/>
  <c r="U326" i="31"/>
  <c r="AB326" i="31" s="1"/>
  <c r="AA326" i="31" s="1"/>
  <c r="AG514" i="31"/>
  <c r="AN514" i="31" s="1"/>
  <c r="S373" i="20"/>
  <c r="Z373" i="20" s="1"/>
  <c r="Y373" i="20" s="1"/>
  <c r="AI292" i="29"/>
  <c r="AP292" i="29" s="1"/>
  <c r="AJ130" i="29"/>
  <c r="AQ130" i="29" s="1"/>
  <c r="S144" i="31"/>
  <c r="Z144" i="31" s="1"/>
  <c r="R479" i="31"/>
  <c r="Y479" i="31" s="1"/>
  <c r="S494" i="31"/>
  <c r="Z494" i="31" s="1"/>
  <c r="T355" i="31"/>
  <c r="AA355" i="31" s="1"/>
  <c r="R297" i="31"/>
  <c r="Y297" i="31" s="1"/>
  <c r="AH513" i="31"/>
  <c r="AO513" i="31" s="1"/>
  <c r="AN513" i="31" s="1"/>
  <c r="AG290" i="29"/>
  <c r="AN290" i="29" s="1"/>
  <c r="AK369" i="29"/>
  <c r="AR369" i="29" s="1"/>
  <c r="U144" i="31"/>
  <c r="AB144" i="31" s="1"/>
  <c r="T479" i="31"/>
  <c r="AA479" i="31" s="1"/>
  <c r="U494" i="31"/>
  <c r="AB494" i="31" s="1"/>
  <c r="S354" i="31"/>
  <c r="Z354" i="31" s="1"/>
  <c r="AA354" i="31" s="1"/>
  <c r="U298" i="31"/>
  <c r="AB298" i="31" s="1"/>
  <c r="AI514" i="31"/>
  <c r="AP514" i="31" s="1"/>
  <c r="AK278" i="31"/>
  <c r="AR278" i="31" s="1"/>
  <c r="AH289" i="29"/>
  <c r="AO289" i="29" s="1"/>
  <c r="AN289" i="29" s="1"/>
  <c r="AI369" i="29"/>
  <c r="AP369" i="29" s="1"/>
  <c r="V159" i="31"/>
  <c r="AC159" i="31" s="1"/>
  <c r="S352" i="31"/>
  <c r="Z352" i="31" s="1"/>
  <c r="Y352" i="31" s="1"/>
  <c r="AI278" i="31"/>
  <c r="AP278" i="31" s="1"/>
  <c r="T248" i="20"/>
  <c r="AA248" i="20" s="1"/>
  <c r="AI290" i="29"/>
  <c r="AP290" i="29" s="1"/>
  <c r="AG367" i="29"/>
  <c r="AN367" i="29" s="1"/>
  <c r="T159" i="31"/>
  <c r="AA159" i="31" s="1"/>
  <c r="T353" i="31"/>
  <c r="AA353" i="31" s="1"/>
  <c r="AH277" i="31"/>
  <c r="AO277" i="31" s="1"/>
  <c r="AP277" i="31" s="1"/>
  <c r="R493" i="31"/>
  <c r="Y493" i="31" s="1"/>
  <c r="AH291" i="29"/>
  <c r="AO291" i="29" s="1"/>
  <c r="AP291" i="29" s="1"/>
  <c r="AH366" i="29"/>
  <c r="AO366" i="29" s="1"/>
  <c r="AN366" i="29" s="1"/>
  <c r="S156" i="31"/>
  <c r="Z156" i="31" s="1"/>
  <c r="Y156" i="31" s="1"/>
  <c r="R353" i="31"/>
  <c r="Y353" i="31" s="1"/>
  <c r="AI276" i="31"/>
  <c r="AP276" i="31" s="1"/>
  <c r="AI367" i="29"/>
  <c r="AP367" i="29" s="1"/>
  <c r="S158" i="31"/>
  <c r="Z158" i="31" s="1"/>
  <c r="AA158" i="31" s="1"/>
  <c r="V404" i="31"/>
  <c r="AC404" i="31" s="1"/>
  <c r="AG276" i="31"/>
  <c r="AN276" i="31" s="1"/>
  <c r="T234" i="29"/>
  <c r="AA234" i="29" s="1"/>
  <c r="AH368" i="29"/>
  <c r="AO368" i="29" s="1"/>
  <c r="AP368" i="29" s="1"/>
  <c r="T157" i="31"/>
  <c r="AA157" i="31" s="1"/>
  <c r="T404" i="31"/>
  <c r="AA404" i="31" s="1"/>
  <c r="AH275" i="31"/>
  <c r="AO275" i="31" s="1"/>
  <c r="AN275" i="31" s="1"/>
  <c r="R157" i="31"/>
  <c r="Y157" i="31" s="1"/>
  <c r="T500" i="31"/>
  <c r="AA500" i="31" s="1"/>
  <c r="Z500" i="31" s="1"/>
  <c r="T402" i="31"/>
  <c r="AA402" i="31" s="1"/>
  <c r="U501" i="29"/>
  <c r="AB501" i="29" s="1"/>
  <c r="S499" i="31"/>
  <c r="Z499" i="31" s="1"/>
  <c r="Y499" i="31" s="1"/>
  <c r="R402" i="31"/>
  <c r="Y402" i="31" s="1"/>
  <c r="T325" i="31"/>
  <c r="AA325" i="31" s="1"/>
  <c r="L487" i="30"/>
  <c r="L116" i="30"/>
  <c r="V327" i="31"/>
  <c r="AC327" i="31" s="1"/>
  <c r="S401" i="31"/>
  <c r="Z401" i="31" s="1"/>
  <c r="Y401" i="31" s="1"/>
  <c r="AI423" i="31"/>
  <c r="AP423" i="31" s="1"/>
  <c r="AK131" i="29"/>
  <c r="AR131" i="29" s="1"/>
  <c r="AQ131" i="29" s="1"/>
  <c r="T327" i="31"/>
  <c r="AA327" i="31" s="1"/>
  <c r="AI166" i="31"/>
  <c r="AP166" i="31" s="1"/>
  <c r="S403" i="31"/>
  <c r="Z403" i="31" s="1"/>
  <c r="AA403" i="31" s="1"/>
  <c r="R136" i="31"/>
  <c r="Y136" i="31" s="1"/>
  <c r="L179" i="30"/>
  <c r="AJ382" i="29"/>
  <c r="AQ382" i="29" s="1"/>
  <c r="V306" i="29"/>
  <c r="AC306" i="29" s="1"/>
  <c r="T306" i="29"/>
  <c r="AA306" i="29" s="1"/>
  <c r="S303" i="29"/>
  <c r="Z303" i="29" s="1"/>
  <c r="Y303" i="29" s="1"/>
  <c r="R304" i="29"/>
  <c r="Y304" i="29" s="1"/>
  <c r="T304" i="29"/>
  <c r="AA304" i="29" s="1"/>
  <c r="AK383" i="29"/>
  <c r="AR383" i="29" s="1"/>
  <c r="AI383" i="29"/>
  <c r="AP383" i="29" s="1"/>
  <c r="AI381" i="29"/>
  <c r="AP381" i="29" s="1"/>
  <c r="AO381" i="29" s="1"/>
  <c r="AH382" i="29"/>
  <c r="AO382" i="29" s="1"/>
  <c r="AH380" i="29"/>
  <c r="AO380" i="29" s="1"/>
  <c r="AN380" i="29" s="1"/>
  <c r="AP102" i="29"/>
  <c r="AI444" i="31"/>
  <c r="AP444" i="31" s="1"/>
  <c r="AI229" i="31"/>
  <c r="AP229" i="31" s="1"/>
  <c r="U375" i="31"/>
  <c r="AB375" i="31" s="1"/>
  <c r="AA375" i="31" s="1"/>
  <c r="S501" i="31"/>
  <c r="Z501" i="31" s="1"/>
  <c r="AJ326" i="31"/>
  <c r="AQ326" i="31" s="1"/>
  <c r="AK166" i="31"/>
  <c r="AR166" i="31" s="1"/>
  <c r="AK229" i="31"/>
  <c r="AR229" i="31" s="1"/>
  <c r="AH424" i="31"/>
  <c r="AO424" i="31" s="1"/>
  <c r="AI332" i="31"/>
  <c r="AP332" i="31" s="1"/>
  <c r="AO332" i="31" s="1"/>
  <c r="AH163" i="31"/>
  <c r="AO163" i="31" s="1"/>
  <c r="AN163" i="31" s="1"/>
  <c r="AI227" i="31"/>
  <c r="AP227" i="31" s="1"/>
  <c r="AH422" i="31"/>
  <c r="AO422" i="31" s="1"/>
  <c r="AN422" i="31" s="1"/>
  <c r="V201" i="31"/>
  <c r="AC201" i="31" s="1"/>
  <c r="U501" i="31"/>
  <c r="AB501" i="31" s="1"/>
  <c r="AG353" i="31"/>
  <c r="AN353" i="31" s="1"/>
  <c r="AH165" i="31"/>
  <c r="AO165" i="31" s="1"/>
  <c r="AP165" i="31" s="1"/>
  <c r="T346" i="31"/>
  <c r="AA346" i="31" s="1"/>
  <c r="AG227" i="31"/>
  <c r="AN227" i="31" s="1"/>
  <c r="AG423" i="31"/>
  <c r="AN423" i="31" s="1"/>
  <c r="T201" i="31"/>
  <c r="AA201" i="31" s="1"/>
  <c r="AI164" i="31"/>
  <c r="AP164" i="31" s="1"/>
  <c r="R346" i="31"/>
  <c r="Y346" i="31" s="1"/>
  <c r="AH226" i="31"/>
  <c r="AO226" i="31" s="1"/>
  <c r="AN226" i="31" s="1"/>
  <c r="AJ424" i="31"/>
  <c r="AQ424" i="31" s="1"/>
  <c r="R199" i="31"/>
  <c r="Y199" i="31" s="1"/>
  <c r="AH354" i="31"/>
  <c r="AO354" i="31" s="1"/>
  <c r="AP354" i="31" s="1"/>
  <c r="AG164" i="31"/>
  <c r="AN164" i="31" s="1"/>
  <c r="S347" i="31"/>
  <c r="Z347" i="31" s="1"/>
  <c r="AA347" i="31" s="1"/>
  <c r="AH228" i="31"/>
  <c r="AO228" i="31" s="1"/>
  <c r="AP228" i="31" s="1"/>
  <c r="S515" i="29"/>
  <c r="Z515" i="29" s="1"/>
  <c r="S198" i="31"/>
  <c r="Z198" i="31" s="1"/>
  <c r="Y198" i="31" s="1"/>
  <c r="AI353" i="31"/>
  <c r="AP353" i="31" s="1"/>
  <c r="S345" i="31"/>
  <c r="Z345" i="31" s="1"/>
  <c r="Y345" i="31" s="1"/>
  <c r="T199" i="31"/>
  <c r="AA199" i="31" s="1"/>
  <c r="AI257" i="31"/>
  <c r="AP257" i="31" s="1"/>
  <c r="AQ257" i="31" s="1"/>
  <c r="S200" i="31"/>
  <c r="Z200" i="31" s="1"/>
  <c r="AA200" i="31" s="1"/>
  <c r="AK474" i="31"/>
  <c r="AR474" i="31" s="1"/>
  <c r="AI255" i="31"/>
  <c r="AP255" i="31" s="1"/>
  <c r="CP77" i="9"/>
  <c r="AI474" i="31"/>
  <c r="AP474" i="31" s="1"/>
  <c r="AH256" i="31"/>
  <c r="AO256" i="31" s="1"/>
  <c r="V376" i="31"/>
  <c r="AC376" i="31" s="1"/>
  <c r="AK327" i="31"/>
  <c r="AR327" i="31" s="1"/>
  <c r="AH473" i="31"/>
  <c r="AO473" i="31" s="1"/>
  <c r="AP473" i="31" s="1"/>
  <c r="AJ256" i="31"/>
  <c r="AQ256" i="31" s="1"/>
  <c r="AI236" i="29"/>
  <c r="AP236" i="29" s="1"/>
  <c r="T376" i="31"/>
  <c r="AA376" i="31" s="1"/>
  <c r="AI327" i="31"/>
  <c r="AP327" i="31" s="1"/>
  <c r="AI472" i="31"/>
  <c r="AP472" i="31" s="1"/>
  <c r="AK334" i="31"/>
  <c r="AR334" i="31" s="1"/>
  <c r="T374" i="31"/>
  <c r="AA374" i="31" s="1"/>
  <c r="AH324" i="31"/>
  <c r="AO324" i="31" s="1"/>
  <c r="AN324" i="31" s="1"/>
  <c r="AH471" i="31"/>
  <c r="AO471" i="31" s="1"/>
  <c r="AN471" i="31" s="1"/>
  <c r="AI334" i="31"/>
  <c r="AP334" i="31" s="1"/>
  <c r="S373" i="31"/>
  <c r="Z373" i="31" s="1"/>
  <c r="Y373" i="31" s="1"/>
  <c r="V502" i="31"/>
  <c r="AC502" i="31" s="1"/>
  <c r="AH326" i="31"/>
  <c r="AO326" i="31" s="1"/>
  <c r="AG472" i="31"/>
  <c r="AN472" i="31" s="1"/>
  <c r="AH331" i="31"/>
  <c r="AO331" i="31" s="1"/>
  <c r="AN331" i="31" s="1"/>
  <c r="R374" i="31"/>
  <c r="Y374" i="31" s="1"/>
  <c r="T502" i="31"/>
  <c r="AA502" i="31" s="1"/>
  <c r="AI325" i="31"/>
  <c r="AP325" i="31" s="1"/>
  <c r="AO325" i="31" s="1"/>
  <c r="AK425" i="31"/>
  <c r="AR425" i="31" s="1"/>
  <c r="AQ425" i="31" s="1"/>
  <c r="AH333" i="31"/>
  <c r="AO333" i="31" s="1"/>
  <c r="AH347" i="31"/>
  <c r="AO347" i="31" s="1"/>
  <c r="AK446" i="31"/>
  <c r="AR446" i="31" s="1"/>
  <c r="AQ446" i="31" s="1"/>
  <c r="AG444" i="31"/>
  <c r="AN444" i="31" s="1"/>
  <c r="AH445" i="31"/>
  <c r="AO445" i="31" s="1"/>
  <c r="AJ445" i="31"/>
  <c r="AQ445" i="31" s="1"/>
  <c r="V138" i="31"/>
  <c r="AC138" i="31" s="1"/>
  <c r="AB138" i="31" s="1"/>
  <c r="T136" i="31"/>
  <c r="AA136" i="31" s="1"/>
  <c r="AK453" i="29"/>
  <c r="AR453" i="29" s="1"/>
  <c r="AG451" i="29"/>
  <c r="AN451" i="29" s="1"/>
  <c r="L410" i="30"/>
  <c r="M103" i="29"/>
  <c r="AI481" i="20"/>
  <c r="AP481" i="20" s="1"/>
  <c r="AK348" i="31"/>
  <c r="AR348" i="31" s="1"/>
  <c r="AI348" i="31"/>
  <c r="AP348" i="31" s="1"/>
  <c r="AI346" i="31"/>
  <c r="AP346" i="31" s="1"/>
  <c r="AG346" i="31"/>
  <c r="AN346" i="31" s="1"/>
  <c r="AJ347" i="31"/>
  <c r="AQ347" i="31" s="1"/>
  <c r="AH443" i="31"/>
  <c r="AO443" i="31" s="1"/>
  <c r="AN443" i="31" s="1"/>
  <c r="M383" i="30"/>
  <c r="T292" i="31"/>
  <c r="AA292" i="31" s="1"/>
  <c r="S291" i="31"/>
  <c r="Z291" i="31" s="1"/>
  <c r="AA291" i="31" s="1"/>
  <c r="T290" i="31"/>
  <c r="AA290" i="31" s="1"/>
  <c r="R290" i="31"/>
  <c r="Y290" i="31" s="1"/>
  <c r="S289" i="31"/>
  <c r="Z289" i="31" s="1"/>
  <c r="Y289" i="31" s="1"/>
  <c r="V369" i="31"/>
  <c r="AC369" i="31" s="1"/>
  <c r="T369" i="31"/>
  <c r="AA369" i="31" s="1"/>
  <c r="S368" i="31"/>
  <c r="Z368" i="31" s="1"/>
  <c r="T367" i="31"/>
  <c r="AA367" i="31" s="1"/>
  <c r="M61" i="30"/>
  <c r="P274" i="30" s="1"/>
  <c r="S275" i="30" s="1"/>
  <c r="Z275" i="30" s="1"/>
  <c r="Y275" i="30" s="1"/>
  <c r="R367" i="31"/>
  <c r="Y367" i="31" s="1"/>
  <c r="AI262" i="31"/>
  <c r="AP262" i="31" s="1"/>
  <c r="AH263" i="31"/>
  <c r="AO263" i="31" s="1"/>
  <c r="AJ263" i="31"/>
  <c r="AQ263" i="31" s="1"/>
  <c r="M397" i="30"/>
  <c r="K297" i="29"/>
  <c r="L123" i="20"/>
  <c r="M92" i="30"/>
  <c r="P491" i="30" s="1"/>
  <c r="U494" i="30" s="1"/>
  <c r="AB494" i="30" s="1"/>
  <c r="S452" i="31"/>
  <c r="Z452" i="31" s="1"/>
  <c r="AI136" i="31"/>
  <c r="AP136" i="31" s="1"/>
  <c r="AO136" i="31" s="1"/>
  <c r="AH501" i="31"/>
  <c r="AO501" i="31" s="1"/>
  <c r="AH170" i="31"/>
  <c r="AO170" i="31" s="1"/>
  <c r="AN170" i="31" s="1"/>
  <c r="AI430" i="29"/>
  <c r="AP430" i="29" s="1"/>
  <c r="AO430" i="29" s="1"/>
  <c r="R150" i="20"/>
  <c r="Y150" i="20" s="1"/>
  <c r="AJ207" i="20"/>
  <c r="AQ207" i="20" s="1"/>
  <c r="AP207" i="20" s="1"/>
  <c r="AJ480" i="20"/>
  <c r="AQ480" i="20" s="1"/>
  <c r="AI495" i="20"/>
  <c r="AP495" i="20" s="1"/>
  <c r="AQ495" i="20" s="1"/>
  <c r="AK488" i="29"/>
  <c r="AR488" i="29" s="1"/>
  <c r="AH431" i="29"/>
  <c r="AO431" i="29" s="1"/>
  <c r="AH233" i="29"/>
  <c r="AO233" i="29" s="1"/>
  <c r="AN233" i="29" s="1"/>
  <c r="V194" i="31"/>
  <c r="AC194" i="31" s="1"/>
  <c r="S450" i="31"/>
  <c r="Z450" i="31" s="1"/>
  <c r="Y450" i="31" s="1"/>
  <c r="AH135" i="31"/>
  <c r="AO135" i="31" s="1"/>
  <c r="AN135" i="31" s="1"/>
  <c r="AI500" i="31"/>
  <c r="AP500" i="31" s="1"/>
  <c r="U389" i="31"/>
  <c r="AB389" i="31" s="1"/>
  <c r="AA389" i="31" s="1"/>
  <c r="AG255" i="31"/>
  <c r="AN255" i="31" s="1"/>
  <c r="S221" i="31"/>
  <c r="Z221" i="31" s="1"/>
  <c r="T467" i="31"/>
  <c r="AA467" i="31" s="1"/>
  <c r="AJ172" i="31"/>
  <c r="AQ172" i="31" s="1"/>
  <c r="AH480" i="20"/>
  <c r="AO480" i="20" s="1"/>
  <c r="T150" i="20"/>
  <c r="AA150" i="20" s="1"/>
  <c r="AH205" i="20"/>
  <c r="AO205" i="20" s="1"/>
  <c r="AN205" i="20" s="1"/>
  <c r="AI479" i="20"/>
  <c r="AP479" i="20" s="1"/>
  <c r="AO479" i="20" s="1"/>
  <c r="AH494" i="20"/>
  <c r="AO494" i="20" s="1"/>
  <c r="AI488" i="29"/>
  <c r="AP488" i="29" s="1"/>
  <c r="AJ431" i="29"/>
  <c r="AQ431" i="29" s="1"/>
  <c r="AI234" i="29"/>
  <c r="AP234" i="29" s="1"/>
  <c r="T194" i="31"/>
  <c r="AA194" i="31" s="1"/>
  <c r="T451" i="31"/>
  <c r="AA451" i="31" s="1"/>
  <c r="AJ137" i="31"/>
  <c r="AQ137" i="31" s="1"/>
  <c r="AH499" i="31"/>
  <c r="AO499" i="31" s="1"/>
  <c r="AN499" i="31" s="1"/>
  <c r="AH254" i="31"/>
  <c r="AO254" i="31" s="1"/>
  <c r="AN254" i="31" s="1"/>
  <c r="U221" i="31"/>
  <c r="AB221" i="31" s="1"/>
  <c r="T465" i="31"/>
  <c r="AA465" i="31" s="1"/>
  <c r="S151" i="20"/>
  <c r="Z151" i="20" s="1"/>
  <c r="AH478" i="20"/>
  <c r="AO478" i="20" s="1"/>
  <c r="AN478" i="20" s="1"/>
  <c r="AG486" i="29"/>
  <c r="AN486" i="29" s="1"/>
  <c r="AH235" i="29"/>
  <c r="AO235" i="29" s="1"/>
  <c r="AP235" i="29" s="1"/>
  <c r="AK285" i="29"/>
  <c r="AR285" i="29" s="1"/>
  <c r="R192" i="31"/>
  <c r="Y192" i="31" s="1"/>
  <c r="R451" i="31"/>
  <c r="Y451" i="31" s="1"/>
  <c r="AG500" i="31"/>
  <c r="AN500" i="31" s="1"/>
  <c r="R465" i="31"/>
  <c r="Y465" i="31" s="1"/>
  <c r="U151" i="20"/>
  <c r="AB151" i="20" s="1"/>
  <c r="AI486" i="29"/>
  <c r="AP486" i="29" s="1"/>
  <c r="AG234" i="29"/>
  <c r="AN234" i="29" s="1"/>
  <c r="V236" i="29"/>
  <c r="AC236" i="29" s="1"/>
  <c r="AI285" i="29"/>
  <c r="AP285" i="29" s="1"/>
  <c r="L326" i="30"/>
  <c r="S191" i="31"/>
  <c r="Z191" i="31" s="1"/>
  <c r="Y191" i="31" s="1"/>
  <c r="U452" i="31"/>
  <c r="AB452" i="31" s="1"/>
  <c r="AJ501" i="31"/>
  <c r="AQ501" i="31" s="1"/>
  <c r="S464" i="31"/>
  <c r="Z464" i="31" s="1"/>
  <c r="Y464" i="31" s="1"/>
  <c r="T129" i="29"/>
  <c r="AA129" i="29" s="1"/>
  <c r="AH487" i="29"/>
  <c r="AO487" i="29" s="1"/>
  <c r="AP487" i="29" s="1"/>
  <c r="AK446" i="29"/>
  <c r="AR446" i="29" s="1"/>
  <c r="T236" i="29"/>
  <c r="AA236" i="29" s="1"/>
  <c r="AH282" i="29"/>
  <c r="AO282" i="29" s="1"/>
  <c r="AN282" i="29" s="1"/>
  <c r="S193" i="31"/>
  <c r="Z193" i="31" s="1"/>
  <c r="AA193" i="31" s="1"/>
  <c r="AK215" i="31"/>
  <c r="AR215" i="31" s="1"/>
  <c r="V208" i="31"/>
  <c r="AC208" i="31" s="1"/>
  <c r="V425" i="31"/>
  <c r="AC425" i="31" s="1"/>
  <c r="S466" i="31"/>
  <c r="Z466" i="31" s="1"/>
  <c r="AA466" i="31" s="1"/>
  <c r="R129" i="29"/>
  <c r="Y129" i="29" s="1"/>
  <c r="AH485" i="29"/>
  <c r="AO485" i="29" s="1"/>
  <c r="AN485" i="29" s="1"/>
  <c r="AI446" i="29"/>
  <c r="AP446" i="29" s="1"/>
  <c r="S235" i="29"/>
  <c r="Z235" i="29" s="1"/>
  <c r="AA235" i="29" s="1"/>
  <c r="AK208" i="29"/>
  <c r="AR208" i="29" s="1"/>
  <c r="AI283" i="29"/>
  <c r="AP283" i="29" s="1"/>
  <c r="T192" i="31"/>
  <c r="AA192" i="31" s="1"/>
  <c r="AI215" i="31"/>
  <c r="AP215" i="31" s="1"/>
  <c r="T208" i="31"/>
  <c r="AA208" i="31" s="1"/>
  <c r="AK390" i="31"/>
  <c r="AR390" i="31" s="1"/>
  <c r="T425" i="31"/>
  <c r="AA425" i="31" s="1"/>
  <c r="V404" i="20"/>
  <c r="AC404" i="20" s="1"/>
  <c r="S128" i="29"/>
  <c r="Z128" i="29" s="1"/>
  <c r="Y128" i="29" s="1"/>
  <c r="AK145" i="29"/>
  <c r="AR145" i="29" s="1"/>
  <c r="AH445" i="29"/>
  <c r="AO445" i="29" s="1"/>
  <c r="AP445" i="29" s="1"/>
  <c r="S233" i="29"/>
  <c r="Z233" i="29" s="1"/>
  <c r="Y233" i="29" s="1"/>
  <c r="V180" i="29"/>
  <c r="AC180" i="29" s="1"/>
  <c r="AI208" i="29"/>
  <c r="AP208" i="29" s="1"/>
  <c r="AH284" i="29"/>
  <c r="AO284" i="29" s="1"/>
  <c r="AK243" i="29"/>
  <c r="AR243" i="29" s="1"/>
  <c r="M82" i="30"/>
  <c r="P421" i="30" s="1"/>
  <c r="T425" i="30" s="1"/>
  <c r="AA425" i="30" s="1"/>
  <c r="M76" i="30"/>
  <c r="P379" i="30" s="1"/>
  <c r="U382" i="30" s="1"/>
  <c r="AB382" i="30" s="1"/>
  <c r="AA515" i="31"/>
  <c r="V236" i="31"/>
  <c r="AC236" i="31" s="1"/>
  <c r="AH212" i="31"/>
  <c r="AO212" i="31" s="1"/>
  <c r="AN212" i="31" s="1"/>
  <c r="T206" i="31"/>
  <c r="AA206" i="31" s="1"/>
  <c r="AI390" i="31"/>
  <c r="AP390" i="31" s="1"/>
  <c r="S424" i="31"/>
  <c r="Z424" i="31" s="1"/>
  <c r="AA424" i="31" s="1"/>
  <c r="AI145" i="29"/>
  <c r="AP145" i="29" s="1"/>
  <c r="AK264" i="29"/>
  <c r="AR264" i="29" s="1"/>
  <c r="AG444" i="29"/>
  <c r="AN444" i="29" s="1"/>
  <c r="T180" i="29"/>
  <c r="AA180" i="29" s="1"/>
  <c r="AH205" i="29"/>
  <c r="AO205" i="29" s="1"/>
  <c r="AN205" i="29" s="1"/>
  <c r="AI243" i="29"/>
  <c r="AP243" i="29" s="1"/>
  <c r="T236" i="31"/>
  <c r="AA236" i="31" s="1"/>
  <c r="V250" i="31"/>
  <c r="AC250" i="31" s="1"/>
  <c r="AH214" i="31"/>
  <c r="AO214" i="31" s="1"/>
  <c r="AP214" i="31" s="1"/>
  <c r="AK222" i="31"/>
  <c r="AR222" i="31" s="1"/>
  <c r="S205" i="31"/>
  <c r="Z205" i="31" s="1"/>
  <c r="Y205" i="31" s="1"/>
  <c r="AH387" i="31"/>
  <c r="AO387" i="31" s="1"/>
  <c r="AN387" i="31" s="1"/>
  <c r="S422" i="31"/>
  <c r="Z422" i="31" s="1"/>
  <c r="Y422" i="31" s="1"/>
  <c r="T250" i="20"/>
  <c r="AA250" i="20" s="1"/>
  <c r="R402" i="20"/>
  <c r="Y402" i="20" s="1"/>
  <c r="AH142" i="29"/>
  <c r="AO142" i="29" s="1"/>
  <c r="AN142" i="29" s="1"/>
  <c r="AI264" i="29"/>
  <c r="AP264" i="29" s="1"/>
  <c r="AH443" i="29"/>
  <c r="AO443" i="29" s="1"/>
  <c r="AN443" i="29" s="1"/>
  <c r="R234" i="29"/>
  <c r="Y234" i="29" s="1"/>
  <c r="R178" i="29"/>
  <c r="Y178" i="29" s="1"/>
  <c r="AH207" i="29"/>
  <c r="AO207" i="29" s="1"/>
  <c r="AP207" i="29" s="1"/>
  <c r="AH242" i="29"/>
  <c r="AO242" i="29" s="1"/>
  <c r="M42" i="30"/>
  <c r="P141" i="30" s="1"/>
  <c r="S144" i="30" s="1"/>
  <c r="Z144" i="30" s="1"/>
  <c r="M173" i="30"/>
  <c r="M257" i="30"/>
  <c r="K451" i="30"/>
  <c r="K493" i="30"/>
  <c r="K353" i="30"/>
  <c r="K276" i="30"/>
  <c r="S233" i="31"/>
  <c r="Z233" i="31" s="1"/>
  <c r="Y233" i="31" s="1"/>
  <c r="T250" i="31"/>
  <c r="AA250" i="31" s="1"/>
  <c r="AI213" i="31"/>
  <c r="AP213" i="31" s="1"/>
  <c r="AI222" i="31"/>
  <c r="AP222" i="31" s="1"/>
  <c r="R206" i="31"/>
  <c r="Y206" i="31" s="1"/>
  <c r="AH389" i="31"/>
  <c r="AO389" i="31" s="1"/>
  <c r="AP389" i="31" s="1"/>
  <c r="T423" i="31"/>
  <c r="AA423" i="31" s="1"/>
  <c r="AG171" i="31"/>
  <c r="AN171" i="31" s="1"/>
  <c r="AO171" i="31" s="1"/>
  <c r="T404" i="20"/>
  <c r="AA404" i="20" s="1"/>
  <c r="S247" i="20"/>
  <c r="Z247" i="20" s="1"/>
  <c r="Y247" i="20" s="1"/>
  <c r="T402" i="20"/>
  <c r="AA402" i="20" s="1"/>
  <c r="AG143" i="29"/>
  <c r="AN143" i="29" s="1"/>
  <c r="AH261" i="29"/>
  <c r="AO261" i="29" s="1"/>
  <c r="AN261" i="29" s="1"/>
  <c r="AI444" i="29"/>
  <c r="AP444" i="29" s="1"/>
  <c r="S177" i="29"/>
  <c r="Z177" i="29" s="1"/>
  <c r="Y177" i="29" s="1"/>
  <c r="AI206" i="29"/>
  <c r="AP206" i="29" s="1"/>
  <c r="AI241" i="29"/>
  <c r="AP241" i="29" s="1"/>
  <c r="AO241" i="29" s="1"/>
  <c r="K430" i="30"/>
  <c r="T234" i="31"/>
  <c r="AA234" i="31" s="1"/>
  <c r="S247" i="31"/>
  <c r="Z247" i="31" s="1"/>
  <c r="Y247" i="31" s="1"/>
  <c r="AG213" i="31"/>
  <c r="AN213" i="31" s="1"/>
  <c r="AH221" i="31"/>
  <c r="AO221" i="31" s="1"/>
  <c r="AP221" i="31" s="1"/>
  <c r="S207" i="31"/>
  <c r="Z207" i="31" s="1"/>
  <c r="AA207" i="31" s="1"/>
  <c r="AI388" i="31"/>
  <c r="AP388" i="31" s="1"/>
  <c r="R423" i="31"/>
  <c r="Y423" i="31" s="1"/>
  <c r="R248" i="20"/>
  <c r="Y248" i="20" s="1"/>
  <c r="S403" i="20"/>
  <c r="Z403" i="20" s="1"/>
  <c r="AI143" i="29"/>
  <c r="AP143" i="29" s="1"/>
  <c r="AH263" i="29"/>
  <c r="AO263" i="29" s="1"/>
  <c r="AP263" i="29" s="1"/>
  <c r="S179" i="29"/>
  <c r="Z179" i="29" s="1"/>
  <c r="AA179" i="29" s="1"/>
  <c r="AG206" i="29"/>
  <c r="AN206" i="29" s="1"/>
  <c r="AH240" i="29"/>
  <c r="AO240" i="29" s="1"/>
  <c r="AN240" i="29" s="1"/>
  <c r="S235" i="31"/>
  <c r="Z235" i="31" s="1"/>
  <c r="AA235" i="31" s="1"/>
  <c r="R248" i="31"/>
  <c r="Y248" i="31" s="1"/>
  <c r="AI220" i="31"/>
  <c r="AP220" i="31" s="1"/>
  <c r="AG388" i="31"/>
  <c r="AN388" i="31" s="1"/>
  <c r="V390" i="31"/>
  <c r="AC390" i="31" s="1"/>
  <c r="AK173" i="31"/>
  <c r="AR173" i="31" s="1"/>
  <c r="AH144" i="29"/>
  <c r="AO144" i="29" s="1"/>
  <c r="AP144" i="29" s="1"/>
  <c r="AG262" i="29"/>
  <c r="AN262" i="29" s="1"/>
  <c r="AK432" i="29"/>
  <c r="AR432" i="29" s="1"/>
  <c r="T178" i="29"/>
  <c r="AA178" i="29" s="1"/>
  <c r="AJ242" i="29"/>
  <c r="AQ242" i="29" s="1"/>
  <c r="L123" i="30"/>
  <c r="R234" i="31"/>
  <c r="Y234" i="31" s="1"/>
  <c r="T248" i="31"/>
  <c r="AA248" i="31" s="1"/>
  <c r="AK138" i="31"/>
  <c r="AR138" i="31" s="1"/>
  <c r="AG220" i="31"/>
  <c r="AN220" i="31" s="1"/>
  <c r="T390" i="31"/>
  <c r="AA390" i="31" s="1"/>
  <c r="V222" i="31"/>
  <c r="AC222" i="31" s="1"/>
  <c r="AI173" i="31"/>
  <c r="AP173" i="31" s="1"/>
  <c r="U403" i="20"/>
  <c r="AB403" i="20" s="1"/>
  <c r="S249" i="20"/>
  <c r="Z249" i="20" s="1"/>
  <c r="AA249" i="20" s="1"/>
  <c r="AI208" i="20"/>
  <c r="AP208" i="20" s="1"/>
  <c r="AI262" i="29"/>
  <c r="AP262" i="29" s="1"/>
  <c r="AI432" i="29"/>
  <c r="AP432" i="29" s="1"/>
  <c r="M86" i="30"/>
  <c r="P449" i="30" s="1"/>
  <c r="S450" i="30" s="1"/>
  <c r="Z450" i="30" s="1"/>
  <c r="Y450" i="30" s="1"/>
  <c r="S249" i="31"/>
  <c r="Z249" i="31" s="1"/>
  <c r="AA249" i="31" s="1"/>
  <c r="AI138" i="31"/>
  <c r="AP138" i="31" s="1"/>
  <c r="AH219" i="31"/>
  <c r="AO219" i="31" s="1"/>
  <c r="AN219" i="31" s="1"/>
  <c r="S387" i="31"/>
  <c r="Z387" i="31" s="1"/>
  <c r="Y387" i="31" s="1"/>
  <c r="T222" i="31"/>
  <c r="AA222" i="31" s="1"/>
  <c r="AH172" i="31"/>
  <c r="AO172" i="31" s="1"/>
  <c r="AK481" i="20"/>
  <c r="AR481" i="20" s="1"/>
  <c r="S261" i="31"/>
  <c r="Z261" i="31" s="1"/>
  <c r="Y261" i="31" s="1"/>
  <c r="AI493" i="31"/>
  <c r="AP493" i="31" s="1"/>
  <c r="T262" i="31"/>
  <c r="AA262" i="31" s="1"/>
  <c r="Z262" i="31" s="1"/>
  <c r="AH492" i="31"/>
  <c r="AO492" i="31" s="1"/>
  <c r="AN492" i="31" s="1"/>
  <c r="AJ368" i="31"/>
  <c r="AQ368" i="31" s="1"/>
  <c r="U263" i="31"/>
  <c r="AB263" i="31" s="1"/>
  <c r="AG493" i="31"/>
  <c r="AN493" i="31" s="1"/>
  <c r="AK250" i="20"/>
  <c r="AR250" i="20" s="1"/>
  <c r="AJ494" i="31"/>
  <c r="AQ494" i="31" s="1"/>
  <c r="AI250" i="20"/>
  <c r="AP250" i="20" s="1"/>
  <c r="AH247" i="20"/>
  <c r="AO247" i="20" s="1"/>
  <c r="AN247" i="20" s="1"/>
  <c r="V509" i="31"/>
  <c r="AC509" i="31" s="1"/>
  <c r="AG248" i="20"/>
  <c r="AN248" i="20" s="1"/>
  <c r="M369" i="30"/>
  <c r="K213" i="30"/>
  <c r="T509" i="31"/>
  <c r="AA509" i="31" s="1"/>
  <c r="AI248" i="20"/>
  <c r="AP248" i="20" s="1"/>
  <c r="AK460" i="31"/>
  <c r="AR460" i="31" s="1"/>
  <c r="R507" i="31"/>
  <c r="Y507" i="31" s="1"/>
  <c r="AH249" i="20"/>
  <c r="AO249" i="20" s="1"/>
  <c r="AP249" i="20" s="1"/>
  <c r="AI460" i="31"/>
  <c r="AP460" i="31" s="1"/>
  <c r="T507" i="31"/>
  <c r="AA507" i="31" s="1"/>
  <c r="V376" i="20"/>
  <c r="AC376" i="20" s="1"/>
  <c r="V502" i="29"/>
  <c r="AC502" i="29" s="1"/>
  <c r="AH459" i="31"/>
  <c r="AO459" i="31" s="1"/>
  <c r="AP459" i="31" s="1"/>
  <c r="S506" i="31"/>
  <c r="Z506" i="31" s="1"/>
  <c r="Y506" i="31" s="1"/>
  <c r="AK369" i="31"/>
  <c r="AR369" i="31" s="1"/>
  <c r="T376" i="20"/>
  <c r="AA376" i="20" s="1"/>
  <c r="T502" i="29"/>
  <c r="AA502" i="29" s="1"/>
  <c r="AI458" i="31"/>
  <c r="AP458" i="31" s="1"/>
  <c r="S508" i="31"/>
  <c r="Z508" i="31" s="1"/>
  <c r="AA508" i="31" s="1"/>
  <c r="AI369" i="31"/>
  <c r="AP369" i="31" s="1"/>
  <c r="R374" i="20"/>
  <c r="Y374" i="20" s="1"/>
  <c r="S499" i="29"/>
  <c r="Z499" i="29" s="1"/>
  <c r="Y499" i="29" s="1"/>
  <c r="M54" i="30"/>
  <c r="P225" i="30" s="1"/>
  <c r="U228" i="30" s="1"/>
  <c r="AB228" i="30" s="1"/>
  <c r="AG458" i="31"/>
  <c r="AN458" i="31" s="1"/>
  <c r="AH368" i="31"/>
  <c r="AO368" i="31" s="1"/>
  <c r="T374" i="20"/>
  <c r="AA374" i="20" s="1"/>
  <c r="R500" i="29"/>
  <c r="Y500" i="29" s="1"/>
  <c r="Z500" i="29" s="1"/>
  <c r="V264" i="31"/>
  <c r="AC264" i="31" s="1"/>
  <c r="AH457" i="31"/>
  <c r="AO457" i="31" s="1"/>
  <c r="AN457" i="31" s="1"/>
  <c r="AI367" i="31"/>
  <c r="AP367" i="31" s="1"/>
  <c r="S375" i="20"/>
  <c r="Z375" i="20" s="1"/>
  <c r="AA375" i="20" s="1"/>
  <c r="S501" i="29"/>
  <c r="Z501" i="29" s="1"/>
  <c r="T264" i="31"/>
  <c r="AA264" i="31" s="1"/>
  <c r="AK495" i="31"/>
  <c r="AR495" i="31" s="1"/>
  <c r="AQ495" i="31" s="1"/>
  <c r="AG367" i="31"/>
  <c r="AN367" i="31" s="1"/>
  <c r="K255" i="30"/>
  <c r="L277" i="30"/>
  <c r="L305" i="30"/>
  <c r="S179" i="20"/>
  <c r="Z179" i="20" s="1"/>
  <c r="AI425" i="20"/>
  <c r="AP425" i="20" s="1"/>
  <c r="AH436" i="20"/>
  <c r="AO436" i="20" s="1"/>
  <c r="AN436" i="20" s="1"/>
  <c r="AJ424" i="20"/>
  <c r="AQ424" i="20" s="1"/>
  <c r="AI423" i="20"/>
  <c r="AP423" i="20" s="1"/>
  <c r="L172" i="30"/>
  <c r="L431" i="30"/>
  <c r="AH116" i="31"/>
  <c r="AO116" i="31" s="1"/>
  <c r="AP116" i="31" s="1"/>
  <c r="L256" i="30"/>
  <c r="K283" i="30"/>
  <c r="L193" i="30"/>
  <c r="L515" i="30"/>
  <c r="M215" i="30"/>
  <c r="M390" i="30"/>
  <c r="K339" i="30"/>
  <c r="AP410" i="31"/>
  <c r="M62" i="30"/>
  <c r="P281" i="30" s="1"/>
  <c r="S284" i="30" s="1"/>
  <c r="Z284" i="30" s="1"/>
  <c r="K388" i="30"/>
  <c r="AH438" i="20"/>
  <c r="AO438" i="20" s="1"/>
  <c r="AP438" i="20" s="1"/>
  <c r="L375" i="30"/>
  <c r="L333" i="30"/>
  <c r="L501" i="30"/>
  <c r="M131" i="30"/>
  <c r="L340" i="30"/>
  <c r="AG437" i="20"/>
  <c r="AN437" i="20" s="1"/>
  <c r="M145" i="30"/>
  <c r="L438" i="30"/>
  <c r="K500" i="30"/>
  <c r="M460" i="30"/>
  <c r="L270" i="30"/>
  <c r="K409" i="30"/>
  <c r="AP249" i="29"/>
  <c r="M271" i="30"/>
  <c r="V110" i="31"/>
  <c r="AC110" i="31" s="1"/>
  <c r="T110" i="31"/>
  <c r="AA110" i="31" s="1"/>
  <c r="R108" i="31"/>
  <c r="Y108" i="31" s="1"/>
  <c r="T108" i="31"/>
  <c r="AA108" i="31" s="1"/>
  <c r="AI117" i="31"/>
  <c r="AP117" i="31" s="1"/>
  <c r="Z360" i="31"/>
  <c r="L347" i="30"/>
  <c r="L158" i="30"/>
  <c r="L312" i="30"/>
  <c r="AK264" i="31"/>
  <c r="AR264" i="31" s="1"/>
  <c r="AI264" i="31"/>
  <c r="AP264" i="31" s="1"/>
  <c r="S107" i="31"/>
  <c r="Z107" i="31" s="1"/>
  <c r="Y107" i="31" s="1"/>
  <c r="AG262" i="31"/>
  <c r="AN262" i="31" s="1"/>
  <c r="S109" i="31"/>
  <c r="Z109" i="31" s="1"/>
  <c r="AA109" i="31" s="1"/>
  <c r="AO101" i="29"/>
  <c r="K199" i="30"/>
  <c r="AO402" i="31"/>
  <c r="M38" i="30"/>
  <c r="P113" i="30" s="1"/>
  <c r="T115" i="30" s="1"/>
  <c r="AA115" i="30" s="1"/>
  <c r="AP403" i="31"/>
  <c r="AH319" i="31"/>
  <c r="AO319" i="31" s="1"/>
  <c r="M187" i="30"/>
  <c r="M299" i="30"/>
  <c r="M88" i="30"/>
  <c r="P463" i="30" s="1"/>
  <c r="V467" i="30" s="1"/>
  <c r="AC467" i="30" s="1"/>
  <c r="M495" i="30"/>
  <c r="M45" i="30"/>
  <c r="P162" i="30" s="1"/>
  <c r="T166" i="30" s="1"/>
  <c r="AA166" i="30" s="1"/>
  <c r="AA172" i="31"/>
  <c r="AB215" i="31"/>
  <c r="AK117" i="31"/>
  <c r="AR117" i="31" s="1"/>
  <c r="AI318" i="31"/>
  <c r="AP318" i="31" s="1"/>
  <c r="AO318" i="31" s="1"/>
  <c r="M320" i="30"/>
  <c r="AH114" i="31"/>
  <c r="AO114" i="31" s="1"/>
  <c r="AN114" i="31" s="1"/>
  <c r="V285" i="31"/>
  <c r="AC285" i="31" s="1"/>
  <c r="T285" i="31"/>
  <c r="AA285" i="31" s="1"/>
  <c r="AI115" i="31"/>
  <c r="AP115" i="31" s="1"/>
  <c r="AA445" i="31"/>
  <c r="AG115" i="31"/>
  <c r="AN115" i="31" s="1"/>
  <c r="M439" i="30"/>
  <c r="AA396" i="31"/>
  <c r="AJ319" i="31"/>
  <c r="AQ319" i="31" s="1"/>
  <c r="Z472" i="31"/>
  <c r="R283" i="31"/>
  <c r="Y283" i="31" s="1"/>
  <c r="S284" i="31"/>
  <c r="Z284" i="31" s="1"/>
  <c r="AA284" i="31" s="1"/>
  <c r="AH291" i="31"/>
  <c r="AO291" i="31" s="1"/>
  <c r="AP291" i="31" s="1"/>
  <c r="M57" i="30"/>
  <c r="P246" i="30" s="1"/>
  <c r="R248" i="30" s="1"/>
  <c r="Y248" i="30" s="1"/>
  <c r="M474" i="30"/>
  <c r="M110" i="30"/>
  <c r="M425" i="30"/>
  <c r="K465" i="30"/>
  <c r="AG269" i="31"/>
  <c r="AN269" i="31" s="1"/>
  <c r="AJ361" i="31"/>
  <c r="AQ361" i="31" s="1"/>
  <c r="AH317" i="31"/>
  <c r="AO317" i="31" s="1"/>
  <c r="AN317" i="31" s="1"/>
  <c r="AH270" i="31"/>
  <c r="AO270" i="31" s="1"/>
  <c r="AP312" i="31"/>
  <c r="AJ270" i="31"/>
  <c r="AQ270" i="31" s="1"/>
  <c r="K325" i="30"/>
  <c r="AA473" i="31"/>
  <c r="AK292" i="31"/>
  <c r="AR292" i="31" s="1"/>
  <c r="L368" i="30"/>
  <c r="K297" i="30"/>
  <c r="AI292" i="31"/>
  <c r="AP292" i="31" s="1"/>
  <c r="AK516" i="29"/>
  <c r="AR516" i="29" s="1"/>
  <c r="M180" i="30"/>
  <c r="M488" i="30"/>
  <c r="M313" i="30"/>
  <c r="AI290" i="31"/>
  <c r="AP290" i="31" s="1"/>
  <c r="AI516" i="29"/>
  <c r="AP516" i="29" s="1"/>
  <c r="K143" i="30"/>
  <c r="V103" i="31"/>
  <c r="AC103" i="31" s="1"/>
  <c r="AG290" i="31"/>
  <c r="AN290" i="31" s="1"/>
  <c r="AI514" i="29"/>
  <c r="AP514" i="29" s="1"/>
  <c r="T103" i="31"/>
  <c r="AA103" i="31" s="1"/>
  <c r="AH289" i="31"/>
  <c r="AO289" i="31" s="1"/>
  <c r="AN289" i="31" s="1"/>
  <c r="AH515" i="29"/>
  <c r="AO515" i="29" s="1"/>
  <c r="AP515" i="29" s="1"/>
  <c r="L424" i="30"/>
  <c r="AK362" i="31"/>
  <c r="AR362" i="31" s="1"/>
  <c r="S102" i="31"/>
  <c r="Z102" i="31" s="1"/>
  <c r="AA102" i="31" s="1"/>
  <c r="AH513" i="29"/>
  <c r="AO513" i="29" s="1"/>
  <c r="AN513" i="29" s="1"/>
  <c r="M58" i="30"/>
  <c r="P253" i="30" s="1"/>
  <c r="U256" i="30" s="1"/>
  <c r="AB256" i="30" s="1"/>
  <c r="L109" i="30"/>
  <c r="AQ411" i="31"/>
  <c r="AI362" i="31"/>
  <c r="AP362" i="31" s="1"/>
  <c r="R101" i="31"/>
  <c r="Y101" i="31" s="1"/>
  <c r="AG514" i="29"/>
  <c r="AN514" i="29" s="1"/>
  <c r="M37" i="30"/>
  <c r="P106" i="30" s="1"/>
  <c r="V110" i="30" s="1"/>
  <c r="AC110" i="30" s="1"/>
  <c r="K290" i="30"/>
  <c r="AH359" i="31"/>
  <c r="AO359" i="31" s="1"/>
  <c r="AN359" i="31" s="1"/>
  <c r="T101" i="31"/>
  <c r="AA101" i="31" s="1"/>
  <c r="M93" i="30"/>
  <c r="P498" i="30" s="1"/>
  <c r="T502" i="30" s="1"/>
  <c r="AA502" i="30" s="1"/>
  <c r="L473" i="30"/>
  <c r="L396" i="30"/>
  <c r="AK271" i="31"/>
  <c r="AR271" i="31" s="1"/>
  <c r="AQ271" i="31" s="1"/>
  <c r="AH361" i="31"/>
  <c r="AO361" i="31" s="1"/>
  <c r="S100" i="31"/>
  <c r="Z100" i="31" s="1"/>
  <c r="Y100" i="31" s="1"/>
  <c r="AK320" i="31"/>
  <c r="AR320" i="31" s="1"/>
  <c r="AI360" i="31"/>
  <c r="AP360" i="31" s="1"/>
  <c r="AO360" i="31" s="1"/>
  <c r="AI320" i="31"/>
  <c r="AP320" i="31" s="1"/>
  <c r="Z437" i="31"/>
  <c r="AP298" i="31"/>
  <c r="M43" i="30"/>
  <c r="P148" i="30" s="1"/>
  <c r="V152" i="30" s="1"/>
  <c r="AC152" i="30" s="1"/>
  <c r="M77" i="30"/>
  <c r="P386" i="30" s="1"/>
  <c r="U389" i="30" s="1"/>
  <c r="AB389" i="30" s="1"/>
  <c r="M36" i="30"/>
  <c r="P99" i="30" s="1"/>
  <c r="U102" i="30" s="1"/>
  <c r="AB102" i="30" s="1"/>
  <c r="M65" i="30"/>
  <c r="P302" i="30" s="1"/>
  <c r="U305" i="30" s="1"/>
  <c r="AB305" i="30" s="1"/>
  <c r="S282" i="31"/>
  <c r="Z282" i="31" s="1"/>
  <c r="Y282" i="31" s="1"/>
  <c r="AO297" i="29"/>
  <c r="AO409" i="31"/>
  <c r="T283" i="31"/>
  <c r="AA283" i="31" s="1"/>
  <c r="M64" i="30"/>
  <c r="P295" i="30" s="1"/>
  <c r="V299" i="30" s="1"/>
  <c r="AC299" i="30" s="1"/>
  <c r="AK355" i="29"/>
  <c r="AR355" i="29" s="1"/>
  <c r="AI355" i="29"/>
  <c r="AP355" i="29" s="1"/>
  <c r="M50" i="30"/>
  <c r="P197" i="30" s="1"/>
  <c r="U200" i="30" s="1"/>
  <c r="AB200" i="30" s="1"/>
  <c r="M83" i="30"/>
  <c r="P428" i="30" s="1"/>
  <c r="U431" i="30" s="1"/>
  <c r="AB431" i="30" s="1"/>
  <c r="AI353" i="29"/>
  <c r="AP353" i="29" s="1"/>
  <c r="AH354" i="29"/>
  <c r="AO354" i="29" s="1"/>
  <c r="AP354" i="29" s="1"/>
  <c r="M72" i="30"/>
  <c r="P351" i="30" s="1"/>
  <c r="U354" i="30" s="1"/>
  <c r="AB354" i="30" s="1"/>
  <c r="AG353" i="29"/>
  <c r="AN353" i="29" s="1"/>
  <c r="AP487" i="31"/>
  <c r="AH352" i="29"/>
  <c r="AO352" i="29" s="1"/>
  <c r="AN352" i="29" s="1"/>
  <c r="M78" i="30"/>
  <c r="P393" i="30" s="1"/>
  <c r="S394" i="30" s="1"/>
  <c r="Z394" i="30" s="1"/>
  <c r="Y394" i="30" s="1"/>
  <c r="AP284" i="31"/>
  <c r="M124" i="20"/>
  <c r="M69" i="30"/>
  <c r="P330" i="30" s="1"/>
  <c r="U333" i="30" s="1"/>
  <c r="AB333" i="30" s="1"/>
  <c r="M56" i="30"/>
  <c r="P239" i="30" s="1"/>
  <c r="S242" i="30" s="1"/>
  <c r="Z242" i="30" s="1"/>
  <c r="M376" i="30"/>
  <c r="K262" i="30"/>
  <c r="M502" i="30"/>
  <c r="M411" i="30"/>
  <c r="L361" i="30"/>
  <c r="AQ467" i="31"/>
  <c r="AB474" i="31"/>
  <c r="AA417" i="31"/>
  <c r="AQ110" i="31"/>
  <c r="M89" i="30"/>
  <c r="P470" i="30" s="1"/>
  <c r="V474" i="30" s="1"/>
  <c r="AC474" i="30" s="1"/>
  <c r="M52" i="30"/>
  <c r="P211" i="30" s="1"/>
  <c r="U214" i="30" s="1"/>
  <c r="AB214" i="30" s="1"/>
  <c r="AB446" i="31"/>
  <c r="AQ404" i="31"/>
  <c r="AO381" i="31"/>
  <c r="K164" i="30"/>
  <c r="AO465" i="31"/>
  <c r="AO248" i="31"/>
  <c r="K437" i="30"/>
  <c r="M278" i="30"/>
  <c r="AB271" i="31"/>
  <c r="AQ481" i="31"/>
  <c r="AA165" i="31"/>
  <c r="AP382" i="31"/>
  <c r="M79" i="30"/>
  <c r="P400" i="30" s="1"/>
  <c r="U403" i="30" s="1"/>
  <c r="AB403" i="30" s="1"/>
  <c r="M49" i="30"/>
  <c r="P190" i="30" s="1"/>
  <c r="U193" i="30" s="1"/>
  <c r="AB193" i="30" s="1"/>
  <c r="M117" i="30"/>
  <c r="Z269" i="31"/>
  <c r="AO122" i="31"/>
  <c r="AQ285" i="31"/>
  <c r="AQ180" i="31"/>
  <c r="M84" i="30"/>
  <c r="P435" i="30" s="1"/>
  <c r="U438" i="30" s="1"/>
  <c r="AB438" i="30" s="1"/>
  <c r="L382" i="30"/>
  <c r="AB145" i="31"/>
  <c r="AA214" i="31"/>
  <c r="AO283" i="31"/>
  <c r="M73" i="30"/>
  <c r="P358" i="30" s="1"/>
  <c r="S359" i="30" s="1"/>
  <c r="Z359" i="30" s="1"/>
  <c r="Y359" i="30" s="1"/>
  <c r="M51" i="30"/>
  <c r="P204" i="30" s="1"/>
  <c r="U207" i="30" s="1"/>
  <c r="AB207" i="30" s="1"/>
  <c r="M60" i="30"/>
  <c r="P267" i="30" s="1"/>
  <c r="T269" i="30" s="1"/>
  <c r="AA269" i="30" s="1"/>
  <c r="M48" i="30"/>
  <c r="P183" i="30" s="1"/>
  <c r="V187" i="30" s="1"/>
  <c r="AC187" i="30" s="1"/>
  <c r="K220" i="30"/>
  <c r="Z311" i="31"/>
  <c r="K192" i="30"/>
  <c r="L319" i="30"/>
  <c r="L207" i="30"/>
  <c r="Z213" i="31"/>
  <c r="M46" i="30"/>
  <c r="P169" i="30" s="1"/>
  <c r="S172" i="30" s="1"/>
  <c r="Z172" i="30" s="1"/>
  <c r="L403" i="30"/>
  <c r="AQ257" i="29"/>
  <c r="M95" i="30"/>
  <c r="P512" i="30" s="1"/>
  <c r="U515" i="30" s="1"/>
  <c r="AB515" i="30" s="1"/>
  <c r="M285" i="30"/>
  <c r="M292" i="30"/>
  <c r="M222" i="30"/>
  <c r="M152" i="30"/>
  <c r="K486" i="30"/>
  <c r="M94" i="30"/>
  <c r="P505" i="30" s="1"/>
  <c r="U508" i="30" s="1"/>
  <c r="AB508" i="30" s="1"/>
  <c r="K108" i="30"/>
  <c r="AK404" i="29"/>
  <c r="AR404" i="29" s="1"/>
  <c r="M41" i="30"/>
  <c r="P134" i="30" s="1"/>
  <c r="S137" i="30" s="1"/>
  <c r="Z137" i="30" s="1"/>
  <c r="M81" i="30"/>
  <c r="P414" i="30" s="1"/>
  <c r="S415" i="30" s="1"/>
  <c r="Z415" i="30" s="1"/>
  <c r="Y415" i="30" s="1"/>
  <c r="M80" i="30"/>
  <c r="P407" i="30" s="1"/>
  <c r="U410" i="30" s="1"/>
  <c r="AB410" i="30" s="1"/>
  <c r="M66" i="30"/>
  <c r="P309" i="30" s="1"/>
  <c r="T313" i="30" s="1"/>
  <c r="AA313" i="30" s="1"/>
  <c r="L228" i="30"/>
  <c r="K248" i="30"/>
  <c r="AI404" i="29"/>
  <c r="AP404" i="29" s="1"/>
  <c r="L417" i="30"/>
  <c r="L249" i="30"/>
  <c r="K304" i="30"/>
  <c r="AH403" i="29"/>
  <c r="AO403" i="29" s="1"/>
  <c r="AP403" i="29" s="1"/>
  <c r="M68" i="30"/>
  <c r="P323" i="30" s="1"/>
  <c r="T325" i="30" s="1"/>
  <c r="AA325" i="30" s="1"/>
  <c r="M74" i="30"/>
  <c r="P365" i="30" s="1"/>
  <c r="T369" i="30" s="1"/>
  <c r="AA369" i="30" s="1"/>
  <c r="M159" i="30"/>
  <c r="M103" i="30"/>
  <c r="AH401" i="29"/>
  <c r="AO401" i="29" s="1"/>
  <c r="AN401" i="29" s="1"/>
  <c r="M39" i="30"/>
  <c r="P120" i="30" s="1"/>
  <c r="R122" i="30" s="1"/>
  <c r="Y122" i="30" s="1"/>
  <c r="M70" i="30"/>
  <c r="P337" i="30" s="1"/>
  <c r="U340" i="30" s="1"/>
  <c r="AB340" i="30" s="1"/>
  <c r="M47" i="30"/>
  <c r="P176" i="30" s="1"/>
  <c r="S177" i="30" s="1"/>
  <c r="Z177" i="30" s="1"/>
  <c r="Y177" i="30" s="1"/>
  <c r="K157" i="30"/>
  <c r="AG402" i="29"/>
  <c r="AN402" i="29" s="1"/>
  <c r="M90" i="30"/>
  <c r="P477" i="30" s="1"/>
  <c r="T479" i="30" s="1"/>
  <c r="AA479" i="30" s="1"/>
  <c r="M87" i="30"/>
  <c r="P456" i="30" s="1"/>
  <c r="S459" i="30" s="1"/>
  <c r="Z459" i="30" s="1"/>
  <c r="M40" i="30"/>
  <c r="P127" i="30" s="1"/>
  <c r="S128" i="30" s="1"/>
  <c r="Z128" i="30" s="1"/>
  <c r="Y128" i="30" s="1"/>
  <c r="M404" i="30"/>
  <c r="M53" i="30"/>
  <c r="P218" i="30" s="1"/>
  <c r="T220" i="30" s="1"/>
  <c r="AA220" i="30" s="1"/>
  <c r="M67" i="30"/>
  <c r="P316" i="30" s="1"/>
  <c r="V320" i="30" s="1"/>
  <c r="AC320" i="30" s="1"/>
  <c r="M91" i="30"/>
  <c r="P484" i="30" s="1"/>
  <c r="V488" i="30" s="1"/>
  <c r="AC488" i="30" s="1"/>
  <c r="M85" i="30"/>
  <c r="P442" i="30" s="1"/>
  <c r="S445" i="30" s="1"/>
  <c r="Z445" i="30" s="1"/>
  <c r="AJ375" i="30"/>
  <c r="AQ375" i="30" s="1"/>
  <c r="AG374" i="30"/>
  <c r="AN374" i="30" s="1"/>
  <c r="AI374" i="30"/>
  <c r="AP374" i="30" s="1"/>
  <c r="AH373" i="30"/>
  <c r="AO373" i="30" s="1"/>
  <c r="AN373" i="30" s="1"/>
  <c r="AH375" i="30"/>
  <c r="AO375" i="30" s="1"/>
  <c r="AI376" i="30"/>
  <c r="AP376" i="30" s="1"/>
  <c r="AK376" i="30"/>
  <c r="AR376" i="30" s="1"/>
  <c r="AJ354" i="30"/>
  <c r="AQ354" i="30" s="1"/>
  <c r="AG353" i="30"/>
  <c r="AN353" i="30" s="1"/>
  <c r="AH354" i="30"/>
  <c r="AO354" i="30" s="1"/>
  <c r="AH352" i="30"/>
  <c r="AO352" i="30" s="1"/>
  <c r="AN352" i="30" s="1"/>
  <c r="AI353" i="30"/>
  <c r="AP353" i="30" s="1"/>
  <c r="AI355" i="30"/>
  <c r="AP355" i="30" s="1"/>
  <c r="AK355" i="30"/>
  <c r="AR355" i="30" s="1"/>
  <c r="AJ403" i="30"/>
  <c r="AQ403" i="30" s="1"/>
  <c r="AH401" i="30"/>
  <c r="AO401" i="30" s="1"/>
  <c r="AN401" i="30" s="1"/>
  <c r="AI402" i="30"/>
  <c r="AP402" i="30" s="1"/>
  <c r="AG402" i="30"/>
  <c r="AN402" i="30" s="1"/>
  <c r="AH403" i="30"/>
  <c r="AO403" i="30" s="1"/>
  <c r="AI404" i="30"/>
  <c r="AP404" i="30" s="1"/>
  <c r="AK404" i="30"/>
  <c r="AR404" i="30" s="1"/>
  <c r="AJ277" i="30"/>
  <c r="AQ277" i="30" s="1"/>
  <c r="AG276" i="30"/>
  <c r="AN276" i="30" s="1"/>
  <c r="AH275" i="30"/>
  <c r="AO275" i="30" s="1"/>
  <c r="AN275" i="30" s="1"/>
  <c r="AH277" i="30"/>
  <c r="AO277" i="30" s="1"/>
  <c r="AI276" i="30"/>
  <c r="AP276" i="30" s="1"/>
  <c r="AI278" i="30"/>
  <c r="AP278" i="30" s="1"/>
  <c r="AK278" i="30"/>
  <c r="AR278" i="30" s="1"/>
  <c r="AJ452" i="30"/>
  <c r="AQ452" i="30" s="1"/>
  <c r="AH450" i="30"/>
  <c r="AO450" i="30" s="1"/>
  <c r="AN450" i="30" s="1"/>
  <c r="AG451" i="30"/>
  <c r="AN451" i="30" s="1"/>
  <c r="AI451" i="30"/>
  <c r="AP451" i="30" s="1"/>
  <c r="AH452" i="30"/>
  <c r="AO452" i="30" s="1"/>
  <c r="AI453" i="30"/>
  <c r="AP453" i="30" s="1"/>
  <c r="AK453" i="30"/>
  <c r="AR453" i="30" s="1"/>
  <c r="AJ102" i="30"/>
  <c r="AQ102" i="30" s="1"/>
  <c r="AG101" i="30"/>
  <c r="AN101" i="30" s="1"/>
  <c r="AH102" i="30"/>
  <c r="AO102" i="30" s="1"/>
  <c r="AH100" i="30"/>
  <c r="AO100" i="30" s="1"/>
  <c r="AN100" i="30" s="1"/>
  <c r="AI101" i="30"/>
  <c r="AP101" i="30" s="1"/>
  <c r="AI103" i="30"/>
  <c r="AP103" i="30" s="1"/>
  <c r="AK103" i="30"/>
  <c r="AR103" i="30" s="1"/>
  <c r="AJ123" i="30"/>
  <c r="AQ123" i="30" s="1"/>
  <c r="AG122" i="30"/>
  <c r="AN122" i="30" s="1"/>
  <c r="AI122" i="30"/>
  <c r="AP122" i="30" s="1"/>
  <c r="AH123" i="30"/>
  <c r="AO123" i="30" s="1"/>
  <c r="AH121" i="30"/>
  <c r="AO121" i="30" s="1"/>
  <c r="AN121" i="30" s="1"/>
  <c r="AI124" i="30"/>
  <c r="AP124" i="30" s="1"/>
  <c r="AK124" i="30"/>
  <c r="AR124" i="30" s="1"/>
  <c r="AJ333" i="30"/>
  <c r="AQ333" i="30" s="1"/>
  <c r="AG332" i="30"/>
  <c r="AN332" i="30" s="1"/>
  <c r="AI332" i="30"/>
  <c r="AP332" i="30" s="1"/>
  <c r="AH331" i="30"/>
  <c r="AO331" i="30" s="1"/>
  <c r="AN331" i="30" s="1"/>
  <c r="AH333" i="30"/>
  <c r="AO333" i="30" s="1"/>
  <c r="AI334" i="30"/>
  <c r="AP334" i="30" s="1"/>
  <c r="AK334" i="30"/>
  <c r="AR334" i="30" s="1"/>
  <c r="AJ382" i="30"/>
  <c r="AQ382" i="30" s="1"/>
  <c r="AG381" i="30"/>
  <c r="AN381" i="30" s="1"/>
  <c r="AH380" i="30"/>
  <c r="AO380" i="30" s="1"/>
  <c r="AN380" i="30" s="1"/>
  <c r="AI381" i="30"/>
  <c r="AP381" i="30" s="1"/>
  <c r="AH382" i="30"/>
  <c r="AO382" i="30" s="1"/>
  <c r="AI383" i="30"/>
  <c r="AP383" i="30" s="1"/>
  <c r="AK383" i="30"/>
  <c r="AR383" i="30" s="1"/>
  <c r="AJ256" i="30"/>
  <c r="AQ256" i="30" s="1"/>
  <c r="AH256" i="30"/>
  <c r="AO256" i="30" s="1"/>
  <c r="AH254" i="30"/>
  <c r="AO254" i="30" s="1"/>
  <c r="AN254" i="30" s="1"/>
  <c r="AI255" i="30"/>
  <c r="AP255" i="30" s="1"/>
  <c r="AG255" i="30"/>
  <c r="AN255" i="30" s="1"/>
  <c r="AI257" i="30"/>
  <c r="AP257" i="30" s="1"/>
  <c r="AK257" i="30"/>
  <c r="AR257" i="30" s="1"/>
  <c r="AJ326" i="30"/>
  <c r="AQ326" i="30" s="1"/>
  <c r="AH326" i="30"/>
  <c r="AO326" i="30" s="1"/>
  <c r="AI325" i="30"/>
  <c r="AP325" i="30" s="1"/>
  <c r="AH324" i="30"/>
  <c r="AO324" i="30" s="1"/>
  <c r="AN324" i="30" s="1"/>
  <c r="AG325" i="30"/>
  <c r="AN325" i="30" s="1"/>
  <c r="AI327" i="30"/>
  <c r="AP327" i="30" s="1"/>
  <c r="AK327" i="30"/>
  <c r="AR327" i="30" s="1"/>
  <c r="AJ235" i="30"/>
  <c r="AQ235" i="30" s="1"/>
  <c r="AH235" i="30"/>
  <c r="AO235" i="30" s="1"/>
  <c r="AG234" i="30"/>
  <c r="AN234" i="30" s="1"/>
  <c r="AH233" i="30"/>
  <c r="AO233" i="30" s="1"/>
  <c r="AN233" i="30" s="1"/>
  <c r="AI234" i="30"/>
  <c r="AP234" i="30" s="1"/>
  <c r="AI236" i="30"/>
  <c r="AP236" i="30" s="1"/>
  <c r="AK236" i="30"/>
  <c r="AR236" i="30" s="1"/>
  <c r="AJ459" i="30"/>
  <c r="AQ459" i="30" s="1"/>
  <c r="AH457" i="30"/>
  <c r="AO457" i="30" s="1"/>
  <c r="AN457" i="30" s="1"/>
  <c r="AG458" i="30"/>
  <c r="AN458" i="30" s="1"/>
  <c r="AI458" i="30"/>
  <c r="AP458" i="30" s="1"/>
  <c r="AH459" i="30"/>
  <c r="AO459" i="30" s="1"/>
  <c r="AI460" i="30"/>
  <c r="AP460" i="30" s="1"/>
  <c r="AK460" i="30"/>
  <c r="AR460" i="30" s="1"/>
  <c r="AJ508" i="30"/>
  <c r="AQ508" i="30" s="1"/>
  <c r="AI507" i="30"/>
  <c r="AP507" i="30" s="1"/>
  <c r="AH506" i="30"/>
  <c r="AO506" i="30" s="1"/>
  <c r="AN506" i="30" s="1"/>
  <c r="AH508" i="30"/>
  <c r="AO508" i="30" s="1"/>
  <c r="AG507" i="30"/>
  <c r="AN507" i="30" s="1"/>
  <c r="AI509" i="30"/>
  <c r="AP509" i="30" s="1"/>
  <c r="AK509" i="30"/>
  <c r="AR509" i="30" s="1"/>
  <c r="AJ347" i="30"/>
  <c r="AQ347" i="30" s="1"/>
  <c r="AH345" i="30"/>
  <c r="AO345" i="30" s="1"/>
  <c r="AN345" i="30" s="1"/>
  <c r="AG346" i="30"/>
  <c r="AN346" i="30" s="1"/>
  <c r="AH347" i="30"/>
  <c r="AO347" i="30" s="1"/>
  <c r="AI346" i="30"/>
  <c r="AP346" i="30" s="1"/>
  <c r="AI348" i="30"/>
  <c r="AP348" i="30" s="1"/>
  <c r="AK348" i="30"/>
  <c r="AR348" i="30" s="1"/>
  <c r="AJ137" i="30"/>
  <c r="AQ137" i="30" s="1"/>
  <c r="AG136" i="30"/>
  <c r="AN136" i="30" s="1"/>
  <c r="AH135" i="30"/>
  <c r="AO135" i="30" s="1"/>
  <c r="AN135" i="30" s="1"/>
  <c r="AI136" i="30"/>
  <c r="AP136" i="30" s="1"/>
  <c r="AH137" i="30"/>
  <c r="AO137" i="30" s="1"/>
  <c r="AI138" i="30"/>
  <c r="AP138" i="30" s="1"/>
  <c r="AK138" i="30"/>
  <c r="AR138" i="30" s="1"/>
  <c r="AJ410" i="30"/>
  <c r="AQ410" i="30" s="1"/>
  <c r="AH410" i="30"/>
  <c r="AO410" i="30" s="1"/>
  <c r="AH408" i="30"/>
  <c r="AO408" i="30" s="1"/>
  <c r="AN408" i="30" s="1"/>
  <c r="AG409" i="30"/>
  <c r="AN409" i="30" s="1"/>
  <c r="AI409" i="30"/>
  <c r="AP409" i="30" s="1"/>
  <c r="AI411" i="30"/>
  <c r="AP411" i="30" s="1"/>
  <c r="AK411" i="30"/>
  <c r="AR411" i="30" s="1"/>
  <c r="AJ319" i="30"/>
  <c r="AQ319" i="30" s="1"/>
  <c r="AI318" i="30"/>
  <c r="AP318" i="30" s="1"/>
  <c r="AH319" i="30"/>
  <c r="AO319" i="30" s="1"/>
  <c r="AG318" i="30"/>
  <c r="AN318" i="30" s="1"/>
  <c r="AH317" i="30"/>
  <c r="AO317" i="30" s="1"/>
  <c r="AN317" i="30" s="1"/>
  <c r="AI320" i="30"/>
  <c r="AP320" i="30" s="1"/>
  <c r="AK320" i="30"/>
  <c r="AR320" i="30" s="1"/>
  <c r="AJ487" i="30"/>
  <c r="AQ487" i="30" s="1"/>
  <c r="AI486" i="30"/>
  <c r="AP486" i="30" s="1"/>
  <c r="AG486" i="30"/>
  <c r="AN486" i="30" s="1"/>
  <c r="AH485" i="30"/>
  <c r="AO485" i="30" s="1"/>
  <c r="AN485" i="30" s="1"/>
  <c r="AH487" i="30"/>
  <c r="AO487" i="30" s="1"/>
  <c r="AI488" i="30"/>
  <c r="AP488" i="30" s="1"/>
  <c r="AK488" i="30"/>
  <c r="AR488" i="30" s="1"/>
  <c r="AJ249" i="30"/>
  <c r="AQ249" i="30" s="1"/>
  <c r="AH247" i="30"/>
  <c r="AO247" i="30" s="1"/>
  <c r="AN247" i="30" s="1"/>
  <c r="AI248" i="30"/>
  <c r="AP248" i="30" s="1"/>
  <c r="AH249" i="30"/>
  <c r="AO249" i="30" s="1"/>
  <c r="AG248" i="30"/>
  <c r="AN248" i="30" s="1"/>
  <c r="AI250" i="30"/>
  <c r="AP250" i="30" s="1"/>
  <c r="AK250" i="30"/>
  <c r="AR250" i="30" s="1"/>
  <c r="AJ396" i="30"/>
  <c r="AQ396" i="30" s="1"/>
  <c r="AI395" i="30"/>
  <c r="AP395" i="30" s="1"/>
  <c r="AH396" i="30"/>
  <c r="AO396" i="30" s="1"/>
  <c r="AG395" i="30"/>
  <c r="AN395" i="30" s="1"/>
  <c r="AH394" i="30"/>
  <c r="AO394" i="30" s="1"/>
  <c r="AN394" i="30" s="1"/>
  <c r="AI397" i="30"/>
  <c r="AP397" i="30" s="1"/>
  <c r="AK397" i="30"/>
  <c r="AR397" i="30" s="1"/>
  <c r="AJ480" i="30"/>
  <c r="AQ480" i="30" s="1"/>
  <c r="AG479" i="30"/>
  <c r="AN479" i="30" s="1"/>
  <c r="AH478" i="30"/>
  <c r="AO478" i="30" s="1"/>
  <c r="AN478" i="30" s="1"/>
  <c r="AI479" i="30"/>
  <c r="AP479" i="30" s="1"/>
  <c r="AH480" i="30"/>
  <c r="AO480" i="30" s="1"/>
  <c r="AI481" i="30"/>
  <c r="AP481" i="30" s="1"/>
  <c r="AK481" i="30"/>
  <c r="AR481" i="30" s="1"/>
  <c r="AJ228" i="30"/>
  <c r="AQ228" i="30" s="1"/>
  <c r="AI227" i="30"/>
  <c r="AP227" i="30" s="1"/>
  <c r="AG227" i="30"/>
  <c r="AN227" i="30" s="1"/>
  <c r="AH226" i="30"/>
  <c r="AO226" i="30" s="1"/>
  <c r="AN226" i="30" s="1"/>
  <c r="AH228" i="30"/>
  <c r="AO228" i="30" s="1"/>
  <c r="AI229" i="30"/>
  <c r="AP229" i="30" s="1"/>
  <c r="AK229" i="30"/>
  <c r="AR229" i="30" s="1"/>
  <c r="U235" i="30"/>
  <c r="AB235" i="30" s="1"/>
  <c r="R234" i="30"/>
  <c r="Y234" i="30" s="1"/>
  <c r="S233" i="30"/>
  <c r="Z233" i="30" s="1"/>
  <c r="Y233" i="30" s="1"/>
  <c r="T234" i="30"/>
  <c r="AA234" i="30" s="1"/>
  <c r="S235" i="30"/>
  <c r="Z235" i="30" s="1"/>
  <c r="T236" i="30"/>
  <c r="AA236" i="30" s="1"/>
  <c r="V236" i="30"/>
  <c r="AC236" i="30" s="1"/>
  <c r="AJ172" i="30"/>
  <c r="AQ172" i="30" s="1"/>
  <c r="AG171" i="30"/>
  <c r="AN171" i="30" s="1"/>
  <c r="AH170" i="30"/>
  <c r="AO170" i="30" s="1"/>
  <c r="AN170" i="30" s="1"/>
  <c r="AI171" i="30"/>
  <c r="AP171" i="30" s="1"/>
  <c r="AH172" i="30"/>
  <c r="AO172" i="30" s="1"/>
  <c r="AI173" i="30"/>
  <c r="AP173" i="30" s="1"/>
  <c r="AK173" i="30"/>
  <c r="AR173" i="30" s="1"/>
  <c r="AJ270" i="30"/>
  <c r="AQ270" i="30" s="1"/>
  <c r="AG269" i="30"/>
  <c r="AN269" i="30" s="1"/>
  <c r="AH268" i="30"/>
  <c r="AO268" i="30" s="1"/>
  <c r="AN268" i="30" s="1"/>
  <c r="AI269" i="30"/>
  <c r="AP269" i="30" s="1"/>
  <c r="AH270" i="30"/>
  <c r="AO270" i="30" s="1"/>
  <c r="AI271" i="30"/>
  <c r="AP271" i="30" s="1"/>
  <c r="AK271" i="30"/>
  <c r="AR271" i="30" s="1"/>
  <c r="AJ340" i="30"/>
  <c r="AQ340" i="30" s="1"/>
  <c r="AH338" i="30"/>
  <c r="AO338" i="30" s="1"/>
  <c r="AN338" i="30" s="1"/>
  <c r="AG339" i="30"/>
  <c r="AN339" i="30" s="1"/>
  <c r="AI339" i="30"/>
  <c r="AP339" i="30" s="1"/>
  <c r="AH340" i="30"/>
  <c r="AO340" i="30" s="1"/>
  <c r="AI341" i="30"/>
  <c r="AP341" i="30" s="1"/>
  <c r="AK341" i="30"/>
  <c r="AR341" i="30" s="1"/>
  <c r="U291" i="30"/>
  <c r="AB291" i="30" s="1"/>
  <c r="R290" i="30"/>
  <c r="Y290" i="30" s="1"/>
  <c r="T290" i="30"/>
  <c r="AA290" i="30" s="1"/>
  <c r="S291" i="30"/>
  <c r="Z291" i="30" s="1"/>
  <c r="S289" i="30"/>
  <c r="Z289" i="30" s="1"/>
  <c r="Y289" i="30" s="1"/>
  <c r="T292" i="30"/>
  <c r="AA292" i="30" s="1"/>
  <c r="V292" i="30"/>
  <c r="AC292" i="30" s="1"/>
  <c r="AJ445" i="30"/>
  <c r="AQ445" i="30" s="1"/>
  <c r="AI444" i="30"/>
  <c r="AP444" i="30" s="1"/>
  <c r="AH445" i="30"/>
  <c r="AO445" i="30" s="1"/>
  <c r="AH443" i="30"/>
  <c r="AO443" i="30" s="1"/>
  <c r="AN443" i="30" s="1"/>
  <c r="AG444" i="30"/>
  <c r="AN444" i="30" s="1"/>
  <c r="AI446" i="30"/>
  <c r="AP446" i="30" s="1"/>
  <c r="AK446" i="30"/>
  <c r="AR446" i="30" s="1"/>
  <c r="AJ130" i="30"/>
  <c r="AQ130" i="30" s="1"/>
  <c r="AG129" i="30"/>
  <c r="AN129" i="30" s="1"/>
  <c r="AH128" i="30"/>
  <c r="AO128" i="30" s="1"/>
  <c r="AN128" i="30" s="1"/>
  <c r="AI129" i="30"/>
  <c r="AP129" i="30" s="1"/>
  <c r="AH130" i="30"/>
  <c r="AO130" i="30" s="1"/>
  <c r="AI131" i="30"/>
  <c r="AP131" i="30" s="1"/>
  <c r="AK131" i="30"/>
  <c r="AR131" i="30" s="1"/>
  <c r="AJ501" i="30"/>
  <c r="AQ501" i="30" s="1"/>
  <c r="AI500" i="30"/>
  <c r="AP500" i="30" s="1"/>
  <c r="AH499" i="30"/>
  <c r="AO499" i="30" s="1"/>
  <c r="AN499" i="30" s="1"/>
  <c r="AH501" i="30"/>
  <c r="AO501" i="30" s="1"/>
  <c r="AG500" i="30"/>
  <c r="AN500" i="30" s="1"/>
  <c r="AI502" i="30"/>
  <c r="AP502" i="30" s="1"/>
  <c r="AK502" i="30"/>
  <c r="AR502" i="30" s="1"/>
  <c r="U347" i="30"/>
  <c r="AB347" i="30" s="1"/>
  <c r="S345" i="30"/>
  <c r="Z345" i="30" s="1"/>
  <c r="Y345" i="30" s="1"/>
  <c r="T346" i="30"/>
  <c r="AA346" i="30" s="1"/>
  <c r="R346" i="30"/>
  <c r="Y346" i="30" s="1"/>
  <c r="S347" i="30"/>
  <c r="Z347" i="30" s="1"/>
  <c r="T348" i="30"/>
  <c r="AA348" i="30" s="1"/>
  <c r="V348" i="30"/>
  <c r="AC348" i="30" s="1"/>
  <c r="AJ438" i="30"/>
  <c r="AQ438" i="30" s="1"/>
  <c r="AH438" i="30"/>
  <c r="AO438" i="30" s="1"/>
  <c r="AH436" i="30"/>
  <c r="AO436" i="30" s="1"/>
  <c r="AN436" i="30" s="1"/>
  <c r="AG437" i="30"/>
  <c r="AN437" i="30" s="1"/>
  <c r="AI437" i="30"/>
  <c r="AP437" i="30" s="1"/>
  <c r="AI439" i="30"/>
  <c r="AP439" i="30" s="1"/>
  <c r="AK439" i="30"/>
  <c r="AR439" i="30" s="1"/>
  <c r="AJ242" i="30"/>
  <c r="AQ242" i="30" s="1"/>
  <c r="AH240" i="30"/>
  <c r="AO240" i="30" s="1"/>
  <c r="AN240" i="30" s="1"/>
  <c r="AI241" i="30"/>
  <c r="AP241" i="30" s="1"/>
  <c r="AH242" i="30"/>
  <c r="AO242" i="30" s="1"/>
  <c r="AG241" i="30"/>
  <c r="AN241" i="30" s="1"/>
  <c r="AI243" i="30"/>
  <c r="AP243" i="30" s="1"/>
  <c r="AK243" i="30"/>
  <c r="AR243" i="30" s="1"/>
  <c r="AJ221" i="30"/>
  <c r="AQ221" i="30" s="1"/>
  <c r="AH219" i="30"/>
  <c r="AO219" i="30" s="1"/>
  <c r="AN219" i="30" s="1"/>
  <c r="AI220" i="30"/>
  <c r="AP220" i="30" s="1"/>
  <c r="AH221" i="30"/>
  <c r="AO221" i="30" s="1"/>
  <c r="AG220" i="30"/>
  <c r="AN220" i="30" s="1"/>
  <c r="AI222" i="30"/>
  <c r="AP222" i="30" s="1"/>
  <c r="AK222" i="30"/>
  <c r="AR222" i="30" s="1"/>
  <c r="AJ200" i="30"/>
  <c r="AQ200" i="30" s="1"/>
  <c r="AH200" i="30"/>
  <c r="AO200" i="30" s="1"/>
  <c r="AH198" i="30"/>
  <c r="AO198" i="30" s="1"/>
  <c r="AN198" i="30" s="1"/>
  <c r="AG199" i="30"/>
  <c r="AN199" i="30" s="1"/>
  <c r="AI199" i="30"/>
  <c r="AP199" i="30" s="1"/>
  <c r="AI201" i="30"/>
  <c r="AP201" i="30" s="1"/>
  <c r="AK201" i="30"/>
  <c r="AR201" i="30" s="1"/>
  <c r="L144" i="30"/>
  <c r="K458" i="30"/>
  <c r="L242" i="30"/>
  <c r="AJ186" i="30"/>
  <c r="AQ186" i="30" s="1"/>
  <c r="AH186" i="30"/>
  <c r="AO186" i="30" s="1"/>
  <c r="AI185" i="30"/>
  <c r="AP185" i="30" s="1"/>
  <c r="AG185" i="30"/>
  <c r="AN185" i="30" s="1"/>
  <c r="AH184" i="30"/>
  <c r="AO184" i="30" s="1"/>
  <c r="AN184" i="30" s="1"/>
  <c r="AI187" i="30"/>
  <c r="AP187" i="30" s="1"/>
  <c r="AK187" i="30"/>
  <c r="AR187" i="30" s="1"/>
  <c r="AJ284" i="30"/>
  <c r="AQ284" i="30" s="1"/>
  <c r="AH284" i="30"/>
  <c r="AO284" i="30" s="1"/>
  <c r="AH282" i="30"/>
  <c r="AO282" i="30" s="1"/>
  <c r="AN282" i="30" s="1"/>
  <c r="AG283" i="30"/>
  <c r="AN283" i="30" s="1"/>
  <c r="AI283" i="30"/>
  <c r="AP283" i="30" s="1"/>
  <c r="AI285" i="30"/>
  <c r="AP285" i="30" s="1"/>
  <c r="AK285" i="30"/>
  <c r="AR285" i="30" s="1"/>
  <c r="AJ515" i="30"/>
  <c r="AQ515" i="30" s="1"/>
  <c r="AG514" i="30"/>
  <c r="AN514" i="30" s="1"/>
  <c r="AI514" i="30"/>
  <c r="AP514" i="30" s="1"/>
  <c r="AH515" i="30"/>
  <c r="AO515" i="30" s="1"/>
  <c r="AH513" i="30"/>
  <c r="AO513" i="30" s="1"/>
  <c r="AN513" i="30" s="1"/>
  <c r="AI516" i="30"/>
  <c r="AP516" i="30" s="1"/>
  <c r="AK516" i="30"/>
  <c r="AR516" i="30" s="1"/>
  <c r="AJ431" i="30"/>
  <c r="AQ431" i="30" s="1"/>
  <c r="AH429" i="30"/>
  <c r="AO429" i="30" s="1"/>
  <c r="AN429" i="30" s="1"/>
  <c r="AG430" i="30"/>
  <c r="AN430" i="30" s="1"/>
  <c r="AI430" i="30"/>
  <c r="AP430" i="30" s="1"/>
  <c r="AH431" i="30"/>
  <c r="AO431" i="30" s="1"/>
  <c r="AI432" i="30"/>
  <c r="AP432" i="30" s="1"/>
  <c r="AK432" i="30"/>
  <c r="AR432" i="30" s="1"/>
  <c r="L480" i="30"/>
  <c r="L298" i="30"/>
  <c r="M93" i="20"/>
  <c r="P498" i="20" s="1"/>
  <c r="R500" i="20" s="1"/>
  <c r="Y500" i="20" s="1"/>
  <c r="AJ151" i="30"/>
  <c r="AQ151" i="30" s="1"/>
  <c r="AI150" i="30"/>
  <c r="AP150" i="30" s="1"/>
  <c r="AH151" i="30"/>
  <c r="AO151" i="30" s="1"/>
  <c r="AG150" i="30"/>
  <c r="AN150" i="30" s="1"/>
  <c r="AH149" i="30"/>
  <c r="AO149" i="30" s="1"/>
  <c r="AN149" i="30" s="1"/>
  <c r="AI152" i="30"/>
  <c r="AP152" i="30" s="1"/>
  <c r="AK152" i="30"/>
  <c r="AR152" i="30" s="1"/>
  <c r="M124" i="30"/>
  <c r="M208" i="30"/>
  <c r="M138" i="30"/>
  <c r="AJ298" i="30"/>
  <c r="AQ298" i="30" s="1"/>
  <c r="AI297" i="30"/>
  <c r="AP297" i="30" s="1"/>
  <c r="AH296" i="30"/>
  <c r="AO296" i="30" s="1"/>
  <c r="AN296" i="30" s="1"/>
  <c r="AG297" i="30"/>
  <c r="AN297" i="30" s="1"/>
  <c r="AH298" i="30"/>
  <c r="AO298" i="30" s="1"/>
  <c r="AI299" i="30"/>
  <c r="AP299" i="30" s="1"/>
  <c r="AK299" i="30"/>
  <c r="AR299" i="30" s="1"/>
  <c r="L452" i="30"/>
  <c r="K472" i="30"/>
  <c r="K178" i="30"/>
  <c r="K479" i="30"/>
  <c r="K115" i="30"/>
  <c r="AJ165" i="30"/>
  <c r="AQ165" i="30" s="1"/>
  <c r="AG164" i="30"/>
  <c r="AN164" i="30" s="1"/>
  <c r="AI164" i="30"/>
  <c r="AP164" i="30" s="1"/>
  <c r="AH163" i="30"/>
  <c r="AO163" i="30" s="1"/>
  <c r="AN163" i="30" s="1"/>
  <c r="AH165" i="30"/>
  <c r="AO165" i="30" s="1"/>
  <c r="AI166" i="30"/>
  <c r="AP166" i="30" s="1"/>
  <c r="AK166" i="30"/>
  <c r="AR166" i="30" s="1"/>
  <c r="AJ263" i="30"/>
  <c r="AQ263" i="30" s="1"/>
  <c r="AG262" i="30"/>
  <c r="AN262" i="30" s="1"/>
  <c r="AH261" i="30"/>
  <c r="AO261" i="30" s="1"/>
  <c r="AN261" i="30" s="1"/>
  <c r="AH263" i="30"/>
  <c r="AO263" i="30" s="1"/>
  <c r="AI262" i="30"/>
  <c r="AP262" i="30" s="1"/>
  <c r="AI264" i="30"/>
  <c r="AP264" i="30" s="1"/>
  <c r="AK264" i="30"/>
  <c r="AR264" i="30" s="1"/>
  <c r="AJ361" i="30"/>
  <c r="AQ361" i="30" s="1"/>
  <c r="AH361" i="30"/>
  <c r="AO361" i="30" s="1"/>
  <c r="AG360" i="30"/>
  <c r="AN360" i="30" s="1"/>
  <c r="AI360" i="30"/>
  <c r="AP360" i="30" s="1"/>
  <c r="AH359" i="30"/>
  <c r="AO359" i="30" s="1"/>
  <c r="AN359" i="30" s="1"/>
  <c r="AI362" i="30"/>
  <c r="AP362" i="30" s="1"/>
  <c r="AK362" i="30"/>
  <c r="AR362" i="30" s="1"/>
  <c r="AJ312" i="30"/>
  <c r="AQ312" i="30" s="1"/>
  <c r="AH312" i="30"/>
  <c r="AO312" i="30" s="1"/>
  <c r="AG311" i="30"/>
  <c r="AN311" i="30" s="1"/>
  <c r="AH310" i="30"/>
  <c r="AO310" i="30" s="1"/>
  <c r="AN310" i="30" s="1"/>
  <c r="AI311" i="30"/>
  <c r="AP311" i="30" s="1"/>
  <c r="AI313" i="30"/>
  <c r="AP313" i="30" s="1"/>
  <c r="AK313" i="30"/>
  <c r="AR313" i="30" s="1"/>
  <c r="AJ214" i="30"/>
  <c r="AQ214" i="30" s="1"/>
  <c r="AG213" i="30"/>
  <c r="AN213" i="30" s="1"/>
  <c r="AH212" i="30"/>
  <c r="AO212" i="30" s="1"/>
  <c r="AN212" i="30" s="1"/>
  <c r="AI213" i="30"/>
  <c r="AP213" i="30" s="1"/>
  <c r="AH214" i="30"/>
  <c r="AO214" i="30" s="1"/>
  <c r="AI215" i="30"/>
  <c r="AP215" i="30" s="1"/>
  <c r="AK215" i="30"/>
  <c r="AR215" i="30" s="1"/>
  <c r="M194" i="30"/>
  <c r="M516" i="30"/>
  <c r="K395" i="30"/>
  <c r="K311" i="30"/>
  <c r="M229" i="30"/>
  <c r="M250" i="30"/>
  <c r="K206" i="30"/>
  <c r="M236" i="30"/>
  <c r="AJ389" i="30"/>
  <c r="AQ389" i="30" s="1"/>
  <c r="AH389" i="30"/>
  <c r="AO389" i="30" s="1"/>
  <c r="AG388" i="30"/>
  <c r="AN388" i="30" s="1"/>
  <c r="AH387" i="30"/>
  <c r="AO387" i="30" s="1"/>
  <c r="AN387" i="30" s="1"/>
  <c r="AI388" i="30"/>
  <c r="AP388" i="30" s="1"/>
  <c r="AI390" i="30"/>
  <c r="AP390" i="30" s="1"/>
  <c r="AK390" i="30"/>
  <c r="AR390" i="30" s="1"/>
  <c r="AJ417" i="30"/>
  <c r="AQ417" i="30" s="1"/>
  <c r="AI416" i="30"/>
  <c r="AP416" i="30" s="1"/>
  <c r="AH417" i="30"/>
  <c r="AO417" i="30" s="1"/>
  <c r="AH415" i="30"/>
  <c r="AO415" i="30" s="1"/>
  <c r="AN415" i="30" s="1"/>
  <c r="AG416" i="30"/>
  <c r="AN416" i="30" s="1"/>
  <c r="AI418" i="30"/>
  <c r="AP418" i="30" s="1"/>
  <c r="AK418" i="30"/>
  <c r="AR418" i="30" s="1"/>
  <c r="AJ116" i="30"/>
  <c r="AQ116" i="30" s="1"/>
  <c r="AH114" i="30"/>
  <c r="AO114" i="30" s="1"/>
  <c r="AN114" i="30" s="1"/>
  <c r="AI115" i="30"/>
  <c r="AP115" i="30" s="1"/>
  <c r="AH116" i="30"/>
  <c r="AO116" i="30" s="1"/>
  <c r="AG115" i="30"/>
  <c r="AN115" i="30" s="1"/>
  <c r="AI117" i="30"/>
  <c r="AP117" i="30" s="1"/>
  <c r="AK117" i="30"/>
  <c r="AR117" i="30" s="1"/>
  <c r="K171" i="30"/>
  <c r="K136" i="30"/>
  <c r="L235" i="30"/>
  <c r="L284" i="30"/>
  <c r="K122" i="30"/>
  <c r="M467" i="30"/>
  <c r="L291" i="30"/>
  <c r="M264" i="30"/>
  <c r="K150" i="30"/>
  <c r="M509" i="30"/>
  <c r="K423" i="30"/>
  <c r="M418" i="30"/>
  <c r="K381" i="30"/>
  <c r="L137" i="30"/>
  <c r="M334" i="30"/>
  <c r="L263" i="30"/>
  <c r="L221" i="30"/>
  <c r="L151" i="30"/>
  <c r="M306" i="30"/>
  <c r="K514" i="30"/>
  <c r="M341" i="30"/>
  <c r="M362" i="30"/>
  <c r="U263" i="30"/>
  <c r="AB263" i="30" s="1"/>
  <c r="R262" i="30"/>
  <c r="Y262" i="30" s="1"/>
  <c r="T262" i="30"/>
  <c r="AA262" i="30" s="1"/>
  <c r="S261" i="30"/>
  <c r="Z261" i="30" s="1"/>
  <c r="Y261" i="30" s="1"/>
  <c r="S263" i="30"/>
  <c r="Z263" i="30" s="1"/>
  <c r="T264" i="30"/>
  <c r="AA264" i="30" s="1"/>
  <c r="V264" i="30"/>
  <c r="AC264" i="30" s="1"/>
  <c r="AJ473" i="30"/>
  <c r="AQ473" i="30" s="1"/>
  <c r="AG472" i="30"/>
  <c r="AN472" i="30" s="1"/>
  <c r="AH471" i="30"/>
  <c r="AO471" i="30" s="1"/>
  <c r="AN471" i="30" s="1"/>
  <c r="AI472" i="30"/>
  <c r="AP472" i="30" s="1"/>
  <c r="AH473" i="30"/>
  <c r="AO473" i="30" s="1"/>
  <c r="AI474" i="30"/>
  <c r="AP474" i="30" s="1"/>
  <c r="AK474" i="30"/>
  <c r="AR474" i="30" s="1"/>
  <c r="AJ424" i="30"/>
  <c r="AQ424" i="30" s="1"/>
  <c r="AH422" i="30"/>
  <c r="AO422" i="30" s="1"/>
  <c r="AN422" i="30" s="1"/>
  <c r="AG423" i="30"/>
  <c r="AN423" i="30" s="1"/>
  <c r="AI423" i="30"/>
  <c r="AP423" i="30" s="1"/>
  <c r="AH424" i="30"/>
  <c r="AO424" i="30" s="1"/>
  <c r="AI425" i="30"/>
  <c r="AP425" i="30" s="1"/>
  <c r="AK425" i="30"/>
  <c r="AR425" i="30" s="1"/>
  <c r="AJ207" i="30"/>
  <c r="AQ207" i="30" s="1"/>
  <c r="AI206" i="30"/>
  <c r="AP206" i="30" s="1"/>
  <c r="AH207" i="30"/>
  <c r="AO207" i="30" s="1"/>
  <c r="AG206" i="30"/>
  <c r="AN206" i="30" s="1"/>
  <c r="AH205" i="30"/>
  <c r="AO205" i="30" s="1"/>
  <c r="AN205" i="30" s="1"/>
  <c r="AI208" i="30"/>
  <c r="AP208" i="30" s="1"/>
  <c r="AK208" i="30"/>
  <c r="AR208" i="30" s="1"/>
  <c r="AJ494" i="30"/>
  <c r="AQ494" i="30" s="1"/>
  <c r="AH494" i="30"/>
  <c r="AO494" i="30" s="1"/>
  <c r="AH492" i="30"/>
  <c r="AO492" i="30" s="1"/>
  <c r="AN492" i="30" s="1"/>
  <c r="AI493" i="30"/>
  <c r="AP493" i="30" s="1"/>
  <c r="AG493" i="30"/>
  <c r="AN493" i="30" s="1"/>
  <c r="AI495" i="30"/>
  <c r="AP495" i="30" s="1"/>
  <c r="AK495" i="30"/>
  <c r="AR495" i="30" s="1"/>
  <c r="L466" i="30"/>
  <c r="K332" i="30"/>
  <c r="L508" i="30"/>
  <c r="K227" i="30"/>
  <c r="K234" i="30"/>
  <c r="AJ144" i="30"/>
  <c r="AQ144" i="30" s="1"/>
  <c r="AH144" i="30"/>
  <c r="AO144" i="30" s="1"/>
  <c r="AH142" i="30"/>
  <c r="AO142" i="30" s="1"/>
  <c r="AN142" i="30" s="1"/>
  <c r="AI143" i="30"/>
  <c r="AP143" i="30" s="1"/>
  <c r="AG143" i="30"/>
  <c r="AN143" i="30" s="1"/>
  <c r="AI145" i="30"/>
  <c r="AP145" i="30" s="1"/>
  <c r="AK145" i="30"/>
  <c r="AR145" i="30" s="1"/>
  <c r="K318" i="30"/>
  <c r="M348" i="30"/>
  <c r="AJ179" i="30"/>
  <c r="AQ179" i="30" s="1"/>
  <c r="AG178" i="30"/>
  <c r="AN178" i="30" s="1"/>
  <c r="AH179" i="30"/>
  <c r="AO179" i="30" s="1"/>
  <c r="AH177" i="30"/>
  <c r="AO177" i="30" s="1"/>
  <c r="AN177" i="30" s="1"/>
  <c r="AI178" i="30"/>
  <c r="AP178" i="30" s="1"/>
  <c r="AI180" i="30"/>
  <c r="AP180" i="30" s="1"/>
  <c r="AK180" i="30"/>
  <c r="AR180" i="30" s="1"/>
  <c r="AJ158" i="30"/>
  <c r="AQ158" i="30" s="1"/>
  <c r="AG157" i="30"/>
  <c r="AN157" i="30" s="1"/>
  <c r="AI157" i="30"/>
  <c r="AP157" i="30" s="1"/>
  <c r="AH156" i="30"/>
  <c r="AO156" i="30" s="1"/>
  <c r="AN156" i="30" s="1"/>
  <c r="AH158" i="30"/>
  <c r="AO158" i="30" s="1"/>
  <c r="AI159" i="30"/>
  <c r="AP159" i="30" s="1"/>
  <c r="AK159" i="30"/>
  <c r="AR159" i="30" s="1"/>
  <c r="AJ466" i="30"/>
  <c r="AQ466" i="30" s="1"/>
  <c r="AG465" i="30"/>
  <c r="AN465" i="30" s="1"/>
  <c r="AI465" i="30"/>
  <c r="AP465" i="30" s="1"/>
  <c r="AH464" i="30"/>
  <c r="AO464" i="30" s="1"/>
  <c r="AN464" i="30" s="1"/>
  <c r="AH466" i="30"/>
  <c r="AO466" i="30" s="1"/>
  <c r="AI467" i="30"/>
  <c r="AP467" i="30" s="1"/>
  <c r="AK467" i="30"/>
  <c r="AR467" i="30" s="1"/>
  <c r="K507" i="30"/>
  <c r="K416" i="30"/>
  <c r="K360" i="30"/>
  <c r="AJ109" i="30"/>
  <c r="AQ109" i="30" s="1"/>
  <c r="AH109" i="30"/>
  <c r="AO109" i="30" s="1"/>
  <c r="AI108" i="30"/>
  <c r="AP108" i="30" s="1"/>
  <c r="AG108" i="30"/>
  <c r="AN108" i="30" s="1"/>
  <c r="AH107" i="30"/>
  <c r="AO107" i="30" s="1"/>
  <c r="AN107" i="30" s="1"/>
  <c r="AI110" i="30"/>
  <c r="AP110" i="30" s="1"/>
  <c r="AK110" i="30"/>
  <c r="AR110" i="30" s="1"/>
  <c r="M327" i="30"/>
  <c r="M446" i="30"/>
  <c r="M166" i="30"/>
  <c r="AJ193" i="30"/>
  <c r="AQ193" i="30" s="1"/>
  <c r="AH193" i="30"/>
  <c r="AO193" i="30" s="1"/>
  <c r="AG192" i="30"/>
  <c r="AN192" i="30" s="1"/>
  <c r="AH191" i="30"/>
  <c r="AO191" i="30" s="1"/>
  <c r="AN191" i="30" s="1"/>
  <c r="AI192" i="30"/>
  <c r="AP192" i="30" s="1"/>
  <c r="AI194" i="30"/>
  <c r="AP194" i="30" s="1"/>
  <c r="AK194" i="30"/>
  <c r="AR194" i="30" s="1"/>
  <c r="AJ291" i="30"/>
  <c r="AQ291" i="30" s="1"/>
  <c r="AI290" i="30"/>
  <c r="AP290" i="30" s="1"/>
  <c r="AH291" i="30"/>
  <c r="AO291" i="30" s="1"/>
  <c r="AH289" i="30"/>
  <c r="AO289" i="30" s="1"/>
  <c r="AN289" i="30" s="1"/>
  <c r="AG290" i="30"/>
  <c r="AN290" i="30" s="1"/>
  <c r="AI292" i="30"/>
  <c r="AP292" i="30" s="1"/>
  <c r="AK292" i="30"/>
  <c r="AR292" i="30" s="1"/>
  <c r="K367" i="30"/>
  <c r="L214" i="30"/>
  <c r="L389" i="30"/>
  <c r="L186" i="30"/>
  <c r="L130" i="30"/>
  <c r="L445" i="30"/>
  <c r="K101" i="30"/>
  <c r="M243" i="30"/>
  <c r="AJ368" i="30"/>
  <c r="AQ368" i="30" s="1"/>
  <c r="AG367" i="30"/>
  <c r="AN367" i="30" s="1"/>
  <c r="AI367" i="30"/>
  <c r="AP367" i="30" s="1"/>
  <c r="AH366" i="30"/>
  <c r="AO366" i="30" s="1"/>
  <c r="AN366" i="30" s="1"/>
  <c r="AH368" i="30"/>
  <c r="AO368" i="30" s="1"/>
  <c r="AI369" i="30"/>
  <c r="AP369" i="30" s="1"/>
  <c r="AK369" i="30"/>
  <c r="AR369" i="30" s="1"/>
  <c r="M201" i="30"/>
  <c r="L102" i="30"/>
  <c r="K346" i="30"/>
  <c r="U277" i="30"/>
  <c r="AB277" i="30" s="1"/>
  <c r="AJ305" i="30"/>
  <c r="AQ305" i="30" s="1"/>
  <c r="AG304" i="30"/>
  <c r="AN304" i="30" s="1"/>
  <c r="AH303" i="30"/>
  <c r="AO303" i="30" s="1"/>
  <c r="AN303" i="30" s="1"/>
  <c r="AI304" i="30"/>
  <c r="AP304" i="30" s="1"/>
  <c r="AH305" i="30"/>
  <c r="AO305" i="30" s="1"/>
  <c r="AI306" i="30"/>
  <c r="AP306" i="30" s="1"/>
  <c r="AK306" i="30"/>
  <c r="AR306" i="30" s="1"/>
  <c r="K185" i="30"/>
  <c r="M355" i="30"/>
  <c r="L165" i="30"/>
  <c r="K402" i="30"/>
  <c r="M453" i="30"/>
  <c r="M481" i="30"/>
  <c r="L494" i="30"/>
  <c r="L354" i="30"/>
  <c r="L459" i="30"/>
  <c r="K129" i="30"/>
  <c r="K269" i="30"/>
  <c r="M432" i="30"/>
  <c r="L200" i="30"/>
  <c r="K444" i="30"/>
  <c r="K241" i="30"/>
  <c r="U494" i="20"/>
  <c r="AB494" i="20" s="1"/>
  <c r="R493" i="20"/>
  <c r="Y493" i="20" s="1"/>
  <c r="S494" i="20"/>
  <c r="Z494" i="20" s="1"/>
  <c r="S492" i="20"/>
  <c r="Z492" i="20" s="1"/>
  <c r="Y492" i="20" s="1"/>
  <c r="T493" i="20"/>
  <c r="AA493" i="20" s="1"/>
  <c r="T495" i="20"/>
  <c r="AA495" i="20" s="1"/>
  <c r="V495" i="20"/>
  <c r="AC495" i="20" s="1"/>
  <c r="AI493" i="20"/>
  <c r="AP493" i="20" s="1"/>
  <c r="AJ466" i="20"/>
  <c r="AQ466" i="20" s="1"/>
  <c r="AP466" i="20" s="1"/>
  <c r="AG199" i="29"/>
  <c r="AN199" i="29" s="1"/>
  <c r="S513" i="29"/>
  <c r="Z513" i="29" s="1"/>
  <c r="Y513" i="29" s="1"/>
  <c r="AH492" i="20"/>
  <c r="AO492" i="20" s="1"/>
  <c r="AN492" i="20" s="1"/>
  <c r="AI465" i="20"/>
  <c r="AP465" i="20" s="1"/>
  <c r="AH198" i="29"/>
  <c r="AO198" i="29" s="1"/>
  <c r="AN198" i="29" s="1"/>
  <c r="R514" i="29"/>
  <c r="Y514" i="29" s="1"/>
  <c r="AJ494" i="20"/>
  <c r="AQ494" i="20" s="1"/>
  <c r="AH464" i="20"/>
  <c r="AO464" i="20" s="1"/>
  <c r="AN464" i="20" s="1"/>
  <c r="AH200" i="29"/>
  <c r="AO200" i="29" s="1"/>
  <c r="T514" i="29"/>
  <c r="AA514" i="29" s="1"/>
  <c r="AG493" i="20"/>
  <c r="AN493" i="20" s="1"/>
  <c r="AI199" i="29"/>
  <c r="AP199" i="29" s="1"/>
  <c r="U515" i="29"/>
  <c r="AB515" i="29" s="1"/>
  <c r="AJ200" i="29"/>
  <c r="AQ200" i="29" s="1"/>
  <c r="AG465" i="20"/>
  <c r="AN465" i="20" s="1"/>
  <c r="V313" i="29"/>
  <c r="AC313" i="29" s="1"/>
  <c r="AQ138" i="29"/>
  <c r="T313" i="29"/>
  <c r="AA313" i="29" s="1"/>
  <c r="R311" i="29"/>
  <c r="Y311" i="29" s="1"/>
  <c r="T311" i="29"/>
  <c r="AA311" i="29" s="1"/>
  <c r="S312" i="29"/>
  <c r="Z312" i="29" s="1"/>
  <c r="AA312" i="29" s="1"/>
  <c r="U235" i="20"/>
  <c r="AB235" i="20" s="1"/>
  <c r="S310" i="29"/>
  <c r="Z310" i="29" s="1"/>
  <c r="Y310" i="29" s="1"/>
  <c r="AK467" i="20"/>
  <c r="AR467" i="20" s="1"/>
  <c r="AI467" i="20"/>
  <c r="AP467" i="20" s="1"/>
  <c r="V516" i="29"/>
  <c r="AC516" i="29" s="1"/>
  <c r="AB516" i="29" s="1"/>
  <c r="AO283" i="29"/>
  <c r="AP326" i="29"/>
  <c r="AO374" i="29"/>
  <c r="AQ222" i="29"/>
  <c r="AP375" i="29"/>
  <c r="AO220" i="29"/>
  <c r="AP452" i="29"/>
  <c r="AP256" i="29"/>
  <c r="AI486" i="20"/>
  <c r="AP486" i="20" s="1"/>
  <c r="AO255" i="29"/>
  <c r="AP221" i="29"/>
  <c r="AQ103" i="29"/>
  <c r="AQ159" i="29"/>
  <c r="AQ124" i="29"/>
  <c r="AP165" i="29"/>
  <c r="AQ187" i="29"/>
  <c r="M90" i="20"/>
  <c r="P477" i="20" s="1"/>
  <c r="S480" i="20" s="1"/>
  <c r="Z480" i="20" s="1"/>
  <c r="AQ327" i="29"/>
  <c r="AP277" i="29"/>
  <c r="AP123" i="29"/>
  <c r="AQ215" i="29"/>
  <c r="AO304" i="29"/>
  <c r="AK488" i="20"/>
  <c r="AR488" i="20" s="1"/>
  <c r="AI472" i="20"/>
  <c r="AP472" i="20" s="1"/>
  <c r="AH487" i="20"/>
  <c r="AO487" i="20" s="1"/>
  <c r="AG472" i="20"/>
  <c r="AN472" i="20" s="1"/>
  <c r="AI488" i="20"/>
  <c r="AP488" i="20" s="1"/>
  <c r="AG486" i="20"/>
  <c r="AN486" i="20" s="1"/>
  <c r="AJ487" i="20"/>
  <c r="AQ487" i="20" s="1"/>
  <c r="AK474" i="20"/>
  <c r="AR474" i="20" s="1"/>
  <c r="AI185" i="20"/>
  <c r="AP185" i="20" s="1"/>
  <c r="AG185" i="20"/>
  <c r="AN185" i="20" s="1"/>
  <c r="AH184" i="20"/>
  <c r="AO184" i="20" s="1"/>
  <c r="AN184" i="20" s="1"/>
  <c r="AI187" i="20"/>
  <c r="AP187" i="20" s="1"/>
  <c r="AK187" i="20"/>
  <c r="AR187" i="20" s="1"/>
  <c r="AJ186" i="20"/>
  <c r="AQ186" i="20" s="1"/>
  <c r="AH186" i="20"/>
  <c r="AO186" i="20" s="1"/>
  <c r="AH254" i="20"/>
  <c r="AO254" i="20" s="1"/>
  <c r="AN254" i="20" s="1"/>
  <c r="AJ256" i="20"/>
  <c r="AQ256" i="20" s="1"/>
  <c r="AH256" i="20"/>
  <c r="AO256" i="20" s="1"/>
  <c r="AI257" i="20"/>
  <c r="AP257" i="20" s="1"/>
  <c r="AK257" i="20"/>
  <c r="AR257" i="20" s="1"/>
  <c r="AI255" i="20"/>
  <c r="AP255" i="20" s="1"/>
  <c r="AG255" i="20"/>
  <c r="AN255" i="20" s="1"/>
  <c r="AK264" i="20"/>
  <c r="AR264" i="20" s="1"/>
  <c r="AH261" i="20"/>
  <c r="AO261" i="20" s="1"/>
  <c r="AN261" i="20" s="1"/>
  <c r="AJ263" i="20"/>
  <c r="AQ263" i="20" s="1"/>
  <c r="AH263" i="20"/>
  <c r="AO263" i="20" s="1"/>
  <c r="AI262" i="20"/>
  <c r="AP262" i="20" s="1"/>
  <c r="AG262" i="20"/>
  <c r="AN262" i="20" s="1"/>
  <c r="AI264" i="20"/>
  <c r="AP264" i="20" s="1"/>
  <c r="AH289" i="20"/>
  <c r="AO289" i="20" s="1"/>
  <c r="AN289" i="20" s="1"/>
  <c r="AJ291" i="20"/>
  <c r="AQ291" i="20" s="1"/>
  <c r="AH291" i="20"/>
  <c r="AO291" i="20" s="1"/>
  <c r="AI290" i="20"/>
  <c r="AP290" i="20" s="1"/>
  <c r="AG290" i="20"/>
  <c r="AN290" i="20" s="1"/>
  <c r="AI292" i="20"/>
  <c r="AP292" i="20" s="1"/>
  <c r="AK292" i="20"/>
  <c r="AR292" i="20" s="1"/>
  <c r="AJ242" i="20"/>
  <c r="AQ242" i="20" s="1"/>
  <c r="AH242" i="20"/>
  <c r="AO242" i="20" s="1"/>
  <c r="AI241" i="20"/>
  <c r="AP241" i="20" s="1"/>
  <c r="AG241" i="20"/>
  <c r="AN241" i="20" s="1"/>
  <c r="AH240" i="20"/>
  <c r="AO240" i="20" s="1"/>
  <c r="AN240" i="20" s="1"/>
  <c r="AI243" i="20"/>
  <c r="AP243" i="20" s="1"/>
  <c r="AK243" i="20"/>
  <c r="AR243" i="20" s="1"/>
  <c r="AI507" i="20"/>
  <c r="AP507" i="20" s="1"/>
  <c r="AJ508" i="20"/>
  <c r="AQ508" i="20" s="1"/>
  <c r="AG507" i="20"/>
  <c r="AN507" i="20" s="1"/>
  <c r="AH508" i="20"/>
  <c r="AO508" i="20" s="1"/>
  <c r="AH506" i="20"/>
  <c r="AO506" i="20" s="1"/>
  <c r="AN506" i="20" s="1"/>
  <c r="AI509" i="20"/>
  <c r="AP509" i="20" s="1"/>
  <c r="AK509" i="20"/>
  <c r="AR509" i="20" s="1"/>
  <c r="AH401" i="20"/>
  <c r="AO401" i="20" s="1"/>
  <c r="AN401" i="20" s="1"/>
  <c r="AJ403" i="20"/>
  <c r="AQ403" i="20" s="1"/>
  <c r="AH403" i="20"/>
  <c r="AO403" i="20" s="1"/>
  <c r="AI402" i="20"/>
  <c r="AP402" i="20" s="1"/>
  <c r="AG402" i="20"/>
  <c r="AN402" i="20" s="1"/>
  <c r="AI404" i="20"/>
  <c r="AP404" i="20" s="1"/>
  <c r="AK404" i="20"/>
  <c r="AR404" i="20" s="1"/>
  <c r="AJ305" i="20"/>
  <c r="AQ305" i="20" s="1"/>
  <c r="AH305" i="20"/>
  <c r="AO305" i="20" s="1"/>
  <c r="AI304" i="20"/>
  <c r="AP304" i="20" s="1"/>
  <c r="AG304" i="20"/>
  <c r="AN304" i="20" s="1"/>
  <c r="AH303" i="20"/>
  <c r="AO303" i="20" s="1"/>
  <c r="AN303" i="20" s="1"/>
  <c r="AI306" i="20"/>
  <c r="AP306" i="20" s="1"/>
  <c r="AK306" i="20"/>
  <c r="AR306" i="20" s="1"/>
  <c r="AH177" i="20"/>
  <c r="AO177" i="20" s="1"/>
  <c r="AN177" i="20" s="1"/>
  <c r="AJ179" i="20"/>
  <c r="AQ179" i="20" s="1"/>
  <c r="AH179" i="20"/>
  <c r="AO179" i="20" s="1"/>
  <c r="AI178" i="20"/>
  <c r="AP178" i="20" s="1"/>
  <c r="AG178" i="20"/>
  <c r="AN178" i="20" s="1"/>
  <c r="AI180" i="20"/>
  <c r="AP180" i="20" s="1"/>
  <c r="AK180" i="20"/>
  <c r="AR180" i="20" s="1"/>
  <c r="AJ137" i="20"/>
  <c r="AQ137" i="20" s="1"/>
  <c r="AH137" i="20"/>
  <c r="AO137" i="20" s="1"/>
  <c r="AI136" i="20"/>
  <c r="AP136" i="20" s="1"/>
  <c r="AG136" i="20"/>
  <c r="AN136" i="20" s="1"/>
  <c r="AH135" i="20"/>
  <c r="AO135" i="20" s="1"/>
  <c r="AN135" i="20" s="1"/>
  <c r="AI138" i="20"/>
  <c r="AP138" i="20" s="1"/>
  <c r="AK138" i="20"/>
  <c r="AR138" i="20" s="1"/>
  <c r="AK334" i="20"/>
  <c r="AR334" i="20" s="1"/>
  <c r="AJ333" i="20"/>
  <c r="AQ333" i="20" s="1"/>
  <c r="AH333" i="20"/>
  <c r="AO333" i="20" s="1"/>
  <c r="AI332" i="20"/>
  <c r="AP332" i="20" s="1"/>
  <c r="AG332" i="20"/>
  <c r="AN332" i="20" s="1"/>
  <c r="AH331" i="20"/>
  <c r="AO331" i="20" s="1"/>
  <c r="AN331" i="20" s="1"/>
  <c r="AI334" i="20"/>
  <c r="AP334" i="20" s="1"/>
  <c r="AJ165" i="20"/>
  <c r="AQ165" i="20" s="1"/>
  <c r="AH165" i="20"/>
  <c r="AO165" i="20" s="1"/>
  <c r="AI164" i="20"/>
  <c r="AP164" i="20" s="1"/>
  <c r="AG164" i="20"/>
  <c r="AN164" i="20" s="1"/>
  <c r="AH163" i="20"/>
  <c r="AO163" i="20" s="1"/>
  <c r="AN163" i="20" s="1"/>
  <c r="AI166" i="20"/>
  <c r="AP166" i="20" s="1"/>
  <c r="AK166" i="20"/>
  <c r="AR166" i="20" s="1"/>
  <c r="AI199" i="20"/>
  <c r="AP199" i="20" s="1"/>
  <c r="AG199" i="20"/>
  <c r="AN199" i="20" s="1"/>
  <c r="AH198" i="20"/>
  <c r="AO198" i="20" s="1"/>
  <c r="AN198" i="20" s="1"/>
  <c r="AJ200" i="20"/>
  <c r="AQ200" i="20" s="1"/>
  <c r="AH200" i="20"/>
  <c r="AO200" i="20" s="1"/>
  <c r="AI201" i="20"/>
  <c r="AP201" i="20" s="1"/>
  <c r="AK201" i="20"/>
  <c r="AR201" i="20" s="1"/>
  <c r="AG430" i="20"/>
  <c r="AN430" i="20" s="1"/>
  <c r="AI432" i="20"/>
  <c r="AP432" i="20" s="1"/>
  <c r="AK432" i="20"/>
  <c r="AR432" i="20" s="1"/>
  <c r="AH429" i="20"/>
  <c r="AO429" i="20" s="1"/>
  <c r="AN429" i="20" s="1"/>
  <c r="AJ431" i="20"/>
  <c r="AQ431" i="20" s="1"/>
  <c r="AH431" i="20"/>
  <c r="AO431" i="20" s="1"/>
  <c r="AI430" i="20"/>
  <c r="AP430" i="20" s="1"/>
  <c r="AI143" i="20"/>
  <c r="AP143" i="20" s="1"/>
  <c r="AG143" i="20"/>
  <c r="AN143" i="20" s="1"/>
  <c r="AH142" i="20"/>
  <c r="AO142" i="20" s="1"/>
  <c r="AN142" i="20" s="1"/>
  <c r="AJ144" i="20"/>
  <c r="AQ144" i="20" s="1"/>
  <c r="AH144" i="20"/>
  <c r="AO144" i="20" s="1"/>
  <c r="AI145" i="20"/>
  <c r="AP145" i="20" s="1"/>
  <c r="AK145" i="20"/>
  <c r="AR145" i="20" s="1"/>
  <c r="AJ116" i="20"/>
  <c r="AQ116" i="20" s="1"/>
  <c r="AH116" i="20"/>
  <c r="AO116" i="20" s="1"/>
  <c r="AI117" i="20"/>
  <c r="AP117" i="20" s="1"/>
  <c r="AK117" i="20"/>
  <c r="AR117" i="20" s="1"/>
  <c r="AI115" i="20"/>
  <c r="AP115" i="20" s="1"/>
  <c r="AG115" i="20"/>
  <c r="AN115" i="20" s="1"/>
  <c r="AH114" i="20"/>
  <c r="AO114" i="20" s="1"/>
  <c r="AN114" i="20" s="1"/>
  <c r="AH149" i="20"/>
  <c r="AO149" i="20" s="1"/>
  <c r="AN149" i="20" s="1"/>
  <c r="AJ151" i="20"/>
  <c r="AQ151" i="20" s="1"/>
  <c r="AH151" i="20"/>
  <c r="AO151" i="20" s="1"/>
  <c r="AI150" i="20"/>
  <c r="AP150" i="20" s="1"/>
  <c r="AG150" i="20"/>
  <c r="AN150" i="20" s="1"/>
  <c r="AI152" i="20"/>
  <c r="AP152" i="20" s="1"/>
  <c r="AK152" i="20"/>
  <c r="AR152" i="20" s="1"/>
  <c r="AJ382" i="20"/>
  <c r="AQ382" i="20" s="1"/>
  <c r="AH382" i="20"/>
  <c r="AO382" i="20" s="1"/>
  <c r="AI381" i="20"/>
  <c r="AP381" i="20" s="1"/>
  <c r="AG381" i="20"/>
  <c r="AN381" i="20" s="1"/>
  <c r="AH380" i="20"/>
  <c r="AO380" i="20" s="1"/>
  <c r="AN380" i="20" s="1"/>
  <c r="AI383" i="20"/>
  <c r="AP383" i="20" s="1"/>
  <c r="AK383" i="20"/>
  <c r="AR383" i="20" s="1"/>
  <c r="AK131" i="20"/>
  <c r="AR131" i="20" s="1"/>
  <c r="AJ130" i="20"/>
  <c r="AQ130" i="20" s="1"/>
  <c r="AH130" i="20"/>
  <c r="AO130" i="20" s="1"/>
  <c r="AI129" i="20"/>
  <c r="AP129" i="20" s="1"/>
  <c r="AG129" i="20"/>
  <c r="AN129" i="20" s="1"/>
  <c r="AH128" i="20"/>
  <c r="AO128" i="20" s="1"/>
  <c r="AN128" i="20" s="1"/>
  <c r="AI131" i="20"/>
  <c r="AP131" i="20" s="1"/>
  <c r="AJ221" i="20"/>
  <c r="AQ221" i="20" s="1"/>
  <c r="AH221" i="20"/>
  <c r="AO221" i="20" s="1"/>
  <c r="AI220" i="20"/>
  <c r="AP220" i="20" s="1"/>
  <c r="AG220" i="20"/>
  <c r="AN220" i="20" s="1"/>
  <c r="AH219" i="20"/>
  <c r="AO219" i="20" s="1"/>
  <c r="AN219" i="20" s="1"/>
  <c r="AI222" i="20"/>
  <c r="AP222" i="20" s="1"/>
  <c r="AK222" i="20"/>
  <c r="AR222" i="20" s="1"/>
  <c r="AJ193" i="20"/>
  <c r="AQ193" i="20" s="1"/>
  <c r="AH193" i="20"/>
  <c r="AO193" i="20" s="1"/>
  <c r="AI192" i="20"/>
  <c r="AP192" i="20" s="1"/>
  <c r="AG192" i="20"/>
  <c r="AN192" i="20" s="1"/>
  <c r="AH191" i="20"/>
  <c r="AO191" i="20" s="1"/>
  <c r="AN191" i="20" s="1"/>
  <c r="AI194" i="20"/>
  <c r="AP194" i="20" s="1"/>
  <c r="AK194" i="20"/>
  <c r="AR194" i="20" s="1"/>
  <c r="AK516" i="20"/>
  <c r="AR516" i="20" s="1"/>
  <c r="AI514" i="20"/>
  <c r="AP514" i="20" s="1"/>
  <c r="AJ515" i="20"/>
  <c r="AQ515" i="20" s="1"/>
  <c r="AG514" i="20"/>
  <c r="AN514" i="20" s="1"/>
  <c r="AH515" i="20"/>
  <c r="AO515" i="20" s="1"/>
  <c r="AH513" i="20"/>
  <c r="AO513" i="20" s="1"/>
  <c r="AN513" i="20" s="1"/>
  <c r="AI516" i="20"/>
  <c r="AP516" i="20" s="1"/>
  <c r="AG395" i="20"/>
  <c r="AN395" i="20" s="1"/>
  <c r="AH394" i="20"/>
  <c r="AO394" i="20" s="1"/>
  <c r="AN394" i="20" s="1"/>
  <c r="AJ396" i="20"/>
  <c r="AQ396" i="20" s="1"/>
  <c r="AH396" i="20"/>
  <c r="AO396" i="20" s="1"/>
  <c r="AI397" i="20"/>
  <c r="AP397" i="20" s="1"/>
  <c r="AK397" i="20"/>
  <c r="AR397" i="20" s="1"/>
  <c r="AI395" i="20"/>
  <c r="AP395" i="20" s="1"/>
  <c r="AJ319" i="20"/>
  <c r="AQ319" i="20" s="1"/>
  <c r="AH319" i="20"/>
  <c r="AO319" i="20" s="1"/>
  <c r="AI318" i="20"/>
  <c r="AP318" i="20" s="1"/>
  <c r="AG318" i="20"/>
  <c r="AN318" i="20" s="1"/>
  <c r="AI320" i="20"/>
  <c r="AP320" i="20" s="1"/>
  <c r="AK320" i="20"/>
  <c r="AR320" i="20" s="1"/>
  <c r="AH317" i="20"/>
  <c r="AO317" i="20" s="1"/>
  <c r="AN317" i="20" s="1"/>
  <c r="AH345" i="20"/>
  <c r="AO345" i="20" s="1"/>
  <c r="AN345" i="20" s="1"/>
  <c r="AJ347" i="20"/>
  <c r="AQ347" i="20" s="1"/>
  <c r="AH347" i="20"/>
  <c r="AO347" i="20" s="1"/>
  <c r="AI346" i="20"/>
  <c r="AP346" i="20" s="1"/>
  <c r="AG346" i="20"/>
  <c r="AN346" i="20" s="1"/>
  <c r="AI348" i="20"/>
  <c r="AP348" i="20" s="1"/>
  <c r="AK348" i="20"/>
  <c r="AR348" i="20" s="1"/>
  <c r="AJ270" i="20"/>
  <c r="AQ270" i="20" s="1"/>
  <c r="AH270" i="20"/>
  <c r="AO270" i="20" s="1"/>
  <c r="AI269" i="20"/>
  <c r="AP269" i="20" s="1"/>
  <c r="AG269" i="20"/>
  <c r="AN269" i="20" s="1"/>
  <c r="AH268" i="20"/>
  <c r="AO268" i="20" s="1"/>
  <c r="AN268" i="20" s="1"/>
  <c r="AI271" i="20"/>
  <c r="AP271" i="20" s="1"/>
  <c r="AK271" i="20"/>
  <c r="AR271" i="20" s="1"/>
  <c r="AH324" i="20"/>
  <c r="AO324" i="20" s="1"/>
  <c r="AN324" i="20" s="1"/>
  <c r="AI327" i="20"/>
  <c r="AP327" i="20" s="1"/>
  <c r="AK327" i="20"/>
  <c r="AR327" i="20" s="1"/>
  <c r="AJ326" i="20"/>
  <c r="AQ326" i="20" s="1"/>
  <c r="AH326" i="20"/>
  <c r="AO326" i="20" s="1"/>
  <c r="AI325" i="20"/>
  <c r="AP325" i="20" s="1"/>
  <c r="AG325" i="20"/>
  <c r="AN325" i="20" s="1"/>
  <c r="AJ410" i="20"/>
  <c r="AQ410" i="20" s="1"/>
  <c r="AH410" i="20"/>
  <c r="AO410" i="20" s="1"/>
  <c r="AI409" i="20"/>
  <c r="AP409" i="20" s="1"/>
  <c r="AG409" i="20"/>
  <c r="AN409" i="20" s="1"/>
  <c r="AH408" i="20"/>
  <c r="AO408" i="20" s="1"/>
  <c r="AN408" i="20" s="1"/>
  <c r="AI411" i="20"/>
  <c r="AP411" i="20" s="1"/>
  <c r="AK411" i="20"/>
  <c r="AR411" i="20" s="1"/>
  <c r="AI390" i="20"/>
  <c r="AP390" i="20" s="1"/>
  <c r="AK390" i="20"/>
  <c r="AR390" i="20" s="1"/>
  <c r="AJ389" i="20"/>
  <c r="AQ389" i="20" s="1"/>
  <c r="AH389" i="20"/>
  <c r="AO389" i="20" s="1"/>
  <c r="AI388" i="20"/>
  <c r="AP388" i="20" s="1"/>
  <c r="AG388" i="20"/>
  <c r="AN388" i="20" s="1"/>
  <c r="AH387" i="20"/>
  <c r="AO387" i="20" s="1"/>
  <c r="AN387" i="20" s="1"/>
  <c r="AJ473" i="20"/>
  <c r="AQ473" i="20" s="1"/>
  <c r="AI339" i="20"/>
  <c r="AP339" i="20" s="1"/>
  <c r="AG339" i="20"/>
  <c r="AN339" i="20" s="1"/>
  <c r="AH338" i="20"/>
  <c r="AO338" i="20" s="1"/>
  <c r="AN338" i="20" s="1"/>
  <c r="AJ340" i="20"/>
  <c r="AQ340" i="20" s="1"/>
  <c r="AH340" i="20"/>
  <c r="AO340" i="20" s="1"/>
  <c r="AI341" i="20"/>
  <c r="AP341" i="20" s="1"/>
  <c r="AK341" i="20"/>
  <c r="AR341" i="20" s="1"/>
  <c r="AH473" i="20"/>
  <c r="AO473" i="20" s="1"/>
  <c r="AI283" i="20"/>
  <c r="AP283" i="20" s="1"/>
  <c r="AG283" i="20"/>
  <c r="AN283" i="20" s="1"/>
  <c r="AH282" i="20"/>
  <c r="AO282" i="20" s="1"/>
  <c r="AN282" i="20" s="1"/>
  <c r="AJ284" i="20"/>
  <c r="AQ284" i="20" s="1"/>
  <c r="AH284" i="20"/>
  <c r="AO284" i="20" s="1"/>
  <c r="AI285" i="20"/>
  <c r="AP285" i="20" s="1"/>
  <c r="AK285" i="20"/>
  <c r="AR285" i="20" s="1"/>
  <c r="AH233" i="20"/>
  <c r="AO233" i="20" s="1"/>
  <c r="AN233" i="20" s="1"/>
  <c r="AJ235" i="20"/>
  <c r="AQ235" i="20" s="1"/>
  <c r="AH235" i="20"/>
  <c r="AO235" i="20" s="1"/>
  <c r="AI234" i="20"/>
  <c r="AP234" i="20" s="1"/>
  <c r="AG234" i="20"/>
  <c r="AN234" i="20" s="1"/>
  <c r="AI236" i="20"/>
  <c r="AP236" i="20" s="1"/>
  <c r="AK236" i="20"/>
  <c r="AR236" i="20" s="1"/>
  <c r="AJ102" i="20"/>
  <c r="AQ102" i="20" s="1"/>
  <c r="AH100" i="20"/>
  <c r="AO100" i="20" s="1"/>
  <c r="AN100" i="20" s="1"/>
  <c r="AG101" i="20"/>
  <c r="AN101" i="20" s="1"/>
  <c r="AI101" i="20"/>
  <c r="AP101" i="20" s="1"/>
  <c r="AH102" i="20"/>
  <c r="AO102" i="20" s="1"/>
  <c r="AI103" i="20"/>
  <c r="AP103" i="20" s="1"/>
  <c r="AK103" i="20"/>
  <c r="AR103" i="20" s="1"/>
  <c r="AH499" i="20"/>
  <c r="AO499" i="20" s="1"/>
  <c r="AN499" i="20" s="1"/>
  <c r="AI502" i="20"/>
  <c r="AP502" i="20" s="1"/>
  <c r="AK502" i="20"/>
  <c r="AR502" i="20" s="1"/>
  <c r="AJ501" i="20"/>
  <c r="AQ501" i="20" s="1"/>
  <c r="AG500" i="20"/>
  <c r="AN500" i="20" s="1"/>
  <c r="AH501" i="20"/>
  <c r="AO501" i="20" s="1"/>
  <c r="AI500" i="20"/>
  <c r="AP500" i="20" s="1"/>
  <c r="AI474" i="20"/>
  <c r="AP474" i="20" s="1"/>
  <c r="AI297" i="20"/>
  <c r="AP297" i="20" s="1"/>
  <c r="AG297" i="20"/>
  <c r="AN297" i="20" s="1"/>
  <c r="AH296" i="20"/>
  <c r="AO296" i="20" s="1"/>
  <c r="AN296" i="20" s="1"/>
  <c r="AI299" i="20"/>
  <c r="AP299" i="20" s="1"/>
  <c r="AK299" i="20"/>
  <c r="AR299" i="20" s="1"/>
  <c r="AJ298" i="20"/>
  <c r="AQ298" i="20" s="1"/>
  <c r="AH298" i="20"/>
  <c r="AO298" i="20" s="1"/>
  <c r="AH212" i="20"/>
  <c r="AO212" i="20" s="1"/>
  <c r="AN212" i="20" s="1"/>
  <c r="AI215" i="20"/>
  <c r="AP215" i="20" s="1"/>
  <c r="AK215" i="20"/>
  <c r="AR215" i="20" s="1"/>
  <c r="AJ214" i="20"/>
  <c r="AQ214" i="20" s="1"/>
  <c r="AH214" i="20"/>
  <c r="AO214" i="20" s="1"/>
  <c r="AI213" i="20"/>
  <c r="AP213" i="20" s="1"/>
  <c r="AG213" i="20"/>
  <c r="AN213" i="20" s="1"/>
  <c r="AI171" i="20"/>
  <c r="AP171" i="20" s="1"/>
  <c r="AG171" i="20"/>
  <c r="AN171" i="20" s="1"/>
  <c r="AH170" i="20"/>
  <c r="AO170" i="20" s="1"/>
  <c r="AN170" i="20" s="1"/>
  <c r="AJ172" i="20"/>
  <c r="AQ172" i="20" s="1"/>
  <c r="AH172" i="20"/>
  <c r="AO172" i="20" s="1"/>
  <c r="AI173" i="20"/>
  <c r="AP173" i="20" s="1"/>
  <c r="AK173" i="20"/>
  <c r="AR173" i="20" s="1"/>
  <c r="AI355" i="20"/>
  <c r="AP355" i="20" s="1"/>
  <c r="AK355" i="20"/>
  <c r="AR355" i="20" s="1"/>
  <c r="AJ354" i="20"/>
  <c r="AQ354" i="20" s="1"/>
  <c r="AH354" i="20"/>
  <c r="AO354" i="20" s="1"/>
  <c r="AH352" i="20"/>
  <c r="AO352" i="20" s="1"/>
  <c r="AN352" i="20" s="1"/>
  <c r="AI353" i="20"/>
  <c r="AP353" i="20" s="1"/>
  <c r="AG353" i="20"/>
  <c r="AN353" i="20" s="1"/>
  <c r="AJ277" i="20"/>
  <c r="AQ277" i="20" s="1"/>
  <c r="AH277" i="20"/>
  <c r="AO277" i="20" s="1"/>
  <c r="AI276" i="20"/>
  <c r="AP276" i="20" s="1"/>
  <c r="AG276" i="20"/>
  <c r="AN276" i="20" s="1"/>
  <c r="AH275" i="20"/>
  <c r="AO275" i="20" s="1"/>
  <c r="AN275" i="20" s="1"/>
  <c r="AI278" i="20"/>
  <c r="AP278" i="20" s="1"/>
  <c r="AK278" i="20"/>
  <c r="AR278" i="20" s="1"/>
  <c r="AH121" i="20"/>
  <c r="AO121" i="20" s="1"/>
  <c r="AN121" i="20" s="1"/>
  <c r="AJ123" i="20"/>
  <c r="AQ123" i="20" s="1"/>
  <c r="AH123" i="20"/>
  <c r="AO123" i="20" s="1"/>
  <c r="AI122" i="20"/>
  <c r="AP122" i="20" s="1"/>
  <c r="AG122" i="20"/>
  <c r="AN122" i="20" s="1"/>
  <c r="AI124" i="20"/>
  <c r="AP124" i="20" s="1"/>
  <c r="AK124" i="20"/>
  <c r="AR124" i="20" s="1"/>
  <c r="AJ417" i="20"/>
  <c r="AQ417" i="20" s="1"/>
  <c r="AH417" i="20"/>
  <c r="AO417" i="20" s="1"/>
  <c r="AI416" i="20"/>
  <c r="AP416" i="20" s="1"/>
  <c r="AG416" i="20"/>
  <c r="AN416" i="20" s="1"/>
  <c r="AH415" i="20"/>
  <c r="AO415" i="20" s="1"/>
  <c r="AN415" i="20" s="1"/>
  <c r="AI418" i="20"/>
  <c r="AP418" i="20" s="1"/>
  <c r="AK418" i="20"/>
  <c r="AR418" i="20" s="1"/>
  <c r="AJ228" i="20"/>
  <c r="AQ228" i="20" s="1"/>
  <c r="AH228" i="20"/>
  <c r="AO228" i="20" s="1"/>
  <c r="AI229" i="20"/>
  <c r="AP229" i="20" s="1"/>
  <c r="AK229" i="20"/>
  <c r="AR229" i="20" s="1"/>
  <c r="AI227" i="20"/>
  <c r="AP227" i="20" s="1"/>
  <c r="AG227" i="20"/>
  <c r="AN227" i="20" s="1"/>
  <c r="AH226" i="20"/>
  <c r="AO226" i="20" s="1"/>
  <c r="AN226" i="20" s="1"/>
  <c r="M460" i="20"/>
  <c r="S415" i="20"/>
  <c r="Z415" i="20" s="1"/>
  <c r="Y415" i="20" s="1"/>
  <c r="V453" i="20"/>
  <c r="AC453" i="20" s="1"/>
  <c r="T453" i="20"/>
  <c r="AA453" i="20" s="1"/>
  <c r="R451" i="20"/>
  <c r="Y451" i="20" s="1"/>
  <c r="U452" i="20"/>
  <c r="AB452" i="20" s="1"/>
  <c r="AA452" i="20" s="1"/>
  <c r="T451" i="20"/>
  <c r="AA451" i="20" s="1"/>
  <c r="S450" i="20"/>
  <c r="Z450" i="20" s="1"/>
  <c r="Y450" i="20" s="1"/>
  <c r="L235" i="20"/>
  <c r="K220" i="20"/>
  <c r="K283" i="20"/>
  <c r="R416" i="20"/>
  <c r="Y416" i="20" s="1"/>
  <c r="T416" i="20"/>
  <c r="AA416" i="20" s="1"/>
  <c r="U417" i="20"/>
  <c r="AB417" i="20" s="1"/>
  <c r="S417" i="20"/>
  <c r="Z417" i="20" s="1"/>
  <c r="M516" i="20"/>
  <c r="V418" i="20"/>
  <c r="AC418" i="20" s="1"/>
  <c r="AB418" i="20" s="1"/>
  <c r="L438" i="20"/>
  <c r="M474" i="20"/>
  <c r="M453" i="20"/>
  <c r="M467" i="20"/>
  <c r="L494" i="20"/>
  <c r="L466" i="20"/>
  <c r="K269" i="20"/>
  <c r="K353" i="20"/>
  <c r="L382" i="20"/>
  <c r="L487" i="20"/>
  <c r="K479" i="20"/>
  <c r="K451" i="20"/>
  <c r="L445" i="20"/>
  <c r="M481" i="20"/>
  <c r="L459" i="20"/>
  <c r="K444" i="20"/>
  <c r="M502" i="20"/>
  <c r="K458" i="20"/>
  <c r="L480" i="20"/>
  <c r="K472" i="20"/>
  <c r="L452" i="20"/>
  <c r="M509" i="20"/>
  <c r="K192" i="20"/>
  <c r="L270" i="20"/>
  <c r="K514" i="20"/>
  <c r="S443" i="20"/>
  <c r="Z443" i="20" s="1"/>
  <c r="Y443" i="20" s="1"/>
  <c r="T444" i="20"/>
  <c r="AA444" i="20" s="1"/>
  <c r="U445" i="20"/>
  <c r="AB445" i="20" s="1"/>
  <c r="R444" i="20"/>
  <c r="Y444" i="20" s="1"/>
  <c r="S445" i="20"/>
  <c r="Z445" i="20" s="1"/>
  <c r="T446" i="20"/>
  <c r="AA446" i="20" s="1"/>
  <c r="V446" i="20"/>
  <c r="AC446" i="20" s="1"/>
  <c r="P274" i="20"/>
  <c r="U277" i="20" s="1"/>
  <c r="AB277" i="20" s="1"/>
  <c r="P204" i="20"/>
  <c r="S205" i="20" s="1"/>
  <c r="Z205" i="20" s="1"/>
  <c r="Y205" i="20" s="1"/>
  <c r="L501" i="20"/>
  <c r="K486" i="20"/>
  <c r="P218" i="20"/>
  <c r="S221" i="20" s="1"/>
  <c r="Z221" i="20" s="1"/>
  <c r="K500" i="20"/>
  <c r="K437" i="20"/>
  <c r="P99" i="20"/>
  <c r="T103" i="20" s="1"/>
  <c r="AA103" i="20" s="1"/>
  <c r="P288" i="20"/>
  <c r="T290" i="20" s="1"/>
  <c r="AA290" i="20" s="1"/>
  <c r="P120" i="20"/>
  <c r="R122" i="20" s="1"/>
  <c r="Y122" i="20" s="1"/>
  <c r="P162" i="20"/>
  <c r="S163" i="20" s="1"/>
  <c r="Z163" i="20" s="1"/>
  <c r="Y163" i="20" s="1"/>
  <c r="K493" i="20"/>
  <c r="K465" i="20"/>
  <c r="M446" i="20"/>
  <c r="L515" i="20"/>
  <c r="M495" i="20"/>
  <c r="L508" i="20"/>
  <c r="K507" i="20"/>
  <c r="M488" i="20"/>
  <c r="M439" i="20"/>
  <c r="L473" i="20"/>
  <c r="K248" i="20"/>
  <c r="L200" i="20"/>
  <c r="L354" i="20"/>
  <c r="L403" i="20"/>
  <c r="M299" i="20"/>
  <c r="L347" i="20"/>
  <c r="L361" i="20"/>
  <c r="K374" i="20"/>
  <c r="K318" i="20"/>
  <c r="K276" i="20"/>
  <c r="L431" i="20"/>
  <c r="M215" i="20"/>
  <c r="K409" i="20"/>
  <c r="L333" i="20"/>
  <c r="L291" i="20"/>
  <c r="K325" i="20"/>
  <c r="K311" i="20"/>
  <c r="M418" i="20"/>
  <c r="AP361" i="20"/>
  <c r="AP368" i="20"/>
  <c r="AQ425" i="20"/>
  <c r="L284" i="20"/>
  <c r="K388" i="20"/>
  <c r="L368" i="20"/>
  <c r="L172" i="20"/>
  <c r="L256" i="20"/>
  <c r="K402" i="20"/>
  <c r="M285" i="20"/>
  <c r="M355" i="20"/>
  <c r="K430" i="20"/>
  <c r="K178" i="20"/>
  <c r="L298" i="20"/>
  <c r="L375" i="20"/>
  <c r="M313" i="20"/>
  <c r="L424" i="20"/>
  <c r="L165" i="20"/>
  <c r="M250" i="20"/>
  <c r="M327" i="20"/>
  <c r="M404" i="20"/>
  <c r="M432" i="20"/>
  <c r="M383" i="20"/>
  <c r="L242" i="20"/>
  <c r="K297" i="20"/>
  <c r="L277" i="20"/>
  <c r="K367" i="20"/>
  <c r="M222" i="20"/>
  <c r="L340" i="20"/>
  <c r="M362" i="20"/>
  <c r="M376" i="20"/>
  <c r="K346" i="20"/>
  <c r="M425" i="20"/>
  <c r="K360" i="20"/>
  <c r="L312" i="20"/>
  <c r="M397" i="20"/>
  <c r="K416" i="20"/>
  <c r="L186" i="20"/>
  <c r="K199" i="20"/>
  <c r="K290" i="20"/>
  <c r="K423" i="20"/>
  <c r="M390" i="20"/>
  <c r="L396" i="20"/>
  <c r="L417" i="20"/>
  <c r="M334" i="20"/>
  <c r="M411" i="20"/>
  <c r="K395" i="20"/>
  <c r="M278" i="20"/>
  <c r="M369" i="20"/>
  <c r="L389" i="20"/>
  <c r="L410" i="20"/>
  <c r="K381" i="20"/>
  <c r="L249" i="20"/>
  <c r="L319" i="20"/>
  <c r="K332" i="20"/>
  <c r="L326" i="20"/>
  <c r="K213" i="20"/>
  <c r="K227" i="20"/>
  <c r="M257" i="20"/>
  <c r="M271" i="20"/>
  <c r="M341" i="20"/>
  <c r="M348" i="20"/>
  <c r="L116" i="20"/>
  <c r="K150" i="20"/>
  <c r="L193" i="20"/>
  <c r="L263" i="20"/>
  <c r="M306" i="20"/>
  <c r="K339" i="20"/>
  <c r="M292" i="20"/>
  <c r="K304" i="20"/>
  <c r="M320" i="20"/>
  <c r="L305" i="20"/>
  <c r="L179" i="20"/>
  <c r="L214" i="20"/>
  <c r="L228" i="20"/>
  <c r="M194" i="20"/>
  <c r="K255" i="20"/>
  <c r="M236" i="20"/>
  <c r="M264" i="20"/>
  <c r="M187" i="20"/>
  <c r="K185" i="20"/>
  <c r="M201" i="20"/>
  <c r="L221" i="20"/>
  <c r="K234" i="20"/>
  <c r="K262" i="20"/>
  <c r="M208" i="20"/>
  <c r="L207" i="20"/>
  <c r="M229" i="20"/>
  <c r="M243" i="20"/>
  <c r="K206" i="20"/>
  <c r="K241" i="20"/>
  <c r="K129" i="20"/>
  <c r="L158" i="20"/>
  <c r="K164" i="20"/>
  <c r="M180" i="20"/>
  <c r="M173" i="20"/>
  <c r="K115" i="20"/>
  <c r="M145" i="20"/>
  <c r="K171" i="20"/>
  <c r="L144" i="20"/>
  <c r="M166" i="20"/>
  <c r="L137" i="20"/>
  <c r="M152" i="20"/>
  <c r="K143" i="20"/>
  <c r="L151" i="20"/>
  <c r="M159" i="20"/>
  <c r="K157" i="20"/>
  <c r="L130" i="20"/>
  <c r="K136" i="20"/>
  <c r="M138" i="20"/>
  <c r="C101" i="20"/>
  <c r="J101" i="20" s="1"/>
  <c r="D100" i="20"/>
  <c r="K100" i="20" s="1"/>
  <c r="J100" i="20" s="1"/>
  <c r="M131" i="20"/>
  <c r="D102" i="20"/>
  <c r="K102" i="20" s="1"/>
  <c r="E101" i="20"/>
  <c r="L101" i="20" s="1"/>
  <c r="G103" i="20"/>
  <c r="N103" i="20" s="1"/>
  <c r="M103" i="20" s="1"/>
  <c r="M117" i="20"/>
  <c r="D107" i="20"/>
  <c r="K107" i="20" s="1"/>
  <c r="J107" i="20" s="1"/>
  <c r="F109" i="20"/>
  <c r="M109" i="20" s="1"/>
  <c r="D109" i="20"/>
  <c r="K109" i="20" s="1"/>
  <c r="E108" i="20"/>
  <c r="L108" i="20" s="1"/>
  <c r="C108" i="20"/>
  <c r="J108" i="20" s="1"/>
  <c r="E110" i="20"/>
  <c r="L110" i="20" s="1"/>
  <c r="G110" i="20"/>
  <c r="N110" i="20" s="1"/>
  <c r="M38" i="20"/>
  <c r="P113" i="20" s="1"/>
  <c r="CV19" i="5" a="1"/>
  <c r="CV19" i="5" s="1"/>
  <c r="T376" i="30" l="1"/>
  <c r="AA376" i="30" s="1"/>
  <c r="AP459" i="29"/>
  <c r="AQ145" i="29"/>
  <c r="CV19" i="9" a="1"/>
  <c r="CV19" i="9" s="1"/>
  <c r="CV26" i="9" s="1" a="1"/>
  <c r="CV26" i="9" s="1"/>
  <c r="CV33" i="9" s="1" a="1"/>
  <c r="CV33" i="9" s="1"/>
  <c r="CV40" i="9" s="1" a="1"/>
  <c r="CV40" i="9" s="1"/>
  <c r="CV47" i="9" s="1" a="1"/>
  <c r="CV47" i="9" s="1"/>
  <c r="CV54" i="9" s="1" a="1"/>
  <c r="CV54" i="9" s="1"/>
  <c r="CV61" i="9" s="1" a="1"/>
  <c r="CV61" i="9" s="1"/>
  <c r="CV68" i="9" s="1" a="1"/>
  <c r="CV68" i="9" s="1"/>
  <c r="CV75" i="9" s="1" a="1"/>
  <c r="CV75" i="9" s="1"/>
  <c r="V383" i="30"/>
  <c r="AC383" i="30" s="1"/>
  <c r="S424" i="30"/>
  <c r="Z424" i="30" s="1"/>
  <c r="R269" i="29"/>
  <c r="Y269" i="29" s="1"/>
  <c r="S268" i="29"/>
  <c r="Z268" i="29" s="1"/>
  <c r="Y268" i="29" s="1"/>
  <c r="T383" i="30"/>
  <c r="AA383" i="30" s="1"/>
  <c r="AO178" i="31"/>
  <c r="S382" i="30"/>
  <c r="Z382" i="30" s="1"/>
  <c r="S380" i="30"/>
  <c r="Z380" i="30" s="1"/>
  <c r="Y380" i="30" s="1"/>
  <c r="V271" i="29"/>
  <c r="AC271" i="29" s="1"/>
  <c r="T381" i="30"/>
  <c r="AA381" i="30" s="1"/>
  <c r="R381" i="30"/>
  <c r="Y381" i="30" s="1"/>
  <c r="Z381" i="30" s="1"/>
  <c r="Z514" i="31"/>
  <c r="AB117" i="31"/>
  <c r="AP130" i="29"/>
  <c r="T486" i="29"/>
  <c r="AA486" i="29" s="1"/>
  <c r="AQ439" i="20"/>
  <c r="T348" i="20"/>
  <c r="AA348" i="20" s="1"/>
  <c r="AO297" i="31"/>
  <c r="S347" i="20"/>
  <c r="Z347" i="20" s="1"/>
  <c r="S345" i="20"/>
  <c r="Z345" i="20" s="1"/>
  <c r="Y345" i="20" s="1"/>
  <c r="R346" i="20"/>
  <c r="Y346" i="20" s="1"/>
  <c r="Z346" i="20" s="1"/>
  <c r="AB432" i="31"/>
  <c r="U347" i="20"/>
  <c r="AB347" i="20" s="1"/>
  <c r="V348" i="20"/>
  <c r="AC348" i="20" s="1"/>
  <c r="AO108" i="20"/>
  <c r="AP186" i="31"/>
  <c r="AQ306" i="31"/>
  <c r="T180" i="20"/>
  <c r="AA180" i="20" s="1"/>
  <c r="AB180" i="20" s="1"/>
  <c r="R178" i="20"/>
  <c r="Y178" i="20" s="1"/>
  <c r="AA368" i="31"/>
  <c r="T178" i="20"/>
  <c r="AA178" i="20" s="1"/>
  <c r="AO416" i="31"/>
  <c r="U179" i="20"/>
  <c r="AB179" i="20" s="1"/>
  <c r="S177" i="20"/>
  <c r="Z177" i="20" s="1"/>
  <c r="Y177" i="20" s="1"/>
  <c r="AQ173" i="29"/>
  <c r="AQ166" i="29"/>
  <c r="AO451" i="31"/>
  <c r="Z276" i="31"/>
  <c r="AO192" i="31"/>
  <c r="AQ180" i="29"/>
  <c r="T192" i="20"/>
  <c r="AA192" i="20" s="1"/>
  <c r="Z192" i="20" s="1"/>
  <c r="S137" i="29"/>
  <c r="Z137" i="29" s="1"/>
  <c r="T138" i="29"/>
  <c r="AA138" i="29" s="1"/>
  <c r="T194" i="20"/>
  <c r="AA194" i="20" s="1"/>
  <c r="AB194" i="20" s="1"/>
  <c r="U137" i="29"/>
  <c r="AB137" i="29" s="1"/>
  <c r="U193" i="20"/>
  <c r="AB193" i="20" s="1"/>
  <c r="R136" i="29"/>
  <c r="Y136" i="29" s="1"/>
  <c r="Z136" i="29" s="1"/>
  <c r="S191" i="20"/>
  <c r="Z191" i="20" s="1"/>
  <c r="Y191" i="20" s="1"/>
  <c r="S193" i="20"/>
  <c r="Z193" i="20" s="1"/>
  <c r="V194" i="20"/>
  <c r="AC194" i="20" s="1"/>
  <c r="AO304" i="31"/>
  <c r="S135" i="29"/>
  <c r="Z135" i="29" s="1"/>
  <c r="Y135" i="29" s="1"/>
  <c r="V138" i="29"/>
  <c r="AC138" i="29" s="1"/>
  <c r="AQ250" i="31"/>
  <c r="AA319" i="31"/>
  <c r="AP179" i="31"/>
  <c r="S114" i="29"/>
  <c r="Z114" i="29" s="1"/>
  <c r="Y114" i="29" s="1"/>
  <c r="R115" i="29"/>
  <c r="Y115" i="29" s="1"/>
  <c r="T117" i="29"/>
  <c r="AA117" i="29" s="1"/>
  <c r="T115" i="29"/>
  <c r="AA115" i="29" s="1"/>
  <c r="Z115" i="29" s="1"/>
  <c r="S116" i="29"/>
  <c r="Z116" i="29" s="1"/>
  <c r="AA116" i="29" s="1"/>
  <c r="S485" i="20"/>
  <c r="Z485" i="20" s="1"/>
  <c r="Y485" i="20" s="1"/>
  <c r="AB418" i="31"/>
  <c r="AO136" i="29"/>
  <c r="AA270" i="31"/>
  <c r="AQ453" i="31"/>
  <c r="AQ453" i="20"/>
  <c r="AB439" i="31"/>
  <c r="S389" i="20"/>
  <c r="Z389" i="20" s="1"/>
  <c r="U389" i="20"/>
  <c r="AB389" i="20" s="1"/>
  <c r="V390" i="20"/>
  <c r="AC390" i="20" s="1"/>
  <c r="T390" i="20"/>
  <c r="AA390" i="20" s="1"/>
  <c r="S387" i="20"/>
  <c r="Z387" i="20" s="1"/>
  <c r="Y387" i="20" s="1"/>
  <c r="R388" i="20"/>
  <c r="Y388" i="20" s="1"/>
  <c r="AQ488" i="31"/>
  <c r="Z444" i="31"/>
  <c r="R325" i="29"/>
  <c r="Y325" i="29" s="1"/>
  <c r="T325" i="29"/>
  <c r="AA325" i="29" s="1"/>
  <c r="S326" i="29"/>
  <c r="Z326" i="29" s="1"/>
  <c r="AA326" i="29" s="1"/>
  <c r="V327" i="29"/>
  <c r="AC327" i="29" s="1"/>
  <c r="T327" i="29"/>
  <c r="AA327" i="29" s="1"/>
  <c r="S324" i="29"/>
  <c r="Z324" i="29" s="1"/>
  <c r="Y324" i="29" s="1"/>
  <c r="AQ481" i="29"/>
  <c r="AO339" i="29"/>
  <c r="AP494" i="29"/>
  <c r="AB362" i="31"/>
  <c r="AA137" i="20"/>
  <c r="T285" i="29"/>
  <c r="AA285" i="29" s="1"/>
  <c r="AB285" i="29" s="1"/>
  <c r="AP445" i="20"/>
  <c r="AQ236" i="29"/>
  <c r="AO451" i="20"/>
  <c r="AQ467" i="29"/>
  <c r="AO339" i="31"/>
  <c r="S261" i="29"/>
  <c r="Z261" i="29" s="1"/>
  <c r="Y261" i="29" s="1"/>
  <c r="AP424" i="20"/>
  <c r="V117" i="29"/>
  <c r="AC117" i="29" s="1"/>
  <c r="V124" i="29"/>
  <c r="AC124" i="29" s="1"/>
  <c r="T124" i="29"/>
  <c r="AA124" i="29" s="1"/>
  <c r="R122" i="29"/>
  <c r="Y122" i="29" s="1"/>
  <c r="S121" i="29"/>
  <c r="Z121" i="29" s="1"/>
  <c r="Y121" i="29" s="1"/>
  <c r="T122" i="29"/>
  <c r="AA122" i="29" s="1"/>
  <c r="V250" i="20"/>
  <c r="AC250" i="20" s="1"/>
  <c r="AB250" i="20" s="1"/>
  <c r="S123" i="29"/>
  <c r="Z123" i="29" s="1"/>
  <c r="S277" i="30"/>
  <c r="Z277" i="30" s="1"/>
  <c r="AP396" i="29"/>
  <c r="T283" i="29"/>
  <c r="AA283" i="29" s="1"/>
  <c r="Z283" i="29" s="1"/>
  <c r="U284" i="29"/>
  <c r="AB284" i="29" s="1"/>
  <c r="AA284" i="29" s="1"/>
  <c r="AB152" i="20"/>
  <c r="AP480" i="31"/>
  <c r="Z339" i="31"/>
  <c r="R220" i="29"/>
  <c r="Y220" i="29" s="1"/>
  <c r="V292" i="29"/>
  <c r="AC292" i="29" s="1"/>
  <c r="V131" i="29"/>
  <c r="AC131" i="29" s="1"/>
  <c r="R290" i="29"/>
  <c r="Y290" i="29" s="1"/>
  <c r="T131" i="29"/>
  <c r="AA131" i="29" s="1"/>
  <c r="T222" i="29"/>
  <c r="AA222" i="29" s="1"/>
  <c r="AO409" i="29"/>
  <c r="AO458" i="29"/>
  <c r="AA123" i="29"/>
  <c r="U221" i="29"/>
  <c r="AB221" i="29" s="1"/>
  <c r="AA221" i="29" s="1"/>
  <c r="S142" i="30"/>
  <c r="Z142" i="30" s="1"/>
  <c r="Y142" i="30" s="1"/>
  <c r="S289" i="29"/>
  <c r="Z289" i="29" s="1"/>
  <c r="Y289" i="29" s="1"/>
  <c r="AO269" i="31"/>
  <c r="T290" i="29"/>
  <c r="AA290" i="29" s="1"/>
  <c r="Z290" i="29" s="1"/>
  <c r="S130" i="29"/>
  <c r="Z130" i="29" s="1"/>
  <c r="AA130" i="29" s="1"/>
  <c r="S291" i="29"/>
  <c r="Z291" i="29" s="1"/>
  <c r="AA291" i="29" s="1"/>
  <c r="V222" i="29"/>
  <c r="AC222" i="29" s="1"/>
  <c r="T220" i="29"/>
  <c r="AA220" i="29" s="1"/>
  <c r="Z255" i="29"/>
  <c r="S219" i="29"/>
  <c r="Z219" i="29" s="1"/>
  <c r="Y219" i="29" s="1"/>
  <c r="AA151" i="29"/>
  <c r="AB278" i="31"/>
  <c r="AB138" i="20"/>
  <c r="AQ460" i="29"/>
  <c r="AO241" i="31"/>
  <c r="AO206" i="31"/>
  <c r="Z416" i="31"/>
  <c r="AO101" i="31"/>
  <c r="AP158" i="29"/>
  <c r="AP298" i="29"/>
  <c r="Z318" i="31"/>
  <c r="AO248" i="29"/>
  <c r="AB257" i="31"/>
  <c r="AO178" i="29"/>
  <c r="T362" i="29"/>
  <c r="AA362" i="29" s="1"/>
  <c r="T472" i="29"/>
  <c r="AA472" i="29" s="1"/>
  <c r="V439" i="20"/>
  <c r="AC439" i="20" s="1"/>
  <c r="V474" i="29"/>
  <c r="AC474" i="29" s="1"/>
  <c r="T439" i="20"/>
  <c r="AA439" i="20" s="1"/>
  <c r="R472" i="29"/>
  <c r="Y472" i="29" s="1"/>
  <c r="T437" i="20"/>
  <c r="AA437" i="20" s="1"/>
  <c r="U438" i="20"/>
  <c r="AB438" i="20" s="1"/>
  <c r="AA515" i="29"/>
  <c r="T474" i="29"/>
  <c r="AA474" i="29" s="1"/>
  <c r="S438" i="20"/>
  <c r="Z438" i="20" s="1"/>
  <c r="AA438" i="20" s="1"/>
  <c r="S263" i="20"/>
  <c r="Z263" i="20" s="1"/>
  <c r="AA263" i="20" s="1"/>
  <c r="S471" i="29"/>
  <c r="Z471" i="29" s="1"/>
  <c r="Y471" i="29" s="1"/>
  <c r="AA298" i="31"/>
  <c r="AQ425" i="29"/>
  <c r="V250" i="29"/>
  <c r="AC250" i="29" s="1"/>
  <c r="R437" i="20"/>
  <c r="Y437" i="20" s="1"/>
  <c r="V278" i="30"/>
  <c r="AC278" i="30" s="1"/>
  <c r="CV40" i="13" a="1"/>
  <c r="CV40" i="13" s="1"/>
  <c r="CV47" i="13" s="1" a="1"/>
  <c r="CV47" i="13" s="1"/>
  <c r="CV54" i="13" s="1" a="1"/>
  <c r="CV54" i="13" s="1"/>
  <c r="CV61" i="13" s="1" a="1"/>
  <c r="CV61" i="13" s="1"/>
  <c r="CV68" i="13" s="1" a="1"/>
  <c r="CV68" i="13" s="1"/>
  <c r="CV75" i="13" s="1" a="1"/>
  <c r="CV75" i="13" s="1"/>
  <c r="CV82" i="13" s="1" a="1"/>
  <c r="CV82" i="13" s="1"/>
  <c r="CV89" i="13" s="1" a="1"/>
  <c r="CV89" i="13" s="1"/>
  <c r="T278" i="30"/>
  <c r="AA278" i="30" s="1"/>
  <c r="U214" i="29"/>
  <c r="AB214" i="29" s="1"/>
  <c r="T276" i="30"/>
  <c r="AA276" i="30" s="1"/>
  <c r="R276" i="30"/>
  <c r="Y276" i="30" s="1"/>
  <c r="S473" i="29"/>
  <c r="Z473" i="29" s="1"/>
  <c r="AA473" i="29" s="1"/>
  <c r="Z304" i="31"/>
  <c r="CV19" i="3" a="1"/>
  <c r="CV19" i="3" s="1"/>
  <c r="CV26" i="3" s="1" a="1"/>
  <c r="CV26" i="3" s="1"/>
  <c r="CV33" i="3" s="1" a="1"/>
  <c r="CV33" i="3" s="1"/>
  <c r="CV40" i="3" s="1" a="1"/>
  <c r="CV40" i="3" s="1"/>
  <c r="CV47" i="3" s="1" a="1"/>
  <c r="CV47" i="3" s="1"/>
  <c r="CV54" i="3" s="1" a="1"/>
  <c r="AO423" i="31"/>
  <c r="AQ131" i="31"/>
  <c r="AB306" i="20"/>
  <c r="AQ313" i="31"/>
  <c r="AQ201" i="31"/>
  <c r="T262" i="20"/>
  <c r="AA262" i="20" s="1"/>
  <c r="V362" i="29"/>
  <c r="AC362" i="29" s="1"/>
  <c r="S261" i="20"/>
  <c r="Z261" i="20" s="1"/>
  <c r="Y261" i="20" s="1"/>
  <c r="T360" i="29"/>
  <c r="AA360" i="29" s="1"/>
  <c r="R262" i="20"/>
  <c r="Y262" i="20" s="1"/>
  <c r="S359" i="29"/>
  <c r="Z359" i="29" s="1"/>
  <c r="Y359" i="29" s="1"/>
  <c r="V159" i="29"/>
  <c r="AC159" i="29" s="1"/>
  <c r="T159" i="29"/>
  <c r="AA159" i="29" s="1"/>
  <c r="T264" i="20"/>
  <c r="AA264" i="20" s="1"/>
  <c r="S156" i="29"/>
  <c r="Z156" i="29" s="1"/>
  <c r="Y156" i="29" s="1"/>
  <c r="S247" i="29"/>
  <c r="Z247" i="29" s="1"/>
  <c r="Y247" i="29" s="1"/>
  <c r="AO115" i="29"/>
  <c r="V215" i="29"/>
  <c r="AC215" i="29" s="1"/>
  <c r="R157" i="29"/>
  <c r="Y157" i="29" s="1"/>
  <c r="U249" i="29"/>
  <c r="AB249" i="29" s="1"/>
  <c r="V264" i="20"/>
  <c r="AC264" i="20" s="1"/>
  <c r="S361" i="29"/>
  <c r="Z361" i="29" s="1"/>
  <c r="AA361" i="29" s="1"/>
  <c r="Z234" i="29"/>
  <c r="T215" i="29"/>
  <c r="AA215" i="29" s="1"/>
  <c r="S158" i="29"/>
  <c r="Z158" i="29" s="1"/>
  <c r="AA158" i="29" s="1"/>
  <c r="R248" i="29"/>
  <c r="Y248" i="29" s="1"/>
  <c r="Z248" i="29" s="1"/>
  <c r="T213" i="29"/>
  <c r="AA213" i="29" s="1"/>
  <c r="Z213" i="29" s="1"/>
  <c r="T157" i="29"/>
  <c r="AA157" i="29" s="1"/>
  <c r="T355" i="30"/>
  <c r="AA355" i="30" s="1"/>
  <c r="S212" i="29"/>
  <c r="Z212" i="29" s="1"/>
  <c r="Y212" i="29" s="1"/>
  <c r="T250" i="29"/>
  <c r="AA250" i="29" s="1"/>
  <c r="R360" i="29"/>
  <c r="Y360" i="29" s="1"/>
  <c r="S214" i="29"/>
  <c r="Z214" i="29" s="1"/>
  <c r="S249" i="29"/>
  <c r="Z249" i="29" s="1"/>
  <c r="AA410" i="31"/>
  <c r="AB313" i="31"/>
  <c r="AQ103" i="31"/>
  <c r="AQ362" i="29"/>
  <c r="AB166" i="31"/>
  <c r="AO108" i="29"/>
  <c r="T374" i="30"/>
  <c r="AA374" i="30" s="1"/>
  <c r="S375" i="30"/>
  <c r="Z375" i="30" s="1"/>
  <c r="U375" i="30"/>
  <c r="AB375" i="30" s="1"/>
  <c r="S382" i="29"/>
  <c r="Z382" i="29" s="1"/>
  <c r="S205" i="29"/>
  <c r="Z205" i="29" s="1"/>
  <c r="Y205" i="29" s="1"/>
  <c r="AQ124" i="31"/>
  <c r="AB187" i="31"/>
  <c r="AB334" i="29"/>
  <c r="S193" i="29"/>
  <c r="Z193" i="29" s="1"/>
  <c r="AP158" i="20"/>
  <c r="AP235" i="31"/>
  <c r="AB334" i="31"/>
  <c r="AO367" i="20"/>
  <c r="AQ446" i="20"/>
  <c r="AO157" i="20"/>
  <c r="AO325" i="29"/>
  <c r="T236" i="20"/>
  <c r="AA236" i="20" s="1"/>
  <c r="V236" i="20"/>
  <c r="AC236" i="20" s="1"/>
  <c r="S235" i="20"/>
  <c r="Z235" i="20" s="1"/>
  <c r="AA235" i="20" s="1"/>
  <c r="T234" i="20"/>
  <c r="AA234" i="20" s="1"/>
  <c r="R234" i="20"/>
  <c r="Y234" i="20" s="1"/>
  <c r="Z332" i="31"/>
  <c r="AB397" i="31"/>
  <c r="U431" i="20"/>
  <c r="AB431" i="20" s="1"/>
  <c r="AA431" i="20" s="1"/>
  <c r="AA144" i="29"/>
  <c r="S429" i="20"/>
  <c r="Z429" i="20" s="1"/>
  <c r="Y429" i="20" s="1"/>
  <c r="T416" i="29"/>
  <c r="AA416" i="29" s="1"/>
  <c r="S417" i="29"/>
  <c r="Z417" i="29" s="1"/>
  <c r="AA417" i="29" s="1"/>
  <c r="R416" i="29"/>
  <c r="Y416" i="29" s="1"/>
  <c r="V418" i="29"/>
  <c r="AC418" i="29" s="1"/>
  <c r="S415" i="29"/>
  <c r="Z415" i="29" s="1"/>
  <c r="Y415" i="29" s="1"/>
  <c r="AQ299" i="31"/>
  <c r="V432" i="20"/>
  <c r="AC432" i="20" s="1"/>
  <c r="T432" i="20"/>
  <c r="AA432" i="20" s="1"/>
  <c r="R430" i="20"/>
  <c r="Y430" i="20" s="1"/>
  <c r="T418" i="29"/>
  <c r="AA418" i="29" s="1"/>
  <c r="T430" i="20"/>
  <c r="AA430" i="20" s="1"/>
  <c r="AQ299" i="29"/>
  <c r="AQ341" i="29"/>
  <c r="AO276" i="29"/>
  <c r="AQ208" i="29"/>
  <c r="V355" i="30"/>
  <c r="AC355" i="30" s="1"/>
  <c r="R143" i="30"/>
  <c r="Y143" i="30" s="1"/>
  <c r="U193" i="29"/>
  <c r="AB193" i="29" s="1"/>
  <c r="T381" i="29"/>
  <c r="AA381" i="29" s="1"/>
  <c r="Z381" i="29" s="1"/>
  <c r="U144" i="30"/>
  <c r="AB144" i="30" s="1"/>
  <c r="S191" i="29"/>
  <c r="Z191" i="29" s="1"/>
  <c r="Y191" i="29" s="1"/>
  <c r="U382" i="29"/>
  <c r="AB382" i="29" s="1"/>
  <c r="V194" i="29"/>
  <c r="AC194" i="29" s="1"/>
  <c r="T383" i="29"/>
  <c r="AA383" i="29" s="1"/>
  <c r="T194" i="29"/>
  <c r="AA194" i="29" s="1"/>
  <c r="S380" i="29"/>
  <c r="Z380" i="29" s="1"/>
  <c r="Y380" i="29" s="1"/>
  <c r="R192" i="29"/>
  <c r="Y192" i="29" s="1"/>
  <c r="Z192" i="29" s="1"/>
  <c r="T451" i="30"/>
  <c r="AA451" i="30" s="1"/>
  <c r="U375" i="29"/>
  <c r="AB375" i="29" s="1"/>
  <c r="V376" i="29"/>
  <c r="AC376" i="29" s="1"/>
  <c r="AO437" i="20"/>
  <c r="T376" i="29"/>
  <c r="AA376" i="29" s="1"/>
  <c r="V145" i="30"/>
  <c r="AC145" i="30" s="1"/>
  <c r="S501" i="30"/>
  <c r="Z501" i="30" s="1"/>
  <c r="S375" i="29"/>
  <c r="Z375" i="29" s="1"/>
  <c r="T145" i="30"/>
  <c r="AA145" i="30" s="1"/>
  <c r="T374" i="29"/>
  <c r="AA374" i="29" s="1"/>
  <c r="T143" i="30"/>
  <c r="AA143" i="30" s="1"/>
  <c r="R374" i="29"/>
  <c r="Y374" i="29" s="1"/>
  <c r="V383" i="29"/>
  <c r="AC383" i="29" s="1"/>
  <c r="AO318" i="29"/>
  <c r="AA256" i="31"/>
  <c r="Z164" i="31"/>
  <c r="AO416" i="29"/>
  <c r="AQ187" i="31"/>
  <c r="AP333" i="31"/>
  <c r="Z255" i="31"/>
  <c r="Z171" i="31"/>
  <c r="AB369" i="31"/>
  <c r="AQ243" i="29"/>
  <c r="AQ404" i="29"/>
  <c r="AQ481" i="20"/>
  <c r="U263" i="29"/>
  <c r="AB263" i="29" s="1"/>
  <c r="V264" i="29"/>
  <c r="AC264" i="29" s="1"/>
  <c r="AB264" i="29" s="1"/>
  <c r="V467" i="20"/>
  <c r="AC467" i="20" s="1"/>
  <c r="T467" i="20"/>
  <c r="AA467" i="20" s="1"/>
  <c r="T465" i="20"/>
  <c r="AA465" i="20" s="1"/>
  <c r="T152" i="30"/>
  <c r="AA152" i="30" s="1"/>
  <c r="AB152" i="30" s="1"/>
  <c r="S466" i="20"/>
  <c r="Z466" i="20" s="1"/>
  <c r="R150" i="30"/>
  <c r="Y150" i="30" s="1"/>
  <c r="R465" i="20"/>
  <c r="Y465" i="20" s="1"/>
  <c r="S149" i="30"/>
  <c r="Z149" i="30" s="1"/>
  <c r="Y149" i="30" s="1"/>
  <c r="U466" i="20"/>
  <c r="AB466" i="20" s="1"/>
  <c r="U151" i="30"/>
  <c r="AB151" i="30" s="1"/>
  <c r="R262" i="29"/>
  <c r="Y262" i="29" s="1"/>
  <c r="S240" i="29"/>
  <c r="Z240" i="29" s="1"/>
  <c r="Y240" i="29" s="1"/>
  <c r="AQ362" i="20"/>
  <c r="S263" i="29"/>
  <c r="Z263" i="29" s="1"/>
  <c r="AB131" i="31"/>
  <c r="Z395" i="31"/>
  <c r="AO192" i="29"/>
  <c r="AB124" i="31"/>
  <c r="T430" i="30"/>
  <c r="AA430" i="30" s="1"/>
  <c r="T213" i="30"/>
  <c r="AA213" i="30" s="1"/>
  <c r="AP312" i="20"/>
  <c r="Z129" i="31"/>
  <c r="S275" i="29"/>
  <c r="Z275" i="29" s="1"/>
  <c r="Y275" i="29" s="1"/>
  <c r="S277" i="29"/>
  <c r="Z277" i="29" s="1"/>
  <c r="T276" i="29"/>
  <c r="AA276" i="29" s="1"/>
  <c r="R276" i="29"/>
  <c r="Y276" i="29" s="1"/>
  <c r="AO129" i="31"/>
  <c r="AP494" i="31"/>
  <c r="AQ194" i="29"/>
  <c r="AQ397" i="31"/>
  <c r="AQ383" i="29"/>
  <c r="Z220" i="31"/>
  <c r="Z381" i="31"/>
  <c r="AO360" i="29"/>
  <c r="AP270" i="29"/>
  <c r="AB383" i="31"/>
  <c r="AB348" i="20"/>
  <c r="U277" i="29"/>
  <c r="AB277" i="29" s="1"/>
  <c r="AQ348" i="29"/>
  <c r="AO185" i="31"/>
  <c r="AP326" i="31"/>
  <c r="S485" i="29"/>
  <c r="Z485" i="29" s="1"/>
  <c r="Y485" i="29" s="1"/>
  <c r="V488" i="29"/>
  <c r="AC488" i="29" s="1"/>
  <c r="S487" i="20"/>
  <c r="Z487" i="20" s="1"/>
  <c r="T488" i="29"/>
  <c r="AA488" i="29" s="1"/>
  <c r="S487" i="29"/>
  <c r="Z487" i="29" s="1"/>
  <c r="T486" i="20"/>
  <c r="AA486" i="20" s="1"/>
  <c r="U487" i="20"/>
  <c r="AB487" i="20" s="1"/>
  <c r="AB292" i="31"/>
  <c r="R486" i="20"/>
  <c r="Y486" i="20" s="1"/>
  <c r="U487" i="29"/>
  <c r="AB487" i="29" s="1"/>
  <c r="T488" i="20"/>
  <c r="AA488" i="20" s="1"/>
  <c r="AB488" i="20" s="1"/>
  <c r="AP137" i="31"/>
  <c r="AQ271" i="29"/>
  <c r="AQ488" i="29"/>
  <c r="AP109" i="31"/>
  <c r="T507" i="29"/>
  <c r="AA507" i="29" s="1"/>
  <c r="V509" i="29"/>
  <c r="AC509" i="29" s="1"/>
  <c r="R507" i="29"/>
  <c r="Y507" i="29" s="1"/>
  <c r="S508" i="29"/>
  <c r="Z508" i="29" s="1"/>
  <c r="AA508" i="29" s="1"/>
  <c r="S506" i="29"/>
  <c r="Z506" i="29" s="1"/>
  <c r="Y506" i="29" s="1"/>
  <c r="T509" i="29"/>
  <c r="AA509" i="29" s="1"/>
  <c r="Z150" i="31"/>
  <c r="AB411" i="31"/>
  <c r="V278" i="29"/>
  <c r="AC278" i="29" s="1"/>
  <c r="AB278" i="29" s="1"/>
  <c r="AB236" i="29"/>
  <c r="AQ390" i="29"/>
  <c r="AQ474" i="29"/>
  <c r="Z115" i="31"/>
  <c r="AP410" i="29"/>
  <c r="AO374" i="20"/>
  <c r="AQ334" i="29"/>
  <c r="AA228" i="31"/>
  <c r="AQ376" i="31"/>
  <c r="AP242" i="31"/>
  <c r="AB229" i="31"/>
  <c r="AB488" i="31"/>
  <c r="T507" i="20"/>
  <c r="AA507" i="20" s="1"/>
  <c r="U508" i="20"/>
  <c r="AB508" i="20" s="1"/>
  <c r="R507" i="20"/>
  <c r="Y507" i="20" s="1"/>
  <c r="S508" i="20"/>
  <c r="Z508" i="20" s="1"/>
  <c r="AA263" i="31"/>
  <c r="T509" i="20"/>
  <c r="AA509" i="20" s="1"/>
  <c r="V509" i="20"/>
  <c r="AC509" i="20" s="1"/>
  <c r="Z143" i="29"/>
  <c r="AB306" i="29"/>
  <c r="AA312" i="31"/>
  <c r="S499" i="30"/>
  <c r="Z499" i="30" s="1"/>
  <c r="Y499" i="30" s="1"/>
  <c r="T500" i="30"/>
  <c r="AA500" i="30" s="1"/>
  <c r="R500" i="30"/>
  <c r="Y500" i="30" s="1"/>
  <c r="U501" i="30"/>
  <c r="AB501" i="30" s="1"/>
  <c r="T173" i="29"/>
  <c r="AA173" i="29" s="1"/>
  <c r="V173" i="29"/>
  <c r="AC173" i="29" s="1"/>
  <c r="AB152" i="31"/>
  <c r="T397" i="30"/>
  <c r="AA397" i="30" s="1"/>
  <c r="Z143" i="31"/>
  <c r="Z227" i="31"/>
  <c r="Z122" i="31"/>
  <c r="V502" i="30"/>
  <c r="AC502" i="30" s="1"/>
  <c r="AB502" i="30" s="1"/>
  <c r="AO199" i="31"/>
  <c r="AP508" i="31"/>
  <c r="S396" i="30"/>
  <c r="Z396" i="30" s="1"/>
  <c r="T395" i="30"/>
  <c r="AA395" i="30" s="1"/>
  <c r="R395" i="30"/>
  <c r="Y395" i="30" s="1"/>
  <c r="U396" i="30"/>
  <c r="AB396" i="30" s="1"/>
  <c r="AA186" i="31"/>
  <c r="AO353" i="31"/>
  <c r="AP501" i="29"/>
  <c r="AQ208" i="20"/>
  <c r="AQ453" i="29"/>
  <c r="Z332" i="29"/>
  <c r="AQ509" i="31"/>
  <c r="AA347" i="20"/>
  <c r="AQ306" i="29"/>
  <c r="AO430" i="31"/>
  <c r="AO479" i="29"/>
  <c r="AO213" i="31"/>
  <c r="AO227" i="29"/>
  <c r="S452" i="29"/>
  <c r="Z452" i="29" s="1"/>
  <c r="AA452" i="29" s="1"/>
  <c r="V453" i="29"/>
  <c r="AC453" i="29" s="1"/>
  <c r="S450" i="29"/>
  <c r="Z450" i="29" s="1"/>
  <c r="Y450" i="29" s="1"/>
  <c r="T453" i="29"/>
  <c r="AA453" i="29" s="1"/>
  <c r="V159" i="30"/>
  <c r="AC159" i="30" s="1"/>
  <c r="T159" i="30"/>
  <c r="AA159" i="30" s="1"/>
  <c r="S156" i="30"/>
  <c r="Z156" i="30" s="1"/>
  <c r="Y156" i="30" s="1"/>
  <c r="T451" i="29"/>
  <c r="AA451" i="29" s="1"/>
  <c r="S158" i="30"/>
  <c r="Z158" i="30" s="1"/>
  <c r="AA158" i="30" s="1"/>
  <c r="R451" i="29"/>
  <c r="Y451" i="29" s="1"/>
  <c r="T157" i="30"/>
  <c r="AA157" i="30" s="1"/>
  <c r="R157" i="30"/>
  <c r="Y157" i="30" s="1"/>
  <c r="AQ355" i="31"/>
  <c r="V369" i="30"/>
  <c r="AC369" i="30" s="1"/>
  <c r="AB369" i="30" s="1"/>
  <c r="S368" i="30"/>
  <c r="Z368" i="30" s="1"/>
  <c r="S116" i="30"/>
  <c r="Z116" i="30" s="1"/>
  <c r="T367" i="30"/>
  <c r="AA367" i="30" s="1"/>
  <c r="V397" i="30"/>
  <c r="AC397" i="30" s="1"/>
  <c r="Z339" i="29"/>
  <c r="AO234" i="29"/>
  <c r="AP109" i="29"/>
  <c r="Z108" i="20"/>
  <c r="AQ159" i="31"/>
  <c r="AP417" i="31"/>
  <c r="AQ376" i="20"/>
  <c r="AO234" i="31"/>
  <c r="AB460" i="31"/>
  <c r="AB467" i="31"/>
  <c r="AP417" i="29"/>
  <c r="Z402" i="31"/>
  <c r="Z353" i="31"/>
  <c r="R332" i="20"/>
  <c r="Y332" i="20" s="1"/>
  <c r="Z332" i="20" s="1"/>
  <c r="V474" i="20"/>
  <c r="AC474" i="20" s="1"/>
  <c r="T472" i="20"/>
  <c r="AA472" i="20" s="1"/>
  <c r="T474" i="20"/>
  <c r="AA474" i="20" s="1"/>
  <c r="T402" i="29"/>
  <c r="AA402" i="29" s="1"/>
  <c r="Z402" i="29" s="1"/>
  <c r="S471" i="20"/>
  <c r="Z471" i="20" s="1"/>
  <c r="Y471" i="20" s="1"/>
  <c r="V516" i="20"/>
  <c r="AC516" i="20" s="1"/>
  <c r="U403" i="29"/>
  <c r="AB403" i="29" s="1"/>
  <c r="S473" i="20"/>
  <c r="Z473" i="20" s="1"/>
  <c r="AA473" i="20" s="1"/>
  <c r="V404" i="29"/>
  <c r="AC404" i="29" s="1"/>
  <c r="R472" i="20"/>
  <c r="Y472" i="20" s="1"/>
  <c r="V250" i="30"/>
  <c r="AC250" i="30" s="1"/>
  <c r="S331" i="20"/>
  <c r="Z331" i="20" s="1"/>
  <c r="Y331" i="20" s="1"/>
  <c r="T516" i="20"/>
  <c r="AA516" i="20" s="1"/>
  <c r="T250" i="30"/>
  <c r="AA250" i="30" s="1"/>
  <c r="S333" i="20"/>
  <c r="Z333" i="20" s="1"/>
  <c r="S515" i="20"/>
  <c r="Z515" i="20" s="1"/>
  <c r="S247" i="30"/>
  <c r="Z247" i="30" s="1"/>
  <c r="Y247" i="30" s="1"/>
  <c r="Z486" i="29"/>
  <c r="AB341" i="31"/>
  <c r="T248" i="30"/>
  <c r="AA248" i="30" s="1"/>
  <c r="Z248" i="30" s="1"/>
  <c r="S249" i="30"/>
  <c r="Z249" i="30" s="1"/>
  <c r="T334" i="20"/>
  <c r="AA334" i="20" s="1"/>
  <c r="U249" i="30"/>
  <c r="AB249" i="30" s="1"/>
  <c r="R514" i="20"/>
  <c r="Y514" i="20" s="1"/>
  <c r="U515" i="20"/>
  <c r="AB515" i="20" s="1"/>
  <c r="S163" i="30"/>
  <c r="Z163" i="30" s="1"/>
  <c r="Y163" i="30" s="1"/>
  <c r="T495" i="30"/>
  <c r="AA495" i="30" s="1"/>
  <c r="T514" i="20"/>
  <c r="AA514" i="20" s="1"/>
  <c r="AQ460" i="20"/>
  <c r="S165" i="30"/>
  <c r="Z165" i="30" s="1"/>
  <c r="AP144" i="31"/>
  <c r="Z234" i="31"/>
  <c r="AO276" i="31"/>
  <c r="AP501" i="31"/>
  <c r="AA501" i="29"/>
  <c r="AO248" i="20"/>
  <c r="AP284" i="29"/>
  <c r="AO500" i="29"/>
  <c r="Z185" i="31"/>
  <c r="Z150" i="29"/>
  <c r="S422" i="30"/>
  <c r="Z422" i="30" s="1"/>
  <c r="Y422" i="30" s="1"/>
  <c r="T423" i="30"/>
  <c r="AA423" i="30" s="1"/>
  <c r="V390" i="30"/>
  <c r="AC390" i="30" s="1"/>
  <c r="R423" i="30"/>
  <c r="Y423" i="30" s="1"/>
  <c r="T390" i="30"/>
  <c r="AA390" i="30" s="1"/>
  <c r="U424" i="30"/>
  <c r="AB424" i="30" s="1"/>
  <c r="AA424" i="30" s="1"/>
  <c r="S408" i="29"/>
  <c r="Z408" i="29" s="1"/>
  <c r="Y408" i="29" s="1"/>
  <c r="S389" i="30"/>
  <c r="Z389" i="30" s="1"/>
  <c r="AA389" i="30" s="1"/>
  <c r="S410" i="29"/>
  <c r="Z410" i="29" s="1"/>
  <c r="T388" i="30"/>
  <c r="AA388" i="30" s="1"/>
  <c r="R409" i="29"/>
  <c r="Y409" i="29" s="1"/>
  <c r="S387" i="30"/>
  <c r="Z387" i="30" s="1"/>
  <c r="Y387" i="30" s="1"/>
  <c r="T409" i="29"/>
  <c r="AA409" i="29" s="1"/>
  <c r="R388" i="30"/>
  <c r="Y388" i="30" s="1"/>
  <c r="U410" i="29"/>
  <c r="AB410" i="29" s="1"/>
  <c r="V411" i="29"/>
  <c r="AC411" i="29" s="1"/>
  <c r="AB411" i="29" s="1"/>
  <c r="T299" i="30"/>
  <c r="AA299" i="30" s="1"/>
  <c r="AB299" i="30" s="1"/>
  <c r="V243" i="29"/>
  <c r="AC243" i="29" s="1"/>
  <c r="V425" i="30"/>
  <c r="AC425" i="30" s="1"/>
  <c r="AB425" i="30" s="1"/>
  <c r="T241" i="29"/>
  <c r="AA241" i="29" s="1"/>
  <c r="U480" i="29"/>
  <c r="AB480" i="29" s="1"/>
  <c r="AA480" i="29" s="1"/>
  <c r="T269" i="29"/>
  <c r="AA269" i="29" s="1"/>
  <c r="Z269" i="29" s="1"/>
  <c r="S270" i="29"/>
  <c r="Z270" i="29" s="1"/>
  <c r="AA270" i="29" s="1"/>
  <c r="AP186" i="29"/>
  <c r="AQ432" i="31"/>
  <c r="T271" i="29"/>
  <c r="AA271" i="29" s="1"/>
  <c r="AB271" i="29" s="1"/>
  <c r="AQ369" i="31"/>
  <c r="AQ138" i="31"/>
  <c r="AB236" i="31"/>
  <c r="AO493" i="31"/>
  <c r="R479" i="29"/>
  <c r="Y479" i="29" s="1"/>
  <c r="T215" i="30"/>
  <c r="AA215" i="30" s="1"/>
  <c r="S214" i="30"/>
  <c r="Z214" i="30" s="1"/>
  <c r="AA214" i="30" s="1"/>
  <c r="S212" i="30"/>
  <c r="Z212" i="30" s="1"/>
  <c r="Y212" i="30" s="1"/>
  <c r="S478" i="29"/>
  <c r="Z478" i="29" s="1"/>
  <c r="Y478" i="29" s="1"/>
  <c r="AQ516" i="31"/>
  <c r="AO171" i="29"/>
  <c r="V481" i="29"/>
  <c r="AC481" i="29" s="1"/>
  <c r="AQ145" i="31"/>
  <c r="T479" i="29"/>
  <c r="AA479" i="29" s="1"/>
  <c r="U326" i="30"/>
  <c r="AB326" i="30" s="1"/>
  <c r="U333" i="20"/>
  <c r="AB333" i="20" s="1"/>
  <c r="V334" i="20"/>
  <c r="AC334" i="20" s="1"/>
  <c r="T481" i="29"/>
  <c r="AA481" i="29" s="1"/>
  <c r="AQ243" i="31"/>
  <c r="AQ369" i="20"/>
  <c r="AQ208" i="31"/>
  <c r="R360" i="30"/>
  <c r="Y360" i="30" s="1"/>
  <c r="AO332" i="29"/>
  <c r="AA144" i="31"/>
  <c r="AQ292" i="29"/>
  <c r="AP130" i="31"/>
  <c r="AO451" i="29"/>
  <c r="Z388" i="31"/>
  <c r="U116" i="30"/>
  <c r="AB116" i="30" s="1"/>
  <c r="V334" i="30"/>
  <c r="AC334" i="30" s="1"/>
  <c r="T334" i="30"/>
  <c r="AA334" i="30" s="1"/>
  <c r="S331" i="30"/>
  <c r="Z331" i="30" s="1"/>
  <c r="Y331" i="30" s="1"/>
  <c r="R332" i="30"/>
  <c r="Y332" i="30" s="1"/>
  <c r="T332" i="30"/>
  <c r="AA332" i="30" s="1"/>
  <c r="S333" i="30"/>
  <c r="Z333" i="30" s="1"/>
  <c r="AA333" i="30" s="1"/>
  <c r="V117" i="30"/>
  <c r="AC117" i="30" s="1"/>
  <c r="T117" i="30"/>
  <c r="AA117" i="30" s="1"/>
  <c r="R115" i="30"/>
  <c r="Y115" i="30" s="1"/>
  <c r="Z115" i="30" s="1"/>
  <c r="S114" i="30"/>
  <c r="Z114" i="30" s="1"/>
  <c r="Y114" i="30" s="1"/>
  <c r="AB306" i="31"/>
  <c r="AQ278" i="31"/>
  <c r="S366" i="30"/>
  <c r="Z366" i="30" s="1"/>
  <c r="Y366" i="30" s="1"/>
  <c r="V215" i="30"/>
  <c r="AC215" i="30" s="1"/>
  <c r="AO388" i="31"/>
  <c r="S282" i="30"/>
  <c r="Z282" i="30" s="1"/>
  <c r="Y282" i="30" s="1"/>
  <c r="R479" i="20"/>
  <c r="Y479" i="20" s="1"/>
  <c r="T283" i="30"/>
  <c r="AA283" i="30" s="1"/>
  <c r="S123" i="30"/>
  <c r="Z123" i="30" s="1"/>
  <c r="U284" i="30"/>
  <c r="AB284" i="30" s="1"/>
  <c r="AA284" i="30" s="1"/>
  <c r="AQ215" i="31"/>
  <c r="R213" i="30"/>
  <c r="Y213" i="30" s="1"/>
  <c r="AQ222" i="31"/>
  <c r="V285" i="30"/>
  <c r="AC285" i="30" s="1"/>
  <c r="T285" i="30"/>
  <c r="AA285" i="30" s="1"/>
  <c r="R283" i="30"/>
  <c r="Y283" i="30" s="1"/>
  <c r="V243" i="30"/>
  <c r="AC243" i="30" s="1"/>
  <c r="AQ397" i="29"/>
  <c r="T360" i="30"/>
  <c r="AA360" i="30" s="1"/>
  <c r="V432" i="30"/>
  <c r="AC432" i="30" s="1"/>
  <c r="S198" i="30"/>
  <c r="Z198" i="30" s="1"/>
  <c r="Y198" i="30" s="1"/>
  <c r="R367" i="30"/>
  <c r="Y367" i="30" s="1"/>
  <c r="S401" i="29"/>
  <c r="Z401" i="29" s="1"/>
  <c r="Y401" i="29" s="1"/>
  <c r="U368" i="30"/>
  <c r="AB368" i="30" s="1"/>
  <c r="V201" i="30"/>
  <c r="AC201" i="30" s="1"/>
  <c r="T201" i="30"/>
  <c r="AA201" i="30" s="1"/>
  <c r="AP459" i="20"/>
  <c r="T199" i="30"/>
  <c r="AA199" i="30" s="1"/>
  <c r="S200" i="30"/>
  <c r="Z200" i="30" s="1"/>
  <c r="AA200" i="30" s="1"/>
  <c r="R199" i="30"/>
  <c r="Y199" i="30" s="1"/>
  <c r="AO514" i="31"/>
  <c r="AA340" i="29"/>
  <c r="AB446" i="29"/>
  <c r="AO367" i="31"/>
  <c r="AB509" i="31"/>
  <c r="R360" i="20"/>
  <c r="Y360" i="20" s="1"/>
  <c r="T418" i="30"/>
  <c r="AA418" i="30" s="1"/>
  <c r="T416" i="30"/>
  <c r="AA416" i="30" s="1"/>
  <c r="U417" i="30"/>
  <c r="AB417" i="30" s="1"/>
  <c r="T271" i="30"/>
  <c r="AA271" i="30" s="1"/>
  <c r="S228" i="29"/>
  <c r="Z228" i="29" s="1"/>
  <c r="S226" i="29"/>
  <c r="Z226" i="29" s="1"/>
  <c r="Y226" i="29" s="1"/>
  <c r="T227" i="29"/>
  <c r="AA227" i="29" s="1"/>
  <c r="Z227" i="29" s="1"/>
  <c r="U228" i="29"/>
  <c r="AB228" i="29" s="1"/>
  <c r="V103" i="29"/>
  <c r="AC103" i="29" s="1"/>
  <c r="T103" i="29"/>
  <c r="AA103" i="29" s="1"/>
  <c r="R101" i="29"/>
  <c r="Y101" i="29" s="1"/>
  <c r="V229" i="29"/>
  <c r="AC229" i="29" s="1"/>
  <c r="T101" i="29"/>
  <c r="AA101" i="29" s="1"/>
  <c r="T229" i="29"/>
  <c r="AA229" i="29" s="1"/>
  <c r="AQ390" i="31"/>
  <c r="V271" i="30"/>
  <c r="AC271" i="30" s="1"/>
  <c r="S100" i="29"/>
  <c r="Z100" i="29" s="1"/>
  <c r="Y100" i="29" s="1"/>
  <c r="S102" i="29"/>
  <c r="Z102" i="29" s="1"/>
  <c r="AA102" i="29" s="1"/>
  <c r="T292" i="29"/>
  <c r="AA292" i="29" s="1"/>
  <c r="AQ264" i="31"/>
  <c r="Z248" i="31"/>
  <c r="R171" i="29"/>
  <c r="Y171" i="29" s="1"/>
  <c r="AO423" i="20"/>
  <c r="S268" i="30"/>
  <c r="Z268" i="30" s="1"/>
  <c r="Y268" i="30" s="1"/>
  <c r="S270" i="30"/>
  <c r="Z270" i="30" s="1"/>
  <c r="U172" i="29"/>
  <c r="AB172" i="29" s="1"/>
  <c r="AO374" i="31"/>
  <c r="Z178" i="31"/>
  <c r="AO150" i="31"/>
  <c r="AQ439" i="29"/>
  <c r="AO164" i="29"/>
  <c r="AQ418" i="29"/>
  <c r="AO353" i="29"/>
  <c r="AQ229" i="29"/>
  <c r="AA305" i="20"/>
  <c r="AB481" i="31"/>
  <c r="AO185" i="29"/>
  <c r="AA494" i="31"/>
  <c r="AQ320" i="29"/>
  <c r="Z374" i="31"/>
  <c r="AQ348" i="31"/>
  <c r="AO402" i="29"/>
  <c r="AQ313" i="20"/>
  <c r="T243" i="30"/>
  <c r="AA243" i="30" s="1"/>
  <c r="S240" i="30"/>
  <c r="Z240" i="30" s="1"/>
  <c r="Y240" i="30" s="1"/>
  <c r="T110" i="30"/>
  <c r="AA110" i="30" s="1"/>
  <c r="AB110" i="30" s="1"/>
  <c r="AA452" i="31"/>
  <c r="S107" i="30"/>
  <c r="Z107" i="30" s="1"/>
  <c r="Y107" i="30" s="1"/>
  <c r="Z192" i="31"/>
  <c r="Z206" i="31"/>
  <c r="AO465" i="20"/>
  <c r="S361" i="30"/>
  <c r="Z361" i="30" s="1"/>
  <c r="S452" i="30"/>
  <c r="Z452" i="30" s="1"/>
  <c r="R451" i="30"/>
  <c r="Y451" i="30" s="1"/>
  <c r="S207" i="29"/>
  <c r="Z207" i="29" s="1"/>
  <c r="AA207" i="29" s="1"/>
  <c r="U361" i="30"/>
  <c r="AB361" i="30" s="1"/>
  <c r="U452" i="30"/>
  <c r="AB452" i="30" s="1"/>
  <c r="T208" i="29"/>
  <c r="AA208" i="29" s="1"/>
  <c r="V460" i="20"/>
  <c r="AC460" i="20" s="1"/>
  <c r="T136" i="30"/>
  <c r="AA136" i="30" s="1"/>
  <c r="T460" i="20"/>
  <c r="AA460" i="20" s="1"/>
  <c r="AB208" i="31"/>
  <c r="T458" i="20"/>
  <c r="AA458" i="20" s="1"/>
  <c r="S457" i="20"/>
  <c r="Z457" i="20" s="1"/>
  <c r="Y457" i="20" s="1"/>
  <c r="AA403" i="20"/>
  <c r="U459" i="20"/>
  <c r="AB459" i="20" s="1"/>
  <c r="AA459" i="20" s="1"/>
  <c r="R458" i="20"/>
  <c r="Y458" i="20" s="1"/>
  <c r="V453" i="30"/>
  <c r="AC453" i="30" s="1"/>
  <c r="T206" i="29"/>
  <c r="AA206" i="29" s="1"/>
  <c r="R206" i="29"/>
  <c r="Y206" i="29" s="1"/>
  <c r="V362" i="30"/>
  <c r="AC362" i="30" s="1"/>
  <c r="T453" i="30"/>
  <c r="AA453" i="30" s="1"/>
  <c r="T362" i="30"/>
  <c r="AA362" i="30" s="1"/>
  <c r="V208" i="29"/>
  <c r="AC208" i="29" s="1"/>
  <c r="Z444" i="29"/>
  <c r="AB222" i="31"/>
  <c r="AB390" i="31"/>
  <c r="AP214" i="29"/>
  <c r="AO220" i="31"/>
  <c r="Z199" i="31"/>
  <c r="AO367" i="29"/>
  <c r="AO500" i="31"/>
  <c r="AQ152" i="31"/>
  <c r="AO437" i="31"/>
  <c r="S352" i="30"/>
  <c r="Z352" i="30" s="1"/>
  <c r="Y352" i="30" s="1"/>
  <c r="T164" i="30"/>
  <c r="AA164" i="30" s="1"/>
  <c r="R353" i="30"/>
  <c r="Y353" i="30" s="1"/>
  <c r="R164" i="30"/>
  <c r="Y164" i="30" s="1"/>
  <c r="T353" i="30"/>
  <c r="AA353" i="30" s="1"/>
  <c r="U165" i="30"/>
  <c r="AB165" i="30" s="1"/>
  <c r="S354" i="30"/>
  <c r="Z354" i="30" s="1"/>
  <c r="AA354" i="30" s="1"/>
  <c r="V306" i="30"/>
  <c r="AC306" i="30" s="1"/>
  <c r="V180" i="30"/>
  <c r="AC180" i="30" s="1"/>
  <c r="Z178" i="29"/>
  <c r="T306" i="30"/>
  <c r="AA306" i="30" s="1"/>
  <c r="T180" i="30"/>
  <c r="AA180" i="30" s="1"/>
  <c r="T460" i="29"/>
  <c r="AA460" i="29" s="1"/>
  <c r="Z136" i="31"/>
  <c r="S305" i="30"/>
  <c r="Z305" i="30" s="1"/>
  <c r="AA305" i="30" s="1"/>
  <c r="S179" i="30"/>
  <c r="Z179" i="30" s="1"/>
  <c r="V460" i="29"/>
  <c r="AC460" i="29" s="1"/>
  <c r="T304" i="30"/>
  <c r="AA304" i="30" s="1"/>
  <c r="T178" i="30"/>
  <c r="AA178" i="30" s="1"/>
  <c r="S457" i="29"/>
  <c r="Z457" i="29" s="1"/>
  <c r="Y457" i="29" s="1"/>
  <c r="R458" i="29"/>
  <c r="Y458" i="29" s="1"/>
  <c r="S303" i="30"/>
  <c r="Z303" i="30" s="1"/>
  <c r="Y303" i="30" s="1"/>
  <c r="R178" i="30"/>
  <c r="Y178" i="30" s="1"/>
  <c r="R304" i="30"/>
  <c r="Y304" i="30" s="1"/>
  <c r="U179" i="30"/>
  <c r="AB179" i="30" s="1"/>
  <c r="T458" i="29"/>
  <c r="AA458" i="29" s="1"/>
  <c r="S459" i="29"/>
  <c r="Z459" i="29" s="1"/>
  <c r="AA459" i="29" s="1"/>
  <c r="Z423" i="29"/>
  <c r="AO157" i="31"/>
  <c r="V166" i="30"/>
  <c r="AC166" i="30" s="1"/>
  <c r="AB166" i="30" s="1"/>
  <c r="AO213" i="29"/>
  <c r="AB341" i="29"/>
  <c r="Z430" i="31"/>
  <c r="AB243" i="31"/>
  <c r="AA494" i="20"/>
  <c r="AQ229" i="31"/>
  <c r="AQ495" i="29"/>
  <c r="Z486" i="31"/>
  <c r="AQ110" i="29"/>
  <c r="AP151" i="29"/>
  <c r="Z367" i="31"/>
  <c r="CV19" i="16" a="1"/>
  <c r="CV19" i="16" s="1"/>
  <c r="CV26" i="16" s="1" a="1"/>
  <c r="CV26" i="16" s="1"/>
  <c r="CV33" i="16" s="1" a="1"/>
  <c r="CV33" i="16" s="1"/>
  <c r="CV40" i="16" s="1" a="1"/>
  <c r="CV40" i="16" s="1"/>
  <c r="CV47" i="16" s="1" a="1"/>
  <c r="CV47" i="16" s="1"/>
  <c r="CV54" i="16" s="1" a="1"/>
  <c r="CV54" i="16" s="1"/>
  <c r="CV61" i="16" s="1" a="1"/>
  <c r="CV61" i="16" s="1"/>
  <c r="CV68" i="16" s="1" a="1"/>
  <c r="CV68" i="16" s="1"/>
  <c r="CV75" i="16" s="1" a="1"/>
  <c r="CV75" i="16" s="1"/>
  <c r="CV82" i="16" s="1" a="1"/>
  <c r="CV82" i="16" s="1"/>
  <c r="CV89" i="16" s="1" a="1"/>
  <c r="CV89" i="16" s="1"/>
  <c r="R465" i="30"/>
  <c r="Y465" i="30" s="1"/>
  <c r="S464" i="30"/>
  <c r="Z464" i="30" s="1"/>
  <c r="Y464" i="30" s="1"/>
  <c r="T474" i="30"/>
  <c r="AA474" i="30" s="1"/>
  <c r="AB474" i="30" s="1"/>
  <c r="S471" i="30"/>
  <c r="Z471" i="30" s="1"/>
  <c r="Y471" i="30" s="1"/>
  <c r="AQ446" i="29"/>
  <c r="T467" i="30"/>
  <c r="AA467" i="30" s="1"/>
  <c r="AB467" i="30" s="1"/>
  <c r="S466" i="30"/>
  <c r="Z466" i="30" s="1"/>
  <c r="T465" i="30"/>
  <c r="AA465" i="30" s="1"/>
  <c r="U466" i="30"/>
  <c r="AB466" i="30" s="1"/>
  <c r="T481" i="30"/>
  <c r="AA481" i="30" s="1"/>
  <c r="V404" i="30"/>
  <c r="AC404" i="30" s="1"/>
  <c r="T404" i="30"/>
  <c r="AA404" i="30" s="1"/>
  <c r="T402" i="30"/>
  <c r="AA402" i="30" s="1"/>
  <c r="R402" i="30"/>
  <c r="Y402" i="30" s="1"/>
  <c r="S401" i="30"/>
  <c r="Z401" i="30" s="1"/>
  <c r="Y401" i="30" s="1"/>
  <c r="S403" i="30"/>
  <c r="Z403" i="30" s="1"/>
  <c r="AA403" i="30" s="1"/>
  <c r="U123" i="30"/>
  <c r="AB123" i="30" s="1"/>
  <c r="V411" i="30"/>
  <c r="AC411" i="30" s="1"/>
  <c r="T411" i="30"/>
  <c r="AA411" i="30" s="1"/>
  <c r="S408" i="30"/>
  <c r="Z408" i="30" s="1"/>
  <c r="Y408" i="30" s="1"/>
  <c r="S410" i="30"/>
  <c r="Z410" i="30" s="1"/>
  <c r="AA410" i="30" s="1"/>
  <c r="R409" i="30"/>
  <c r="Y409" i="30" s="1"/>
  <c r="T409" i="30"/>
  <c r="AA409" i="30" s="1"/>
  <c r="V124" i="30"/>
  <c r="AC124" i="30" s="1"/>
  <c r="T124" i="30"/>
  <c r="AA124" i="30" s="1"/>
  <c r="S121" i="30"/>
  <c r="Z121" i="30" s="1"/>
  <c r="Y121" i="30" s="1"/>
  <c r="Z451" i="31"/>
  <c r="T122" i="30"/>
  <c r="AA122" i="30" s="1"/>
  <c r="Z122" i="30" s="1"/>
  <c r="CV19" i="11" a="1"/>
  <c r="CV19" i="11" s="1"/>
  <c r="CV26" i="11" s="1" a="1"/>
  <c r="CV26" i="11" s="1"/>
  <c r="CV33" i="11" s="1" a="1"/>
  <c r="CV33" i="11" s="1"/>
  <c r="CV40" i="11" s="1" a="1"/>
  <c r="CV40" i="11" s="1"/>
  <c r="CV47" i="11" s="1" a="1"/>
  <c r="CV47" i="11" s="1"/>
  <c r="CV54" i="11" s="1" a="1"/>
  <c r="CV54" i="11" s="1"/>
  <c r="CV61" i="11" s="1" a="1"/>
  <c r="CV61" i="11" s="1"/>
  <c r="CV68" i="11" s="1" a="1"/>
  <c r="CV68" i="11" s="1"/>
  <c r="CV75" i="11" s="1" a="1"/>
  <c r="CV75" i="11" s="1"/>
  <c r="CV82" i="11" s="1" a="1"/>
  <c r="CV82" i="11" s="1"/>
  <c r="CV89" i="11" s="1" a="1"/>
  <c r="CV89" i="11" s="1"/>
  <c r="AA417" i="20"/>
  <c r="S172" i="29"/>
  <c r="Z172" i="29" s="1"/>
  <c r="AA137" i="31"/>
  <c r="T500" i="20"/>
  <c r="AA500" i="20" s="1"/>
  <c r="Z500" i="20" s="1"/>
  <c r="R136" i="30"/>
  <c r="Y136" i="30" s="1"/>
  <c r="U270" i="30"/>
  <c r="AB270" i="30" s="1"/>
  <c r="AP242" i="29"/>
  <c r="T404" i="29"/>
  <c r="AA404" i="29" s="1"/>
  <c r="AO507" i="29"/>
  <c r="AQ110" i="20"/>
  <c r="AO416" i="20"/>
  <c r="AP277" i="20"/>
  <c r="AO115" i="20"/>
  <c r="AB495" i="20"/>
  <c r="S135" i="30"/>
  <c r="Z135" i="30" s="1"/>
  <c r="Y135" i="30" s="1"/>
  <c r="AB376" i="20"/>
  <c r="U137" i="30"/>
  <c r="AB137" i="30" s="1"/>
  <c r="AA137" i="30" s="1"/>
  <c r="AP368" i="31"/>
  <c r="Z150" i="20"/>
  <c r="AP284" i="30"/>
  <c r="AP473" i="20"/>
  <c r="V138" i="30"/>
  <c r="AC138" i="30" s="1"/>
  <c r="T138" i="30"/>
  <c r="AA138" i="30" s="1"/>
  <c r="S403" i="29"/>
  <c r="Z403" i="29" s="1"/>
  <c r="T171" i="29"/>
  <c r="AA171" i="29" s="1"/>
  <c r="T432" i="29"/>
  <c r="AA432" i="29" s="1"/>
  <c r="V390" i="29"/>
  <c r="AC390" i="29" s="1"/>
  <c r="AQ474" i="31"/>
  <c r="AP382" i="29"/>
  <c r="AB159" i="31"/>
  <c r="AQ334" i="31"/>
  <c r="AP347" i="31"/>
  <c r="U431" i="29"/>
  <c r="AB431" i="29" s="1"/>
  <c r="AA431" i="29" s="1"/>
  <c r="Z458" i="31"/>
  <c r="AO150" i="29"/>
  <c r="T367" i="29"/>
  <c r="AA367" i="29" s="1"/>
  <c r="AO108" i="31"/>
  <c r="S366" i="29"/>
  <c r="Z366" i="29" s="1"/>
  <c r="Y366" i="29" s="1"/>
  <c r="V320" i="29"/>
  <c r="AC320" i="29" s="1"/>
  <c r="T318" i="29"/>
  <c r="AA318" i="29" s="1"/>
  <c r="AP424" i="31"/>
  <c r="T320" i="29"/>
  <c r="AA320" i="29" s="1"/>
  <c r="T390" i="29"/>
  <c r="AA390" i="29" s="1"/>
  <c r="R318" i="29"/>
  <c r="Y318" i="29" s="1"/>
  <c r="T388" i="29"/>
  <c r="AA388" i="29" s="1"/>
  <c r="S317" i="29"/>
  <c r="Z317" i="29" s="1"/>
  <c r="Y317" i="29" s="1"/>
  <c r="U319" i="29"/>
  <c r="AB319" i="29" s="1"/>
  <c r="AA319" i="29" s="1"/>
  <c r="T262" i="29"/>
  <c r="AA262" i="29" s="1"/>
  <c r="AQ355" i="29"/>
  <c r="U186" i="29"/>
  <c r="AB186" i="29" s="1"/>
  <c r="R388" i="29"/>
  <c r="Y388" i="29" s="1"/>
  <c r="S186" i="29"/>
  <c r="Z186" i="29" s="1"/>
  <c r="T369" i="29"/>
  <c r="AA369" i="29" s="1"/>
  <c r="AB369" i="29" s="1"/>
  <c r="S387" i="29"/>
  <c r="Z387" i="29" s="1"/>
  <c r="Y387" i="29" s="1"/>
  <c r="S368" i="29"/>
  <c r="Z368" i="29" s="1"/>
  <c r="S389" i="29"/>
  <c r="Z389" i="29" s="1"/>
  <c r="AA389" i="29" s="1"/>
  <c r="R367" i="29"/>
  <c r="Y367" i="29" s="1"/>
  <c r="Z493" i="31"/>
  <c r="U368" i="29"/>
  <c r="AB368" i="29" s="1"/>
  <c r="AO164" i="31"/>
  <c r="AP487" i="20"/>
  <c r="AP340" i="31"/>
  <c r="AB327" i="31"/>
  <c r="AA179" i="20"/>
  <c r="AB110" i="20"/>
  <c r="Z507" i="31"/>
  <c r="AO472" i="29"/>
  <c r="Z374" i="20"/>
  <c r="Z423" i="31"/>
  <c r="T185" i="29"/>
  <c r="AA185" i="29" s="1"/>
  <c r="AQ327" i="31"/>
  <c r="AA501" i="31"/>
  <c r="Z129" i="29"/>
  <c r="AO143" i="29"/>
  <c r="AP445" i="31"/>
  <c r="AB348" i="31"/>
  <c r="AB180" i="31"/>
  <c r="AB425" i="29"/>
  <c r="T187" i="29"/>
  <c r="AA187" i="29" s="1"/>
  <c r="AB187" i="29" s="1"/>
  <c r="S184" i="29"/>
  <c r="Z184" i="29" s="1"/>
  <c r="Y184" i="29" s="1"/>
  <c r="R185" i="29"/>
  <c r="Y185" i="29" s="1"/>
  <c r="Z297" i="31"/>
  <c r="AB285" i="31"/>
  <c r="AP347" i="29"/>
  <c r="AP431" i="29"/>
  <c r="AO255" i="31"/>
  <c r="AO227" i="31"/>
  <c r="AQ369" i="29"/>
  <c r="AB110" i="31"/>
  <c r="AA137" i="29"/>
  <c r="AP172" i="31"/>
  <c r="AP263" i="31"/>
  <c r="AO437" i="29"/>
  <c r="AQ439" i="31"/>
  <c r="S394" i="29"/>
  <c r="Z394" i="29" s="1"/>
  <c r="Y394" i="29" s="1"/>
  <c r="V320" i="20"/>
  <c r="AC320" i="20" s="1"/>
  <c r="T150" i="30"/>
  <c r="AA150" i="30" s="1"/>
  <c r="R374" i="30"/>
  <c r="Y374" i="30" s="1"/>
  <c r="V481" i="30"/>
  <c r="AC481" i="30" s="1"/>
  <c r="R472" i="30"/>
  <c r="Y472" i="30" s="1"/>
  <c r="T241" i="30"/>
  <c r="AA241" i="30" s="1"/>
  <c r="T243" i="29"/>
  <c r="AA243" i="29" s="1"/>
  <c r="S473" i="30"/>
  <c r="Z473" i="30" s="1"/>
  <c r="S151" i="30"/>
  <c r="Z151" i="30" s="1"/>
  <c r="T460" i="30"/>
  <c r="AA460" i="30" s="1"/>
  <c r="S373" i="30"/>
  <c r="Z373" i="30" s="1"/>
  <c r="Y373" i="30" s="1"/>
  <c r="S480" i="30"/>
  <c r="Z480" i="30" s="1"/>
  <c r="T472" i="30"/>
  <c r="AA472" i="30" s="1"/>
  <c r="R241" i="30"/>
  <c r="Y241" i="30" s="1"/>
  <c r="V299" i="29"/>
  <c r="AC299" i="29" s="1"/>
  <c r="R241" i="29"/>
  <c r="Y241" i="29" s="1"/>
  <c r="T458" i="30"/>
  <c r="AA458" i="30" s="1"/>
  <c r="S478" i="30"/>
  <c r="Z478" i="30" s="1"/>
  <c r="Y478" i="30" s="1"/>
  <c r="U242" i="30"/>
  <c r="AB242" i="30" s="1"/>
  <c r="AA242" i="30" s="1"/>
  <c r="S298" i="29"/>
  <c r="Z298" i="29" s="1"/>
  <c r="AA298" i="29" s="1"/>
  <c r="S242" i="29"/>
  <c r="Z242" i="29" s="1"/>
  <c r="AA242" i="29" s="1"/>
  <c r="U207" i="20"/>
  <c r="AB207" i="20" s="1"/>
  <c r="AO493" i="30"/>
  <c r="AP389" i="30"/>
  <c r="V257" i="30"/>
  <c r="AC257" i="30" s="1"/>
  <c r="R458" i="30"/>
  <c r="Y458" i="30" s="1"/>
  <c r="R479" i="30"/>
  <c r="Y479" i="30" s="1"/>
  <c r="Z479" i="30" s="1"/>
  <c r="AB194" i="31"/>
  <c r="S296" i="29"/>
  <c r="Z296" i="29" s="1"/>
  <c r="Y296" i="29" s="1"/>
  <c r="V229" i="30"/>
  <c r="AC229" i="30" s="1"/>
  <c r="T257" i="30"/>
  <c r="AA257" i="30" s="1"/>
  <c r="S457" i="30"/>
  <c r="Z457" i="30" s="1"/>
  <c r="Y457" i="30" s="1"/>
  <c r="U480" i="30"/>
  <c r="AB480" i="30" s="1"/>
  <c r="V460" i="30"/>
  <c r="AC460" i="30" s="1"/>
  <c r="S207" i="20"/>
  <c r="Z207" i="20" s="1"/>
  <c r="T206" i="20"/>
  <c r="AA206" i="20" s="1"/>
  <c r="T229" i="30"/>
  <c r="AA229" i="30" s="1"/>
  <c r="R255" i="30"/>
  <c r="Y255" i="30" s="1"/>
  <c r="U459" i="30"/>
  <c r="AB459" i="30" s="1"/>
  <c r="AA459" i="30" s="1"/>
  <c r="R206" i="20"/>
  <c r="Y206" i="20" s="1"/>
  <c r="S228" i="30"/>
  <c r="Z228" i="30" s="1"/>
  <c r="AA228" i="30" s="1"/>
  <c r="S256" i="30"/>
  <c r="Z256" i="30" s="1"/>
  <c r="AA256" i="30" s="1"/>
  <c r="T297" i="29"/>
  <c r="AA297" i="29" s="1"/>
  <c r="T227" i="30"/>
  <c r="AA227" i="30" s="1"/>
  <c r="S254" i="30"/>
  <c r="Z254" i="30" s="1"/>
  <c r="Y254" i="30" s="1"/>
  <c r="T208" i="20"/>
  <c r="AA208" i="20" s="1"/>
  <c r="R227" i="30"/>
  <c r="Y227" i="30" s="1"/>
  <c r="T255" i="30"/>
  <c r="AA255" i="30" s="1"/>
  <c r="S226" i="30"/>
  <c r="Z226" i="30" s="1"/>
  <c r="Y226" i="30" s="1"/>
  <c r="V397" i="29"/>
  <c r="AC397" i="29" s="1"/>
  <c r="AP494" i="20"/>
  <c r="T397" i="29"/>
  <c r="AA397" i="29" s="1"/>
  <c r="T395" i="29"/>
  <c r="AA395" i="29" s="1"/>
  <c r="U473" i="30"/>
  <c r="AB473" i="30" s="1"/>
  <c r="AA354" i="29"/>
  <c r="R395" i="29"/>
  <c r="Y395" i="29" s="1"/>
  <c r="AO346" i="31"/>
  <c r="U494" i="29"/>
  <c r="AB494" i="29" s="1"/>
  <c r="AA494" i="29" s="1"/>
  <c r="V432" i="29"/>
  <c r="AC432" i="29" s="1"/>
  <c r="AB425" i="31"/>
  <c r="T493" i="29"/>
  <c r="AA493" i="29" s="1"/>
  <c r="R493" i="29"/>
  <c r="Y493" i="29" s="1"/>
  <c r="AQ488" i="20"/>
  <c r="T199" i="29"/>
  <c r="AA199" i="29" s="1"/>
  <c r="AB103" i="31"/>
  <c r="T430" i="29"/>
  <c r="AA430" i="29" s="1"/>
  <c r="Z346" i="31"/>
  <c r="R297" i="29"/>
  <c r="Y297" i="29" s="1"/>
  <c r="S109" i="29"/>
  <c r="Z109" i="29" s="1"/>
  <c r="T299" i="29"/>
  <c r="AA299" i="29" s="1"/>
  <c r="S429" i="29"/>
  <c r="Z429" i="29" s="1"/>
  <c r="Y429" i="29" s="1"/>
  <c r="AB404" i="31"/>
  <c r="T110" i="29"/>
  <c r="AA110" i="29" s="1"/>
  <c r="AB110" i="29" s="1"/>
  <c r="S396" i="29"/>
  <c r="Z396" i="29" s="1"/>
  <c r="AA396" i="29" s="1"/>
  <c r="R108" i="29"/>
  <c r="Y108" i="29" s="1"/>
  <c r="S107" i="29"/>
  <c r="Z107" i="29" s="1"/>
  <c r="Y107" i="29" s="1"/>
  <c r="T108" i="29"/>
  <c r="AA108" i="29" s="1"/>
  <c r="U109" i="29"/>
  <c r="AB109" i="29" s="1"/>
  <c r="CV26" i="5" a="1"/>
  <c r="CV26" i="5" s="1"/>
  <c r="CV33" i="5" s="1" a="1"/>
  <c r="CV33" i="5" s="1"/>
  <c r="CV40" i="5" s="1" a="1"/>
  <c r="CV40" i="5" s="1"/>
  <c r="CV47" i="5" s="1" a="1"/>
  <c r="CV47" i="5" s="1"/>
  <c r="CV54" i="5" s="1" a="1"/>
  <c r="CV54" i="5" s="1"/>
  <c r="CV61" i="5" s="1" a="1"/>
  <c r="CV61" i="5" s="1"/>
  <c r="CV68" i="5" s="1" a="1"/>
  <c r="CV68" i="5" s="1"/>
  <c r="CV75" i="5" s="1" a="1"/>
  <c r="CV75" i="5" s="1"/>
  <c r="CV82" i="5" s="1" a="1"/>
  <c r="CV82" i="5" s="1"/>
  <c r="CV89" i="5" s="1" a="1"/>
  <c r="CV89" i="5" s="1"/>
  <c r="R430" i="29"/>
  <c r="Y430" i="29" s="1"/>
  <c r="AO472" i="20"/>
  <c r="Z304" i="29"/>
  <c r="R269" i="30"/>
  <c r="Y269" i="30" s="1"/>
  <c r="Z269" i="30" s="1"/>
  <c r="AQ173" i="31"/>
  <c r="AB404" i="20"/>
  <c r="AQ285" i="29"/>
  <c r="AP480" i="20"/>
  <c r="Z248" i="20"/>
  <c r="AO290" i="29"/>
  <c r="AB355" i="31"/>
  <c r="T437" i="29"/>
  <c r="AA437" i="29" s="1"/>
  <c r="AP200" i="29"/>
  <c r="AO493" i="20"/>
  <c r="V467" i="29"/>
  <c r="AC467" i="29" s="1"/>
  <c r="AQ250" i="20"/>
  <c r="V348" i="29"/>
  <c r="AC348" i="29" s="1"/>
  <c r="R437" i="29"/>
  <c r="Y437" i="29" s="1"/>
  <c r="T348" i="29"/>
  <c r="AA348" i="29" s="1"/>
  <c r="U438" i="29"/>
  <c r="AB438" i="29" s="1"/>
  <c r="AA438" i="29" s="1"/>
  <c r="T346" i="29"/>
  <c r="AA346" i="29" s="1"/>
  <c r="AO262" i="31"/>
  <c r="S345" i="29"/>
  <c r="Z345" i="29" s="1"/>
  <c r="Y345" i="29" s="1"/>
  <c r="R346" i="29"/>
  <c r="Y346" i="29" s="1"/>
  <c r="S347" i="29"/>
  <c r="Z347" i="29" s="1"/>
  <c r="AA347" i="29" s="1"/>
  <c r="AA221" i="31"/>
  <c r="V495" i="29"/>
  <c r="AC495" i="29" s="1"/>
  <c r="V439" i="29"/>
  <c r="AC439" i="29" s="1"/>
  <c r="T495" i="29"/>
  <c r="AA495" i="29" s="1"/>
  <c r="T439" i="29"/>
  <c r="AA439" i="29" s="1"/>
  <c r="S492" i="29"/>
  <c r="Z492" i="29" s="1"/>
  <c r="Y492" i="29" s="1"/>
  <c r="S436" i="29"/>
  <c r="Z436" i="29" s="1"/>
  <c r="Y436" i="29" s="1"/>
  <c r="S200" i="29"/>
  <c r="Z200" i="29" s="1"/>
  <c r="S198" i="29"/>
  <c r="Z198" i="29" s="1"/>
  <c r="Y198" i="29" s="1"/>
  <c r="U200" i="29"/>
  <c r="AB200" i="29" s="1"/>
  <c r="Z388" i="20"/>
  <c r="AQ460" i="31"/>
  <c r="T467" i="29"/>
  <c r="AA467" i="29" s="1"/>
  <c r="S436" i="30"/>
  <c r="Z436" i="30" s="1"/>
  <c r="Y436" i="30" s="1"/>
  <c r="V166" i="29"/>
  <c r="AC166" i="29" s="1"/>
  <c r="T166" i="29"/>
  <c r="AA166" i="29" s="1"/>
  <c r="S165" i="29"/>
  <c r="Z165" i="29" s="1"/>
  <c r="T164" i="29"/>
  <c r="AA164" i="29" s="1"/>
  <c r="R465" i="29"/>
  <c r="Y465" i="29" s="1"/>
  <c r="U165" i="29"/>
  <c r="AB165" i="29" s="1"/>
  <c r="S464" i="29"/>
  <c r="Z464" i="29" s="1"/>
  <c r="Y464" i="29" s="1"/>
  <c r="R199" i="29"/>
  <c r="Y199" i="29" s="1"/>
  <c r="U466" i="29"/>
  <c r="AB466" i="29" s="1"/>
  <c r="AA466" i="29" s="1"/>
  <c r="T465" i="29"/>
  <c r="AA465" i="29" s="1"/>
  <c r="T201" i="29"/>
  <c r="AA201" i="29" s="1"/>
  <c r="AB201" i="29" s="1"/>
  <c r="AB355" i="29"/>
  <c r="Z108" i="31"/>
  <c r="AQ432" i="29"/>
  <c r="V173" i="30"/>
  <c r="AC173" i="30" s="1"/>
  <c r="Z472" i="29"/>
  <c r="U172" i="30"/>
  <c r="AB172" i="30" s="1"/>
  <c r="AA172" i="30" s="1"/>
  <c r="AP270" i="31"/>
  <c r="R164" i="29"/>
  <c r="Y164" i="29" s="1"/>
  <c r="V103" i="20"/>
  <c r="AC103" i="20" s="1"/>
  <c r="AB103" i="20" s="1"/>
  <c r="S102" i="20"/>
  <c r="Z102" i="20" s="1"/>
  <c r="T101" i="20"/>
  <c r="AA101" i="20" s="1"/>
  <c r="R101" i="20"/>
  <c r="Y101" i="20" s="1"/>
  <c r="AB502" i="31"/>
  <c r="AO213" i="20"/>
  <c r="AO472" i="31"/>
  <c r="AQ516" i="29"/>
  <c r="Z479" i="31"/>
  <c r="AP256" i="31"/>
  <c r="AQ166" i="31"/>
  <c r="Z157" i="31"/>
  <c r="Z325" i="31"/>
  <c r="Z353" i="29"/>
  <c r="AO444" i="31"/>
  <c r="AB117" i="29"/>
  <c r="AB376" i="31"/>
  <c r="AB201" i="31"/>
  <c r="Z402" i="20"/>
  <c r="AA151" i="20"/>
  <c r="AP361" i="31"/>
  <c r="AB390" i="20"/>
  <c r="U480" i="20"/>
  <c r="AB480" i="20" s="1"/>
  <c r="AA480" i="20" s="1"/>
  <c r="R108" i="30"/>
  <c r="Y108" i="30" s="1"/>
  <c r="T432" i="30"/>
  <c r="AA432" i="30" s="1"/>
  <c r="T479" i="20"/>
  <c r="AA479" i="20" s="1"/>
  <c r="V495" i="30"/>
  <c r="AC495" i="30" s="1"/>
  <c r="T108" i="30"/>
  <c r="AA108" i="30" s="1"/>
  <c r="S431" i="30"/>
  <c r="Z431" i="30" s="1"/>
  <c r="AA431" i="30" s="1"/>
  <c r="AO199" i="29"/>
  <c r="S494" i="30"/>
  <c r="Z494" i="30" s="1"/>
  <c r="AA494" i="30" s="1"/>
  <c r="S109" i="30"/>
  <c r="Z109" i="30" s="1"/>
  <c r="R430" i="30"/>
  <c r="Y430" i="30" s="1"/>
  <c r="T493" i="30"/>
  <c r="AA493" i="30" s="1"/>
  <c r="S130" i="30"/>
  <c r="Z130" i="30" s="1"/>
  <c r="U109" i="30"/>
  <c r="AB109" i="30" s="1"/>
  <c r="S429" i="30"/>
  <c r="Z429" i="30" s="1"/>
  <c r="Y429" i="30" s="1"/>
  <c r="S492" i="30"/>
  <c r="Z492" i="30" s="1"/>
  <c r="Y492" i="30" s="1"/>
  <c r="R493" i="30"/>
  <c r="Y493" i="30" s="1"/>
  <c r="V481" i="20"/>
  <c r="AC481" i="20" s="1"/>
  <c r="T481" i="20"/>
  <c r="AA481" i="20" s="1"/>
  <c r="S478" i="20"/>
  <c r="Z478" i="20" s="1"/>
  <c r="Y478" i="20" s="1"/>
  <c r="AQ306" i="30"/>
  <c r="Z290" i="31"/>
  <c r="Z465" i="31"/>
  <c r="AB264" i="31"/>
  <c r="AB502" i="29"/>
  <c r="AQ264" i="29"/>
  <c r="AP326" i="20"/>
  <c r="AP347" i="20"/>
  <c r="AO381" i="20"/>
  <c r="AP116" i="20"/>
  <c r="AO332" i="20"/>
  <c r="AP179" i="20"/>
  <c r="AO262" i="29"/>
  <c r="AB250" i="31"/>
  <c r="T311" i="30"/>
  <c r="AA311" i="30" s="1"/>
  <c r="AO206" i="29"/>
  <c r="AB180" i="29"/>
  <c r="AO206" i="30"/>
  <c r="AP417" i="30"/>
  <c r="AP361" i="30"/>
  <c r="AO486" i="29"/>
  <c r="AO444" i="29"/>
  <c r="AO514" i="29"/>
  <c r="AO290" i="31"/>
  <c r="Z311" i="29"/>
  <c r="T129" i="30"/>
  <c r="AA129" i="30" s="1"/>
  <c r="R311" i="30"/>
  <c r="Y311" i="30" s="1"/>
  <c r="R416" i="30"/>
  <c r="Y416" i="30" s="1"/>
  <c r="S296" i="30"/>
  <c r="Z296" i="30" s="1"/>
  <c r="Y296" i="30" s="1"/>
  <c r="V103" i="30"/>
  <c r="AC103" i="30" s="1"/>
  <c r="R129" i="30"/>
  <c r="Y129" i="30" s="1"/>
  <c r="S312" i="30"/>
  <c r="Z312" i="30" s="1"/>
  <c r="S298" i="30"/>
  <c r="Z298" i="30" s="1"/>
  <c r="T362" i="20"/>
  <c r="AA362" i="20" s="1"/>
  <c r="T103" i="30"/>
  <c r="AA103" i="30" s="1"/>
  <c r="U130" i="30"/>
  <c r="AB130" i="30" s="1"/>
  <c r="S310" i="30"/>
  <c r="Z310" i="30" s="1"/>
  <c r="Y310" i="30" s="1"/>
  <c r="T297" i="30"/>
  <c r="AA297" i="30" s="1"/>
  <c r="V439" i="30"/>
  <c r="AC439" i="30" s="1"/>
  <c r="T101" i="30"/>
  <c r="AA101" i="30" s="1"/>
  <c r="U312" i="30"/>
  <c r="AB312" i="30" s="1"/>
  <c r="R297" i="30"/>
  <c r="Y297" i="30" s="1"/>
  <c r="T439" i="30"/>
  <c r="AA439" i="30" s="1"/>
  <c r="AO276" i="20"/>
  <c r="AQ474" i="20"/>
  <c r="R101" i="30"/>
  <c r="Y101" i="30" s="1"/>
  <c r="U298" i="30"/>
  <c r="AB298" i="30" s="1"/>
  <c r="R437" i="30"/>
  <c r="Y437" i="30" s="1"/>
  <c r="S100" i="30"/>
  <c r="Z100" i="30" s="1"/>
  <c r="Y100" i="30" s="1"/>
  <c r="S102" i="30"/>
  <c r="Z102" i="30" s="1"/>
  <c r="AA102" i="30" s="1"/>
  <c r="S438" i="30"/>
  <c r="Z438" i="30" s="1"/>
  <c r="AA438" i="30" s="1"/>
  <c r="V208" i="30"/>
  <c r="AC208" i="30" s="1"/>
  <c r="V509" i="30"/>
  <c r="AC509" i="30" s="1"/>
  <c r="T437" i="30"/>
  <c r="AA437" i="30" s="1"/>
  <c r="T208" i="30"/>
  <c r="AA208" i="30" s="1"/>
  <c r="V194" i="30"/>
  <c r="AC194" i="30" s="1"/>
  <c r="V341" i="30"/>
  <c r="AC341" i="30" s="1"/>
  <c r="T509" i="30"/>
  <c r="AA509" i="30" s="1"/>
  <c r="S205" i="30"/>
  <c r="Z205" i="30" s="1"/>
  <c r="Y205" i="30" s="1"/>
  <c r="T194" i="30"/>
  <c r="AA194" i="30" s="1"/>
  <c r="T341" i="30"/>
  <c r="AA341" i="30" s="1"/>
  <c r="V327" i="30"/>
  <c r="AC327" i="30" s="1"/>
  <c r="R507" i="30"/>
  <c r="Y507" i="30" s="1"/>
  <c r="T187" i="30"/>
  <c r="AA187" i="30" s="1"/>
  <c r="AB187" i="30" s="1"/>
  <c r="AO458" i="31"/>
  <c r="R206" i="30"/>
  <c r="Y206" i="30" s="1"/>
  <c r="S191" i="30"/>
  <c r="Z191" i="30" s="1"/>
  <c r="Y191" i="30" s="1"/>
  <c r="S340" i="30"/>
  <c r="Z340" i="30" s="1"/>
  <c r="AA340" i="30" s="1"/>
  <c r="T327" i="30"/>
  <c r="AA327" i="30" s="1"/>
  <c r="S506" i="30"/>
  <c r="Z506" i="30" s="1"/>
  <c r="Y506" i="30" s="1"/>
  <c r="T185" i="30"/>
  <c r="AA185" i="30" s="1"/>
  <c r="S207" i="30"/>
  <c r="Z207" i="30" s="1"/>
  <c r="AA207" i="30" s="1"/>
  <c r="R192" i="30"/>
  <c r="Y192" i="30" s="1"/>
  <c r="T339" i="30"/>
  <c r="AA339" i="30" s="1"/>
  <c r="R325" i="30"/>
  <c r="Y325" i="30" s="1"/>
  <c r="Z325" i="30" s="1"/>
  <c r="V418" i="30"/>
  <c r="AC418" i="30" s="1"/>
  <c r="AB418" i="30" s="1"/>
  <c r="T507" i="30"/>
  <c r="AA507" i="30" s="1"/>
  <c r="S184" i="30"/>
  <c r="Z184" i="30" s="1"/>
  <c r="Y184" i="30" s="1"/>
  <c r="T206" i="30"/>
  <c r="AA206" i="30" s="1"/>
  <c r="V131" i="30"/>
  <c r="AC131" i="30" s="1"/>
  <c r="S193" i="30"/>
  <c r="Z193" i="30" s="1"/>
  <c r="AA193" i="30" s="1"/>
  <c r="R339" i="30"/>
  <c r="Y339" i="30" s="1"/>
  <c r="S326" i="30"/>
  <c r="Z326" i="30" s="1"/>
  <c r="S508" i="30"/>
  <c r="Z508" i="30" s="1"/>
  <c r="AA508" i="30" s="1"/>
  <c r="R185" i="30"/>
  <c r="Y185" i="30" s="1"/>
  <c r="T131" i="30"/>
  <c r="AA131" i="30" s="1"/>
  <c r="T192" i="30"/>
  <c r="AA192" i="30" s="1"/>
  <c r="S338" i="30"/>
  <c r="Z338" i="30" s="1"/>
  <c r="Y338" i="30" s="1"/>
  <c r="S324" i="30"/>
  <c r="Z324" i="30" s="1"/>
  <c r="Y324" i="30" s="1"/>
  <c r="V313" i="30"/>
  <c r="AC313" i="30" s="1"/>
  <c r="AB313" i="30" s="1"/>
  <c r="S417" i="30"/>
  <c r="Z417" i="30" s="1"/>
  <c r="S186" i="30"/>
  <c r="Z186" i="30" s="1"/>
  <c r="T360" i="20"/>
  <c r="AA360" i="20" s="1"/>
  <c r="Z360" i="20" s="1"/>
  <c r="AO486" i="20"/>
  <c r="U186" i="30"/>
  <c r="AB186" i="30" s="1"/>
  <c r="Z493" i="20"/>
  <c r="AQ292" i="31"/>
  <c r="AQ467" i="20"/>
  <c r="AO171" i="20"/>
  <c r="S499" i="20"/>
  <c r="Z499" i="20" s="1"/>
  <c r="Y499" i="20" s="1"/>
  <c r="V502" i="20"/>
  <c r="AC502" i="20" s="1"/>
  <c r="AP410" i="20"/>
  <c r="T502" i="20"/>
  <c r="AA502" i="20" s="1"/>
  <c r="U501" i="20"/>
  <c r="AB501" i="20" s="1"/>
  <c r="AP417" i="20"/>
  <c r="S501" i="20"/>
  <c r="Z501" i="20" s="1"/>
  <c r="R276" i="20"/>
  <c r="Y276" i="20" s="1"/>
  <c r="Z283" i="31"/>
  <c r="AP123" i="20"/>
  <c r="AP221" i="20"/>
  <c r="AQ229" i="20"/>
  <c r="AQ173" i="20"/>
  <c r="AQ299" i="20"/>
  <c r="AO101" i="20"/>
  <c r="AQ390" i="20"/>
  <c r="AQ271" i="20"/>
  <c r="AQ145" i="20"/>
  <c r="AB264" i="30"/>
  <c r="U102" i="20"/>
  <c r="AB102" i="20" s="1"/>
  <c r="S277" i="20"/>
  <c r="Z277" i="20" s="1"/>
  <c r="AA277" i="20" s="1"/>
  <c r="T276" i="20"/>
  <c r="AA276" i="20" s="1"/>
  <c r="AO115" i="30"/>
  <c r="AP151" i="30"/>
  <c r="AO437" i="30"/>
  <c r="S100" i="20"/>
  <c r="Z100" i="20" s="1"/>
  <c r="Y100" i="20" s="1"/>
  <c r="S275" i="20"/>
  <c r="Z275" i="20" s="1"/>
  <c r="Y275" i="20" s="1"/>
  <c r="AP494" i="30"/>
  <c r="T278" i="20"/>
  <c r="AA278" i="20" s="1"/>
  <c r="AP165" i="30"/>
  <c r="V278" i="20"/>
  <c r="AC278" i="20" s="1"/>
  <c r="AP515" i="20"/>
  <c r="AP515" i="30"/>
  <c r="AP186" i="30"/>
  <c r="AO514" i="30"/>
  <c r="AP305" i="30"/>
  <c r="AO353" i="20"/>
  <c r="AP319" i="31"/>
  <c r="U221" i="30"/>
  <c r="AB221" i="30" s="1"/>
  <c r="S487" i="30"/>
  <c r="Z487" i="30" s="1"/>
  <c r="AQ117" i="31"/>
  <c r="AP193" i="30"/>
  <c r="AO157" i="30"/>
  <c r="AO143" i="30"/>
  <c r="AQ327" i="20"/>
  <c r="AP291" i="30"/>
  <c r="AP179" i="30"/>
  <c r="AQ110" i="30"/>
  <c r="AO465" i="30"/>
  <c r="AP214" i="20"/>
  <c r="AP165" i="20"/>
  <c r="AQ383" i="20"/>
  <c r="R171" i="30"/>
  <c r="Y171" i="30" s="1"/>
  <c r="AO318" i="30"/>
  <c r="AP396" i="30"/>
  <c r="AP438" i="30"/>
  <c r="AQ208" i="30"/>
  <c r="AQ432" i="20"/>
  <c r="AP263" i="30"/>
  <c r="AO115" i="31"/>
  <c r="S221" i="30"/>
  <c r="Z221" i="30" s="1"/>
  <c r="T173" i="30"/>
  <c r="AA173" i="30" s="1"/>
  <c r="S170" i="30"/>
  <c r="Z170" i="30" s="1"/>
  <c r="Y170" i="30" s="1"/>
  <c r="AB348" i="30"/>
  <c r="AO339" i="30"/>
  <c r="AB236" i="30"/>
  <c r="T171" i="30"/>
  <c r="AA171" i="30" s="1"/>
  <c r="AP487" i="30"/>
  <c r="T486" i="30"/>
  <c r="AA486" i="30" s="1"/>
  <c r="AQ173" i="30"/>
  <c r="AP410" i="30"/>
  <c r="AP326" i="30"/>
  <c r="AQ320" i="31"/>
  <c r="AB376" i="30"/>
  <c r="AQ320" i="30"/>
  <c r="AB453" i="20"/>
  <c r="R220" i="30"/>
  <c r="Y220" i="30" s="1"/>
  <c r="Z220" i="30" s="1"/>
  <c r="S219" i="30"/>
  <c r="Z219" i="30" s="1"/>
  <c r="Y219" i="30" s="1"/>
  <c r="AO486" i="30"/>
  <c r="Z101" i="31"/>
  <c r="AQ362" i="31"/>
  <c r="V222" i="30"/>
  <c r="AC222" i="30" s="1"/>
  <c r="T222" i="30"/>
  <c r="AA222" i="30" s="1"/>
  <c r="AQ243" i="30"/>
  <c r="AQ103" i="20"/>
  <c r="U487" i="30"/>
  <c r="AB487" i="30" s="1"/>
  <c r="AP207" i="30"/>
  <c r="AQ376" i="30"/>
  <c r="AA263" i="30"/>
  <c r="AQ390" i="30"/>
  <c r="AQ264" i="30"/>
  <c r="AQ152" i="30"/>
  <c r="AQ285" i="30"/>
  <c r="AP270" i="30"/>
  <c r="AQ138" i="30"/>
  <c r="AQ383" i="30"/>
  <c r="AO311" i="30"/>
  <c r="AQ236" i="30"/>
  <c r="AP347" i="30"/>
  <c r="AO122" i="30"/>
  <c r="T488" i="30"/>
  <c r="AA488" i="30" s="1"/>
  <c r="AB488" i="30" s="1"/>
  <c r="AQ159" i="30"/>
  <c r="AQ117" i="30"/>
  <c r="AQ313" i="30"/>
  <c r="AQ299" i="30"/>
  <c r="AQ432" i="30"/>
  <c r="AO192" i="30"/>
  <c r="AO388" i="30"/>
  <c r="AB292" i="30"/>
  <c r="AO269" i="30"/>
  <c r="AQ397" i="30"/>
  <c r="AQ439" i="30"/>
  <c r="AO129" i="30"/>
  <c r="AQ488" i="30"/>
  <c r="AO136" i="30"/>
  <c r="S485" i="30"/>
  <c r="Z485" i="30" s="1"/>
  <c r="Y485" i="30" s="1"/>
  <c r="U319" i="20"/>
  <c r="AB319" i="20" s="1"/>
  <c r="R486" i="30"/>
  <c r="Y486" i="30" s="1"/>
  <c r="V516" i="30"/>
  <c r="AC516" i="30" s="1"/>
  <c r="T516" i="30"/>
  <c r="AA516" i="30" s="1"/>
  <c r="S513" i="30"/>
  <c r="Z513" i="30" s="1"/>
  <c r="Y513" i="30" s="1"/>
  <c r="S515" i="30"/>
  <c r="Z515" i="30" s="1"/>
  <c r="AA515" i="30" s="1"/>
  <c r="T514" i="30"/>
  <c r="AA514" i="30" s="1"/>
  <c r="V446" i="30"/>
  <c r="AC446" i="30" s="1"/>
  <c r="AQ467" i="30"/>
  <c r="AQ215" i="30"/>
  <c r="AO164" i="30"/>
  <c r="R514" i="30"/>
  <c r="Y514" i="30" s="1"/>
  <c r="T444" i="30"/>
  <c r="AA444" i="30" s="1"/>
  <c r="AO472" i="30"/>
  <c r="R444" i="30"/>
  <c r="Y444" i="30" s="1"/>
  <c r="AO178" i="30"/>
  <c r="AP480" i="30"/>
  <c r="U445" i="30"/>
  <c r="AB445" i="30" s="1"/>
  <c r="AA445" i="30" s="1"/>
  <c r="AP508" i="30"/>
  <c r="AP123" i="30"/>
  <c r="AA382" i="30"/>
  <c r="AP445" i="30"/>
  <c r="AP333" i="30"/>
  <c r="AO199" i="30"/>
  <c r="AO241" i="30"/>
  <c r="AP459" i="30"/>
  <c r="AP452" i="30"/>
  <c r="AQ271" i="30"/>
  <c r="AQ131" i="30"/>
  <c r="AP200" i="30"/>
  <c r="AQ411" i="30"/>
  <c r="AO262" i="30"/>
  <c r="AO409" i="30"/>
  <c r="AO381" i="30"/>
  <c r="T320" i="30"/>
  <c r="AA320" i="30" s="1"/>
  <c r="AB320" i="30" s="1"/>
  <c r="R318" i="30"/>
  <c r="Y318" i="30" s="1"/>
  <c r="AP312" i="30"/>
  <c r="AQ355" i="30"/>
  <c r="AQ250" i="30"/>
  <c r="AP501" i="30"/>
  <c r="T446" i="30"/>
  <c r="AA446" i="30" s="1"/>
  <c r="S443" i="30"/>
  <c r="Z443" i="30" s="1"/>
  <c r="Y443" i="30" s="1"/>
  <c r="AP354" i="30"/>
  <c r="Z346" i="30"/>
  <c r="AP256" i="30"/>
  <c r="AO353" i="30"/>
  <c r="S289" i="20"/>
  <c r="Z289" i="20" s="1"/>
  <c r="Y289" i="20" s="1"/>
  <c r="S319" i="30"/>
  <c r="Z319" i="30" s="1"/>
  <c r="S317" i="30"/>
  <c r="Z317" i="30" s="1"/>
  <c r="Y317" i="30" s="1"/>
  <c r="T318" i="30"/>
  <c r="AA318" i="30" s="1"/>
  <c r="S291" i="20"/>
  <c r="Z291" i="20" s="1"/>
  <c r="U319" i="30"/>
  <c r="AB319" i="30" s="1"/>
  <c r="AO248" i="30"/>
  <c r="AP102" i="30"/>
  <c r="AO101" i="30"/>
  <c r="AQ194" i="30"/>
  <c r="AO479" i="30"/>
  <c r="AP382" i="30"/>
  <c r="AP375" i="30"/>
  <c r="AO283" i="30"/>
  <c r="R290" i="20"/>
  <c r="Y290" i="20" s="1"/>
  <c r="Z290" i="20" s="1"/>
  <c r="AO325" i="30"/>
  <c r="AP403" i="30"/>
  <c r="AP501" i="20"/>
  <c r="AO423" i="30"/>
  <c r="AO402" i="30"/>
  <c r="AO367" i="30"/>
  <c r="AP466" i="30"/>
  <c r="AP214" i="30"/>
  <c r="AO360" i="30"/>
  <c r="AA347" i="30"/>
  <c r="AQ446" i="30"/>
  <c r="AA235" i="30"/>
  <c r="AO227" i="30"/>
  <c r="AQ481" i="30"/>
  <c r="AP249" i="30"/>
  <c r="AQ509" i="30"/>
  <c r="AQ124" i="30"/>
  <c r="AO444" i="30"/>
  <c r="AO507" i="30"/>
  <c r="AP228" i="20"/>
  <c r="AP172" i="20"/>
  <c r="AO143" i="20"/>
  <c r="AB383" i="30"/>
  <c r="AQ201" i="30"/>
  <c r="AP319" i="30"/>
  <c r="AQ334" i="30"/>
  <c r="T124" i="20"/>
  <c r="AA124" i="20" s="1"/>
  <c r="AO297" i="20"/>
  <c r="AO269" i="20"/>
  <c r="AA277" i="30"/>
  <c r="AO213" i="30"/>
  <c r="Z234" i="30"/>
  <c r="AQ460" i="30"/>
  <c r="AQ453" i="30"/>
  <c r="V124" i="20"/>
  <c r="AC124" i="20" s="1"/>
  <c r="AQ418" i="20"/>
  <c r="AQ236" i="20"/>
  <c r="AO108" i="30"/>
  <c r="AQ425" i="30"/>
  <c r="AP242" i="30"/>
  <c r="AP130" i="30"/>
  <c r="AP137" i="30"/>
  <c r="AO234" i="20"/>
  <c r="AO192" i="20"/>
  <c r="AO241" i="20"/>
  <c r="Z514" i="29"/>
  <c r="AP424" i="30"/>
  <c r="AO150" i="30"/>
  <c r="AO458" i="30"/>
  <c r="AQ327" i="30"/>
  <c r="AO332" i="30"/>
  <c r="AO451" i="30"/>
  <c r="AQ404" i="30"/>
  <c r="AP109" i="30"/>
  <c r="AP158" i="30"/>
  <c r="AQ495" i="30"/>
  <c r="Z262" i="30"/>
  <c r="AP298" i="30"/>
  <c r="AP431" i="30"/>
  <c r="AP116" i="30"/>
  <c r="AO297" i="30"/>
  <c r="AO374" i="30"/>
  <c r="AO325" i="20"/>
  <c r="AO346" i="20"/>
  <c r="AO178" i="20"/>
  <c r="AP403" i="20"/>
  <c r="AQ145" i="30"/>
  <c r="AO430" i="30"/>
  <c r="AA144" i="30"/>
  <c r="AA291" i="30"/>
  <c r="AO395" i="30"/>
  <c r="AQ348" i="30"/>
  <c r="AQ278" i="30"/>
  <c r="AQ222" i="20"/>
  <c r="AQ166" i="30"/>
  <c r="AQ187" i="30"/>
  <c r="Z290" i="30"/>
  <c r="AP172" i="30"/>
  <c r="AO304" i="30"/>
  <c r="AQ369" i="30"/>
  <c r="AQ474" i="30"/>
  <c r="AQ222" i="30"/>
  <c r="AQ341" i="30"/>
  <c r="AO346" i="30"/>
  <c r="AQ103" i="30"/>
  <c r="AP277" i="30"/>
  <c r="AP368" i="30"/>
  <c r="AQ292" i="30"/>
  <c r="AQ180" i="30"/>
  <c r="AP144" i="30"/>
  <c r="AP473" i="30"/>
  <c r="AQ418" i="30"/>
  <c r="AQ362" i="30"/>
  <c r="AQ516" i="30"/>
  <c r="AO185" i="30"/>
  <c r="AO220" i="30"/>
  <c r="AQ502" i="30"/>
  <c r="AP340" i="30"/>
  <c r="AQ229" i="30"/>
  <c r="AO234" i="30"/>
  <c r="AQ257" i="30"/>
  <c r="AP291" i="20"/>
  <c r="AO290" i="30"/>
  <c r="AO416" i="30"/>
  <c r="AP221" i="30"/>
  <c r="AO500" i="30"/>
  <c r="AO171" i="30"/>
  <c r="AP228" i="30"/>
  <c r="AP235" i="30"/>
  <c r="AO255" i="30"/>
  <c r="AO276" i="30"/>
  <c r="AP319" i="20"/>
  <c r="AO129" i="20"/>
  <c r="AP151" i="20"/>
  <c r="AP340" i="20"/>
  <c r="AB313" i="29"/>
  <c r="AO262" i="20"/>
  <c r="AQ187" i="20"/>
  <c r="AQ243" i="20"/>
  <c r="AO409" i="20"/>
  <c r="AP242" i="20"/>
  <c r="AQ292" i="20"/>
  <c r="AP144" i="20"/>
  <c r="AP186" i="20"/>
  <c r="AO255" i="20"/>
  <c r="V166" i="20"/>
  <c r="AC166" i="20" s="1"/>
  <c r="AP270" i="20"/>
  <c r="AP130" i="20"/>
  <c r="AP431" i="20"/>
  <c r="AQ502" i="20"/>
  <c r="AO164" i="20"/>
  <c r="AP137" i="20"/>
  <c r="AP235" i="20"/>
  <c r="AQ131" i="20"/>
  <c r="AQ264" i="20"/>
  <c r="Z451" i="20"/>
  <c r="AP263" i="20"/>
  <c r="AO185" i="20"/>
  <c r="AO318" i="20"/>
  <c r="AO136" i="20"/>
  <c r="AO402" i="20"/>
  <c r="AP298" i="20"/>
  <c r="AP102" i="20"/>
  <c r="AO514" i="20"/>
  <c r="AP508" i="20"/>
  <c r="AO199" i="20"/>
  <c r="AO507" i="20"/>
  <c r="AO122" i="20"/>
  <c r="AP284" i="20"/>
  <c r="AO220" i="20"/>
  <c r="AP382" i="20"/>
  <c r="AP200" i="20"/>
  <c r="AP333" i="20"/>
  <c r="AO227" i="20"/>
  <c r="AP389" i="20"/>
  <c r="AQ355" i="20"/>
  <c r="AQ306" i="20"/>
  <c r="AO283" i="20"/>
  <c r="AQ320" i="20"/>
  <c r="AQ152" i="20"/>
  <c r="AO150" i="20"/>
  <c r="AQ138" i="20"/>
  <c r="AO304" i="20"/>
  <c r="AQ278" i="20"/>
  <c r="AQ411" i="20"/>
  <c r="AQ166" i="20"/>
  <c r="AP305" i="20"/>
  <c r="AQ341" i="20"/>
  <c r="AQ194" i="20"/>
  <c r="AQ404" i="20"/>
  <c r="AQ397" i="20"/>
  <c r="AO500" i="20"/>
  <c r="AO339" i="20"/>
  <c r="AQ348" i="20"/>
  <c r="AP396" i="20"/>
  <c r="AP193" i="20"/>
  <c r="AQ180" i="20"/>
  <c r="AQ334" i="20"/>
  <c r="AQ117" i="20"/>
  <c r="AO430" i="20"/>
  <c r="AO395" i="20"/>
  <c r="AQ257" i="20"/>
  <c r="AQ124" i="20"/>
  <c r="AP354" i="20"/>
  <c r="AQ215" i="20"/>
  <c r="AQ285" i="20"/>
  <c r="AO388" i="20"/>
  <c r="AQ516" i="20"/>
  <c r="AQ201" i="20"/>
  <c r="AQ509" i="20"/>
  <c r="AO290" i="20"/>
  <c r="AP256" i="20"/>
  <c r="Z416" i="20"/>
  <c r="S123" i="20"/>
  <c r="Z123" i="20" s="1"/>
  <c r="T122" i="20"/>
  <c r="AA122" i="20" s="1"/>
  <c r="Z122" i="20" s="1"/>
  <c r="R220" i="20"/>
  <c r="Y220" i="20" s="1"/>
  <c r="S219" i="20"/>
  <c r="Z219" i="20" s="1"/>
  <c r="Y219" i="20" s="1"/>
  <c r="T222" i="20"/>
  <c r="AA222" i="20" s="1"/>
  <c r="V222" i="20"/>
  <c r="AC222" i="20" s="1"/>
  <c r="V208" i="20"/>
  <c r="AC208" i="20" s="1"/>
  <c r="T220" i="20"/>
  <c r="AA220" i="20" s="1"/>
  <c r="U221" i="20"/>
  <c r="AB221" i="20" s="1"/>
  <c r="AA221" i="20" s="1"/>
  <c r="T166" i="20"/>
  <c r="AA166" i="20" s="1"/>
  <c r="V292" i="20"/>
  <c r="AC292" i="20" s="1"/>
  <c r="V362" i="20"/>
  <c r="AC362" i="20" s="1"/>
  <c r="S319" i="20"/>
  <c r="Z319" i="20" s="1"/>
  <c r="S361" i="20"/>
  <c r="Z361" i="20" s="1"/>
  <c r="AA361" i="20" s="1"/>
  <c r="Z444" i="20"/>
  <c r="T318" i="20"/>
  <c r="AA318" i="20" s="1"/>
  <c r="R318" i="20"/>
  <c r="Y318" i="20" s="1"/>
  <c r="T292" i="20"/>
  <c r="AA292" i="20" s="1"/>
  <c r="S359" i="20"/>
  <c r="Z359" i="20" s="1"/>
  <c r="Y359" i="20" s="1"/>
  <c r="T320" i="20"/>
  <c r="AA320" i="20" s="1"/>
  <c r="U291" i="20"/>
  <c r="AB291" i="20" s="1"/>
  <c r="AA445" i="20"/>
  <c r="S121" i="20"/>
  <c r="Z121" i="20" s="1"/>
  <c r="Y121" i="20" s="1"/>
  <c r="U123" i="20"/>
  <c r="AB123" i="20" s="1"/>
  <c r="AB446" i="20"/>
  <c r="U165" i="20"/>
  <c r="AB165" i="20" s="1"/>
  <c r="S165" i="20"/>
  <c r="Z165" i="20" s="1"/>
  <c r="T164" i="20"/>
  <c r="AA164" i="20" s="1"/>
  <c r="R164" i="20"/>
  <c r="Y164" i="20" s="1"/>
  <c r="T115" i="20"/>
  <c r="AA115" i="20" s="1"/>
  <c r="R115" i="20"/>
  <c r="Y115" i="20" s="1"/>
  <c r="S114" i="20"/>
  <c r="Z114" i="20" s="1"/>
  <c r="Y114" i="20" s="1"/>
  <c r="U116" i="20"/>
  <c r="AB116" i="20" s="1"/>
  <c r="S116" i="20"/>
  <c r="Z116" i="20" s="1"/>
  <c r="T117" i="20"/>
  <c r="AA117" i="20" s="1"/>
  <c r="V117" i="20"/>
  <c r="AC117" i="20" s="1"/>
  <c r="K101" i="20"/>
  <c r="K108" i="20"/>
  <c r="L109" i="20"/>
  <c r="M110" i="20"/>
  <c r="M40" i="20"/>
  <c r="P127" i="20" s="1"/>
  <c r="CV54" i="3"/>
  <c r="CV26" i="7" a="1"/>
  <c r="CV26" i="7" s="1"/>
  <c r="CV33" i="7" s="1" a="1"/>
  <c r="CV33" i="7" s="1"/>
  <c r="CV40" i="7" s="1" a="1"/>
  <c r="CV40" i="7" s="1"/>
  <c r="CV47" i="7" s="1" a="1"/>
  <c r="CV47" i="7" s="1"/>
  <c r="CV54" i="7" s="1" a="1"/>
  <c r="CV54" i="7" s="1"/>
  <c r="CV61" i="7" s="1" a="1"/>
  <c r="CV61" i="7" s="1"/>
  <c r="CV68" i="7" s="1" a="1"/>
  <c r="CV68" i="7" s="1"/>
  <c r="CV75" i="7" s="1" a="1"/>
  <c r="CV75" i="7" s="1"/>
  <c r="CV82" i="7" s="1" a="1"/>
  <c r="CV82" i="7" s="1"/>
  <c r="CV89" i="7" s="1" a="1"/>
  <c r="CV89" i="7" s="1"/>
  <c r="AB292" i="29" l="1"/>
  <c r="Z325" i="29"/>
  <c r="AA193" i="20"/>
  <c r="Z178" i="20"/>
  <c r="AA515" i="20"/>
  <c r="AB278" i="30"/>
  <c r="AB138" i="29"/>
  <c r="AA389" i="20"/>
  <c r="AB404" i="29"/>
  <c r="AA382" i="29"/>
  <c r="AB327" i="29"/>
  <c r="AB131" i="29"/>
  <c r="AB439" i="20"/>
  <c r="AB516" i="20"/>
  <c r="AB124" i="29"/>
  <c r="AB383" i="29"/>
  <c r="AA375" i="30"/>
  <c r="Z122" i="29"/>
  <c r="AB222" i="29"/>
  <c r="AB236" i="20"/>
  <c r="Z437" i="20"/>
  <c r="Z276" i="30"/>
  <c r="Z374" i="30"/>
  <c r="Z451" i="30"/>
  <c r="Z150" i="30"/>
  <c r="AB432" i="30"/>
  <c r="Z220" i="29"/>
  <c r="AB362" i="29"/>
  <c r="AB173" i="29"/>
  <c r="AA263" i="29"/>
  <c r="AB159" i="30"/>
  <c r="AB418" i="29"/>
  <c r="Z374" i="29"/>
  <c r="Z262" i="20"/>
  <c r="AB355" i="30"/>
  <c r="AA214" i="29"/>
  <c r="AB474" i="29"/>
  <c r="Z234" i="20"/>
  <c r="AA249" i="29"/>
  <c r="AA375" i="29"/>
  <c r="Z360" i="29"/>
  <c r="AB250" i="29"/>
  <c r="AB264" i="20"/>
  <c r="AB201" i="30"/>
  <c r="Z213" i="30"/>
  <c r="AB159" i="29"/>
  <c r="Z360" i="30"/>
  <c r="AB215" i="30"/>
  <c r="AA249" i="30"/>
  <c r="Z157" i="29"/>
  <c r="AB215" i="29"/>
  <c r="AA116" i="30"/>
  <c r="AA172" i="29"/>
  <c r="AB194" i="29"/>
  <c r="AB432" i="20"/>
  <c r="Z255" i="30"/>
  <c r="AB509" i="29"/>
  <c r="AB145" i="30"/>
  <c r="Z143" i="30"/>
  <c r="Z416" i="29"/>
  <c r="AB376" i="29"/>
  <c r="Z262" i="29"/>
  <c r="AA193" i="29"/>
  <c r="Z395" i="30"/>
  <c r="AB243" i="30"/>
  <c r="AA151" i="30"/>
  <c r="AB243" i="29"/>
  <c r="Z367" i="30"/>
  <c r="Z423" i="30"/>
  <c r="AA396" i="30"/>
  <c r="Z507" i="29"/>
  <c r="AA487" i="20"/>
  <c r="AA501" i="30"/>
  <c r="Z458" i="29"/>
  <c r="Z241" i="29"/>
  <c r="AB117" i="30"/>
  <c r="Z276" i="29"/>
  <c r="AA466" i="20"/>
  <c r="Z514" i="20"/>
  <c r="AA368" i="30"/>
  <c r="Z430" i="20"/>
  <c r="Z465" i="30"/>
  <c r="Z451" i="29"/>
  <c r="Z507" i="20"/>
  <c r="Z486" i="20"/>
  <c r="Z388" i="30"/>
  <c r="AB467" i="20"/>
  <c r="AB138" i="30"/>
  <c r="Z472" i="20"/>
  <c r="AB397" i="30"/>
  <c r="AA487" i="29"/>
  <c r="Z465" i="20"/>
  <c r="Z409" i="30"/>
  <c r="Z136" i="30"/>
  <c r="Z479" i="20"/>
  <c r="AA326" i="30"/>
  <c r="Z430" i="30"/>
  <c r="AB488" i="29"/>
  <c r="AB404" i="30"/>
  <c r="AA277" i="29"/>
  <c r="AB453" i="29"/>
  <c r="Z332" i="30"/>
  <c r="AB474" i="20"/>
  <c r="AA508" i="20"/>
  <c r="AB306" i="30"/>
  <c r="AB271" i="30"/>
  <c r="AB509" i="20"/>
  <c r="AB320" i="20"/>
  <c r="AB334" i="30"/>
  <c r="Z283" i="30"/>
  <c r="Z157" i="30"/>
  <c r="Z416" i="30"/>
  <c r="Z500" i="30"/>
  <c r="AB390" i="30"/>
  <c r="AA270" i="30"/>
  <c r="AB495" i="30"/>
  <c r="AB334" i="20"/>
  <c r="AA403" i="29"/>
  <c r="Z458" i="30"/>
  <c r="AB411" i="30"/>
  <c r="AB453" i="30"/>
  <c r="AA452" i="30"/>
  <c r="AB250" i="30"/>
  <c r="AA165" i="30"/>
  <c r="AA179" i="30"/>
  <c r="AA466" i="30"/>
  <c r="AB180" i="30"/>
  <c r="AB460" i="20"/>
  <c r="AA333" i="20"/>
  <c r="Z409" i="29"/>
  <c r="AA123" i="30"/>
  <c r="AA417" i="30"/>
  <c r="AB208" i="29"/>
  <c r="AA410" i="29"/>
  <c r="Z479" i="29"/>
  <c r="AB481" i="29"/>
  <c r="AA228" i="29"/>
  <c r="Z458" i="20"/>
  <c r="Z353" i="30"/>
  <c r="Z304" i="30"/>
  <c r="Z164" i="30"/>
  <c r="AA473" i="30"/>
  <c r="Z206" i="20"/>
  <c r="Z199" i="30"/>
  <c r="AB285" i="30"/>
  <c r="AB103" i="29"/>
  <c r="AA487" i="30"/>
  <c r="AB229" i="29"/>
  <c r="Z101" i="20"/>
  <c r="AB460" i="29"/>
  <c r="AB173" i="30"/>
  <c r="Z171" i="29"/>
  <c r="Z101" i="29"/>
  <c r="Z402" i="30"/>
  <c r="Z206" i="29"/>
  <c r="AA207" i="20"/>
  <c r="AB362" i="30"/>
  <c r="Z178" i="30"/>
  <c r="AA361" i="30"/>
  <c r="Z276" i="20"/>
  <c r="AA186" i="29"/>
  <c r="AB124" i="30"/>
  <c r="AB341" i="30"/>
  <c r="AB481" i="30"/>
  <c r="AB432" i="29"/>
  <c r="AA312" i="30"/>
  <c r="Z129" i="30"/>
  <c r="AB390" i="29"/>
  <c r="Z493" i="30"/>
  <c r="Z318" i="29"/>
  <c r="Z367" i="29"/>
  <c r="AB320" i="29"/>
  <c r="Z199" i="29"/>
  <c r="Z388" i="29"/>
  <c r="AA368" i="29"/>
  <c r="Z185" i="29"/>
  <c r="Z507" i="30"/>
  <c r="AA298" i="30"/>
  <c r="Z472" i="30"/>
  <c r="Z339" i="30"/>
  <c r="AA480" i="30"/>
  <c r="AA109" i="30"/>
  <c r="AB460" i="30"/>
  <c r="Z395" i="29"/>
  <c r="AA221" i="30"/>
  <c r="Z206" i="30"/>
  <c r="Z227" i="30"/>
  <c r="AB257" i="30"/>
  <c r="AB229" i="30"/>
  <c r="Z241" i="30"/>
  <c r="AB299" i="29"/>
  <c r="AA319" i="20"/>
  <c r="Z297" i="29"/>
  <c r="AB397" i="29"/>
  <c r="AA291" i="20"/>
  <c r="AB208" i="20"/>
  <c r="AB362" i="20"/>
  <c r="Z493" i="29"/>
  <c r="Z430" i="29"/>
  <c r="AA109" i="29"/>
  <c r="Z108" i="29"/>
  <c r="AB103" i="30"/>
  <c r="AA186" i="30"/>
  <c r="Z437" i="30"/>
  <c r="AB166" i="29"/>
  <c r="AB194" i="30"/>
  <c r="Z108" i="30"/>
  <c r="AA102" i="20"/>
  <c r="Z164" i="29"/>
  <c r="AB439" i="29"/>
  <c r="AB495" i="29"/>
  <c r="AB348" i="29"/>
  <c r="Z437" i="29"/>
  <c r="AB516" i="30"/>
  <c r="Z311" i="30"/>
  <c r="AB481" i="20"/>
  <c r="AB467" i="29"/>
  <c r="Z346" i="29"/>
  <c r="AA200" i="29"/>
  <c r="Z465" i="29"/>
  <c r="AA165" i="29"/>
  <c r="Z171" i="30"/>
  <c r="AB131" i="30"/>
  <c r="AB327" i="30"/>
  <c r="AB509" i="30"/>
  <c r="Z297" i="30"/>
  <c r="AA130" i="30"/>
  <c r="AB439" i="30"/>
  <c r="Z192" i="30"/>
  <c r="AA501" i="20"/>
  <c r="AB278" i="20"/>
  <c r="Z185" i="30"/>
  <c r="AB208" i="30"/>
  <c r="Z101" i="30"/>
  <c r="AB222" i="30"/>
  <c r="AB502" i="20"/>
  <c r="AB124" i="20"/>
  <c r="Z486" i="30"/>
  <c r="Z444" i="30"/>
  <c r="Z514" i="30"/>
  <c r="AB446" i="30"/>
  <c r="Z318" i="30"/>
  <c r="AA319" i="30"/>
  <c r="AB166" i="20"/>
  <c r="Z220" i="20"/>
  <c r="AA123" i="20"/>
  <c r="AB222" i="20"/>
  <c r="AB292" i="20"/>
  <c r="Z318" i="20"/>
  <c r="Z164" i="20"/>
  <c r="AA165" i="20"/>
  <c r="AA116" i="20"/>
  <c r="Z115" i="20"/>
  <c r="U130" i="20"/>
  <c r="AB130" i="20" s="1"/>
  <c r="S130" i="20"/>
  <c r="Z130" i="20" s="1"/>
  <c r="T129" i="20"/>
  <c r="AA129" i="20" s="1"/>
  <c r="R129" i="20"/>
  <c r="Y129" i="20" s="1"/>
  <c r="S128" i="20"/>
  <c r="Z128" i="20" s="1"/>
  <c r="Y128" i="20" s="1"/>
  <c r="T131" i="20"/>
  <c r="AA131" i="20" s="1"/>
  <c r="V131" i="20"/>
  <c r="AC131" i="20" s="1"/>
  <c r="AB117" i="20"/>
  <c r="M42" i="20"/>
  <c r="P141" i="20" s="1"/>
  <c r="AA130" i="20" l="1"/>
  <c r="AB131" i="20"/>
  <c r="U144" i="20"/>
  <c r="AB144" i="20" s="1"/>
  <c r="S144" i="20"/>
  <c r="Z144" i="20" s="1"/>
  <c r="T145" i="20"/>
  <c r="AA145" i="20" s="1"/>
  <c r="V145" i="20"/>
  <c r="AC145" i="20" s="1"/>
  <c r="T143" i="20"/>
  <c r="AA143" i="20" s="1"/>
  <c r="R143" i="20"/>
  <c r="Y143" i="20" s="1"/>
  <c r="S142" i="20"/>
  <c r="Z142" i="20" s="1"/>
  <c r="Y142" i="20" s="1"/>
  <c r="Z129" i="20"/>
  <c r="M44" i="20"/>
  <c r="P155" i="20" s="1"/>
  <c r="AA144" i="20" l="1"/>
  <c r="U158" i="20"/>
  <c r="AB158" i="20" s="1"/>
  <c r="S158" i="20"/>
  <c r="Z158" i="20" s="1"/>
  <c r="T157" i="20"/>
  <c r="AA157" i="20" s="1"/>
  <c r="R157" i="20"/>
  <c r="Y157" i="20" s="1"/>
  <c r="S156" i="20"/>
  <c r="Z156" i="20" s="1"/>
  <c r="Y156" i="20" s="1"/>
  <c r="T159" i="20"/>
  <c r="AA159" i="20" s="1"/>
  <c r="V159" i="20"/>
  <c r="AC159" i="20" s="1"/>
  <c r="Z143" i="20"/>
  <c r="AB145" i="20"/>
  <c r="M46" i="20"/>
  <c r="P169" i="20" s="1"/>
  <c r="AA158" i="20" l="1"/>
  <c r="AB159" i="20"/>
  <c r="T171" i="20"/>
  <c r="AA171" i="20" s="1"/>
  <c r="R171" i="20"/>
  <c r="Y171" i="20" s="1"/>
  <c r="S170" i="20"/>
  <c r="Z170" i="20" s="1"/>
  <c r="Y170" i="20" s="1"/>
  <c r="U172" i="20"/>
  <c r="AB172" i="20" s="1"/>
  <c r="S172" i="20"/>
  <c r="Z172" i="20" s="1"/>
  <c r="T173" i="20"/>
  <c r="AA173" i="20" s="1"/>
  <c r="V173" i="20"/>
  <c r="AC173" i="20" s="1"/>
  <c r="Z157" i="20"/>
  <c r="M48" i="20"/>
  <c r="P183" i="20" s="1"/>
  <c r="Z171" i="20" l="1"/>
  <c r="AA172" i="20"/>
  <c r="AB173" i="20"/>
  <c r="S186" i="20"/>
  <c r="Z186" i="20" s="1"/>
  <c r="T185" i="20"/>
  <c r="AA185" i="20" s="1"/>
  <c r="R185" i="20"/>
  <c r="Y185" i="20" s="1"/>
  <c r="S184" i="20"/>
  <c r="Z184" i="20" s="1"/>
  <c r="Y184" i="20" s="1"/>
  <c r="T187" i="20"/>
  <c r="AA187" i="20" s="1"/>
  <c r="V187" i="20"/>
  <c r="AC187" i="20" s="1"/>
  <c r="U186" i="20"/>
  <c r="AB186" i="20" s="1"/>
  <c r="M50" i="20"/>
  <c r="P197" i="20" s="1"/>
  <c r="Z185" i="20" l="1"/>
  <c r="T199" i="20"/>
  <c r="AA199" i="20" s="1"/>
  <c r="R199" i="20"/>
  <c r="Y199" i="20" s="1"/>
  <c r="S198" i="20"/>
  <c r="Z198" i="20" s="1"/>
  <c r="Y198" i="20" s="1"/>
  <c r="U200" i="20"/>
  <c r="AB200" i="20" s="1"/>
  <c r="S200" i="20"/>
  <c r="Z200" i="20" s="1"/>
  <c r="T201" i="20"/>
  <c r="AA201" i="20" s="1"/>
  <c r="V201" i="20"/>
  <c r="AC201" i="20" s="1"/>
  <c r="AB187" i="20"/>
  <c r="AA186" i="20"/>
  <c r="M52" i="20"/>
  <c r="P211" i="20" s="1"/>
  <c r="Z199" i="20" l="1"/>
  <c r="AA200" i="20"/>
  <c r="AB201" i="20"/>
  <c r="U214" i="20"/>
  <c r="AB214" i="20" s="1"/>
  <c r="S214" i="20"/>
  <c r="Z214" i="20" s="1"/>
  <c r="T213" i="20"/>
  <c r="AA213" i="20" s="1"/>
  <c r="R213" i="20"/>
  <c r="Y213" i="20" s="1"/>
  <c r="S212" i="20"/>
  <c r="Z212" i="20" s="1"/>
  <c r="Y212" i="20" s="1"/>
  <c r="T215" i="20"/>
  <c r="AA215" i="20" s="1"/>
  <c r="V215" i="20"/>
  <c r="AC215" i="20" s="1"/>
  <c r="M54" i="20"/>
  <c r="P225" i="20" s="1"/>
  <c r="AA214" i="20" l="1"/>
  <c r="AB215" i="20"/>
  <c r="V229" i="20"/>
  <c r="AC229" i="20" s="1"/>
  <c r="T227" i="20"/>
  <c r="AA227" i="20" s="1"/>
  <c r="R227" i="20"/>
  <c r="Y227" i="20" s="1"/>
  <c r="S226" i="20"/>
  <c r="Z226" i="20" s="1"/>
  <c r="Y226" i="20" s="1"/>
  <c r="U228" i="20"/>
  <c r="AB228" i="20" s="1"/>
  <c r="S228" i="20"/>
  <c r="Z228" i="20" s="1"/>
  <c r="T229" i="20"/>
  <c r="AA229" i="20" s="1"/>
  <c r="AB229" i="20" s="1"/>
  <c r="Z213" i="20"/>
  <c r="M56" i="20"/>
  <c r="P239" i="20" s="1"/>
  <c r="Z227" i="20" l="1"/>
  <c r="AA228" i="20"/>
  <c r="U242" i="20"/>
  <c r="AB242" i="20" s="1"/>
  <c r="S242" i="20"/>
  <c r="Z242" i="20" s="1"/>
  <c r="T241" i="20"/>
  <c r="AA241" i="20" s="1"/>
  <c r="R241" i="20"/>
  <c r="Y241" i="20" s="1"/>
  <c r="S240" i="20"/>
  <c r="Z240" i="20" s="1"/>
  <c r="Y240" i="20" s="1"/>
  <c r="T243" i="20"/>
  <c r="AA243" i="20" s="1"/>
  <c r="V243" i="20"/>
  <c r="AC243" i="20" s="1"/>
  <c r="M58" i="20"/>
  <c r="P253" i="20" s="1"/>
  <c r="Z241" i="20" l="1"/>
  <c r="AA242" i="20"/>
  <c r="AB243" i="20"/>
  <c r="T255" i="20"/>
  <c r="AA255" i="20" s="1"/>
  <c r="R255" i="20"/>
  <c r="Y255" i="20" s="1"/>
  <c r="S254" i="20"/>
  <c r="Z254" i="20" s="1"/>
  <c r="Y254" i="20" s="1"/>
  <c r="U256" i="20"/>
  <c r="AB256" i="20" s="1"/>
  <c r="S256" i="20"/>
  <c r="Z256" i="20" s="1"/>
  <c r="T257" i="20"/>
  <c r="AA257" i="20" s="1"/>
  <c r="V257" i="20"/>
  <c r="AC257" i="20" s="1"/>
  <c r="M60" i="20"/>
  <c r="P267" i="20" s="1"/>
  <c r="Z255" i="20" l="1"/>
  <c r="AA256" i="20"/>
  <c r="S268" i="20"/>
  <c r="Z268" i="20" s="1"/>
  <c r="Y268" i="20" s="1"/>
  <c r="T271" i="20"/>
  <c r="AA271" i="20" s="1"/>
  <c r="V271" i="20"/>
  <c r="AC271" i="20" s="1"/>
  <c r="U270" i="20"/>
  <c r="AB270" i="20" s="1"/>
  <c r="S270" i="20"/>
  <c r="Z270" i="20" s="1"/>
  <c r="T269" i="20"/>
  <c r="AA269" i="20" s="1"/>
  <c r="R269" i="20"/>
  <c r="Y269" i="20" s="1"/>
  <c r="AB257" i="20"/>
  <c r="M62" i="20"/>
  <c r="P281" i="20" s="1"/>
  <c r="Z269" i="20" l="1"/>
  <c r="AA270" i="20"/>
  <c r="T283" i="20"/>
  <c r="AA283" i="20" s="1"/>
  <c r="R283" i="20"/>
  <c r="Y283" i="20" s="1"/>
  <c r="S282" i="20"/>
  <c r="Z282" i="20" s="1"/>
  <c r="Y282" i="20" s="1"/>
  <c r="U284" i="20"/>
  <c r="AB284" i="20" s="1"/>
  <c r="S284" i="20"/>
  <c r="Z284" i="20" s="1"/>
  <c r="T285" i="20"/>
  <c r="AA285" i="20" s="1"/>
  <c r="V285" i="20"/>
  <c r="AC285" i="20" s="1"/>
  <c r="AB271" i="20"/>
  <c r="M64" i="20"/>
  <c r="P295" i="20" s="1"/>
  <c r="Z283" i="20" l="1"/>
  <c r="AA284" i="20"/>
  <c r="U298" i="20"/>
  <c r="AB298" i="20" s="1"/>
  <c r="S298" i="20"/>
  <c r="Z298" i="20" s="1"/>
  <c r="T297" i="20"/>
  <c r="AA297" i="20" s="1"/>
  <c r="R297" i="20"/>
  <c r="Y297" i="20" s="1"/>
  <c r="S296" i="20"/>
  <c r="Z296" i="20" s="1"/>
  <c r="Y296" i="20" s="1"/>
  <c r="T299" i="20"/>
  <c r="AA299" i="20" s="1"/>
  <c r="V299" i="20"/>
  <c r="AC299" i="20" s="1"/>
  <c r="AB285" i="20"/>
  <c r="M66" i="20"/>
  <c r="P309" i="20" s="1"/>
  <c r="AA298" i="20" l="1"/>
  <c r="AB299" i="20"/>
  <c r="Z297" i="20"/>
  <c r="S310" i="20"/>
  <c r="Z310" i="20" s="1"/>
  <c r="Y310" i="20" s="1"/>
  <c r="U312" i="20"/>
  <c r="AB312" i="20" s="1"/>
  <c r="S312" i="20"/>
  <c r="Z312" i="20" s="1"/>
  <c r="T313" i="20"/>
  <c r="AA313" i="20" s="1"/>
  <c r="V313" i="20"/>
  <c r="AC313" i="20" s="1"/>
  <c r="T311" i="20"/>
  <c r="AA311" i="20" s="1"/>
  <c r="R311" i="20"/>
  <c r="Y311" i="20" s="1"/>
  <c r="M68" i="20"/>
  <c r="P323" i="20" s="1"/>
  <c r="Z311" i="20" l="1"/>
  <c r="AA312" i="20"/>
  <c r="R325" i="20"/>
  <c r="Y325" i="20" s="1"/>
  <c r="S324" i="20"/>
  <c r="Z324" i="20" s="1"/>
  <c r="Y324" i="20" s="1"/>
  <c r="T327" i="20"/>
  <c r="AA327" i="20" s="1"/>
  <c r="V327" i="20"/>
  <c r="AC327" i="20" s="1"/>
  <c r="U326" i="20"/>
  <c r="AB326" i="20" s="1"/>
  <c r="S326" i="20"/>
  <c r="Z326" i="20" s="1"/>
  <c r="T325" i="20"/>
  <c r="AA325" i="20" s="1"/>
  <c r="AB313" i="20"/>
  <c r="M70" i="20"/>
  <c r="P337" i="20" s="1"/>
  <c r="AA326" i="20" l="1"/>
  <c r="AB327" i="20"/>
  <c r="T339" i="20"/>
  <c r="AA339" i="20" s="1"/>
  <c r="R339" i="20"/>
  <c r="Y339" i="20" s="1"/>
  <c r="S338" i="20"/>
  <c r="Z338" i="20" s="1"/>
  <c r="Y338" i="20" s="1"/>
  <c r="U340" i="20"/>
  <c r="AB340" i="20" s="1"/>
  <c r="S340" i="20"/>
  <c r="Z340" i="20" s="1"/>
  <c r="T341" i="20"/>
  <c r="AA341" i="20" s="1"/>
  <c r="V341" i="20"/>
  <c r="AC341" i="20" s="1"/>
  <c r="Z325" i="20"/>
  <c r="M72" i="20"/>
  <c r="P351" i="20" s="1"/>
  <c r="Z339" i="20" l="1"/>
  <c r="AB341" i="20"/>
  <c r="AA340" i="20"/>
  <c r="U354" i="20"/>
  <c r="AB354" i="20" s="1"/>
  <c r="S354" i="20"/>
  <c r="Z354" i="20" s="1"/>
  <c r="T353" i="20"/>
  <c r="AA353" i="20" s="1"/>
  <c r="R353" i="20"/>
  <c r="Y353" i="20" s="1"/>
  <c r="S352" i="20"/>
  <c r="Z352" i="20" s="1"/>
  <c r="Y352" i="20" s="1"/>
  <c r="T355" i="20"/>
  <c r="AA355" i="20" s="1"/>
  <c r="V355" i="20"/>
  <c r="AC355" i="20" s="1"/>
  <c r="M74" i="20"/>
  <c r="P365" i="20" s="1"/>
  <c r="AA354" i="20" l="1"/>
  <c r="R367" i="20"/>
  <c r="Y367" i="20" s="1"/>
  <c r="S366" i="20"/>
  <c r="Z366" i="20" s="1"/>
  <c r="Y366" i="20" s="1"/>
  <c r="U368" i="20"/>
  <c r="AB368" i="20" s="1"/>
  <c r="S368" i="20"/>
  <c r="Z368" i="20" s="1"/>
  <c r="T369" i="20"/>
  <c r="AA369" i="20" s="1"/>
  <c r="V369" i="20"/>
  <c r="AC369" i="20" s="1"/>
  <c r="T367" i="20"/>
  <c r="AA367" i="20" s="1"/>
  <c r="AB355" i="20"/>
  <c r="Z353" i="20"/>
  <c r="M76" i="20"/>
  <c r="P379" i="20" s="1"/>
  <c r="AB369" i="20" l="1"/>
  <c r="AA368" i="20"/>
  <c r="U382" i="20"/>
  <c r="AB382" i="20" s="1"/>
  <c r="S382" i="20"/>
  <c r="Z382" i="20" s="1"/>
  <c r="T381" i="20"/>
  <c r="AA381" i="20" s="1"/>
  <c r="R381" i="20"/>
  <c r="Y381" i="20" s="1"/>
  <c r="S380" i="20"/>
  <c r="Z380" i="20" s="1"/>
  <c r="Y380" i="20" s="1"/>
  <c r="T383" i="20"/>
  <c r="AA383" i="20" s="1"/>
  <c r="V383" i="20"/>
  <c r="AC383" i="20" s="1"/>
  <c r="Z367" i="20"/>
  <c r="M78" i="20"/>
  <c r="P393" i="20" s="1"/>
  <c r="AA382" i="20" l="1"/>
  <c r="T397" i="20"/>
  <c r="AA397" i="20" s="1"/>
  <c r="V397" i="20"/>
  <c r="AC397" i="20" s="1"/>
  <c r="T395" i="20"/>
  <c r="AA395" i="20" s="1"/>
  <c r="R395" i="20"/>
  <c r="Y395" i="20" s="1"/>
  <c r="S394" i="20"/>
  <c r="Z394" i="20" s="1"/>
  <c r="Y394" i="20" s="1"/>
  <c r="U396" i="20"/>
  <c r="AB396" i="20" s="1"/>
  <c r="S396" i="20"/>
  <c r="Z396" i="20" s="1"/>
  <c r="AB383" i="20"/>
  <c r="Z381" i="20"/>
  <c r="M80" i="20"/>
  <c r="P407" i="20" s="1"/>
  <c r="AA396" i="20" l="1"/>
  <c r="Z395" i="20"/>
  <c r="U410" i="20"/>
  <c r="AB410" i="20" s="1"/>
  <c r="S410" i="20"/>
  <c r="Z410" i="20" s="1"/>
  <c r="T409" i="20"/>
  <c r="AA409" i="20" s="1"/>
  <c r="R409" i="20"/>
  <c r="Y409" i="20" s="1"/>
  <c r="S408" i="20"/>
  <c r="Z408" i="20" s="1"/>
  <c r="Y408" i="20" s="1"/>
  <c r="T411" i="20"/>
  <c r="AA411" i="20" s="1"/>
  <c r="V411" i="20"/>
  <c r="AC411" i="20" s="1"/>
  <c r="AB397" i="20"/>
  <c r="M82" i="20"/>
  <c r="P421" i="20" s="1"/>
  <c r="AA410" i="20" l="1"/>
  <c r="Z409" i="20"/>
  <c r="AB411" i="20"/>
  <c r="T423" i="20"/>
  <c r="AA423" i="20" s="1"/>
  <c r="R423" i="20"/>
  <c r="Y423" i="20" s="1"/>
  <c r="S422" i="20"/>
  <c r="Z422" i="20" s="1"/>
  <c r="Y422" i="20" s="1"/>
  <c r="U424" i="20"/>
  <c r="AB424" i="20" s="1"/>
  <c r="S424" i="20"/>
  <c r="Z424" i="20" s="1"/>
  <c r="T425" i="20"/>
  <c r="AA425" i="20" s="1"/>
  <c r="V425" i="20"/>
  <c r="AC425" i="20" s="1"/>
  <c r="F102" i="20"/>
  <c r="M102" i="20" s="1"/>
  <c r="L102" i="20" s="1"/>
  <c r="Z423" i="20" l="1"/>
  <c r="AA424" i="20"/>
  <c r="AB42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<sst xmlns="http://schemas.openxmlformats.org/spreadsheetml/2006/main" count="31768" uniqueCount="228">
  <si>
    <t>M2</t>
  </si>
  <si>
    <t>M1</t>
  </si>
  <si>
    <t>M0</t>
  </si>
  <si>
    <t>BB: Buyback (DPD&gt;=61)</t>
    <phoneticPr fontId="0" type="noConversion"/>
  </si>
  <si>
    <t>M2: DPD=31-60</t>
    <phoneticPr fontId="0" type="noConversion"/>
  </si>
  <si>
    <t>M1: DPD=1-30</t>
    <phoneticPr fontId="0" type="noConversion"/>
  </si>
  <si>
    <t>M0: DPD=0</t>
    <phoneticPr fontId="0" type="noConversion"/>
  </si>
  <si>
    <t>Repayment: OS=0</t>
    <phoneticPr fontId="0" type="noConversion"/>
  </si>
  <si>
    <t>M2</t>
    <phoneticPr fontId="0" type="noConversion"/>
  </si>
  <si>
    <t>M1</t>
    <phoneticPr fontId="0" type="noConversion"/>
  </si>
  <si>
    <t>M0</t>
    <phoneticPr fontId="0" type="noConversion"/>
  </si>
  <si>
    <t>Average</t>
    <phoneticPr fontId="0" type="noConversion"/>
  </si>
  <si>
    <t>N/A</t>
    <phoneticPr fontId="0" type="noConversion"/>
  </si>
  <si>
    <t>M2-BB</t>
    <phoneticPr fontId="0" type="noConversion"/>
  </si>
  <si>
    <t>M2-M2</t>
    <phoneticPr fontId="0" type="noConversion"/>
  </si>
  <si>
    <t>M2-M1</t>
    <phoneticPr fontId="0" type="noConversion"/>
  </si>
  <si>
    <t>M2-M0</t>
    <phoneticPr fontId="0" type="noConversion"/>
  </si>
  <si>
    <t>M2-Repayment</t>
    <phoneticPr fontId="0" type="noConversion"/>
  </si>
  <si>
    <t>Month End</t>
    <phoneticPr fontId="0" type="noConversion"/>
  </si>
  <si>
    <t>M1-BB</t>
    <phoneticPr fontId="0" type="noConversion"/>
  </si>
  <si>
    <t>M1-M2</t>
    <phoneticPr fontId="0" type="noConversion"/>
  </si>
  <si>
    <t>M1-M1</t>
    <phoneticPr fontId="0" type="noConversion"/>
  </si>
  <si>
    <t>M1-M0</t>
    <phoneticPr fontId="0" type="noConversion"/>
  </si>
  <si>
    <t>M1-Repayment</t>
    <phoneticPr fontId="0" type="noConversion"/>
  </si>
  <si>
    <t>M0-BB</t>
    <phoneticPr fontId="0" type="noConversion"/>
  </si>
  <si>
    <t>M0-M2</t>
    <phoneticPr fontId="0" type="noConversion"/>
  </si>
  <si>
    <t>MO-M1</t>
    <phoneticPr fontId="0" type="noConversion"/>
  </si>
  <si>
    <t>M0-M0</t>
    <phoneticPr fontId="0" type="noConversion"/>
  </si>
  <si>
    <t>M0-Repayment</t>
    <phoneticPr fontId="0" type="noConversion"/>
  </si>
  <si>
    <t>By outstanding</t>
    <phoneticPr fontId="0" type="noConversion"/>
  </si>
  <si>
    <t>Python file: Flow_rate Calculation_Final</t>
    <phoneticPr fontId="0" type="noConversion"/>
  </si>
  <si>
    <t>M1-M2</t>
  </si>
  <si>
    <t>BB</t>
  </si>
  <si>
    <t>Repay</t>
  </si>
  <si>
    <t>Average</t>
  </si>
  <si>
    <t>adjust sum to 100%</t>
  </si>
  <si>
    <t>raw</t>
  </si>
  <si>
    <t>M3-M4</t>
  </si>
  <si>
    <t>M2-M3</t>
  </si>
  <si>
    <t>C-M1</t>
  </si>
  <si>
    <t>Flow（迁徙率）</t>
  </si>
  <si>
    <t>Item</t>
  </si>
  <si>
    <t>M3</t>
  </si>
  <si>
    <t>BB: Buyback (DPD&gt;=85)</t>
    <phoneticPr fontId="0" type="noConversion"/>
  </si>
  <si>
    <t>M2: DPD=31-84</t>
    <phoneticPr fontId="0" type="noConversion"/>
  </si>
  <si>
    <t>N/A</t>
  </si>
  <si>
    <t>M4</t>
  </si>
  <si>
    <t>M4-M4</t>
  </si>
  <si>
    <t>M4-M3</t>
  </si>
  <si>
    <t>M4-M2</t>
  </si>
  <si>
    <t>M4-M1</t>
  </si>
  <si>
    <t>M4-M0</t>
  </si>
  <si>
    <t>M4-Repayment</t>
  </si>
  <si>
    <t>M3-M3</t>
  </si>
  <si>
    <t>M3-M2</t>
  </si>
  <si>
    <t>M3-M1</t>
  </si>
  <si>
    <t>M3-M0</t>
  </si>
  <si>
    <t>M3-Repayment</t>
  </si>
  <si>
    <t>M2-M4</t>
    <phoneticPr fontId="0" type="noConversion"/>
  </si>
  <si>
    <t>M2-M3</t>
    <phoneticPr fontId="0" type="noConversion"/>
  </si>
  <si>
    <t>M1-M4</t>
    <phoneticPr fontId="0" type="noConversion"/>
  </si>
  <si>
    <t>M1-M3</t>
    <phoneticPr fontId="0" type="noConversion"/>
  </si>
  <si>
    <t>M0-M4</t>
    <phoneticPr fontId="0" type="noConversion"/>
  </si>
  <si>
    <t>M0-M3</t>
    <phoneticPr fontId="0" type="noConversion"/>
  </si>
  <si>
    <t>M3: DPD=61-90</t>
  </si>
  <si>
    <t>M4: DPD=90+</t>
  </si>
  <si>
    <t>x</t>
  </si>
  <si>
    <t/>
  </si>
  <si>
    <t>repay</t>
  </si>
  <si>
    <t>complete matrix</t>
  </si>
  <si>
    <t>smoothing</t>
  </si>
  <si>
    <t>aggregate to below and upper of diagonal</t>
  </si>
  <si>
    <t>absorb</t>
  </si>
  <si>
    <t>Z</t>
  </si>
  <si>
    <t>delta Z</t>
  </si>
  <si>
    <t>replace invalid value</t>
  </si>
  <si>
    <t>count</t>
  </si>
  <si>
    <t>min</t>
  </si>
  <si>
    <t>max</t>
  </si>
  <si>
    <t>average</t>
  </si>
  <si>
    <t>sd</t>
  </si>
  <si>
    <t>pos</t>
  </si>
  <si>
    <t>neg</t>
  </si>
  <si>
    <t>WCD I_our--rr</t>
  </si>
  <si>
    <t>WCD II_our--rr</t>
  </si>
  <si>
    <t>Yixin_our--rr</t>
  </si>
  <si>
    <t>Yixin_part--rr</t>
  </si>
  <si>
    <t>XBD_part--rr</t>
  </si>
  <si>
    <t>Aibank_part--rr</t>
  </si>
  <si>
    <t>Offcn_part--rr</t>
  </si>
  <si>
    <t>Date</t>
  </si>
  <si>
    <t>% Y to Y</t>
  </si>
  <si>
    <t>li keqiang</t>
  </si>
  <si>
    <t>CPI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</si>
  <si>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</si>
  <si>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</si>
  <si>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</si>
  <si>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</si>
  <si>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</si>
  <si>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</si>
  <si>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</si>
  <si>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</si>
  <si>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</si>
  <si>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</si>
  <si>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</si>
  <si>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</si>
  <si>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</si>
  <si>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</si>
  <si>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</si>
  <si>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</si>
  <si>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</si>
  <si>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</si>
  <si>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</si>
  <si>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</si>
  <si>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</si>
  <si>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</si>
  <si>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</si>
  <si>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</si>
  <si>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</si>
  <si>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</si>
  <si>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</si>
  <si>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</si>
  <si>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</si>
  <si>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</si>
  <si>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</si>
  <si>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</si>
  <si>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</si>
  <si>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</si>
  <si>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</si>
  <si>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</si>
  <si>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</si>
  <si>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</si>
  <si>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</si>
  <si>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</si>
  <si>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</si>
  <si>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</si>
  <si>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</si>
  <si>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</si>
  <si>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</si>
  <si>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</si>
  <si>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</si>
  <si>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housing</t>
  </si>
  <si>
    <t>avg</t>
  </si>
  <si>
    <t>car</t>
  </si>
  <si>
    <t>edu</t>
  </si>
  <si>
    <t>per</t>
  </si>
  <si>
    <t>bus</t>
  </si>
  <si>
    <t>y</t>
  </si>
  <si>
    <t>const</t>
  </si>
  <si>
    <t>y_hat</t>
  </si>
  <si>
    <t>error^2</t>
  </si>
  <si>
    <t>outstanding</t>
  </si>
  <si>
    <t>WCD I</t>
  </si>
  <si>
    <t>WCD II</t>
  </si>
  <si>
    <t>WCD III</t>
  </si>
  <si>
    <t>WCD IV</t>
  </si>
  <si>
    <t>With Fallback</t>
  </si>
  <si>
    <t>Without Fallback</t>
  </si>
  <si>
    <t>New Without Fallback</t>
  </si>
  <si>
    <t>Implicit FG</t>
  </si>
  <si>
    <t>Limit (RMB</t>
  </si>
  <si>
    <t>??</t>
    <phoneticPr fontId="2" type="noConversion"/>
  </si>
  <si>
    <t>Rundown</t>
  </si>
  <si>
    <t>à ??</t>
    <phoneticPr fontId="2" type="noConversion"/>
  </si>
  <si>
    <t>Total Disbursement (RMB)</t>
  </si>
  <si>
    <t>Total Loan OS (RMB)</t>
  </si>
  <si>
    <t>Total Borrower Number</t>
  </si>
  <si>
    <t>weight</t>
  </si>
  <si>
    <t>TTC</t>
  </si>
  <si>
    <t>Smoothing</t>
  </si>
  <si>
    <t>add BB row</t>
  </si>
  <si>
    <t>multipication raw</t>
  </si>
  <si>
    <t>multipication model</t>
  </si>
  <si>
    <t>Z model</t>
  </si>
  <si>
    <t>matrix model</t>
  </si>
  <si>
    <t>confidence interval</t>
  </si>
  <si>
    <t>Forecast(li keqiang)</t>
  </si>
  <si>
    <t>Lower Confidence Bound(li keqiang)</t>
  </si>
  <si>
    <t>Upper Confidence Bound(li keqiang)</t>
  </si>
  <si>
    <t>base</t>
  </si>
  <si>
    <t>delta</t>
  </si>
  <si>
    <t>best</t>
  </si>
  <si>
    <t>worst</t>
  </si>
  <si>
    <t>DPD</t>
  </si>
  <si>
    <t>Scene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</si>
  <si>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</si>
  <si>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</si>
  <si>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</si>
  <si>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</si>
  <si>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</si>
  <si>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</si>
  <si>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</si>
  <si>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</si>
  <si>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</si>
  <si>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</si>
  <si>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</si>
  <si>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</si>
  <si>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</si>
  <si>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</si>
  <si>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</si>
  <si>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</si>
  <si>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</si>
  <si>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</si>
  <si>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</si>
  <si>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</si>
  <si>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</si>
  <si>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</si>
  <si>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</si>
  <si>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</si>
  <si>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</si>
  <si>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</si>
  <si>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</si>
  <si>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</si>
  <si>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</si>
  <si>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</si>
  <si>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</si>
  <si>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</si>
  <si>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</si>
  <si>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</si>
  <si>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</si>
  <si>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</si>
  <si>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 xml:space="preserve"> </t>
  </si>
  <si>
    <t>standardize</t>
  </si>
  <si>
    <t>y_hat_s</t>
  </si>
  <si>
    <t>hat</t>
  </si>
  <si>
    <t>diff</t>
  </si>
  <si>
    <t>y_std</t>
  </si>
  <si>
    <t>y-mean^2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</si>
</sst>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0"/>
    <numFmt numFmtId="165" formatCode="0.000"/>
    <numFmt numFmtId="166" formatCode="_(* #,##0_);_(* \(#,##0\);_(* &quot;-&quot;??_);_(@_)"/>
    <numFmt numFmtId="167" formatCode="[$-409]mmm\-yy;@"/>
    <numFmt numFmtId="168" formatCode="0.0%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ourier New"/>
      <family val="3"/>
    </font>
    <font>
      <b/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charset val="134"/>
      <scheme val="minor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theme="3" tint="-0.249977111117893"/>
      <name val="Calibri"/>
      <family val="2"/>
      <scheme val="minor"/>
    </font>
    <font>
      <sz val="11"/>
      <name val="Calibri"/>
      <family val="2"/>
    </font>
    <font>
      <sz val="10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i/>
      <sz val="11"/>
      <color rgb="FF0070C0"/>
      <name val="Arial"/>
      <family val="2"/>
    </font>
    <font>
      <b/>
      <sz val="11"/>
      <color rgb="FFFF0000"/>
      <name val="Arial"/>
      <family val="2"/>
    </font>
    <font>
      <sz val="11"/>
      <name val="Arial"/>
      <family val="2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1" fillId="0" borderId="0" applyFont="0" applyFill="0" applyBorder="0" applyAlignment="0" applyProtection="0"/>
    <xf numFmtId="0" fontId="8" fillId="0" borderId="0">
      <alignment vertical="center"/>
    </xf>
    <xf numFmtId="0" fontId="10" fillId="0" borderId="0">
      <alignment vertical="top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4">
    <xf numFmtId="0" fontId="0" fillId="0" borderId="0" xfId="0"/>
    <xf numFmtId="10" fontId="0" fillId="0" borderId="0" xfId="0" applyNumberFormat="1"/>
    <xf numFmtId="0" fontId="0" fillId="0" borderId="1" xfId="0" applyBorder="1"/>
    <xf numFmtId="0" fontId="4" fillId="0" borderId="0" xfId="0" applyFont="1" applyAlignment="1">
      <alignment horizontal="left" vertical="center"/>
    </xf>
    <xf numFmtId="10" fontId="0" fillId="0" borderId="1" xfId="0" applyNumberFormat="1" applyBorder="1"/>
    <xf numFmtId="0" fontId="5" fillId="0" borderId="1" xfId="0" applyFont="1" applyBorder="1"/>
    <xf numFmtId="10" fontId="0" fillId="0" borderId="1" xfId="1" applyNumberFormat="1" applyFont="1" applyBorder="1" applyAlignment="1"/>
    <xf numFmtId="10" fontId="0" fillId="0" borderId="1" xfId="1" applyNumberFormat="1" applyFont="1" applyFill="1" applyBorder="1" applyAlignment="1"/>
    <xf numFmtId="0" fontId="0" fillId="2" borderId="0" xfId="0" applyFill="1"/>
    <xf numFmtId="0" fontId="0" fillId="0" borderId="0" xfId="0" applyAlignment="1">
      <alignment horizontal="center"/>
    </xf>
    <xf numFmtId="2" fontId="0" fillId="0" borderId="0" xfId="0" applyNumberFormat="1"/>
    <xf numFmtId="0" fontId="3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2" applyFont="1" applyAlignment="1"/>
    <xf numFmtId="10" fontId="7" fillId="0" borderId="4" xfId="3" applyNumberFormat="1" applyFont="1" applyFill="1" applyBorder="1" applyAlignment="1">
      <alignment horizontal="center"/>
    </xf>
    <xf numFmtId="10" fontId="7" fillId="0" borderId="5" xfId="3" applyNumberFormat="1" applyFont="1" applyFill="1" applyBorder="1" applyAlignment="1">
      <alignment horizontal="center"/>
    </xf>
    <xf numFmtId="40" fontId="7" fillId="0" borderId="6" xfId="4" applyNumberFormat="1" applyFont="1" applyBorder="1" applyAlignment="1">
      <alignment horizontal="left" vertical="center" wrapText="1"/>
    </xf>
    <xf numFmtId="40" fontId="7" fillId="0" borderId="6" xfId="4" applyNumberFormat="1" applyFont="1" applyBorder="1" applyAlignment="1">
      <alignment horizontal="left"/>
    </xf>
    <xf numFmtId="0" fontId="7" fillId="4" borderId="7" xfId="2" applyFont="1" applyFill="1" applyBorder="1">
      <alignment vertical="center"/>
    </xf>
    <xf numFmtId="0" fontId="7" fillId="4" borderId="3" xfId="2" applyFont="1" applyFill="1" applyBorder="1">
      <alignment vertical="center"/>
    </xf>
    <xf numFmtId="0" fontId="9" fillId="5" borderId="6" xfId="2" applyFont="1" applyFill="1" applyBorder="1" applyAlignment="1">
      <alignment horizontal="left" vertical="center"/>
    </xf>
    <xf numFmtId="0" fontId="1" fillId="0" borderId="0" xfId="2" applyFont="1">
      <alignment vertical="center"/>
    </xf>
    <xf numFmtId="0" fontId="2" fillId="6" borderId="8" xfId="4" applyFont="1" applyFill="1" applyBorder="1" applyAlignment="1">
      <alignment horizontal="center" vertical="center" wrapText="1"/>
    </xf>
    <xf numFmtId="0" fontId="2" fillId="6" borderId="9" xfId="4" applyFont="1" applyFill="1" applyBorder="1" applyAlignment="1">
      <alignment horizontal="center" vertical="center"/>
    </xf>
    <xf numFmtId="10" fontId="0" fillId="0" borderId="1" xfId="0" applyNumberFormat="1" applyFill="1" applyBorder="1"/>
    <xf numFmtId="0" fontId="5" fillId="0" borderId="1" xfId="0" applyFont="1" applyFill="1" applyBorder="1"/>
    <xf numFmtId="0" fontId="0" fillId="0" borderId="0" xfId="0" applyFill="1"/>
    <xf numFmtId="0" fontId="4" fillId="0" borderId="0" xfId="0" applyFont="1" applyFill="1" applyAlignment="1">
      <alignment horizontal="left" vertical="center"/>
    </xf>
    <xf numFmtId="10" fontId="0" fillId="0" borderId="2" xfId="0" applyNumberFormat="1" applyBorder="1"/>
    <xf numFmtId="0" fontId="4" fillId="0" borderId="1" xfId="0" applyFont="1" applyBorder="1" applyAlignment="1">
      <alignment horizontal="left" vertical="center"/>
    </xf>
    <xf numFmtId="0" fontId="0" fillId="0" borderId="0" xfId="0" applyBorder="1"/>
    <xf numFmtId="0" fontId="2" fillId="0" borderId="1" xfId="0" applyFont="1" applyBorder="1"/>
    <xf numFmtId="0" fontId="11" fillId="0" borderId="10" xfId="5" applyFont="1" applyBorder="1" applyAlignment="1">
      <alignment horizontal="center" wrapText="1"/>
    </xf>
    <xf numFmtId="164" fontId="0" fillId="0" borderId="0" xfId="0" applyNumberFormat="1" applyAlignment="1">
      <alignment horizontal="center"/>
    </xf>
    <xf numFmtId="10" fontId="0" fillId="0" borderId="0" xfId="6" applyNumberFormat="1" applyFont="1" applyAlignment="1">
      <alignment horizontal="center"/>
    </xf>
    <xf numFmtId="0" fontId="0" fillId="0" borderId="0" xfId="0" applyFill="1" applyAlignment="1"/>
    <xf numFmtId="0" fontId="0" fillId="0" borderId="0" xfId="0" applyFill="1" applyAlignment="1">
      <alignment horizontal="center"/>
    </xf>
    <xf numFmtId="164" fontId="0" fillId="0" borderId="0" xfId="0" applyNumberFormat="1"/>
    <xf numFmtId="1" fontId="0" fillId="0" borderId="0" xfId="0" applyNumberFormat="1"/>
    <xf numFmtId="2" fontId="12" fillId="0" borderId="0" xfId="0" applyNumberFormat="1" applyFont="1" applyAlignment="1">
      <alignment horizontal="center"/>
    </xf>
    <xf numFmtId="2" fontId="12" fillId="0" borderId="0" xfId="0" applyNumberFormat="1" applyFont="1"/>
    <xf numFmtId="165" fontId="0" fillId="0" borderId="0" xfId="0" applyNumberFormat="1"/>
    <xf numFmtId="0" fontId="0" fillId="0" borderId="0" xfId="0" applyNumberFormat="1"/>
    <xf numFmtId="0" fontId="0" fillId="7" borderId="0" xfId="0" applyFill="1"/>
    <xf numFmtId="166" fontId="1" fillId="0" borderId="0" xfId="7" applyNumberFormat="1" applyFont="1" applyAlignment="1"/>
    <xf numFmtId="0" fontId="13" fillId="0" borderId="0" xfId="0" applyFont="1"/>
    <xf numFmtId="0" fontId="14" fillId="0" borderId="11" xfId="0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/>
    </xf>
    <xf numFmtId="0" fontId="14" fillId="0" borderId="13" xfId="0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4" fontId="15" fillId="0" borderId="16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5" fillId="0" borderId="13" xfId="0" applyFont="1" applyBorder="1" applyAlignment="1">
      <alignment vertical="center" wrapText="1"/>
    </xf>
    <xf numFmtId="0" fontId="15" fillId="0" borderId="18" xfId="0" applyFont="1" applyBorder="1" applyAlignment="1">
      <alignment vertical="center" wrapText="1"/>
    </xf>
    <xf numFmtId="3" fontId="18" fillId="0" borderId="16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3" fontId="18" fillId="0" borderId="14" xfId="0" applyNumberFormat="1" applyFont="1" applyBorder="1" applyAlignment="1">
      <alignment horizontal="center" vertical="center"/>
    </xf>
    <xf numFmtId="9" fontId="0" fillId="0" borderId="0" xfId="0" applyNumberFormat="1"/>
    <xf numFmtId="0" fontId="0" fillId="8" borderId="0" xfId="0" applyFill="1"/>
    <xf numFmtId="0" fontId="0" fillId="11" borderId="0" xfId="0" applyFill="1"/>
    <xf numFmtId="167" fontId="0" fillId="0" borderId="0" xfId="0" applyNumberFormat="1"/>
    <xf numFmtId="0" fontId="0" fillId="11" borderId="0" xfId="0" applyNumberFormat="1" applyFill="1"/>
    <xf numFmtId="165" fontId="0" fillId="11" borderId="0" xfId="0" applyNumberFormat="1" applyFill="1"/>
    <xf numFmtId="0" fontId="0" fillId="12" borderId="0" xfId="0" applyFill="1"/>
    <xf numFmtId="0" fontId="2" fillId="0" borderId="0" xfId="0" applyFont="1" applyAlignment="1">
      <alignment horizontal="center"/>
    </xf>
    <xf numFmtId="0" fontId="7" fillId="13" borderId="0" xfId="0" applyFont="1" applyFill="1"/>
    <xf numFmtId="10" fontId="7" fillId="13" borderId="0" xfId="0" applyNumberFormat="1" applyFont="1" applyFill="1"/>
    <xf numFmtId="0" fontId="0" fillId="13" borderId="0" xfId="0" applyFill="1"/>
    <xf numFmtId="10" fontId="0" fillId="13" borderId="0" xfId="0" applyNumberFormat="1" applyFill="1"/>
    <xf numFmtId="0" fontId="0" fillId="0" borderId="0" xfId="0" applyAlignment="1">
      <alignment horizontal="left"/>
    </xf>
    <xf numFmtId="0" fontId="15" fillId="0" borderId="15" xfId="0" applyFont="1" applyBorder="1" applyAlignment="1">
      <alignment vertical="center" wrapText="1"/>
    </xf>
    <xf numFmtId="0" fontId="15" fillId="0" borderId="13" xfId="0" applyFont="1" applyBorder="1" applyAlignment="1">
      <alignment vertical="center" wrapText="1"/>
    </xf>
    <xf numFmtId="4" fontId="15" fillId="0" borderId="15" xfId="0" applyNumberFormat="1" applyFont="1" applyBorder="1" applyAlignment="1">
      <alignment horizontal="center" vertical="center"/>
    </xf>
    <xf numFmtId="4" fontId="15" fillId="0" borderId="13" xfId="0" applyNumberFormat="1" applyFont="1" applyBorder="1" applyAlignment="1">
      <alignment horizontal="center" vertical="center"/>
    </xf>
    <xf numFmtId="4" fontId="18" fillId="0" borderId="17" xfId="0" applyNumberFormat="1" applyFont="1" applyBorder="1" applyAlignment="1">
      <alignment horizontal="center" vertical="center"/>
    </xf>
    <xf numFmtId="4" fontId="18" fillId="0" borderId="12" xfId="0" applyNumberFormat="1" applyFont="1" applyBorder="1" applyAlignment="1">
      <alignment horizontal="center" vertical="center"/>
    </xf>
    <xf numFmtId="3" fontId="18" fillId="0" borderId="17" xfId="0" applyNumberFormat="1" applyFont="1" applyBorder="1" applyAlignment="1">
      <alignment horizontal="center" vertical="center"/>
    </xf>
    <xf numFmtId="3" fontId="18" fillId="0" borderId="12" xfId="0" applyNumberFormat="1" applyFont="1" applyBorder="1" applyAlignment="1">
      <alignment horizontal="center" vertical="center"/>
    </xf>
    <xf numFmtId="0" fontId="11" fillId="0" borderId="10" xfId="5" applyFont="1" applyBorder="1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168" fontId="0" fillId="0" borderId="0" xfId="0" applyNumberFormat="1"/>
    <xf numFmtId="0" fontId="7" fillId="0" borderId="0" xfId="0" applyFont="1" applyFill="1"/>
    <xf numFmtId="10" fontId="7" fillId="0" borderId="0" xfId="0" applyNumberFormat="1" applyFont="1" applyFill="1"/>
    <xf numFmtId="10" fontId="0" fillId="0" borderId="0" xfId="0" applyNumberFormat="1" applyFill="1"/>
    <xf numFmtId="10" fontId="0" fillId="0" borderId="0" xfId="6" applyNumberFormat="1" applyFont="1"/>
    <xf numFmtId="0" fontId="2" fillId="0" borderId="0" xfId="0" applyNumberFormat="1" applyFont="1" applyAlignment="1">
      <alignment horizontal="center"/>
    </xf>
  </cellXfs>
  <cellStyles count="8">
    <cellStyle name="Comma" xfId="7" builtinId="3"/>
    <cellStyle name="Normal" xfId="0" builtinId="0"/>
    <cellStyle name="Normal 2" xfId="2" xr:uid="{DC953457-33D9-46E8-B765-F88DED063EC4}"/>
    <cellStyle name="Percent" xfId="6" builtinId="5"/>
    <cellStyle name="Percent 2" xfId="1" xr:uid="{13759E3D-9E64-4B6D-B8A6-3897376CE5E7}"/>
    <cellStyle name="Percent 3" xfId="3" xr:uid="{3C80253F-C593-443A-84B5-96C3F4115BBC}"/>
    <cellStyle name="常规 2" xfId="4" xr:uid="{51B23DE8-F33B-4C25-8725-F78C8305BD03}"/>
    <cellStyle name="常规_2012年3月逾期数据" xfId="5" xr:uid="{D1AF07CD-5E73-41AE-8AB9-B947A9B06E35}"/>
  </cellStyles>
  <dxfs count="379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5" formatCode="0.000"/>
    </dxf>
    <dxf>
      <numFmt numFmtId="165" formatCode="0.000"/>
    </dxf>
    <dxf>
      <numFmt numFmtId="165" formatCode="0.000"/>
    </dxf>
    <dxf>
      <numFmt numFmtId="167" formatCode="[$-409]mmm\-yy;@"/>
    </dxf>
    <dxf>
      <numFmt numFmtId="165" formatCode="0.000"/>
    </dxf>
    <dxf>
      <numFmt numFmtId="165" formatCode="0.000"/>
    </dxf>
    <dxf>
      <numFmt numFmtId="165" formatCode="0.000"/>
    </dxf>
    <dxf>
      <numFmt numFmtId="167" formatCode="[$-409]mmm\-yy;@"/>
    </dxf>
    <dxf>
      <numFmt numFmtId="165" formatCode="0.000"/>
    </dxf>
    <dxf>
      <numFmt numFmtId="165" formatCode="0.000"/>
    </dxf>
    <dxf>
      <numFmt numFmtId="165" formatCode="0.000"/>
    </dxf>
    <dxf>
      <numFmt numFmtId="167" formatCode="[$-409]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likeqiang!$B$1</c:f>
              <c:strCache>
                <c:ptCount val="1"/>
                <c:pt idx="0">
                  <c:v>li keqiang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likeqiang!$B$2:$B$199</c:f>
              <c:numCache>
                <c:formatCode>0.000</c:formatCode>
                <c:ptCount val="198"/>
                <c:pt idx="0">
                  <c:v>6.125</c:v>
                </c:pt>
                <c:pt idx="1">
                  <c:v>12.25</c:v>
                </c:pt>
                <c:pt idx="2">
                  <c:v>12.53</c:v>
                </c:pt>
                <c:pt idx="3">
                  <c:v>11.26</c:v>
                </c:pt>
                <c:pt idx="4">
                  <c:v>11.35</c:v>
                </c:pt>
                <c:pt idx="5">
                  <c:v>12.18</c:v>
                </c:pt>
                <c:pt idx="6">
                  <c:v>11.46</c:v>
                </c:pt>
                <c:pt idx="7">
                  <c:v>10.24</c:v>
                </c:pt>
                <c:pt idx="8">
                  <c:v>11.94</c:v>
                </c:pt>
                <c:pt idx="9">
                  <c:v>11.42</c:v>
                </c:pt>
                <c:pt idx="10">
                  <c:v>11.25</c:v>
                </c:pt>
                <c:pt idx="11">
                  <c:v>11.27</c:v>
                </c:pt>
                <c:pt idx="12">
                  <c:v>10.085000000000001</c:v>
                </c:pt>
                <c:pt idx="13">
                  <c:v>8.9</c:v>
                </c:pt>
                <c:pt idx="14">
                  <c:v>9.0399999999999991</c:v>
                </c:pt>
                <c:pt idx="15">
                  <c:v>9.11</c:v>
                </c:pt>
                <c:pt idx="16">
                  <c:v>8.5399999999999991</c:v>
                </c:pt>
                <c:pt idx="17">
                  <c:v>7.04</c:v>
                </c:pt>
                <c:pt idx="18">
                  <c:v>5.7</c:v>
                </c:pt>
                <c:pt idx="19">
                  <c:v>5.39</c:v>
                </c:pt>
                <c:pt idx="20">
                  <c:v>6.26</c:v>
                </c:pt>
                <c:pt idx="21">
                  <c:v>6.73</c:v>
                </c:pt>
                <c:pt idx="22">
                  <c:v>7.65</c:v>
                </c:pt>
                <c:pt idx="23">
                  <c:v>7.76</c:v>
                </c:pt>
                <c:pt idx="24">
                  <c:v>7.3849999999999998</c:v>
                </c:pt>
                <c:pt idx="25">
                  <c:v>7.01</c:v>
                </c:pt>
                <c:pt idx="26">
                  <c:v>6.3</c:v>
                </c:pt>
                <c:pt idx="27">
                  <c:v>5.53</c:v>
                </c:pt>
                <c:pt idx="28">
                  <c:v>5.39</c:v>
                </c:pt>
                <c:pt idx="29">
                  <c:v>6.83</c:v>
                </c:pt>
                <c:pt idx="30">
                  <c:v>8.4600000000000009</c:v>
                </c:pt>
                <c:pt idx="31">
                  <c:v>9.69</c:v>
                </c:pt>
                <c:pt idx="32">
                  <c:v>10.130000000000001</c:v>
                </c:pt>
                <c:pt idx="33">
                  <c:v>9.94</c:v>
                </c:pt>
                <c:pt idx="34">
                  <c:v>8.8000000000000007</c:v>
                </c:pt>
                <c:pt idx="35">
                  <c:v>9</c:v>
                </c:pt>
                <c:pt idx="36">
                  <c:v>7.085</c:v>
                </c:pt>
                <c:pt idx="37">
                  <c:v>5.17</c:v>
                </c:pt>
                <c:pt idx="38">
                  <c:v>5.99</c:v>
                </c:pt>
                <c:pt idx="39">
                  <c:v>6.2</c:v>
                </c:pt>
                <c:pt idx="40">
                  <c:v>6.68</c:v>
                </c:pt>
                <c:pt idx="41">
                  <c:v>6.86</c:v>
                </c:pt>
                <c:pt idx="42">
                  <c:v>6.27</c:v>
                </c:pt>
                <c:pt idx="43">
                  <c:v>6.14</c:v>
                </c:pt>
                <c:pt idx="44">
                  <c:v>4.83</c:v>
                </c:pt>
                <c:pt idx="45">
                  <c:v>4.5999999999999996</c:v>
                </c:pt>
                <c:pt idx="46">
                  <c:v>4.55</c:v>
                </c:pt>
                <c:pt idx="47">
                  <c:v>3.6</c:v>
                </c:pt>
                <c:pt idx="48">
                  <c:v>3.7350000000000003</c:v>
                </c:pt>
                <c:pt idx="49">
                  <c:v>3.87</c:v>
                </c:pt>
                <c:pt idx="50">
                  <c:v>2.94</c:v>
                </c:pt>
                <c:pt idx="51">
                  <c:v>2.93</c:v>
                </c:pt>
                <c:pt idx="52">
                  <c:v>2.71</c:v>
                </c:pt>
                <c:pt idx="53">
                  <c:v>2.63</c:v>
                </c:pt>
                <c:pt idx="54">
                  <c:v>3.1</c:v>
                </c:pt>
                <c:pt idx="55">
                  <c:v>2.06</c:v>
                </c:pt>
                <c:pt idx="56">
                  <c:v>1.95</c:v>
                </c:pt>
                <c:pt idx="57">
                  <c:v>1.67</c:v>
                </c:pt>
                <c:pt idx="58">
                  <c:v>1.72</c:v>
                </c:pt>
                <c:pt idx="59">
                  <c:v>3.39</c:v>
                </c:pt>
                <c:pt idx="60">
                  <c:v>3.33</c:v>
                </c:pt>
                <c:pt idx="61">
                  <c:v>3.27</c:v>
                </c:pt>
                <c:pt idx="62">
                  <c:v>4.84</c:v>
                </c:pt>
                <c:pt idx="63">
                  <c:v>5.09</c:v>
                </c:pt>
                <c:pt idx="64">
                  <c:v>4.3600000000000003</c:v>
                </c:pt>
                <c:pt idx="65">
                  <c:v>4.51</c:v>
                </c:pt>
                <c:pt idx="66">
                  <c:v>4.5199999999999996</c:v>
                </c:pt>
                <c:pt idx="67">
                  <c:v>6.47</c:v>
                </c:pt>
                <c:pt idx="68">
                  <c:v>8.1</c:v>
                </c:pt>
                <c:pt idx="69">
                  <c:v>9.3000000000000007</c:v>
                </c:pt>
                <c:pt idx="70">
                  <c:v>10.050000000000001</c:v>
                </c:pt>
                <c:pt idx="71">
                  <c:v>9.16</c:v>
                </c:pt>
                <c:pt idx="72">
                  <c:v>10.535</c:v>
                </c:pt>
                <c:pt idx="73">
                  <c:v>11.91</c:v>
                </c:pt>
                <c:pt idx="74">
                  <c:v>11.44</c:v>
                </c:pt>
                <c:pt idx="75">
                  <c:v>11.03</c:v>
                </c:pt>
                <c:pt idx="76">
                  <c:v>10.58</c:v>
                </c:pt>
                <c:pt idx="77">
                  <c:v>11.11</c:v>
                </c:pt>
                <c:pt idx="78">
                  <c:v>11.8</c:v>
                </c:pt>
                <c:pt idx="79">
                  <c:v>10.62</c:v>
                </c:pt>
                <c:pt idx="80">
                  <c:v>9.65</c:v>
                </c:pt>
                <c:pt idx="81">
                  <c:v>8.44</c:v>
                </c:pt>
                <c:pt idx="82">
                  <c:v>7.46</c:v>
                </c:pt>
                <c:pt idx="83">
                  <c:v>6.13</c:v>
                </c:pt>
                <c:pt idx="84">
                  <c:v>8.99</c:v>
                </c:pt>
                <c:pt idx="85">
                  <c:v>11.85</c:v>
                </c:pt>
                <c:pt idx="86">
                  <c:v>9.7899999999999991</c:v>
                </c:pt>
                <c:pt idx="87">
                  <c:v>8.52</c:v>
                </c:pt>
                <c:pt idx="88">
                  <c:v>11.29</c:v>
                </c:pt>
                <c:pt idx="89">
                  <c:v>10.74</c:v>
                </c:pt>
                <c:pt idx="90">
                  <c:v>10.39</c:v>
                </c:pt>
                <c:pt idx="91">
                  <c:v>9.9</c:v>
                </c:pt>
                <c:pt idx="92">
                  <c:v>10.43</c:v>
                </c:pt>
                <c:pt idx="93">
                  <c:v>10.6</c:v>
                </c:pt>
                <c:pt idx="94">
                  <c:v>11.49</c:v>
                </c:pt>
                <c:pt idx="95">
                  <c:v>11.61</c:v>
                </c:pt>
                <c:pt idx="96">
                  <c:v>8.77</c:v>
                </c:pt>
                <c:pt idx="97">
                  <c:v>5.93</c:v>
                </c:pt>
                <c:pt idx="98">
                  <c:v>7.57</c:v>
                </c:pt>
                <c:pt idx="99">
                  <c:v>9.4499999999999993</c:v>
                </c:pt>
                <c:pt idx="100">
                  <c:v>8.33</c:v>
                </c:pt>
                <c:pt idx="101">
                  <c:v>8.43</c:v>
                </c:pt>
                <c:pt idx="102">
                  <c:v>8.51</c:v>
                </c:pt>
                <c:pt idx="103">
                  <c:v>7.83</c:v>
                </c:pt>
                <c:pt idx="104">
                  <c:v>7.74</c:v>
                </c:pt>
                <c:pt idx="105">
                  <c:v>8.35</c:v>
                </c:pt>
                <c:pt idx="106">
                  <c:v>8.44</c:v>
                </c:pt>
                <c:pt idx="107">
                  <c:v>9.42</c:v>
                </c:pt>
                <c:pt idx="108">
                  <c:v>6.02</c:v>
                </c:pt>
                <c:pt idx="109">
                  <c:v>2.62</c:v>
                </c:pt>
                <c:pt idx="110">
                  <c:v>2.17</c:v>
                </c:pt>
                <c:pt idx="111">
                  <c:v>2.0699999999999998</c:v>
                </c:pt>
                <c:pt idx="112">
                  <c:v>3.83</c:v>
                </c:pt>
                <c:pt idx="113">
                  <c:v>5.84</c:v>
                </c:pt>
                <c:pt idx="114">
                  <c:v>6.03</c:v>
                </c:pt>
                <c:pt idx="115">
                  <c:v>6.37</c:v>
                </c:pt>
                <c:pt idx="116">
                  <c:v>5.97</c:v>
                </c:pt>
                <c:pt idx="117">
                  <c:v>6.07</c:v>
                </c:pt>
                <c:pt idx="118">
                  <c:v>6.24</c:v>
                </c:pt>
                <c:pt idx="119">
                  <c:v>6.68</c:v>
                </c:pt>
                <c:pt idx="120">
                  <c:v>12.275</c:v>
                </c:pt>
                <c:pt idx="121">
                  <c:v>17.87</c:v>
                </c:pt>
                <c:pt idx="122">
                  <c:v>15.84</c:v>
                </c:pt>
                <c:pt idx="123">
                  <c:v>16.09</c:v>
                </c:pt>
                <c:pt idx="124">
                  <c:v>13.76</c:v>
                </c:pt>
                <c:pt idx="125">
                  <c:v>10.83</c:v>
                </c:pt>
                <c:pt idx="126">
                  <c:v>8.74</c:v>
                </c:pt>
                <c:pt idx="127">
                  <c:v>10.49</c:v>
                </c:pt>
                <c:pt idx="128">
                  <c:v>9.2899999999999991</c:v>
                </c:pt>
                <c:pt idx="129">
                  <c:v>9.2200000000000006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8-425C-8821-A88D4B839AF4}"/>
            </c:ext>
          </c:extLst>
        </c:ser>
        <c:ser>
          <c:idx val="1"/>
          <c:order val="1"/>
          <c:tx>
            <c:strRef>
              <c:f>likeqiang!$C$1</c:f>
              <c:strCache>
                <c:ptCount val="1"/>
                <c:pt idx="0">
                  <c:v>Forecast(li keqiang)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likeqiang!$A$2:$A$199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likeqiang!$C$2:$C$199</c:f>
              <c:numCache>
                <c:formatCode>General</c:formatCode>
                <c:ptCount val="198"/>
                <c:pt idx="120" formatCode="0.000">
                  <c:v>12.275</c:v>
                </c:pt>
                <c:pt idx="121" formatCode="0.000">
                  <c:v>17.87</c:v>
                </c:pt>
                <c:pt idx="122" formatCode="0.000">
                  <c:v>15.84</c:v>
                </c:pt>
                <c:pt idx="123" formatCode="0.000">
                  <c:v>16.09</c:v>
                </c:pt>
                <c:pt idx="124" formatCode="0.000">
                  <c:v>13.76</c:v>
                </c:pt>
                <c:pt idx="125" formatCode="0.000">
                  <c:v>10.83</c:v>
                </c:pt>
                <c:pt idx="126" formatCode="0.000">
                  <c:v>8.74</c:v>
                </c:pt>
                <c:pt idx="127" formatCode="0.000">
                  <c:v>10.49</c:v>
                </c:pt>
                <c:pt idx="128" formatCode="0.000">
                  <c:v>9.2899999999999991</c:v>
                </c:pt>
                <c:pt idx="129" formatCode="0.000">
                  <c:v>9.2200000000000006</c:v>
                </c:pt>
                <c:pt idx="130" formatCode="0.000">
                  <c:v>9.2485874602761129</c:v>
                </c:pt>
                <c:pt idx="131" formatCode="0.000">
                  <c:v>9.258546597346232</c:v>
                </c:pt>
                <c:pt idx="132" formatCode="0.000">
                  <c:v>9.2685057344163457</c:v>
                </c:pt>
                <c:pt idx="133" formatCode="0.000">
                  <c:v>9.2784648714864666</c:v>
                </c:pt>
                <c:pt idx="134" formatCode="0.000">
                  <c:v>9.2884240085565786</c:v>
                </c:pt>
                <c:pt idx="135" formatCode="0.000">
                  <c:v>9.2983831456266994</c:v>
                </c:pt>
                <c:pt idx="136" formatCode="0.000">
                  <c:v>9.3083422826968132</c:v>
                </c:pt>
                <c:pt idx="137" formatCode="0.000">
                  <c:v>9.318301419766934</c:v>
                </c:pt>
                <c:pt idx="138" formatCode="0.000">
                  <c:v>9.328260556837046</c:v>
                </c:pt>
                <c:pt idx="139" formatCode="0.000">
                  <c:v>9.3382196939071669</c:v>
                </c:pt>
                <c:pt idx="140" formatCode="0.000">
                  <c:v>9.3481788309772806</c:v>
                </c:pt>
                <c:pt idx="141" formatCode="0.000">
                  <c:v>9.3581379680473997</c:v>
                </c:pt>
                <c:pt idx="142" formatCode="0.000">
                  <c:v>9.3680971051175135</c:v>
                </c:pt>
                <c:pt idx="143" formatCode="0.000">
                  <c:v>9.3780562421876343</c:v>
                </c:pt>
                <c:pt idx="144" formatCode="0.000">
                  <c:v>9.3880153792577463</c:v>
                </c:pt>
                <c:pt idx="145" formatCode="0.000">
                  <c:v>9.3979745163278672</c:v>
                </c:pt>
                <c:pt idx="146" formatCode="0.000">
                  <c:v>9.4079336533979809</c:v>
                </c:pt>
                <c:pt idx="147" formatCode="0.000">
                  <c:v>9.4178927904681</c:v>
                </c:pt>
                <c:pt idx="148" formatCode="0.000">
                  <c:v>9.4278519275382138</c:v>
                </c:pt>
                <c:pt idx="149" formatCode="0.000">
                  <c:v>9.4378110646083346</c:v>
                </c:pt>
                <c:pt idx="150" formatCode="0.000">
                  <c:v>9.4477702016784466</c:v>
                </c:pt>
                <c:pt idx="151" formatCode="0.000">
                  <c:v>9.4577293387485675</c:v>
                </c:pt>
                <c:pt idx="152" formatCode="0.000">
                  <c:v>9.4676884758186812</c:v>
                </c:pt>
                <c:pt idx="153" formatCode="0.000">
                  <c:v>9.4776476128888021</c:v>
                </c:pt>
                <c:pt idx="154" formatCode="0.000">
                  <c:v>9.4876067499589141</c:v>
                </c:pt>
                <c:pt idx="155" formatCode="0.000">
                  <c:v>9.4975658870290349</c:v>
                </c:pt>
                <c:pt idx="156" formatCode="0.000">
                  <c:v>9.5075250240991487</c:v>
                </c:pt>
                <c:pt idx="157" formatCode="0.000">
                  <c:v>9.5174841611692678</c:v>
                </c:pt>
                <c:pt idx="158" formatCode="0.000">
                  <c:v>9.5274432982393815</c:v>
                </c:pt>
                <c:pt idx="159" formatCode="0.000">
                  <c:v>9.5374024353095024</c:v>
                </c:pt>
                <c:pt idx="160" formatCode="0.000">
                  <c:v>9.5473615723796144</c:v>
                </c:pt>
                <c:pt idx="161" formatCode="0.000">
                  <c:v>9.5573207094497352</c:v>
                </c:pt>
                <c:pt idx="162" formatCode="0.000">
                  <c:v>9.567279846519849</c:v>
                </c:pt>
                <c:pt idx="163" formatCode="0.000">
                  <c:v>9.5772389835899681</c:v>
                </c:pt>
                <c:pt idx="164" formatCode="0.000">
                  <c:v>9.5871981206600818</c:v>
                </c:pt>
                <c:pt idx="165" formatCode="0.000">
                  <c:v>9.5971572577302027</c:v>
                </c:pt>
                <c:pt idx="166" formatCode="0.000">
                  <c:v>9.6071163948003164</c:v>
                </c:pt>
                <c:pt idx="167" formatCode="0.000">
                  <c:v>9.6170755318704355</c:v>
                </c:pt>
                <c:pt idx="168" formatCode="0.000">
                  <c:v>9.6270346689405493</c:v>
                </c:pt>
                <c:pt idx="169" formatCode="0.000">
                  <c:v>9.6369938060106701</c:v>
                </c:pt>
                <c:pt idx="170" formatCode="0.000">
                  <c:v>9.6469529430807821</c:v>
                </c:pt>
                <c:pt idx="171" formatCode="0.000">
                  <c:v>9.656912080150903</c:v>
                </c:pt>
                <c:pt idx="172" formatCode="0.000">
                  <c:v>9.6668712172210167</c:v>
                </c:pt>
                <c:pt idx="173" formatCode="0.000">
                  <c:v>9.6768303542911358</c:v>
                </c:pt>
                <c:pt idx="174" formatCode="0.000">
                  <c:v>9.6867894913612496</c:v>
                </c:pt>
                <c:pt idx="175" formatCode="0.000">
                  <c:v>9.6967486284313704</c:v>
                </c:pt>
                <c:pt idx="176" formatCode="0.000">
                  <c:v>9.7067077655014824</c:v>
                </c:pt>
                <c:pt idx="177" formatCode="0.000">
                  <c:v>9.7166669025716033</c:v>
                </c:pt>
                <c:pt idx="178" formatCode="0.000">
                  <c:v>9.726626039641717</c:v>
                </c:pt>
                <c:pt idx="179" formatCode="0.000">
                  <c:v>9.7365851767118379</c:v>
                </c:pt>
                <c:pt idx="180" formatCode="0.000">
                  <c:v>9.7465443137819499</c:v>
                </c:pt>
                <c:pt idx="181" formatCode="0.000">
                  <c:v>9.7565034508520707</c:v>
                </c:pt>
                <c:pt idx="182" formatCode="0.000">
                  <c:v>9.7664625879221845</c:v>
                </c:pt>
                <c:pt idx="183" formatCode="0.000">
                  <c:v>9.7764217249923036</c:v>
                </c:pt>
                <c:pt idx="184" formatCode="0.000">
                  <c:v>9.7863808620624173</c:v>
                </c:pt>
                <c:pt idx="185" formatCode="0.000">
                  <c:v>9.7963399991325382</c:v>
                </c:pt>
                <c:pt idx="186" formatCode="0.000">
                  <c:v>9.8062991362026501</c:v>
                </c:pt>
                <c:pt idx="187" formatCode="0.000">
                  <c:v>9.816258273272771</c:v>
                </c:pt>
                <c:pt idx="188" formatCode="0.000">
                  <c:v>9.8262174103428848</c:v>
                </c:pt>
                <c:pt idx="189" formatCode="0.000">
                  <c:v>9.8361765474130038</c:v>
                </c:pt>
                <c:pt idx="190" formatCode="0.000">
                  <c:v>9.8461356844831176</c:v>
                </c:pt>
                <c:pt idx="191" formatCode="0.000">
                  <c:v>9.8560948215532385</c:v>
                </c:pt>
                <c:pt idx="192" formatCode="0.000">
                  <c:v>9.8660539586233522</c:v>
                </c:pt>
                <c:pt idx="193" formatCode="0.000">
                  <c:v>9.8760130956934713</c:v>
                </c:pt>
                <c:pt idx="194" formatCode="0.000">
                  <c:v>9.8859722327635851</c:v>
                </c:pt>
                <c:pt idx="195" formatCode="0.000">
                  <c:v>9.8959313698337059</c:v>
                </c:pt>
                <c:pt idx="196" formatCode="0.000">
                  <c:v>9.9058905069038179</c:v>
                </c:pt>
                <c:pt idx="197" formatCode="0.000">
                  <c:v>9.9158496439739388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C8-425C-8821-A88D4B839AF4}"/>
            </c:ext>
          </c:extLst>
        </c:ser>
        <c:ser>
          <c:idx val="2"/>
          <c:order val="2"/>
          <c:tx>
            <c:strRef>
              <c:f>likeqiang!$D$1</c:f>
              <c:strCache>
                <c:ptCount val="1"/>
                <c:pt idx="0">
                  <c:v>Lower Confidence Bound(li keqiang)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likeqiang!$A$2:$A$199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likeqiang!$D$2:$D$199</c:f>
              <c:numCache>
                <c:formatCode>General</c:formatCode>
                <c:ptCount val="198"/>
                <c:pt idx="120" formatCode="0.000">
                  <c:v>12.275</c:v>
                </c:pt>
                <c:pt idx="121" formatCode="0.000">
                  <c:v>17.87</c:v>
                </c:pt>
                <c:pt idx="122" formatCode="0.000">
                  <c:v>15.84</c:v>
                </c:pt>
                <c:pt idx="123" formatCode="0.000">
                  <c:v>16.09</c:v>
                </c:pt>
                <c:pt idx="124" formatCode="0.000">
                  <c:v>13.76</c:v>
                </c:pt>
                <c:pt idx="125" formatCode="0.000">
                  <c:v>10.83</c:v>
                </c:pt>
                <c:pt idx="126" formatCode="0.000">
                  <c:v>8.74</c:v>
                </c:pt>
                <c:pt idx="127" formatCode="0.000">
                  <c:v>10.49</c:v>
                </c:pt>
                <c:pt idx="128" formatCode="0.000">
                  <c:v>9.2899999999999991</c:v>
                </c:pt>
                <c:pt idx="129" formatCode="0.000">
                  <c:v>9.2200000000000006</c:v>
                </c:pt>
                <c:pt idx="130" formatCode="0.000">
                  <c:v>7.6823230629010304</c:v>
                </c:pt>
                <c:pt idx="131" formatCode="0.000">
                  <c:v>7.1503052642028937</c:v>
                </c:pt>
                <c:pt idx="132" formatCode="0.000">
                  <c:v>6.7306716251593546</c:v>
                </c:pt>
                <c:pt idx="133" formatCode="0.000">
                  <c:v>6.3731334943702969</c:v>
                </c:pt>
                <c:pt idx="134" formatCode="0.000">
                  <c:v>6.0564382784852251</c:v>
                </c:pt>
                <c:pt idx="135" formatCode="0.000">
                  <c:v>5.7692258923913151</c:v>
                </c:pt>
                <c:pt idx="136" formatCode="0.000">
                  <c:v>5.5045793046366347</c:v>
                </c:pt>
                <c:pt idx="137" formatCode="0.000">
                  <c:v>5.2579169193353383</c:v>
                </c:pt>
                <c:pt idx="138" formatCode="0.000">
                  <c:v>5.0260187785679591</c:v>
                </c:pt>
                <c:pt idx="139" formatCode="0.000">
                  <c:v>4.8065198161961549</c:v>
                </c:pt>
                <c:pt idx="140" formatCode="0.000">
                  <c:v>4.5976224860215025</c:v>
                </c:pt>
                <c:pt idx="141" formatCode="0.000">
                  <c:v>4.3979227872399083</c:v>
                </c:pt>
                <c:pt idx="142" formatCode="0.000">
                  <c:v>4.206299370998634</c:v>
                </c:pt>
                <c:pt idx="143" formatCode="0.000">
                  <c:v>4.0218398427977604</c:v>
                </c:pt>
                <c:pt idx="144" formatCode="0.000">
                  <c:v>3.8437900633370337</c:v>
                </c:pt>
                <c:pt idx="145" formatCode="0.000">
                  <c:v>3.671518241795388</c:v>
                </c:pt>
                <c:pt idx="146" formatCode="0.000">
                  <c:v>3.50448886626139</c:v>
                </c:pt>
                <c:pt idx="147" formatCode="0.000">
                  <c:v>3.3422433657581934</c:v>
                </c:pt>
                <c:pt idx="148" formatCode="0.000">
                  <c:v>3.1843854943679668</c:v>
                </c:pt>
                <c:pt idx="149" formatCode="0.000">
                  <c:v>3.0305701005446393</c:v>
                </c:pt>
                <c:pt idx="150" formatCode="0.000">
                  <c:v>2.8804943702013688</c:v>
                </c:pt>
                <c:pt idx="151" formatCode="0.000">
                  <c:v>2.733890908664665</c:v>
                </c:pt>
                <c:pt idx="152" formatCode="0.000">
                  <c:v>2.5905222106005112</c:v>
                </c:pt>
                <c:pt idx="153" formatCode="0.000">
                  <c:v>2.4501761921133127</c:v>
                </c:pt>
                <c:pt idx="154" formatCode="0.000">
                  <c:v>2.3126625459022829</c:v>
                </c:pt>
                <c:pt idx="155" formatCode="0.000">
                  <c:v>2.1778097414766542</c:v>
                </c:pt>
                <c:pt idx="156" formatCode="0.000">
                  <c:v>2.0454625362032859</c:v>
                </c:pt>
                <c:pt idx="157" formatCode="0.000">
                  <c:v>1.9154798947651486</c:v>
                </c:pt>
                <c:pt idx="158" formatCode="0.000">
                  <c:v>1.7877332380231907</c:v>
                </c:pt>
                <c:pt idx="159" formatCode="0.000">
                  <c:v>1.6621049597225213</c:v>
                </c:pt>
                <c:pt idx="160" formatCode="0.000">
                  <c:v>1.5384871626314052</c:v>
                </c:pt>
                <c:pt idx="161" formatCode="0.000">
                  <c:v>1.4167805757129592</c:v>
                </c:pt>
                <c:pt idx="162" formatCode="0.000">
                  <c:v>1.2968936216248288</c:v>
                </c:pt>
                <c:pt idx="163" formatCode="0.000">
                  <c:v>1.1787416098122954</c:v>
                </c:pt>
                <c:pt idx="164" formatCode="0.000">
                  <c:v>1.0622460351291032</c:v>
                </c:pt>
                <c:pt idx="165" formatCode="0.000">
                  <c:v>0.94733396560179095</c:v>
                </c:pt>
                <c:pt idx="166" formatCode="0.000">
                  <c:v>0.83393750587622151</c:v>
                </c:pt>
                <c:pt idx="167" formatCode="0.000">
                  <c:v>0.72199332522298931</c:v>
                </c:pt>
                <c:pt idx="168" formatCode="0.000">
                  <c:v>0.61144224085945176</c:v>
                </c:pt>
                <c:pt idx="169" formatCode="0.000">
                  <c:v>0.50222884887009833</c:v>
                </c:pt>
                <c:pt idx="170" formatCode="0.000">
                  <c:v>0.39430119624761062</c:v>
                </c:pt>
                <c:pt idx="171" formatCode="0.000">
                  <c:v>0.28761048859371385</c:v>
                </c:pt>
                <c:pt idx="172" formatCode="0.000">
                  <c:v>0.18211082885510166</c:v>
                </c:pt>
                <c:pt idx="173" formatCode="0.000">
                  <c:v>7.7758983162544482E-2</c:v>
                </c:pt>
                <c:pt idx="174" formatCode="0.000">
                  <c:v>-2.5485829583917763E-2</c:v>
                </c:pt>
                <c:pt idx="175" formatCode="0.000">
                  <c:v>-0.12766212725995807</c:v>
                </c:pt>
                <c:pt idx="176" formatCode="0.000">
                  <c:v>-0.22880633566598796</c:v>
                </c:pt>
                <c:pt idx="177" formatCode="0.000">
                  <c:v>-0.3289529434145777</c:v>
                </c:pt>
                <c:pt idx="178" formatCode="0.000">
                  <c:v>-0.42813464240456689</c:v>
                </c:pt>
                <c:pt idx="179" formatCode="0.000">
                  <c:v>-0.52638245548651241</c:v>
                </c:pt>
                <c:pt idx="180" formatCode="0.000">
                  <c:v>-0.6237258527177385</c:v>
                </c:pt>
                <c:pt idx="181" formatCode="0.000">
                  <c:v>-0.72019285742798012</c:v>
                </c:pt>
                <c:pt idx="182" formatCode="0.000">
                  <c:v>-0.8158101431656597</c:v>
                </c:pt>
                <c:pt idx="183" formatCode="0.000">
                  <c:v>-0.91060312246414554</c:v>
                </c:pt>
                <c:pt idx="184" formatCode="0.000">
                  <c:v>-1.004596028255504</c:v>
                </c:pt>
                <c:pt idx="185" formatCode="0.000">
                  <c:v>-1.0978119886619044</c:v>
                </c:pt>
                <c:pt idx="186" formatCode="0.000">
                  <c:v>-1.1902730958108432</c:v>
                </c:pt>
                <c:pt idx="187" formatCode="0.000">
                  <c:v>-1.2820004692470537</c:v>
                </c:pt>
                <c:pt idx="188" formatCode="0.000">
                  <c:v>-1.3730143144503995</c:v>
                </c:pt>
                <c:pt idx="189" formatCode="0.000">
                  <c:v>-1.4633339769130167</c:v>
                </c:pt>
                <c:pt idx="190" formatCode="0.000">
                  <c:v>-1.5529779921805371</c:v>
                </c:pt>
                <c:pt idx="191" formatCode="0.000">
                  <c:v>-1.641964132219023</c:v>
                </c:pt>
                <c:pt idx="192" formatCode="0.000">
                  <c:v>-1.7303094484318535</c:v>
                </c:pt>
                <c:pt idx="193" formatCode="0.000">
                  <c:v>-1.8180303116172905</c:v>
                </c:pt>
                <c:pt idx="194" formatCode="0.000">
                  <c:v>-1.9051424491283981</c:v>
                </c:pt>
                <c:pt idx="195" formatCode="0.000">
                  <c:v>-1.9916609794706108</c:v>
                </c:pt>
                <c:pt idx="196" formatCode="0.000">
                  <c:v>-2.0776004445496081</c:v>
                </c:pt>
                <c:pt idx="197" formatCode="0.000">
                  <c:v>-2.1629748397612154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C8-425C-8821-A88D4B839AF4}"/>
            </c:ext>
          </c:extLst>
        </c:ser>
        <c:ser>
          <c:idx val="3"/>
          <c:order val="3"/>
          <c:tx>
            <c:strRef>
              <c:f>likeqiang!$E$1</c:f>
              <c:strCache>
                <c:ptCount val="1"/>
                <c:pt idx="0">
                  <c:v>Upper Confidence Bound(li keqiang)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likeqiang!$A$2:$A$199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likeqiang!$E$2:$E$199</c:f>
              <c:numCache>
                <c:formatCode>General</c:formatCode>
                <c:ptCount val="198"/>
                <c:pt idx="120" formatCode="0.000">
                  <c:v>12.275</c:v>
                </c:pt>
                <c:pt idx="121" formatCode="0.000">
                  <c:v>17.87</c:v>
                </c:pt>
                <c:pt idx="122" formatCode="0.000">
                  <c:v>15.84</c:v>
                </c:pt>
                <c:pt idx="123" formatCode="0.000">
                  <c:v>16.09</c:v>
                </c:pt>
                <c:pt idx="124" formatCode="0.000">
                  <c:v>13.76</c:v>
                </c:pt>
                <c:pt idx="125" formatCode="0.000">
                  <c:v>10.83</c:v>
                </c:pt>
                <c:pt idx="126" formatCode="0.000">
                  <c:v>8.74</c:v>
                </c:pt>
                <c:pt idx="127" formatCode="0.000">
                  <c:v>10.49</c:v>
                </c:pt>
                <c:pt idx="128" formatCode="0.000">
                  <c:v>9.2899999999999991</c:v>
                </c:pt>
                <c:pt idx="129" formatCode="0.000">
                  <c:v>9.2200000000000006</c:v>
                </c:pt>
                <c:pt idx="130" formatCode="0.000">
                  <c:v>10.814851857651195</c:v>
                </c:pt>
                <c:pt idx="131" formatCode="0.000">
                  <c:v>11.36678793048957</c:v>
                </c:pt>
                <c:pt idx="132" formatCode="0.000">
                  <c:v>11.806339843673337</c:v>
                </c:pt>
                <c:pt idx="133" formatCode="0.000">
                  <c:v>12.183796248602636</c:v>
                </c:pt>
                <c:pt idx="134" formatCode="0.000">
                  <c:v>12.520409738627933</c:v>
                </c:pt>
                <c:pt idx="135" formatCode="0.000">
                  <c:v>12.827540398862084</c:v>
                </c:pt>
                <c:pt idx="136" formatCode="0.000">
                  <c:v>13.112105260756991</c:v>
                </c:pt>
                <c:pt idx="137" formatCode="0.000">
                  <c:v>13.37868592019853</c:v>
                </c:pt>
                <c:pt idx="138" formatCode="0.000">
                  <c:v>13.630502335106133</c:v>
                </c:pt>
                <c:pt idx="139" formatCode="0.000">
                  <c:v>13.86991957161818</c:v>
                </c:pt>
                <c:pt idx="140" formatCode="0.000">
                  <c:v>14.098735175933058</c:v>
                </c:pt>
                <c:pt idx="141" formatCode="0.000">
                  <c:v>14.318353148854891</c:v>
                </c:pt>
                <c:pt idx="142" formatCode="0.000">
                  <c:v>14.529894839236393</c:v>
                </c:pt>
                <c:pt idx="143" formatCode="0.000">
                  <c:v>14.734272641577508</c:v>
                </c:pt>
                <c:pt idx="144" formatCode="0.000">
                  <c:v>14.932240695178459</c:v>
                </c:pt>
                <c:pt idx="145" formatCode="0.000">
                  <c:v>15.124430790860346</c:v>
                </c:pt>
                <c:pt idx="146" formatCode="0.000">
                  <c:v>15.311378440534572</c:v>
                </c:pt>
                <c:pt idx="147" formatCode="0.000">
                  <c:v>15.493542215178007</c:v>
                </c:pt>
                <c:pt idx="148" formatCode="0.000">
                  <c:v>15.671318360708462</c:v>
                </c:pt>
                <c:pt idx="149" formatCode="0.000">
                  <c:v>15.845052028672029</c:v>
                </c:pt>
                <c:pt idx="150" formatCode="0.000">
                  <c:v>16.015046033155524</c:v>
                </c:pt>
                <c:pt idx="151" formatCode="0.000">
                  <c:v>16.181567768832469</c:v>
                </c:pt>
                <c:pt idx="152" formatCode="0.000">
                  <c:v>16.344854741036851</c:v>
                </c:pt>
                <c:pt idx="153" formatCode="0.000">
                  <c:v>16.505119033664293</c:v>
                </c:pt>
                <c:pt idx="154" formatCode="0.000">
                  <c:v>16.662550954015543</c:v>
                </c:pt>
                <c:pt idx="155" formatCode="0.000">
                  <c:v>16.817322032581416</c:v>
                </c:pt>
                <c:pt idx="156" formatCode="0.000">
                  <c:v>16.969587511995012</c:v>
                </c:pt>
                <c:pt idx="157" formatCode="0.000">
                  <c:v>17.119488427573387</c:v>
                </c:pt>
                <c:pt idx="158" formatCode="0.000">
                  <c:v>17.267153358455573</c:v>
                </c:pt>
                <c:pt idx="159" formatCode="0.000">
                  <c:v>17.412699910896485</c:v>
                </c:pt>
                <c:pt idx="160" formatCode="0.000">
                  <c:v>17.556235982127824</c:v>
                </c:pt>
                <c:pt idx="161" formatCode="0.000">
                  <c:v>17.697860843186511</c:v>
                </c:pt>
                <c:pt idx="162" formatCode="0.000">
                  <c:v>17.837666071414869</c:v>
                </c:pt>
                <c:pt idx="163" formatCode="0.000">
                  <c:v>17.975736357367641</c:v>
                </c:pt>
                <c:pt idx="164" formatCode="0.000">
                  <c:v>18.11215020619106</c:v>
                </c:pt>
                <c:pt idx="165" formatCode="0.000">
                  <c:v>18.246980549858613</c:v>
                </c:pt>
                <c:pt idx="166" formatCode="0.000">
                  <c:v>18.380295283724411</c:v>
                </c:pt>
                <c:pt idx="167" formatCode="0.000">
                  <c:v>18.512157738517882</c:v>
                </c:pt>
                <c:pt idx="168" formatCode="0.000">
                  <c:v>18.642627097021645</c:v>
                </c:pt>
                <c:pt idx="169" formatCode="0.000">
                  <c:v>18.77175876315124</c:v>
                </c:pt>
                <c:pt idx="170" formatCode="0.000">
                  <c:v>18.899604689913954</c:v>
                </c:pt>
                <c:pt idx="171" formatCode="0.000">
                  <c:v>19.026213671708092</c:v>
                </c:pt>
                <c:pt idx="172" formatCode="0.000">
                  <c:v>19.151631605586932</c:v>
                </c:pt>
                <c:pt idx="173" formatCode="0.000">
                  <c:v>19.275901725419729</c:v>
                </c:pt>
                <c:pt idx="174" formatCode="0.000">
                  <c:v>19.399064812306417</c:v>
                </c:pt>
                <c:pt idx="175" formatCode="0.000">
                  <c:v>19.521159384122697</c:v>
                </c:pt>
                <c:pt idx="176" formatCode="0.000">
                  <c:v>19.642221866668955</c:v>
                </c:pt>
                <c:pt idx="177" formatCode="0.000">
                  <c:v>19.762286748557784</c:v>
                </c:pt>
                <c:pt idx="178" formatCode="0.000">
                  <c:v>19.881386721688003</c:v>
                </c:pt>
                <c:pt idx="179" formatCode="0.000">
                  <c:v>19.999552808910188</c:v>
                </c:pt>
                <c:pt idx="180" formatCode="0.000">
                  <c:v>20.11681448028164</c:v>
                </c:pt>
                <c:pt idx="181" formatCode="0.000">
                  <c:v>20.23319975913212</c:v>
                </c:pt>
                <c:pt idx="182" formatCode="0.000">
                  <c:v>20.348735319010029</c:v>
                </c:pt>
                <c:pt idx="183" formatCode="0.000">
                  <c:v>20.463446572448753</c:v>
                </c:pt>
                <c:pt idx="184" formatCode="0.000">
                  <c:v>20.577357752380337</c:v>
                </c:pt>
                <c:pt idx="185" formatCode="0.000">
                  <c:v>20.690491986926979</c:v>
                </c:pt>
                <c:pt idx="186" formatCode="0.000">
                  <c:v>20.802871368216145</c:v>
                </c:pt>
                <c:pt idx="187" formatCode="0.000">
                  <c:v>20.914517015792597</c:v>
                </c:pt>
                <c:pt idx="188" formatCode="0.000">
                  <c:v>21.025449135136171</c:v>
                </c:pt>
                <c:pt idx="189" formatCode="0.000">
                  <c:v>21.135687071739024</c:v>
                </c:pt>
                <c:pt idx="190" formatCode="0.000">
                  <c:v>21.245249361146772</c:v>
                </c:pt>
                <c:pt idx="191" formatCode="0.000">
                  <c:v>21.3541537753255</c:v>
                </c:pt>
                <c:pt idx="192" formatCode="0.000">
                  <c:v>21.462417365678558</c:v>
                </c:pt>
                <c:pt idx="193" formatCode="0.000">
                  <c:v>21.570056503004231</c:v>
                </c:pt>
                <c:pt idx="194" formatCode="0.000">
                  <c:v>21.677086914655568</c:v>
                </c:pt>
                <c:pt idx="195" formatCode="0.000">
                  <c:v>21.783523719138024</c:v>
                </c:pt>
                <c:pt idx="196" formatCode="0.000">
                  <c:v>21.889381458357242</c:v>
                </c:pt>
                <c:pt idx="197" formatCode="0.000">
                  <c:v>21.994674127709093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C8-425C-8821-A88D4B839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18560"/>
        <c:axId val="949921472"/>
      </c:lineChart>
      <c:catAx>
        <c:axId val="9499185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21472"/>
        <c:crosses val="autoZero"/>
        <c:auto val="1"/>
        <c:lblAlgn val="ctr"/>
        <c:lblOffset val="100"/>
        <c:noMultiLvlLbl val="0"/>
      </c:catAx>
      <c:valAx>
        <c:axId val="949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cpi!$B$1</c:f>
              <c:strCache>
                <c:ptCount val="1"/>
                <c:pt idx="0">
                  <c:v>li keqiang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cpi!$B$2:$B$199</c:f>
              <c:numCache>
                <c:formatCode>0.000</c:formatCode>
                <c:ptCount val="198"/>
                <c:pt idx="0">
                  <c:v>2.2666666666666671</c:v>
                </c:pt>
                <c:pt idx="1">
                  <c:v>0.81481481481481488</c:v>
                </c:pt>
                <c:pt idx="2">
                  <c:v>1.2500000000000002</c:v>
                </c:pt>
                <c:pt idx="3">
                  <c:v>0.8928571428571429</c:v>
                </c:pt>
                <c:pt idx="4">
                  <c:v>0.77419354838709675</c:v>
                </c:pt>
                <c:pt idx="5">
                  <c:v>1.2068965517241381</c:v>
                </c:pt>
                <c:pt idx="6">
                  <c:v>0.96969696969696983</c:v>
                </c:pt>
                <c:pt idx="7">
                  <c:v>0.77142857142857146</c:v>
                </c:pt>
                <c:pt idx="8">
                  <c:v>0.69444444444444431</c:v>
                </c:pt>
                <c:pt idx="9">
                  <c:v>0.24999999999999989</c:v>
                </c:pt>
                <c:pt idx="10">
                  <c:v>-0.17647058823529402</c:v>
                </c:pt>
                <c:pt idx="11">
                  <c:v>-0.10869565217391305</c:v>
                </c:pt>
                <c:pt idx="12">
                  <c:v>-8.1632653061224553E-2</c:v>
                </c:pt>
                <c:pt idx="13">
                  <c:v>-0.34693877551020408</c:v>
                </c:pt>
                <c:pt idx="14">
                  <c:v>-0.33333333333333337</c:v>
                </c:pt>
                <c:pt idx="15">
                  <c:v>-0.35849056603773582</c:v>
                </c:pt>
                <c:pt idx="16">
                  <c:v>-0.45454545454545453</c:v>
                </c:pt>
                <c:pt idx="17">
                  <c:v>-0.65625</c:v>
                </c:pt>
                <c:pt idx="18">
                  <c:v>-0.72307692307692306</c:v>
                </c:pt>
                <c:pt idx="19">
                  <c:v>-0.67741935483870974</c:v>
                </c:pt>
                <c:pt idx="20">
                  <c:v>-0.6885245901639343</c:v>
                </c:pt>
                <c:pt idx="21">
                  <c:v>-0.69090909090909092</c:v>
                </c:pt>
                <c:pt idx="22">
                  <c:v>-0.52380952380952384</c:v>
                </c:pt>
                <c:pt idx="23">
                  <c:v>-0.39024390243902435</c:v>
                </c:pt>
                <c:pt idx="24">
                  <c:v>-0.55555555555555558</c:v>
                </c:pt>
                <c:pt idx="25">
                  <c:v>0</c:v>
                </c:pt>
                <c:pt idx="26">
                  <c:v>-0.41666666666666663</c:v>
                </c:pt>
                <c:pt idx="27">
                  <c:v>-0.29411764705882354</c:v>
                </c:pt>
                <c:pt idx="28">
                  <c:v>-0.3</c:v>
                </c:pt>
                <c:pt idx="29">
                  <c:v>0.22727272727272727</c:v>
                </c:pt>
                <c:pt idx="30">
                  <c:v>0.50000000000000011</c:v>
                </c:pt>
                <c:pt idx="31">
                  <c:v>0.30000000000000004</c:v>
                </c:pt>
                <c:pt idx="32">
                  <c:v>0.63157894736842113</c:v>
                </c:pt>
                <c:pt idx="33">
                  <c:v>0.88235294117647078</c:v>
                </c:pt>
                <c:pt idx="34">
                  <c:v>0.5</c:v>
                </c:pt>
                <c:pt idx="35">
                  <c:v>0</c:v>
                </c:pt>
                <c:pt idx="36">
                  <c:v>0.25</c:v>
                </c:pt>
                <c:pt idx="37">
                  <c:v>-0.37500000000000006</c:v>
                </c:pt>
                <c:pt idx="38">
                  <c:v>0.14285714285714277</c:v>
                </c:pt>
                <c:pt idx="39">
                  <c:v>-0.24999999999999994</c:v>
                </c:pt>
                <c:pt idx="40">
                  <c:v>0.19047619047619044</c:v>
                </c:pt>
                <c:pt idx="41">
                  <c:v>-0.14814814814814828</c:v>
                </c:pt>
                <c:pt idx="42">
                  <c:v>-0.14814814814814828</c:v>
                </c:pt>
                <c:pt idx="43">
                  <c:v>-0.23076923076923078</c:v>
                </c:pt>
                <c:pt idx="44">
                  <c:v>-0.48387096774193544</c:v>
                </c:pt>
                <c:pt idx="45">
                  <c:v>-0.5</c:v>
                </c:pt>
                <c:pt idx="46">
                  <c:v>-0.53333333333333333</c:v>
                </c:pt>
                <c:pt idx="47">
                  <c:v>-0.4</c:v>
                </c:pt>
                <c:pt idx="48">
                  <c:v>-0.67999999999999994</c:v>
                </c:pt>
                <c:pt idx="49">
                  <c:v>-0.30000000000000004</c:v>
                </c:pt>
                <c:pt idx="50">
                  <c:v>-0.41666666666666669</c:v>
                </c:pt>
                <c:pt idx="51">
                  <c:v>-0.16666666666666669</c:v>
                </c:pt>
                <c:pt idx="52">
                  <c:v>-0.52</c:v>
                </c:pt>
                <c:pt idx="53">
                  <c:v>-0.39130434782608697</c:v>
                </c:pt>
                <c:pt idx="54">
                  <c:v>-0.30434782608695643</c:v>
                </c:pt>
                <c:pt idx="55">
                  <c:v>0</c:v>
                </c:pt>
                <c:pt idx="56">
                  <c:v>0</c:v>
                </c:pt>
                <c:pt idx="57">
                  <c:v>-0.18750000000000003</c:v>
                </c:pt>
                <c:pt idx="58">
                  <c:v>7.1428571428571494E-2</c:v>
                </c:pt>
                <c:pt idx="59">
                  <c:v>6.6666666666666721E-2</c:v>
                </c:pt>
                <c:pt idx="60">
                  <c:v>1.25</c:v>
                </c:pt>
                <c:pt idx="61">
                  <c:v>0.64285714285714279</c:v>
                </c:pt>
                <c:pt idx="62">
                  <c:v>0.64285714285714279</c:v>
                </c:pt>
                <c:pt idx="63">
                  <c:v>0.53333333333333321</c:v>
                </c:pt>
                <c:pt idx="64">
                  <c:v>0.66666666666666674</c:v>
                </c:pt>
                <c:pt idx="65">
                  <c:v>0.35714285714285715</c:v>
                </c:pt>
                <c:pt idx="66">
                  <c:v>0.12499999999999997</c:v>
                </c:pt>
                <c:pt idx="67">
                  <c:v>-0.35</c:v>
                </c:pt>
                <c:pt idx="68">
                  <c:v>0.18749999999999989</c:v>
                </c:pt>
                <c:pt idx="69">
                  <c:v>0.61538461538461542</c:v>
                </c:pt>
                <c:pt idx="70">
                  <c:v>0.53333333333333321</c:v>
                </c:pt>
                <c:pt idx="71">
                  <c:v>0.3125</c:v>
                </c:pt>
                <c:pt idx="72">
                  <c:v>0.38888888888888884</c:v>
                </c:pt>
                <c:pt idx="73">
                  <c:v>-0.65217391304347816</c:v>
                </c:pt>
                <c:pt idx="74">
                  <c:v>-0.60869565217391308</c:v>
                </c:pt>
                <c:pt idx="75">
                  <c:v>-0.47826086956521735</c:v>
                </c:pt>
                <c:pt idx="76">
                  <c:v>-0.25</c:v>
                </c:pt>
                <c:pt idx="77">
                  <c:v>-0.21052631578947364</c:v>
                </c:pt>
                <c:pt idx="78">
                  <c:v>-0.22222222222222229</c:v>
                </c:pt>
                <c:pt idx="79">
                  <c:v>0.38461538461538458</c:v>
                </c:pt>
                <c:pt idx="80">
                  <c:v>-0.15789473684210517</c:v>
                </c:pt>
                <c:pt idx="81">
                  <c:v>-9.5238095238095316E-2</c:v>
                </c:pt>
                <c:pt idx="82">
                  <c:v>-0.26086956521739124</c:v>
                </c:pt>
                <c:pt idx="83">
                  <c:v>-0.14285714285714288</c:v>
                </c:pt>
                <c:pt idx="84">
                  <c:v>-0.4</c:v>
                </c:pt>
                <c:pt idx="85">
                  <c:v>2.6249999999999996</c:v>
                </c:pt>
                <c:pt idx="86">
                  <c:v>1.3333333333333335</c:v>
                </c:pt>
                <c:pt idx="87">
                  <c:v>0.50000000000000011</c:v>
                </c:pt>
                <c:pt idx="88">
                  <c:v>0.20000000000000004</c:v>
                </c:pt>
                <c:pt idx="89">
                  <c:v>0.26666666666666661</c:v>
                </c:pt>
                <c:pt idx="90">
                  <c:v>0.50000000000000011</c:v>
                </c:pt>
                <c:pt idx="91">
                  <c:v>0.27777777777777762</c:v>
                </c:pt>
                <c:pt idx="92">
                  <c:v>0.56249999999999989</c:v>
                </c:pt>
                <c:pt idx="93">
                  <c:v>0.31578947368421056</c:v>
                </c:pt>
                <c:pt idx="94">
                  <c:v>0.29411764705882365</c:v>
                </c:pt>
                <c:pt idx="95">
                  <c:v>5.5555555555555483E-2</c:v>
                </c:pt>
                <c:pt idx="96">
                  <c:v>0.1333333333333333</c:v>
                </c:pt>
                <c:pt idx="97">
                  <c:v>-0.48275862068965514</c:v>
                </c:pt>
                <c:pt idx="98">
                  <c:v>9.5238095238095108E-2</c:v>
                </c:pt>
                <c:pt idx="99">
                  <c:v>0.38888888888888884</c:v>
                </c:pt>
                <c:pt idx="100">
                  <c:v>0.50000000000000011</c:v>
                </c:pt>
                <c:pt idx="101">
                  <c:v>0.42105263157894751</c:v>
                </c:pt>
                <c:pt idx="102">
                  <c:v>0.3333333333333332</c:v>
                </c:pt>
                <c:pt idx="103">
                  <c:v>0.21739130434782611</c:v>
                </c:pt>
                <c:pt idx="104">
                  <c:v>0.2</c:v>
                </c:pt>
                <c:pt idx="105">
                  <c:v>0.51999999999999991</c:v>
                </c:pt>
                <c:pt idx="106">
                  <c:v>1.0454545454545452</c:v>
                </c:pt>
                <c:pt idx="107">
                  <c:v>1.368421052631579</c:v>
                </c:pt>
                <c:pt idx="108">
                  <c:v>2.1764705882352944</c:v>
                </c:pt>
                <c:pt idx="109">
                  <c:v>2.4666666666666668</c:v>
                </c:pt>
                <c:pt idx="110">
                  <c:v>0.86956521739130443</c:v>
                </c:pt>
                <c:pt idx="111">
                  <c:v>0.31999999999999995</c:v>
                </c:pt>
                <c:pt idx="112">
                  <c:v>-0.1111111111111112</c:v>
                </c:pt>
                <c:pt idx="113">
                  <c:v>-7.4074074074074139E-2</c:v>
                </c:pt>
                <c:pt idx="114">
                  <c:v>-3.5714285714285587E-2</c:v>
                </c:pt>
                <c:pt idx="115">
                  <c:v>-0.14285714285714282</c:v>
                </c:pt>
                <c:pt idx="116">
                  <c:v>-0.43333333333333335</c:v>
                </c:pt>
                <c:pt idx="117">
                  <c:v>-0.86842105263157898</c:v>
                </c:pt>
                <c:pt idx="118">
                  <c:v>-1.0925925925925926</c:v>
                </c:pt>
                <c:pt idx="119">
                  <c:v>-0.96153846153846145</c:v>
                </c:pt>
                <c:pt idx="120">
                  <c:v>-1.069767441860465</c:v>
                </c:pt>
                <c:pt idx="121">
                  <c:v>-1.0606060606060606</c:v>
                </c:pt>
                <c:pt idx="122">
                  <c:v>-0.83333333333333337</c:v>
                </c:pt>
                <c:pt idx="123">
                  <c:v>-0.64</c:v>
                </c:pt>
                <c:pt idx="124">
                  <c:v>-0.51851851851851849</c:v>
                </c:pt>
                <c:pt idx="125">
                  <c:v>-0.54166666666666663</c:v>
                </c:pt>
                <c:pt idx="126">
                  <c:v>-0.41176470588235292</c:v>
                </c:pt>
                <c:pt idx="127">
                  <c:v>0.60000000000000009</c:v>
                </c:pt>
                <c:pt idx="128">
                  <c:v>-2.4</c:v>
                </c:pt>
                <c:pt idx="129">
                  <c:v>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9-4E2D-A081-1E1E8A24200D}"/>
            </c:ext>
          </c:extLst>
        </c:ser>
        <c:ser>
          <c:idx val="1"/>
          <c:order val="1"/>
          <c:tx>
            <c:strRef>
              <c:f>cpi!$C$1</c:f>
              <c:strCache>
                <c:ptCount val="1"/>
                <c:pt idx="0">
                  <c:v>Forecast(li keqiang)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cpi!$A$2:$A$199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cpi!$C$2:$C$199</c:f>
              <c:numCache>
                <c:formatCode>General</c:formatCode>
                <c:ptCount val="198"/>
                <c:pt idx="120" formatCode="0.000">
                  <c:v>-1.069767441860465</c:v>
                </c:pt>
                <c:pt idx="121" formatCode="0.000">
                  <c:v>-1.0606060606060606</c:v>
                </c:pt>
                <c:pt idx="122" formatCode="0.000">
                  <c:v>-0.83333333333333337</c:v>
                </c:pt>
                <c:pt idx="123" formatCode="0.000">
                  <c:v>-0.64</c:v>
                </c:pt>
                <c:pt idx="124" formatCode="0.000">
                  <c:v>-0.51851851851851849</c:v>
                </c:pt>
                <c:pt idx="125" formatCode="0.000">
                  <c:v>-0.54166666666666663</c:v>
                </c:pt>
                <c:pt idx="126" formatCode="0.000">
                  <c:v>-0.41176470588235292</c:v>
                </c:pt>
                <c:pt idx="127" formatCode="0.000">
                  <c:v>0.60000000000000009</c:v>
                </c:pt>
                <c:pt idx="128" formatCode="0.000">
                  <c:v>-2.4</c:v>
                </c:pt>
                <c:pt idx="129" formatCode="0.000">
                  <c:v>6.5</c:v>
                </c:pt>
                <c:pt idx="130" formatCode="0.000">
                  <c:v>4.2689419235029922</c:v>
                </c:pt>
                <c:pt idx="131" formatCode="0.000">
                  <c:v>4.5601669667116314</c:v>
                </c:pt>
                <c:pt idx="132" formatCode="0.000">
                  <c:v>4.4142908178585785</c:v>
                </c:pt>
                <c:pt idx="133" formatCode="0.000">
                  <c:v>4.7167587276688101</c:v>
                </c:pt>
                <c:pt idx="134" formatCode="0.000">
                  <c:v>4.7586756938478896</c:v>
                </c:pt>
                <c:pt idx="135" formatCode="0.000">
                  <c:v>4.6706617997062247</c:v>
                </c:pt>
                <c:pt idx="136" formatCode="0.000">
                  <c:v>4.7831257747711104</c:v>
                </c:pt>
                <c:pt idx="137" formatCode="0.000">
                  <c:v>5.8713267260396931</c:v>
                </c:pt>
                <c:pt idx="138" formatCode="0.000">
                  <c:v>5.7086360876795945</c:v>
                </c:pt>
                <c:pt idx="139" formatCode="0.000">
                  <c:v>5.0597297967123103</c:v>
                </c:pt>
                <c:pt idx="140" formatCode="0.000">
                  <c:v>5.0358146201552936</c:v>
                </c:pt>
                <c:pt idx="141" formatCode="0.000">
                  <c:v>4.8252079402342725</c:v>
                </c:pt>
                <c:pt idx="142" formatCode="0.000">
                  <c:v>4.9594163998580276</c:v>
                </c:pt>
                <c:pt idx="143" formatCode="0.000">
                  <c:v>4.6532726046196151</c:v>
                </c:pt>
                <c:pt idx="144" formatCode="0.000">
                  <c:v>4.7292891824627805</c:v>
                </c:pt>
                <c:pt idx="145" formatCode="0.000">
                  <c:v>4.4551344699721707</c:v>
                </c:pt>
                <c:pt idx="146" formatCode="0.000">
                  <c:v>4.6050984333858285</c:v>
                </c:pt>
                <c:pt idx="147" formatCode="0.000">
                  <c:v>4.6533013630212015</c:v>
                </c:pt>
                <c:pt idx="148" formatCode="0.000">
                  <c:v>4.5194869877118604</c:v>
                </c:pt>
                <c:pt idx="149" formatCode="0.000">
                  <c:v>4.4667939035090596</c:v>
                </c:pt>
                <c:pt idx="150" formatCode="0.000">
                  <c:v>4.4745703051528851</c:v>
                </c:pt>
                <c:pt idx="151" formatCode="0.000">
                  <c:v>4.1759257468936317</c:v>
                </c:pt>
                <c:pt idx="152" formatCode="0.000">
                  <c:v>4.1556966164468525</c:v>
                </c:pt>
                <c:pt idx="153" formatCode="0.000">
                  <c:v>4.3744020541462678</c:v>
                </c:pt>
                <c:pt idx="154" formatCode="0.000">
                  <c:v>4.3536144507840993</c:v>
                </c:pt>
                <c:pt idx="155" formatCode="0.000">
                  <c:v>4.6501654185309889</c:v>
                </c:pt>
                <c:pt idx="156" formatCode="0.000">
                  <c:v>4.3867192691446597</c:v>
                </c:pt>
                <c:pt idx="157" formatCode="0.000">
                  <c:v>4.6779443123532998</c:v>
                </c:pt>
                <c:pt idx="158" formatCode="0.000">
                  <c:v>4.532068163500246</c:v>
                </c:pt>
                <c:pt idx="159" formatCode="0.000">
                  <c:v>4.8345360733104776</c:v>
                </c:pt>
                <c:pt idx="160" formatCode="0.000">
                  <c:v>4.8764530394895571</c:v>
                </c:pt>
                <c:pt idx="161" formatCode="0.000">
                  <c:v>4.7884391453478923</c:v>
                </c:pt>
                <c:pt idx="162" formatCode="0.000">
                  <c:v>4.900903120412778</c:v>
                </c:pt>
                <c:pt idx="163" formatCode="0.000">
                  <c:v>5.9891040716813606</c:v>
                </c:pt>
                <c:pt idx="164" formatCode="0.000">
                  <c:v>5.826413433321262</c:v>
                </c:pt>
                <c:pt idx="165" formatCode="0.000">
                  <c:v>5.1775071423539778</c:v>
                </c:pt>
                <c:pt idx="166" formatCode="0.000">
                  <c:v>5.1535919657969611</c:v>
                </c:pt>
                <c:pt idx="167" formatCode="0.000">
                  <c:v>4.94298528587594</c:v>
                </c:pt>
                <c:pt idx="168" formatCode="0.000">
                  <c:v>5.0771937454996952</c:v>
                </c:pt>
                <c:pt idx="169" formatCode="0.000">
                  <c:v>4.7710499502612826</c:v>
                </c:pt>
                <c:pt idx="170" formatCode="0.000">
                  <c:v>4.847066528104448</c:v>
                </c:pt>
                <c:pt idx="171" formatCode="0.000">
                  <c:v>4.5729118156138382</c:v>
                </c:pt>
                <c:pt idx="172" formatCode="0.000">
                  <c:v>4.7228757790274969</c:v>
                </c:pt>
                <c:pt idx="173" formatCode="0.000">
                  <c:v>4.771078708662869</c:v>
                </c:pt>
                <c:pt idx="174" formatCode="0.000">
                  <c:v>4.6372643333535279</c:v>
                </c:pt>
                <c:pt idx="175" formatCode="0.000">
                  <c:v>4.5845712491507271</c:v>
                </c:pt>
                <c:pt idx="176" formatCode="0.000">
                  <c:v>4.5923476507945526</c:v>
                </c:pt>
                <c:pt idx="177" formatCode="0.000">
                  <c:v>4.2937030925352992</c:v>
                </c:pt>
                <c:pt idx="178" formatCode="0.000">
                  <c:v>4.27347396208852</c:v>
                </c:pt>
                <c:pt idx="179" formatCode="0.000">
                  <c:v>4.4921793997879362</c:v>
                </c:pt>
                <c:pt idx="180" formatCode="0.000">
                  <c:v>4.4713917964257668</c:v>
                </c:pt>
                <c:pt idx="181" formatCode="0.000">
                  <c:v>4.7679427641726564</c:v>
                </c:pt>
                <c:pt idx="182" formatCode="0.000">
                  <c:v>4.5044966147863272</c:v>
                </c:pt>
                <c:pt idx="183" formatCode="0.000">
                  <c:v>4.7957216579949673</c:v>
                </c:pt>
                <c:pt idx="184" formatCode="0.000">
                  <c:v>4.6498455091419135</c:v>
                </c:pt>
                <c:pt idx="185" formatCode="0.000">
                  <c:v>4.9523134189521452</c:v>
                </c:pt>
                <c:pt idx="186" formatCode="0.000">
                  <c:v>4.9942303851312246</c:v>
                </c:pt>
                <c:pt idx="187" formatCode="0.000">
                  <c:v>4.9062164909895607</c:v>
                </c:pt>
                <c:pt idx="188" formatCode="0.000">
                  <c:v>5.0186804660544455</c:v>
                </c:pt>
                <c:pt idx="189" formatCode="0.000">
                  <c:v>6.1068814173230281</c:v>
                </c:pt>
                <c:pt idx="190" formatCode="0.000">
                  <c:v>5.9441907789629296</c:v>
                </c:pt>
                <c:pt idx="191" formatCode="0.000">
                  <c:v>5.2952844879956462</c:v>
                </c:pt>
                <c:pt idx="192" formatCode="0.000">
                  <c:v>5.2713693114386286</c:v>
                </c:pt>
                <c:pt idx="193" formatCode="0.000">
                  <c:v>5.0607626315176075</c:v>
                </c:pt>
                <c:pt idx="194" formatCode="0.000">
                  <c:v>5.1949710911413627</c:v>
                </c:pt>
                <c:pt idx="195" formatCode="0.000">
                  <c:v>4.8888272959029502</c:v>
                </c:pt>
                <c:pt idx="196" formatCode="0.000">
                  <c:v>4.9648438737461156</c:v>
                </c:pt>
                <c:pt idx="197" formatCode="0.000">
                  <c:v>4.6906891612555057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D9-4E2D-A081-1E1E8A24200D}"/>
            </c:ext>
          </c:extLst>
        </c:ser>
        <c:ser>
          <c:idx val="2"/>
          <c:order val="2"/>
          <c:tx>
            <c:strRef>
              <c:f>cpi!$D$1</c:f>
              <c:strCache>
                <c:ptCount val="1"/>
                <c:pt idx="0">
                  <c:v>Lower Confidence Bound(li keqiang)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cpi!$A$2:$A$199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cpi!$D$2:$D$199</c:f>
              <c:numCache>
                <c:formatCode>General</c:formatCode>
                <c:ptCount val="198"/>
                <c:pt idx="120" formatCode="0.000">
                  <c:v>-1.069767441860465</c:v>
                </c:pt>
                <c:pt idx="121" formatCode="0.000">
                  <c:v>-1.0606060606060606</c:v>
                </c:pt>
                <c:pt idx="122" formatCode="0.000">
                  <c:v>-0.83333333333333337</c:v>
                </c:pt>
                <c:pt idx="123" formatCode="0.000">
                  <c:v>-0.64</c:v>
                </c:pt>
                <c:pt idx="124" formatCode="0.000">
                  <c:v>-0.51851851851851849</c:v>
                </c:pt>
                <c:pt idx="125" formatCode="0.000">
                  <c:v>-0.54166666666666663</c:v>
                </c:pt>
                <c:pt idx="126" formatCode="0.000">
                  <c:v>-0.41176470588235292</c:v>
                </c:pt>
                <c:pt idx="127" formatCode="0.000">
                  <c:v>0.60000000000000009</c:v>
                </c:pt>
                <c:pt idx="128" formatCode="0.000">
                  <c:v>-2.4</c:v>
                </c:pt>
                <c:pt idx="129" formatCode="0.000">
                  <c:v>6.5</c:v>
                </c:pt>
                <c:pt idx="130" formatCode="0.000">
                  <c:v>3.3630765548167472</c:v>
                </c:pt>
                <c:pt idx="131" formatCode="0.000">
                  <c:v>3.4267472906952907</c:v>
                </c:pt>
                <c:pt idx="132" formatCode="0.000">
                  <c:v>3.0914441718574199</c:v>
                </c:pt>
                <c:pt idx="133" formatCode="0.000">
                  <c:v>3.2279864254224977</c:v>
                </c:pt>
                <c:pt idx="134" formatCode="0.000">
                  <c:v>3.1203225693771826</c:v>
                </c:pt>
                <c:pt idx="135" formatCode="0.000">
                  <c:v>2.8949369145953368</c:v>
                </c:pt>
                <c:pt idx="136" formatCode="0.000">
                  <c:v>2.8795926569774215</c:v>
                </c:pt>
                <c:pt idx="137" formatCode="0.000">
                  <c:v>3.8477356135733136</c:v>
                </c:pt>
                <c:pt idx="138" formatCode="0.000">
                  <c:v>3.5714303211393492</c:v>
                </c:pt>
                <c:pt idx="139" formatCode="0.000">
                  <c:v>2.8143740418348404</c:v>
                </c:pt>
                <c:pt idx="140" formatCode="0.000">
                  <c:v>2.687018212647283</c:v>
                </c:pt>
                <c:pt idx="141" formatCode="0.000">
                  <c:v>2.3770828569102003</c:v>
                </c:pt>
                <c:pt idx="142" formatCode="0.000">
                  <c:v>2.4155925682652439</c:v>
                </c:pt>
                <c:pt idx="143" formatCode="0.000">
                  <c:v>2.0169843061129153</c:v>
                </c:pt>
                <c:pt idx="144" formatCode="0.000">
                  <c:v>2.0034412437881919</c:v>
                </c:pt>
                <c:pt idx="145" formatCode="0.000">
                  <c:v>1.642353941178111</c:v>
                </c:pt>
                <c:pt idx="146" formatCode="0.000">
                  <c:v>1.7077756020142645</c:v>
                </c:pt>
                <c:pt idx="147" formatCode="0.000">
                  <c:v>1.6736227756510003</c:v>
                </c:pt>
                <c:pt idx="148" formatCode="0.000">
                  <c:v>1.4594623752481399</c:v>
                </c:pt>
                <c:pt idx="149" formatCode="0.000">
                  <c:v>1.3282783842030184</c:v>
                </c:pt>
                <c:pt idx="150" formatCode="0.000">
                  <c:v>1.2592828789124271</c:v>
                </c:pt>
                <c:pt idx="151" formatCode="0.000">
                  <c:v>0.88546484068106457</c:v>
                </c:pt>
                <c:pt idx="152" formatCode="0.000">
                  <c:v>0.79155325861729597</c:v>
                </c:pt>
                <c:pt idx="153" formatCode="0.000">
                  <c:v>0.93797112298082252</c:v>
                </c:pt>
                <c:pt idx="154" formatCode="0.000">
                  <c:v>0.84620434439177528</c:v>
                </c:pt>
                <c:pt idx="155" formatCode="0.000">
                  <c:v>1.0730064197625424</c:v>
                </c:pt>
                <c:pt idx="156" formatCode="0.000">
                  <c:v>0.74079582635834162</c:v>
                </c:pt>
                <c:pt idx="157" formatCode="0.000">
                  <c:v>0.96452957671608619</c:v>
                </c:pt>
                <c:pt idx="158" formatCode="0.000">
                  <c:v>0.75219807196490196</c:v>
                </c:pt>
                <c:pt idx="159" formatCode="0.000">
                  <c:v>0.989192639759918</c:v>
                </c:pt>
                <c:pt idx="160" formatCode="0.000">
                  <c:v>0.96656873439398128</c:v>
                </c:pt>
                <c:pt idx="161" formatCode="0.000">
                  <c:v>0.81490079497118195</c:v>
                </c:pt>
                <c:pt idx="162" formatCode="0.000">
                  <c:v>0.8645553911927335</c:v>
                </c:pt>
                <c:pt idx="163" formatCode="0.000">
                  <c:v>1.8907525947808184</c:v>
                </c:pt>
                <c:pt idx="164" formatCode="0.000">
                  <c:v>1.6668276156949746</c:v>
                </c:pt>
                <c:pt idx="165" formatCode="0.000">
                  <c:v>0.95742270358754311</c:v>
                </c:pt>
                <c:pt idx="166" formatCode="0.000">
                  <c:v>0.87371323413182278</c:v>
                </c:pt>
                <c:pt idx="167" formatCode="0.000">
                  <c:v>0.60398728199246055</c:v>
                </c:pt>
                <c:pt idx="168" formatCode="0.000">
                  <c:v>0.67972407859596462</c:v>
                </c:pt>
                <c:pt idx="169" formatCode="0.000">
                  <c:v>0.31573054758715902</c:v>
                </c:pt>
                <c:pt idx="170" formatCode="0.000">
                  <c:v>0.33449521626822953</c:v>
                </c:pt>
                <c:pt idx="171" formatCode="0.000">
                  <c:v>3.6637695770771472E-3</c:v>
                </c:pt>
                <c:pt idx="172" formatCode="0.000">
                  <c:v>9.7504852665031727E-2</c:v>
                </c:pt>
                <c:pt idx="173" formatCode="0.000">
                  <c:v>9.0118659028112447E-2</c:v>
                </c:pt>
                <c:pt idx="174" formatCode="0.000">
                  <c:v>-9.8770050696828982E-2</c:v>
                </c:pt>
                <c:pt idx="175" formatCode="0.000">
                  <c:v>-0.20604060629270382</c:v>
                </c:pt>
                <c:pt idx="176" formatCode="0.000">
                  <c:v>-0.25236177447385089</c:v>
                </c:pt>
                <c:pt idx="177" formatCode="0.000">
                  <c:v>-0.60464006871825049</c:v>
                </c:pt>
                <c:pt idx="178" formatCode="0.000">
                  <c:v>-0.6780543394608145</c:v>
                </c:pt>
                <c:pt idx="179" formatCode="0.000">
                  <c:v>-0.51209991330026128</c:v>
                </c:pt>
                <c:pt idx="180" formatCode="0.000">
                  <c:v>-0.58521814835530961</c:v>
                </c:pt>
                <c:pt idx="181" formatCode="0.000">
                  <c:v>-0.34059051192503098</c:v>
                </c:pt>
                <c:pt idx="182" formatCode="0.000">
                  <c:v>-0.65569292379192845</c:v>
                </c:pt>
                <c:pt idx="183" formatCode="0.000">
                  <c:v>-0.41561213625651661</c:v>
                </c:pt>
                <c:pt idx="184" formatCode="0.000">
                  <c:v>-0.61226092163247081</c:v>
                </c:pt>
                <c:pt idx="185" formatCode="0.000">
                  <c:v>-0.36020483855110186</c:v>
                </c:pt>
                <c:pt idx="186" formatCode="0.000">
                  <c:v>-0.36834921789718145</c:v>
                </c:pt>
                <c:pt idx="187" formatCode="0.000">
                  <c:v>-0.50608385336626061</c:v>
                </c:pt>
                <c:pt idx="188" formatCode="0.000">
                  <c:v>-0.44300946780146777</c:v>
                </c:pt>
                <c:pt idx="189" formatCode="0.000">
                  <c:v>0.59612399313830533</c:v>
                </c:pt>
                <c:pt idx="190" formatCode="0.000">
                  <c:v>0.38467928760234926</c:v>
                </c:pt>
                <c:pt idx="191" formatCode="0.000">
                  <c:v>-0.31267596816460319</c:v>
                </c:pt>
                <c:pt idx="192" formatCode="0.000">
                  <c:v>-0.38474299254290933</c:v>
                </c:pt>
                <c:pt idx="193" formatCode="0.000">
                  <c:v>-0.64321207178686191</c:v>
                </c:pt>
                <c:pt idx="194" formatCode="0.000">
                  <c:v>-0.55658393172845955</c:v>
                </c:pt>
                <c:pt idx="195" formatCode="0.000">
                  <c:v>-0.91003305177923988</c:v>
                </c:pt>
                <c:pt idx="196" formatCode="0.000">
                  <c:v>-0.88105362018812361</c:v>
                </c:pt>
                <c:pt idx="197" formatCode="0.000">
                  <c:v>-1.2019838616841376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D9-4E2D-A081-1E1E8A24200D}"/>
            </c:ext>
          </c:extLst>
        </c:ser>
        <c:ser>
          <c:idx val="3"/>
          <c:order val="3"/>
          <c:tx>
            <c:strRef>
              <c:f>cpi!$E$1</c:f>
              <c:strCache>
                <c:ptCount val="1"/>
                <c:pt idx="0">
                  <c:v>Upper Confidence Bound(li keqiang)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cpi!$A$2:$A$199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cpi!$E$2:$E$199</c:f>
              <c:numCache>
                <c:formatCode>General</c:formatCode>
                <c:ptCount val="198"/>
                <c:pt idx="120" formatCode="0.000">
                  <c:v>-1.069767441860465</c:v>
                </c:pt>
                <c:pt idx="121" formatCode="0.000">
                  <c:v>-1.0606060606060606</c:v>
                </c:pt>
                <c:pt idx="122" formatCode="0.000">
                  <c:v>-0.83333333333333337</c:v>
                </c:pt>
                <c:pt idx="123" formatCode="0.000">
                  <c:v>-0.64</c:v>
                </c:pt>
                <c:pt idx="124" formatCode="0.000">
                  <c:v>-0.51851851851851849</c:v>
                </c:pt>
                <c:pt idx="125" formatCode="0.000">
                  <c:v>-0.54166666666666663</c:v>
                </c:pt>
                <c:pt idx="126" formatCode="0.000">
                  <c:v>-0.41176470588235292</c:v>
                </c:pt>
                <c:pt idx="127" formatCode="0.000">
                  <c:v>0.60000000000000009</c:v>
                </c:pt>
                <c:pt idx="128" formatCode="0.000">
                  <c:v>-2.4</c:v>
                </c:pt>
                <c:pt idx="129" formatCode="0.000">
                  <c:v>6.5</c:v>
                </c:pt>
                <c:pt idx="130" formatCode="0.000">
                  <c:v>5.1748072921892376</c:v>
                </c:pt>
                <c:pt idx="131" formatCode="0.000">
                  <c:v>5.693586642727972</c:v>
                </c:pt>
                <c:pt idx="132" formatCode="0.000">
                  <c:v>5.737137463859737</c:v>
                </c:pt>
                <c:pt idx="133" formatCode="0.000">
                  <c:v>6.2055310299151225</c:v>
                </c:pt>
                <c:pt idx="134" formatCode="0.000">
                  <c:v>6.3970288183185966</c:v>
                </c:pt>
                <c:pt idx="135" formatCode="0.000">
                  <c:v>6.4463866848171127</c:v>
                </c:pt>
                <c:pt idx="136" formatCode="0.000">
                  <c:v>6.6866588925647994</c:v>
                </c:pt>
                <c:pt idx="137" formatCode="0.000">
                  <c:v>7.894917838506073</c:v>
                </c:pt>
                <c:pt idx="138" formatCode="0.000">
                  <c:v>7.8458418542198398</c:v>
                </c:pt>
                <c:pt idx="139" formatCode="0.000">
                  <c:v>7.3050855515897801</c:v>
                </c:pt>
                <c:pt idx="140" formatCode="0.000">
                  <c:v>7.3846110276633041</c:v>
                </c:pt>
                <c:pt idx="141" formatCode="0.000">
                  <c:v>7.2733330235583447</c:v>
                </c:pt>
                <c:pt idx="142" formatCode="0.000">
                  <c:v>7.5032402314508113</c:v>
                </c:pt>
                <c:pt idx="143" formatCode="0.000">
                  <c:v>7.2895609031263149</c:v>
                </c:pt>
                <c:pt idx="144" formatCode="0.000">
                  <c:v>7.4551371211373691</c:v>
                </c:pt>
                <c:pt idx="145" formatCode="0.000">
                  <c:v>7.2679149987662299</c:v>
                </c:pt>
                <c:pt idx="146" formatCode="0.000">
                  <c:v>7.5024212647573929</c:v>
                </c:pt>
                <c:pt idx="147" formatCode="0.000">
                  <c:v>7.6329799503914026</c:v>
                </c:pt>
                <c:pt idx="148" formatCode="0.000">
                  <c:v>7.5795116001755805</c:v>
                </c:pt>
                <c:pt idx="149" formatCode="0.000">
                  <c:v>7.6053094228151004</c:v>
                </c:pt>
                <c:pt idx="150" formatCode="0.000">
                  <c:v>7.6898577313933432</c:v>
                </c:pt>
                <c:pt idx="151" formatCode="0.000">
                  <c:v>7.4663866531061984</c:v>
                </c:pt>
                <c:pt idx="152" formatCode="0.000">
                  <c:v>7.519839974276409</c:v>
                </c:pt>
                <c:pt idx="153" formatCode="0.000">
                  <c:v>7.8108329853117127</c:v>
                </c:pt>
                <c:pt idx="154" formatCode="0.000">
                  <c:v>7.8610245571764228</c:v>
                </c:pt>
                <c:pt idx="155" formatCode="0.000">
                  <c:v>8.2273244172994353</c:v>
                </c:pt>
                <c:pt idx="156" formatCode="0.000">
                  <c:v>8.0326427119309773</c:v>
                </c:pt>
                <c:pt idx="157" formatCode="0.000">
                  <c:v>8.3913590479905125</c:v>
                </c:pt>
                <c:pt idx="158" formatCode="0.000">
                  <c:v>8.3119382550355905</c:v>
                </c:pt>
                <c:pt idx="159" formatCode="0.000">
                  <c:v>8.6798795068610382</c:v>
                </c:pt>
                <c:pt idx="160" formatCode="0.000">
                  <c:v>8.7863373445851334</c:v>
                </c:pt>
                <c:pt idx="161" formatCode="0.000">
                  <c:v>8.7619774957246026</c:v>
                </c:pt>
                <c:pt idx="162" formatCode="0.000">
                  <c:v>8.9372508496328216</c:v>
                </c:pt>
                <c:pt idx="163" formatCode="0.000">
                  <c:v>10.087455548581904</c:v>
                </c:pt>
                <c:pt idx="164" formatCode="0.000">
                  <c:v>9.9859992509475504</c:v>
                </c:pt>
                <c:pt idx="165" formatCode="0.000">
                  <c:v>9.3975915811204125</c:v>
                </c:pt>
                <c:pt idx="166" formatCode="0.000">
                  <c:v>9.4334706974620985</c:v>
                </c:pt>
                <c:pt idx="167" formatCode="0.000">
                  <c:v>9.2819832897594203</c:v>
                </c:pt>
                <c:pt idx="168" formatCode="0.000">
                  <c:v>9.4746634124034266</c:v>
                </c:pt>
                <c:pt idx="169" formatCode="0.000">
                  <c:v>9.2263693529354072</c:v>
                </c:pt>
                <c:pt idx="170" formatCode="0.000">
                  <c:v>9.3596378399406674</c:v>
                </c:pt>
                <c:pt idx="171" formatCode="0.000">
                  <c:v>9.1421598616505992</c:v>
                </c:pt>
                <c:pt idx="172" formatCode="0.000">
                  <c:v>9.3482467053899612</c:v>
                </c:pt>
                <c:pt idx="173" formatCode="0.000">
                  <c:v>9.4520387582976255</c:v>
                </c:pt>
                <c:pt idx="174" formatCode="0.000">
                  <c:v>9.373298717403884</c:v>
                </c:pt>
                <c:pt idx="175" formatCode="0.000">
                  <c:v>9.3751831045941572</c:v>
                </c:pt>
                <c:pt idx="176" formatCode="0.000">
                  <c:v>9.4370570760629562</c:v>
                </c:pt>
                <c:pt idx="177" formatCode="0.000">
                  <c:v>9.192046253788849</c:v>
                </c:pt>
                <c:pt idx="178" formatCode="0.000">
                  <c:v>9.2250022636378546</c:v>
                </c:pt>
                <c:pt idx="179" formatCode="0.000">
                  <c:v>9.4964587128761337</c:v>
                </c:pt>
                <c:pt idx="180" formatCode="0.000">
                  <c:v>9.5280017412068432</c:v>
                </c:pt>
                <c:pt idx="181" formatCode="0.000">
                  <c:v>9.8764760402703438</c:v>
                </c:pt>
                <c:pt idx="182" formatCode="0.000">
                  <c:v>9.6646861533645829</c:v>
                </c:pt>
                <c:pt idx="183" formatCode="0.000">
                  <c:v>10.007055452246451</c:v>
                </c:pt>
                <c:pt idx="184" formatCode="0.000">
                  <c:v>9.9119519399162979</c:v>
                </c:pt>
                <c:pt idx="185" formatCode="0.000">
                  <c:v>10.264831676455392</c:v>
                </c:pt>
                <c:pt idx="186" formatCode="0.000">
                  <c:v>10.356809988159631</c:v>
                </c:pt>
                <c:pt idx="187" formatCode="0.000">
                  <c:v>10.318516835345381</c:v>
                </c:pt>
                <c:pt idx="188" formatCode="0.000">
                  <c:v>10.48037039991036</c:v>
                </c:pt>
                <c:pt idx="189" formatCode="0.000">
                  <c:v>11.617638841507752</c:v>
                </c:pt>
                <c:pt idx="190" formatCode="0.000">
                  <c:v>11.50370227032351</c:v>
                </c:pt>
                <c:pt idx="191" formatCode="0.000">
                  <c:v>10.903244944155896</c:v>
                </c:pt>
                <c:pt idx="192" formatCode="0.000">
                  <c:v>10.927481615420167</c:v>
                </c:pt>
                <c:pt idx="193" formatCode="0.000">
                  <c:v>10.764737334822076</c:v>
                </c:pt>
                <c:pt idx="194" formatCode="0.000">
                  <c:v>10.946526114011185</c:v>
                </c:pt>
                <c:pt idx="195" formatCode="0.000">
                  <c:v>10.687687643585139</c:v>
                </c:pt>
                <c:pt idx="196" formatCode="0.000">
                  <c:v>10.810741367680354</c:v>
                </c:pt>
                <c:pt idx="197" formatCode="0.000">
                  <c:v>10.583362184195149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D9-4E2D-A081-1E1E8A24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18560"/>
        <c:axId val="949921472"/>
      </c:lineChart>
      <c:catAx>
        <c:axId val="9499185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21472"/>
        <c:crosses val="autoZero"/>
        <c:auto val="1"/>
        <c:lblAlgn val="ctr"/>
        <c:lblOffset val="100"/>
        <c:noMultiLvlLbl val="0"/>
      </c:catAx>
      <c:valAx>
        <c:axId val="949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housing!$B$1</c:f>
              <c:strCache>
                <c:ptCount val="1"/>
                <c:pt idx="0">
                  <c:v>li keqiang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housing!$B$2:$B$199</c:f>
              <c:numCache>
                <c:formatCode>0.000</c:formatCode>
                <c:ptCount val="198"/>
                <c:pt idx="0">
                  <c:v>6.117184123665409E-2</c:v>
                </c:pt>
                <c:pt idx="1">
                  <c:v>6.117184123665409E-2</c:v>
                </c:pt>
                <c:pt idx="2">
                  <c:v>6.117184123665409E-2</c:v>
                </c:pt>
                <c:pt idx="3">
                  <c:v>5.319610416128142E-2</c:v>
                </c:pt>
                <c:pt idx="4">
                  <c:v>5.319610416128142E-2</c:v>
                </c:pt>
                <c:pt idx="5">
                  <c:v>5.319610416128142E-2</c:v>
                </c:pt>
                <c:pt idx="6">
                  <c:v>9.3947635056912657E-2</c:v>
                </c:pt>
                <c:pt idx="7">
                  <c:v>9.3947635056912657E-2</c:v>
                </c:pt>
                <c:pt idx="8">
                  <c:v>9.3947635056912657E-2</c:v>
                </c:pt>
                <c:pt idx="9">
                  <c:v>5.7427320809200377E-2</c:v>
                </c:pt>
                <c:pt idx="10">
                  <c:v>5.7427320809200377E-2</c:v>
                </c:pt>
                <c:pt idx="11">
                  <c:v>5.7427320809200377E-2</c:v>
                </c:pt>
                <c:pt idx="12">
                  <c:v>1.3645556079897451E-2</c:v>
                </c:pt>
                <c:pt idx="13">
                  <c:v>1.3645556079897451E-2</c:v>
                </c:pt>
                <c:pt idx="14">
                  <c:v>1.3645556079897451E-2</c:v>
                </c:pt>
                <c:pt idx="15">
                  <c:v>-1.8348999320165926E-2</c:v>
                </c:pt>
                <c:pt idx="16">
                  <c:v>-1.8348999320165926E-2</c:v>
                </c:pt>
                <c:pt idx="17">
                  <c:v>-1.8348999320165926E-2</c:v>
                </c:pt>
                <c:pt idx="18">
                  <c:v>-2.1494946510619763E-2</c:v>
                </c:pt>
                <c:pt idx="19">
                  <c:v>-2.1494946510619763E-2</c:v>
                </c:pt>
                <c:pt idx="20">
                  <c:v>-2.1494946510619763E-2</c:v>
                </c:pt>
                <c:pt idx="21">
                  <c:v>-6.7666764194806309E-3</c:v>
                </c:pt>
                <c:pt idx="22">
                  <c:v>-6.7666764194806309E-3</c:v>
                </c:pt>
                <c:pt idx="23">
                  <c:v>-6.7666764194806309E-3</c:v>
                </c:pt>
                <c:pt idx="24">
                  <c:v>2.5545279033997618E-2</c:v>
                </c:pt>
                <c:pt idx="25">
                  <c:v>2.5545279033997618E-2</c:v>
                </c:pt>
                <c:pt idx="26">
                  <c:v>2.5545279033997618E-2</c:v>
                </c:pt>
                <c:pt idx="27">
                  <c:v>6.5628930733893337E-2</c:v>
                </c:pt>
                <c:pt idx="28">
                  <c:v>6.5628930733893337E-2</c:v>
                </c:pt>
                <c:pt idx="29">
                  <c:v>6.5628930733893337E-2</c:v>
                </c:pt>
                <c:pt idx="30">
                  <c:v>8.6838225256766433E-2</c:v>
                </c:pt>
                <c:pt idx="31">
                  <c:v>8.6838225256766433E-2</c:v>
                </c:pt>
                <c:pt idx="32">
                  <c:v>8.6838225256766433E-2</c:v>
                </c:pt>
                <c:pt idx="33">
                  <c:v>0.10999783883278551</c:v>
                </c:pt>
                <c:pt idx="34">
                  <c:v>0.10999783883278551</c:v>
                </c:pt>
                <c:pt idx="35">
                  <c:v>0.10999783883278551</c:v>
                </c:pt>
                <c:pt idx="36">
                  <c:v>0.10700569370253341</c:v>
                </c:pt>
                <c:pt idx="37">
                  <c:v>0.10700569370253341</c:v>
                </c:pt>
                <c:pt idx="38">
                  <c:v>0.10700569370253341</c:v>
                </c:pt>
                <c:pt idx="39">
                  <c:v>7.8194754494385801E-2</c:v>
                </c:pt>
                <c:pt idx="40">
                  <c:v>7.8194754494385801E-2</c:v>
                </c:pt>
                <c:pt idx="41">
                  <c:v>7.8194754494385801E-2</c:v>
                </c:pt>
                <c:pt idx="42">
                  <c:v>2.976740478357175E-2</c:v>
                </c:pt>
                <c:pt idx="43">
                  <c:v>2.976740478357175E-2</c:v>
                </c:pt>
                <c:pt idx="44">
                  <c:v>2.976740478357175E-2</c:v>
                </c:pt>
                <c:pt idx="45">
                  <c:v>-1.6742690016655074E-2</c:v>
                </c:pt>
                <c:pt idx="46">
                  <c:v>-1.6742690016655074E-2</c:v>
                </c:pt>
                <c:pt idx="47">
                  <c:v>-1.6742690016655074E-2</c:v>
                </c:pt>
                <c:pt idx="48">
                  <c:v>-3.7029603297903307E-2</c:v>
                </c:pt>
                <c:pt idx="49">
                  <c:v>-3.7029603297903307E-2</c:v>
                </c:pt>
                <c:pt idx="50">
                  <c:v>-3.7029603297903307E-2</c:v>
                </c:pt>
                <c:pt idx="51">
                  <c:v>-3.6003104840920314E-2</c:v>
                </c:pt>
                <c:pt idx="52">
                  <c:v>-3.6003104840920314E-2</c:v>
                </c:pt>
                <c:pt idx="53">
                  <c:v>-3.6003104840920314E-2</c:v>
                </c:pt>
                <c:pt idx="54">
                  <c:v>9.0018114025347437E-5</c:v>
                </c:pt>
                <c:pt idx="55">
                  <c:v>9.0018114025347437E-5</c:v>
                </c:pt>
                <c:pt idx="56">
                  <c:v>9.0018114025347437E-5</c:v>
                </c:pt>
                <c:pt idx="57">
                  <c:v>2.9804850618954569E-2</c:v>
                </c:pt>
                <c:pt idx="58">
                  <c:v>2.9804850618954569E-2</c:v>
                </c:pt>
                <c:pt idx="59">
                  <c:v>2.9804850618954569E-2</c:v>
                </c:pt>
                <c:pt idx="60">
                  <c:v>5.7292677736276824E-2</c:v>
                </c:pt>
                <c:pt idx="61">
                  <c:v>5.7292677736276824E-2</c:v>
                </c:pt>
                <c:pt idx="62">
                  <c:v>5.7292677736276824E-2</c:v>
                </c:pt>
                <c:pt idx="63">
                  <c:v>0.10235085234723958</c:v>
                </c:pt>
                <c:pt idx="64">
                  <c:v>0.10235085234723958</c:v>
                </c:pt>
                <c:pt idx="65">
                  <c:v>0.10235085234723958</c:v>
                </c:pt>
                <c:pt idx="66">
                  <c:v>0.14235988446983394</c:v>
                </c:pt>
                <c:pt idx="67">
                  <c:v>0.14235988446983394</c:v>
                </c:pt>
                <c:pt idx="68">
                  <c:v>0.14235988446983394</c:v>
                </c:pt>
                <c:pt idx="69">
                  <c:v>0.18477389718365211</c:v>
                </c:pt>
                <c:pt idx="70">
                  <c:v>0.18477389718365211</c:v>
                </c:pt>
                <c:pt idx="71">
                  <c:v>0.18477389718365211</c:v>
                </c:pt>
                <c:pt idx="72">
                  <c:v>0.18447576611324892</c:v>
                </c:pt>
                <c:pt idx="73">
                  <c:v>0.18447576611324892</c:v>
                </c:pt>
                <c:pt idx="74">
                  <c:v>0.18447576611324892</c:v>
                </c:pt>
                <c:pt idx="75">
                  <c:v>0.15907491903506835</c:v>
                </c:pt>
                <c:pt idx="76">
                  <c:v>0.15907491903506835</c:v>
                </c:pt>
                <c:pt idx="77">
                  <c:v>0.15907491903506835</c:v>
                </c:pt>
                <c:pt idx="78">
                  <c:v>0.11626506024658022</c:v>
                </c:pt>
                <c:pt idx="79">
                  <c:v>0.11626506024658022</c:v>
                </c:pt>
                <c:pt idx="80">
                  <c:v>0.11626506024658022</c:v>
                </c:pt>
                <c:pt idx="81">
                  <c:v>7.5391116106079459E-2</c:v>
                </c:pt>
                <c:pt idx="82">
                  <c:v>7.5391116106079459E-2</c:v>
                </c:pt>
                <c:pt idx="83">
                  <c:v>7.5391116106079459E-2</c:v>
                </c:pt>
                <c:pt idx="84">
                  <c:v>6.698012672846998E-2</c:v>
                </c:pt>
                <c:pt idx="85">
                  <c:v>6.698012672846998E-2</c:v>
                </c:pt>
                <c:pt idx="86">
                  <c:v>6.698012672846998E-2</c:v>
                </c:pt>
                <c:pt idx="87">
                  <c:v>5.7476185502653612E-2</c:v>
                </c:pt>
                <c:pt idx="88">
                  <c:v>5.7476185502653612E-2</c:v>
                </c:pt>
                <c:pt idx="89">
                  <c:v>5.7476185502653612E-2</c:v>
                </c:pt>
                <c:pt idx="90">
                  <c:v>5.320051674667195E-2</c:v>
                </c:pt>
                <c:pt idx="91">
                  <c:v>5.320051674667195E-2</c:v>
                </c:pt>
                <c:pt idx="92">
                  <c:v>5.320051674667195E-2</c:v>
                </c:pt>
                <c:pt idx="93">
                  <c:v>5.2031002795874089E-2</c:v>
                </c:pt>
                <c:pt idx="94">
                  <c:v>5.2031002795874089E-2</c:v>
                </c:pt>
                <c:pt idx="95">
                  <c:v>5.2031002795874089E-2</c:v>
                </c:pt>
                <c:pt idx="96">
                  <c:v>4.6241557084490958E-2</c:v>
                </c:pt>
                <c:pt idx="97">
                  <c:v>4.6241557084490958E-2</c:v>
                </c:pt>
                <c:pt idx="98">
                  <c:v>4.6241557084490958E-2</c:v>
                </c:pt>
                <c:pt idx="99">
                  <c:v>4.0466500463671014E-2</c:v>
                </c:pt>
                <c:pt idx="100">
                  <c:v>4.0466500463671014E-2</c:v>
                </c:pt>
                <c:pt idx="101">
                  <c:v>4.0466500463671014E-2</c:v>
                </c:pt>
                <c:pt idx="102">
                  <c:v>3.6994689366119528E-2</c:v>
                </c:pt>
                <c:pt idx="103">
                  <c:v>3.6994689366119528E-2</c:v>
                </c:pt>
                <c:pt idx="104">
                  <c:v>3.6994689366119528E-2</c:v>
                </c:pt>
                <c:pt idx="105">
                  <c:v>3.2522885513515155E-2</c:v>
                </c:pt>
                <c:pt idx="106">
                  <c:v>3.2522885513515155E-2</c:v>
                </c:pt>
                <c:pt idx="107">
                  <c:v>3.2522885513515155E-2</c:v>
                </c:pt>
                <c:pt idx="108">
                  <c:v>3.1033151489182682E-2</c:v>
                </c:pt>
                <c:pt idx="109">
                  <c:v>3.1033151489182682E-2</c:v>
                </c:pt>
                <c:pt idx="110">
                  <c:v>3.1033151489182682E-2</c:v>
                </c:pt>
                <c:pt idx="111">
                  <c:v>3.2598355419776216E-2</c:v>
                </c:pt>
                <c:pt idx="112">
                  <c:v>3.2598355419776216E-2</c:v>
                </c:pt>
                <c:pt idx="113">
                  <c:v>3.2598355419776216E-2</c:v>
                </c:pt>
                <c:pt idx="114">
                  <c:v>3.9528710940154164E-2</c:v>
                </c:pt>
                <c:pt idx="115">
                  <c:v>3.9528710940154164E-2</c:v>
                </c:pt>
                <c:pt idx="116">
                  <c:v>3.9528710940154164E-2</c:v>
                </c:pt>
                <c:pt idx="117">
                  <c:v>4.2175711733879039E-2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E-4EBB-9628-B8273A57E308}"/>
            </c:ext>
          </c:extLst>
        </c:ser>
        <c:ser>
          <c:idx val="1"/>
          <c:order val="1"/>
          <c:tx>
            <c:strRef>
              <c:f>housing!$C$1</c:f>
              <c:strCache>
                <c:ptCount val="1"/>
                <c:pt idx="0">
                  <c:v>Forecast(li keqiang)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housing!$A$2:$A$199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housing!$C$2:$C$199</c:f>
              <c:numCache>
                <c:formatCode>General</c:formatCode>
                <c:ptCount val="198"/>
                <c:pt idx="108" formatCode="0.000">
                  <c:v>3.1033151489182682E-2</c:v>
                </c:pt>
                <c:pt idx="109" formatCode="0.000">
                  <c:v>3.1033151489182682E-2</c:v>
                </c:pt>
                <c:pt idx="110" formatCode="0.000">
                  <c:v>3.1033151489182682E-2</c:v>
                </c:pt>
                <c:pt idx="111" formatCode="0.000">
                  <c:v>3.2598355419776216E-2</c:v>
                </c:pt>
                <c:pt idx="112" formatCode="0.000">
                  <c:v>3.2598355419776216E-2</c:v>
                </c:pt>
                <c:pt idx="113" formatCode="0.000">
                  <c:v>3.2598355419776216E-2</c:v>
                </c:pt>
                <c:pt idx="114" formatCode="0.000">
                  <c:v>3.9528710940154164E-2</c:v>
                </c:pt>
                <c:pt idx="115" formatCode="0.000">
                  <c:v>3.9528710940154164E-2</c:v>
                </c:pt>
                <c:pt idx="116" formatCode="0.000">
                  <c:v>3.9528710940154164E-2</c:v>
                </c:pt>
                <c:pt idx="117" formatCode="0.000">
                  <c:v>4.2175711733879039E-2</c:v>
                </c:pt>
                <c:pt idx="118" formatCode="0.000">
                  <c:v>7.9920299194005881E-3</c:v>
                </c:pt>
                <c:pt idx="119" formatCode="0.000">
                  <c:v>7.4737519785261497E-3</c:v>
                </c:pt>
                <c:pt idx="120" formatCode="0.000">
                  <c:v>-3.4511018002224961E-2</c:v>
                </c:pt>
                <c:pt idx="121" formatCode="0.000">
                  <c:v>-3.4967043237186655E-2</c:v>
                </c:pt>
                <c:pt idx="122" formatCode="0.000">
                  <c:v>-3.5401945507712251E-2</c:v>
                </c:pt>
                <c:pt idx="123" formatCode="0.000">
                  <c:v>-4.9936818314028367E-2</c:v>
                </c:pt>
                <c:pt idx="124" formatCode="0.000">
                  <c:v>-5.2945645965704877E-2</c:v>
                </c:pt>
                <c:pt idx="125" formatCode="0.000">
                  <c:v>-5.4951053772005251E-2</c:v>
                </c:pt>
                <c:pt idx="126" formatCode="0.000">
                  <c:v>-6.9925683943457217E-2</c:v>
                </c:pt>
                <c:pt idx="127" formatCode="0.000">
                  <c:v>-7.5283670282272966E-2</c:v>
                </c:pt>
                <c:pt idx="128" formatCode="0.000">
                  <c:v>-8.0483247840385727E-2</c:v>
                </c:pt>
                <c:pt idx="129" formatCode="0.000">
                  <c:v>-9.0492213838945013E-2</c:v>
                </c:pt>
                <c:pt idx="130" formatCode="0.000">
                  <c:v>-9.6740530959904675E-2</c:v>
                </c:pt>
                <c:pt idx="131" formatCode="0.000">
                  <c:v>-0.1025613925254166</c:v>
                </c:pt>
                <c:pt idx="132" formatCode="0.000">
                  <c:v>-0.10254653066515157</c:v>
                </c:pt>
                <c:pt idx="133" formatCode="0.000">
                  <c:v>-0.10349483918059033</c:v>
                </c:pt>
                <c:pt idx="134" formatCode="0.000">
                  <c:v>-0.10478937964164858</c:v>
                </c:pt>
                <c:pt idx="135" formatCode="0.000">
                  <c:v>-0.10442016223909191</c:v>
                </c:pt>
                <c:pt idx="136" formatCode="0.000">
                  <c:v>-0.1005948151471005</c:v>
                </c:pt>
                <c:pt idx="137" formatCode="0.000">
                  <c:v>-9.7891870980019724E-2</c:v>
                </c:pt>
                <c:pt idx="138" formatCode="0.000">
                  <c:v>-9.3816478294257544E-2</c:v>
                </c:pt>
                <c:pt idx="139" formatCode="0.000">
                  <c:v>-8.6529837632621398E-2</c:v>
                </c:pt>
                <c:pt idx="140" formatCode="0.000">
                  <c:v>-8.0896416913014191E-2</c:v>
                </c:pt>
                <c:pt idx="141" formatCode="0.000">
                  <c:v>-6.8376113669292152E-2</c:v>
                </c:pt>
                <c:pt idx="142" formatCode="0.000">
                  <c:v>-5.6513359697484888E-2</c:v>
                </c:pt>
                <c:pt idx="143" formatCode="0.000">
                  <c:v>-4.7546450663790867E-2</c:v>
                </c:pt>
                <c:pt idx="144" formatCode="0.000">
                  <c:v>-3.3980179128677825E-2</c:v>
                </c:pt>
                <c:pt idx="145" formatCode="0.000">
                  <c:v>-2.0292024605963081E-2</c:v>
                </c:pt>
                <c:pt idx="146" formatCode="0.000">
                  <c:v>-9.8371510895003088E-3</c:v>
                </c:pt>
                <c:pt idx="147" formatCode="0.000">
                  <c:v>6.5249368763924537E-3</c:v>
                </c:pt>
                <c:pt idx="148" formatCode="0.000">
                  <c:v>1.9278072792522444E-2</c:v>
                </c:pt>
                <c:pt idx="149" formatCode="0.000">
                  <c:v>2.8482289095890415E-2</c:v>
                </c:pt>
                <c:pt idx="150" formatCode="0.000">
                  <c:v>3.7559026240013345E-2</c:v>
                </c:pt>
                <c:pt idx="151" formatCode="0.000">
                  <c:v>4.3894527395978239E-2</c:v>
                </c:pt>
                <c:pt idx="152" formatCode="0.000">
                  <c:v>4.9094478481823162E-2</c:v>
                </c:pt>
                <c:pt idx="153" formatCode="0.000">
                  <c:v>5.3316928581144347E-2</c:v>
                </c:pt>
                <c:pt idx="154" formatCode="0.000">
                  <c:v>5.2239376018190661E-2</c:v>
                </c:pt>
                <c:pt idx="155" formatCode="0.000">
                  <c:v>5.159895336265239E-2</c:v>
                </c:pt>
                <c:pt idx="156" formatCode="0.000">
                  <c:v>4.2957896677621732E-2</c:v>
                </c:pt>
                <c:pt idx="157" formatCode="0.000">
                  <c:v>8.7742148631432745E-3</c:v>
                </c:pt>
                <c:pt idx="158" formatCode="0.000">
                  <c:v>8.2559369222688361E-3</c:v>
                </c:pt>
                <c:pt idx="159" formatCode="0.000">
                  <c:v>-3.3728833058482267E-2</c:v>
                </c:pt>
                <c:pt idx="160" formatCode="0.000">
                  <c:v>-3.4184858293443969E-2</c:v>
                </c:pt>
                <c:pt idx="161" formatCode="0.000">
                  <c:v>-3.4619760563969565E-2</c:v>
                </c:pt>
                <c:pt idx="162" formatCode="0.000">
                  <c:v>-4.915463337028568E-2</c:v>
                </c:pt>
                <c:pt idx="163" formatCode="0.000">
                  <c:v>-5.216346102196219E-2</c:v>
                </c:pt>
                <c:pt idx="164" formatCode="0.000">
                  <c:v>-5.4168868828262565E-2</c:v>
                </c:pt>
                <c:pt idx="165" formatCode="0.000">
                  <c:v>-6.9143498999714531E-2</c:v>
                </c:pt>
                <c:pt idx="166" formatCode="0.000">
                  <c:v>-7.4501485338530279E-2</c:v>
                </c:pt>
                <c:pt idx="167" formatCode="0.000">
                  <c:v>-7.9701062896643027E-2</c:v>
                </c:pt>
                <c:pt idx="168" formatCode="0.000">
                  <c:v>-8.9710028895202326E-2</c:v>
                </c:pt>
                <c:pt idx="169" formatCode="0.000">
                  <c:v>-9.5958346016161988E-2</c:v>
                </c:pt>
                <c:pt idx="170" formatCode="0.000">
                  <c:v>-0.10177920758167391</c:v>
                </c:pt>
                <c:pt idx="171" formatCode="0.000">
                  <c:v>-0.10176434572140888</c:v>
                </c:pt>
                <c:pt idx="172" formatCode="0.000">
                  <c:v>-0.10271265423684764</c:v>
                </c:pt>
                <c:pt idx="173" formatCode="0.000">
                  <c:v>-0.1040071946979059</c:v>
                </c:pt>
                <c:pt idx="174" formatCode="0.000">
                  <c:v>-0.10363797729534922</c:v>
                </c:pt>
                <c:pt idx="175" formatCode="0.000">
                  <c:v>-9.9812630203357816E-2</c:v>
                </c:pt>
                <c:pt idx="176" formatCode="0.000">
                  <c:v>-9.7109686036277038E-2</c:v>
                </c:pt>
                <c:pt idx="177" formatCode="0.000">
                  <c:v>-9.3034293350514857E-2</c:v>
                </c:pt>
                <c:pt idx="178" formatCode="0.000">
                  <c:v>-8.5747652688878712E-2</c:v>
                </c:pt>
                <c:pt idx="179" formatCode="0.000">
                  <c:v>-8.0114231969271504E-2</c:v>
                </c:pt>
                <c:pt idx="180" formatCode="0.000">
                  <c:v>-6.7593928725549465E-2</c:v>
                </c:pt>
                <c:pt idx="181" formatCode="0.000">
                  <c:v>-5.5731174753742202E-2</c:v>
                </c:pt>
                <c:pt idx="182" formatCode="0.000">
                  <c:v>-4.6764265720048173E-2</c:v>
                </c:pt>
                <c:pt idx="183" formatCode="0.000">
                  <c:v>-3.3197994184935138E-2</c:v>
                </c:pt>
                <c:pt idx="184" formatCode="0.000">
                  <c:v>-1.9509839662220394E-2</c:v>
                </c:pt>
                <c:pt idx="185" formatCode="0.000">
                  <c:v>-9.0549661457576223E-3</c:v>
                </c:pt>
                <c:pt idx="186" formatCode="0.000">
                  <c:v>7.3071218201351401E-3</c:v>
                </c:pt>
                <c:pt idx="187" formatCode="0.000">
                  <c:v>2.006025773626513E-2</c:v>
                </c:pt>
                <c:pt idx="188" formatCode="0.000">
                  <c:v>2.9264474039633101E-2</c:v>
                </c:pt>
                <c:pt idx="189" formatCode="0.000">
                  <c:v>3.8341211183756031E-2</c:v>
                </c:pt>
                <c:pt idx="190" formatCode="0.000">
                  <c:v>4.4676712339720932E-2</c:v>
                </c:pt>
                <c:pt idx="191" formatCode="0.000">
                  <c:v>4.9876663425565848E-2</c:v>
                </c:pt>
                <c:pt idx="192" formatCode="0.000">
                  <c:v>5.4099113524887034E-2</c:v>
                </c:pt>
                <c:pt idx="193" formatCode="0.000">
                  <c:v>5.3021560961933348E-2</c:v>
                </c:pt>
                <c:pt idx="194" formatCode="0.000">
                  <c:v>5.2381138306395077E-2</c:v>
                </c:pt>
                <c:pt idx="195" formatCode="0.000">
                  <c:v>4.3740081621364418E-2</c:v>
                </c:pt>
                <c:pt idx="196" formatCode="0.000">
                  <c:v>9.556399806885961E-3</c:v>
                </c:pt>
                <c:pt idx="197" formatCode="0.000">
                  <c:v>9.0381218660115226E-3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E-4EBB-9628-B8273A57E308}"/>
            </c:ext>
          </c:extLst>
        </c:ser>
        <c:ser>
          <c:idx val="2"/>
          <c:order val="2"/>
          <c:tx>
            <c:strRef>
              <c:f>housing!$D$1</c:f>
              <c:strCache>
                <c:ptCount val="1"/>
                <c:pt idx="0">
                  <c:v>Lower Confidence Bound(li keqiang)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housing!$A$2:$A$199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housing!$D$2:$D$199</c:f>
              <c:numCache>
                <c:formatCode>General</c:formatCode>
                <c:ptCount val="198"/>
                <c:pt idx="108" formatCode="0.000">
                  <c:v>3.1033151489182682E-2</c:v>
                </c:pt>
                <c:pt idx="109" formatCode="0.000">
                  <c:v>3.1033151489182682E-2</c:v>
                </c:pt>
                <c:pt idx="110" formatCode="0.000">
                  <c:v>3.1033151489182682E-2</c:v>
                </c:pt>
                <c:pt idx="111" formatCode="0.000">
                  <c:v>3.2598355419776216E-2</c:v>
                </c:pt>
                <c:pt idx="112" formatCode="0.000">
                  <c:v>3.2598355419776216E-2</c:v>
                </c:pt>
                <c:pt idx="113" formatCode="0.000">
                  <c:v>3.2598355419776216E-2</c:v>
                </c:pt>
                <c:pt idx="114" formatCode="0.000">
                  <c:v>3.9528710940154164E-2</c:v>
                </c:pt>
                <c:pt idx="115" formatCode="0.000">
                  <c:v>3.9528710940154164E-2</c:v>
                </c:pt>
                <c:pt idx="116" formatCode="0.000">
                  <c:v>3.9528710940154164E-2</c:v>
                </c:pt>
                <c:pt idx="117" formatCode="0.000">
                  <c:v>4.2175711733879039E-2</c:v>
                </c:pt>
                <c:pt idx="118" formatCode="0.000">
                  <c:v>-2.3146688527842848E-2</c:v>
                </c:pt>
                <c:pt idx="119" formatCode="0.000">
                  <c:v>-2.46308707837537E-2</c:v>
                </c:pt>
                <c:pt idx="120" formatCode="0.000">
                  <c:v>-6.7560700869576717E-2</c:v>
                </c:pt>
                <c:pt idx="121" formatCode="0.000">
                  <c:v>-6.8942709978973366E-2</c:v>
                </c:pt>
                <c:pt idx="122" formatCode="0.000">
                  <c:v>-7.028606683385652E-2</c:v>
                </c:pt>
                <c:pt idx="123" formatCode="0.000">
                  <c:v>-8.5713227403213132E-2</c:v>
                </c:pt>
                <c:pt idx="124" formatCode="0.000">
                  <c:v>-8.9599383150979317E-2</c:v>
                </c:pt>
                <c:pt idx="125" formatCode="0.000">
                  <c:v>-9.2468234728576779E-2</c:v>
                </c:pt>
                <c:pt idx="126" formatCode="0.000">
                  <c:v>-0.1082933870073515</c:v>
                </c:pt>
                <c:pt idx="127" formatCode="0.000">
                  <c:v>-0.11448983948177308</c:v>
                </c:pt>
                <c:pt idx="128" formatCode="0.000">
                  <c:v>-0.12051660893922067</c:v>
                </c:pt>
                <c:pt idx="129" formatCode="0.000">
                  <c:v>-0.13134220123610801</c:v>
                </c:pt>
                <c:pt idx="130" formatCode="0.000">
                  <c:v>-0.13839722371119501</c:v>
                </c:pt>
                <c:pt idx="131" formatCode="0.000">
                  <c:v>-0.1450154580785572</c:v>
                </c:pt>
                <c:pt idx="132" formatCode="0.000">
                  <c:v>-0.14578917515681999</c:v>
                </c:pt>
                <c:pt idx="133" formatCode="0.000">
                  <c:v>-0.14751776334678313</c:v>
                </c:pt>
                <c:pt idx="134" formatCode="0.000">
                  <c:v>-0.14958473955490914</c:v>
                </c:pt>
                <c:pt idx="135" formatCode="0.000">
                  <c:v>-0.14998053421651289</c:v>
                </c:pt>
                <c:pt idx="136" formatCode="0.000">
                  <c:v>-0.14691316427861834</c:v>
                </c:pt>
                <c:pt idx="137" formatCode="0.000">
                  <c:v>-0.14496152281262584</c:v>
                </c:pt>
                <c:pt idx="138" formatCode="0.000">
                  <c:v>-0.14163109327839482</c:v>
                </c:pt>
                <c:pt idx="139" formatCode="0.000">
                  <c:v>-0.13508338799533254</c:v>
                </c:pt>
                <c:pt idx="140" formatCode="0.000">
                  <c:v>-0.13018316567078334</c:v>
                </c:pt>
                <c:pt idx="141" formatCode="0.000">
                  <c:v>-0.11839059553387066</c:v>
                </c:pt>
                <c:pt idx="142" formatCode="0.000">
                  <c:v>-0.10725036366181334</c:v>
                </c:pt>
                <c:pt idx="143" formatCode="0.000">
                  <c:v>-9.9001004083610955E-2</c:v>
                </c:pt>
                <c:pt idx="144" formatCode="0.000">
                  <c:v>-8.6147533139518145E-2</c:v>
                </c:pt>
                <c:pt idx="145" formatCode="0.000">
                  <c:v>-7.3167640735645328E-2</c:v>
                </c:pt>
                <c:pt idx="146" formatCode="0.000">
                  <c:v>-6.3416688943761568E-2</c:v>
                </c:pt>
                <c:pt idx="147" formatCode="0.000">
                  <c:v>-4.7754369037371937E-2</c:v>
                </c:pt>
                <c:pt idx="148" formatCode="0.000">
                  <c:v>-3.5697023767142601E-2</c:v>
                </c:pt>
                <c:pt idx="149" formatCode="0.000">
                  <c:v>-2.7184787257275647E-2</c:v>
                </c:pt>
                <c:pt idx="150" formatCode="0.000">
                  <c:v>-1.8796376638626107E-2</c:v>
                </c:pt>
                <c:pt idx="151" formatCode="0.000">
                  <c:v>-1.3145697995386604E-2</c:v>
                </c:pt>
                <c:pt idx="152" formatCode="0.000">
                  <c:v>-8.6272069249683295E-3</c:v>
                </c:pt>
                <c:pt idx="153" formatCode="0.000">
                  <c:v>-5.082988656485786E-3</c:v>
                </c:pt>
                <c:pt idx="154" formatCode="0.000">
                  <c:v>-6.8356724661026505E-3</c:v>
                </c:pt>
                <c:pt idx="155" formatCode="0.000">
                  <c:v>-8.1482471208752655E-3</c:v>
                </c:pt>
                <c:pt idx="156" formatCode="0.000">
                  <c:v>-1.745859204187724E-2</c:v>
                </c:pt>
                <c:pt idx="157" formatCode="0.000">
                  <c:v>-5.974485642710841E-2</c:v>
                </c:pt>
                <c:pt idx="158" formatCode="0.000">
                  <c:v>-6.0855626180632616E-2</c:v>
                </c:pt>
                <c:pt idx="159" formatCode="0.000">
                  <c:v>-0.1034318927307093</c:v>
                </c:pt>
                <c:pt idx="160" formatCode="0.000">
                  <c:v>-0.10447845820943424</c:v>
                </c:pt>
                <c:pt idx="161" formatCode="0.000">
                  <c:v>-0.10550298197922198</c:v>
                </c:pt>
                <c:pt idx="162" formatCode="0.000">
                  <c:v>-0.12062659384481572</c:v>
                </c:pt>
                <c:pt idx="163" formatCode="0.000">
                  <c:v>-0.12422331320052372</c:v>
                </c:pt>
                <c:pt idx="164" formatCode="0.000">
                  <c:v>-0.12681579927417569</c:v>
                </c:pt>
                <c:pt idx="165" formatCode="0.000">
                  <c:v>-0.14237672707935031</c:v>
                </c:pt>
                <c:pt idx="166" formatCode="0.000">
                  <c:v>-0.14832026215369809</c:v>
                </c:pt>
                <c:pt idx="167" formatCode="0.000">
                  <c:v>-0.15410467026230593</c:v>
                </c:pt>
                <c:pt idx="168" formatCode="0.000">
                  <c:v>-0.16469777836011179</c:v>
                </c:pt>
                <c:pt idx="169" formatCode="0.000">
                  <c:v>-0.17152957792415752</c:v>
                </c:pt>
                <c:pt idx="170" formatCode="0.000">
                  <c:v>-0.1779332901715347</c:v>
                </c:pt>
                <c:pt idx="171" formatCode="0.000">
                  <c:v>-0.17850067426327676</c:v>
                </c:pt>
                <c:pt idx="172" formatCode="0.000">
                  <c:v>-0.18003065020336284</c:v>
                </c:pt>
                <c:pt idx="173" formatCode="0.000">
                  <c:v>-0.18190630496831037</c:v>
                </c:pt>
                <c:pt idx="174" formatCode="0.000">
                  <c:v>-0.18211767339091769</c:v>
                </c:pt>
                <c:pt idx="175" formatCode="0.000">
                  <c:v>-0.17887240755261474</c:v>
                </c:pt>
                <c:pt idx="176" formatCode="0.000">
                  <c:v>-0.17674906326854889</c:v>
                </c:pt>
                <c:pt idx="177" formatCode="0.000">
                  <c:v>-0.17325281161645151</c:v>
                </c:pt>
                <c:pt idx="178" formatCode="0.000">
                  <c:v>-0.1665448750066576</c:v>
                </c:pt>
                <c:pt idx="179" formatCode="0.000">
                  <c:v>-0.1614897425952713</c:v>
                </c:pt>
                <c:pt idx="180" formatCode="0.000">
                  <c:v>-0.14954733254834887</c:v>
                </c:pt>
                <c:pt idx="181" formatCode="0.000">
                  <c:v>-0.1382620967103643</c:v>
                </c:pt>
                <c:pt idx="182" formatCode="0.000">
                  <c:v>-0.12987235023343</c:v>
                </c:pt>
                <c:pt idx="183" formatCode="0.000">
                  <c:v>-0.11688290462165915</c:v>
                </c:pt>
                <c:pt idx="184" formatCode="0.000">
                  <c:v>-0.1037712578095963</c:v>
                </c:pt>
                <c:pt idx="185" formatCode="0.000">
                  <c:v>-9.3892591707392822E-2</c:v>
                </c:pt>
                <c:pt idx="186" formatCode="0.000">
                  <c:v>-7.8106428288907584E-2</c:v>
                </c:pt>
                <c:pt idx="187" formatCode="0.000">
                  <c:v>-6.5928951013017573E-2</c:v>
                </c:pt>
                <c:pt idx="188" formatCode="0.000">
                  <c:v>-5.7300143948717491E-2</c:v>
                </c:pt>
                <c:pt idx="189" formatCode="0.000">
                  <c:v>-4.8798582710271508E-2</c:v>
                </c:pt>
                <c:pt idx="190" formatCode="0.000">
                  <c:v>-4.3038039770975207E-2</c:v>
                </c:pt>
                <c:pt idx="191" formatCode="0.000">
                  <c:v>-3.8412844447966096E-2</c:v>
                </c:pt>
                <c:pt idx="192" formatCode="0.000">
                  <c:v>-3.4764962497215036E-2</c:v>
                </c:pt>
                <c:pt idx="193" formatCode="0.000">
                  <c:v>-3.6416910051467119E-2</c:v>
                </c:pt>
                <c:pt idx="194" formatCode="0.000">
                  <c:v>-3.7631568627953076E-2</c:v>
                </c:pt>
                <c:pt idx="195" formatCode="0.000">
                  <c:v>-4.6846715892420301E-2</c:v>
                </c:pt>
                <c:pt idx="196" formatCode="0.000">
                  <c:v>-8.7038931307931167E-2</c:v>
                </c:pt>
                <c:pt idx="197" formatCode="0.000">
                  <c:v>-8.8098949370955873E-2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E-4EBB-9628-B8273A57E308}"/>
            </c:ext>
          </c:extLst>
        </c:ser>
        <c:ser>
          <c:idx val="3"/>
          <c:order val="3"/>
          <c:tx>
            <c:strRef>
              <c:f>housing!$E$1</c:f>
              <c:strCache>
                <c:ptCount val="1"/>
                <c:pt idx="0">
                  <c:v>Upper Confidence Bound(li keqiang)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housing!$A$2:$A$199</c:f>
              <c:numCache>
                <c:formatCode>[$-409]mmm\-yy;@</c:formatCode>
                <c:ptCount val="198"/>
                <c:pt idx="0">
                  <c:v>40544</c:v>
                </c:pt>
                <c:pt idx="1">
                  <c:v>40575</c:v>
                </c:pt>
                <c:pt idx="2">
                  <c:v>40603</c:v>
                </c:pt>
                <c:pt idx="3">
                  <c:v>40634</c:v>
                </c:pt>
                <c:pt idx="4">
                  <c:v>40664</c:v>
                </c:pt>
                <c:pt idx="5">
                  <c:v>40695</c:v>
                </c:pt>
                <c:pt idx="6">
                  <c:v>40725</c:v>
                </c:pt>
                <c:pt idx="7">
                  <c:v>40756</c:v>
                </c:pt>
                <c:pt idx="8">
                  <c:v>40787</c:v>
                </c:pt>
                <c:pt idx="9">
                  <c:v>40817</c:v>
                </c:pt>
                <c:pt idx="10">
                  <c:v>40848</c:v>
                </c:pt>
                <c:pt idx="11">
                  <c:v>40878</c:v>
                </c:pt>
                <c:pt idx="12">
                  <c:v>40909</c:v>
                </c:pt>
                <c:pt idx="13">
                  <c:v>40940</c:v>
                </c:pt>
                <c:pt idx="14">
                  <c:v>40969</c:v>
                </c:pt>
                <c:pt idx="15">
                  <c:v>41000</c:v>
                </c:pt>
                <c:pt idx="16">
                  <c:v>41030</c:v>
                </c:pt>
                <c:pt idx="17">
                  <c:v>41061</c:v>
                </c:pt>
                <c:pt idx="18">
                  <c:v>41091</c:v>
                </c:pt>
                <c:pt idx="19">
                  <c:v>41122</c:v>
                </c:pt>
                <c:pt idx="20">
                  <c:v>41153</c:v>
                </c:pt>
                <c:pt idx="21">
                  <c:v>41183</c:v>
                </c:pt>
                <c:pt idx="22">
                  <c:v>41214</c:v>
                </c:pt>
                <c:pt idx="23">
                  <c:v>41244</c:v>
                </c:pt>
                <c:pt idx="24">
                  <c:v>41275</c:v>
                </c:pt>
                <c:pt idx="25">
                  <c:v>41306</c:v>
                </c:pt>
                <c:pt idx="26">
                  <c:v>41334</c:v>
                </c:pt>
                <c:pt idx="27">
                  <c:v>41365</c:v>
                </c:pt>
                <c:pt idx="28">
                  <c:v>41395</c:v>
                </c:pt>
                <c:pt idx="29">
                  <c:v>41426</c:v>
                </c:pt>
                <c:pt idx="30">
                  <c:v>41456</c:v>
                </c:pt>
                <c:pt idx="31">
                  <c:v>41487</c:v>
                </c:pt>
                <c:pt idx="32">
                  <c:v>41518</c:v>
                </c:pt>
                <c:pt idx="33">
                  <c:v>41548</c:v>
                </c:pt>
                <c:pt idx="34">
                  <c:v>41579</c:v>
                </c:pt>
                <c:pt idx="35">
                  <c:v>41609</c:v>
                </c:pt>
                <c:pt idx="36">
                  <c:v>41640</c:v>
                </c:pt>
                <c:pt idx="37">
                  <c:v>41671</c:v>
                </c:pt>
                <c:pt idx="38">
                  <c:v>41699</c:v>
                </c:pt>
                <c:pt idx="39">
                  <c:v>41730</c:v>
                </c:pt>
                <c:pt idx="40">
                  <c:v>41760</c:v>
                </c:pt>
                <c:pt idx="41">
                  <c:v>41791</c:v>
                </c:pt>
                <c:pt idx="42">
                  <c:v>41821</c:v>
                </c:pt>
                <c:pt idx="43">
                  <c:v>41852</c:v>
                </c:pt>
                <c:pt idx="44">
                  <c:v>41883</c:v>
                </c:pt>
                <c:pt idx="45">
                  <c:v>41913</c:v>
                </c:pt>
                <c:pt idx="46">
                  <c:v>41944</c:v>
                </c:pt>
                <c:pt idx="47">
                  <c:v>41974</c:v>
                </c:pt>
                <c:pt idx="48">
                  <c:v>42005</c:v>
                </c:pt>
                <c:pt idx="49">
                  <c:v>42036</c:v>
                </c:pt>
                <c:pt idx="50">
                  <c:v>42064</c:v>
                </c:pt>
                <c:pt idx="51">
                  <c:v>42095</c:v>
                </c:pt>
                <c:pt idx="52">
                  <c:v>42125</c:v>
                </c:pt>
                <c:pt idx="53">
                  <c:v>42156</c:v>
                </c:pt>
                <c:pt idx="54">
                  <c:v>42186</c:v>
                </c:pt>
                <c:pt idx="55">
                  <c:v>42217</c:v>
                </c:pt>
                <c:pt idx="56">
                  <c:v>42248</c:v>
                </c:pt>
                <c:pt idx="57">
                  <c:v>42278</c:v>
                </c:pt>
                <c:pt idx="58">
                  <c:v>42309</c:v>
                </c:pt>
                <c:pt idx="59">
                  <c:v>42339</c:v>
                </c:pt>
                <c:pt idx="60">
                  <c:v>42370</c:v>
                </c:pt>
                <c:pt idx="61">
                  <c:v>42401</c:v>
                </c:pt>
                <c:pt idx="62">
                  <c:v>42430</c:v>
                </c:pt>
                <c:pt idx="63">
                  <c:v>42461</c:v>
                </c:pt>
                <c:pt idx="64">
                  <c:v>42491</c:v>
                </c:pt>
                <c:pt idx="65">
                  <c:v>42522</c:v>
                </c:pt>
                <c:pt idx="66">
                  <c:v>42552</c:v>
                </c:pt>
                <c:pt idx="67">
                  <c:v>42583</c:v>
                </c:pt>
                <c:pt idx="68">
                  <c:v>42614</c:v>
                </c:pt>
                <c:pt idx="69">
                  <c:v>42644</c:v>
                </c:pt>
                <c:pt idx="70">
                  <c:v>42675</c:v>
                </c:pt>
                <c:pt idx="71">
                  <c:v>42705</c:v>
                </c:pt>
                <c:pt idx="72">
                  <c:v>42736</c:v>
                </c:pt>
                <c:pt idx="73">
                  <c:v>42767</c:v>
                </c:pt>
                <c:pt idx="74">
                  <c:v>42795</c:v>
                </c:pt>
                <c:pt idx="75">
                  <c:v>42826</c:v>
                </c:pt>
                <c:pt idx="76">
                  <c:v>42856</c:v>
                </c:pt>
                <c:pt idx="77">
                  <c:v>42887</c:v>
                </c:pt>
                <c:pt idx="78">
                  <c:v>42917</c:v>
                </c:pt>
                <c:pt idx="79">
                  <c:v>42948</c:v>
                </c:pt>
                <c:pt idx="80">
                  <c:v>42979</c:v>
                </c:pt>
                <c:pt idx="81">
                  <c:v>43009</c:v>
                </c:pt>
                <c:pt idx="82">
                  <c:v>43040</c:v>
                </c:pt>
                <c:pt idx="83">
                  <c:v>43070</c:v>
                </c:pt>
                <c:pt idx="84">
                  <c:v>43101</c:v>
                </c:pt>
                <c:pt idx="85">
                  <c:v>43132</c:v>
                </c:pt>
                <c:pt idx="86">
                  <c:v>43160</c:v>
                </c:pt>
                <c:pt idx="87">
                  <c:v>43191</c:v>
                </c:pt>
                <c:pt idx="88">
                  <c:v>43221</c:v>
                </c:pt>
                <c:pt idx="89">
                  <c:v>43252</c:v>
                </c:pt>
                <c:pt idx="90">
                  <c:v>43282</c:v>
                </c:pt>
                <c:pt idx="91">
                  <c:v>43313</c:v>
                </c:pt>
                <c:pt idx="92">
                  <c:v>43344</c:v>
                </c:pt>
                <c:pt idx="93">
                  <c:v>43374</c:v>
                </c:pt>
                <c:pt idx="94">
                  <c:v>43405</c:v>
                </c:pt>
                <c:pt idx="95">
                  <c:v>43435</c:v>
                </c:pt>
                <c:pt idx="96">
                  <c:v>43466</c:v>
                </c:pt>
                <c:pt idx="97">
                  <c:v>43497</c:v>
                </c:pt>
                <c:pt idx="98">
                  <c:v>43525</c:v>
                </c:pt>
                <c:pt idx="99">
                  <c:v>43556</c:v>
                </c:pt>
                <c:pt idx="100">
                  <c:v>43586</c:v>
                </c:pt>
                <c:pt idx="101">
                  <c:v>43617</c:v>
                </c:pt>
                <c:pt idx="102">
                  <c:v>43647</c:v>
                </c:pt>
                <c:pt idx="103">
                  <c:v>43678</c:v>
                </c:pt>
                <c:pt idx="104">
                  <c:v>43709</c:v>
                </c:pt>
                <c:pt idx="105">
                  <c:v>43739</c:v>
                </c:pt>
                <c:pt idx="106">
                  <c:v>43770</c:v>
                </c:pt>
                <c:pt idx="107">
                  <c:v>43800</c:v>
                </c:pt>
                <c:pt idx="108">
                  <c:v>43831</c:v>
                </c:pt>
                <c:pt idx="109">
                  <c:v>43862</c:v>
                </c:pt>
                <c:pt idx="110">
                  <c:v>43891</c:v>
                </c:pt>
                <c:pt idx="111">
                  <c:v>43922</c:v>
                </c:pt>
                <c:pt idx="112">
                  <c:v>43952</c:v>
                </c:pt>
                <c:pt idx="113">
                  <c:v>43983</c:v>
                </c:pt>
                <c:pt idx="114">
                  <c:v>44013</c:v>
                </c:pt>
                <c:pt idx="115">
                  <c:v>44044</c:v>
                </c:pt>
                <c:pt idx="116">
                  <c:v>44075</c:v>
                </c:pt>
                <c:pt idx="117">
                  <c:v>44105</c:v>
                </c:pt>
                <c:pt idx="118">
                  <c:v>44136</c:v>
                </c:pt>
                <c:pt idx="119">
                  <c:v>44166</c:v>
                </c:pt>
                <c:pt idx="120">
                  <c:v>44197</c:v>
                </c:pt>
                <c:pt idx="121">
                  <c:v>44228</c:v>
                </c:pt>
                <c:pt idx="122">
                  <c:v>44256</c:v>
                </c:pt>
                <c:pt idx="123">
                  <c:v>44287</c:v>
                </c:pt>
                <c:pt idx="124">
                  <c:v>44317</c:v>
                </c:pt>
                <c:pt idx="125">
                  <c:v>44348</c:v>
                </c:pt>
                <c:pt idx="126">
                  <c:v>44378</c:v>
                </c:pt>
                <c:pt idx="127">
                  <c:v>44409</c:v>
                </c:pt>
                <c:pt idx="128">
                  <c:v>44440</c:v>
                </c:pt>
                <c:pt idx="129">
                  <c:v>44470</c:v>
                </c:pt>
                <c:pt idx="130">
                  <c:v>44501</c:v>
                </c:pt>
                <c:pt idx="131">
                  <c:v>44531</c:v>
                </c:pt>
                <c:pt idx="132">
                  <c:v>44562</c:v>
                </c:pt>
                <c:pt idx="133">
                  <c:v>44593</c:v>
                </c:pt>
                <c:pt idx="134">
                  <c:v>44621</c:v>
                </c:pt>
                <c:pt idx="135">
                  <c:v>44652</c:v>
                </c:pt>
                <c:pt idx="136">
                  <c:v>44682</c:v>
                </c:pt>
                <c:pt idx="137">
                  <c:v>44713</c:v>
                </c:pt>
                <c:pt idx="138">
                  <c:v>44743</c:v>
                </c:pt>
                <c:pt idx="139">
                  <c:v>44774</c:v>
                </c:pt>
                <c:pt idx="140">
                  <c:v>44805</c:v>
                </c:pt>
                <c:pt idx="141">
                  <c:v>44835</c:v>
                </c:pt>
                <c:pt idx="142">
                  <c:v>44866</c:v>
                </c:pt>
                <c:pt idx="143">
                  <c:v>44896</c:v>
                </c:pt>
                <c:pt idx="144">
                  <c:v>44927</c:v>
                </c:pt>
                <c:pt idx="145">
                  <c:v>44958</c:v>
                </c:pt>
                <c:pt idx="146">
                  <c:v>44986</c:v>
                </c:pt>
                <c:pt idx="147">
                  <c:v>45017</c:v>
                </c:pt>
                <c:pt idx="148">
                  <c:v>45047</c:v>
                </c:pt>
                <c:pt idx="149">
                  <c:v>45078</c:v>
                </c:pt>
                <c:pt idx="150">
                  <c:v>45108</c:v>
                </c:pt>
                <c:pt idx="151">
                  <c:v>45139</c:v>
                </c:pt>
                <c:pt idx="152">
                  <c:v>45170</c:v>
                </c:pt>
                <c:pt idx="153">
                  <c:v>45200</c:v>
                </c:pt>
                <c:pt idx="154">
                  <c:v>45231</c:v>
                </c:pt>
                <c:pt idx="155">
                  <c:v>45261</c:v>
                </c:pt>
                <c:pt idx="156">
                  <c:v>45292</c:v>
                </c:pt>
                <c:pt idx="157">
                  <c:v>45323</c:v>
                </c:pt>
                <c:pt idx="158">
                  <c:v>45352</c:v>
                </c:pt>
                <c:pt idx="159">
                  <c:v>45383</c:v>
                </c:pt>
                <c:pt idx="160">
                  <c:v>45413</c:v>
                </c:pt>
                <c:pt idx="161">
                  <c:v>45444</c:v>
                </c:pt>
                <c:pt idx="162">
                  <c:v>45474</c:v>
                </c:pt>
                <c:pt idx="163">
                  <c:v>45505</c:v>
                </c:pt>
                <c:pt idx="164">
                  <c:v>45536</c:v>
                </c:pt>
                <c:pt idx="165">
                  <c:v>45566</c:v>
                </c:pt>
                <c:pt idx="166">
                  <c:v>45597</c:v>
                </c:pt>
                <c:pt idx="167">
                  <c:v>45627</c:v>
                </c:pt>
                <c:pt idx="168">
                  <c:v>45658</c:v>
                </c:pt>
                <c:pt idx="169">
                  <c:v>45689</c:v>
                </c:pt>
                <c:pt idx="170">
                  <c:v>45717</c:v>
                </c:pt>
                <c:pt idx="171">
                  <c:v>45748</c:v>
                </c:pt>
                <c:pt idx="172">
                  <c:v>45778</c:v>
                </c:pt>
                <c:pt idx="173">
                  <c:v>45809</c:v>
                </c:pt>
                <c:pt idx="174">
                  <c:v>45839</c:v>
                </c:pt>
                <c:pt idx="175">
                  <c:v>45870</c:v>
                </c:pt>
                <c:pt idx="176">
                  <c:v>45901</c:v>
                </c:pt>
                <c:pt idx="177">
                  <c:v>45931</c:v>
                </c:pt>
                <c:pt idx="178">
                  <c:v>45962</c:v>
                </c:pt>
                <c:pt idx="179">
                  <c:v>45992</c:v>
                </c:pt>
                <c:pt idx="180">
                  <c:v>46023</c:v>
                </c:pt>
                <c:pt idx="181">
                  <c:v>46054</c:v>
                </c:pt>
                <c:pt idx="182">
                  <c:v>46082</c:v>
                </c:pt>
                <c:pt idx="183">
                  <c:v>46113</c:v>
                </c:pt>
                <c:pt idx="184">
                  <c:v>46143</c:v>
                </c:pt>
                <c:pt idx="185">
                  <c:v>46174</c:v>
                </c:pt>
                <c:pt idx="186">
                  <c:v>46204</c:v>
                </c:pt>
                <c:pt idx="187">
                  <c:v>46235</c:v>
                </c:pt>
                <c:pt idx="188">
                  <c:v>46266</c:v>
                </c:pt>
                <c:pt idx="189">
                  <c:v>46296</c:v>
                </c:pt>
                <c:pt idx="190">
                  <c:v>46327</c:v>
                </c:pt>
                <c:pt idx="191">
                  <c:v>46357</c:v>
                </c:pt>
                <c:pt idx="192">
                  <c:v>46388</c:v>
                </c:pt>
                <c:pt idx="193">
                  <c:v>46419</c:v>
                </c:pt>
                <c:pt idx="194">
                  <c:v>46447</c:v>
                </c:pt>
                <c:pt idx="195">
                  <c:v>46478</c:v>
                </c:pt>
                <c:pt idx="196">
                  <c:v>46508</c:v>
                </c:pt>
                <c:pt idx="197">
                  <c:v>46539</c:v>
                </c:pt>
              </c:numCache>
            </c:numRef>
          </c:cat>
          <c:val>
            <c:numRef>
              <c:f>housing!$E$2:$E$199</c:f>
              <c:numCache>
                <c:formatCode>General</c:formatCode>
                <c:ptCount val="198"/>
                <c:pt idx="108" formatCode="0.000">
                  <c:v>3.1033151489182682E-2</c:v>
                </c:pt>
                <c:pt idx="109" formatCode="0.000">
                  <c:v>3.1033151489182682E-2</c:v>
                </c:pt>
                <c:pt idx="110" formatCode="0.000">
                  <c:v>3.1033151489182682E-2</c:v>
                </c:pt>
                <c:pt idx="111" formatCode="0.000">
                  <c:v>3.2598355419776216E-2</c:v>
                </c:pt>
                <c:pt idx="112" formatCode="0.000">
                  <c:v>3.2598355419776216E-2</c:v>
                </c:pt>
                <c:pt idx="113" formatCode="0.000">
                  <c:v>3.2598355419776216E-2</c:v>
                </c:pt>
                <c:pt idx="114" formatCode="0.000">
                  <c:v>3.9528710940154164E-2</c:v>
                </c:pt>
                <c:pt idx="115" formatCode="0.000">
                  <c:v>3.9528710940154164E-2</c:v>
                </c:pt>
                <c:pt idx="116" formatCode="0.000">
                  <c:v>3.9528710940154164E-2</c:v>
                </c:pt>
                <c:pt idx="117" formatCode="0.000">
                  <c:v>4.2175711733879039E-2</c:v>
                </c:pt>
                <c:pt idx="118" formatCode="0.000">
                  <c:v>3.9130748366644028E-2</c:v>
                </c:pt>
                <c:pt idx="119" formatCode="0.000">
                  <c:v>3.9578374740805999E-2</c:v>
                </c:pt>
                <c:pt idx="120" formatCode="0.000">
                  <c:v>-1.461335134873204E-3</c:v>
                </c:pt>
                <c:pt idx="121" formatCode="0.000">
                  <c:v>-9.9137649539994543E-4</c:v>
                </c:pt>
                <c:pt idx="122" formatCode="0.000">
                  <c:v>-5.1782418156798987E-4</c:v>
                </c:pt>
                <c:pt idx="123" formatCode="0.000">
                  <c:v>-1.4160409224843608E-2</c:v>
                </c:pt>
                <c:pt idx="124" formatCode="0.000">
                  <c:v>-1.6291908780430429E-2</c:v>
                </c:pt>
                <c:pt idx="125" formatCode="0.000">
                  <c:v>-1.7433872815433724E-2</c:v>
                </c:pt>
                <c:pt idx="126" formatCode="0.000">
                  <c:v>-3.1557980879562943E-2</c:v>
                </c:pt>
                <c:pt idx="127" formatCode="0.000">
                  <c:v>-3.6077501082772863E-2</c:v>
                </c:pt>
                <c:pt idx="128" formatCode="0.000">
                  <c:v>-4.0449886741550777E-2</c:v>
                </c:pt>
                <c:pt idx="129" formatCode="0.000">
                  <c:v>-4.9642226441781998E-2</c:v>
                </c:pt>
                <c:pt idx="130" formatCode="0.000">
                  <c:v>-5.5083838208614358E-2</c:v>
                </c:pt>
                <c:pt idx="131" formatCode="0.000">
                  <c:v>-6.0107326972275991E-2</c:v>
                </c:pt>
                <c:pt idx="132" formatCode="0.000">
                  <c:v>-5.9303886173483145E-2</c:v>
                </c:pt>
                <c:pt idx="133" formatCode="0.000">
                  <c:v>-5.9471915014397532E-2</c:v>
                </c:pt>
                <c:pt idx="134" formatCode="0.000">
                  <c:v>-5.9994019728388012E-2</c:v>
                </c:pt>
                <c:pt idx="135" formatCode="0.000">
                  <c:v>-5.885979026167093E-2</c:v>
                </c:pt>
                <c:pt idx="136" formatCode="0.000">
                  <c:v>-5.4276466015582669E-2</c:v>
                </c:pt>
                <c:pt idx="137" formatCode="0.000">
                  <c:v>-5.0822219147413611E-2</c:v>
                </c:pt>
                <c:pt idx="138" formatCode="0.000">
                  <c:v>-4.600186331012026E-2</c:v>
                </c:pt>
                <c:pt idx="139" formatCode="0.000">
                  <c:v>-3.7976287269910258E-2</c:v>
                </c:pt>
                <c:pt idx="140" formatCode="0.000">
                  <c:v>-3.1609668155245046E-2</c:v>
                </c:pt>
                <c:pt idx="141" formatCode="0.000">
                  <c:v>-1.8361631804713653E-2</c:v>
                </c:pt>
                <c:pt idx="142" formatCode="0.000">
                  <c:v>-5.7763557331564352E-3</c:v>
                </c:pt>
                <c:pt idx="143" formatCode="0.000">
                  <c:v>3.908102756029222E-3</c:v>
                </c:pt>
                <c:pt idx="144" formatCode="0.000">
                  <c:v>1.8187174882162503E-2</c:v>
                </c:pt>
                <c:pt idx="145" formatCode="0.000">
                  <c:v>3.258359152371916E-2</c:v>
                </c:pt>
                <c:pt idx="146" formatCode="0.000">
                  <c:v>4.3742386764760957E-2</c:v>
                </c:pt>
                <c:pt idx="147" formatCode="0.000">
                  <c:v>6.0804242790156844E-2</c:v>
                </c:pt>
                <c:pt idx="148" formatCode="0.000">
                  <c:v>7.4253169352187481E-2</c:v>
                </c:pt>
                <c:pt idx="149" formatCode="0.000">
                  <c:v>8.4149365449056476E-2</c:v>
                </c:pt>
                <c:pt idx="150" formatCode="0.000">
                  <c:v>9.3914429118652804E-2</c:v>
                </c:pt>
                <c:pt idx="151" formatCode="0.000">
                  <c:v>0.10093475278734308</c:v>
                </c:pt>
                <c:pt idx="152" formatCode="0.000">
                  <c:v>0.10681616388861465</c:v>
                </c:pt>
                <c:pt idx="153" formatCode="0.000">
                  <c:v>0.11171684581877447</c:v>
                </c:pt>
                <c:pt idx="154" formatCode="0.000">
                  <c:v>0.11131442450248397</c:v>
                </c:pt>
                <c:pt idx="155" formatCode="0.000">
                  <c:v>0.11134615384618005</c:v>
                </c:pt>
                <c:pt idx="156" formatCode="0.000">
                  <c:v>0.10337438539712071</c:v>
                </c:pt>
                <c:pt idx="157" formatCode="0.000">
                  <c:v>7.7293286153394952E-2</c:v>
                </c:pt>
                <c:pt idx="158" formatCode="0.000">
                  <c:v>7.7367500025170288E-2</c:v>
                </c:pt>
                <c:pt idx="159" formatCode="0.000">
                  <c:v>3.5974226613744768E-2</c:v>
                </c:pt>
                <c:pt idx="160" formatCode="0.000">
                  <c:v>3.6108741622546313E-2</c:v>
                </c:pt>
                <c:pt idx="161" formatCode="0.000">
                  <c:v>3.6263460851282847E-2</c:v>
                </c:pt>
                <c:pt idx="162" formatCode="0.000">
                  <c:v>2.2317327104244361E-2</c:v>
                </c:pt>
                <c:pt idx="163" formatCode="0.000">
                  <c:v>1.9896391156599344E-2</c:v>
                </c:pt>
                <c:pt idx="164" formatCode="0.000">
                  <c:v>1.8478061617650574E-2</c:v>
                </c:pt>
                <c:pt idx="165" formatCode="0.000">
                  <c:v>4.0897290799212505E-3</c:v>
                </c:pt>
                <c:pt idx="166" formatCode="0.000">
                  <c:v>-6.8270852336245469E-4</c:v>
                </c:pt>
                <c:pt idx="167" formatCode="0.000">
                  <c:v>-5.2974555309801274E-3</c:v>
                </c:pt>
                <c:pt idx="168" formatCode="0.000">
                  <c:v>-1.4722279430292862E-2</c:v>
                </c:pt>
                <c:pt idx="169" formatCode="0.000">
                  <c:v>-2.038711410816646E-2</c:v>
                </c:pt>
                <c:pt idx="170" formatCode="0.000">
                  <c:v>-2.5625124991813145E-2</c:v>
                </c:pt>
                <c:pt idx="171" formatCode="0.000">
                  <c:v>-2.5028017179541021E-2</c:v>
                </c:pt>
                <c:pt idx="172" formatCode="0.000">
                  <c:v>-2.5394658270332437E-2</c:v>
                </c:pt>
                <c:pt idx="173" formatCode="0.000">
                  <c:v>-2.6108084427501427E-2</c:v>
                </c:pt>
                <c:pt idx="174" formatCode="0.000">
                  <c:v>-2.5158281199780752E-2</c:v>
                </c:pt>
                <c:pt idx="175" formatCode="0.000">
                  <c:v>-2.0752852854100876E-2</c:v>
                </c:pt>
                <c:pt idx="176" formatCode="0.000">
                  <c:v>-1.74703088040052E-2</c:v>
                </c:pt>
                <c:pt idx="177" formatCode="0.000">
                  <c:v>-1.2815775084578221E-2</c:v>
                </c:pt>
                <c:pt idx="178" formatCode="0.000">
                  <c:v>-4.9504303710998232E-3</c:v>
                </c:pt>
                <c:pt idx="179" formatCode="0.000">
                  <c:v>1.2612786567282874E-3</c:v>
                </c:pt>
                <c:pt idx="180" formatCode="0.000">
                  <c:v>1.4359475097249941E-2</c:v>
                </c:pt>
                <c:pt idx="181" formatCode="0.000">
                  <c:v>2.6799747202879892E-2</c:v>
                </c:pt>
                <c:pt idx="182" formatCode="0.000">
                  <c:v>3.6343818793333649E-2</c:v>
                </c:pt>
                <c:pt idx="183" formatCode="0.000">
                  <c:v>5.0486916251788881E-2</c:v>
                </c:pt>
                <c:pt idx="184" formatCode="0.000">
                  <c:v>6.4751578485155517E-2</c:v>
                </c:pt>
                <c:pt idx="185" formatCode="0.000">
                  <c:v>7.5782659415877571E-2</c:v>
                </c:pt>
                <c:pt idx="186" formatCode="0.000">
                  <c:v>9.2720671929177864E-2</c:v>
                </c:pt>
                <c:pt idx="187" formatCode="0.000">
                  <c:v>0.10604946648554783</c:v>
                </c:pt>
                <c:pt idx="188" formatCode="0.000">
                  <c:v>0.11582909202798369</c:v>
                </c:pt>
                <c:pt idx="189" formatCode="0.000">
                  <c:v>0.12548100507778356</c:v>
                </c:pt>
                <c:pt idx="190" formatCode="0.000">
                  <c:v>0.13239146445041708</c:v>
                </c:pt>
                <c:pt idx="191" formatCode="0.000">
                  <c:v>0.13816617129909781</c:v>
                </c:pt>
                <c:pt idx="192" formatCode="0.000">
                  <c:v>0.14296318954698911</c:v>
                </c:pt>
                <c:pt idx="193" formatCode="0.000">
                  <c:v>0.1424600319753338</c:v>
                </c:pt>
                <c:pt idx="194" formatCode="0.000">
                  <c:v>0.14239384524074322</c:v>
                </c:pt>
                <c:pt idx="195" formatCode="0.000">
                  <c:v>0.13432687913514912</c:v>
                </c:pt>
                <c:pt idx="196" formatCode="0.000">
                  <c:v>0.10615173092170307</c:v>
                </c:pt>
                <c:pt idx="197" formatCode="0.000">
                  <c:v>0.10617519310297892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4E-4EBB-9628-B8273A57E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918560"/>
        <c:axId val="949921472"/>
      </c:lineChart>
      <c:catAx>
        <c:axId val="949918560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21472"/>
        <c:crosses val="autoZero"/>
        <c:auto val="1"/>
        <c:lblAlgn val="ctr"/>
        <c:lblOffset val="100"/>
        <c:noMultiLvlLbl val="0"/>
      </c:catAx>
      <c:valAx>
        <c:axId val="9499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9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regress!$BP$5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regress!$BJ$6:$BJ$21</c:f>
              <c:numCache>
                <c:formatCode>0.000</c:formatCode>
                <c:ptCount val="16"/>
                <c:pt idx="0">
                  <c:v>0.85023853301935326</c:v>
                </c:pt>
                <c:pt idx="1">
                  <c:v>1.1270339994059069</c:v>
                </c:pt>
                <c:pt idx="2">
                  <c:v>1.1678726747744146</c:v>
                </c:pt>
                <c:pt idx="3">
                  <c:v>1.6125604732315013</c:v>
                </c:pt>
                <c:pt idx="4">
                  <c:v>6.9766070421201282E-2</c:v>
                </c:pt>
                <c:pt idx="5">
                  <c:v>-1.4730283323890982</c:v>
                </c:pt>
                <c:pt idx="6">
                  <c:v>-1.6772217092316382</c:v>
                </c:pt>
                <c:pt idx="7">
                  <c:v>-1.7225980151966469</c:v>
                </c:pt>
                <c:pt idx="8">
                  <c:v>-0.92397503021249161</c:v>
                </c:pt>
                <c:pt idx="9">
                  <c:v>-1.1911280315814461E-2</c:v>
                </c:pt>
                <c:pt idx="10">
                  <c:v>7.4303701017702478E-2</c:v>
                </c:pt>
                <c:pt idx="11">
                  <c:v>0.22858314129873239</c:v>
                </c:pt>
                <c:pt idx="12">
                  <c:v>4.7077917438696958E-2</c:v>
                </c:pt>
                <c:pt idx="13">
                  <c:v>9.2454223403706015E-2</c:v>
                </c:pt>
                <c:pt idx="14">
                  <c:v>0.16959394354422097</c:v>
                </c:pt>
                <c:pt idx="15">
                  <c:v>0.36924968979025957</c:v>
                </c:pt>
              </c:numCache>
            </c:numRef>
          </c:xVal>
          <c:yVal>
            <c:numRef>
              <c:f>regress!$BP$6:$BP$21</c:f>
              <c:numCache>
                <c:formatCode>0.000</c:formatCode>
                <c:ptCount val="16"/>
                <c:pt idx="0">
                  <c:v>-0.10252578690757885</c:v>
                </c:pt>
                <c:pt idx="1">
                  <c:v>0.66943707023281618</c:v>
                </c:pt>
                <c:pt idx="2">
                  <c:v>8.8025918738153883E-3</c:v>
                </c:pt>
                <c:pt idx="3">
                  <c:v>4.7265573027500188E-2</c:v>
                </c:pt>
                <c:pt idx="4">
                  <c:v>4.3737824553956958E-2</c:v>
                </c:pt>
                <c:pt idx="5">
                  <c:v>-0.48790221347340196</c:v>
                </c:pt>
                <c:pt idx="6">
                  <c:v>-0.65578750056868251</c:v>
                </c:pt>
                <c:pt idx="7">
                  <c:v>0.81783236803934956</c:v>
                </c:pt>
                <c:pt idx="8">
                  <c:v>0.70398524368994864</c:v>
                </c:pt>
                <c:pt idx="9">
                  <c:v>0.59622172031940324</c:v>
                </c:pt>
                <c:pt idx="10">
                  <c:v>-0.20257276889366621</c:v>
                </c:pt>
                <c:pt idx="11">
                  <c:v>7.3445580034687014E-2</c:v>
                </c:pt>
                <c:pt idx="12">
                  <c:v>-0.34101519676308578</c:v>
                </c:pt>
                <c:pt idx="13">
                  <c:v>8.393365199523406E-2</c:v>
                </c:pt>
                <c:pt idx="14">
                  <c:v>-0.51747099276050768</c:v>
                </c:pt>
                <c:pt idx="15">
                  <c:v>-0.67241579370041393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F-4388-BB59-0E49C38B0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04703"/>
        <c:axId val="538898879"/>
      </c:scatterChart>
      <c:valAx>
        <c:axId val="53890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98879"/>
        <c:crosses val="autoZero"/>
        <c:crossBetween val="midCat"/>
      </c:valAx>
      <c:valAx>
        <c:axId val="5388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04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y_std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1823064845529991E-2"/>
                  <c:y val="-0.2551785889606691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Sheet1!$D$2:$D$62</c:f>
              <c:numCache>
                <c:formatCode>General</c:formatCode>
                <c:ptCount val="61"/>
                <c:pt idx="0">
                  <c:v>0.16704857531497949</c:v>
                </c:pt>
                <c:pt idx="1">
                  <c:v>0.19618877361836118</c:v>
                </c:pt>
                <c:pt idx="2">
                  <c:v>-5.1502911960382786E-2</c:v>
                </c:pt>
                <c:pt idx="3">
                  <c:v>-8.4285635051687097E-2</c:v>
                </c:pt>
                <c:pt idx="4">
                  <c:v>0.13790837701159783</c:v>
                </c:pt>
                <c:pt idx="5">
                  <c:v>0.17069110010290214</c:v>
                </c:pt>
                <c:pt idx="6">
                  <c:v>0.52765852931932755</c:v>
                </c:pt>
                <c:pt idx="7">
                  <c:v>-0.71079989857439296</c:v>
                </c:pt>
                <c:pt idx="8">
                  <c:v>-1.9492583264681131</c:v>
                </c:pt>
                <c:pt idx="9">
                  <c:v>-2.1131719419246351</c:v>
                </c:pt>
                <c:pt idx="10">
                  <c:v>-2.1495971898038624</c:v>
                </c:pt>
                <c:pt idx="11">
                  <c:v>-1.5085128271294657</c:v>
                </c:pt>
                <c:pt idx="12">
                  <c:v>-0.77636534475700159</c:v>
                </c:pt>
                <c:pt idx="13">
                  <c:v>-0.70715737378646992</c:v>
                </c:pt>
                <c:pt idx="14">
                  <c:v>-0.58331153099709798</c:v>
                </c:pt>
                <c:pt idx="15">
                  <c:v>-0.72901252251400639</c:v>
                </c:pt>
                <c:pt idx="16">
                  <c:v>-0.69258727463477909</c:v>
                </c:pt>
                <c:pt idx="17">
                  <c:v>-0.63066435324009318</c:v>
                </c:pt>
                <c:pt idx="18">
                  <c:v>-0.47039326257149422</c:v>
                </c:pt>
                <c:pt idx="19">
                  <c:v>0.93380004317270948</c:v>
                </c:pt>
                <c:pt idx="20">
                  <c:v>1.4346472015120817</c:v>
                </c:pt>
                <c:pt idx="21">
                  <c:v>1.2634485364797141</c:v>
                </c:pt>
                <c:pt idx="22">
                  <c:v>1.1141050201748832</c:v>
                </c:pt>
                <c:pt idx="23">
                  <c:v>0.95019140471836161</c:v>
                </c:pt>
                <c:pt idx="24">
                  <c:v>1.1432452184782649</c:v>
                </c:pt>
                <c:pt idx="25">
                  <c:v>1.394579428844932</c:v>
                </c:pt>
                <c:pt idx="26">
                  <c:v>0.96476150387005211</c:v>
                </c:pt>
                <c:pt idx="27">
                  <c:v>0.61143659944154993</c:v>
                </c:pt>
                <c:pt idx="28">
                  <c:v>0.17069110010290214</c:v>
                </c:pt>
                <c:pt idx="29">
                  <c:v>-0.18627632911352299</c:v>
                </c:pt>
                <c:pt idx="30">
                  <c:v>-0.67073212590724307</c:v>
                </c:pt>
                <c:pt idx="31">
                  <c:v>0.3710299634386513</c:v>
                </c:pt>
                <c:pt idx="32">
                  <c:v>1.4127920527845452</c:v>
                </c:pt>
                <c:pt idx="33">
                  <c:v>0.66243194647246739</c:v>
                </c:pt>
                <c:pt idx="34">
                  <c:v>0.1998312984062838</c:v>
                </c:pt>
                <c:pt idx="35">
                  <c:v>1.2088106646608734</c:v>
                </c:pt>
                <c:pt idx="36">
                  <c:v>1.008471801325125</c:v>
                </c:pt>
                <c:pt idx="37">
                  <c:v>0.88098343374783039</c:v>
                </c:pt>
                <c:pt idx="38">
                  <c:v>0.70249971913961762</c:v>
                </c:pt>
                <c:pt idx="39">
                  <c:v>0.89555353289952089</c:v>
                </c:pt>
                <c:pt idx="40">
                  <c:v>0.95747645429420691</c:v>
                </c:pt>
                <c:pt idx="41">
                  <c:v>1.281661160419328</c:v>
                </c:pt>
                <c:pt idx="42">
                  <c:v>1.3253714578744002</c:v>
                </c:pt>
                <c:pt idx="43">
                  <c:v>0.29089441810435152</c:v>
                </c:pt>
                <c:pt idx="44">
                  <c:v>-0.74358262166569722</c:v>
                </c:pt>
                <c:pt idx="45">
                  <c:v>-0.14620855644637309</c:v>
                </c:pt>
                <c:pt idx="46">
                  <c:v>0.53858610368309545</c:v>
                </c:pt>
                <c:pt idx="47">
                  <c:v>0.13062332743575256</c:v>
                </c:pt>
                <c:pt idx="48">
                  <c:v>0.16704857531497949</c:v>
                </c:pt>
                <c:pt idx="49">
                  <c:v>0.19618877361836118</c:v>
                </c:pt>
                <c:pt idx="50">
                  <c:v>-5.1502911960382786E-2</c:v>
                </c:pt>
                <c:pt idx="51">
                  <c:v>-8.4285635051687097E-2</c:v>
                </c:pt>
                <c:pt idx="52">
                  <c:v>0.13790837701159783</c:v>
                </c:pt>
                <c:pt idx="53">
                  <c:v>0.17069110010290214</c:v>
                </c:pt>
                <c:pt idx="54">
                  <c:v>0.52765852931932755</c:v>
                </c:pt>
                <c:pt idx="55">
                  <c:v>-0.71079989857439296</c:v>
                </c:pt>
                <c:pt idx="56">
                  <c:v>-1.9492583264681131</c:v>
                </c:pt>
                <c:pt idx="57">
                  <c:v>-2.1131719419246351</c:v>
                </c:pt>
                <c:pt idx="58">
                  <c:v>-2.1495971898038624</c:v>
                </c:pt>
                <c:pt idx="59">
                  <c:v>-1.5085128271294657</c:v>
                </c:pt>
                <c:pt idx="60">
                  <c:v>-0.77636534475700159</c:v>
                </c:pt>
              </c:numCache>
            </c:numRef>
          </c:xVal>
          <c:yVal>
            <c:numRef>
              <c:f>Sheet1!$E$2:$E$62</c:f>
              <c:numCache>
                <c:formatCode>General</c:formatCode>
                <c:ptCount val="61"/>
                <c:pt idx="0">
                  <c:v>2.4807163354245434</c:v>
                </c:pt>
                <c:pt idx="1">
                  <c:v>-0.3746779655747825</c:v>
                </c:pt>
                <c:pt idx="2">
                  <c:v>-2.528171036539967</c:v>
                </c:pt>
                <c:pt idx="3">
                  <c:v>0.75521103946486623</c:v>
                </c:pt>
                <c:pt idx="4">
                  <c:v>0.94435643514558787</c:v>
                </c:pt>
                <c:pt idx="5">
                  <c:v>-0.87564474964647188</c:v>
                </c:pt>
                <c:pt idx="6">
                  <c:v>-1.1282345892535302</c:v>
                </c:pt>
                <c:pt idx="7">
                  <c:v>-0.22779402319588157</c:v>
                </c:pt>
                <c:pt idx="8">
                  <c:v>-2.0953931646861963</c:v>
                </c:pt>
                <c:pt idx="9">
                  <c:v>3.4870737414413905E-2</c:v>
                </c:pt>
                <c:pt idx="10">
                  <c:v>0.15244489939130179</c:v>
                </c:pt>
                <c:pt idx="11">
                  <c:v>0.15777541318208843</c:v>
                </c:pt>
                <c:pt idx="12">
                  <c:v>0.678901487952005</c:v>
                </c:pt>
                <c:pt idx="13">
                  <c:v>0.24594764484125553</c:v>
                </c:pt>
                <c:pt idx="14">
                  <c:v>0.13463121308255041</c:v>
                </c:pt>
                <c:pt idx="15">
                  <c:v>0.51541569598975923</c:v>
                </c:pt>
                <c:pt idx="16">
                  <c:v>0.79735533775760037</c:v>
                </c:pt>
                <c:pt idx="17">
                  <c:v>0.50620198197428168</c:v>
                </c:pt>
                <c:pt idx="18">
                  <c:v>0.68227732028216526</c:v>
                </c:pt>
                <c:pt idx="19">
                  <c:v>4.3922697620933607E-2</c:v>
                </c:pt>
                <c:pt idx="20">
                  <c:v>0.58459395792015401</c:v>
                </c:pt>
                <c:pt idx="21">
                  <c:v>1.3202672099267387</c:v>
                </c:pt>
                <c:pt idx="22">
                  <c:v>-0.53555886312635781</c:v>
                </c:pt>
                <c:pt idx="23">
                  <c:v>0.64668978840500113</c:v>
                </c:pt>
                <c:pt idx="24">
                  <c:v>-0.13169376723099227</c:v>
                </c:pt>
                <c:pt idx="25">
                  <c:v>0.12251019693901911</c:v>
                </c:pt>
                <c:pt idx="26">
                  <c:v>-2.0285338573812151E-2</c:v>
                </c:pt>
                <c:pt idx="27">
                  <c:v>-0.41897337161464288</c:v>
                </c:pt>
                <c:pt idx="28">
                  <c:v>-0.49228152739372211</c:v>
                </c:pt>
                <c:pt idx="29">
                  <c:v>0.11431951271450752</c:v>
                </c:pt>
                <c:pt idx="30">
                  <c:v>0.36525598232058165</c:v>
                </c:pt>
                <c:pt idx="31">
                  <c:v>-0.2033184475325501</c:v>
                </c:pt>
                <c:pt idx="32">
                  <c:v>-1.110439087528007</c:v>
                </c:pt>
                <c:pt idx="33">
                  <c:v>1.2915507570175655</c:v>
                </c:pt>
                <c:pt idx="34">
                  <c:v>-0.80354528594755126</c:v>
                </c:pt>
                <c:pt idx="35">
                  <c:v>-0.16498947952701187</c:v>
                </c:pt>
                <c:pt idx="36">
                  <c:v>0.2752965605142344</c:v>
                </c:pt>
                <c:pt idx="37">
                  <c:v>9.1340573701279765E-2</c:v>
                </c:pt>
                <c:pt idx="38">
                  <c:v>-1.3346282739207085</c:v>
                </c:pt>
                <c:pt idx="39">
                  <c:v>0.48917061854889449</c:v>
                </c:pt>
                <c:pt idx="40">
                  <c:v>0.19354661842126639</c:v>
                </c:pt>
                <c:pt idx="41">
                  <c:v>-3.2487114511034025E-2</c:v>
                </c:pt>
                <c:pt idx="42">
                  <c:v>0.61249404829299436</c:v>
                </c:pt>
                <c:pt idx="43">
                  <c:v>0.34042096390221088</c:v>
                </c:pt>
                <c:pt idx="44">
                  <c:v>-0.50862946969304479</c:v>
                </c:pt>
                <c:pt idx="45">
                  <c:v>1.3863366648825346</c:v>
                </c:pt>
                <c:pt idx="46">
                  <c:v>0.63521817673717162</c:v>
                </c:pt>
                <c:pt idx="47">
                  <c:v>-3.7147657796206379E-2</c:v>
                </c:pt>
                <c:pt idx="48">
                  <c:v>0.7428294107822877</c:v>
                </c:pt>
                <c:pt idx="49">
                  <c:v>-0.54867027222511344</c:v>
                </c:pt>
                <c:pt idx="50">
                  <c:v>-0.16349914853793182</c:v>
                </c:pt>
                <c:pt idx="51">
                  <c:v>0.71392634940684885</c:v>
                </c:pt>
                <c:pt idx="52">
                  <c:v>-1.4816380276843566</c:v>
                </c:pt>
                <c:pt idx="53">
                  <c:v>-1.3003334579715069</c:v>
                </c:pt>
                <c:pt idx="54">
                  <c:v>1.2707966394884305</c:v>
                </c:pt>
                <c:pt idx="55">
                  <c:v>-1.7333297695610961</c:v>
                </c:pt>
                <c:pt idx="56">
                  <c:v>-3.5287502046582668</c:v>
                </c:pt>
                <c:pt idx="57">
                  <c:v>0.76071723083253506</c:v>
                </c:pt>
                <c:pt idx="58">
                  <c:v>1.1487893965523788</c:v>
                </c:pt>
                <c:pt idx="59">
                  <c:v>0.79177339165181937</c:v>
                </c:pt>
                <c:pt idx="60">
                  <c:v>-0.24775819455106426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8-42CB-B151-3CC76825B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303375"/>
        <c:axId val="433341375"/>
      </c:scatterChart>
      <c:valAx>
        <c:axId val="531303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341375"/>
        <c:crosses val="autoZero"/>
        <c:crossBetween val="midCat"/>
      </c:valAx>
      <c:valAx>
        <c:axId val="4333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303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li keqiang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Sheet1!$D$2:$D$62</c:f>
              <c:numCache>
                <c:formatCode>General</c:formatCode>
                <c:ptCount val="61"/>
                <c:pt idx="0">
                  <c:v>0.16704857531497949</c:v>
                </c:pt>
                <c:pt idx="1">
                  <c:v>0.19618877361836118</c:v>
                </c:pt>
                <c:pt idx="2">
                  <c:v>-5.1502911960382786E-2</c:v>
                </c:pt>
                <c:pt idx="3">
                  <c:v>-8.4285635051687097E-2</c:v>
                </c:pt>
                <c:pt idx="4">
                  <c:v>0.13790837701159783</c:v>
                </c:pt>
                <c:pt idx="5">
                  <c:v>0.17069110010290214</c:v>
                </c:pt>
                <c:pt idx="6">
                  <c:v>0.52765852931932755</c:v>
                </c:pt>
                <c:pt idx="7">
                  <c:v>-0.71079989857439296</c:v>
                </c:pt>
                <c:pt idx="8">
                  <c:v>-1.9492583264681131</c:v>
                </c:pt>
                <c:pt idx="9">
                  <c:v>-2.1131719419246351</c:v>
                </c:pt>
                <c:pt idx="10">
                  <c:v>-2.1495971898038624</c:v>
                </c:pt>
                <c:pt idx="11">
                  <c:v>-1.5085128271294657</c:v>
                </c:pt>
                <c:pt idx="12">
                  <c:v>-0.77636534475700159</c:v>
                </c:pt>
                <c:pt idx="13">
                  <c:v>-0.70715737378646992</c:v>
                </c:pt>
                <c:pt idx="14">
                  <c:v>-0.58331153099709798</c:v>
                </c:pt>
                <c:pt idx="15">
                  <c:v>-0.72901252251400639</c:v>
                </c:pt>
                <c:pt idx="16">
                  <c:v>-0.69258727463477909</c:v>
                </c:pt>
                <c:pt idx="17">
                  <c:v>-0.63066435324009318</c:v>
                </c:pt>
                <c:pt idx="18">
                  <c:v>-0.47039326257149422</c:v>
                </c:pt>
                <c:pt idx="19">
                  <c:v>0.93380004317270948</c:v>
                </c:pt>
                <c:pt idx="20">
                  <c:v>1.4346472015120817</c:v>
                </c:pt>
                <c:pt idx="21">
                  <c:v>1.2634485364797141</c:v>
                </c:pt>
                <c:pt idx="22">
                  <c:v>1.1141050201748832</c:v>
                </c:pt>
                <c:pt idx="23">
                  <c:v>0.95019140471836161</c:v>
                </c:pt>
                <c:pt idx="24">
                  <c:v>1.1432452184782649</c:v>
                </c:pt>
                <c:pt idx="25">
                  <c:v>1.394579428844932</c:v>
                </c:pt>
                <c:pt idx="26">
                  <c:v>0.96476150387005211</c:v>
                </c:pt>
                <c:pt idx="27">
                  <c:v>0.61143659944154993</c:v>
                </c:pt>
                <c:pt idx="28">
                  <c:v>0.17069110010290214</c:v>
                </c:pt>
                <c:pt idx="29">
                  <c:v>-0.18627632911352299</c:v>
                </c:pt>
                <c:pt idx="30">
                  <c:v>-0.67073212590724307</c:v>
                </c:pt>
                <c:pt idx="31">
                  <c:v>0.3710299634386513</c:v>
                </c:pt>
                <c:pt idx="32">
                  <c:v>1.4127920527845452</c:v>
                </c:pt>
                <c:pt idx="33">
                  <c:v>0.66243194647246739</c:v>
                </c:pt>
                <c:pt idx="34">
                  <c:v>0.1998312984062838</c:v>
                </c:pt>
                <c:pt idx="35">
                  <c:v>1.2088106646608734</c:v>
                </c:pt>
                <c:pt idx="36">
                  <c:v>1.008471801325125</c:v>
                </c:pt>
                <c:pt idx="37">
                  <c:v>0.88098343374783039</c:v>
                </c:pt>
                <c:pt idx="38">
                  <c:v>0.70249971913961762</c:v>
                </c:pt>
                <c:pt idx="39">
                  <c:v>0.89555353289952089</c:v>
                </c:pt>
                <c:pt idx="40">
                  <c:v>0.95747645429420691</c:v>
                </c:pt>
                <c:pt idx="41">
                  <c:v>1.281661160419328</c:v>
                </c:pt>
                <c:pt idx="42">
                  <c:v>1.3253714578744002</c:v>
                </c:pt>
                <c:pt idx="43">
                  <c:v>0.29089441810435152</c:v>
                </c:pt>
                <c:pt idx="44">
                  <c:v>-0.74358262166569722</c:v>
                </c:pt>
                <c:pt idx="45">
                  <c:v>-0.14620855644637309</c:v>
                </c:pt>
                <c:pt idx="46">
                  <c:v>0.53858610368309545</c:v>
                </c:pt>
                <c:pt idx="47">
                  <c:v>0.13062332743575256</c:v>
                </c:pt>
                <c:pt idx="48">
                  <c:v>0.16704857531497949</c:v>
                </c:pt>
                <c:pt idx="49">
                  <c:v>0.19618877361836118</c:v>
                </c:pt>
                <c:pt idx="50">
                  <c:v>-5.1502911960382786E-2</c:v>
                </c:pt>
                <c:pt idx="51">
                  <c:v>-8.4285635051687097E-2</c:v>
                </c:pt>
                <c:pt idx="52">
                  <c:v>0.13790837701159783</c:v>
                </c:pt>
                <c:pt idx="53">
                  <c:v>0.17069110010290214</c:v>
                </c:pt>
                <c:pt idx="54">
                  <c:v>0.52765852931932755</c:v>
                </c:pt>
                <c:pt idx="55">
                  <c:v>-0.71079989857439296</c:v>
                </c:pt>
                <c:pt idx="56">
                  <c:v>-1.9492583264681131</c:v>
                </c:pt>
                <c:pt idx="57">
                  <c:v>-2.1131719419246351</c:v>
                </c:pt>
                <c:pt idx="58">
                  <c:v>-2.1495971898038624</c:v>
                </c:pt>
                <c:pt idx="59">
                  <c:v>-1.5085128271294657</c:v>
                </c:pt>
                <c:pt idx="60">
                  <c:v>-0.77636534475700159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66-BEB4-1ADB3562A6B9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y_std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Sheet1!$E$2:$E$62</c:f>
              <c:numCache>
                <c:formatCode>General</c:formatCode>
                <c:ptCount val="61"/>
                <c:pt idx="0">
                  <c:v>2.4807163354245434</c:v>
                </c:pt>
                <c:pt idx="1">
                  <c:v>-0.3746779655747825</c:v>
                </c:pt>
                <c:pt idx="2">
                  <c:v>-2.528171036539967</c:v>
                </c:pt>
                <c:pt idx="3">
                  <c:v>0.75521103946486623</c:v>
                </c:pt>
                <c:pt idx="4">
                  <c:v>0.94435643514558787</c:v>
                </c:pt>
                <c:pt idx="5">
                  <c:v>-0.87564474964647188</c:v>
                </c:pt>
                <c:pt idx="6">
                  <c:v>-1.1282345892535302</c:v>
                </c:pt>
                <c:pt idx="7">
                  <c:v>-0.22779402319588157</c:v>
                </c:pt>
                <c:pt idx="8">
                  <c:v>-2.0953931646861963</c:v>
                </c:pt>
                <c:pt idx="9">
                  <c:v>3.4870737414413905E-2</c:v>
                </c:pt>
                <c:pt idx="10">
                  <c:v>0.15244489939130179</c:v>
                </c:pt>
                <c:pt idx="11">
                  <c:v>0.15777541318208843</c:v>
                </c:pt>
                <c:pt idx="12">
                  <c:v>0.678901487952005</c:v>
                </c:pt>
                <c:pt idx="13">
                  <c:v>0.24594764484125553</c:v>
                </c:pt>
                <c:pt idx="14">
                  <c:v>0.13463121308255041</c:v>
                </c:pt>
                <c:pt idx="15">
                  <c:v>0.51541569598975923</c:v>
                </c:pt>
                <c:pt idx="16">
                  <c:v>0.79735533775760037</c:v>
                </c:pt>
                <c:pt idx="17">
                  <c:v>0.50620198197428168</c:v>
                </c:pt>
                <c:pt idx="18">
                  <c:v>0.68227732028216526</c:v>
                </c:pt>
                <c:pt idx="19">
                  <c:v>4.3922697620933607E-2</c:v>
                </c:pt>
                <c:pt idx="20">
                  <c:v>0.58459395792015401</c:v>
                </c:pt>
                <c:pt idx="21">
                  <c:v>1.3202672099267387</c:v>
                </c:pt>
                <c:pt idx="22">
                  <c:v>-0.53555886312635781</c:v>
                </c:pt>
                <c:pt idx="23">
                  <c:v>0.64668978840500113</c:v>
                </c:pt>
                <c:pt idx="24">
                  <c:v>-0.13169376723099227</c:v>
                </c:pt>
                <c:pt idx="25">
                  <c:v>0.12251019693901911</c:v>
                </c:pt>
                <c:pt idx="26">
                  <c:v>-2.0285338573812151E-2</c:v>
                </c:pt>
                <c:pt idx="27">
                  <c:v>-0.41897337161464288</c:v>
                </c:pt>
                <c:pt idx="28">
                  <c:v>-0.49228152739372211</c:v>
                </c:pt>
                <c:pt idx="29">
                  <c:v>0.11431951271450752</c:v>
                </c:pt>
                <c:pt idx="30">
                  <c:v>0.36525598232058165</c:v>
                </c:pt>
                <c:pt idx="31">
                  <c:v>-0.2033184475325501</c:v>
                </c:pt>
                <c:pt idx="32">
                  <c:v>-1.110439087528007</c:v>
                </c:pt>
                <c:pt idx="33">
                  <c:v>1.2915507570175655</c:v>
                </c:pt>
                <c:pt idx="34">
                  <c:v>-0.80354528594755126</c:v>
                </c:pt>
                <c:pt idx="35">
                  <c:v>-0.16498947952701187</c:v>
                </c:pt>
                <c:pt idx="36">
                  <c:v>0.2752965605142344</c:v>
                </c:pt>
                <c:pt idx="37">
                  <c:v>9.1340573701279765E-2</c:v>
                </c:pt>
                <c:pt idx="38">
                  <c:v>-1.3346282739207085</c:v>
                </c:pt>
                <c:pt idx="39">
                  <c:v>0.48917061854889449</c:v>
                </c:pt>
                <c:pt idx="40">
                  <c:v>0.19354661842126639</c:v>
                </c:pt>
                <c:pt idx="41">
                  <c:v>-3.2487114511034025E-2</c:v>
                </c:pt>
                <c:pt idx="42">
                  <c:v>0.61249404829299436</c:v>
                </c:pt>
                <c:pt idx="43">
                  <c:v>0.34042096390221088</c:v>
                </c:pt>
                <c:pt idx="44">
                  <c:v>-0.50862946969304479</c:v>
                </c:pt>
                <c:pt idx="45">
                  <c:v>1.3863366648825346</c:v>
                </c:pt>
                <c:pt idx="46">
                  <c:v>0.63521817673717162</c:v>
                </c:pt>
                <c:pt idx="47">
                  <c:v>-3.7147657796206379E-2</c:v>
                </c:pt>
                <c:pt idx="48">
                  <c:v>0.7428294107822877</c:v>
                </c:pt>
                <c:pt idx="49">
                  <c:v>-0.54867027222511344</c:v>
                </c:pt>
                <c:pt idx="50">
                  <c:v>-0.16349914853793182</c:v>
                </c:pt>
                <c:pt idx="51">
                  <c:v>0.71392634940684885</c:v>
                </c:pt>
                <c:pt idx="52">
                  <c:v>-1.4816380276843566</c:v>
                </c:pt>
                <c:pt idx="53">
                  <c:v>-1.3003334579715069</c:v>
                </c:pt>
                <c:pt idx="54">
                  <c:v>1.2707966394884305</c:v>
                </c:pt>
                <c:pt idx="55">
                  <c:v>-1.7333297695610961</c:v>
                </c:pt>
                <c:pt idx="56">
                  <c:v>-3.5287502046582668</c:v>
                </c:pt>
                <c:pt idx="57">
                  <c:v>0.76071723083253506</c:v>
                </c:pt>
                <c:pt idx="58">
                  <c:v>1.1487893965523788</c:v>
                </c:pt>
                <c:pt idx="59">
                  <c:v>0.79177339165181937</c:v>
                </c:pt>
                <c:pt idx="60">
                  <c:v>-0.24775819455106426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66-BEB4-1ADB3562A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954399"/>
        <c:axId val="438953567"/>
      </c:lineChart>
      <c:catAx>
        <c:axId val="438954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3567"/>
        <c:crosses val="autoZero"/>
        <c:auto val="1"/>
        <c:lblAlgn val="ctr"/>
        <c:lblOffset val="100"/>
        <c:noMultiLvlLbl val="0"/>
      </c:catAx>
      <c:valAx>
        <c:axId val="43895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CPD for DPD</a:t>
            </a:r>
            <a:r>
              <a:rPr lang="en-US" baseline="0"/>
              <a:t> 0 at 202101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Sheet3!$C$2</c:f>
              <c:strCache>
                <c:ptCount val="1"/>
                <c:pt idx="0">
                  <c:v>TTC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Sheet3!$D$2:$AM$2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5.2907126438160492E-4</c:v>
                </c:pt>
                <c:pt idx="4">
                  <c:v>1.863213759244415E-3</c:v>
                </c:pt>
                <c:pt idx="5">
                  <c:v>4.0328723664175125E-3</c:v>
                </c:pt>
                <c:pt idx="6">
                  <c:v>6.9405119467761591E-3</c:v>
                </c:pt>
                <c:pt idx="7">
                  <c:v>1.0445980142165757E-2</c:v>
                </c:pt>
                <c:pt idx="8">
                  <c:v>1.4410812099176412E-2</c:v>
                </c:pt>
                <c:pt idx="9">
                  <c:v>1.8716116525620517E-2</c:v>
                </c:pt>
                <c:pt idx="10">
                  <c:v>2.3266815348100739E-2</c:v>
                </c:pt>
                <c:pt idx="11">
                  <c:v>2.7989918473644779E-2</c:v>
                </c:pt>
                <c:pt idx="12">
                  <c:v>3.2830782448030268E-2</c:v>
                </c:pt>
                <c:pt idx="13">
                  <c:v>3.77491528128958E-2</c:v>
                </c:pt>
                <c:pt idx="14">
                  <c:v>4.2715690375401939E-2</c:v>
                </c:pt>
                <c:pt idx="15">
                  <c:v>4.7709167851669128E-2</c:v>
                </c:pt>
                <c:pt idx="16">
                  <c:v>5.2714308026835438E-2</c:v>
                </c:pt>
                <c:pt idx="17">
                  <c:v>5.772016089425961E-2</c:v>
                </c:pt>
                <c:pt idx="18">
                  <c:v>6.2718905651763135E-2</c:v>
                </c:pt>
                <c:pt idx="19">
                  <c:v>6.7704975801813755E-2</c:v>
                </c:pt>
                <c:pt idx="20">
                  <c:v>7.2674424703899551E-2</c:v>
                </c:pt>
                <c:pt idx="21">
                  <c:v>7.7624467641212544E-2</c:v>
                </c:pt>
                <c:pt idx="22">
                  <c:v>8.2553152324276582E-2</c:v>
                </c:pt>
                <c:pt idx="23">
                  <c:v>8.7459122306726589E-2</c:v>
                </c:pt>
                <c:pt idx="24">
                  <c:v>9.2341447354670703E-2</c:v>
                </c:pt>
                <c:pt idx="25">
                  <c:v>9.7199501938614388E-2</c:v>
                </c:pt>
                <c:pt idx="26">
                  <c:v>0.10203287825290377</c:v>
                </c:pt>
                <c:pt idx="27">
                  <c:v>0.10684132397916704</c:v>
                </c:pt>
                <c:pt idx="28">
                  <c:v>0.11162469776828751</c:v>
                </c:pt>
                <c:pt idx="29">
                  <c:v>0.11638293740329123</c:v>
                </c:pt>
                <c:pt idx="30">
                  <c:v>0.12111603703446208</c:v>
                </c:pt>
                <c:pt idx="31">
                  <c:v>0.12582403090332511</c:v>
                </c:pt>
                <c:pt idx="32">
                  <c:v>0.13050698170697475</c:v>
                </c:pt>
                <c:pt idx="33">
                  <c:v>0.13516497228044175</c:v>
                </c:pt>
                <c:pt idx="34">
                  <c:v>0.13979809965140755</c:v>
                </c:pt>
                <c:pt idx="35">
                  <c:v>0.14440647079101979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3F2-8E38-8B52E7C20821}"/>
            </c:ext>
          </c:extLst>
        </c:ser>
        <c:ser>
          <c:idx val="1"/>
          <c:order val="1"/>
          <c:tx>
            <c:strRef>
              <c:f>Sheet3!$C$3</c:f>
              <c:strCache>
                <c:ptCount val="1"/>
                <c:pt idx="0">
                  <c:v>base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Sheet3!$D$3:$AM$3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9.8332221651035957E-4</c:v>
                </c:pt>
                <c:pt idx="4">
                  <c:v>3.1788945129851919E-3</c:v>
                </c:pt>
                <c:pt idx="5">
                  <c:v>6.4627972392443632E-3</c:v>
                </c:pt>
                <c:pt idx="6">
                  <c:v>1.064807394771383E-2</c:v>
                </c:pt>
                <c:pt idx="7">
                  <c:v>1.5549579053945261E-2</c:v>
                </c:pt>
                <c:pt idx="8">
                  <c:v>2.1024444105364311E-2</c:v>
                </c:pt>
                <c:pt idx="9">
                  <c:v>2.6982921910234759E-2</c:v>
                </c:pt>
                <c:pt idx="10">
                  <c:v>3.33350998320011E-2</c:v>
                </c:pt>
                <c:pt idx="11">
                  <c:v>3.9964607646343887E-2</c:v>
                </c:pt>
                <c:pt idx="12">
                  <c:v>4.6825801805677407E-2</c:v>
                </c:pt>
                <c:pt idx="13">
                  <c:v>5.3733387643206891E-2</c:v>
                </c:pt>
                <c:pt idx="14">
                  <c:v>6.070425791799286E-2</c:v>
                </c:pt>
                <c:pt idx="15">
                  <c:v>6.7728512079553896E-2</c:v>
                </c:pt>
                <c:pt idx="16">
                  <c:v>7.4743319617484955E-2</c:v>
                </c:pt>
                <c:pt idx="17">
                  <c:v>8.1675325729923767E-2</c:v>
                </c:pt>
                <c:pt idx="18">
                  <c:v>8.8499443176256201E-2</c:v>
                </c:pt>
                <c:pt idx="19">
                  <c:v>9.5188148123720825E-2</c:v>
                </c:pt>
                <c:pt idx="20">
                  <c:v>0.1017302365899854</c:v>
                </c:pt>
                <c:pt idx="21">
                  <c:v>0.1081053810201969</c:v>
                </c:pt>
                <c:pt idx="22">
                  <c:v>0.1142946678772353</c:v>
                </c:pt>
                <c:pt idx="23">
                  <c:v>0.120352460174263</c:v>
                </c:pt>
                <c:pt idx="24">
                  <c:v>0.1263263238001513</c:v>
                </c:pt>
                <c:pt idx="25">
                  <c:v>0.1322518033459672</c:v>
                </c:pt>
                <c:pt idx="26">
                  <c:v>0.1381271553604386</c:v>
                </c:pt>
                <c:pt idx="27">
                  <c:v>0.1439689335628308</c:v>
                </c:pt>
                <c:pt idx="28">
                  <c:v>0.14973311896452651</c:v>
                </c:pt>
                <c:pt idx="29">
                  <c:v>0.15544267488658761</c:v>
                </c:pt>
                <c:pt idx="30">
                  <c:v>0.16112823626664161</c:v>
                </c:pt>
                <c:pt idx="31">
                  <c:v>0.16684032446569899</c:v>
                </c:pt>
                <c:pt idx="32">
                  <c:v>0.17263525611731401</c:v>
                </c:pt>
                <c:pt idx="33">
                  <c:v>0.1785814427493056</c:v>
                </c:pt>
                <c:pt idx="34">
                  <c:v>0.1847175136972235</c:v>
                </c:pt>
                <c:pt idx="35">
                  <c:v>0.19101608498820641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9-43F2-8E38-8B52E7C20821}"/>
            </c:ext>
          </c:extLst>
        </c:ser>
        <c:ser>
          <c:idx val="2"/>
          <c:order val="2"/>
          <c:tx>
            <c:strRef>
              <c:f>Sheet3!$C$4</c:f>
              <c:strCache>
                <c:ptCount val="1"/>
                <c:pt idx="0">
                  <c:v>best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Sheet3!$D$4:$AM$4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7.8439919898518854E-4</c:v>
                </c:pt>
                <c:pt idx="4">
                  <c:v>2.480522325200948E-3</c:v>
                </c:pt>
                <c:pt idx="5">
                  <c:v>4.9507552919885092E-3</c:v>
                </c:pt>
                <c:pt idx="6">
                  <c:v>8.0182871252136387E-3</c:v>
                </c:pt>
                <c:pt idx="7">
                  <c:v>1.152906077811713E-2</c:v>
                </c:pt>
                <c:pt idx="8">
                  <c:v>1.534714918488346E-2</c:v>
                </c:pt>
                <c:pt idx="9">
                  <c:v>1.939849190564082E-2</c:v>
                </c:pt>
                <c:pt idx="10">
                  <c:v>2.3599200195908051E-2</c:v>
                </c:pt>
                <c:pt idx="11">
                  <c:v>2.7868157043959622E-2</c:v>
                </c:pt>
                <c:pt idx="12">
                  <c:v>3.2219890990589757E-2</c:v>
                </c:pt>
                <c:pt idx="13">
                  <c:v>3.6466081443484698E-2</c:v>
                </c:pt>
                <c:pt idx="14">
                  <c:v>4.0670060772310973E-2</c:v>
                </c:pt>
                <c:pt idx="15">
                  <c:v>4.4796838862195952E-2</c:v>
                </c:pt>
                <c:pt idx="16">
                  <c:v>4.8841503295159558E-2</c:v>
                </c:pt>
                <c:pt idx="17">
                  <c:v>5.2734097785553657E-2</c:v>
                </c:pt>
                <c:pt idx="18">
                  <c:v>5.6478631582182609E-2</c:v>
                </c:pt>
                <c:pt idx="19">
                  <c:v>6.0056647668899107E-2</c:v>
                </c:pt>
                <c:pt idx="20">
                  <c:v>6.3494364697729816E-2</c:v>
                </c:pt>
                <c:pt idx="21">
                  <c:v>6.679481964964086E-2</c:v>
                </c:pt>
                <c:pt idx="22">
                  <c:v>6.9945825291287816E-2</c:v>
                </c:pt>
                <c:pt idx="23">
                  <c:v>7.2979735444073213E-2</c:v>
                </c:pt>
                <c:pt idx="24">
                  <c:v>7.5909638825016085E-2</c:v>
                </c:pt>
                <c:pt idx="25">
                  <c:v>7.8756009006961128E-2</c:v>
                </c:pt>
                <c:pt idx="26">
                  <c:v>8.1514451323823178E-2</c:v>
                </c:pt>
                <c:pt idx="27">
                  <c:v>8.4220681011239737E-2</c:v>
                </c:pt>
                <c:pt idx="28">
                  <c:v>8.6846179768502424E-2</c:v>
                </c:pt>
                <c:pt idx="29">
                  <c:v>8.9427591463530617E-2</c:v>
                </c:pt>
                <c:pt idx="30">
                  <c:v>9.1974159458679886E-2</c:v>
                </c:pt>
                <c:pt idx="31">
                  <c:v>9.4520285649587393E-2</c:v>
                </c:pt>
                <c:pt idx="32">
                  <c:v>9.7068634587158892E-2</c:v>
                </c:pt>
                <c:pt idx="33">
                  <c:v>9.9655109623217539E-2</c:v>
                </c:pt>
                <c:pt idx="34">
                  <c:v>0.10228516547808419</c:v>
                </c:pt>
                <c:pt idx="35">
                  <c:v>0.1049448004171102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9-43F2-8E38-8B52E7C20821}"/>
            </c:ext>
          </c:extLst>
        </c:ser>
        <c:ser>
          <c:idx val="3"/>
          <c:order val="3"/>
          <c:tx>
            <c:strRef>
              <c:f>Sheet3!$C$5</c:f>
              <c:strCache>
                <c:ptCount val="1"/>
                <c:pt idx="0">
                  <c:v>worst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Sheet3!$D$5:$AM$5</c:f>
              <c:numCache>
                <c:formatCode>0.00%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1.2891780147688599E-3</c:v>
                </c:pt>
                <c:pt idx="4">
                  <c:v>4.2621512035602837E-3</c:v>
                </c:pt>
                <c:pt idx="5">
                  <c:v>8.8231337147043776E-3</c:v>
                </c:pt>
                <c:pt idx="6">
                  <c:v>1.4777158353493631E-2</c:v>
                </c:pt>
                <c:pt idx="7">
                  <c:v>2.1894665421864159E-2</c:v>
                </c:pt>
                <c:pt idx="8">
                  <c:v>3.0039706423898228E-2</c:v>
                </c:pt>
                <c:pt idx="9">
                  <c:v>3.9101818102724603E-2</c:v>
                </c:pt>
                <c:pt idx="10">
                  <c:v>4.8998386389395507E-2</c:v>
                </c:pt>
                <c:pt idx="11">
                  <c:v>5.9566234054316922E-2</c:v>
                </c:pt>
                <c:pt idx="12">
                  <c:v>7.064571046477218E-2</c:v>
                </c:pt>
                <c:pt idx="13">
                  <c:v>8.2101894898300762E-2</c:v>
                </c:pt>
                <c:pt idx="14">
                  <c:v>9.3828090020256605E-2</c:v>
                </c:pt>
                <c:pt idx="15">
                  <c:v>0.1058865092966212</c:v>
                </c:pt>
                <c:pt idx="16">
                  <c:v>0.1181021547023088</c:v>
                </c:pt>
                <c:pt idx="17">
                  <c:v>0.1304275607731154</c:v>
                </c:pt>
                <c:pt idx="18">
                  <c:v>0.14277196378672269</c:v>
                </c:pt>
                <c:pt idx="19">
                  <c:v>0.1551083913326459</c:v>
                </c:pt>
                <c:pt idx="20">
                  <c:v>0.16732278800388239</c:v>
                </c:pt>
                <c:pt idx="21">
                  <c:v>0.17934886725722679</c:v>
                </c:pt>
                <c:pt idx="22">
                  <c:v>0.19116135483404151</c:v>
                </c:pt>
                <c:pt idx="23">
                  <c:v>0.2028344019580374</c:v>
                </c:pt>
                <c:pt idx="24">
                  <c:v>0.21448177235900179</c:v>
                </c:pt>
                <c:pt idx="25">
                  <c:v>0.22616215993455741</c:v>
                </c:pt>
                <c:pt idx="26">
                  <c:v>0.2378940526161463</c:v>
                </c:pt>
                <c:pt idx="27">
                  <c:v>0.2496248525726617</c:v>
                </c:pt>
                <c:pt idx="28">
                  <c:v>0.2613091245689102</c:v>
                </c:pt>
                <c:pt idx="29">
                  <c:v>0.27290623419024901</c:v>
                </c:pt>
                <c:pt idx="30">
                  <c:v>0.28448508869431882</c:v>
                </c:pt>
                <c:pt idx="31">
                  <c:v>0.29610689533632628</c:v>
                </c:pt>
                <c:pt idx="32">
                  <c:v>0.30790684332422591</c:v>
                </c:pt>
                <c:pt idx="33">
                  <c:v>0.31998695031283281</c:v>
                </c:pt>
                <c:pt idx="34">
                  <c:v>0.33244227389924358</c:v>
                </c:pt>
                <c:pt idx="35">
                  <c:v>0.34523370468106901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59-43F2-8E38-8B52E7C20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093631"/>
        <c:axId val="632090719"/>
      </c:lineChart>
      <c:catAx>
        <c:axId val="63209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90719"/>
        <c:crosses val="autoZero"/>
        <c:auto val="1"/>
        <c:lblAlgn val="ctr"/>
        <c:lblOffset val="100"/>
        <c:tickMarkSkip val="6"/>
        <c:noMultiLvlLbl val="0"/>
      </c:catAx>
      <c:valAx>
        <c:axId val="6320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'regress (2)'!$BP$5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 (2)'!$BJ$6:$BJ$21</c:f>
              <c:numCache>
                <c:formatCode>0.000</c:formatCode>
                <c:ptCount val="16"/>
                <c:pt idx="0">
                  <c:v>0.85023853301935326</c:v>
                </c:pt>
                <c:pt idx="1">
                  <c:v>1.1270339994059069</c:v>
                </c:pt>
                <c:pt idx="2">
                  <c:v>1.1678726747744146</c:v>
                </c:pt>
                <c:pt idx="3">
                  <c:v>1.6125604732315013</c:v>
                </c:pt>
                <c:pt idx="4">
                  <c:v>6.9766070421201282E-2</c:v>
                </c:pt>
                <c:pt idx="5">
                  <c:v>-1.4730283323890982</c:v>
                </c:pt>
                <c:pt idx="6">
                  <c:v>-1.6772217092316382</c:v>
                </c:pt>
                <c:pt idx="7">
                  <c:v>-1.7225980151966469</c:v>
                </c:pt>
                <c:pt idx="8">
                  <c:v>-0.92397503021249161</c:v>
                </c:pt>
                <c:pt idx="9">
                  <c:v>-1.1911280315814461E-2</c:v>
                </c:pt>
                <c:pt idx="10">
                  <c:v>7.4303701017702478E-2</c:v>
                </c:pt>
                <c:pt idx="11">
                  <c:v>0.22858314129873239</c:v>
                </c:pt>
                <c:pt idx="12">
                  <c:v>4.7077917438696958E-2</c:v>
                </c:pt>
                <c:pt idx="13">
                  <c:v>9.2454223403706015E-2</c:v>
                </c:pt>
                <c:pt idx="14">
                  <c:v>0.16959394354422097</c:v>
                </c:pt>
                <c:pt idx="15">
                  <c:v>0.36924968979025957</c:v>
                </c:pt>
              </c:numCache>
            </c:numRef>
          </c:xVal>
          <c:yVal>
            <c:numRef>
              <c:f>'regress (2)'!$BP$6:$BP$21</c:f>
              <c:numCache>
                <c:formatCode>0.000</c:formatCode>
                <c:ptCount val="16"/>
                <c:pt idx="0">
                  <c:v>-0.10252578690757885</c:v>
                </c:pt>
                <c:pt idx="1">
                  <c:v>0.66943707023281618</c:v>
                </c:pt>
                <c:pt idx="2">
                  <c:v>8.8025918738153883E-3</c:v>
                </c:pt>
                <c:pt idx="3">
                  <c:v>4.7265573027500188E-2</c:v>
                </c:pt>
                <c:pt idx="4">
                  <c:v>4.3737824553956958E-2</c:v>
                </c:pt>
                <c:pt idx="5">
                  <c:v>-0.48790221347340196</c:v>
                </c:pt>
                <c:pt idx="6">
                  <c:v>-0.65578750056868251</c:v>
                </c:pt>
                <c:pt idx="7">
                  <c:v>0.81783236803934956</c:v>
                </c:pt>
                <c:pt idx="8">
                  <c:v>0.70398524368994864</c:v>
                </c:pt>
                <c:pt idx="9">
                  <c:v>0.59622172031940324</c:v>
                </c:pt>
                <c:pt idx="10">
                  <c:v>-0.20257276889366621</c:v>
                </c:pt>
                <c:pt idx="11">
                  <c:v>7.3445580034687014E-2</c:v>
                </c:pt>
                <c:pt idx="12">
                  <c:v>-0.34101519676308578</c:v>
                </c:pt>
                <c:pt idx="13">
                  <c:v>8.393365199523406E-2</c:v>
                </c:pt>
                <c:pt idx="14">
                  <c:v>-0.51747099276050768</c:v>
                </c:pt>
                <c:pt idx="15">
                  <c:v>-0.67241579370041393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9-4506-BFC9-FD37B071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904703"/>
        <c:axId val="538898879"/>
      </c:scatterChart>
      <c:valAx>
        <c:axId val="53890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98879"/>
        <c:crosses val="autoZero"/>
        <c:crossBetween val="midCat"/>
      </c:valAx>
      <c:valAx>
        <c:axId val="5388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904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'regress (2)'!$M$5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5.0309318811784041E-2"/>
                  <c:y val="-0.26404995723849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'regress (2)'!$G$6:$G$66</c:f>
              <c:numCache>
                <c:formatCode>0.000</c:formatCode>
                <c:ptCount val="61"/>
                <c:pt idx="0">
                  <c:v>-0.58412226812864754</c:v>
                </c:pt>
                <c:pt idx="1">
                  <c:v>-0.44609182789679308</c:v>
                </c:pt>
                <c:pt idx="2">
                  <c:v>-0.73642854745560538</c:v>
                </c:pt>
                <c:pt idx="3">
                  <c:v>-0.66402100335175074</c:v>
                </c:pt>
                <c:pt idx="4">
                  <c:v>-0.19970519433854575</c:v>
                </c:pt>
                <c:pt idx="5">
                  <c:v>2.0229869021117165E-2</c:v>
                </c:pt>
                <c:pt idx="6">
                  <c:v>1.2790239804492756</c:v>
                </c:pt>
                <c:pt idx="7">
                  <c:v>-1.7904138483507064</c:v>
                </c:pt>
                <c:pt idx="8">
                  <c:v>-2.7752264568910459</c:v>
                </c:pt>
                <c:pt idx="9">
                  <c:v>-2.0900589687646169</c:v>
                </c:pt>
                <c:pt idx="10">
                  <c:v>-1.6664558379621084</c:v>
                </c:pt>
                <c:pt idx="11">
                  <c:v>-0.87313815915844761</c:v>
                </c:pt>
                <c:pt idx="12">
                  <c:v>-8.4207238517592348E-2</c:v>
                </c:pt>
                <c:pt idx="13">
                  <c:v>6.3575158231973419E-2</c:v>
                </c:pt>
                <c:pt idx="14">
                  <c:v>0.24591978759735877</c:v>
                </c:pt>
                <c:pt idx="15">
                  <c:v>0.15159781507565501</c:v>
                </c:pt>
                <c:pt idx="16">
                  <c:v>0.2855536478042926</c:v>
                </c:pt>
                <c:pt idx="17">
                  <c:v>0.47385401633283741</c:v>
                </c:pt>
                <c:pt idx="18">
                  <c:v>0.94934719953361979</c:v>
                </c:pt>
                <c:pt idx="19">
                  <c:v>1.4889615063211865</c:v>
                </c:pt>
                <c:pt idx="20">
                  <c:v>1.6401803509572097</c:v>
                </c:pt>
                <c:pt idx="21">
                  <c:v>1.2248096680940308</c:v>
                </c:pt>
                <c:pt idx="22">
                  <c:v>0.91552001844684017</c:v>
                </c:pt>
                <c:pt idx="23">
                  <c:v>0.63025489421800962</c:v>
                </c:pt>
                <c:pt idx="24">
                  <c:v>0.72474609782802635</c:v>
                </c:pt>
                <c:pt idx="25">
                  <c:v>1.0330389302825391</c:v>
                </c:pt>
                <c:pt idx="26">
                  <c:v>0.13135711980024631</c:v>
                </c:pt>
                <c:pt idx="27">
                  <c:v>-1.0329206917050791</c:v>
                </c:pt>
                <c:pt idx="28">
                  <c:v>-1.9824236327425984</c:v>
                </c:pt>
                <c:pt idx="29">
                  <c:v>-2.0728575142186694</c:v>
                </c:pt>
                <c:pt idx="30">
                  <c:v>-2.1655440535355992</c:v>
                </c:pt>
                <c:pt idx="31">
                  <c:v>-0.51308003533089652</c:v>
                </c:pt>
                <c:pt idx="32">
                  <c:v>1.0540722612423095</c:v>
                </c:pt>
                <c:pt idx="33">
                  <c:v>1.4181750300533205E-3</c:v>
                </c:pt>
                <c:pt idx="34">
                  <c:v>-0.60446172965931733</c:v>
                </c:pt>
                <c:pt idx="35">
                  <c:v>0.9185011908594739</c:v>
                </c:pt>
                <c:pt idx="36">
                  <c:v>0.63864148049063696</c:v>
                </c:pt>
                <c:pt idx="37">
                  <c:v>0.54296729613567518</c:v>
                </c:pt>
                <c:pt idx="38">
                  <c:v>0.2893532753624164</c:v>
                </c:pt>
                <c:pt idx="39">
                  <c:v>0.56641575548621337</c:v>
                </c:pt>
                <c:pt idx="40">
                  <c:v>0.56296778221804022</c:v>
                </c:pt>
                <c:pt idx="41">
                  <c:v>0.94832834747417039</c:v>
                </c:pt>
                <c:pt idx="42">
                  <c:v>1.1041456659650044</c:v>
                </c:pt>
                <c:pt idx="43">
                  <c:v>-1.5751241382408003</c:v>
                </c:pt>
                <c:pt idx="44">
                  <c:v>-2.521951246414107</c:v>
                </c:pt>
                <c:pt idx="45">
                  <c:v>-1.2650213186638983</c:v>
                </c:pt>
                <c:pt idx="46">
                  <c:v>-0.23401859553423385</c:v>
                </c:pt>
                <c:pt idx="47">
                  <c:v>-0.7542349528361123</c:v>
                </c:pt>
                <c:pt idx="48">
                  <c:v>-0.58412226812864754</c:v>
                </c:pt>
                <c:pt idx="49">
                  <c:v>-0.44609182789679308</c:v>
                </c:pt>
                <c:pt idx="50">
                  <c:v>-0.73642854745560538</c:v>
                </c:pt>
                <c:pt idx="51">
                  <c:v>-0.66402100335175074</c:v>
                </c:pt>
                <c:pt idx="52">
                  <c:v>-0.19970519433854575</c:v>
                </c:pt>
                <c:pt idx="53">
                  <c:v>2.0229869021117165E-2</c:v>
                </c:pt>
                <c:pt idx="54">
                  <c:v>1.2790239804492756</c:v>
                </c:pt>
                <c:pt idx="55">
                  <c:v>-1.7904138483507064</c:v>
                </c:pt>
                <c:pt idx="56">
                  <c:v>-2.7752264568910459</c:v>
                </c:pt>
                <c:pt idx="57">
                  <c:v>-2.0900589687646169</c:v>
                </c:pt>
                <c:pt idx="58">
                  <c:v>-1.6664558379621084</c:v>
                </c:pt>
                <c:pt idx="59">
                  <c:v>-0.87313815915844761</c:v>
                </c:pt>
                <c:pt idx="60">
                  <c:v>-8.4207238517592348E-2</c:v>
                </c:pt>
              </c:numCache>
            </c:numRef>
          </c:xVal>
          <c:yVal>
            <c:numRef>
              <c:f>'regress (2)'!$M$6:$M$66</c:f>
              <c:numCache>
                <c:formatCode>0.000</c:formatCode>
                <c:ptCount val="61"/>
                <c:pt idx="0">
                  <c:v>0.44916988432049038</c:v>
                </c:pt>
                <c:pt idx="1">
                  <c:v>-0.10716307104946828</c:v>
                </c:pt>
                <c:pt idx="2">
                  <c:v>-0.5267405578153046</c:v>
                </c:pt>
                <c:pt idx="3">
                  <c:v>0.11297972645970077</c:v>
                </c:pt>
                <c:pt idx="4">
                  <c:v>0.14983201580441532</c:v>
                </c:pt>
                <c:pt idx="5">
                  <c:v>-0.20476932158630179</c:v>
                </c:pt>
                <c:pt idx="6">
                  <c:v>-0.25398285819518213</c:v>
                </c:pt>
                <c:pt idx="7">
                  <c:v>-7.854482461973851E-2</c:v>
                </c:pt>
                <c:pt idx="8">
                  <c:v>-0.44241994668889528</c:v>
                </c:pt>
                <c:pt idx="9">
                  <c:v>-2.7368332990989935E-2</c:v>
                </c:pt>
                <c:pt idx="10">
                  <c:v>-4.4606802773678456E-3</c:v>
                </c:pt>
                <c:pt idx="11">
                  <c:v>-3.4221055033582526E-3</c:v>
                </c:pt>
                <c:pt idx="12">
                  <c:v>9.8111896016371672E-2</c:v>
                </c:pt>
                <c:pt idx="13">
                  <c:v>1.3756999394113012E-2</c:v>
                </c:pt>
                <c:pt idx="14">
                  <c:v>-7.9314236162869676E-3</c:v>
                </c:pt>
                <c:pt idx="15">
                  <c:v>6.6259015392661311E-2</c:v>
                </c:pt>
                <c:pt idx="16">
                  <c:v>0.12119094338794925</c:v>
                </c:pt>
                <c:pt idx="17">
                  <c:v>6.4463854301819917E-2</c:v>
                </c:pt>
                <c:pt idx="18">
                  <c:v>9.8769628917363406E-2</c:v>
                </c:pt>
                <c:pt idx="19">
                  <c:v>-2.5604687328525066E-2</c:v>
                </c:pt>
                <c:pt idx="20">
                  <c:v>7.973741551891507E-2</c:v>
                </c:pt>
                <c:pt idx="21">
                  <c:v>0.22307288212407458</c:v>
                </c:pt>
                <c:pt idx="22">
                  <c:v>-0.13850842505753475</c:v>
                </c:pt>
                <c:pt idx="23">
                  <c:v>9.1835904640959157E-2</c:v>
                </c:pt>
                <c:pt idx="24">
                  <c:v>-5.9821056979645786E-2</c:v>
                </c:pt>
                <c:pt idx="25">
                  <c:v>-1.0293031164098392E-2</c:v>
                </c:pt>
                <c:pt idx="26">
                  <c:v>-3.8114709682433454E-2</c:v>
                </c:pt>
                <c:pt idx="27">
                  <c:v>-0.11579340071806896</c:v>
                </c:pt>
                <c:pt idx="28">
                  <c:v>-0.13007645190403758</c:v>
                </c:pt>
                <c:pt idx="29">
                  <c:v>-1.188886945498868E-2</c:v>
                </c:pt>
                <c:pt idx="30">
                  <c:v>3.7002531531975733E-2</c:v>
                </c:pt>
                <c:pt idx="31">
                  <c:v>-7.3776106919910947E-2</c:v>
                </c:pt>
                <c:pt idx="32">
                  <c:v>-0.25051565786358987</c:v>
                </c:pt>
                <c:pt idx="33">
                  <c:v>0.21747788982857569</c:v>
                </c:pt>
                <c:pt idx="34">
                  <c:v>-0.19072176685588454</c:v>
                </c:pt>
                <c:pt idx="35">
                  <c:v>-6.6308252816770497E-2</c:v>
                </c:pt>
                <c:pt idx="36">
                  <c:v>1.9475218060984227E-2</c:v>
                </c:pt>
                <c:pt idx="37">
                  <c:v>-1.6365988796447385E-2</c:v>
                </c:pt>
                <c:pt idx="38">
                  <c:v>-0.29419573125457044</c:v>
                </c:pt>
                <c:pt idx="39">
                  <c:v>6.1145535446483761E-2</c:v>
                </c:pt>
                <c:pt idx="40">
                  <c:v>3.5474049144822556E-3</c:v>
                </c:pt>
                <c:pt idx="41">
                  <c:v>-4.0492052127062188E-2</c:v>
                </c:pt>
                <c:pt idx="42">
                  <c:v>8.5173351188737964E-2</c:v>
                </c:pt>
                <c:pt idx="43">
                  <c:v>3.2163781525181907E-2</c:v>
                </c:pt>
                <c:pt idx="44">
                  <c:v>-0.13326161587610852</c:v>
                </c:pt>
                <c:pt idx="45">
                  <c:v>0.23594557544085268</c:v>
                </c:pt>
                <c:pt idx="46">
                  <c:v>8.9600824316050418E-2</c:v>
                </c:pt>
                <c:pt idx="47">
                  <c:v>-4.1400092679837026E-2</c:v>
                </c:pt>
                <c:pt idx="48">
                  <c:v>0.11056734226643486</c:v>
                </c:pt>
                <c:pt idx="49">
                  <c:v>-0.14106299658218283</c:v>
                </c:pt>
                <c:pt idx="50">
                  <c:v>-6.6017883026740387E-2</c:v>
                </c:pt>
                <c:pt idx="51">
                  <c:v>0.10493599196619448</c:v>
                </c:pt>
                <c:pt idx="52">
                  <c:v>-0.32283849024267824</c:v>
                </c:pt>
                <c:pt idx="53">
                  <c:v>-0.2875138742850406</c:v>
                </c:pt>
                <c:pt idx="54">
                  <c:v>0.2134342453003793</c:v>
                </c:pt>
                <c:pt idx="55">
                  <c:v>-0.37187704528619492</c:v>
                </c:pt>
                <c:pt idx="56">
                  <c:v>-0.72168917331336424</c:v>
                </c:pt>
                <c:pt idx="57">
                  <c:v>0.11405252951017113</c:v>
                </c:pt>
                <c:pt idx="58">
                  <c:v>0.18966286983205999</c:v>
                </c:pt>
                <c:pt idx="59">
                  <c:v>0.12010338060453327</c:v>
                </c:pt>
                <c:pt idx="60">
                  <c:v>-8.2434559374638713E-2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5-40D0-92C0-4C66AAD6B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611647"/>
        <c:axId val="359614975"/>
      </c:scatterChart>
      <c:valAx>
        <c:axId val="359611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14975"/>
        <c:crosses val="autoZero"/>
        <c:crossBetween val="midCat"/>
      </c:valAx>
      <c:valAx>
        <c:axId val="3596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11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8</xdr:row>
      <xdr:rowOff>0</xdr:rowOff>
    </xdr:from>
    <xdr:to>
      <xdr:col>20</xdr:col>
      <xdr:colOff>133350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0282B-4F9C-49EB-B985-7EE0CC828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8</xdr:row>
      <xdr:rowOff>0</xdr:rowOff>
    </xdr:from>
    <xdr:to>
      <xdr:col>20</xdr:col>
      <xdr:colOff>133350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33EAD-C9CA-4F1B-B3BA-7BD8A796B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8</xdr:row>
      <xdr:rowOff>0</xdr:rowOff>
    </xdr:from>
    <xdr:to>
      <xdr:col>20</xdr:col>
      <xdr:colOff>133350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768FEA-CA61-497E-A4A4-59D8E3D0A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66675</xdr:colOff>
      <xdr:row>14</xdr:row>
      <xdr:rowOff>95250</xdr:rowOff>
    </xdr:from>
    <xdr:to>
      <xdr:col>68</xdr:col>
      <xdr:colOff>542925</xdr:colOff>
      <xdr:row>30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AC6CFA-4759-4C97-8885-ED0CAAE0B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666749</xdr:colOff>
      <xdr:row>10</xdr:row>
      <xdr:rowOff>76200</xdr:rowOff>
    </xdr:from>
    <xdr:to>
      <xdr:col>16</xdr:col>
      <xdr:colOff>381833</xdr:colOff>
      <xdr:row>31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E8C0F9-7F91-43C8-8CF2-15EAB1FC6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49" y="1981200"/>
          <a:ext cx="9783009" cy="4057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0</xdr:row>
      <xdr:rowOff>171449</xdr:rowOff>
    </xdr:from>
    <xdr:to>
      <xdr:col>15</xdr:col>
      <xdr:colOff>485774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79B4CC-A4C5-460B-879D-D691E1022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95249</xdr:colOff>
      <xdr:row>1</xdr:row>
      <xdr:rowOff>38099</xdr:rowOff>
    </xdr:from>
    <xdr:to>
      <xdr:col>29</xdr:col>
      <xdr:colOff>161924</xdr:colOff>
      <xdr:row>21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B11F8-7F36-4FC1-B305-9D8F5551B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8</xdr:row>
      <xdr:rowOff>19050</xdr:rowOff>
    </xdr:from>
    <xdr:to>
      <xdr:col>21</xdr:col>
      <xdr:colOff>19050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751D5-1ADD-411A-8D31-1A02D3709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66675</xdr:colOff>
      <xdr:row>14</xdr:row>
      <xdr:rowOff>95250</xdr:rowOff>
    </xdr:from>
    <xdr:to>
      <xdr:col>68</xdr:col>
      <xdr:colOff>542925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C773E-67DE-43D9-A4BF-E03777CFF4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523875</xdr:colOff>
      <xdr:row>13</xdr:row>
      <xdr:rowOff>19050</xdr:rowOff>
    </xdr:from>
    <xdr:to>
      <xdr:col>17</xdr:col>
      <xdr:colOff>542925</xdr:colOff>
      <xdr:row>30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2765C0-08CD-4381-ACC5-51CD35F2D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642E8C-047D-4C76-907C-3823B4BBB045}" name="Table2" displayName="Table2" ref="A1:E199" totalsRowShown="0">
  <autoFilter ref="A1:E199" xr:uid="{34642E8C-047D-4C76-907C-3823B4BBB045}"/>
  <tableColumns count="5">
    <tableColumn id="1" xr3:uid="{E3BB0043-760B-4A55-AE81-BDEE7954E0D5}" name="Date" dataDxfId="378"/>
    <tableColumn id="2" xr3:uid="{82FDCFC3-8D1C-4680-943D-8F0A23577533}" name="li keqiang"/>
    <tableColumn id="3" xr3:uid="{3A0F7F59-E2D1-4AC7-B2C5-F390783686DC}" name="Forecast(li keqiang)" dataDxfId="377">
      <calculatedColumnFormula>_xlfn.FORECAST.ETS(A2,$B$2:$B$121,$A$2:$A$121,1,1)</calculatedColumnFormula>
    </tableColumn>
    <tableColumn id="4" xr3:uid="{E4195314-8622-4896-BBD8-EB0495018360}" name="Lower Confidence Bound(li keqiang)" dataDxfId="376">
      <calculatedColumnFormula>C2-_xlfn.FORECAST.ETS.CONFINT(A2,$B$2:$B$121,$A$2:$A$121,0.7,1,1)</calculatedColumnFormula>
    </tableColumn>
    <tableColumn id="5" xr3:uid="{528F9767-B21B-4E71-B832-672EFE0446CA}" name="Upper Confidence Bound(li keqiang)" dataDxfId="375">
      <calculatedColumnFormula>C2+_xlfn.FORECAST.ETS.CONFINT(A2,$B$2:$B$121,$A$2:$A$121,0.7,1,1)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880E5F-CF46-496B-81C3-C6B615AF7609}" name="Table24" displayName="Table24" ref="A1:E199" totalsRowShown="0">
  <autoFilter ref="A1:E199" xr:uid="{34642E8C-047D-4C76-907C-3823B4BBB045}"/>
  <tableColumns count="5">
    <tableColumn id="1" xr3:uid="{3DB16011-203D-4918-80BA-B27E31450F0F}" name="Date" dataDxfId="374"/>
    <tableColumn id="2" xr3:uid="{3E73DEB0-2F7A-47D8-B6F4-699A28425759}" name="li keqiang"/>
    <tableColumn id="3" xr3:uid="{A3397FA5-997A-4618-B003-250280404505}" name="Forecast(li keqiang)" dataDxfId="373">
      <calculatedColumnFormula>_xlfn.FORECAST.ETS(A2,$B$2:$B$121,$A$2:$A$121,1,1)</calculatedColumnFormula>
    </tableColumn>
    <tableColumn id="4" xr3:uid="{4EE19F20-B342-40FE-97A5-A7EB272D718E}" name="Lower Confidence Bound(li keqiang)" dataDxfId="372">
      <calculatedColumnFormula>C2-_xlfn.FORECAST.ETS.CONFINT(A2,$B$2:$B$121,$A$2:$A$121,0.7,1,1)</calculatedColumnFormula>
    </tableColumn>
    <tableColumn id="5" xr3:uid="{A8538CE0-6830-4688-8507-E7A055E26DAC}" name="Upper Confidence Bound(li keqiang)" dataDxfId="371">
      <calculatedColumnFormula>C2+_xlfn.FORECAST.ETS.CONFINT(A2,$B$2:$B$121,$A$2:$A$121,0.7,1,1)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0971A1-B672-4218-A3E4-EA1F3F5FDE96}" name="Table245" displayName="Table245" ref="A1:E199" totalsRowShown="0">
  <autoFilter ref="A1:E199" xr:uid="{34642E8C-047D-4C76-907C-3823B4BBB045}"/>
  <tableColumns count="5">
    <tableColumn id="1" xr3:uid="{666D8C9E-722F-4101-A4B3-19F2E901AFDD}" name="Date" dataDxfId="370"/>
    <tableColumn id="2" xr3:uid="{D6788F76-DB19-43D3-905D-9F0A67A5605A}" name="li keqiang"/>
    <tableColumn id="3" xr3:uid="{60C38815-85E0-487D-B2E2-8260C9A22B6C}" name="Forecast(li keqiang)" dataDxfId="369">
      <calculatedColumnFormula>_xlfn.FORECAST.ETS(A2,$B$2:$B$121,$A$2:$A$121,1,1)</calculatedColumnFormula>
    </tableColumn>
    <tableColumn id="4" xr3:uid="{53E8B092-8B2D-44E7-965A-3CC7B5A681B1}" name="Lower Confidence Bound(li keqiang)" dataDxfId="368">
      <calculatedColumnFormula>C2-_xlfn.FORECAST.ETS.CONFINT(A2,$B$2:$B$121,$A$2:$A$121,0.7,1,1)</calculatedColumnFormula>
    </tableColumn>
    <tableColumn id="5" xr3:uid="{BD18052C-D257-4A1B-9BA7-1921427B1EEB}" name="Upper Confidence Bound(li keqiang)" dataDxfId="367">
      <calculatedColumnFormula>C2+_xlfn.FORECAST.ETS.CONFINT(A2,$B$2:$B$121,$A$2:$A$121,0.7,1,1)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9217-3322-4A33-892F-B167F6BE8CA5}">
  <sheetPr>
    <tabColor theme="4" tint="0.59999389629810485"/>
  </sheetPr>
  <dimension ref="A1:U54"/>
  <sheetViews>
    <sheetView zoomScale="90" zoomScaleNormal="90" workbookViewId="0">
      <pane ySplit="3" topLeftCell="A22" activePane="bottomLeft" state="frozen"/>
      <selection activeCell="I46" sqref="I46"/>
      <selection pane="bottomLeft" activeCell="I46" sqref="I46"/>
    </sheetView>
  </sheetViews>
  <sheetFormatPr defaultRowHeight="15"/>
  <cols>
    <col min="1" max="1" width="21.28515625" customWidth="1"/>
    <col min="2" max="2" width="14.28515625" bestFit="1" customWidth="1"/>
    <col min="3" max="4" width="11.7109375" customWidth="1"/>
    <col min="5" max="5" width="13.85546875" bestFit="1" customWidth="1"/>
    <col min="6" max="7" width="11.7109375" customWidth="1"/>
    <col min="8" max="9" width="21.7109375" style="1" customWidth="1"/>
    <col min="10" max="10" width="11.7109375" style="1" customWidth="1"/>
    <col min="11" max="11" width="13.85546875" style="1" bestFit="1" customWidth="1"/>
    <col min="12" max="12" width="11.7109375" style="1" customWidth="1"/>
    <col min="13" max="13" width="11.7109375" customWidth="1"/>
    <col min="14" max="14" width="17.28515625" bestFit="1" customWidth="1"/>
    <col min="15" max="17" width="13.85546875" bestFit="1" customWidth="1"/>
    <col min="18" max="18" width="11.7109375" customWidth="1"/>
    <col min="20" max="22" width="12.7109375" bestFit="1" customWidth="1"/>
  </cols>
  <sheetData>
    <row r="1" spans="1:18">
      <c r="A1" s="8" t="s">
        <v>30</v>
      </c>
      <c r="B1" s="8"/>
      <c r="C1" s="8"/>
      <c r="D1" s="8"/>
    </row>
    <row r="2" spans="1:18">
      <c r="A2" s="31" t="s">
        <v>29</v>
      </c>
      <c r="B2" s="31" t="s">
        <v>2</v>
      </c>
      <c r="C2" s="2"/>
      <c r="D2" s="2"/>
      <c r="E2" s="2"/>
      <c r="F2" s="2"/>
      <c r="G2" s="2"/>
      <c r="H2" s="31" t="s">
        <v>1</v>
      </c>
      <c r="I2" s="4"/>
      <c r="J2" s="4"/>
      <c r="K2" s="4"/>
      <c r="L2" s="4"/>
      <c r="M2" s="2"/>
      <c r="N2" s="31" t="s">
        <v>0</v>
      </c>
      <c r="O2" s="2"/>
      <c r="P2" s="2"/>
      <c r="Q2" s="2"/>
      <c r="R2" s="2"/>
    </row>
    <row r="3" spans="1:18">
      <c r="A3" s="2" t="s">
        <v>18</v>
      </c>
      <c r="B3" s="2" t="s">
        <v>28</v>
      </c>
      <c r="C3" s="2" t="s">
        <v>27</v>
      </c>
      <c r="D3" s="2" t="s">
        <v>26</v>
      </c>
      <c r="E3" s="2" t="s">
        <v>25</v>
      </c>
      <c r="F3" s="2" t="s">
        <v>24</v>
      </c>
      <c r="G3" s="2" t="s">
        <v>18</v>
      </c>
      <c r="H3" s="4" t="s">
        <v>23</v>
      </c>
      <c r="I3" s="4" t="s">
        <v>22</v>
      </c>
      <c r="J3" s="4" t="s">
        <v>21</v>
      </c>
      <c r="K3" s="4" t="s">
        <v>20</v>
      </c>
      <c r="L3" s="4" t="s">
        <v>19</v>
      </c>
      <c r="M3" s="2" t="s">
        <v>18</v>
      </c>
      <c r="N3" s="2" t="s">
        <v>17</v>
      </c>
      <c r="O3" s="2" t="s">
        <v>16</v>
      </c>
      <c r="P3" s="2" t="s">
        <v>15</v>
      </c>
      <c r="Q3" s="2" t="s">
        <v>14</v>
      </c>
      <c r="R3" s="2" t="s">
        <v>13</v>
      </c>
    </row>
    <row r="4" spans="1:18">
      <c r="A4" s="5">
        <v>201906</v>
      </c>
      <c r="B4" s="6">
        <v>9.0779812548961794E-3</v>
      </c>
      <c r="C4" s="6">
        <v>0.96179787906894099</v>
      </c>
      <c r="D4" s="6">
        <v>2.9124139676162501E-2</v>
      </c>
      <c r="E4" s="6">
        <v>0</v>
      </c>
      <c r="F4" s="4">
        <f t="shared" ref="F4:F32" si="0">1-SUM(B4:E4)</f>
        <v>0</v>
      </c>
      <c r="G4" s="5">
        <v>201906</v>
      </c>
      <c r="H4" s="6">
        <v>0</v>
      </c>
      <c r="I4" s="6">
        <v>1</v>
      </c>
      <c r="J4" s="6">
        <v>0</v>
      </c>
      <c r="K4" s="6">
        <v>0</v>
      </c>
      <c r="L4" s="6">
        <f t="shared" ref="L4:L32" si="1">1-SUM(H4:K4)</f>
        <v>0</v>
      </c>
      <c r="M4" s="5">
        <v>201906</v>
      </c>
      <c r="N4" s="6" t="s">
        <v>12</v>
      </c>
      <c r="O4" s="6" t="s">
        <v>12</v>
      </c>
      <c r="P4" s="6" t="s">
        <v>12</v>
      </c>
      <c r="Q4" s="6" t="s">
        <v>12</v>
      </c>
      <c r="R4" s="6" t="s">
        <v>12</v>
      </c>
    </row>
    <row r="5" spans="1:18">
      <c r="A5" s="5">
        <v>201907</v>
      </c>
      <c r="B5" s="6">
        <v>6.45078938620191E-3</v>
      </c>
      <c r="C5" s="6">
        <v>0.98460293635748397</v>
      </c>
      <c r="D5" s="6">
        <v>8.9462742563137399E-3</v>
      </c>
      <c r="E5" s="6">
        <v>0</v>
      </c>
      <c r="F5" s="4">
        <f t="shared" si="0"/>
        <v>0</v>
      </c>
      <c r="G5" s="5">
        <v>201907</v>
      </c>
      <c r="H5" s="6">
        <v>0</v>
      </c>
      <c r="I5" s="6">
        <v>0.23373907161268101</v>
      </c>
      <c r="J5" s="6">
        <v>0.25916973592402998</v>
      </c>
      <c r="K5" s="6">
        <v>0.50709119246328804</v>
      </c>
      <c r="L5" s="6">
        <f t="shared" si="1"/>
        <v>0</v>
      </c>
      <c r="M5" s="5">
        <v>201907</v>
      </c>
      <c r="N5" s="6" t="s">
        <v>12</v>
      </c>
      <c r="O5" s="6" t="s">
        <v>12</v>
      </c>
      <c r="P5" s="6" t="s">
        <v>12</v>
      </c>
      <c r="Q5" s="6" t="s">
        <v>12</v>
      </c>
      <c r="R5" s="6" t="s">
        <v>12</v>
      </c>
    </row>
    <row r="6" spans="1:18">
      <c r="A6" s="5">
        <v>201908</v>
      </c>
      <c r="B6" s="6">
        <v>4.80020185670071E-3</v>
      </c>
      <c r="C6" s="6">
        <v>0.986153602067531</v>
      </c>
      <c r="D6" s="6">
        <v>9.0461960757674698E-3</v>
      </c>
      <c r="E6" s="6">
        <v>0</v>
      </c>
      <c r="F6" s="4">
        <f t="shared" si="0"/>
        <v>0</v>
      </c>
      <c r="G6" s="5">
        <v>201908</v>
      </c>
      <c r="H6" s="6">
        <v>8.4785726209695503E-2</v>
      </c>
      <c r="I6" s="6">
        <v>0</v>
      </c>
      <c r="J6" s="6">
        <v>0.37909617358134901</v>
      </c>
      <c r="K6" s="6">
        <v>0.53611810020895401</v>
      </c>
      <c r="L6" s="6">
        <f t="shared" si="1"/>
        <v>0</v>
      </c>
      <c r="M6" s="5">
        <v>201908</v>
      </c>
      <c r="N6" s="6">
        <v>0</v>
      </c>
      <c r="O6" s="6">
        <v>0</v>
      </c>
      <c r="P6" s="6">
        <v>0</v>
      </c>
      <c r="Q6" s="6">
        <v>1</v>
      </c>
      <c r="R6" s="4">
        <f t="shared" ref="R6:R32" si="2">1-SUM(N6:Q6)</f>
        <v>0</v>
      </c>
    </row>
    <row r="7" spans="1:18">
      <c r="A7" s="5">
        <v>201909</v>
      </c>
      <c r="B7" s="6">
        <v>6.8519502548459402E-3</v>
      </c>
      <c r="C7" s="6">
        <v>0.98311454548761101</v>
      </c>
      <c r="D7" s="6">
        <v>1.00335042575422E-2</v>
      </c>
      <c r="E7" s="6">
        <v>0</v>
      </c>
      <c r="F7" s="4">
        <f t="shared" si="0"/>
        <v>0</v>
      </c>
      <c r="G7" s="5">
        <v>201909</v>
      </c>
      <c r="H7" s="6">
        <v>1.5878903649667001E-2</v>
      </c>
      <c r="I7" s="6">
        <v>0.18097153723533899</v>
      </c>
      <c r="J7" s="6">
        <v>0.434042748768529</v>
      </c>
      <c r="K7" s="6">
        <v>0.36910681034646398</v>
      </c>
      <c r="L7" s="6">
        <f t="shared" si="1"/>
        <v>0</v>
      </c>
      <c r="M7" s="5">
        <v>201909</v>
      </c>
      <c r="N7" s="6">
        <v>0</v>
      </c>
      <c r="O7" s="6">
        <v>0.28358460981368799</v>
      </c>
      <c r="P7" s="6">
        <v>0.29403759193321999</v>
      </c>
      <c r="Q7" s="6">
        <v>0.33429324787633702</v>
      </c>
      <c r="R7" s="4">
        <f t="shared" si="2"/>
        <v>8.8084550376755111E-2</v>
      </c>
    </row>
    <row r="8" spans="1:18">
      <c r="A8" s="5">
        <v>201910</v>
      </c>
      <c r="B8" s="6">
        <v>2.70435288397335E-3</v>
      </c>
      <c r="C8" s="6">
        <v>0.98982728011872301</v>
      </c>
      <c r="D8" s="6">
        <v>7.4683669973035502E-3</v>
      </c>
      <c r="E8" s="6">
        <v>0</v>
      </c>
      <c r="F8" s="4">
        <f t="shared" si="0"/>
        <v>0</v>
      </c>
      <c r="G8" s="5">
        <v>201910</v>
      </c>
      <c r="H8" s="6">
        <v>1.04973018022987E-2</v>
      </c>
      <c r="I8" s="6">
        <v>0.114800440505789</v>
      </c>
      <c r="J8" s="6">
        <v>0.318157149979305</v>
      </c>
      <c r="K8" s="6">
        <v>0.55654510771260601</v>
      </c>
      <c r="L8" s="6">
        <f t="shared" si="1"/>
        <v>0</v>
      </c>
      <c r="M8" s="5">
        <v>201910</v>
      </c>
      <c r="N8" s="6">
        <v>5.8731010689110297E-2</v>
      </c>
      <c r="O8" s="6">
        <v>0.13281754862683501</v>
      </c>
      <c r="P8" s="6">
        <v>0.24994911976921</v>
      </c>
      <c r="Q8" s="6">
        <v>0.550448288559513</v>
      </c>
      <c r="R8" s="4">
        <f t="shared" si="2"/>
        <v>8.0540323553317528E-3</v>
      </c>
    </row>
    <row r="9" spans="1:18">
      <c r="A9" s="5">
        <v>201911</v>
      </c>
      <c r="B9" s="6">
        <v>3.2975382097297202E-3</v>
      </c>
      <c r="C9" s="6">
        <v>0.98870801138308095</v>
      </c>
      <c r="D9" s="6">
        <v>7.9944503271771605E-3</v>
      </c>
      <c r="E9" s="6">
        <v>0</v>
      </c>
      <c r="F9" s="4">
        <f t="shared" si="0"/>
        <v>8.0012219072500557E-11</v>
      </c>
      <c r="G9" s="5">
        <v>201911</v>
      </c>
      <c r="H9" s="6">
        <v>0</v>
      </c>
      <c r="I9" s="6">
        <v>0.224171429789743</v>
      </c>
      <c r="J9" s="6">
        <v>0.29002109336976001</v>
      </c>
      <c r="K9" s="6">
        <v>0.48580747684049502</v>
      </c>
      <c r="L9" s="6">
        <f t="shared" si="1"/>
        <v>1.9984014443252818E-15</v>
      </c>
      <c r="M9" s="5">
        <v>201911</v>
      </c>
      <c r="N9" s="6">
        <v>0</v>
      </c>
      <c r="O9" s="6">
        <v>0</v>
      </c>
      <c r="P9" s="6">
        <v>6.0078123980115597E-2</v>
      </c>
      <c r="Q9" s="6">
        <v>0.69576121441148098</v>
      </c>
      <c r="R9" s="4">
        <f t="shared" si="2"/>
        <v>0.24416066160840344</v>
      </c>
    </row>
    <row r="10" spans="1:18">
      <c r="A10" s="5">
        <v>201912</v>
      </c>
      <c r="B10" s="6">
        <v>4.0823163795995002E-3</v>
      </c>
      <c r="C10" s="6">
        <v>0.98760147876094195</v>
      </c>
      <c r="D10" s="6">
        <v>7.6124111642621303E-3</v>
      </c>
      <c r="E10" s="6">
        <v>7.0379369519613696E-4</v>
      </c>
      <c r="F10" s="4">
        <f t="shared" si="0"/>
        <v>0</v>
      </c>
      <c r="G10" s="5">
        <v>201912</v>
      </c>
      <c r="H10" s="6">
        <v>1.59868577613042E-2</v>
      </c>
      <c r="I10" s="6">
        <v>0.32931250621283997</v>
      </c>
      <c r="J10" s="6">
        <v>0.36267053693982698</v>
      </c>
      <c r="K10" s="6">
        <v>0.29203009908602701</v>
      </c>
      <c r="L10" s="6">
        <f t="shared" si="1"/>
        <v>1.7763568394002505E-15</v>
      </c>
      <c r="M10" s="5">
        <v>201912</v>
      </c>
      <c r="N10" s="6">
        <v>1.2704714853155099E-2</v>
      </c>
      <c r="O10" s="6">
        <v>9.8754617076266295E-3</v>
      </c>
      <c r="P10" s="6">
        <v>2.3077839747640699E-2</v>
      </c>
      <c r="Q10" s="6">
        <v>0.28376382004562001</v>
      </c>
      <c r="R10" s="4">
        <f t="shared" si="2"/>
        <v>0.67057816364595757</v>
      </c>
    </row>
    <row r="11" spans="1:18">
      <c r="A11" s="5">
        <v>202001</v>
      </c>
      <c r="B11" s="6">
        <v>2.5277057715325599E-3</v>
      </c>
      <c r="C11" s="6">
        <v>0.98414565935541998</v>
      </c>
      <c r="D11" s="6">
        <v>1.29942037475143E-2</v>
      </c>
      <c r="E11" s="6">
        <v>3.3243112553321599E-4</v>
      </c>
      <c r="F11" s="4">
        <f t="shared" si="0"/>
        <v>0</v>
      </c>
      <c r="G11" s="5">
        <v>202001</v>
      </c>
      <c r="H11" s="6">
        <v>0</v>
      </c>
      <c r="I11" s="6">
        <v>0.29154198704178502</v>
      </c>
      <c r="J11" s="6">
        <v>0.39832313041478301</v>
      </c>
      <c r="K11" s="6">
        <v>0.31013488254343002</v>
      </c>
      <c r="L11" s="6">
        <f t="shared" si="1"/>
        <v>1.9984014443252818E-15</v>
      </c>
      <c r="M11" s="5">
        <v>202001</v>
      </c>
      <c r="N11" s="6">
        <v>0</v>
      </c>
      <c r="O11" s="6">
        <v>0.19773421807927799</v>
      </c>
      <c r="P11" s="6">
        <v>6.6030736495385198E-2</v>
      </c>
      <c r="Q11" s="6">
        <v>0.32805454909709503</v>
      </c>
      <c r="R11" s="4">
        <f t="shared" si="2"/>
        <v>0.40818049632824183</v>
      </c>
    </row>
    <row r="12" spans="1:18">
      <c r="A12" s="5">
        <v>202002</v>
      </c>
      <c r="B12" s="6">
        <v>7.0594189788716801E-4</v>
      </c>
      <c r="C12" s="6">
        <v>0.97144450059098097</v>
      </c>
      <c r="D12" s="6">
        <v>2.7849557511130899E-2</v>
      </c>
      <c r="E12" s="6">
        <v>0</v>
      </c>
      <c r="F12" s="4">
        <f t="shared" si="0"/>
        <v>0</v>
      </c>
      <c r="G12" s="5">
        <v>202002</v>
      </c>
      <c r="H12" s="6">
        <v>1.02946883154222E-2</v>
      </c>
      <c r="I12" s="6">
        <v>0.17652054973110501</v>
      </c>
      <c r="J12" s="6">
        <v>0.27192456009163202</v>
      </c>
      <c r="K12" s="6">
        <v>0.54126020186183899</v>
      </c>
      <c r="L12" s="6">
        <f t="shared" si="1"/>
        <v>1.7763568394002505E-15</v>
      </c>
      <c r="M12" s="5">
        <v>202002</v>
      </c>
      <c r="N12" s="6">
        <v>0</v>
      </c>
      <c r="O12" s="6">
        <v>0</v>
      </c>
      <c r="P12" s="6">
        <v>1.9697798659735699E-2</v>
      </c>
      <c r="Q12" s="6">
        <v>0.59167577874386201</v>
      </c>
      <c r="R12" s="4">
        <f t="shared" si="2"/>
        <v>0.38862642259640223</v>
      </c>
    </row>
    <row r="13" spans="1:18">
      <c r="A13" s="5">
        <v>202003</v>
      </c>
      <c r="B13" s="6">
        <v>5.8556074713715699E-3</v>
      </c>
      <c r="C13" s="6">
        <v>0.984685504295157</v>
      </c>
      <c r="D13" s="6">
        <v>9.2762779636142295E-3</v>
      </c>
      <c r="E13" s="6">
        <v>1.8261026985629699E-4</v>
      </c>
      <c r="F13" s="4">
        <f t="shared" si="0"/>
        <v>0</v>
      </c>
      <c r="G13" s="5">
        <v>202003</v>
      </c>
      <c r="H13" s="6">
        <v>9.2513190450014497E-3</v>
      </c>
      <c r="I13" s="6">
        <v>0.470181689905523</v>
      </c>
      <c r="J13" s="6">
        <v>0.30231065113775002</v>
      </c>
      <c r="K13" s="6">
        <v>0.218256339911724</v>
      </c>
      <c r="L13" s="6">
        <f t="shared" si="1"/>
        <v>0</v>
      </c>
      <c r="M13" s="5">
        <v>202003</v>
      </c>
      <c r="N13" s="6">
        <v>7.0138607080661901E-3</v>
      </c>
      <c r="O13" s="6">
        <v>2.2957808922837698E-2</v>
      </c>
      <c r="P13" s="6">
        <v>6.4070612314591296E-2</v>
      </c>
      <c r="Q13" s="6">
        <v>0.60077777529921494</v>
      </c>
      <c r="R13" s="4">
        <f t="shared" si="2"/>
        <v>0.30517994275528992</v>
      </c>
    </row>
    <row r="14" spans="1:18">
      <c r="A14" s="5">
        <v>202004</v>
      </c>
      <c r="B14" s="6">
        <v>8.0353214554944995E-3</v>
      </c>
      <c r="C14" s="6">
        <v>0.97950709228567501</v>
      </c>
      <c r="D14" s="6">
        <v>1.24575862588305E-2</v>
      </c>
      <c r="E14" s="6">
        <v>0</v>
      </c>
      <c r="F14" s="4">
        <f t="shared" si="0"/>
        <v>0</v>
      </c>
      <c r="G14" s="5">
        <v>202004</v>
      </c>
      <c r="H14" s="6">
        <v>9.8241138251354398E-3</v>
      </c>
      <c r="I14" s="6">
        <v>0.397412032742684</v>
      </c>
      <c r="J14" s="6">
        <v>0.39332025225846601</v>
      </c>
      <c r="K14" s="6">
        <v>0.19944360117371299</v>
      </c>
      <c r="L14" s="6">
        <f t="shared" si="1"/>
        <v>0</v>
      </c>
      <c r="M14" s="5">
        <v>202004</v>
      </c>
      <c r="N14" s="6">
        <v>1.9816526101214101E-2</v>
      </c>
      <c r="O14" s="6">
        <v>5.2265192153860399E-2</v>
      </c>
      <c r="P14" s="6">
        <v>5.3917200759222302E-2</v>
      </c>
      <c r="Q14" s="6">
        <v>0.63968695986906698</v>
      </c>
      <c r="R14" s="4">
        <f t="shared" si="2"/>
        <v>0.23431412111663619</v>
      </c>
    </row>
    <row r="15" spans="1:18">
      <c r="A15" s="5">
        <v>202005</v>
      </c>
      <c r="B15" s="6">
        <v>6.6323409070881099E-3</v>
      </c>
      <c r="C15" s="6">
        <v>0.98326991624049598</v>
      </c>
      <c r="D15" s="6">
        <v>9.8761624419031208E-3</v>
      </c>
      <c r="E15" s="6">
        <v>2.2158041051194901E-4</v>
      </c>
      <c r="F15" s="4">
        <f t="shared" si="0"/>
        <v>0</v>
      </c>
      <c r="G15" s="5">
        <v>202005</v>
      </c>
      <c r="H15" s="6">
        <v>5.8963533117257199E-3</v>
      </c>
      <c r="I15" s="6">
        <v>0.36268594135615601</v>
      </c>
      <c r="J15" s="6">
        <v>0.35469607467370301</v>
      </c>
      <c r="K15" s="6">
        <v>0.27672163065841399</v>
      </c>
      <c r="L15" s="6">
        <f t="shared" si="1"/>
        <v>0</v>
      </c>
      <c r="M15" s="5">
        <v>202005</v>
      </c>
      <c r="N15" s="6">
        <v>1.74155049526835E-2</v>
      </c>
      <c r="O15" s="6">
        <v>5.01020279719065E-2</v>
      </c>
      <c r="P15" s="6">
        <v>8.9490251964631701E-2</v>
      </c>
      <c r="Q15" s="6">
        <v>0.63935438074923301</v>
      </c>
      <c r="R15" s="4">
        <f t="shared" si="2"/>
        <v>0.20363783436154526</v>
      </c>
    </row>
    <row r="16" spans="1:18">
      <c r="A16" s="5">
        <v>202006</v>
      </c>
      <c r="B16" s="6">
        <v>9.5403541579825602E-3</v>
      </c>
      <c r="C16" s="6">
        <v>0.97864801466985096</v>
      </c>
      <c r="D16" s="6">
        <v>1.18116311721657E-2</v>
      </c>
      <c r="E16" s="6">
        <v>0</v>
      </c>
      <c r="F16" s="4">
        <f t="shared" si="0"/>
        <v>0</v>
      </c>
      <c r="G16" s="5">
        <v>202006</v>
      </c>
      <c r="H16" s="6">
        <v>0</v>
      </c>
      <c r="I16" s="6">
        <v>0.304770230812202</v>
      </c>
      <c r="J16" s="6">
        <v>0.44576414376039603</v>
      </c>
      <c r="K16" s="6">
        <v>0.249465625427401</v>
      </c>
      <c r="L16" s="6">
        <f t="shared" si="1"/>
        <v>0</v>
      </c>
      <c r="M16" s="5">
        <v>202006</v>
      </c>
      <c r="N16" s="6">
        <v>0</v>
      </c>
      <c r="O16" s="6">
        <v>5.07743294178057E-2</v>
      </c>
      <c r="P16" s="6">
        <v>0.15947879505955201</v>
      </c>
      <c r="Q16" s="6">
        <v>0.70861007972130396</v>
      </c>
      <c r="R16" s="4">
        <f t="shared" si="2"/>
        <v>8.1136795801338257E-2</v>
      </c>
    </row>
    <row r="17" spans="1:21">
      <c r="A17" s="5">
        <v>202007</v>
      </c>
      <c r="B17" s="6">
        <v>9.2422100269480192E-3</v>
      </c>
      <c r="C17" s="6">
        <v>0.98082955915914904</v>
      </c>
      <c r="D17" s="6">
        <v>9.8023976881416296E-3</v>
      </c>
      <c r="E17" s="6">
        <v>1.2583312576082799E-4</v>
      </c>
      <c r="F17" s="4">
        <f t="shared" si="0"/>
        <v>0</v>
      </c>
      <c r="G17" s="5">
        <v>202007</v>
      </c>
      <c r="H17" s="6">
        <v>3.1485715832795099E-3</v>
      </c>
      <c r="I17" s="6">
        <v>0.33145895399090503</v>
      </c>
      <c r="J17" s="6">
        <v>0.416950581620884</v>
      </c>
      <c r="K17" s="6">
        <v>0.24844189280493001</v>
      </c>
      <c r="L17" s="6">
        <f t="shared" si="1"/>
        <v>0</v>
      </c>
      <c r="M17" s="5">
        <v>202007</v>
      </c>
      <c r="N17" s="6">
        <v>2.7777321083567699E-2</v>
      </c>
      <c r="O17" s="6">
        <v>2.9429170201991501E-2</v>
      </c>
      <c r="P17" s="6">
        <v>9.3394012294378007E-2</v>
      </c>
      <c r="Q17" s="6">
        <v>0.69534362578026099</v>
      </c>
      <c r="R17" s="4">
        <f t="shared" si="2"/>
        <v>0.15405587063980186</v>
      </c>
    </row>
    <row r="18" spans="1:21">
      <c r="A18" s="5">
        <v>202008</v>
      </c>
      <c r="B18" s="6">
        <v>6.6855176970559999E-3</v>
      </c>
      <c r="C18" s="6">
        <v>0.98407520336038901</v>
      </c>
      <c r="D18" s="6">
        <v>9.1732004436720204E-3</v>
      </c>
      <c r="E18" s="6">
        <v>6.6078498882798895E-5</v>
      </c>
      <c r="F18" s="4">
        <f t="shared" si="0"/>
        <v>0</v>
      </c>
      <c r="G18" s="5">
        <v>202008</v>
      </c>
      <c r="H18" s="6">
        <v>5.2820099221289697E-2</v>
      </c>
      <c r="I18" s="6">
        <v>0.31044250917365601</v>
      </c>
      <c r="J18" s="6">
        <v>0.42209625398709</v>
      </c>
      <c r="K18" s="6">
        <v>0.214641137617964</v>
      </c>
      <c r="L18" s="6">
        <f t="shared" si="1"/>
        <v>0</v>
      </c>
      <c r="M18" s="5">
        <v>202008</v>
      </c>
      <c r="N18" s="6">
        <v>3.0762430410221E-2</v>
      </c>
      <c r="O18" s="6">
        <v>5.6726490921153103E-2</v>
      </c>
      <c r="P18" s="6">
        <v>3.3632814280437399E-2</v>
      </c>
      <c r="Q18" s="6">
        <v>0.71021209449091305</v>
      </c>
      <c r="R18" s="4">
        <f t="shared" si="2"/>
        <v>0.16866616989727545</v>
      </c>
    </row>
    <row r="19" spans="1:21">
      <c r="A19" s="5">
        <v>202009</v>
      </c>
      <c r="B19" s="6">
        <v>1.08015724896294E-2</v>
      </c>
      <c r="C19" s="6">
        <v>0.97784793262679304</v>
      </c>
      <c r="D19" s="6">
        <v>1.13504948835772E-2</v>
      </c>
      <c r="E19" s="6">
        <v>0</v>
      </c>
      <c r="F19" s="4">
        <f t="shared" si="0"/>
        <v>0</v>
      </c>
      <c r="G19" s="5">
        <v>202009</v>
      </c>
      <c r="H19" s="6">
        <v>9.7547482264567394E-3</v>
      </c>
      <c r="I19" s="6">
        <v>0.3872050797439</v>
      </c>
      <c r="J19" s="6">
        <v>0.390491814543864</v>
      </c>
      <c r="K19" s="6">
        <v>0.212548357485777</v>
      </c>
      <c r="L19" s="6">
        <f t="shared" si="1"/>
        <v>2.2204460492503131E-15</v>
      </c>
      <c r="M19" s="5">
        <v>202009</v>
      </c>
      <c r="N19" s="6">
        <v>2.6953893337238799E-2</v>
      </c>
      <c r="O19" s="6">
        <v>2.8117949495517099E-2</v>
      </c>
      <c r="P19" s="6">
        <v>9.0013190170937299E-2</v>
      </c>
      <c r="Q19" s="6">
        <v>0.73793390086219002</v>
      </c>
      <c r="R19" s="4">
        <f t="shared" si="2"/>
        <v>0.11698106613411685</v>
      </c>
    </row>
    <row r="20" spans="1:21">
      <c r="A20" s="5">
        <v>202010</v>
      </c>
      <c r="B20" s="6">
        <v>1.20815060892599E-2</v>
      </c>
      <c r="C20" s="6">
        <v>0.98013132986243501</v>
      </c>
      <c r="D20" s="6">
        <v>7.7871640483042504E-3</v>
      </c>
      <c r="E20" s="6">
        <v>0</v>
      </c>
      <c r="F20" s="4">
        <f t="shared" si="0"/>
        <v>0</v>
      </c>
      <c r="G20" s="5">
        <v>202010</v>
      </c>
      <c r="H20" s="6">
        <v>2.4715217398489201E-2</v>
      </c>
      <c r="I20" s="6">
        <v>0.38316495096737901</v>
      </c>
      <c r="J20" s="6">
        <v>0.34914251304010901</v>
      </c>
      <c r="K20" s="6">
        <v>0.242977318594022</v>
      </c>
      <c r="L20" s="6">
        <f t="shared" si="1"/>
        <v>0</v>
      </c>
      <c r="M20" s="5">
        <v>202010</v>
      </c>
      <c r="N20" s="6">
        <v>0</v>
      </c>
      <c r="O20" s="6">
        <v>2.48677614151494E-2</v>
      </c>
      <c r="P20" s="6">
        <v>8.2830948138258406E-2</v>
      </c>
      <c r="Q20" s="6">
        <v>0.83810940690701896</v>
      </c>
      <c r="R20" s="4">
        <f t="shared" si="2"/>
        <v>5.4191883539573271E-2</v>
      </c>
    </row>
    <row r="21" spans="1:21">
      <c r="A21" s="5">
        <v>202011</v>
      </c>
      <c r="B21" s="6">
        <v>1.17353494914345E-2</v>
      </c>
      <c r="C21" s="6">
        <v>0.975485155631166</v>
      </c>
      <c r="D21" s="6">
        <v>1.2779494877399499E-2</v>
      </c>
      <c r="E21" s="6">
        <v>0</v>
      </c>
      <c r="F21" s="4">
        <f t="shared" si="0"/>
        <v>0</v>
      </c>
      <c r="G21" s="5">
        <v>202011</v>
      </c>
      <c r="H21" s="6">
        <v>3.3862245147371503E-2</v>
      </c>
      <c r="I21" s="6">
        <v>0.268240145961336</v>
      </c>
      <c r="J21" s="6">
        <v>0.50962220177871098</v>
      </c>
      <c r="K21" s="6">
        <v>0.18827540711258001</v>
      </c>
      <c r="L21" s="6">
        <f t="shared" si="1"/>
        <v>0</v>
      </c>
      <c r="M21" s="5">
        <v>202011</v>
      </c>
      <c r="N21" s="6">
        <v>1.09965039748804E-2</v>
      </c>
      <c r="O21" s="6">
        <v>3.4069450231781401E-2</v>
      </c>
      <c r="P21" s="6">
        <v>7.7330784059407506E-2</v>
      </c>
      <c r="Q21" s="6">
        <v>0.81095027332276304</v>
      </c>
      <c r="R21" s="4">
        <f t="shared" si="2"/>
        <v>6.6652988411167624E-2</v>
      </c>
    </row>
    <row r="22" spans="1:21">
      <c r="A22" s="5">
        <v>202012</v>
      </c>
      <c r="B22" s="24">
        <v>1.3602119909716799E-2</v>
      </c>
      <c r="C22" s="24">
        <v>0.97592852861617596</v>
      </c>
      <c r="D22" s="24">
        <v>1.0120622739746701E-2</v>
      </c>
      <c r="E22" s="24">
        <v>3.4872873435990798E-4</v>
      </c>
      <c r="F22" s="24">
        <f t="shared" si="0"/>
        <v>0</v>
      </c>
      <c r="G22" s="25">
        <v>202012</v>
      </c>
      <c r="H22" s="24">
        <v>2.1730024991677001E-2</v>
      </c>
      <c r="I22" s="24">
        <v>0.359915775901889</v>
      </c>
      <c r="J22" s="24">
        <v>0.43199343746861701</v>
      </c>
      <c r="K22" s="24">
        <v>0.18636076163781601</v>
      </c>
      <c r="L22" s="24">
        <f t="shared" si="1"/>
        <v>0</v>
      </c>
      <c r="M22" s="25">
        <v>202012</v>
      </c>
      <c r="N22" s="4">
        <v>2.0456429208132201E-2</v>
      </c>
      <c r="O22" s="4">
        <v>4.7581118906461203E-2</v>
      </c>
      <c r="P22" s="4">
        <v>5.6446371564756098E-2</v>
      </c>
      <c r="Q22" s="4">
        <v>0.800143089622954</v>
      </c>
      <c r="R22" s="4">
        <f t="shared" si="2"/>
        <v>7.537299069769654E-2</v>
      </c>
    </row>
    <row r="23" spans="1:21">
      <c r="A23" s="5">
        <v>202101</v>
      </c>
      <c r="B23" s="24">
        <v>7.7142233545582596E-3</v>
      </c>
      <c r="C23" s="24">
        <v>0.98001562072957904</v>
      </c>
      <c r="D23" s="24">
        <v>1.21002226592276E-2</v>
      </c>
      <c r="E23" s="24">
        <v>1.6993325663411401E-4</v>
      </c>
      <c r="F23" s="24">
        <f t="shared" si="0"/>
        <v>0</v>
      </c>
      <c r="G23" s="25">
        <v>202101</v>
      </c>
      <c r="H23" s="24">
        <v>2.6979810321476599E-3</v>
      </c>
      <c r="I23" s="24">
        <v>0.27174779228042201</v>
      </c>
      <c r="J23" s="24">
        <v>0.48394219807347399</v>
      </c>
      <c r="K23" s="24">
        <v>0.24161202861395401</v>
      </c>
      <c r="L23" s="24">
        <f t="shared" si="1"/>
        <v>2.3314683517128287E-15</v>
      </c>
      <c r="M23" s="25">
        <v>202101</v>
      </c>
      <c r="N23" s="6">
        <v>1.05561533356114E-2</v>
      </c>
      <c r="O23" s="6">
        <v>2.68847105607882E-2</v>
      </c>
      <c r="P23" s="6">
        <v>2.3285653206687199E-2</v>
      </c>
      <c r="Q23" s="6">
        <v>0.88161437200105097</v>
      </c>
      <c r="R23" s="4">
        <f t="shared" si="2"/>
        <v>5.7659110895862176E-2</v>
      </c>
    </row>
    <row r="24" spans="1:21">
      <c r="A24" s="5">
        <v>202102</v>
      </c>
      <c r="B24" s="24">
        <v>8.0862681224468692E-3</v>
      </c>
      <c r="C24" s="24">
        <v>0.97372446759961895</v>
      </c>
      <c r="D24" s="24">
        <v>1.81892642779337E-2</v>
      </c>
      <c r="E24" s="24">
        <v>0</v>
      </c>
      <c r="F24" s="24">
        <f t="shared" si="0"/>
        <v>0</v>
      </c>
      <c r="G24" s="25">
        <v>202102</v>
      </c>
      <c r="H24" s="24">
        <v>0</v>
      </c>
      <c r="I24" s="24">
        <v>0.22203038464427199</v>
      </c>
      <c r="J24" s="24">
        <v>0.46346163035858801</v>
      </c>
      <c r="K24" s="24">
        <v>0.314507984997138</v>
      </c>
      <c r="L24" s="24">
        <f t="shared" si="1"/>
        <v>1.9984014443252818E-15</v>
      </c>
      <c r="M24" s="25">
        <v>202102</v>
      </c>
      <c r="N24" s="6">
        <v>1.86045583082259E-2</v>
      </c>
      <c r="O24" s="6">
        <v>3.8427990733511302E-2</v>
      </c>
      <c r="P24" s="6">
        <v>2.65773312363284E-2</v>
      </c>
      <c r="Q24" s="6">
        <v>0.85409547957221998</v>
      </c>
      <c r="R24" s="4">
        <f t="shared" si="2"/>
        <v>6.229464014971442E-2</v>
      </c>
      <c r="U24" s="3"/>
    </row>
    <row r="25" spans="1:21">
      <c r="A25" s="5">
        <v>202103</v>
      </c>
      <c r="B25" s="24">
        <v>1.50386683324593E-2</v>
      </c>
      <c r="C25" s="24">
        <v>0.97825833510139404</v>
      </c>
      <c r="D25" s="24">
        <v>6.2939082312260097E-3</v>
      </c>
      <c r="E25" s="24">
        <v>4.0908833492047899E-4</v>
      </c>
      <c r="F25" s="24">
        <f t="shared" si="0"/>
        <v>0</v>
      </c>
      <c r="G25" s="25">
        <v>202103</v>
      </c>
      <c r="H25" s="24">
        <v>2.2388443957996499E-2</v>
      </c>
      <c r="I25" s="24">
        <v>0.53296058510270605</v>
      </c>
      <c r="J25" s="24">
        <v>0.32533947728884999</v>
      </c>
      <c r="K25" s="24">
        <v>0.11931149365044499</v>
      </c>
      <c r="L25" s="24">
        <f t="shared" si="1"/>
        <v>2.3314683517128287E-15</v>
      </c>
      <c r="M25" s="25">
        <v>202103</v>
      </c>
      <c r="N25" s="4">
        <v>1.9213556007924099E-2</v>
      </c>
      <c r="O25" s="4">
        <v>1.09811061042155E-2</v>
      </c>
      <c r="P25" s="4">
        <v>3.2922515890246098E-2</v>
      </c>
      <c r="Q25" s="4">
        <v>0.88090104748347597</v>
      </c>
      <c r="R25" s="4">
        <f t="shared" si="2"/>
        <v>5.5981774514138327E-2</v>
      </c>
      <c r="U25" s="3"/>
    </row>
    <row r="26" spans="1:21">
      <c r="A26" s="5">
        <v>202104</v>
      </c>
      <c r="B26" s="24">
        <v>1.4363868694128101E-2</v>
      </c>
      <c r="C26" s="24">
        <v>0.97642455896927904</v>
      </c>
      <c r="D26" s="24">
        <v>9.2115723365924097E-3</v>
      </c>
      <c r="E26" s="24">
        <v>0</v>
      </c>
      <c r="F26" s="24">
        <f t="shared" si="0"/>
        <v>0</v>
      </c>
      <c r="G26" s="25">
        <v>202104</v>
      </c>
      <c r="H26" s="24">
        <v>2.8493170973740101E-2</v>
      </c>
      <c r="I26" s="24">
        <v>0.34186906594137301</v>
      </c>
      <c r="J26" s="24">
        <v>0.49983261995706302</v>
      </c>
      <c r="K26" s="24">
        <v>0.12980514312782199</v>
      </c>
      <c r="L26" s="24">
        <f t="shared" si="1"/>
        <v>1.8873791418627661E-15</v>
      </c>
      <c r="M26" s="25">
        <v>202104</v>
      </c>
      <c r="N26" s="4">
        <v>2.8357853254164001E-2</v>
      </c>
      <c r="O26" s="4">
        <v>2.3350722435947699E-2</v>
      </c>
      <c r="P26" s="4">
        <v>2.25708381779521E-2</v>
      </c>
      <c r="Q26" s="4">
        <v>0.84113362270612502</v>
      </c>
      <c r="R26" s="4">
        <f t="shared" si="2"/>
        <v>8.4586963425811179E-2</v>
      </c>
      <c r="U26" s="3"/>
    </row>
    <row r="27" spans="1:21">
      <c r="A27" s="5">
        <v>202105</v>
      </c>
      <c r="B27" s="24">
        <v>1.23812048765109E-2</v>
      </c>
      <c r="C27" s="24">
        <v>0.97838473287453198</v>
      </c>
      <c r="D27" s="24">
        <v>9.0267174839771397E-3</v>
      </c>
      <c r="E27" s="24">
        <v>2.0734476497918301E-4</v>
      </c>
      <c r="F27" s="24">
        <f t="shared" si="0"/>
        <v>0</v>
      </c>
      <c r="G27" s="25">
        <v>202105</v>
      </c>
      <c r="H27" s="24">
        <v>2.8110753453333699E-2</v>
      </c>
      <c r="I27" s="24">
        <v>0.31311667545743499</v>
      </c>
      <c r="J27" s="24">
        <v>0.56785639099461005</v>
      </c>
      <c r="K27" s="24">
        <v>9.0916180094620103E-2</v>
      </c>
      <c r="L27" s="24">
        <f t="shared" si="1"/>
        <v>0</v>
      </c>
      <c r="M27" s="25">
        <v>202105</v>
      </c>
      <c r="N27" s="4">
        <v>2.0224418446857E-2</v>
      </c>
      <c r="O27" s="4">
        <v>1.64533403220435E-2</v>
      </c>
      <c r="P27" s="4">
        <v>2.57325710728281E-2</v>
      </c>
      <c r="Q27" s="4">
        <v>0.87120839140361095</v>
      </c>
      <c r="R27" s="4">
        <f t="shared" si="2"/>
        <v>6.6381278754660489E-2</v>
      </c>
      <c r="U27" s="3"/>
    </row>
    <row r="28" spans="1:21">
      <c r="A28" s="5">
        <v>202106</v>
      </c>
      <c r="B28" s="24">
        <v>1.4789121884349899E-2</v>
      </c>
      <c r="C28" s="24">
        <v>0.973787799671197</v>
      </c>
      <c r="D28" s="24">
        <v>1.1423078444452801E-2</v>
      </c>
      <c r="E28" s="24">
        <v>0</v>
      </c>
      <c r="F28" s="24">
        <f t="shared" si="0"/>
        <v>0</v>
      </c>
      <c r="G28" s="25">
        <v>202106</v>
      </c>
      <c r="H28" s="24">
        <v>1.2018798362532401E-2</v>
      </c>
      <c r="I28" s="24">
        <v>0.235589474351665</v>
      </c>
      <c r="J28" s="24">
        <v>0.62520257949722502</v>
      </c>
      <c r="K28" s="24">
        <v>0.12718914778857601</v>
      </c>
      <c r="L28" s="24">
        <f t="shared" si="1"/>
        <v>0</v>
      </c>
      <c r="M28" s="25">
        <v>202106</v>
      </c>
      <c r="N28" s="6">
        <v>1.03982333314433E-2</v>
      </c>
      <c r="O28" s="6">
        <v>9.6272860810354306E-3</v>
      </c>
      <c r="P28" s="6">
        <v>1.24854418338911E-2</v>
      </c>
      <c r="Q28" s="6">
        <v>0.93872479981008505</v>
      </c>
      <c r="R28" s="4">
        <f t="shared" si="2"/>
        <v>2.8764238943545073E-2</v>
      </c>
      <c r="U28" s="3"/>
    </row>
    <row r="29" spans="1:21">
      <c r="A29" s="5">
        <v>202107</v>
      </c>
      <c r="B29" s="24">
        <v>1.4350036370414E-2</v>
      </c>
      <c r="C29" s="24">
        <v>0.97771034824648495</v>
      </c>
      <c r="D29" s="24">
        <v>7.9396153831004703E-3</v>
      </c>
      <c r="E29" s="24">
        <v>0</v>
      </c>
      <c r="F29" s="24">
        <f t="shared" si="0"/>
        <v>0</v>
      </c>
      <c r="G29" s="25">
        <v>202107</v>
      </c>
      <c r="H29" s="24">
        <v>3.8520713579480698E-2</v>
      </c>
      <c r="I29" s="24">
        <v>0.37812170195507899</v>
      </c>
      <c r="J29" s="24">
        <v>0.42271612834838901</v>
      </c>
      <c r="K29" s="24">
        <v>0.16064145611705</v>
      </c>
      <c r="L29" s="24">
        <f t="shared" si="1"/>
        <v>0</v>
      </c>
      <c r="M29" s="25">
        <v>202107</v>
      </c>
      <c r="N29" s="6">
        <v>3.1873964463118097E-2</v>
      </c>
      <c r="O29" s="6">
        <v>5.5476570141204801E-3</v>
      </c>
      <c r="P29" s="6">
        <v>9.5255469220726103E-3</v>
      </c>
      <c r="Q29" s="6">
        <v>0.92397837759851698</v>
      </c>
      <c r="R29" s="4">
        <f t="shared" si="2"/>
        <v>2.907445400217179E-2</v>
      </c>
      <c r="U29" s="3"/>
    </row>
    <row r="30" spans="1:21">
      <c r="A30" s="5">
        <v>202108</v>
      </c>
      <c r="B30" s="24">
        <v>1.30079163569873E-2</v>
      </c>
      <c r="C30" s="24">
        <v>0.97656925145486995</v>
      </c>
      <c r="D30" s="24">
        <v>1.01563757131514E-2</v>
      </c>
      <c r="E30" s="24">
        <v>2.6645647499065199E-4</v>
      </c>
      <c r="F30" s="24">
        <f t="shared" si="0"/>
        <v>0</v>
      </c>
      <c r="G30" s="25">
        <v>202108</v>
      </c>
      <c r="H30" s="24">
        <v>4.15272776508867E-2</v>
      </c>
      <c r="I30" s="24">
        <v>0.37417373867391501</v>
      </c>
      <c r="J30" s="24">
        <v>0.42439611993307003</v>
      </c>
      <c r="K30" s="24">
        <v>0.15990286374212601</v>
      </c>
      <c r="L30" s="24">
        <f t="shared" si="1"/>
        <v>2.2204460492503131E-15</v>
      </c>
      <c r="M30" s="25">
        <v>202108</v>
      </c>
      <c r="N30" s="7">
        <v>5.9385768676583402E-3</v>
      </c>
      <c r="O30" s="7">
        <v>1.0647002852702101E-2</v>
      </c>
      <c r="P30" s="7">
        <v>3.1939175261783803E-2</v>
      </c>
      <c r="Q30" s="7">
        <v>0.91041405915387796</v>
      </c>
      <c r="R30" s="4">
        <f t="shared" si="2"/>
        <v>4.1061185863977778E-2</v>
      </c>
      <c r="U30" s="3"/>
    </row>
    <row r="31" spans="1:21">
      <c r="A31" s="5">
        <v>202109</v>
      </c>
      <c r="B31" s="24">
        <v>1.7959582069462E-2</v>
      </c>
      <c r="C31" s="24">
        <v>0.96915246434500302</v>
      </c>
      <c r="D31" s="24">
        <v>1.2887953585534099E-2</v>
      </c>
      <c r="E31" s="24">
        <v>0</v>
      </c>
      <c r="F31" s="24">
        <f t="shared" si="0"/>
        <v>0</v>
      </c>
      <c r="G31" s="25">
        <v>202109</v>
      </c>
      <c r="H31" s="24">
        <v>3.0465729687527299E-2</v>
      </c>
      <c r="I31" s="24">
        <v>0.25496875182905299</v>
      </c>
      <c r="J31" s="24">
        <v>0.53389208773615204</v>
      </c>
      <c r="K31" s="24">
        <v>0.180673430747266</v>
      </c>
      <c r="L31" s="24">
        <f t="shared" si="1"/>
        <v>1.7763568394002505E-15</v>
      </c>
      <c r="M31" s="25">
        <v>202109</v>
      </c>
      <c r="N31" s="7">
        <v>2.5197194159040901E-2</v>
      </c>
      <c r="O31" s="7">
        <v>2.0316193339852E-2</v>
      </c>
      <c r="P31" s="7">
        <v>8.3885372280029305E-2</v>
      </c>
      <c r="Q31" s="7">
        <v>0.85948101122552401</v>
      </c>
      <c r="R31" s="4">
        <f t="shared" si="2"/>
        <v>1.112022899555376E-2</v>
      </c>
      <c r="U31" s="3"/>
    </row>
    <row r="32" spans="1:21" s="26" customFormat="1">
      <c r="A32" s="25">
        <v>202110</v>
      </c>
      <c r="B32" s="24">
        <v>1.54920251944567E-2</v>
      </c>
      <c r="C32" s="24">
        <v>0.97623579555315099</v>
      </c>
      <c r="D32" s="24">
        <v>8.2655318776411607E-3</v>
      </c>
      <c r="E32" s="24">
        <v>6.6473747508535002E-6</v>
      </c>
      <c r="F32" s="24">
        <f t="shared" si="0"/>
        <v>0</v>
      </c>
      <c r="G32" s="25">
        <v>202110</v>
      </c>
      <c r="H32" s="24">
        <v>2.9384542090075998E-2</v>
      </c>
      <c r="I32" s="24">
        <v>0.39491751338593201</v>
      </c>
      <c r="J32" s="24">
        <v>0.43198305825470501</v>
      </c>
      <c r="K32" s="24">
        <v>0.143714886269285</v>
      </c>
      <c r="L32" s="24">
        <f t="shared" si="1"/>
        <v>1.9984014443252818E-15</v>
      </c>
      <c r="M32" s="25">
        <v>202110</v>
      </c>
      <c r="N32" s="7">
        <v>5.4755505136287897E-3</v>
      </c>
      <c r="O32" s="7">
        <v>0</v>
      </c>
      <c r="P32" s="7">
        <v>1.9896022161200299E-2</v>
      </c>
      <c r="Q32" s="7">
        <v>0.93493394263232898</v>
      </c>
      <c r="R32" s="24">
        <f t="shared" si="2"/>
        <v>3.969448469284198E-2</v>
      </c>
      <c r="U32" s="27"/>
    </row>
    <row r="33" spans="1:21">
      <c r="A33" s="5"/>
      <c r="B33" s="4"/>
      <c r="C33" s="4"/>
      <c r="D33" s="4"/>
      <c r="E33" s="4"/>
      <c r="F33" s="4"/>
      <c r="G33" s="5"/>
      <c r="H33" s="4"/>
      <c r="I33" s="4"/>
      <c r="J33" s="4"/>
      <c r="K33" s="4"/>
      <c r="L33" s="4"/>
      <c r="M33" s="5"/>
      <c r="N33" s="6"/>
      <c r="O33" s="6"/>
      <c r="P33" s="6"/>
      <c r="Q33" s="6"/>
      <c r="R33" s="4"/>
      <c r="U33" s="3"/>
    </row>
    <row r="34" spans="1:21">
      <c r="A34" s="5"/>
      <c r="B34" s="4"/>
      <c r="C34" s="4"/>
      <c r="D34" s="4"/>
      <c r="E34" s="4"/>
      <c r="F34" s="4"/>
      <c r="G34" s="5"/>
      <c r="H34" s="4"/>
      <c r="I34" s="4"/>
      <c r="J34" s="4"/>
      <c r="K34" s="4"/>
      <c r="L34" s="4"/>
      <c r="M34" s="5"/>
      <c r="N34" s="6"/>
      <c r="O34" s="6"/>
      <c r="P34" s="6"/>
      <c r="Q34" s="6"/>
      <c r="R34" s="4"/>
      <c r="U34" s="3"/>
    </row>
    <row r="35" spans="1:21">
      <c r="A35" s="5"/>
      <c r="B35" s="4"/>
      <c r="C35" s="4"/>
      <c r="D35" s="4"/>
      <c r="E35" s="4"/>
      <c r="F35" s="4"/>
      <c r="G35" s="5"/>
      <c r="H35" s="4"/>
      <c r="I35" s="4"/>
      <c r="J35" s="4"/>
      <c r="K35" s="4"/>
      <c r="L35" s="4"/>
      <c r="M35" s="5"/>
      <c r="N35" s="6"/>
      <c r="O35" s="6"/>
      <c r="P35" s="6"/>
      <c r="Q35" s="6"/>
      <c r="R35" s="4"/>
      <c r="U35" s="3"/>
    </row>
    <row r="36" spans="1:21">
      <c r="A36" s="5"/>
      <c r="B36" s="4"/>
      <c r="C36" s="4"/>
      <c r="D36" s="4"/>
      <c r="E36" s="4"/>
      <c r="F36" s="4"/>
      <c r="G36" s="5"/>
      <c r="H36" s="4"/>
      <c r="I36" s="4"/>
      <c r="J36" s="4"/>
      <c r="K36" s="4"/>
      <c r="L36" s="4"/>
      <c r="M36" s="5"/>
      <c r="N36" s="6"/>
      <c r="O36" s="6"/>
      <c r="P36" s="6"/>
      <c r="Q36" s="6"/>
      <c r="R36" s="4"/>
      <c r="U36" s="3"/>
    </row>
    <row r="37" spans="1:21">
      <c r="A37" s="5" t="s">
        <v>11</v>
      </c>
      <c r="B37" s="4">
        <f>AVERAGE(B4:B36)</f>
        <v>9.2377100981766089E-3</v>
      </c>
      <c r="C37" s="4">
        <f>AVERAGE(C4:C36)</f>
        <v>0.97924370705114172</v>
      </c>
      <c r="D37" s="4">
        <f>AVERAGE(D4:D36)</f>
        <v>1.1413737121495364E-2</v>
      </c>
      <c r="E37" s="4">
        <f>AVERAGE(E4:E36)</f>
        <v>1.0484572642677293E-4</v>
      </c>
      <c r="F37" s="4">
        <f>AVERAGE(F4:F36)</f>
        <v>2.7590420369827777E-12</v>
      </c>
      <c r="G37" s="5" t="s">
        <v>11</v>
      </c>
      <c r="H37" s="4">
        <f>AVERAGE(H4:H36)</f>
        <v>1.8691502802639131E-2</v>
      </c>
      <c r="I37" s="4">
        <f>AVERAGE(I4:I36)</f>
        <v>0.3257251902174747</v>
      </c>
      <c r="J37" s="4">
        <f>AVERAGE(J4:J36)</f>
        <v>0.39684190840623895</v>
      </c>
      <c r="K37" s="4">
        <f>AVERAGE(K4:K36)</f>
        <v>0.25874139857364564</v>
      </c>
      <c r="L37" s="4">
        <f>AVERAGE(L4:L36)</f>
        <v>8.3840980135485962E-16</v>
      </c>
      <c r="M37" s="5" t="s">
        <v>11</v>
      </c>
      <c r="N37" s="4">
        <f>AVERAGE(N4:N36)</f>
        <v>1.5128453852071892E-2</v>
      </c>
      <c r="O37" s="4">
        <f>AVERAGE(O4:O36)</f>
        <v>4.3819968418892866E-2</v>
      </c>
      <c r="P37" s="4">
        <f>AVERAGE(P4:P36)</f>
        <v>6.6751728119796211E-2</v>
      </c>
      <c r="Q37" s="4">
        <f>AVERAGE(Q4:Q36)</f>
        <v>0.7356149477387276</v>
      </c>
      <c r="R37" s="4">
        <f>AVERAGE(R4:R36)</f>
        <v>0.13868490187051144</v>
      </c>
    </row>
    <row r="38" spans="1:21">
      <c r="B38" s="3"/>
    </row>
    <row r="40" spans="1:21">
      <c r="A40" s="30" t="s">
        <v>7</v>
      </c>
    </row>
    <row r="41" spans="1:21">
      <c r="A41" t="s">
        <v>6</v>
      </c>
    </row>
    <row r="42" spans="1:21">
      <c r="A42" t="s">
        <v>5</v>
      </c>
    </row>
    <row r="43" spans="1:21">
      <c r="A43" t="s">
        <v>44</v>
      </c>
    </row>
    <row r="44" spans="1:21">
      <c r="A44" t="s">
        <v>43</v>
      </c>
    </row>
    <row r="47" spans="1:21" ht="15.75" thickBot="1"/>
    <row r="48" spans="1:21" ht="15.75" thickBot="1">
      <c r="A48" s="45"/>
      <c r="B48" s="46" t="s">
        <v>152</v>
      </c>
      <c r="C48" s="47" t="s">
        <v>153</v>
      </c>
      <c r="D48" s="47" t="s">
        <v>154</v>
      </c>
      <c r="E48" s="47" t="s">
        <v>155</v>
      </c>
    </row>
    <row r="49" spans="1:5" ht="15.75" thickBot="1">
      <c r="A49" s="45"/>
      <c r="B49" s="48" t="s">
        <v>156</v>
      </c>
      <c r="C49" s="49" t="s">
        <v>157</v>
      </c>
      <c r="D49" s="49" t="s">
        <v>158</v>
      </c>
      <c r="E49" s="49" t="s">
        <v>159</v>
      </c>
    </row>
    <row r="50" spans="1:5">
      <c r="A50" s="71" t="s">
        <v>160</v>
      </c>
      <c r="B50" s="50" t="s">
        <v>161</v>
      </c>
      <c r="C50" s="50" t="s">
        <v>161</v>
      </c>
      <c r="D50" s="73" t="s">
        <v>161</v>
      </c>
      <c r="E50" s="50" t="s">
        <v>161</v>
      </c>
    </row>
    <row r="51" spans="1:5" ht="15.75" thickBot="1">
      <c r="A51" s="72"/>
      <c r="B51" s="51" t="s">
        <v>162</v>
      </c>
      <c r="C51" s="51" t="s">
        <v>162</v>
      </c>
      <c r="D51" s="74"/>
      <c r="E51" s="52" t="s">
        <v>163</v>
      </c>
    </row>
    <row r="52" spans="1:5" ht="29.25" thickBot="1">
      <c r="A52" s="53" t="s">
        <v>164</v>
      </c>
      <c r="B52" s="57">
        <v>685957159.15999997</v>
      </c>
      <c r="C52" s="57">
        <v>47717812.689999998</v>
      </c>
      <c r="D52" s="75">
        <v>457881907.86000001</v>
      </c>
      <c r="E52" s="76"/>
    </row>
    <row r="53" spans="1:5" ht="15.75" thickBot="1">
      <c r="A53" s="53" t="s">
        <v>165</v>
      </c>
      <c r="B53" s="57">
        <v>182402017.66</v>
      </c>
      <c r="C53" s="57">
        <v>27244994.559999999</v>
      </c>
      <c r="D53" s="75">
        <v>434212279.24000001</v>
      </c>
      <c r="E53" s="76"/>
    </row>
    <row r="54" spans="1:5" ht="29.25" thickBot="1">
      <c r="A54" s="54" t="s">
        <v>166</v>
      </c>
      <c r="B54" s="55">
        <v>10206</v>
      </c>
      <c r="C54" s="56">
        <v>681</v>
      </c>
      <c r="D54" s="77">
        <v>6420</v>
      </c>
      <c r="E54" s="78"/>
    </row>
  </sheetData>
  <mergeCells count="5">
    <mergeCell ref="A50:A51"/>
    <mergeCell ref="D50:D51"/>
    <mergeCell ref="D52:E52"/>
    <mergeCell ref="D53:E53"/>
    <mergeCell ref="D54:E54"/>
  </mergeCells>
  <pageMargins left="0.7" right="0.7" top="0.75" bottom="0.75" header="0.3" footer="0.3"/>
  <pageSetup paperSize="9" orientation="portrait" r:id="rId1"/>
  <ignoredErrors>
    <ignoredError sqref="F4:R31 F32:R3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355FB-D346-4A03-8421-A24BC941B41B}">
  <sheetPr>
    <tabColor theme="4" tint="0.59999389629810485"/>
  </sheetPr>
  <dimension ref="A1:AJ32"/>
  <sheetViews>
    <sheetView zoomScale="90" zoomScaleNormal="90" workbookViewId="0">
      <pane ySplit="3" topLeftCell="A4" activePane="bottomLeft" state="frozen"/>
      <selection activeCell="I46" sqref="I46"/>
      <selection pane="bottomLeft" activeCell="I46" sqref="I46"/>
    </sheetView>
  </sheetViews>
  <sheetFormatPr defaultRowHeight="15"/>
  <cols>
    <col min="1" max="1" width="22.7109375" customWidth="1"/>
    <col min="2" max="2" width="13.85546875" bestFit="1" customWidth="1"/>
    <col min="3" max="4" width="8.28515625" bestFit="1" customWidth="1"/>
    <col min="5" max="5" width="9.42578125" bestFit="1" customWidth="1"/>
    <col min="6" max="6" width="7.7109375" bestFit="1" customWidth="1"/>
    <col min="7" max="7" width="9.42578125" bestFit="1" customWidth="1"/>
    <col min="8" max="8" width="10.42578125" bestFit="1" customWidth="1"/>
    <col min="9" max="9" width="13.85546875" bestFit="1" customWidth="1"/>
    <col min="10" max="12" width="7.42578125" bestFit="1" customWidth="1"/>
    <col min="13" max="13" width="6.42578125" bestFit="1" customWidth="1"/>
    <col min="14" max="14" width="6.42578125" customWidth="1"/>
    <col min="15" max="15" width="10.42578125" bestFit="1" customWidth="1"/>
    <col min="16" max="16" width="13.85546875" bestFit="1" customWidth="1"/>
    <col min="17" max="17" width="8.42578125" bestFit="1" customWidth="1"/>
    <col min="18" max="18" width="7.42578125" bestFit="1" customWidth="1"/>
    <col min="19" max="19" width="8.5703125" bestFit="1" customWidth="1"/>
    <col min="20" max="20" width="8.42578125" bestFit="1" customWidth="1"/>
    <col min="22" max="22" width="10.42578125" bestFit="1" customWidth="1"/>
    <col min="23" max="23" width="14.42578125" bestFit="1" customWidth="1"/>
    <col min="24" max="26" width="6.42578125" bestFit="1" customWidth="1"/>
    <col min="27" max="27" width="7.42578125" bestFit="1" customWidth="1"/>
    <col min="28" max="28" width="8.42578125" bestFit="1" customWidth="1"/>
    <col min="29" max="29" width="10.42578125" bestFit="1" customWidth="1"/>
    <col min="30" max="30" width="14.42578125" bestFit="1" customWidth="1"/>
    <col min="31" max="32" width="6.42578125" bestFit="1" customWidth="1"/>
    <col min="33" max="33" width="7.5703125" bestFit="1" customWidth="1"/>
    <col min="34" max="34" width="7.42578125" bestFit="1" customWidth="1"/>
    <col min="35" max="35" width="8.42578125" bestFit="1" customWidth="1"/>
  </cols>
  <sheetData>
    <row r="1" spans="1:36">
      <c r="A1" s="8" t="s">
        <v>30</v>
      </c>
      <c r="B1" s="8"/>
      <c r="C1" s="8"/>
      <c r="D1" s="8"/>
      <c r="I1" s="1"/>
      <c r="J1" s="1"/>
      <c r="K1" s="1"/>
      <c r="L1" s="1"/>
      <c r="M1" s="1"/>
      <c r="N1" s="1"/>
    </row>
    <row r="2" spans="1:36">
      <c r="A2" s="31" t="s">
        <v>29</v>
      </c>
      <c r="B2" s="31" t="s">
        <v>2</v>
      </c>
      <c r="C2" s="2"/>
      <c r="D2" s="2"/>
      <c r="E2" s="2"/>
      <c r="F2" s="2"/>
      <c r="G2" s="2"/>
      <c r="H2" s="2"/>
      <c r="I2" s="31" t="s">
        <v>1</v>
      </c>
      <c r="J2" s="4"/>
      <c r="K2" s="4"/>
      <c r="L2" s="4"/>
      <c r="M2" s="4"/>
      <c r="N2" s="4"/>
      <c r="O2" s="2"/>
      <c r="P2" s="5" t="s">
        <v>8</v>
      </c>
      <c r="Q2" s="2"/>
      <c r="R2" s="2"/>
      <c r="S2" s="2"/>
      <c r="T2" s="2"/>
      <c r="U2" s="2"/>
      <c r="V2" s="2"/>
      <c r="W2" s="5" t="s">
        <v>42</v>
      </c>
      <c r="X2" s="2"/>
      <c r="Y2" s="2"/>
      <c r="Z2" s="2"/>
      <c r="AA2" s="2"/>
      <c r="AB2" s="2"/>
      <c r="AC2" s="2"/>
      <c r="AD2" s="5" t="s">
        <v>46</v>
      </c>
      <c r="AE2" s="2"/>
      <c r="AF2" s="2"/>
      <c r="AG2" s="2"/>
      <c r="AH2" s="2"/>
      <c r="AI2" s="2"/>
    </row>
    <row r="3" spans="1:36">
      <c r="A3" s="2" t="s">
        <v>18</v>
      </c>
      <c r="B3" s="2" t="s">
        <v>28</v>
      </c>
      <c r="C3" s="2" t="s">
        <v>27</v>
      </c>
      <c r="D3" s="2" t="s">
        <v>26</v>
      </c>
      <c r="E3" s="2" t="s">
        <v>25</v>
      </c>
      <c r="F3" s="2" t="s">
        <v>63</v>
      </c>
      <c r="G3" s="2" t="s">
        <v>62</v>
      </c>
      <c r="H3" s="2" t="s">
        <v>18</v>
      </c>
      <c r="I3" s="4" t="s">
        <v>23</v>
      </c>
      <c r="J3" s="4" t="s">
        <v>22</v>
      </c>
      <c r="K3" s="4" t="s">
        <v>21</v>
      </c>
      <c r="L3" s="4" t="s">
        <v>20</v>
      </c>
      <c r="M3" s="4" t="s">
        <v>61</v>
      </c>
      <c r="N3" s="4" t="s">
        <v>60</v>
      </c>
      <c r="O3" s="2" t="s">
        <v>18</v>
      </c>
      <c r="P3" s="2" t="s">
        <v>17</v>
      </c>
      <c r="Q3" s="2" t="s">
        <v>16</v>
      </c>
      <c r="R3" s="2" t="s">
        <v>15</v>
      </c>
      <c r="S3" s="2" t="s">
        <v>14</v>
      </c>
      <c r="T3" s="2" t="s">
        <v>59</v>
      </c>
      <c r="U3" s="2" t="s">
        <v>58</v>
      </c>
      <c r="V3" s="2" t="s">
        <v>18</v>
      </c>
      <c r="W3" s="2" t="s">
        <v>57</v>
      </c>
      <c r="X3" s="2" t="s">
        <v>56</v>
      </c>
      <c r="Y3" s="2" t="s">
        <v>55</v>
      </c>
      <c r="Z3" s="2" t="s">
        <v>54</v>
      </c>
      <c r="AA3" s="2" t="s">
        <v>53</v>
      </c>
      <c r="AB3" s="2" t="s">
        <v>37</v>
      </c>
      <c r="AC3" s="2" t="s">
        <v>18</v>
      </c>
      <c r="AD3" s="2" t="s">
        <v>52</v>
      </c>
      <c r="AE3" s="2" t="s">
        <v>51</v>
      </c>
      <c r="AF3" s="2" t="s">
        <v>50</v>
      </c>
      <c r="AG3" s="2" t="s">
        <v>49</v>
      </c>
      <c r="AH3" s="2" t="s">
        <v>48</v>
      </c>
      <c r="AI3" s="2" t="s">
        <v>47</v>
      </c>
    </row>
    <row r="4" spans="1:36">
      <c r="A4" s="5">
        <v>202101</v>
      </c>
      <c r="B4" s="4">
        <v>1.508413156403E-2</v>
      </c>
      <c r="C4" s="4">
        <v>0.97889738101224499</v>
      </c>
      <c r="D4" s="4">
        <v>6.0184874237241897E-3</v>
      </c>
      <c r="E4" s="4">
        <v>0</v>
      </c>
      <c r="F4" s="4">
        <v>0</v>
      </c>
      <c r="G4" s="4">
        <v>0</v>
      </c>
      <c r="H4" s="5">
        <v>202101</v>
      </c>
      <c r="I4" s="4">
        <v>0</v>
      </c>
      <c r="J4" s="4">
        <v>0.67544203359649102</v>
      </c>
      <c r="K4" s="4">
        <v>0.32455796640350798</v>
      </c>
      <c r="L4" s="4">
        <v>0</v>
      </c>
      <c r="M4" s="4">
        <v>0</v>
      </c>
      <c r="N4" s="4">
        <v>0</v>
      </c>
      <c r="O4" s="5">
        <v>202101</v>
      </c>
      <c r="P4" s="4" t="s">
        <v>12</v>
      </c>
      <c r="Q4" s="4" t="s">
        <v>12</v>
      </c>
      <c r="R4" s="4" t="s">
        <v>12</v>
      </c>
      <c r="S4" s="4" t="s">
        <v>12</v>
      </c>
      <c r="T4" s="4" t="s">
        <v>12</v>
      </c>
      <c r="U4" s="4" t="s">
        <v>12</v>
      </c>
      <c r="V4" s="5">
        <v>202101</v>
      </c>
      <c r="W4" s="4" t="s">
        <v>12</v>
      </c>
      <c r="X4" s="4" t="s">
        <v>12</v>
      </c>
      <c r="Y4" s="4" t="s">
        <v>12</v>
      </c>
      <c r="Z4" s="4" t="s">
        <v>12</v>
      </c>
      <c r="AA4" s="4" t="s">
        <v>12</v>
      </c>
      <c r="AB4" s="4" t="s">
        <v>12</v>
      </c>
      <c r="AC4" s="5">
        <v>202101</v>
      </c>
      <c r="AD4" s="4" t="s">
        <v>12</v>
      </c>
      <c r="AE4" s="4" t="s">
        <v>12</v>
      </c>
      <c r="AF4" s="4" t="s">
        <v>12</v>
      </c>
      <c r="AG4" s="4" t="s">
        <v>12</v>
      </c>
      <c r="AH4" s="4" t="s">
        <v>12</v>
      </c>
      <c r="AI4" s="4" t="s">
        <v>12</v>
      </c>
    </row>
    <row r="5" spans="1:36">
      <c r="A5" s="5">
        <v>202102</v>
      </c>
      <c r="B5" s="4">
        <v>6.5161689926679801E-3</v>
      </c>
      <c r="C5" s="4">
        <v>0.98257332761517402</v>
      </c>
      <c r="D5" s="4">
        <v>1.09105033921576E-2</v>
      </c>
      <c r="E5" s="4">
        <v>0</v>
      </c>
      <c r="F5" s="4">
        <v>0</v>
      </c>
      <c r="G5" s="4">
        <v>0</v>
      </c>
      <c r="H5" s="5">
        <v>202102</v>
      </c>
      <c r="I5" s="4">
        <v>0</v>
      </c>
      <c r="J5" s="4">
        <v>0.64652374135473001</v>
      </c>
      <c r="K5" s="4">
        <v>0.15395211048902599</v>
      </c>
      <c r="L5" s="4">
        <v>0.199524148156243</v>
      </c>
      <c r="M5" s="4">
        <v>0</v>
      </c>
      <c r="N5" s="4">
        <v>0</v>
      </c>
      <c r="O5" s="5">
        <v>202102</v>
      </c>
      <c r="P5" s="4" t="s">
        <v>12</v>
      </c>
      <c r="Q5" s="4" t="s">
        <v>12</v>
      </c>
      <c r="R5" s="4" t="s">
        <v>12</v>
      </c>
      <c r="S5" s="4" t="s">
        <v>12</v>
      </c>
      <c r="T5" s="4" t="s">
        <v>12</v>
      </c>
      <c r="U5" s="4" t="s">
        <v>12</v>
      </c>
      <c r="V5" s="5">
        <v>202102</v>
      </c>
      <c r="W5" s="4" t="s">
        <v>12</v>
      </c>
      <c r="X5" s="4" t="s">
        <v>12</v>
      </c>
      <c r="Y5" s="4" t="s">
        <v>12</v>
      </c>
      <c r="Z5" s="4" t="s">
        <v>12</v>
      </c>
      <c r="AA5" s="4" t="s">
        <v>12</v>
      </c>
      <c r="AB5" s="4" t="s">
        <v>12</v>
      </c>
      <c r="AC5" s="5">
        <v>202102</v>
      </c>
      <c r="AD5" s="4" t="s">
        <v>12</v>
      </c>
      <c r="AE5" s="4" t="s">
        <v>12</v>
      </c>
      <c r="AF5" s="4" t="s">
        <v>12</v>
      </c>
      <c r="AG5" s="4" t="s">
        <v>12</v>
      </c>
      <c r="AH5" s="4" t="s">
        <v>12</v>
      </c>
      <c r="AI5" s="4" t="s">
        <v>12</v>
      </c>
    </row>
    <row r="6" spans="1:36">
      <c r="A6" s="5">
        <v>202103</v>
      </c>
      <c r="B6" s="4">
        <v>3.3826004641208697E-2</v>
      </c>
      <c r="C6" s="4">
        <v>0.96051444863170299</v>
      </c>
      <c r="D6" s="4">
        <v>5.65954672708805E-3</v>
      </c>
      <c r="E6" s="4">
        <v>0</v>
      </c>
      <c r="F6" s="4">
        <v>0</v>
      </c>
      <c r="G6" s="4">
        <v>0</v>
      </c>
      <c r="H6" s="5">
        <v>202103</v>
      </c>
      <c r="I6" s="4">
        <v>0</v>
      </c>
      <c r="J6" s="4">
        <v>0.554293825676483</v>
      </c>
      <c r="K6" s="4">
        <v>0.27073312905372099</v>
      </c>
      <c r="L6" s="4">
        <v>0.17497304526979501</v>
      </c>
      <c r="M6" s="4">
        <v>0</v>
      </c>
      <c r="N6" s="4">
        <v>0</v>
      </c>
      <c r="O6" s="5">
        <v>202103</v>
      </c>
      <c r="P6" s="4">
        <v>0</v>
      </c>
      <c r="Q6" s="4">
        <v>1</v>
      </c>
      <c r="R6" s="4">
        <v>0</v>
      </c>
      <c r="S6" s="4">
        <v>0</v>
      </c>
      <c r="T6" s="4">
        <v>0</v>
      </c>
      <c r="U6" s="4">
        <v>0</v>
      </c>
      <c r="V6" s="5">
        <v>202103</v>
      </c>
      <c r="W6" s="4" t="s">
        <v>12</v>
      </c>
      <c r="X6" s="4" t="s">
        <v>12</v>
      </c>
      <c r="Y6" s="4" t="s">
        <v>12</v>
      </c>
      <c r="Z6" s="4" t="s">
        <v>12</v>
      </c>
      <c r="AA6" s="4" t="s">
        <v>12</v>
      </c>
      <c r="AB6" s="4" t="s">
        <v>12</v>
      </c>
      <c r="AC6" s="5">
        <v>202103</v>
      </c>
      <c r="AD6" s="4" t="s">
        <v>12</v>
      </c>
      <c r="AE6" s="4" t="s">
        <v>12</v>
      </c>
      <c r="AF6" s="4" t="s">
        <v>12</v>
      </c>
      <c r="AG6" s="4" t="s">
        <v>12</v>
      </c>
      <c r="AH6" s="4" t="s">
        <v>12</v>
      </c>
      <c r="AI6" s="4" t="s">
        <v>12</v>
      </c>
    </row>
    <row r="7" spans="1:36">
      <c r="A7" s="5">
        <v>202104</v>
      </c>
      <c r="B7" s="4">
        <v>1.24603342152938E-2</v>
      </c>
      <c r="C7" s="4">
        <v>0.97940403621554395</v>
      </c>
      <c r="D7" s="4">
        <v>8.1356295691620908E-3</v>
      </c>
      <c r="E7" s="4">
        <v>0</v>
      </c>
      <c r="F7" s="4">
        <v>0</v>
      </c>
      <c r="G7" s="4">
        <v>0</v>
      </c>
      <c r="H7" s="5">
        <v>202104</v>
      </c>
      <c r="I7" s="4">
        <v>0.20026302678008301</v>
      </c>
      <c r="J7" s="4">
        <v>0.45974560303371598</v>
      </c>
      <c r="K7" s="4">
        <v>0.33999137018619902</v>
      </c>
      <c r="L7" s="4">
        <v>0</v>
      </c>
      <c r="M7" s="4">
        <v>0</v>
      </c>
      <c r="N7" s="4">
        <v>0</v>
      </c>
      <c r="O7" s="5">
        <v>202104</v>
      </c>
      <c r="P7" s="4">
        <v>0</v>
      </c>
      <c r="Q7" s="4">
        <v>0</v>
      </c>
      <c r="R7" s="4">
        <v>0</v>
      </c>
      <c r="S7" s="4">
        <v>0</v>
      </c>
      <c r="T7" s="4">
        <v>1</v>
      </c>
      <c r="U7" s="4">
        <v>0</v>
      </c>
      <c r="V7" s="5">
        <v>202104</v>
      </c>
      <c r="W7" s="4" t="s">
        <v>12</v>
      </c>
      <c r="X7" s="4" t="s">
        <v>12</v>
      </c>
      <c r="Y7" s="4" t="s">
        <v>12</v>
      </c>
      <c r="Z7" s="4" t="s">
        <v>12</v>
      </c>
      <c r="AA7" s="4" t="s">
        <v>12</v>
      </c>
      <c r="AB7" s="4" t="s">
        <v>12</v>
      </c>
      <c r="AC7" s="5">
        <v>202104</v>
      </c>
      <c r="AD7" s="4" t="s">
        <v>12</v>
      </c>
      <c r="AE7" s="4" t="s">
        <v>12</v>
      </c>
      <c r="AF7" s="4" t="s">
        <v>12</v>
      </c>
      <c r="AG7" s="4" t="s">
        <v>12</v>
      </c>
      <c r="AH7" s="4" t="s">
        <v>12</v>
      </c>
      <c r="AI7" s="4" t="s">
        <v>12</v>
      </c>
    </row>
    <row r="8" spans="1:36">
      <c r="A8" s="5">
        <v>202105</v>
      </c>
      <c r="B8" s="4">
        <v>1.08061594659737E-2</v>
      </c>
      <c r="C8" s="4">
        <v>0.98294497281312698</v>
      </c>
      <c r="D8" s="4">
        <v>5.0165989332111704E-3</v>
      </c>
      <c r="E8" s="4">
        <v>1.2322687876870199E-3</v>
      </c>
      <c r="F8" s="4">
        <v>0</v>
      </c>
      <c r="G8" s="4">
        <v>0</v>
      </c>
      <c r="H8" s="5">
        <v>202105</v>
      </c>
      <c r="I8" s="4">
        <v>0</v>
      </c>
      <c r="J8" s="4">
        <v>0.49198413065031898</v>
      </c>
      <c r="K8" s="4">
        <v>0.36079753975194101</v>
      </c>
      <c r="L8" s="4">
        <v>0.14721832959773901</v>
      </c>
      <c r="M8" s="4">
        <v>0</v>
      </c>
      <c r="N8" s="4">
        <v>0</v>
      </c>
      <c r="O8" s="5">
        <v>202105</v>
      </c>
      <c r="P8" s="4" t="s">
        <v>12</v>
      </c>
      <c r="Q8" s="4" t="s">
        <v>12</v>
      </c>
      <c r="R8" s="4" t="s">
        <v>12</v>
      </c>
      <c r="S8" s="4" t="s">
        <v>12</v>
      </c>
      <c r="T8" s="4" t="s">
        <v>12</v>
      </c>
      <c r="U8" s="4" t="s">
        <v>12</v>
      </c>
      <c r="V8" s="5">
        <v>202105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5">
        <v>202105</v>
      </c>
      <c r="AD8" s="4" t="s">
        <v>12</v>
      </c>
      <c r="AE8" s="4" t="s">
        <v>12</v>
      </c>
      <c r="AF8" s="4" t="s">
        <v>12</v>
      </c>
      <c r="AG8" s="4" t="s">
        <v>12</v>
      </c>
      <c r="AH8" s="4" t="s">
        <v>12</v>
      </c>
      <c r="AI8" s="4" t="s">
        <v>12</v>
      </c>
    </row>
    <row r="9" spans="1:36">
      <c r="A9" s="5">
        <v>202106</v>
      </c>
      <c r="B9" s="4">
        <v>9.2191127152867793E-3</v>
      </c>
      <c r="C9" s="4">
        <v>0.97659593230901798</v>
      </c>
      <c r="D9" s="4">
        <v>1.41849549756953E-2</v>
      </c>
      <c r="E9" s="4">
        <v>0</v>
      </c>
      <c r="F9" s="4">
        <v>0</v>
      </c>
      <c r="G9" s="4">
        <v>0</v>
      </c>
      <c r="H9" s="5">
        <v>202106</v>
      </c>
      <c r="I9" s="4">
        <v>0.123846714299841</v>
      </c>
      <c r="J9" s="4">
        <v>0.30291321822293599</v>
      </c>
      <c r="K9" s="4">
        <v>0.573240067477221</v>
      </c>
      <c r="L9" s="4">
        <v>0</v>
      </c>
      <c r="M9" s="4">
        <v>0</v>
      </c>
      <c r="N9" s="4">
        <v>0</v>
      </c>
      <c r="O9" s="5">
        <v>202106</v>
      </c>
      <c r="P9" s="4">
        <v>0.414819959190323</v>
      </c>
      <c r="Q9" s="4">
        <v>0</v>
      </c>
      <c r="R9" s="4">
        <v>0</v>
      </c>
      <c r="S9" s="4">
        <v>0</v>
      </c>
      <c r="T9" s="4">
        <v>0.58518004080967601</v>
      </c>
      <c r="U9" s="4">
        <v>0</v>
      </c>
      <c r="V9" s="5">
        <v>202106</v>
      </c>
      <c r="W9" s="4" t="s">
        <v>12</v>
      </c>
      <c r="X9" s="4" t="s">
        <v>12</v>
      </c>
      <c r="Y9" s="4" t="s">
        <v>12</v>
      </c>
      <c r="Z9" s="4" t="s">
        <v>12</v>
      </c>
      <c r="AA9" s="4" t="s">
        <v>12</v>
      </c>
      <c r="AB9" s="4" t="s">
        <v>12</v>
      </c>
      <c r="AC9" s="5">
        <v>202106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1</v>
      </c>
      <c r="AJ9" s="28"/>
    </row>
    <row r="10" spans="1:36">
      <c r="A10" s="5">
        <v>202107</v>
      </c>
      <c r="B10" s="4">
        <v>8.1776149989312794E-3</v>
      </c>
      <c r="C10" s="4">
        <v>0.98635301519722096</v>
      </c>
      <c r="D10" s="4">
        <v>5.4693698038467504E-3</v>
      </c>
      <c r="E10" s="4">
        <v>0</v>
      </c>
      <c r="F10" s="4">
        <v>0</v>
      </c>
      <c r="G10" s="4">
        <v>0</v>
      </c>
      <c r="H10" s="5">
        <v>202107</v>
      </c>
      <c r="I10" s="4">
        <v>0</v>
      </c>
      <c r="J10" s="4">
        <v>0.51948813771129498</v>
      </c>
      <c r="K10" s="4">
        <v>0.32466132560502697</v>
      </c>
      <c r="L10" s="4">
        <v>0.15585053668367599</v>
      </c>
      <c r="M10" s="4">
        <v>0</v>
      </c>
      <c r="N10" s="4">
        <v>0</v>
      </c>
      <c r="O10" s="5">
        <v>202107</v>
      </c>
      <c r="P10" s="4" t="s">
        <v>12</v>
      </c>
      <c r="Q10" s="4" t="s">
        <v>12</v>
      </c>
      <c r="R10" s="4" t="s">
        <v>12</v>
      </c>
      <c r="S10" s="4" t="s">
        <v>12</v>
      </c>
      <c r="T10" s="4" t="s">
        <v>12</v>
      </c>
      <c r="U10" s="4" t="s">
        <v>12</v>
      </c>
      <c r="V10" s="5">
        <v>202107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5">
        <v>202107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1</v>
      </c>
    </row>
    <row r="11" spans="1:36">
      <c r="A11" s="5">
        <v>202108</v>
      </c>
      <c r="B11" s="4">
        <v>1.2048684725860201E-2</v>
      </c>
      <c r="C11" s="4">
        <v>0.98407177232747201</v>
      </c>
      <c r="D11" s="4">
        <v>3.87954294666722E-3</v>
      </c>
      <c r="E11" s="4">
        <v>0</v>
      </c>
      <c r="F11" s="4">
        <v>0</v>
      </c>
      <c r="G11" s="4">
        <v>0</v>
      </c>
      <c r="H11" s="5">
        <v>202108</v>
      </c>
      <c r="I11" s="4">
        <v>0</v>
      </c>
      <c r="J11" s="4">
        <v>0.33126828482117798</v>
      </c>
      <c r="K11" s="4">
        <v>0.49227721029190002</v>
      </c>
      <c r="L11" s="4">
        <v>0.17645450488692099</v>
      </c>
      <c r="M11" s="4">
        <v>0</v>
      </c>
      <c r="N11" s="4">
        <v>0</v>
      </c>
      <c r="O11" s="5">
        <v>202108</v>
      </c>
      <c r="P11" s="4">
        <v>0</v>
      </c>
      <c r="Q11" s="4">
        <v>0</v>
      </c>
      <c r="R11" s="4">
        <v>0</v>
      </c>
      <c r="S11" s="4">
        <v>0</v>
      </c>
      <c r="T11" s="4">
        <v>0.49378687263910298</v>
      </c>
      <c r="U11" s="4">
        <v>0.50621312736089596</v>
      </c>
      <c r="V11" s="5">
        <v>202108</v>
      </c>
      <c r="W11" s="4" t="s">
        <v>12</v>
      </c>
      <c r="X11" s="4" t="s">
        <v>12</v>
      </c>
      <c r="Y11" s="4" t="s">
        <v>12</v>
      </c>
      <c r="Z11" s="4" t="s">
        <v>12</v>
      </c>
      <c r="AA11" s="4" t="s">
        <v>12</v>
      </c>
      <c r="AB11" s="4" t="s">
        <v>12</v>
      </c>
      <c r="AC11" s="5">
        <v>202108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</row>
    <row r="12" spans="1:36">
      <c r="A12" s="5">
        <v>202109</v>
      </c>
      <c r="B12" s="4">
        <v>2.1614926446300899E-2</v>
      </c>
      <c r="C12" s="4">
        <v>0.97214138382778204</v>
      </c>
      <c r="D12" s="4">
        <v>6.2436897259164903E-3</v>
      </c>
      <c r="E12" s="4">
        <v>0</v>
      </c>
      <c r="F12" s="4">
        <v>0</v>
      </c>
      <c r="G12" s="4">
        <v>0</v>
      </c>
      <c r="H12" s="5">
        <v>202109</v>
      </c>
      <c r="I12" s="4">
        <v>0</v>
      </c>
      <c r="J12" s="4">
        <v>0.148666346684206</v>
      </c>
      <c r="K12" s="4">
        <v>0.69481372323633805</v>
      </c>
      <c r="L12" s="4">
        <v>0.156519930079455</v>
      </c>
      <c r="M12" s="4">
        <v>0</v>
      </c>
      <c r="N12" s="4">
        <v>0</v>
      </c>
      <c r="O12" s="5">
        <v>202109</v>
      </c>
      <c r="P12" s="4">
        <v>0</v>
      </c>
      <c r="Q12" s="4">
        <v>0</v>
      </c>
      <c r="R12" s="4">
        <v>0</v>
      </c>
      <c r="S12" s="4">
        <v>1</v>
      </c>
      <c r="T12" s="4">
        <v>0</v>
      </c>
      <c r="U12" s="4">
        <v>0</v>
      </c>
      <c r="V12" s="5">
        <v>202109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1</v>
      </c>
      <c r="AC12" s="5">
        <v>202109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</v>
      </c>
    </row>
    <row r="13" spans="1:36" s="26" customFormat="1">
      <c r="A13" s="25">
        <v>202110</v>
      </c>
      <c r="B13" s="24">
        <v>1.77172526201646E-2</v>
      </c>
      <c r="C13" s="24">
        <v>0.96788207895559297</v>
      </c>
      <c r="D13" s="24">
        <v>1.36652512264586E-2</v>
      </c>
      <c r="E13" s="24">
        <v>7.3541719778312704E-4</v>
      </c>
      <c r="F13" s="24">
        <v>0</v>
      </c>
      <c r="G13" s="24">
        <v>0</v>
      </c>
      <c r="H13" s="25">
        <v>202110</v>
      </c>
      <c r="I13" s="24">
        <v>0</v>
      </c>
      <c r="J13" s="24">
        <v>0.66342317475975399</v>
      </c>
      <c r="K13" s="24">
        <v>0.33657682524024501</v>
      </c>
      <c r="L13" s="24">
        <v>0</v>
      </c>
      <c r="M13" s="24">
        <v>0</v>
      </c>
      <c r="N13" s="24">
        <v>0</v>
      </c>
      <c r="O13" s="25">
        <v>202110</v>
      </c>
      <c r="P13" s="24">
        <v>0</v>
      </c>
      <c r="Q13" s="24">
        <v>0</v>
      </c>
      <c r="R13" s="24">
        <v>0</v>
      </c>
      <c r="S13" s="24">
        <v>1</v>
      </c>
      <c r="T13" s="24">
        <v>0</v>
      </c>
      <c r="U13" s="24">
        <v>0</v>
      </c>
      <c r="V13" s="25">
        <v>202110</v>
      </c>
      <c r="W13" s="24" t="s">
        <v>45</v>
      </c>
      <c r="X13" s="24" t="s">
        <v>45</v>
      </c>
      <c r="Y13" s="24" t="s">
        <v>45</v>
      </c>
      <c r="Z13" s="24" t="s">
        <v>45</v>
      </c>
      <c r="AA13" s="24" t="s">
        <v>45</v>
      </c>
      <c r="AB13" s="24" t="s">
        <v>45</v>
      </c>
      <c r="AC13" s="25">
        <v>202110</v>
      </c>
      <c r="AD13" s="24">
        <v>0</v>
      </c>
      <c r="AE13" s="24">
        <v>0</v>
      </c>
      <c r="AF13" s="24">
        <v>0</v>
      </c>
      <c r="AG13" s="24">
        <v>0.20726577674041999</v>
      </c>
      <c r="AH13" s="24">
        <v>0</v>
      </c>
      <c r="AI13" s="24">
        <v>0.79273422325957899</v>
      </c>
    </row>
    <row r="14" spans="1:36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6">
      <c r="A15" s="2"/>
      <c r="B15" s="29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6">
      <c r="A16" s="2"/>
      <c r="B16" s="2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>
      <c r="A24" s="31" t="s">
        <v>11</v>
      </c>
      <c r="B24" s="4">
        <f t="shared" ref="B24:G24" si="0">AVERAGE(B4:B23)</f>
        <v>1.4747039038571793E-2</v>
      </c>
      <c r="C24" s="4">
        <f t="shared" si="0"/>
        <v>0.977137834890488</v>
      </c>
      <c r="D24" s="4">
        <f t="shared" si="0"/>
        <v>7.9183574723927473E-3</v>
      </c>
      <c r="E24" s="4">
        <f t="shared" si="0"/>
        <v>1.9676859854701468E-4</v>
      </c>
      <c r="F24" s="4">
        <f t="shared" si="0"/>
        <v>0</v>
      </c>
      <c r="G24" s="4">
        <f t="shared" si="0"/>
        <v>0</v>
      </c>
      <c r="H24" s="4"/>
      <c r="I24" s="4">
        <f t="shared" ref="I24:N24" si="1">AVERAGE(I4:I23)</f>
        <v>3.2410974107992402E-2</v>
      </c>
      <c r="J24" s="4">
        <f t="shared" si="1"/>
        <v>0.47937484965111088</v>
      </c>
      <c r="K24" s="4">
        <f t="shared" si="1"/>
        <v>0.38716012677351258</v>
      </c>
      <c r="L24" s="4">
        <f t="shared" si="1"/>
        <v>0.10105404946738292</v>
      </c>
      <c r="M24" s="4">
        <f t="shared" si="1"/>
        <v>0</v>
      </c>
      <c r="N24" s="4">
        <f t="shared" si="1"/>
        <v>0</v>
      </c>
      <c r="O24" s="4"/>
      <c r="P24" s="4">
        <f t="shared" ref="P24:U24" si="2">AVERAGE(P4:P23)</f>
        <v>6.9136659865053837E-2</v>
      </c>
      <c r="Q24" s="4">
        <f t="shared" si="2"/>
        <v>0.16666666666666666</v>
      </c>
      <c r="R24" s="4">
        <f t="shared" si="2"/>
        <v>0</v>
      </c>
      <c r="S24" s="4">
        <f t="shared" si="2"/>
        <v>0.33333333333333331</v>
      </c>
      <c r="T24" s="4">
        <f t="shared" si="2"/>
        <v>0.34649448557479645</v>
      </c>
      <c r="U24" s="4">
        <f t="shared" si="2"/>
        <v>8.4368854560149323E-2</v>
      </c>
      <c r="V24" s="4"/>
      <c r="W24" s="4">
        <f t="shared" ref="W24:AB24" si="3">AVERAGE(W4:W23)</f>
        <v>0</v>
      </c>
      <c r="X24" s="4">
        <f t="shared" si="3"/>
        <v>0</v>
      </c>
      <c r="Y24" s="4">
        <f t="shared" si="3"/>
        <v>0</v>
      </c>
      <c r="Z24" s="4">
        <f t="shared" si="3"/>
        <v>0</v>
      </c>
      <c r="AA24" s="4">
        <f t="shared" si="3"/>
        <v>0</v>
      </c>
      <c r="AB24" s="4">
        <f t="shared" si="3"/>
        <v>1</v>
      </c>
      <c r="AC24" s="4"/>
      <c r="AD24" s="4">
        <f t="shared" ref="AD24:AI24" si="4">AVERAGE(AD4:AD23)</f>
        <v>0</v>
      </c>
      <c r="AE24" s="4">
        <f t="shared" si="4"/>
        <v>0</v>
      </c>
      <c r="AF24" s="4">
        <f t="shared" si="4"/>
        <v>0</v>
      </c>
      <c r="AG24" s="4">
        <f t="shared" si="4"/>
        <v>4.1453155348083998E-2</v>
      </c>
      <c r="AH24" s="4">
        <f t="shared" si="4"/>
        <v>0</v>
      </c>
      <c r="AI24" s="4">
        <f t="shared" si="4"/>
        <v>0.95854684465191586</v>
      </c>
    </row>
    <row r="27" spans="1:35">
      <c r="A27" s="30" t="s">
        <v>7</v>
      </c>
    </row>
    <row r="28" spans="1:35">
      <c r="A28" s="30" t="s">
        <v>6</v>
      </c>
    </row>
    <row r="29" spans="1:35">
      <c r="A29" s="30" t="s">
        <v>5</v>
      </c>
    </row>
    <row r="30" spans="1:35">
      <c r="A30" s="30" t="s">
        <v>4</v>
      </c>
    </row>
    <row r="31" spans="1:35">
      <c r="A31" s="30" t="s">
        <v>64</v>
      </c>
    </row>
    <row r="32" spans="1:35">
      <c r="A32" s="30" t="s">
        <v>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4AE7A-1721-422D-8AB0-3D0CF54FCE5E}">
  <sheetPr>
    <tabColor theme="4" tint="0.59999389629810485"/>
  </sheetPr>
  <dimension ref="A1:U30"/>
  <sheetViews>
    <sheetView zoomScale="90" zoomScaleNormal="90" workbookViewId="0">
      <pane ySplit="3" topLeftCell="A4" activePane="bottomLeft" state="frozen"/>
      <selection activeCell="I46" sqref="I46"/>
      <selection pane="bottomLeft" activeCell="I46" sqref="I46"/>
    </sheetView>
  </sheetViews>
  <sheetFormatPr defaultRowHeight="15"/>
  <cols>
    <col min="1" max="1" width="21.28515625" customWidth="1"/>
    <col min="2" max="2" width="13.85546875" bestFit="1" customWidth="1"/>
    <col min="3" max="4" width="11.7109375" customWidth="1"/>
    <col min="5" max="5" width="13.85546875" bestFit="1" customWidth="1"/>
    <col min="6" max="7" width="11.7109375" customWidth="1"/>
    <col min="8" max="9" width="21.7109375" style="1" customWidth="1"/>
    <col min="10" max="10" width="11.7109375" style="1" customWidth="1"/>
    <col min="11" max="11" width="13.85546875" style="1" bestFit="1" customWidth="1"/>
    <col min="12" max="12" width="11.7109375" style="1" customWidth="1"/>
    <col min="13" max="13" width="11.7109375" customWidth="1"/>
    <col min="14" max="14" width="17.28515625" bestFit="1" customWidth="1"/>
    <col min="15" max="17" width="13.85546875" bestFit="1" customWidth="1"/>
    <col min="18" max="18" width="11.7109375" customWidth="1"/>
    <col min="20" max="22" width="12.7109375" bestFit="1" customWidth="1"/>
  </cols>
  <sheetData>
    <row r="1" spans="1:21">
      <c r="A1" s="8" t="s">
        <v>30</v>
      </c>
      <c r="B1" s="8"/>
      <c r="C1" s="8"/>
      <c r="D1" s="8"/>
    </row>
    <row r="2" spans="1:21">
      <c r="A2" s="5" t="s">
        <v>29</v>
      </c>
      <c r="B2" s="5" t="s">
        <v>10</v>
      </c>
      <c r="C2" s="2"/>
      <c r="D2" s="2"/>
      <c r="E2" s="2"/>
      <c r="F2" s="2"/>
      <c r="G2" s="2"/>
      <c r="H2" s="5" t="s">
        <v>9</v>
      </c>
      <c r="I2" s="4"/>
      <c r="J2" s="4"/>
      <c r="K2" s="4"/>
      <c r="L2" s="4"/>
      <c r="M2" s="2"/>
      <c r="N2" s="5" t="s">
        <v>8</v>
      </c>
      <c r="O2" s="2"/>
      <c r="P2" s="2"/>
      <c r="Q2" s="2"/>
      <c r="R2" s="2"/>
    </row>
    <row r="3" spans="1:21">
      <c r="A3" s="2" t="s">
        <v>18</v>
      </c>
      <c r="B3" s="2" t="s">
        <v>28</v>
      </c>
      <c r="C3" s="2" t="s">
        <v>27</v>
      </c>
      <c r="D3" s="2" t="s">
        <v>26</v>
      </c>
      <c r="E3" s="2" t="s">
        <v>25</v>
      </c>
      <c r="F3" s="2" t="s">
        <v>24</v>
      </c>
      <c r="G3" s="2" t="s">
        <v>18</v>
      </c>
      <c r="H3" s="4" t="s">
        <v>23</v>
      </c>
      <c r="I3" s="4" t="s">
        <v>22</v>
      </c>
      <c r="J3" s="4" t="s">
        <v>21</v>
      </c>
      <c r="K3" s="4" t="s">
        <v>20</v>
      </c>
      <c r="L3" s="4" t="s">
        <v>19</v>
      </c>
      <c r="M3" s="2" t="s">
        <v>18</v>
      </c>
      <c r="N3" s="2" t="s">
        <v>17</v>
      </c>
      <c r="O3" s="2" t="s">
        <v>16</v>
      </c>
      <c r="P3" s="2" t="s">
        <v>15</v>
      </c>
      <c r="Q3" s="2" t="s">
        <v>14</v>
      </c>
      <c r="R3" s="2" t="s">
        <v>13</v>
      </c>
    </row>
    <row r="4" spans="1:21">
      <c r="A4" s="5">
        <v>202104</v>
      </c>
      <c r="B4" s="6">
        <v>0</v>
      </c>
      <c r="C4" s="6">
        <v>1</v>
      </c>
      <c r="D4" s="6">
        <v>0</v>
      </c>
      <c r="E4" s="6">
        <v>0</v>
      </c>
      <c r="F4" s="4">
        <f t="shared" ref="F4:F10" si="0">1-SUM(B4:E4)</f>
        <v>0</v>
      </c>
      <c r="G4" s="5">
        <v>202104</v>
      </c>
      <c r="H4" s="6" t="s">
        <v>12</v>
      </c>
      <c r="I4" s="6" t="s">
        <v>12</v>
      </c>
      <c r="J4" s="6" t="s">
        <v>12</v>
      </c>
      <c r="K4" s="6" t="s">
        <v>12</v>
      </c>
      <c r="L4" s="6" t="s">
        <v>12</v>
      </c>
      <c r="M4" s="5">
        <v>202104</v>
      </c>
      <c r="N4" s="6" t="s">
        <v>12</v>
      </c>
      <c r="O4" s="6" t="s">
        <v>12</v>
      </c>
      <c r="P4" s="6" t="s">
        <v>12</v>
      </c>
      <c r="Q4" s="6" t="s">
        <v>12</v>
      </c>
      <c r="R4" s="6" t="s">
        <v>12</v>
      </c>
    </row>
    <row r="5" spans="1:21">
      <c r="A5" s="5">
        <v>202105</v>
      </c>
      <c r="B5" s="6">
        <v>0</v>
      </c>
      <c r="C5" s="6">
        <v>0.75418071358143601</v>
      </c>
      <c r="D5" s="6">
        <v>0.24581928641856299</v>
      </c>
      <c r="E5" s="6">
        <v>0</v>
      </c>
      <c r="F5" s="4">
        <f t="shared" si="0"/>
        <v>0</v>
      </c>
      <c r="G5" s="5">
        <v>202105</v>
      </c>
      <c r="H5" s="6" t="s">
        <v>12</v>
      </c>
      <c r="I5" s="6" t="s">
        <v>12</v>
      </c>
      <c r="J5" s="6" t="s">
        <v>12</v>
      </c>
      <c r="K5" s="6" t="s">
        <v>12</v>
      </c>
      <c r="L5" s="6" t="s">
        <v>12</v>
      </c>
      <c r="M5" s="5">
        <v>202105</v>
      </c>
      <c r="N5" s="6" t="s">
        <v>12</v>
      </c>
      <c r="O5" s="6" t="s">
        <v>12</v>
      </c>
      <c r="P5" s="6" t="s">
        <v>12</v>
      </c>
      <c r="Q5" s="6" t="s">
        <v>12</v>
      </c>
      <c r="R5" s="6" t="s">
        <v>12</v>
      </c>
    </row>
    <row r="6" spans="1:21">
      <c r="A6" s="5">
        <v>202106</v>
      </c>
      <c r="B6" s="6">
        <v>7.1296240492825004E-4</v>
      </c>
      <c r="C6" s="6">
        <v>0.92046325246400795</v>
      </c>
      <c r="D6" s="6">
        <v>7.8823785131063098E-2</v>
      </c>
      <c r="E6" s="6">
        <v>0</v>
      </c>
      <c r="F6" s="4">
        <f t="shared" si="0"/>
        <v>0</v>
      </c>
      <c r="G6" s="5">
        <v>202106</v>
      </c>
      <c r="H6" s="6">
        <v>0</v>
      </c>
      <c r="I6" s="6">
        <v>0.88880856114806805</v>
      </c>
      <c r="J6" s="6">
        <v>0.11119143885193</v>
      </c>
      <c r="K6" s="6">
        <v>0</v>
      </c>
      <c r="L6" s="6">
        <f>1-SUM(H6:K6)</f>
        <v>1.9984014443252818E-15</v>
      </c>
      <c r="M6" s="5">
        <v>202106</v>
      </c>
      <c r="N6" s="6" t="s">
        <v>12</v>
      </c>
      <c r="O6" s="6" t="s">
        <v>12</v>
      </c>
      <c r="P6" s="6" t="s">
        <v>12</v>
      </c>
      <c r="Q6" s="6" t="s">
        <v>12</v>
      </c>
      <c r="R6" s="6" t="s">
        <v>12</v>
      </c>
    </row>
    <row r="7" spans="1:21">
      <c r="A7" s="25">
        <v>202107</v>
      </c>
      <c r="B7" s="7">
        <v>2.77287108261242E-3</v>
      </c>
      <c r="C7" s="7">
        <v>0.992843519045987</v>
      </c>
      <c r="D7" s="7">
        <v>4.3836098714006497E-3</v>
      </c>
      <c r="E7" s="7">
        <v>0</v>
      </c>
      <c r="F7" s="24">
        <f t="shared" si="0"/>
        <v>0</v>
      </c>
      <c r="G7" s="25">
        <v>202107</v>
      </c>
      <c r="H7" s="7">
        <v>1.53621614630497E-2</v>
      </c>
      <c r="I7" s="7">
        <v>0.82129850155192596</v>
      </c>
      <c r="J7" s="7">
        <v>0.158953906935623</v>
      </c>
      <c r="K7" s="7">
        <v>4.3854300494004499E-3</v>
      </c>
      <c r="L7" s="7">
        <f>1-SUM(H7:K7)</f>
        <v>0</v>
      </c>
      <c r="M7" s="25">
        <v>202107</v>
      </c>
      <c r="N7" s="7" t="s">
        <v>12</v>
      </c>
      <c r="O7" s="7" t="s">
        <v>12</v>
      </c>
      <c r="P7" s="7" t="s">
        <v>12</v>
      </c>
      <c r="Q7" s="7" t="s">
        <v>12</v>
      </c>
      <c r="R7" s="7" t="s">
        <v>12</v>
      </c>
    </row>
    <row r="8" spans="1:21">
      <c r="A8" s="25">
        <v>202108</v>
      </c>
      <c r="B8" s="7">
        <v>4.2409430021605804E-3</v>
      </c>
      <c r="C8" s="7">
        <v>0.98640796741699399</v>
      </c>
      <c r="D8" s="7">
        <v>9.35108958084537E-3</v>
      </c>
      <c r="E8" s="7">
        <v>0</v>
      </c>
      <c r="F8" s="24">
        <f t="shared" si="0"/>
        <v>0</v>
      </c>
      <c r="G8" s="25">
        <v>202108</v>
      </c>
      <c r="H8" s="7">
        <v>1.5756450020192599E-2</v>
      </c>
      <c r="I8" s="7">
        <v>0.49425271344573701</v>
      </c>
      <c r="J8" s="7">
        <v>0.42414806222359203</v>
      </c>
      <c r="K8" s="7">
        <v>6.5842774310476901E-2</v>
      </c>
      <c r="L8" s="7">
        <f>1-SUM(H8:K8)</f>
        <v>0</v>
      </c>
      <c r="M8" s="25">
        <v>202108</v>
      </c>
      <c r="N8" s="7">
        <v>0</v>
      </c>
      <c r="O8" s="7">
        <v>0</v>
      </c>
      <c r="P8" s="7">
        <v>0</v>
      </c>
      <c r="Q8" s="7">
        <v>0</v>
      </c>
      <c r="R8" s="24">
        <f>1-SUM(N8:Q8)</f>
        <v>1</v>
      </c>
    </row>
    <row r="9" spans="1:21">
      <c r="A9" s="25">
        <v>202109</v>
      </c>
      <c r="B9" s="7">
        <v>2.7318103830044401E-3</v>
      </c>
      <c r="C9" s="7">
        <v>0.98764168204106595</v>
      </c>
      <c r="D9" s="7">
        <v>9.6265075759294997E-3</v>
      </c>
      <c r="E9" s="7">
        <v>0</v>
      </c>
      <c r="F9" s="24">
        <f t="shared" si="0"/>
        <v>0</v>
      </c>
      <c r="G9" s="25">
        <v>202109</v>
      </c>
      <c r="H9" s="7">
        <v>1.7156161341540299E-2</v>
      </c>
      <c r="I9" s="7">
        <v>0.41791589651705202</v>
      </c>
      <c r="J9" s="7">
        <v>0.46245860338214301</v>
      </c>
      <c r="K9" s="7">
        <v>0.10246933875926301</v>
      </c>
      <c r="L9" s="7">
        <f>1-SUM(H9:K9)</f>
        <v>0</v>
      </c>
      <c r="M9" s="25">
        <v>202109</v>
      </c>
      <c r="N9" s="7">
        <v>0</v>
      </c>
      <c r="O9" s="7">
        <v>0</v>
      </c>
      <c r="P9" s="7">
        <v>0.45440258602776901</v>
      </c>
      <c r="Q9" s="7">
        <v>0</v>
      </c>
      <c r="R9" s="24">
        <f>1-SUM(N9:Q9)</f>
        <v>0.54559741397223105</v>
      </c>
    </row>
    <row r="10" spans="1:21">
      <c r="A10" s="25">
        <v>202110</v>
      </c>
      <c r="B10" s="7">
        <v>3.7649594962944899E-3</v>
      </c>
      <c r="C10" s="7">
        <v>0.98900602097660995</v>
      </c>
      <c r="D10" s="7">
        <v>7.1662545383448803E-3</v>
      </c>
      <c r="E10" s="7">
        <v>6.2764988750146303E-5</v>
      </c>
      <c r="F10" s="24">
        <f t="shared" si="0"/>
        <v>0</v>
      </c>
      <c r="G10" s="25">
        <v>202110</v>
      </c>
      <c r="H10" s="7">
        <v>3.5672001773060402E-2</v>
      </c>
      <c r="I10" s="7">
        <v>0.50532737206628897</v>
      </c>
      <c r="J10" s="7">
        <v>0.41896114701884402</v>
      </c>
      <c r="K10" s="7">
        <v>3.32744622597494E-2</v>
      </c>
      <c r="L10" s="7">
        <f>1-SUM(H10:K10)</f>
        <v>6.7650168820572176E-3</v>
      </c>
      <c r="M10" s="25">
        <v>202110</v>
      </c>
      <c r="N10" s="7">
        <v>0.149579935008918</v>
      </c>
      <c r="O10" s="7">
        <v>0</v>
      </c>
      <c r="P10" s="7">
        <v>0</v>
      </c>
      <c r="Q10" s="7">
        <v>5.5101466091173598E-2</v>
      </c>
      <c r="R10" s="24">
        <f>1-SUM(N10:Q10)</f>
        <v>0.79531859889990841</v>
      </c>
    </row>
    <row r="11" spans="1:21">
      <c r="A11" s="25"/>
      <c r="B11" s="7"/>
      <c r="C11" s="7"/>
      <c r="D11" s="7"/>
      <c r="E11" s="7"/>
      <c r="F11" s="24"/>
      <c r="G11" s="25"/>
      <c r="H11" s="7"/>
      <c r="I11" s="7"/>
      <c r="J11" s="7"/>
      <c r="K11" s="7"/>
      <c r="L11" s="7"/>
      <c r="M11" s="25"/>
      <c r="N11" s="7"/>
      <c r="O11" s="7"/>
      <c r="P11" s="7"/>
      <c r="Q11" s="7"/>
      <c r="R11" s="24"/>
    </row>
    <row r="12" spans="1:21">
      <c r="A12" s="25"/>
      <c r="B12" s="7"/>
      <c r="C12" s="7"/>
      <c r="D12" s="7"/>
      <c r="E12" s="7"/>
      <c r="F12" s="24"/>
      <c r="G12" s="25"/>
      <c r="H12" s="7"/>
      <c r="I12" s="7"/>
      <c r="J12" s="7"/>
      <c r="K12" s="7"/>
      <c r="L12" s="7"/>
      <c r="M12" s="25"/>
      <c r="N12" s="7"/>
      <c r="O12" s="7"/>
      <c r="P12" s="7"/>
      <c r="Q12" s="7"/>
      <c r="R12" s="24"/>
    </row>
    <row r="13" spans="1:21">
      <c r="A13" s="5"/>
      <c r="B13" s="4"/>
      <c r="C13" s="4"/>
      <c r="D13" s="4"/>
      <c r="E13" s="4"/>
      <c r="F13" s="4"/>
      <c r="G13" s="5"/>
      <c r="H13" s="4"/>
      <c r="I13" s="4"/>
      <c r="J13" s="4"/>
      <c r="K13" s="4"/>
      <c r="L13" s="4"/>
      <c r="M13" s="5"/>
      <c r="N13" s="6"/>
      <c r="O13" s="6"/>
      <c r="P13" s="6"/>
      <c r="Q13" s="6"/>
      <c r="R13" s="4"/>
      <c r="U13" s="3"/>
    </row>
    <row r="14" spans="1:21">
      <c r="A14" s="5"/>
      <c r="B14" s="4"/>
      <c r="C14" s="4"/>
      <c r="D14" s="4"/>
      <c r="E14" s="4"/>
      <c r="F14" s="4"/>
      <c r="G14" s="5"/>
      <c r="H14" s="4"/>
      <c r="I14" s="4"/>
      <c r="J14" s="4"/>
      <c r="K14" s="4"/>
      <c r="L14" s="4"/>
      <c r="M14" s="5"/>
      <c r="N14" s="4"/>
      <c r="O14" s="4"/>
      <c r="P14" s="4"/>
      <c r="Q14" s="4"/>
      <c r="R14" s="4"/>
      <c r="U14" s="3"/>
    </row>
    <row r="15" spans="1:21">
      <c r="A15" s="5"/>
      <c r="B15" s="4"/>
      <c r="C15" s="4"/>
      <c r="D15" s="4"/>
      <c r="E15" s="4"/>
      <c r="F15" s="4"/>
      <c r="G15" s="5"/>
      <c r="H15" s="4"/>
      <c r="I15" s="4"/>
      <c r="J15" s="4"/>
      <c r="K15" s="4"/>
      <c r="L15" s="4"/>
      <c r="M15" s="5"/>
      <c r="N15" s="6"/>
      <c r="O15" s="6"/>
      <c r="P15" s="6"/>
      <c r="Q15" s="6"/>
      <c r="R15" s="4"/>
      <c r="U15" s="3"/>
    </row>
    <row r="16" spans="1:21">
      <c r="A16" s="5"/>
      <c r="B16" s="4"/>
      <c r="C16" s="4"/>
      <c r="D16" s="4"/>
      <c r="E16" s="4"/>
      <c r="F16" s="4"/>
      <c r="G16" s="5"/>
      <c r="H16" s="4"/>
      <c r="I16" s="4"/>
      <c r="J16" s="4"/>
      <c r="K16" s="4"/>
      <c r="L16" s="4"/>
      <c r="M16" s="5"/>
      <c r="N16" s="7"/>
      <c r="O16" s="7"/>
      <c r="P16" s="7"/>
      <c r="Q16" s="7"/>
      <c r="R16" s="4"/>
      <c r="U16" s="3"/>
    </row>
    <row r="17" spans="1:21">
      <c r="A17" s="5"/>
      <c r="B17" s="4"/>
      <c r="C17" s="4"/>
      <c r="D17" s="4"/>
      <c r="E17" s="4"/>
      <c r="F17" s="4"/>
      <c r="G17" s="5"/>
      <c r="H17" s="4"/>
      <c r="I17" s="4"/>
      <c r="J17" s="4"/>
      <c r="K17" s="4"/>
      <c r="L17" s="4"/>
      <c r="M17" s="5"/>
      <c r="N17" s="7"/>
      <c r="O17" s="7"/>
      <c r="P17" s="7"/>
      <c r="Q17" s="7"/>
      <c r="R17" s="4"/>
      <c r="U17" s="3"/>
    </row>
    <row r="18" spans="1:21">
      <c r="A18" s="5"/>
      <c r="B18" s="4"/>
      <c r="C18" s="4"/>
      <c r="D18" s="4"/>
      <c r="E18" s="4"/>
      <c r="F18" s="4"/>
      <c r="G18" s="5"/>
      <c r="H18" s="4"/>
      <c r="I18" s="4"/>
      <c r="J18" s="4"/>
      <c r="K18" s="4"/>
      <c r="L18" s="4"/>
      <c r="M18" s="5"/>
      <c r="N18" s="6"/>
      <c r="O18" s="6"/>
      <c r="P18" s="6"/>
      <c r="Q18" s="6"/>
      <c r="R18" s="4"/>
      <c r="U18" s="3"/>
    </row>
    <row r="19" spans="1:21">
      <c r="A19" s="5"/>
      <c r="B19" s="4"/>
      <c r="C19" s="4"/>
      <c r="D19" s="4"/>
      <c r="E19" s="4"/>
      <c r="F19" s="4"/>
      <c r="G19" s="5"/>
      <c r="H19" s="4"/>
      <c r="I19" s="4"/>
      <c r="J19" s="4"/>
      <c r="K19" s="4"/>
      <c r="L19" s="4"/>
      <c r="M19" s="5"/>
      <c r="N19" s="6"/>
      <c r="O19" s="6"/>
      <c r="P19" s="6"/>
      <c r="Q19" s="6"/>
      <c r="R19" s="4"/>
      <c r="U19" s="3"/>
    </row>
    <row r="20" spans="1:21">
      <c r="A20" s="5"/>
      <c r="B20" s="4"/>
      <c r="C20" s="4"/>
      <c r="D20" s="4"/>
      <c r="E20" s="4"/>
      <c r="F20" s="4"/>
      <c r="G20" s="5"/>
      <c r="H20" s="4"/>
      <c r="I20" s="4"/>
      <c r="J20" s="4"/>
      <c r="K20" s="4"/>
      <c r="L20" s="4"/>
      <c r="M20" s="5"/>
      <c r="N20" s="6"/>
      <c r="O20" s="6"/>
      <c r="P20" s="6"/>
      <c r="Q20" s="6"/>
      <c r="R20" s="4"/>
      <c r="U20" s="3"/>
    </row>
    <row r="21" spans="1:21">
      <c r="A21" s="5"/>
      <c r="B21" s="4"/>
      <c r="C21" s="4"/>
      <c r="D21" s="4"/>
      <c r="E21" s="4"/>
      <c r="F21" s="4"/>
      <c r="G21" s="5"/>
      <c r="H21" s="4"/>
      <c r="I21" s="4"/>
      <c r="J21" s="4"/>
      <c r="K21" s="4"/>
      <c r="L21" s="4"/>
      <c r="M21" s="5"/>
      <c r="N21" s="6"/>
      <c r="O21" s="6"/>
      <c r="P21" s="6"/>
      <c r="Q21" s="6"/>
      <c r="R21" s="4"/>
      <c r="U21" s="3"/>
    </row>
    <row r="22" spans="1:21">
      <c r="A22" s="5"/>
      <c r="B22" s="4"/>
      <c r="C22" s="4"/>
      <c r="D22" s="4"/>
      <c r="E22" s="4"/>
      <c r="F22" s="4"/>
      <c r="G22" s="5"/>
      <c r="H22" s="4"/>
      <c r="I22" s="4"/>
      <c r="J22" s="4"/>
      <c r="K22" s="4"/>
      <c r="L22" s="4"/>
      <c r="M22" s="5"/>
      <c r="N22" s="6"/>
      <c r="O22" s="6"/>
      <c r="P22" s="6"/>
      <c r="Q22" s="6"/>
      <c r="R22" s="4"/>
      <c r="U22" s="3"/>
    </row>
    <row r="23" spans="1:21">
      <c r="A23" s="5" t="s">
        <v>11</v>
      </c>
      <c r="B23" s="4">
        <f>AVERAGE(B4:B22)</f>
        <v>2.0319351955714543E-3</v>
      </c>
      <c r="C23" s="4">
        <f>AVERAGE(C4:C22)</f>
        <v>0.94722045078944306</v>
      </c>
      <c r="D23" s="4">
        <f>AVERAGE(D4:D22)</f>
        <v>5.0738647588020921E-2</v>
      </c>
      <c r="E23" s="4">
        <f>AVERAGE(E4:E22)</f>
        <v>8.9664269643066143E-6</v>
      </c>
      <c r="F23" s="4">
        <f>AVERAGE(F4:F22)</f>
        <v>0</v>
      </c>
      <c r="G23" s="5" t="s">
        <v>11</v>
      </c>
      <c r="H23" s="4">
        <f>AVERAGE(H4:H22)</f>
        <v>1.6789354919568601E-2</v>
      </c>
      <c r="I23" s="4">
        <f>AVERAGE(I4:I22)</f>
        <v>0.62552060894581429</v>
      </c>
      <c r="J23" s="4">
        <f>AVERAGE(J4:J22)</f>
        <v>0.31514263168242646</v>
      </c>
      <c r="K23" s="4">
        <f>AVERAGE(K4:K22)</f>
        <v>4.1194401075777952E-2</v>
      </c>
      <c r="L23" s="4">
        <f>AVERAGE(L4:L22)</f>
        <v>1.3530033764118433E-3</v>
      </c>
      <c r="M23" s="5" t="s">
        <v>11</v>
      </c>
      <c r="N23" s="4">
        <f>AVERAGE(N4:N22)</f>
        <v>4.9859978336306003E-2</v>
      </c>
      <c r="O23" s="4">
        <f>AVERAGE(O4:O22)</f>
        <v>0</v>
      </c>
      <c r="P23" s="4">
        <f>AVERAGE(P4:P22)</f>
        <v>0.151467528675923</v>
      </c>
      <c r="Q23" s="4">
        <f>AVERAGE(Q4:Q22)</f>
        <v>1.8367155363724533E-2</v>
      </c>
      <c r="R23" s="4">
        <f>AVERAGE(R4:R22)</f>
        <v>0.78030533762404641</v>
      </c>
    </row>
    <row r="24" spans="1:21">
      <c r="B24" s="3"/>
    </row>
    <row r="26" spans="1:21">
      <c r="A26" s="30" t="s">
        <v>7</v>
      </c>
    </row>
    <row r="27" spans="1:21">
      <c r="A27" t="s">
        <v>6</v>
      </c>
    </row>
    <row r="28" spans="1:21">
      <c r="A28" t="s">
        <v>5</v>
      </c>
    </row>
    <row r="29" spans="1:21">
      <c r="A29" t="s">
        <v>4</v>
      </c>
    </row>
    <row r="30" spans="1:21">
      <c r="A30" t="s">
        <v>3</v>
      </c>
    </row>
  </sheetData>
  <pageMargins left="0.7" right="0.7" top="0.75" bottom="0.75" header="0.3" footer="0.3"/>
  <pageSetup paperSize="9" orientation="portrait" r:id="rId1"/>
  <ignoredErrors>
    <ignoredError sqref="F4:L10 R8:R10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1F785-A228-4692-B34F-6599192A3AB3}">
  <sheetPr>
    <tabColor theme="9" tint="0.59999389629810485"/>
  </sheetPr>
  <dimension ref="A1:AQ11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5"/>
  <cols>
    <col min="1" max="1" width="24" style="13" customWidth="1"/>
    <col min="2" max="43" width="18.7109375" style="13" customWidth="1"/>
    <col min="44" max="16384" width="9" style="13"/>
  </cols>
  <sheetData>
    <row r="1" spans="1:43" ht="15.75" thickBot="1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 spans="1:43" s="21" customFormat="1" ht="16.5" thickTop="1" thickBot="1">
      <c r="A2" s="23" t="s">
        <v>41</v>
      </c>
      <c r="B2" s="22">
        <v>201701</v>
      </c>
      <c r="C2" s="22">
        <v>201702</v>
      </c>
      <c r="D2" s="22">
        <v>201703</v>
      </c>
      <c r="E2" s="22">
        <v>201704</v>
      </c>
      <c r="F2" s="22">
        <v>201705</v>
      </c>
      <c r="G2" s="22">
        <v>201706</v>
      </c>
      <c r="H2" s="22">
        <v>201707</v>
      </c>
      <c r="I2" s="22">
        <v>201708</v>
      </c>
      <c r="J2" s="22">
        <v>201709</v>
      </c>
      <c r="K2" s="22">
        <v>201710</v>
      </c>
      <c r="L2" s="22">
        <v>201711</v>
      </c>
      <c r="M2" s="22">
        <v>201712</v>
      </c>
      <c r="N2" s="22">
        <v>201801</v>
      </c>
      <c r="O2" s="22">
        <v>201802</v>
      </c>
      <c r="P2" s="22">
        <v>201803</v>
      </c>
      <c r="Q2" s="22">
        <v>201804</v>
      </c>
      <c r="R2" s="22">
        <v>201805</v>
      </c>
      <c r="S2" s="22">
        <v>201806</v>
      </c>
      <c r="T2" s="22">
        <v>201807</v>
      </c>
      <c r="U2" s="22">
        <v>201808</v>
      </c>
      <c r="V2" s="22">
        <v>201809</v>
      </c>
      <c r="W2" s="22">
        <v>201810</v>
      </c>
      <c r="X2" s="22">
        <v>201811</v>
      </c>
      <c r="Y2" s="22">
        <v>201812</v>
      </c>
      <c r="Z2" s="22">
        <v>201901</v>
      </c>
      <c r="AA2" s="22">
        <v>201902</v>
      </c>
      <c r="AB2" s="22">
        <v>201903</v>
      </c>
      <c r="AC2" s="22">
        <v>201904</v>
      </c>
      <c r="AD2" s="22">
        <v>201905</v>
      </c>
      <c r="AE2" s="22">
        <v>201906</v>
      </c>
      <c r="AF2" s="22">
        <v>201907</v>
      </c>
      <c r="AG2" s="22">
        <v>201908</v>
      </c>
      <c r="AH2" s="22">
        <v>201909</v>
      </c>
      <c r="AI2" s="22">
        <v>201910</v>
      </c>
      <c r="AJ2" s="22">
        <v>201911</v>
      </c>
      <c r="AK2" s="22">
        <v>201912</v>
      </c>
      <c r="AL2" s="22">
        <v>202001</v>
      </c>
      <c r="AM2" s="22">
        <v>202002</v>
      </c>
      <c r="AN2" s="22">
        <v>202003</v>
      </c>
      <c r="AO2" s="22">
        <v>202004</v>
      </c>
      <c r="AP2" s="22">
        <v>202005</v>
      </c>
      <c r="AQ2" s="22">
        <v>202006</v>
      </c>
    </row>
    <row r="3" spans="1:43" ht="15.7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8"/>
    </row>
    <row r="4" spans="1:43">
      <c r="A4" s="17" t="s">
        <v>39</v>
      </c>
      <c r="B4" s="15">
        <v>1.0908128404482994E-2</v>
      </c>
      <c r="C4" s="15">
        <v>8.1903816413864041E-3</v>
      </c>
      <c r="D4" s="15">
        <v>2.3197514888136888E-3</v>
      </c>
      <c r="E4" s="15">
        <v>5.7120879702133526E-3</v>
      </c>
      <c r="F4" s="15">
        <v>5.3589851850030625E-3</v>
      </c>
      <c r="G4" s="15">
        <v>6.791849840741309E-3</v>
      </c>
      <c r="H4" s="15">
        <v>8.4093448093629803E-3</v>
      </c>
      <c r="I4" s="15">
        <v>7.9874913348752814E-3</v>
      </c>
      <c r="J4" s="15">
        <v>9.9945460061368566E-3</v>
      </c>
      <c r="K4" s="15">
        <v>9.8827926253264187E-3</v>
      </c>
      <c r="L4" s="15">
        <v>8.4453707907239869E-3</v>
      </c>
      <c r="M4" s="15">
        <v>7.0477878831016237E-3</v>
      </c>
      <c r="N4" s="15">
        <v>6.7636396524254688E-3</v>
      </c>
      <c r="O4" s="15">
        <v>1.4718153846637622E-2</v>
      </c>
      <c r="P4" s="15">
        <v>4.8152980215032011E-3</v>
      </c>
      <c r="Q4" s="15">
        <v>7.3999087851304175E-3</v>
      </c>
      <c r="R4" s="15">
        <v>5.2002543283852986E-3</v>
      </c>
      <c r="S4" s="15">
        <v>6.6813658058727807E-3</v>
      </c>
      <c r="T4" s="15">
        <v>5.5459578895927144E-3</v>
      </c>
      <c r="U4" s="15">
        <v>5.0921233229350629E-3</v>
      </c>
      <c r="V4" s="15">
        <v>6.8814266931873707E-3</v>
      </c>
      <c r="W4" s="15">
        <v>5.7942714243997898E-3</v>
      </c>
      <c r="X4" s="15">
        <v>5.5760439636148868E-3</v>
      </c>
      <c r="Y4" s="15">
        <v>5.3989631527588469E-3</v>
      </c>
      <c r="Z4" s="15">
        <v>6.2638076249162131E-3</v>
      </c>
      <c r="AA4" s="15">
        <v>1.1993072951730492E-2</v>
      </c>
      <c r="AB4" s="15">
        <v>5.4007044404755884E-3</v>
      </c>
      <c r="AC4" s="15">
        <v>5.7273319048557923E-3</v>
      </c>
      <c r="AD4" s="15">
        <v>4.8314908812583874E-3</v>
      </c>
      <c r="AE4" s="15">
        <v>9.6760519987080691E-3</v>
      </c>
      <c r="AF4" s="15">
        <v>5.059934108914285E-3</v>
      </c>
      <c r="AG4" s="15">
        <v>5.0959495484094461E-3</v>
      </c>
      <c r="AH4" s="15">
        <v>5.7777837841637182E-3</v>
      </c>
      <c r="AI4" s="15">
        <v>5.5065030138973419E-3</v>
      </c>
      <c r="AJ4" s="15">
        <v>8.1924518550952497E-3</v>
      </c>
      <c r="AK4" s="15">
        <v>4.7973630899690234E-3</v>
      </c>
      <c r="AL4" s="15">
        <v>1.1766811887320233E-2</v>
      </c>
      <c r="AM4" s="15">
        <v>2.4352675186459272E-2</v>
      </c>
      <c r="AN4" s="15">
        <v>9.9908477521485073E-3</v>
      </c>
      <c r="AO4" s="15">
        <v>8.1168275358627657E-3</v>
      </c>
      <c r="AP4" s="15">
        <v>4.8173439950741758E-3</v>
      </c>
      <c r="AQ4" s="14">
        <v>7.505894207572303E-3</v>
      </c>
    </row>
    <row r="5" spans="1:43">
      <c r="A5" s="17" t="s">
        <v>31</v>
      </c>
      <c r="B5" s="15">
        <v>0.60118687350200883</v>
      </c>
      <c r="C5" s="15">
        <v>0.26529637638274278</v>
      </c>
      <c r="D5" s="15">
        <v>0.26330669379337113</v>
      </c>
      <c r="E5" s="15">
        <v>0.7942223386612568</v>
      </c>
      <c r="F5" s="15">
        <v>0.33581653301092607</v>
      </c>
      <c r="G5" s="15">
        <v>0.42956695360815278</v>
      </c>
      <c r="H5" s="15">
        <v>0.44908227456330163</v>
      </c>
      <c r="I5" s="15">
        <v>0.51007117278032299</v>
      </c>
      <c r="J5" s="15">
        <v>0.64866730977936093</v>
      </c>
      <c r="K5" s="15">
        <v>0.58804649803214004</v>
      </c>
      <c r="L5" s="15">
        <v>0.50588191800013671</v>
      </c>
      <c r="M5" s="15">
        <v>0.52796241286648393</v>
      </c>
      <c r="N5" s="15">
        <v>0.63056477337978833</v>
      </c>
      <c r="O5" s="15">
        <v>0.65760834847052985</v>
      </c>
      <c r="P5" s="15">
        <v>0.26114849970928838</v>
      </c>
      <c r="Q5" s="15">
        <v>0.85341727380629473</v>
      </c>
      <c r="R5" s="15">
        <v>0.45700445462315314</v>
      </c>
      <c r="S5" s="15">
        <v>0.57551087592772321</v>
      </c>
      <c r="T5" s="15">
        <v>0.52611890954155616</v>
      </c>
      <c r="U5" s="15">
        <v>0.58758423715665786</v>
      </c>
      <c r="V5" s="15">
        <v>0.61580911154232543</v>
      </c>
      <c r="W5" s="15">
        <v>0.61506869895451766</v>
      </c>
      <c r="X5" s="15">
        <v>0.55216427433908455</v>
      </c>
      <c r="Y5" s="15">
        <v>0.53563529648183894</v>
      </c>
      <c r="Z5" s="15">
        <v>0.59771946263359388</v>
      </c>
      <c r="AA5" s="15">
        <v>0.66320521386966325</v>
      </c>
      <c r="AB5" s="15">
        <v>0.27990725276213158</v>
      </c>
      <c r="AC5" s="15">
        <v>0.5088665834393401</v>
      </c>
      <c r="AD5" s="15">
        <v>0.55259399325442748</v>
      </c>
      <c r="AE5" s="15">
        <v>0.64135568351119099</v>
      </c>
      <c r="AF5" s="15">
        <v>0.32231896348678662</v>
      </c>
      <c r="AG5" s="15">
        <v>0.59298934181898311</v>
      </c>
      <c r="AH5" s="15">
        <v>0.59865606714724029</v>
      </c>
      <c r="AI5" s="15">
        <v>0.62362137623196601</v>
      </c>
      <c r="AJ5" s="15">
        <v>0.56342090926801158</v>
      </c>
      <c r="AK5" s="15">
        <v>0.40378039030837676</v>
      </c>
      <c r="AL5" s="15">
        <v>0.74792232437086736</v>
      </c>
      <c r="AM5" s="15">
        <v>0.87435982895316955</v>
      </c>
      <c r="AN5" s="15">
        <v>0.31616775027213795</v>
      </c>
      <c r="AO5" s="15">
        <v>0.3454142070709999</v>
      </c>
      <c r="AP5" s="15">
        <v>0.35434646813377807</v>
      </c>
      <c r="AQ5" s="14">
        <v>0.60916536651389808</v>
      </c>
    </row>
    <row r="6" spans="1:43">
      <c r="A6" s="17" t="s">
        <v>38</v>
      </c>
      <c r="B6" s="15">
        <v>0.84426744398791953</v>
      </c>
      <c r="C6" s="15">
        <v>0.87459148912323759</v>
      </c>
      <c r="D6" s="15">
        <v>0.74802163096461494</v>
      </c>
      <c r="E6" s="15">
        <v>0.88215978708423592</v>
      </c>
      <c r="F6" s="15">
        <v>0.82063710522306543</v>
      </c>
      <c r="G6" s="15">
        <v>0.8703187907649218</v>
      </c>
      <c r="H6" s="15">
        <v>0.85894078851712619</v>
      </c>
      <c r="I6" s="15">
        <v>0.81892187668327532</v>
      </c>
      <c r="J6" s="15">
        <v>0.87543150125157976</v>
      </c>
      <c r="K6" s="15">
        <v>0.90508367829399039</v>
      </c>
      <c r="L6" s="15">
        <v>0.81739048357343747</v>
      </c>
      <c r="M6" s="15">
        <v>0.79546156063466722</v>
      </c>
      <c r="N6" s="15">
        <v>0.90653757990916217</v>
      </c>
      <c r="O6" s="15">
        <v>0.9183930362734225</v>
      </c>
      <c r="P6" s="15">
        <v>0.73772284382842901</v>
      </c>
      <c r="Q6" s="15">
        <v>0.88713907952373905</v>
      </c>
      <c r="R6" s="15">
        <v>0.96817268877582163</v>
      </c>
      <c r="S6" s="15">
        <v>0.72562656427388483</v>
      </c>
      <c r="T6" s="15">
        <v>0.85646900452360819</v>
      </c>
      <c r="U6" s="15">
        <v>1.0165461758888845</v>
      </c>
      <c r="V6" s="15">
        <v>0.84430186819142772</v>
      </c>
      <c r="W6" s="15">
        <v>0.90897771773732161</v>
      </c>
      <c r="X6" s="15">
        <v>0.9039821861658851</v>
      </c>
      <c r="Y6" s="15">
        <v>0.83037845429854207</v>
      </c>
      <c r="Z6" s="15">
        <v>0.82307452070451026</v>
      </c>
      <c r="AA6" s="15">
        <v>0.905627007008036</v>
      </c>
      <c r="AB6" s="15">
        <v>0.73633093435331776</v>
      </c>
      <c r="AC6" s="15">
        <v>0.8052673501883979</v>
      </c>
      <c r="AD6" s="15">
        <v>0.89591366251613014</v>
      </c>
      <c r="AE6" s="15">
        <v>0.87989452038896099</v>
      </c>
      <c r="AF6" s="15">
        <v>0.86626764882401908</v>
      </c>
      <c r="AG6" s="15">
        <v>0.85265310967006125</v>
      </c>
      <c r="AH6" s="15">
        <v>0.90540961323721136</v>
      </c>
      <c r="AI6" s="15">
        <v>0.93233823257326787</v>
      </c>
      <c r="AJ6" s="15">
        <v>0.88690446889095909</v>
      </c>
      <c r="AK6" s="15">
        <v>0.88607437189969018</v>
      </c>
      <c r="AL6" s="15">
        <v>0.87878945547019638</v>
      </c>
      <c r="AM6" s="15">
        <v>1.0191950071938671</v>
      </c>
      <c r="AN6" s="15">
        <v>0.69019987901844193</v>
      </c>
      <c r="AO6" s="15">
        <v>0.65542332535458558</v>
      </c>
      <c r="AP6" s="15">
        <v>0.80345094383145699</v>
      </c>
      <c r="AQ6" s="14">
        <v>0.93547270718178699</v>
      </c>
    </row>
    <row r="7" spans="1:43">
      <c r="A7" s="16" t="s">
        <v>37</v>
      </c>
      <c r="B7" s="15">
        <v>0.8437897773958265</v>
      </c>
      <c r="C7" s="15">
        <v>0.92434128630383472</v>
      </c>
      <c r="D7" s="15">
        <v>0.89465966282949105</v>
      </c>
      <c r="E7" s="15">
        <v>0.92559201217581411</v>
      </c>
      <c r="F7" s="15">
        <v>0.92108198571891209</v>
      </c>
      <c r="G7" s="15">
        <v>0.97598167446283302</v>
      </c>
      <c r="H7" s="15">
        <v>0.92502572238913783</v>
      </c>
      <c r="I7" s="15">
        <v>0.9512669722501097</v>
      </c>
      <c r="J7" s="15">
        <v>0.93612431899673898</v>
      </c>
      <c r="K7" s="15">
        <v>0.95386356043807852</v>
      </c>
      <c r="L7" s="15">
        <v>0.92331963169107534</v>
      </c>
      <c r="M7" s="15">
        <v>0.86496765602215897</v>
      </c>
      <c r="N7" s="15">
        <v>0.89045353130687066</v>
      </c>
      <c r="O7" s="15">
        <v>0.98666452283151307</v>
      </c>
      <c r="P7" s="15">
        <v>0.85338180892319204</v>
      </c>
      <c r="Q7" s="15">
        <v>0.93469361091020176</v>
      </c>
      <c r="R7" s="15">
        <v>0.90646951278369059</v>
      </c>
      <c r="S7" s="15">
        <v>0.91358094536714085</v>
      </c>
      <c r="T7" s="15">
        <v>0.92202719114839238</v>
      </c>
      <c r="U7" s="15">
        <v>0.9187502036995806</v>
      </c>
      <c r="V7" s="15">
        <v>0.68198842734913401</v>
      </c>
      <c r="W7" s="15">
        <v>0.75529097169086024</v>
      </c>
      <c r="X7" s="15">
        <v>0.90221432847644167</v>
      </c>
      <c r="Y7" s="15">
        <v>0.74770447269974993</v>
      </c>
      <c r="Z7" s="15">
        <v>0.80805938769558328</v>
      </c>
      <c r="AA7" s="15">
        <v>0.91583612216315835</v>
      </c>
      <c r="AB7" s="15">
        <v>0.77878686060467694</v>
      </c>
      <c r="AC7" s="15">
        <v>0.78335177247700671</v>
      </c>
      <c r="AD7" s="15">
        <v>0.92039516086680484</v>
      </c>
      <c r="AE7" s="15">
        <v>0.43436725912895413</v>
      </c>
      <c r="AF7" s="15">
        <v>1.3188138212953067</v>
      </c>
      <c r="AG7" s="15">
        <v>0.9534963447368735</v>
      </c>
      <c r="AH7" s="15">
        <v>0.5118534188947137</v>
      </c>
      <c r="AI7" s="15">
        <v>1.3820299932837961</v>
      </c>
      <c r="AJ7" s="15">
        <v>1.0141209396415019</v>
      </c>
      <c r="AK7" s="15">
        <v>0.49239117732936649</v>
      </c>
      <c r="AL7" s="15">
        <v>1.5130085657225611</v>
      </c>
      <c r="AM7" s="15">
        <v>1.060217182713719</v>
      </c>
      <c r="AN7" s="15">
        <v>0.93276249658920618</v>
      </c>
      <c r="AO7" s="15">
        <v>0.82261712728052816</v>
      </c>
      <c r="AP7" s="15">
        <v>0.88432076682046068</v>
      </c>
      <c r="AQ7" s="14">
        <v>0.87034837411566723</v>
      </c>
    </row>
    <row r="10" spans="1:43">
      <c r="A10" s="13" t="s">
        <v>151</v>
      </c>
      <c r="B10" s="44">
        <v>10337008546.890001</v>
      </c>
      <c r="C10" s="44">
        <v>10258935416.279999</v>
      </c>
      <c r="D10" s="44">
        <v>10466391863.08</v>
      </c>
      <c r="E10" s="44">
        <v>10960624953.480001</v>
      </c>
      <c r="F10" s="44">
        <v>11921063977.399998</v>
      </c>
      <c r="G10" s="44">
        <v>13256116134.599997</v>
      </c>
      <c r="H10" s="44">
        <v>14636340020.009998</v>
      </c>
      <c r="I10" s="44">
        <v>16394901143.469999</v>
      </c>
      <c r="J10" s="44">
        <v>18313487640.950001</v>
      </c>
      <c r="K10" s="44">
        <v>19558796571.599995</v>
      </c>
      <c r="L10" s="44">
        <v>20750499942.420006</v>
      </c>
      <c r="M10" s="44">
        <v>22256715987.709999</v>
      </c>
      <c r="N10" s="44">
        <v>24200087797.80999</v>
      </c>
      <c r="O10" s="44">
        <v>25158551167.059998</v>
      </c>
      <c r="P10" s="44">
        <v>25590165588.989998</v>
      </c>
      <c r="Q10" s="44">
        <v>25860770567.209995</v>
      </c>
      <c r="R10" s="44">
        <v>26082446227.52</v>
      </c>
      <c r="S10" s="44">
        <v>25991141261.320004</v>
      </c>
      <c r="T10" s="44">
        <v>25990501290.610001</v>
      </c>
      <c r="U10" s="44">
        <v>26140073729.989998</v>
      </c>
      <c r="V10" s="44">
        <v>27118728885.650005</v>
      </c>
      <c r="W10" s="44">
        <v>27990759832.919991</v>
      </c>
      <c r="X10" s="44">
        <v>29015982302.329998</v>
      </c>
      <c r="Y10" s="44">
        <v>30781562719.069992</v>
      </c>
      <c r="Z10" s="44">
        <v>34661857982.670006</v>
      </c>
      <c r="AA10" s="44">
        <v>34746287990.980019</v>
      </c>
      <c r="AB10" s="44">
        <v>35400784489.549995</v>
      </c>
      <c r="AC10" s="44">
        <v>36272730878.219994</v>
      </c>
      <c r="AD10" s="44">
        <v>37202830717.300003</v>
      </c>
      <c r="AE10" s="44">
        <v>38618047716.040009</v>
      </c>
      <c r="AF10" s="44">
        <v>39407459615.309998</v>
      </c>
      <c r="AG10" s="44">
        <v>39931374349.780006</v>
      </c>
      <c r="AH10" s="44">
        <v>40448397761.090004</v>
      </c>
      <c r="AI10" s="44">
        <v>40757767002.489998</v>
      </c>
      <c r="AJ10" s="44">
        <v>41264098668.499992</v>
      </c>
      <c r="AK10" s="44">
        <v>41737801895.900017</v>
      </c>
      <c r="AL10" s="44">
        <v>42426281379.12001</v>
      </c>
      <c r="AM10" s="44">
        <v>40689762384.339996</v>
      </c>
      <c r="AN10" s="44">
        <v>39534368012.609985</v>
      </c>
      <c r="AO10" s="44">
        <v>38639023488.169998</v>
      </c>
      <c r="AP10" s="44">
        <v>37744149458.569984</v>
      </c>
      <c r="AQ10" s="44">
        <v>37605659767.219986</v>
      </c>
    </row>
    <row r="11" spans="1:43">
      <c r="A11" s="44">
        <f>AVERAGE(10:10)</f>
        <v>28479055645.862625</v>
      </c>
    </row>
  </sheetData>
  <mergeCells count="1">
    <mergeCell ref="A1:T1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8D7DD-B38D-4AFF-9D80-6EE3850823D6}">
  <sheetPr>
    <tabColor theme="9" tint="0.59999389629810485"/>
  </sheetPr>
  <dimension ref="A1:AE7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5"/>
  <cols>
    <col min="1" max="1" width="24" style="13" customWidth="1"/>
    <col min="2" max="31" width="18.7109375" style="13" customWidth="1"/>
    <col min="32" max="16384" width="9" style="13"/>
  </cols>
  <sheetData>
    <row r="1" spans="1:31" ht="15.75" thickBot="1">
      <c r="A1" s="79"/>
      <c r="B1" s="79"/>
      <c r="C1" s="79"/>
      <c r="D1" s="79"/>
      <c r="E1" s="79"/>
      <c r="F1" s="79"/>
      <c r="G1" s="79"/>
    </row>
    <row r="2" spans="1:31" s="21" customFormat="1" ht="16.5" thickTop="1" thickBot="1">
      <c r="A2" s="23" t="s">
        <v>41</v>
      </c>
      <c r="B2" s="22">
        <v>201802</v>
      </c>
      <c r="C2" s="22">
        <v>201803</v>
      </c>
      <c r="D2" s="22">
        <v>201804</v>
      </c>
      <c r="E2" s="22">
        <v>201805</v>
      </c>
      <c r="F2" s="22">
        <v>201806</v>
      </c>
      <c r="G2" s="22">
        <v>201807</v>
      </c>
      <c r="H2" s="22">
        <v>201808</v>
      </c>
      <c r="I2" s="22">
        <v>201809</v>
      </c>
      <c r="J2" s="22">
        <v>201810</v>
      </c>
      <c r="K2" s="22">
        <v>201811</v>
      </c>
      <c r="L2" s="22">
        <v>201812</v>
      </c>
      <c r="M2" s="22">
        <v>201901</v>
      </c>
      <c r="N2" s="22">
        <v>201902</v>
      </c>
      <c r="O2" s="22">
        <v>201903</v>
      </c>
      <c r="P2" s="22">
        <v>201904</v>
      </c>
      <c r="Q2" s="22">
        <v>201905</v>
      </c>
      <c r="R2" s="22">
        <v>201906</v>
      </c>
      <c r="S2" s="22">
        <v>201907</v>
      </c>
      <c r="T2" s="22">
        <v>201908</v>
      </c>
      <c r="U2" s="22">
        <v>201909</v>
      </c>
      <c r="V2" s="22">
        <v>201910</v>
      </c>
      <c r="W2" s="22">
        <v>201911</v>
      </c>
      <c r="X2" s="22">
        <v>201912</v>
      </c>
      <c r="Y2" s="22">
        <v>202001</v>
      </c>
      <c r="Z2" s="22">
        <v>202002</v>
      </c>
      <c r="AA2" s="22">
        <v>202003</v>
      </c>
      <c r="AB2" s="22">
        <v>202004</v>
      </c>
      <c r="AC2" s="22">
        <v>202005</v>
      </c>
      <c r="AD2" s="22">
        <v>202006</v>
      </c>
      <c r="AE2" s="22">
        <v>202007</v>
      </c>
    </row>
    <row r="3" spans="1:31" ht="15.7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8"/>
    </row>
    <row r="4" spans="1:31">
      <c r="A4" s="17" t="s">
        <v>39</v>
      </c>
      <c r="B4" s="15">
        <v>2.6086444180006371E-2</v>
      </c>
      <c r="C4" s="15">
        <v>8.7910052041389131E-2</v>
      </c>
      <c r="D4" s="15">
        <v>3.932483704229113E-2</v>
      </c>
      <c r="E4" s="15">
        <v>3.3408409075724427E-2</v>
      </c>
      <c r="F4" s="15">
        <v>3.013566606974603E-2</v>
      </c>
      <c r="G4" s="15">
        <v>2.734095205742346E-2</v>
      </c>
      <c r="H4" s="15">
        <v>9.9612027701773808E-3</v>
      </c>
      <c r="I4" s="15">
        <v>2.0896645797640945E-2</v>
      </c>
      <c r="J4" s="15">
        <v>1.2775331626117771E-2</v>
      </c>
      <c r="K4" s="15">
        <v>1.6507805991677268E-2</v>
      </c>
      <c r="L4" s="15">
        <v>1.4710854399223008E-2</v>
      </c>
      <c r="M4" s="15">
        <v>1.5474582483748353E-2</v>
      </c>
      <c r="N4" s="15">
        <v>5.7377780245069215E-3</v>
      </c>
      <c r="O4" s="15">
        <v>9.6533783580922648E-3</v>
      </c>
      <c r="P4" s="15">
        <v>2.1353894161225181E-2</v>
      </c>
      <c r="Q4" s="15">
        <v>1.4836741076717373E-2</v>
      </c>
      <c r="R4" s="15">
        <v>1.4731663502868694E-2</v>
      </c>
      <c r="S4" s="15">
        <v>1.2170108807242706E-2</v>
      </c>
      <c r="T4" s="15">
        <v>1.222370711404157E-2</v>
      </c>
      <c r="U4" s="15">
        <v>1.6772829295417926E-2</v>
      </c>
      <c r="V4" s="15">
        <v>7.0761868173305669E-3</v>
      </c>
      <c r="W4" s="15">
        <v>7.9368038921874464E-3</v>
      </c>
      <c r="X4" s="15">
        <v>5.6821992162388729E-3</v>
      </c>
      <c r="Y4" s="15">
        <v>1.2122939410632801E-2</v>
      </c>
      <c r="Z4" s="15">
        <v>3.4335779261153521E-3</v>
      </c>
      <c r="AA4" s="15">
        <v>3.0779023761565707E-3</v>
      </c>
      <c r="AB4" s="15">
        <v>4.6707867425449748E-3</v>
      </c>
      <c r="AC4" s="15">
        <v>6.5675604527221801E-3</v>
      </c>
      <c r="AD4" s="15">
        <v>7.2368253284945195E-3</v>
      </c>
      <c r="AE4" s="14">
        <v>1.0103585533618998E-2</v>
      </c>
    </row>
    <row r="5" spans="1:31">
      <c r="A5" s="17" t="s">
        <v>31</v>
      </c>
      <c r="B5" s="15">
        <v>0.58796180572914059</v>
      </c>
      <c r="C5" s="15">
        <v>0.7023607467983336</v>
      </c>
      <c r="D5" s="15">
        <v>0.80603230200428111</v>
      </c>
      <c r="E5" s="15">
        <v>0.72197643348372686</v>
      </c>
      <c r="F5" s="15">
        <v>0.84524798067486973</v>
      </c>
      <c r="G5" s="15">
        <v>0.72982629974928304</v>
      </c>
      <c r="H5" s="15">
        <v>0.61256544502617805</v>
      </c>
      <c r="I5" s="15">
        <v>0.731304347826087</v>
      </c>
      <c r="J5" s="15">
        <v>0.62943196584369776</v>
      </c>
      <c r="K5" s="15">
        <v>0.77603504782288824</v>
      </c>
      <c r="L5" s="15">
        <v>0.58955603907226517</v>
      </c>
      <c r="M5" s="15">
        <v>0.71187852976576238</v>
      </c>
      <c r="N5" s="15">
        <v>0.80126391498458449</v>
      </c>
      <c r="O5" s="15">
        <v>0.62827686504330549</v>
      </c>
      <c r="P5" s="15">
        <v>0.4263474432390435</v>
      </c>
      <c r="Q5" s="15">
        <v>0.62717133174188922</v>
      </c>
      <c r="R5" s="15">
        <v>0.83455938052352496</v>
      </c>
      <c r="S5" s="15">
        <v>0.54322451285397155</v>
      </c>
      <c r="T5" s="15">
        <v>0.61837938975244677</v>
      </c>
      <c r="U5" s="15">
        <v>0.82529560249767508</v>
      </c>
      <c r="V5" s="15">
        <v>0.7338734665304858</v>
      </c>
      <c r="W5" s="15">
        <v>0.68260720498787308</v>
      </c>
      <c r="X5" s="15">
        <v>0.50716857331543852</v>
      </c>
      <c r="Y5" s="15">
        <v>0.94850314172743855</v>
      </c>
      <c r="Z5" s="15">
        <v>0.72829667279389088</v>
      </c>
      <c r="AA5" s="15">
        <v>0.43637354346550422</v>
      </c>
      <c r="AB5" s="15">
        <v>0.70105136954717329</v>
      </c>
      <c r="AC5" s="15">
        <v>0.73892808442520908</v>
      </c>
      <c r="AD5" s="15">
        <v>0.76801460033629976</v>
      </c>
      <c r="AE5" s="14">
        <v>0.69643500180050422</v>
      </c>
    </row>
    <row r="6" spans="1:31">
      <c r="A6" s="17" t="s">
        <v>38</v>
      </c>
      <c r="B6" s="15">
        <v>0.86176678445229682</v>
      </c>
      <c r="C6" s="15">
        <v>0.94405237649859708</v>
      </c>
      <c r="D6" s="15">
        <v>0.47056239015817225</v>
      </c>
      <c r="E6" s="15">
        <v>0.96089034812418506</v>
      </c>
      <c r="F6" s="15">
        <v>0.94163329692998421</v>
      </c>
      <c r="G6" s="15">
        <v>0.92855229079217649</v>
      </c>
      <c r="H6" s="15">
        <v>0.89772283134141084</v>
      </c>
      <c r="I6" s="15">
        <v>0.91934808111278699</v>
      </c>
      <c r="J6" s="15">
        <v>0.9343787158145066</v>
      </c>
      <c r="K6" s="15">
        <v>0.87001400870014012</v>
      </c>
      <c r="L6" s="15">
        <v>0.80176686059039004</v>
      </c>
      <c r="M6" s="15">
        <v>0.99996073812328234</v>
      </c>
      <c r="N6" s="15">
        <v>0.96618545974769154</v>
      </c>
      <c r="O6" s="15">
        <v>0.97204927834840027</v>
      </c>
      <c r="P6" s="15">
        <v>0.88348083056613336</v>
      </c>
      <c r="Q6" s="15">
        <v>0.5167386609071275</v>
      </c>
      <c r="R6" s="15">
        <v>0.8912164051025343</v>
      </c>
      <c r="S6" s="15">
        <v>0.94366339229884821</v>
      </c>
      <c r="T6" s="15">
        <v>0.77711540433260573</v>
      </c>
      <c r="U6" s="15">
        <v>0.81996974281391821</v>
      </c>
      <c r="V6" s="15">
        <v>0.85035012878300065</v>
      </c>
      <c r="W6" s="15">
        <v>0.87561963439615953</v>
      </c>
      <c r="X6" s="15">
        <v>0.86289902522509132</v>
      </c>
      <c r="Y6" s="15">
        <v>0.98277817448649563</v>
      </c>
      <c r="Z6" s="15">
        <v>0.98661189265870664</v>
      </c>
      <c r="AA6" s="15">
        <v>0.81263657152536628</v>
      </c>
      <c r="AB6" s="15">
        <v>0.84276246277975209</v>
      </c>
      <c r="AC6" s="15">
        <v>0.82417943826876272</v>
      </c>
      <c r="AD6" s="15">
        <v>0.97657158903999675</v>
      </c>
      <c r="AE6" s="14">
        <v>0.8777668010573253</v>
      </c>
    </row>
    <row r="7" spans="1:31">
      <c r="A7" s="16" t="s">
        <v>37</v>
      </c>
      <c r="B7" s="15">
        <v>0.79367088607594938</v>
      </c>
      <c r="C7" s="15">
        <v>0.97597178940462526</v>
      </c>
      <c r="D7" s="15">
        <v>0.95469692875799328</v>
      </c>
      <c r="E7" s="15">
        <v>0.93230625583566751</v>
      </c>
      <c r="F7" s="15">
        <v>0.94271644640972829</v>
      </c>
      <c r="G7" s="15">
        <v>0.98988402061855674</v>
      </c>
      <c r="H7" s="15">
        <v>0.92786380686736558</v>
      </c>
      <c r="I7" s="15">
        <v>0.93721500423913284</v>
      </c>
      <c r="J7" s="15">
        <v>0.96591168026249818</v>
      </c>
      <c r="K7" s="15">
        <v>0.98313847132744769</v>
      </c>
      <c r="L7" s="15">
        <v>0.93728813559322033</v>
      </c>
      <c r="M7" s="15">
        <v>0.84305294275732323</v>
      </c>
      <c r="N7" s="15">
        <v>0.98083945188268096</v>
      </c>
      <c r="O7" s="15">
        <v>0.95069995961771425</v>
      </c>
      <c r="P7" s="15">
        <v>0.90089118134880153</v>
      </c>
      <c r="Q7" s="15">
        <v>0.85679887136295652</v>
      </c>
      <c r="R7" s="15">
        <v>0.77533960292580983</v>
      </c>
      <c r="S7" s="15">
        <v>0.94184576625339478</v>
      </c>
      <c r="T7" s="15">
        <v>0.96088406292749673</v>
      </c>
      <c r="U7" s="15">
        <v>0.90681544028950556</v>
      </c>
      <c r="V7" s="15">
        <v>0.87911581038887321</v>
      </c>
      <c r="W7" s="15">
        <v>0.92219172247331938</v>
      </c>
      <c r="X7" s="15">
        <v>0.86579158853469051</v>
      </c>
      <c r="Y7" s="15">
        <v>0.97339714569050995</v>
      </c>
      <c r="Z7" s="15">
        <v>0.99418728896867126</v>
      </c>
      <c r="AA7" s="15">
        <v>0.95060360063505378</v>
      </c>
      <c r="AB7" s="15">
        <v>0.87870513194647104</v>
      </c>
      <c r="AC7" s="15">
        <v>0.9506496466833827</v>
      </c>
      <c r="AD7" s="15">
        <v>0.89233838786911412</v>
      </c>
      <c r="AE7" s="14">
        <v>0.93805200673704958</v>
      </c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7E173-6243-42A8-9B64-8A7E823C270C}">
  <sheetPr>
    <tabColor theme="9" tint="0.59999389629810485"/>
  </sheetPr>
  <dimension ref="A1:AG7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5"/>
  <cols>
    <col min="1" max="1" width="24" style="13" customWidth="1"/>
    <col min="2" max="33" width="18.7109375" style="13" customWidth="1"/>
    <col min="34" max="16384" width="9" style="13"/>
  </cols>
  <sheetData>
    <row r="1" spans="1:33" ht="15.75" thickBot="1">
      <c r="A1" s="79"/>
      <c r="B1" s="79"/>
      <c r="C1" s="79"/>
      <c r="D1" s="79"/>
      <c r="E1" s="79"/>
      <c r="F1" s="79"/>
      <c r="G1" s="79"/>
    </row>
    <row r="2" spans="1:33" s="21" customFormat="1" ht="16.5" thickTop="1" thickBot="1">
      <c r="A2" s="23" t="s">
        <v>41</v>
      </c>
      <c r="B2" s="22">
        <v>201802</v>
      </c>
      <c r="C2" s="22">
        <v>201803</v>
      </c>
      <c r="D2" s="22">
        <v>201804</v>
      </c>
      <c r="E2" s="22">
        <v>201805</v>
      </c>
      <c r="F2" s="22">
        <v>201806</v>
      </c>
      <c r="G2" s="22">
        <v>201807</v>
      </c>
      <c r="H2" s="22">
        <v>201808</v>
      </c>
      <c r="I2" s="22">
        <v>201809</v>
      </c>
      <c r="J2" s="22">
        <v>201810</v>
      </c>
      <c r="K2" s="22">
        <v>201811</v>
      </c>
      <c r="L2" s="22">
        <v>201812</v>
      </c>
      <c r="M2" s="22">
        <v>201901</v>
      </c>
      <c r="N2" s="22">
        <v>201902</v>
      </c>
      <c r="O2" s="22">
        <v>201903</v>
      </c>
      <c r="P2" s="22">
        <v>201904</v>
      </c>
      <c r="Q2" s="22">
        <v>201905</v>
      </c>
      <c r="R2" s="22">
        <v>201906</v>
      </c>
      <c r="S2" s="22">
        <v>201907</v>
      </c>
      <c r="T2" s="22">
        <v>201908</v>
      </c>
      <c r="U2" s="22">
        <v>201909</v>
      </c>
      <c r="V2" s="22">
        <v>201910</v>
      </c>
      <c r="W2" s="22">
        <v>201911</v>
      </c>
      <c r="X2" s="22">
        <v>201912</v>
      </c>
      <c r="Y2" s="22">
        <v>202001</v>
      </c>
      <c r="Z2" s="22">
        <v>202002</v>
      </c>
      <c r="AA2" s="22">
        <v>202003</v>
      </c>
      <c r="AB2" s="22">
        <v>202004</v>
      </c>
      <c r="AC2" s="22">
        <v>202005</v>
      </c>
      <c r="AD2" s="22">
        <v>202006</v>
      </c>
      <c r="AE2" s="22">
        <v>202007</v>
      </c>
      <c r="AF2" s="22">
        <v>202008</v>
      </c>
      <c r="AG2" s="22">
        <v>202009</v>
      </c>
    </row>
    <row r="3" spans="1:33" ht="15.7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8"/>
    </row>
    <row r="4" spans="1:33">
      <c r="A4" s="17" t="s">
        <v>39</v>
      </c>
      <c r="B4" s="15">
        <v>1.8040899072657945E-2</v>
      </c>
      <c r="C4" s="15">
        <v>1.044822029206793E-2</v>
      </c>
      <c r="D4" s="15">
        <v>1.4040901439482638E-2</v>
      </c>
      <c r="E4" s="15">
        <v>1.109342999557591E-2</v>
      </c>
      <c r="F4" s="15">
        <v>1.1537292708511294E-2</v>
      </c>
      <c r="G4" s="15">
        <v>1.6678360872358178E-2</v>
      </c>
      <c r="H4" s="15">
        <v>1.3636384635308368E-2</v>
      </c>
      <c r="I4" s="15">
        <v>1.1744596420717554E-2</v>
      </c>
      <c r="J4" s="15">
        <v>9.4551736089179151E-3</v>
      </c>
      <c r="K4" s="15">
        <v>9.8046024414819057E-3</v>
      </c>
      <c r="L4" s="15">
        <v>8.3463097032152201E-3</v>
      </c>
      <c r="M4" s="15">
        <v>1.0497682282572952E-2</v>
      </c>
      <c r="N4" s="15">
        <v>9.8262591157746351E-3</v>
      </c>
      <c r="O4" s="15">
        <v>8.7300803843298799E-3</v>
      </c>
      <c r="P4" s="15">
        <v>1.0736287779178559E-2</v>
      </c>
      <c r="Q4" s="15">
        <v>9.3637879942347051E-3</v>
      </c>
      <c r="R4" s="15">
        <v>1.0503040306237528E-2</v>
      </c>
      <c r="S4" s="15">
        <v>1.1354455864054305E-2</v>
      </c>
      <c r="T4" s="15">
        <v>1.269290076306095E-2</v>
      </c>
      <c r="U4" s="15">
        <v>1.4653084660633768E-2</v>
      </c>
      <c r="V4" s="15">
        <v>1.6765600175797941E-2</v>
      </c>
      <c r="W4" s="15">
        <v>1.9282684608372409E-2</v>
      </c>
      <c r="X4" s="15">
        <v>1.9447930082373145E-2</v>
      </c>
      <c r="Y4" s="15">
        <v>2.8849789716742805E-2</v>
      </c>
      <c r="Z4" s="15">
        <v>3.9559220018505058E-2</v>
      </c>
      <c r="AA4" s="15">
        <v>2.8090162999971149E-2</v>
      </c>
      <c r="AB4" s="15">
        <v>2.7764112465616324E-2</v>
      </c>
      <c r="AC4" s="15">
        <v>2.0210740609471829E-2</v>
      </c>
      <c r="AD4" s="15">
        <v>2.2208980817070654E-2</v>
      </c>
      <c r="AE4" s="15">
        <v>2.0800985973516293E-2</v>
      </c>
      <c r="AF4" s="15">
        <v>1.7850444267876353E-2</v>
      </c>
      <c r="AG4" s="14">
        <v>1.5048672643637807E-2</v>
      </c>
    </row>
    <row r="5" spans="1:33">
      <c r="A5" s="17" t="s">
        <v>31</v>
      </c>
      <c r="B5" s="15">
        <v>0.57746371091195214</v>
      </c>
      <c r="C5" s="15">
        <v>0.37478542670682274</v>
      </c>
      <c r="D5" s="15">
        <v>0.51347262509084779</v>
      </c>
      <c r="E5" s="15">
        <v>0.44159187310545156</v>
      </c>
      <c r="F5" s="15">
        <v>0.47291233708485342</v>
      </c>
      <c r="G5" s="15">
        <v>0.47594458448664873</v>
      </c>
      <c r="H5" s="15">
        <v>0.39210487757331691</v>
      </c>
      <c r="I5" s="15">
        <v>0.41670019530289409</v>
      </c>
      <c r="J5" s="15">
        <v>0.48871551340461927</v>
      </c>
      <c r="K5" s="15">
        <v>0.50781606880112162</v>
      </c>
      <c r="L5" s="15">
        <v>0.5092193920110013</v>
      </c>
      <c r="M5" s="15">
        <v>0.52010187052757251</v>
      </c>
      <c r="N5" s="15">
        <v>0.56617629343068288</v>
      </c>
      <c r="O5" s="15">
        <v>0.49232937135325305</v>
      </c>
      <c r="P5" s="15">
        <v>0.59721390333477276</v>
      </c>
      <c r="Q5" s="15">
        <v>0.60478594722677093</v>
      </c>
      <c r="R5" s="15">
        <v>0.65905751352092734</v>
      </c>
      <c r="S5" s="15">
        <v>0.6466676074031481</v>
      </c>
      <c r="T5" s="15">
        <v>0.57606538961197051</v>
      </c>
      <c r="U5" s="15">
        <v>0.65161031308294159</v>
      </c>
      <c r="V5" s="15">
        <v>0.6946644620140664</v>
      </c>
      <c r="W5" s="15">
        <v>0.69899233437716524</v>
      </c>
      <c r="X5" s="15">
        <v>0.71391391320558462</v>
      </c>
      <c r="Y5" s="15">
        <v>0.71728613320747947</v>
      </c>
      <c r="Z5" s="15">
        <v>0.70781227085912757</v>
      </c>
      <c r="AA5" s="15">
        <v>0.51727555500912925</v>
      </c>
      <c r="AB5" s="15">
        <v>0.64541304705840163</v>
      </c>
      <c r="AC5" s="15">
        <v>0.5195004814672215</v>
      </c>
      <c r="AD5" s="15">
        <v>0.61815854285268179</v>
      </c>
      <c r="AE5" s="15">
        <v>0.63434855508727728</v>
      </c>
      <c r="AF5" s="15">
        <v>0.61584724184333151</v>
      </c>
      <c r="AG5" s="14">
        <v>0.63916563042662755</v>
      </c>
    </row>
    <row r="6" spans="1:33">
      <c r="A6" s="17" t="s">
        <v>38</v>
      </c>
      <c r="B6" s="15">
        <v>0.86380937295953986</v>
      </c>
      <c r="C6" s="15">
        <v>0.81348787571478753</v>
      </c>
      <c r="D6" s="15">
        <v>0.85841365505789968</v>
      </c>
      <c r="E6" s="15">
        <v>0.85656021457068321</v>
      </c>
      <c r="F6" s="15">
        <v>0.84607628648764654</v>
      </c>
      <c r="G6" s="15">
        <v>0.8039198502622108</v>
      </c>
      <c r="H6" s="15">
        <v>0.8234950159857346</v>
      </c>
      <c r="I6" s="15">
        <v>0.7377330726397342</v>
      </c>
      <c r="J6" s="15">
        <v>0.80714677730203432</v>
      </c>
      <c r="K6" s="15">
        <v>0.80724930265221018</v>
      </c>
      <c r="L6" s="15">
        <v>0.82637603546506311</v>
      </c>
      <c r="M6" s="15">
        <v>0.81552510417354063</v>
      </c>
      <c r="N6" s="15">
        <v>0.85780234693037416</v>
      </c>
      <c r="O6" s="15">
        <v>0.71486187197869633</v>
      </c>
      <c r="P6" s="15">
        <v>0.84975062398896339</v>
      </c>
      <c r="Q6" s="15">
        <v>0.80178177660347716</v>
      </c>
      <c r="R6" s="15">
        <v>0.87665532841460536</v>
      </c>
      <c r="S6" s="15">
        <v>0.79040818243392019</v>
      </c>
      <c r="T6" s="15">
        <v>0.9340503565104582</v>
      </c>
      <c r="U6" s="15">
        <v>0.86068431689646563</v>
      </c>
      <c r="V6" s="15">
        <v>0.79453846074095336</v>
      </c>
      <c r="W6" s="15">
        <v>0.8922582674423899</v>
      </c>
      <c r="X6" s="15">
        <v>0.82006009580544781</v>
      </c>
      <c r="Y6" s="15">
        <v>0.94625423769706229</v>
      </c>
      <c r="Z6" s="15">
        <v>1.014256490591082</v>
      </c>
      <c r="AA6" s="15">
        <v>0.88812809746775212</v>
      </c>
      <c r="AB6" s="15">
        <v>0.79483719437125322</v>
      </c>
      <c r="AC6" s="15">
        <v>0.69318013227585573</v>
      </c>
      <c r="AD6" s="15">
        <v>0.73893056017034509</v>
      </c>
      <c r="AE6" s="15">
        <v>0.82808664962114487</v>
      </c>
      <c r="AF6" s="15">
        <v>0.86799561297944583</v>
      </c>
      <c r="AG6" s="14">
        <v>0.86336411948632952</v>
      </c>
    </row>
    <row r="7" spans="1:33">
      <c r="A7" s="16" t="s">
        <v>37</v>
      </c>
      <c r="B7" s="15">
        <v>0.91583099900336273</v>
      </c>
      <c r="C7" s="15">
        <v>0.96361849833212476</v>
      </c>
      <c r="D7" s="15">
        <v>0.95510109385669117</v>
      </c>
      <c r="E7" s="15">
        <v>0.91477998320845322</v>
      </c>
      <c r="F7" s="15">
        <v>0.86539923036956845</v>
      </c>
      <c r="G7" s="15">
        <v>0.87833647527922465</v>
      </c>
      <c r="H7" s="15">
        <v>0.90941503647731026</v>
      </c>
      <c r="I7" s="15">
        <v>0.88501451111588492</v>
      </c>
      <c r="J7" s="15">
        <v>0.92774573582829944</v>
      </c>
      <c r="K7" s="15">
        <v>0.90131844405930595</v>
      </c>
      <c r="L7" s="15">
        <v>0.89665331344351706</v>
      </c>
      <c r="M7" s="15">
        <v>0.92867340357553907</v>
      </c>
      <c r="N7" s="15">
        <v>0.9115350429728134</v>
      </c>
      <c r="O7" s="15">
        <v>0.90665897535849449</v>
      </c>
      <c r="P7" s="15">
        <v>0.91698554664420551</v>
      </c>
      <c r="Q7" s="15">
        <v>1.0172156237049239</v>
      </c>
      <c r="R7" s="15">
        <v>0.93198505893428629</v>
      </c>
      <c r="S7" s="15">
        <v>0.937966758393323</v>
      </c>
      <c r="T7" s="15">
        <v>0.98426314489664535</v>
      </c>
      <c r="U7" s="15">
        <v>0.92331613490255027</v>
      </c>
      <c r="V7" s="15">
        <v>0.99424719133224526</v>
      </c>
      <c r="W7" s="15">
        <v>0.95356676313627209</v>
      </c>
      <c r="X7" s="15">
        <v>0.96240710539526975</v>
      </c>
      <c r="Y7" s="15">
        <v>0.95957809088197232</v>
      </c>
      <c r="Z7" s="15">
        <v>0.94736989100673885</v>
      </c>
      <c r="AA7" s="15">
        <v>0.81440660148371635</v>
      </c>
      <c r="AB7" s="15">
        <v>0.91214277350598283</v>
      </c>
      <c r="AC7" s="15">
        <v>0.92506675245719305</v>
      </c>
      <c r="AD7" s="15">
        <v>0.85220330832482227</v>
      </c>
      <c r="AE7" s="15">
        <v>0.93851894615989184</v>
      </c>
      <c r="AF7" s="15">
        <v>0.91941452380334898</v>
      </c>
      <c r="AG7" s="14">
        <v>0.89159777450888378</v>
      </c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5A07E-8530-4AD8-8C0D-A83917BD303F}">
  <sheetPr>
    <tabColor theme="9" tint="0.59999389629810485"/>
  </sheetPr>
  <dimension ref="A1:Q7"/>
  <sheetViews>
    <sheetView showGridLines="0" zoomScale="90" zoomScaleNormal="90" workbookViewId="0">
      <pane xSplit="1" ySplit="2" topLeftCell="B3" activePane="bottomRight" state="frozen"/>
      <selection activeCell="I46" sqref="I46"/>
      <selection pane="topRight" activeCell="I46" sqref="I46"/>
      <selection pane="bottomLeft" activeCell="I46" sqref="I46"/>
      <selection pane="bottomRight" activeCell="I46" sqref="I46"/>
    </sheetView>
  </sheetViews>
  <sheetFormatPr defaultColWidth="9" defaultRowHeight="15"/>
  <cols>
    <col min="1" max="1" width="24" style="13" customWidth="1"/>
    <col min="2" max="17" width="18.7109375" style="13" customWidth="1"/>
    <col min="18" max="16384" width="9" style="13"/>
  </cols>
  <sheetData>
    <row r="1" spans="1:17" ht="15.75" thickBot="1">
      <c r="A1" s="32"/>
    </row>
    <row r="2" spans="1:17" s="21" customFormat="1" ht="16.5" thickTop="1" thickBot="1">
      <c r="A2" s="23" t="s">
        <v>41</v>
      </c>
      <c r="B2" s="22">
        <v>201909</v>
      </c>
      <c r="C2" s="22">
        <v>201910</v>
      </c>
      <c r="D2" s="22">
        <v>201911</v>
      </c>
      <c r="E2" s="22">
        <v>201912</v>
      </c>
      <c r="F2" s="22">
        <v>202001</v>
      </c>
      <c r="G2" s="22">
        <v>202002</v>
      </c>
      <c r="H2" s="22">
        <v>202003</v>
      </c>
      <c r="I2" s="22">
        <v>202004</v>
      </c>
      <c r="J2" s="22">
        <v>202005</v>
      </c>
      <c r="K2" s="22">
        <v>202006</v>
      </c>
      <c r="L2" s="22">
        <v>202007</v>
      </c>
      <c r="M2" s="22">
        <v>202008</v>
      </c>
      <c r="N2" s="22">
        <v>202009</v>
      </c>
      <c r="O2" s="22">
        <v>202010</v>
      </c>
      <c r="P2" s="22">
        <v>202011</v>
      </c>
      <c r="Q2" s="22">
        <v>202012</v>
      </c>
    </row>
    <row r="3" spans="1:17" ht="15.75" thickTop="1">
      <c r="A3" s="20" t="s">
        <v>40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8"/>
    </row>
    <row r="4" spans="1:17">
      <c r="A4" s="17" t="s">
        <v>39</v>
      </c>
      <c r="B4" s="15">
        <v>2.843250752489002E-2</v>
      </c>
      <c r="C4" s="15">
        <v>7.3266032755070461E-3</v>
      </c>
      <c r="D4" s="15">
        <v>6.0722754414758674E-3</v>
      </c>
      <c r="E4" s="15">
        <v>9.9763736382821777E-4</v>
      </c>
      <c r="F4" s="15">
        <v>1.8746032105909616E-3</v>
      </c>
      <c r="G4" s="15">
        <v>1.4888935920972974E-3</v>
      </c>
      <c r="H4" s="15">
        <v>7.0543692057227743E-3</v>
      </c>
      <c r="I4" s="15">
        <v>0</v>
      </c>
      <c r="J4" s="15">
        <v>1.6515504602450035E-3</v>
      </c>
      <c r="K4" s="15">
        <v>1.5144107533895134E-3</v>
      </c>
      <c r="L4" s="15">
        <v>9.9330979339151844E-4</v>
      </c>
      <c r="M4" s="15">
        <v>1.8374882992630867E-5</v>
      </c>
      <c r="N4" s="15">
        <v>8.4805110673690301E-3</v>
      </c>
      <c r="O4" s="15">
        <v>9.2876543839175191E-6</v>
      </c>
      <c r="P4" s="15">
        <v>0</v>
      </c>
      <c r="Q4" s="14">
        <v>5.0350369623273546E-3</v>
      </c>
    </row>
    <row r="5" spans="1:17">
      <c r="A5" s="17" t="s">
        <v>31</v>
      </c>
      <c r="B5" s="15" t="s">
        <v>67</v>
      </c>
      <c r="C5" s="15">
        <v>0</v>
      </c>
      <c r="D5" s="15">
        <v>0.69480983346186487</v>
      </c>
      <c r="E5" s="15">
        <v>0.63817954844016966</v>
      </c>
      <c r="F5" s="15">
        <v>0.47501637554585152</v>
      </c>
      <c r="G5" s="15">
        <v>1</v>
      </c>
      <c r="H5" s="15">
        <v>1</v>
      </c>
      <c r="I5" s="15">
        <v>0.57527065782901265</v>
      </c>
      <c r="J5" s="15" t="s">
        <v>67</v>
      </c>
      <c r="K5" s="15">
        <v>0.85163204747774479</v>
      </c>
      <c r="L5" s="15">
        <v>0.9287876071842095</v>
      </c>
      <c r="M5" s="15">
        <v>0.95567519066846118</v>
      </c>
      <c r="N5" s="15">
        <v>1</v>
      </c>
      <c r="O5" s="15">
        <v>0.72813563621757604</v>
      </c>
      <c r="P5" s="15">
        <v>1</v>
      </c>
      <c r="Q5" s="14" t="s">
        <v>67</v>
      </c>
    </row>
    <row r="6" spans="1:17">
      <c r="A6" s="17" t="s">
        <v>38</v>
      </c>
      <c r="B6" s="15" t="s">
        <v>67</v>
      </c>
      <c r="C6" s="15" t="s">
        <v>67</v>
      </c>
      <c r="D6" s="15" t="s">
        <v>67</v>
      </c>
      <c r="E6" s="15">
        <v>0.87146829746206333</v>
      </c>
      <c r="F6" s="15">
        <v>0.71827212903071846</v>
      </c>
      <c r="G6" s="15">
        <v>1</v>
      </c>
      <c r="H6" s="15">
        <v>1</v>
      </c>
      <c r="I6" s="15">
        <v>0</v>
      </c>
      <c r="J6" s="15">
        <v>0</v>
      </c>
      <c r="K6" s="15" t="s">
        <v>67</v>
      </c>
      <c r="L6" s="15">
        <v>0.90243902439024393</v>
      </c>
      <c r="M6" s="15">
        <v>0.55666763242947537</v>
      </c>
      <c r="N6" s="15">
        <v>0.71129471411135103</v>
      </c>
      <c r="O6" s="15">
        <v>1</v>
      </c>
      <c r="P6" s="15">
        <v>0.92944865429840606</v>
      </c>
      <c r="Q6" s="14">
        <v>1</v>
      </c>
    </row>
    <row r="7" spans="1:17">
      <c r="A7" s="16" t="s">
        <v>37</v>
      </c>
      <c r="B7" s="15" t="s">
        <v>67</v>
      </c>
      <c r="C7" s="15" t="s">
        <v>67</v>
      </c>
      <c r="D7" s="15" t="s">
        <v>67</v>
      </c>
      <c r="E7" s="15" t="s">
        <v>67</v>
      </c>
      <c r="F7" s="15">
        <v>0.9742776847505078</v>
      </c>
      <c r="G7" s="15">
        <v>0.63776847833549888</v>
      </c>
      <c r="H7" s="15">
        <v>0.8621054204060995</v>
      </c>
      <c r="I7" s="15">
        <v>0.9659308008213553</v>
      </c>
      <c r="J7" s="15" t="s">
        <v>67</v>
      </c>
      <c r="K7" s="15" t="s">
        <v>67</v>
      </c>
      <c r="L7" s="15" t="s">
        <v>67</v>
      </c>
      <c r="M7" s="15">
        <v>0.96138996138996136</v>
      </c>
      <c r="N7" s="15">
        <v>0.86226535406916271</v>
      </c>
      <c r="O7" s="15">
        <v>0.46673706441393875</v>
      </c>
      <c r="P7" s="15">
        <v>1</v>
      </c>
      <c r="Q7" s="14">
        <v>0.91550307687501953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F0574-3461-455C-87D0-8A959F90E9F5}">
  <sheetPr>
    <tabColor theme="4" tint="-0.249977111117893"/>
  </sheetPr>
  <dimension ref="A1:CZ317"/>
  <sheetViews>
    <sheetView topLeftCell="V1" workbookViewId="0">
      <pane ySplit="9" topLeftCell="A136" activePane="bottomLeft" state="frozen"/>
      <selection pane="bottomLeft" activeCell="AR145" sqref="AR145:AV148"/>
    </sheetView>
  </sheetViews>
  <sheetFormatPr defaultRowHeight="15"/>
  <cols>
    <col min="1" max="1" width="9.140625" style="9"/>
    <col min="10" max="10" width="9.140625" style="9"/>
    <col min="18" max="18" width="9.140625" style="9"/>
    <col min="26" max="26" width="9.140625" style="9"/>
    <col min="34" max="34" width="9.140625" style="9"/>
    <col min="42" max="42" width="9.140625" style="9"/>
    <col min="50" max="50" width="9.140625" style="9"/>
    <col min="58" max="58" width="9.140625" style="9"/>
  </cols>
  <sheetData>
    <row r="1" spans="1:104">
      <c r="A1" s="80" t="s">
        <v>36</v>
      </c>
      <c r="B1" s="80"/>
      <c r="C1" s="80"/>
      <c r="D1" s="80"/>
      <c r="E1" s="80"/>
      <c r="F1" s="80"/>
      <c r="G1" s="80"/>
      <c r="J1" s="80" t="s">
        <v>75</v>
      </c>
      <c r="K1" s="80"/>
      <c r="L1" s="80"/>
      <c r="M1" s="80"/>
      <c r="N1" s="80"/>
      <c r="O1" s="80"/>
      <c r="P1" s="35"/>
      <c r="R1" s="80" t="s">
        <v>35</v>
      </c>
      <c r="S1" s="80"/>
      <c r="T1" s="80"/>
      <c r="U1" s="80"/>
      <c r="V1" s="80"/>
      <c r="W1" s="80"/>
      <c r="X1" s="35"/>
      <c r="Z1" s="80" t="s">
        <v>69</v>
      </c>
      <c r="AA1" s="80"/>
      <c r="AB1" s="80"/>
      <c r="AC1" s="80"/>
      <c r="AD1" s="80"/>
      <c r="AE1" s="80"/>
      <c r="AF1" s="80"/>
      <c r="AH1" s="80" t="s">
        <v>71</v>
      </c>
      <c r="AI1" s="80"/>
      <c r="AJ1" s="80"/>
      <c r="AK1" s="80"/>
      <c r="AL1" s="80"/>
      <c r="AM1" s="80"/>
      <c r="AN1" s="80"/>
      <c r="AP1" s="80" t="s">
        <v>70</v>
      </c>
      <c r="AQ1" s="80"/>
      <c r="AR1" s="80"/>
      <c r="AS1" s="80"/>
      <c r="AT1" s="80"/>
      <c r="AU1" s="80"/>
      <c r="AV1" s="80"/>
      <c r="AX1" s="81" t="s">
        <v>73</v>
      </c>
      <c r="AY1" s="81"/>
      <c r="AZ1" s="81"/>
      <c r="BA1" s="81"/>
      <c r="BB1" s="81"/>
      <c r="BC1" s="81"/>
      <c r="BD1" s="81"/>
      <c r="BF1" s="81" t="s">
        <v>74</v>
      </c>
      <c r="BG1" s="81"/>
      <c r="BH1" s="81"/>
      <c r="BI1" s="81"/>
      <c r="BJ1" s="81"/>
      <c r="BK1" s="81"/>
      <c r="BL1" s="81"/>
      <c r="BN1" s="82" t="s">
        <v>170</v>
      </c>
      <c r="BO1" s="82"/>
      <c r="BP1" s="82"/>
      <c r="BQ1" s="82"/>
      <c r="BR1" s="82"/>
      <c r="BS1" s="82"/>
      <c r="BT1" s="82"/>
      <c r="BV1" s="82" t="s">
        <v>171</v>
      </c>
      <c r="BW1" s="82"/>
      <c r="BX1" s="82"/>
      <c r="BY1" s="82"/>
      <c r="BZ1" s="82"/>
      <c r="CA1" s="82"/>
      <c r="CB1" s="82"/>
      <c r="CD1" s="83" t="s">
        <v>173</v>
      </c>
      <c r="CE1" s="83"/>
      <c r="CF1" s="83"/>
      <c r="CG1" s="83"/>
      <c r="CH1" s="83"/>
      <c r="CI1" s="83"/>
      <c r="CJ1" s="83"/>
      <c r="CL1" s="83" t="s">
        <v>174</v>
      </c>
      <c r="CM1" s="83"/>
      <c r="CN1" s="83"/>
      <c r="CO1" s="83"/>
      <c r="CP1" s="83"/>
      <c r="CQ1" s="83"/>
      <c r="CR1" s="83"/>
      <c r="CT1" s="83" t="s">
        <v>172</v>
      </c>
      <c r="CU1" s="83"/>
      <c r="CV1" s="83"/>
      <c r="CW1" s="83"/>
      <c r="CX1" s="83"/>
      <c r="CY1" s="83"/>
      <c r="CZ1" s="83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B4" t="s">
        <v>2</v>
      </c>
      <c r="AC4" t="s">
        <v>1</v>
      </c>
      <c r="AD4" t="s">
        <v>0</v>
      </c>
      <c r="AE4" t="s">
        <v>42</v>
      </c>
      <c r="AF4" t="s">
        <v>32</v>
      </c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>COUNT(BG:BG)</f>
        <v>29</v>
      </c>
      <c r="BJ4" s="38">
        <f>COUNTIF(BG:BG,"&gt;0")</f>
        <v>17</v>
      </c>
      <c r="BK4" s="38">
        <f>COUNTIF(BG:BG,"&lt;0")</f>
        <v>12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C5" s="1"/>
      <c r="D5" s="1"/>
      <c r="E5" s="1"/>
      <c r="F5" s="1"/>
      <c r="G5" s="1"/>
      <c r="L5" s="1"/>
      <c r="M5" s="1"/>
      <c r="N5" s="1"/>
      <c r="O5" s="1"/>
      <c r="P5" s="1"/>
      <c r="T5" s="1"/>
      <c r="U5" s="1"/>
      <c r="V5" s="1"/>
      <c r="W5" s="1"/>
      <c r="X5" s="1"/>
      <c r="AA5" t="s">
        <v>2</v>
      </c>
      <c r="AB5" s="1"/>
      <c r="AC5" s="1"/>
      <c r="AD5" s="1"/>
      <c r="AE5" s="1"/>
      <c r="AF5" s="1"/>
      <c r="AI5" t="s">
        <v>2</v>
      </c>
      <c r="AJ5" s="1">
        <f>AVERAGEIFS($AJ$10:$AJ$794,$AI$10:$AI$794,$AI5)</f>
        <v>0.98837913385815757</v>
      </c>
      <c r="AK5" s="1">
        <f>AVERAGEIFS($AK$10:$AK$794,$AI$10:$AI$794,$AI5)</f>
        <v>1.1620866141842453E-2</v>
      </c>
      <c r="AL5" s="1">
        <f>AVERAGEIFS($AL$10:$AL$794,$AI$10:$AI$794,$AI5)</f>
        <v>0</v>
      </c>
      <c r="AM5" s="1">
        <f>AVERAGEIFS($AM$10:$AM$794,$AI$10:$AI$794,$AI5)</f>
        <v>0</v>
      </c>
      <c r="AN5" s="1">
        <f>AVERAGEIFS($AN$10:$AN$794,$AI$10:$AI$794,$AI5)</f>
        <v>0</v>
      </c>
      <c r="AQ5" t="s">
        <v>2</v>
      </c>
      <c r="AR5" s="1">
        <f>MAX(AJ5,50%)</f>
        <v>0.98837913385815757</v>
      </c>
      <c r="AS5" s="1">
        <f>MIN(AK5,50%)</f>
        <v>1.1620866141842453E-2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>-_xlfn.NORM.S.INV(IF(AS5=0,0.01%,AS5))</f>
        <v>2.2694375269296709</v>
      </c>
      <c r="BB5" s="10"/>
      <c r="BC5" s="10"/>
      <c r="BH5" s="10" t="s">
        <v>77</v>
      </c>
      <c r="BI5" s="37">
        <f>MIN(BG:BG)</f>
        <v>-0.5267405578153046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C6" s="1"/>
      <c r="D6" s="1"/>
      <c r="E6" s="1"/>
      <c r="F6" s="1"/>
      <c r="G6" s="1"/>
      <c r="L6" s="1"/>
      <c r="M6" s="1"/>
      <c r="N6" s="1"/>
      <c r="O6" s="1"/>
      <c r="P6" s="1"/>
      <c r="T6" s="1"/>
      <c r="U6" s="1"/>
      <c r="V6" s="1"/>
      <c r="W6" s="1"/>
      <c r="X6" s="1"/>
      <c r="AA6" t="s">
        <v>1</v>
      </c>
      <c r="AB6" s="1"/>
      <c r="AC6" s="1"/>
      <c r="AD6" s="1"/>
      <c r="AE6" s="1"/>
      <c r="AF6" s="1"/>
      <c r="AI6" t="s">
        <v>1</v>
      </c>
      <c r="AJ6" s="1">
        <f>AVERAGEIFS($AJ$10:$AJ$794,$AI$10:$AI$794,$AI6)</f>
        <v>0.33114954775998723</v>
      </c>
      <c r="AK6" s="1">
        <f>AVERAGEIFS($AK$10:$AK$794,$AI$10:$AI$794,$AI6)</f>
        <v>0.40514130721177521</v>
      </c>
      <c r="AL6" s="1">
        <f>AVERAGEIFS($AL$10:$AL$794,$AI$10:$AI$794,$AI6)</f>
        <v>0.26370914502823772</v>
      </c>
      <c r="AM6" s="1">
        <f>AVERAGEIFS($AM$10:$AM$794,$AI$10:$AI$794,$AI6)</f>
        <v>0</v>
      </c>
      <c r="AN6" s="1">
        <f>AVERAGEIFS($AN$10:$AN$794,$AI$10:$AI$794,$AI6)</f>
        <v>0</v>
      </c>
      <c r="AP6" s="34">
        <f>IF(AK6&gt;=MAX(AJ6,AL6),0,(MAX(AJ6,AL6)-AK6)/(2*MAX(AJ6,AL6)+MIN(AJ6,AL6)))</f>
        <v>0</v>
      </c>
      <c r="AQ6" t="s">
        <v>1</v>
      </c>
      <c r="AR6" s="1">
        <f>AJ6*(1-$AP6)</f>
        <v>0.33114954775998723</v>
      </c>
      <c r="AS6" s="1">
        <f>AK6+AJ6*$AP6+AL6*$AP6</f>
        <v>0.40514130721177521</v>
      </c>
      <c r="AT6" s="1">
        <f>AL6*(1-$AP6)</f>
        <v>0.26370914502823772</v>
      </c>
      <c r="AU6" s="1">
        <v>0</v>
      </c>
      <c r="AV6" s="1">
        <v>0</v>
      </c>
      <c r="AY6" t="s">
        <v>1</v>
      </c>
      <c r="AZ6" s="10">
        <f>_xlfn.NORM.S.INV(IF(AR6=0,0.01%,AR6))</f>
        <v>-0.43674113228542105</v>
      </c>
      <c r="BA6" s="10"/>
      <c r="BB6" s="10">
        <f>-_xlfn.NORM.S.INV(IF(AT6=0,0.01%,AT6))</f>
        <v>0.63195192777075715</v>
      </c>
      <c r="BC6" s="10"/>
      <c r="BH6" s="10" t="s">
        <v>78</v>
      </c>
      <c r="BI6" s="37">
        <f>MAX(BG:BG)</f>
        <v>0.44916988432049038</v>
      </c>
      <c r="BJ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C7" s="1"/>
      <c r="D7" s="1"/>
      <c r="E7" s="1"/>
      <c r="F7" s="1"/>
      <c r="G7" s="1"/>
      <c r="L7" s="1"/>
      <c r="M7" s="1"/>
      <c r="N7" s="1"/>
      <c r="O7" s="1"/>
      <c r="P7" s="1"/>
      <c r="T7" s="1"/>
      <c r="U7" s="1"/>
      <c r="V7" s="1"/>
      <c r="W7" s="1"/>
      <c r="X7" s="1"/>
      <c r="AA7" t="s">
        <v>0</v>
      </c>
      <c r="AB7" s="1"/>
      <c r="AC7" s="1"/>
      <c r="AD7" s="1"/>
      <c r="AE7" s="1"/>
      <c r="AF7" s="1"/>
      <c r="AI7" t="s">
        <v>0</v>
      </c>
      <c r="AJ7" s="1">
        <f>AVERAGEIFS($AJ$10:$AJ$794,$AI$10:$AI$794,$AI7)</f>
        <v>0</v>
      </c>
      <c r="AK7" s="1">
        <f>AVERAGEIFS($AK$10:$AK$794,$AI$10:$AI$794,$AI7)</f>
        <v>0.11246902066554165</v>
      </c>
      <c r="AL7" s="1">
        <f>AVERAGEIFS($AL$10:$AL$794,$AI$10:$AI$794,$AI7)</f>
        <v>0.74722805476894172</v>
      </c>
      <c r="AM7" s="1">
        <f>AVERAGEIFS($AM$10:$AM$794,$AI$10:$AI$794,$AI7)</f>
        <v>0.14030292456551663</v>
      </c>
      <c r="AN7" s="1">
        <f>AVERAGEIFS($AN$10:$AN$794,$AI$10:$AI$794,$AI7)</f>
        <v>0</v>
      </c>
      <c r="AP7" s="34">
        <f>IF(AL7&gt;=MAX(AK7,AM7),0,(MAX(AK7,AM7)-AL7)/(2*MAX(AK7,AM7)+MIN(AK7,AM7)))</f>
        <v>0</v>
      </c>
      <c r="AQ7" t="s">
        <v>0</v>
      </c>
      <c r="AR7" s="1">
        <v>0</v>
      </c>
      <c r="AS7" s="1">
        <f>AK7*(1-$AP7)</f>
        <v>0.11246902066554165</v>
      </c>
      <c r="AT7" s="1">
        <f>AL7+AK7*$AP7+AM7*$AP7</f>
        <v>0.74722805476894172</v>
      </c>
      <c r="AU7" s="1">
        <f>AM7*(1-$AP7)</f>
        <v>0.14030292456551663</v>
      </c>
      <c r="AV7" s="1">
        <v>0</v>
      </c>
      <c r="AY7" t="s">
        <v>0</v>
      </c>
      <c r="AZ7" s="10"/>
      <c r="BA7" s="10">
        <f>_xlfn.NORM.S.INV(IF(AS7=0,0.01%,AS7))</f>
        <v>-1.2135017614529</v>
      </c>
      <c r="BB7" s="10"/>
      <c r="BC7" s="10">
        <f>-_xlfn.NORM.S.INV(IF(AU7=0,0.01%,AU7))</f>
        <v>1.0789593504493624</v>
      </c>
      <c r="BH7" s="10" t="s">
        <v>79</v>
      </c>
      <c r="BI7" s="37">
        <f>AVERAGE(BG:BG)</f>
        <v>7.4105194642458891E-3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L8" s="1"/>
      <c r="M8" s="1"/>
      <c r="N8" s="1"/>
      <c r="O8" s="1"/>
      <c r="P8" s="1"/>
      <c r="T8" s="1"/>
      <c r="U8" s="1"/>
      <c r="V8" s="1"/>
      <c r="W8" s="1"/>
      <c r="X8" s="1"/>
      <c r="AA8" t="s">
        <v>42</v>
      </c>
      <c r="AB8" s="1">
        <f>'WCD II_our--rr'!AR8</f>
        <v>0</v>
      </c>
      <c r="AC8" s="1">
        <f>'WCD II_our--rr'!AS8</f>
        <v>0</v>
      </c>
      <c r="AD8" s="1">
        <f>'WCD II_our--rr'!AT8</f>
        <v>0</v>
      </c>
      <c r="AE8" s="1">
        <f>'WCD II_our--rr'!AU8</f>
        <v>0.5</v>
      </c>
      <c r="AF8" s="1">
        <f>'WCD II_our--rr'!AV8</f>
        <v>0.5</v>
      </c>
      <c r="AI8" t="s">
        <v>42</v>
      </c>
      <c r="AJ8" s="1">
        <f>AVERAGEIFS($AJ$10:$AJ$794,$AI$10:$AI$794,$AI8)</f>
        <v>0</v>
      </c>
      <c r="AK8" s="1">
        <f>AVERAGEIFS($AK$10:$AK$794,$AI$10:$AI$794,$AI8)</f>
        <v>0</v>
      </c>
      <c r="AL8" s="1">
        <f>AVERAGEIFS($AL$10:$AL$794,$AI$10:$AI$794,$AI8)</f>
        <v>0</v>
      </c>
      <c r="AM8" s="1">
        <f>AVERAGEIFS($AM$10:$AM$794,$AI$10:$AI$794,$AI8)</f>
        <v>0.5</v>
      </c>
      <c r="AN8" s="1">
        <f>AVERAGEIFS($AN$10:$AN$794,$AI$10:$AI$794,$AI8)</f>
        <v>0.5</v>
      </c>
      <c r="AP8" s="34">
        <f>IF(AM8&gt;=MAX(AL8,AN8),0,(MAX(AL8,AN8)-AM8)/(2*MAX(AL8,AN8)+MIN(AL8,AN8)))</f>
        <v>0</v>
      </c>
      <c r="AQ8" t="s">
        <v>42</v>
      </c>
      <c r="AR8" s="1">
        <v>0</v>
      </c>
      <c r="AS8" s="1">
        <v>0</v>
      </c>
      <c r="AT8" s="1">
        <f>AL8*(1-$AP8)</f>
        <v>0</v>
      </c>
      <c r="AU8" s="1">
        <f>AM8+AL8*$AP8+AN8*$AP8</f>
        <v>0.5</v>
      </c>
      <c r="AV8" s="1">
        <f>AN8*(1-$AP8)</f>
        <v>0.5</v>
      </c>
      <c r="AY8" t="s">
        <v>42</v>
      </c>
      <c r="AZ8" s="10"/>
      <c r="BA8" s="10"/>
      <c r="BB8" s="10">
        <f>_xlfn.NORM.S.INV(IF(AT8=0,0.01%,AT8))</f>
        <v>-3.71901648545568</v>
      </c>
      <c r="BC8" s="10"/>
      <c r="BD8" s="10">
        <f>-_xlfn.NORM.S.INV(IF(AV8=0,0.01%,AV8))</f>
        <v>0</v>
      </c>
      <c r="BH8" s="10" t="s">
        <v>80</v>
      </c>
      <c r="BI8" s="37">
        <f>_xlfn.STDEV.S(BG:BG)</f>
        <v>0.18641773247419369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v>201906</v>
      </c>
      <c r="J10" s="9">
        <f>$A10</f>
        <v>201906</v>
      </c>
      <c r="R10" s="9">
        <f>$A10</f>
        <v>201906</v>
      </c>
      <c r="Z10" s="9">
        <f>$A10</f>
        <v>201906</v>
      </c>
      <c r="AH10" s="9">
        <f>$A10</f>
        <v>201906</v>
      </c>
      <c r="AP10" s="9">
        <f>$A10</f>
        <v>201906</v>
      </c>
      <c r="AX10" s="9">
        <f>$A10</f>
        <v>201906</v>
      </c>
      <c r="BF10" s="9">
        <f>$A10</f>
        <v>201906</v>
      </c>
      <c r="BN10" s="9">
        <f>$A10</f>
        <v>201906</v>
      </c>
      <c r="BO10" s="9">
        <v>1</v>
      </c>
      <c r="BV10" s="9">
        <f>$A10</f>
        <v>201906</v>
      </c>
      <c r="BW10" s="9">
        <v>1</v>
      </c>
      <c r="CD10" s="9">
        <f>$A10</f>
        <v>201906</v>
      </c>
      <c r="CE10" s="9">
        <v>1</v>
      </c>
      <c r="CL10" s="9">
        <f>$A10</f>
        <v>201906</v>
      </c>
      <c r="CM10" s="9">
        <v>1</v>
      </c>
      <c r="CT10" s="9">
        <f>$A10</f>
        <v>201906</v>
      </c>
      <c r="CU10" s="9">
        <v>1</v>
      </c>
    </row>
    <row r="11" spans="1:104">
      <c r="C11" t="s">
        <v>33</v>
      </c>
      <c r="D11" t="s">
        <v>2</v>
      </c>
      <c r="E11" t="s">
        <v>1</v>
      </c>
      <c r="F11" t="s">
        <v>0</v>
      </c>
      <c r="G11" t="s">
        <v>32</v>
      </c>
      <c r="L11" t="s">
        <v>2</v>
      </c>
      <c r="M11" t="s">
        <v>1</v>
      </c>
      <c r="N11" t="s">
        <v>0</v>
      </c>
      <c r="O11" t="s">
        <v>32</v>
      </c>
      <c r="T11" t="s">
        <v>2</v>
      </c>
      <c r="U11" t="s">
        <v>1</v>
      </c>
      <c r="V11" t="s">
        <v>0</v>
      </c>
      <c r="W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>AVERAGE(BH12:BL15)</f>
        <v>0.44916988432049038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>
        <f ca="1">VLOOKUP(CD10,regress!B:K,10,0)</f>
        <v>-3.4217526524798599E-2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>
        <f>A10</f>
        <v>201906</v>
      </c>
      <c r="B12" t="s">
        <v>2</v>
      </c>
      <c r="C12" s="1">
        <f>VLOOKUP($A12,'WCD I_our'!$A:$F,2,0)</f>
        <v>9.0779812548961794E-3</v>
      </c>
      <c r="D12" s="1">
        <f>VLOOKUP($A12,'WCD I_our'!$A:$F,3,0)</f>
        <v>0.96179787906894099</v>
      </c>
      <c r="E12" s="1">
        <f>VLOOKUP($A12,'WCD I_our'!$A:$F,4,0)</f>
        <v>2.9124139676162501E-2</v>
      </c>
      <c r="F12" s="1">
        <f>VLOOKUP($A12,'WCD I_our'!$A:$F,5,0)</f>
        <v>0</v>
      </c>
      <c r="G12" s="1">
        <f>VLOOKUP($A12,'WCD I_our'!$A:$F,6,0)</f>
        <v>0</v>
      </c>
      <c r="K12" t="s">
        <v>2</v>
      </c>
      <c r="L12" s="1">
        <f>IF(TYPE(D12)=1,IF(D12&gt;100%,100%,IF(D12&lt;0,0,D12)),D12)</f>
        <v>0.96179787906894099</v>
      </c>
      <c r="M12" s="1">
        <f t="shared" ref="M12:O14" si="0">IF(TYPE(E12)=1,IF(E12&gt;100%,100%,IF(E12&lt;0,0,E12)),E12)</f>
        <v>2.9124139676162501E-2</v>
      </c>
      <c r="N12" s="1">
        <f t="shared" si="0"/>
        <v>0</v>
      </c>
      <c r="O12" s="1">
        <f t="shared" si="0"/>
        <v>0</v>
      </c>
      <c r="P12" s="1"/>
      <c r="S12" t="s">
        <v>2</v>
      </c>
      <c r="T12" s="1">
        <f>IFERROR(L12/SUM($L12:$O12),"")</f>
        <v>0.97060904982912277</v>
      </c>
      <c r="U12" s="1">
        <f t="shared" ref="U12:W12" si="1">IFERROR(M12/SUM($L12:$O12),"")</f>
        <v>2.9390950170877325E-2</v>
      </c>
      <c r="V12" s="1">
        <f t="shared" si="1"/>
        <v>0</v>
      </c>
      <c r="W12" s="1">
        <f t="shared" si="1"/>
        <v>0</v>
      </c>
      <c r="X12" s="1"/>
      <c r="AA12" t="s">
        <v>2</v>
      </c>
      <c r="AB12" s="1">
        <f>IFERROR(T12,"")</f>
        <v>0.97060904982912277</v>
      </c>
      <c r="AC12" s="1">
        <f t="shared" ref="AC12:AF14" si="2">IFERROR(U12,"")</f>
        <v>2.9390950170877325E-2</v>
      </c>
      <c r="AD12" s="1">
        <f t="shared" si="2"/>
        <v>0</v>
      </c>
      <c r="AE12" s="1">
        <f t="shared" si="2"/>
        <v>0</v>
      </c>
      <c r="AF12" s="1">
        <f t="shared" si="2"/>
        <v>0</v>
      </c>
      <c r="AI12" t="s">
        <v>2</v>
      </c>
      <c r="AJ12" s="1">
        <f>IFERROR(AB12,"")</f>
        <v>0.97060904982912277</v>
      </c>
      <c r="AK12" s="1">
        <f>IF(AC12="","",SUM(AC12:AF12))</f>
        <v>2.9390950170877325E-2</v>
      </c>
      <c r="AL12" s="1">
        <v>0</v>
      </c>
      <c r="AM12" s="1">
        <v>0</v>
      </c>
      <c r="AN12" s="1">
        <v>0</v>
      </c>
      <c r="AQ12" t="s">
        <v>2</v>
      </c>
      <c r="AR12" s="1">
        <f>IF(AJ12="",AR5,MAX(AJ12,50%))</f>
        <v>0.97060904982912277</v>
      </c>
      <c r="AS12" s="1">
        <f>IF(AK12="",AS5,MIN(AK12,50%))</f>
        <v>2.9390950170877325E-2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>-_xlfn.NORM.S.INV(IF(AS12=0,0.01%,AS12))</f>
        <v>1.8898210272027594</v>
      </c>
      <c r="BB12" s="10"/>
      <c r="BC12" s="10"/>
      <c r="BG12" t="s">
        <v>2</v>
      </c>
      <c r="BH12" s="10"/>
      <c r="BI12" s="10">
        <f>BA12-$BA$5</f>
        <v>-0.37961649972691158</v>
      </c>
      <c r="BJ12" s="10"/>
      <c r="BK12" s="10"/>
      <c r="BO12" t="s">
        <v>2</v>
      </c>
      <c r="BP12" s="1">
        <f>AR12</f>
        <v>0.97060904982912277</v>
      </c>
      <c r="BQ12" s="1">
        <f t="shared" ref="BQ12:BT12" si="3">AS12</f>
        <v>2.9390950170877325E-2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>BP12</f>
        <v>0.97060904982912277</v>
      </c>
      <c r="BY12" s="1">
        <f t="shared" ref="BY12:CB12" si="4">BQ12</f>
        <v>2.9390950170877325E-2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>
        <f ca="1">MAX($CG$5+CD11,0)</f>
        <v>2.3009365793396963</v>
      </c>
      <c r="CH12" s="10"/>
      <c r="CI12" s="10"/>
      <c r="CJ12" s="10"/>
      <c r="CM12" t="s">
        <v>2</v>
      </c>
      <c r="CN12" s="1">
        <f ca="1">1-CO12</f>
        <v>0.98930239193813696</v>
      </c>
      <c r="CO12" s="1">
        <f ca="1">_xlfn.NORM.S.DIST(-CG12,1)</f>
        <v>1.0697608061863088E-2</v>
      </c>
      <c r="CP12" s="1">
        <v>0</v>
      </c>
      <c r="CQ12" s="1">
        <v>0</v>
      </c>
      <c r="CR12" s="1">
        <v>0</v>
      </c>
      <c r="CU12" t="s">
        <v>2</v>
      </c>
      <c r="CV12" s="1">
        <f ca="1">CN12</f>
        <v>0.98930239193813696</v>
      </c>
      <c r="CW12" s="1">
        <f t="shared" ref="CW12:CW16" ca="1" si="5">CO12</f>
        <v>1.0697608061863088E-2</v>
      </c>
      <c r="CX12" s="1">
        <f t="shared" ref="CX12:CX16" si="6">CP12</f>
        <v>0</v>
      </c>
      <c r="CY12" s="1">
        <f t="shared" ref="CY12:CY16" si="7">CQ12</f>
        <v>0</v>
      </c>
      <c r="CZ12" s="1">
        <f t="shared" ref="CZ12:CZ16" si="8">CR12</f>
        <v>0</v>
      </c>
    </row>
    <row r="13" spans="1:104">
      <c r="A13" s="11">
        <f>A10</f>
        <v>201906</v>
      </c>
      <c r="B13" t="s">
        <v>1</v>
      </c>
      <c r="C13" s="1">
        <f>VLOOKUP($A13,'WCD I_our'!$G:$L,2,0)</f>
        <v>0</v>
      </c>
      <c r="D13" s="1">
        <f>VLOOKUP($A13,'WCD I_our'!$G:$L,3,0)</f>
        <v>1</v>
      </c>
      <c r="E13" s="1">
        <f>VLOOKUP($A13,'WCD I_our'!$G:$L,4,0)</f>
        <v>0</v>
      </c>
      <c r="F13" s="1">
        <f>VLOOKUP($A13,'WCD I_our'!$G:$L,5,0)</f>
        <v>0</v>
      </c>
      <c r="G13" s="1">
        <f>VLOOKUP($A13,'WCD I_our'!$G:$L,6,0)</f>
        <v>0</v>
      </c>
      <c r="K13" t="s">
        <v>1</v>
      </c>
      <c r="L13" s="1">
        <f t="shared" ref="L13:L14" si="9">IF(TYPE(D13)=1,IF(D13&gt;100%,100%,IF(D13&lt;0,0,D13)),D13)</f>
        <v>1</v>
      </c>
      <c r="M13" s="1">
        <f t="shared" si="0"/>
        <v>0</v>
      </c>
      <c r="N13" s="1">
        <f t="shared" si="0"/>
        <v>0</v>
      </c>
      <c r="O13" s="1">
        <f t="shared" si="0"/>
        <v>0</v>
      </c>
      <c r="P13" s="1"/>
      <c r="S13" t="s">
        <v>1</v>
      </c>
      <c r="T13" s="1">
        <f t="shared" ref="T13:T14" si="10">IFERROR(L13/SUM($L13:$O13),"")</f>
        <v>1</v>
      </c>
      <c r="U13" s="1">
        <f t="shared" ref="U13:U14" si="11">IFERROR(M13/SUM($L13:$O13),"")</f>
        <v>0</v>
      </c>
      <c r="V13" s="1">
        <f t="shared" ref="V13:V14" si="12">IFERROR(N13/SUM($L13:$O13),"")</f>
        <v>0</v>
      </c>
      <c r="W13" s="1">
        <f t="shared" ref="W13:W14" si="13">IFERROR(O13/SUM($L13:$O13),"")</f>
        <v>0</v>
      </c>
      <c r="X13" s="1"/>
      <c r="AA13" t="s">
        <v>1</v>
      </c>
      <c r="AB13" s="1">
        <f t="shared" ref="AB13:AB14" si="14">IFERROR(T13,"")</f>
        <v>1</v>
      </c>
      <c r="AC13" s="1">
        <f t="shared" si="2"/>
        <v>0</v>
      </c>
      <c r="AD13" s="1">
        <f t="shared" si="2"/>
        <v>0</v>
      </c>
      <c r="AE13" s="1">
        <f t="shared" si="2"/>
        <v>0</v>
      </c>
      <c r="AF13" s="1">
        <f t="shared" si="2"/>
        <v>0</v>
      </c>
      <c r="AI13" t="s">
        <v>1</v>
      </c>
      <c r="AJ13" s="1">
        <f>IF(AB13="","",(SUM(AB13)))</f>
        <v>1</v>
      </c>
      <c r="AK13" s="1">
        <f>IFERROR(AC13,"")</f>
        <v>0</v>
      </c>
      <c r="AL13" s="1">
        <f>IF(AD13="","",(SUM(AD13:AF13)))</f>
        <v>0</v>
      </c>
      <c r="AM13" s="1">
        <v>0</v>
      </c>
      <c r="AN13" s="1">
        <v>0</v>
      </c>
      <c r="AP13" s="34">
        <f>IF(AK13&gt;=MAX(AJ13,AL13),0,(MAX(AJ13,AL13)-AK13)/(2*MAX(AJ13,AL13)+MIN(AJ13,AL13)))</f>
        <v>0.5</v>
      </c>
      <c r="AQ13" t="s">
        <v>1</v>
      </c>
      <c r="AR13" s="1">
        <f>IF(AK13="",AR6,AJ13*(1-$AP13))</f>
        <v>0.5</v>
      </c>
      <c r="AS13" s="1">
        <f>IF(AK13="",AS6,AK13+AJ13*$AP13+AL13*$AP13)</f>
        <v>0.5</v>
      </c>
      <c r="AT13" s="1">
        <f>IF(AK13="",AT6,AL13*(1-$AP13))</f>
        <v>0</v>
      </c>
      <c r="AU13" s="1">
        <v>0</v>
      </c>
      <c r="AV13" s="1">
        <v>0</v>
      </c>
      <c r="AW13" s="1"/>
      <c r="AY13" t="s">
        <v>1</v>
      </c>
      <c r="AZ13" s="10">
        <f>_xlfn.NORM.S.INV(IF(AR13=0,0.01%,AR13))</f>
        <v>0</v>
      </c>
      <c r="BA13" s="10"/>
      <c r="BB13" s="10">
        <f>-_xlfn.NORM.S.INV(IF(AT13=0,0.01%,AT13))</f>
        <v>3.71901648545568</v>
      </c>
      <c r="BC13" s="10"/>
      <c r="BG13" t="s">
        <v>1</v>
      </c>
      <c r="BH13" s="10">
        <f>AZ13-$AZ$6</f>
        <v>0.43674113228542105</v>
      </c>
      <c r="BI13" s="10"/>
      <c r="BJ13" s="10">
        <f>BB13-$BB$6</f>
        <v>3.0870645576849229</v>
      </c>
      <c r="BK13" s="10"/>
      <c r="BO13" t="s">
        <v>1</v>
      </c>
      <c r="BP13" s="1">
        <f t="shared" ref="BP13:BP15" si="15">AR13</f>
        <v>0.5</v>
      </c>
      <c r="BQ13" s="1">
        <f t="shared" ref="BQ13:BQ15" si="16">AS13</f>
        <v>0.5</v>
      </c>
      <c r="BR13" s="1">
        <f t="shared" ref="BR13:BR15" si="17">AT13</f>
        <v>0</v>
      </c>
      <c r="BS13" s="1">
        <f t="shared" ref="BS13:BS15" si="18">AU13</f>
        <v>0</v>
      </c>
      <c r="BT13" s="1">
        <f t="shared" ref="BT13:BT15" si="19">AV13</f>
        <v>0</v>
      </c>
      <c r="BW13" t="s">
        <v>1</v>
      </c>
      <c r="BX13" s="1">
        <f t="shared" ref="BX13:BX16" si="20">BP13</f>
        <v>0.5</v>
      </c>
      <c r="BY13" s="1">
        <f t="shared" ref="BY13:BY16" si="21">BQ13</f>
        <v>0.5</v>
      </c>
      <c r="BZ13" s="1">
        <f t="shared" ref="BZ13:BZ16" si="22">BR13</f>
        <v>0</v>
      </c>
      <c r="CA13" s="1">
        <f t="shared" ref="CA13:CA16" si="23">BS13</f>
        <v>0</v>
      </c>
      <c r="CB13" s="1">
        <f t="shared" ref="CB13:CB16" si="24">BT13</f>
        <v>0</v>
      </c>
      <c r="CE13" t="s">
        <v>1</v>
      </c>
      <c r="CF13" s="10">
        <f ca="1">MIN($CF$6+CD11,0)</f>
        <v>-0.77535883675912687</v>
      </c>
      <c r="CG13" s="10"/>
      <c r="CH13" s="10">
        <f ca="1">MAX($CH$6+CD11,0)</f>
        <v>0.35112988828203712</v>
      </c>
      <c r="CI13" s="10"/>
      <c r="CJ13" s="10"/>
      <c r="CM13" t="s">
        <v>1</v>
      </c>
      <c r="CN13" s="1">
        <f ca="1">_xlfn.NORM.S.DIST(CF13,1)</f>
        <v>0.21906382572498478</v>
      </c>
      <c r="CO13" s="1">
        <f ca="1">1-CN13-CP13</f>
        <v>0.41819072120873696</v>
      </c>
      <c r="CP13" s="1">
        <f ca="1">_xlfn.NORM.S.DIST(-CH13,1)</f>
        <v>0.3627454530662782</v>
      </c>
      <c r="CQ13" s="1">
        <v>0</v>
      </c>
      <c r="CR13" s="1">
        <v>0</v>
      </c>
      <c r="CU13" t="s">
        <v>1</v>
      </c>
      <c r="CV13" s="1">
        <f t="shared" ref="CV13:CV16" ca="1" si="25">CN13</f>
        <v>0.21906382572498478</v>
      </c>
      <c r="CW13" s="1">
        <f t="shared" ca="1" si="5"/>
        <v>0.41819072120873696</v>
      </c>
      <c r="CX13" s="1">
        <f t="shared" ca="1" si="6"/>
        <v>0.3627454530662782</v>
      </c>
      <c r="CY13" s="1">
        <f t="shared" si="7"/>
        <v>0</v>
      </c>
      <c r="CZ13" s="1">
        <f t="shared" si="8"/>
        <v>0</v>
      </c>
    </row>
    <row r="14" spans="1:104">
      <c r="A14" s="11">
        <f>A10</f>
        <v>201906</v>
      </c>
      <c r="B14" t="s">
        <v>0</v>
      </c>
      <c r="C14" s="1" t="str">
        <f>VLOOKUP($A14,'WCD I_our'!$M:$R,2,0)</f>
        <v>N/A</v>
      </c>
      <c r="D14" s="1" t="str">
        <f>VLOOKUP($A14,'WCD I_our'!$M:$R,3,0)</f>
        <v>N/A</v>
      </c>
      <c r="E14" s="1" t="str">
        <f>VLOOKUP($A14,'WCD I_our'!$M:$R,4,0)</f>
        <v>N/A</v>
      </c>
      <c r="F14" s="1" t="str">
        <f>VLOOKUP($A14,'WCD I_our'!$M:$R,5,0)</f>
        <v>N/A</v>
      </c>
      <c r="G14" s="1" t="str">
        <f>VLOOKUP($A14,'WCD I_our'!$M:$R,6,0)</f>
        <v>N/A</v>
      </c>
      <c r="K14" t="s">
        <v>0</v>
      </c>
      <c r="L14" s="1" t="str">
        <f t="shared" si="9"/>
        <v>N/A</v>
      </c>
      <c r="M14" s="1" t="str">
        <f t="shared" si="0"/>
        <v>N/A</v>
      </c>
      <c r="N14" s="1" t="str">
        <f t="shared" si="0"/>
        <v>N/A</v>
      </c>
      <c r="O14" s="1" t="str">
        <f t="shared" si="0"/>
        <v>N/A</v>
      </c>
      <c r="P14" s="1"/>
      <c r="S14" t="s">
        <v>0</v>
      </c>
      <c r="T14" s="1" t="str">
        <f t="shared" si="10"/>
        <v/>
      </c>
      <c r="U14" s="1" t="str">
        <f t="shared" si="11"/>
        <v/>
      </c>
      <c r="V14" s="1" t="str">
        <f t="shared" si="12"/>
        <v/>
      </c>
      <c r="W14" s="1" t="str">
        <f t="shared" si="13"/>
        <v/>
      </c>
      <c r="X14" s="1"/>
      <c r="AA14" t="s">
        <v>0</v>
      </c>
      <c r="AB14" s="1" t="str">
        <f t="shared" si="14"/>
        <v/>
      </c>
      <c r="AC14" s="1" t="str">
        <f t="shared" si="2"/>
        <v/>
      </c>
      <c r="AD14" s="1" t="str">
        <f t="shared" si="2"/>
        <v/>
      </c>
      <c r="AE14" s="1" t="str">
        <f t="shared" si="2"/>
        <v/>
      </c>
      <c r="AF14" s="1">
        <f t="shared" si="2"/>
        <v>0</v>
      </c>
      <c r="AI14" t="s">
        <v>0</v>
      </c>
      <c r="AJ14" s="1">
        <v>0</v>
      </c>
      <c r="AK14" s="1" t="str">
        <f>IF(AC14="","",(SUM(AB14:AC14)))</f>
        <v/>
      </c>
      <c r="AL14" s="1" t="str">
        <f>IFERROR(AD14,"")</f>
        <v/>
      </c>
      <c r="AM14" s="1" t="str">
        <f>IF(AE14="","",(SUM(AE14:AF14)))</f>
        <v/>
      </c>
      <c r="AN14" s="1">
        <v>0</v>
      </c>
      <c r="AP14" s="34">
        <f>IF(AL14&gt;=MAX(AK14,AM14),0,(MAX(AK14,AM14)-AL14)/(2*MAX(AK14,AM14)+MIN(AK14,AM14)))</f>
        <v>0</v>
      </c>
      <c r="AQ14" t="s">
        <v>0</v>
      </c>
      <c r="AR14" s="1">
        <v>0</v>
      </c>
      <c r="AS14" s="1">
        <f>IF(AL14="",AS7,AK14*(1-$AP14))</f>
        <v>0.11246902066554165</v>
      </c>
      <c r="AT14" s="1">
        <f>IF(AL14="",AT7,AL14+AK14*$AP14+AM14*$AP14)</f>
        <v>0.74722805476894172</v>
      </c>
      <c r="AU14" s="1">
        <f>IF(AL14="",AU7,AM14*(1-$AP14))</f>
        <v>0.14030292456551663</v>
      </c>
      <c r="AV14" s="1">
        <v>0</v>
      </c>
      <c r="AW14" s="1"/>
      <c r="AY14" t="s">
        <v>0</v>
      </c>
      <c r="AZ14" s="10"/>
      <c r="BA14" s="10">
        <f>_xlfn.NORM.S.INV(IF(AS14=0,0.01%,AS14))</f>
        <v>-1.2135017614529</v>
      </c>
      <c r="BB14" s="10"/>
      <c r="BC14" s="10">
        <f>-_xlfn.NORM.S.INV(IF(AU14=0,0.01%,AU14))</f>
        <v>1.0789593504493624</v>
      </c>
      <c r="BG14" t="s">
        <v>0</v>
      </c>
      <c r="BH14" s="10"/>
      <c r="BI14" s="10">
        <f>BA14-$BA$7</f>
        <v>0</v>
      </c>
      <c r="BJ14" s="10"/>
      <c r="BK14" s="10">
        <f>BC14-$BC$7</f>
        <v>0</v>
      </c>
      <c r="BO14" t="s">
        <v>0</v>
      </c>
      <c r="BP14" s="1">
        <f t="shared" si="15"/>
        <v>0</v>
      </c>
      <c r="BQ14" s="1">
        <f t="shared" si="16"/>
        <v>0.11246902066554165</v>
      </c>
      <c r="BR14" s="1">
        <f t="shared" si="17"/>
        <v>0.74722805476894172</v>
      </c>
      <c r="BS14" s="1">
        <f t="shared" si="18"/>
        <v>0.14030292456551663</v>
      </c>
      <c r="BT14" s="1">
        <f t="shared" si="19"/>
        <v>0</v>
      </c>
      <c r="BW14" t="s">
        <v>0</v>
      </c>
      <c r="BX14" s="1">
        <f t="shared" si="20"/>
        <v>0</v>
      </c>
      <c r="BY14" s="1">
        <f t="shared" si="21"/>
        <v>0.11246902066554165</v>
      </c>
      <c r="BZ14" s="1">
        <f t="shared" si="22"/>
        <v>0.74722805476894172</v>
      </c>
      <c r="CA14" s="1">
        <f t="shared" si="23"/>
        <v>0.14030292456551663</v>
      </c>
      <c r="CB14" s="1">
        <f t="shared" si="24"/>
        <v>0</v>
      </c>
      <c r="CE14" t="s">
        <v>0</v>
      </c>
      <c r="CF14" s="10"/>
      <c r="CG14" s="10">
        <f ca="1">MIN($CG$7+CD11,0)</f>
        <v>-1.5107037393720448</v>
      </c>
      <c r="CH14" s="10"/>
      <c r="CI14" s="10">
        <f ca="1">MAX($CI$7+CD11,0)</f>
        <v>0.45225704785309478</v>
      </c>
      <c r="CJ14" s="10"/>
      <c r="CM14" t="s">
        <v>0</v>
      </c>
      <c r="CN14" s="1">
        <v>0</v>
      </c>
      <c r="CO14" s="1">
        <f ca="1">_xlfn.NORM.S.DIST(CG14,1)</f>
        <v>6.5431974638842122E-2</v>
      </c>
      <c r="CP14" s="1">
        <f ca="1">1-CO14-CQ14</f>
        <v>0.60902611788987593</v>
      </c>
      <c r="CQ14" s="1">
        <f ca="1">_xlfn.NORM.S.DIST(-CI14,1)</f>
        <v>0.32554190747128203</v>
      </c>
      <c r="CR14" s="1">
        <v>0</v>
      </c>
      <c r="CU14" t="s">
        <v>0</v>
      </c>
      <c r="CV14" s="1">
        <f t="shared" si="25"/>
        <v>0</v>
      </c>
      <c r="CW14" s="1">
        <f t="shared" ca="1" si="5"/>
        <v>6.5431974638842122E-2</v>
      </c>
      <c r="CX14" s="1">
        <f t="shared" ca="1" si="6"/>
        <v>0.60902611788987593</v>
      </c>
      <c r="CY14" s="1">
        <f t="shared" ca="1" si="7"/>
        <v>0.32554190747128203</v>
      </c>
      <c r="CZ14" s="1">
        <f t="shared" si="8"/>
        <v>0</v>
      </c>
    </row>
    <row r="15" spans="1:104">
      <c r="L15" s="1"/>
      <c r="M15" s="1"/>
      <c r="N15" s="1"/>
      <c r="O15" s="1"/>
      <c r="P15" s="1"/>
      <c r="T15" s="1"/>
      <c r="U15" s="1"/>
      <c r="V15" s="1"/>
      <c r="W15" s="1"/>
      <c r="X15" s="1"/>
      <c r="Z15" s="33"/>
      <c r="AA15" t="s">
        <v>42</v>
      </c>
      <c r="AB15" s="1">
        <f>$AB$8</f>
        <v>0</v>
      </c>
      <c r="AC15" s="1">
        <f>$AC$8</f>
        <v>0</v>
      </c>
      <c r="AD15" s="1">
        <f>$AD$8</f>
        <v>0</v>
      </c>
      <c r="AE15" s="1">
        <f>$AE$8</f>
        <v>0.5</v>
      </c>
      <c r="AF15" s="1">
        <f>$AF$8</f>
        <v>0.5</v>
      </c>
      <c r="AI15" t="s">
        <v>42</v>
      </c>
      <c r="AJ15" s="1">
        <v>0</v>
      </c>
      <c r="AK15" s="1">
        <v>0</v>
      </c>
      <c r="AL15" s="1">
        <f>IF(AD15="","",(SUM(AB15:AD15)))</f>
        <v>0</v>
      </c>
      <c r="AM15" s="1">
        <f>IFERROR(AE15,"")</f>
        <v>0.5</v>
      </c>
      <c r="AN15" s="1">
        <f>IF(AF15="","",(SUM(AF15)))</f>
        <v>0.5</v>
      </c>
      <c r="AP15" s="34">
        <f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>IF(AM15="",AT8,AL15*(1-$AP15))</f>
        <v>0</v>
      </c>
      <c r="AU15" s="1">
        <f>IF(AM15="",AU8,AM15+AL15*$AP15+AN15*$AP15)</f>
        <v>0.5</v>
      </c>
      <c r="AV15" s="1">
        <f>IF(AM15="",AV8,AN15*(1-$AP15))</f>
        <v>0.5</v>
      </c>
      <c r="AW15" s="1"/>
      <c r="AY15" t="s">
        <v>42</v>
      </c>
      <c r="AZ15" s="10"/>
      <c r="BA15" s="10"/>
      <c r="BB15" s="10">
        <f>_xlfn.NORM.S.INV(IF(AT15=0,0.01%,AT15))</f>
        <v>-3.71901648545568</v>
      </c>
      <c r="BC15" s="10"/>
      <c r="BD15" s="10">
        <f>-_xlfn.NORM.S.INV(IF(AV15=0,0.01%,AV15))</f>
        <v>0</v>
      </c>
      <c r="BG15" t="s">
        <v>42</v>
      </c>
      <c r="BH15" s="10"/>
      <c r="BI15" s="10"/>
      <c r="BJ15" s="10">
        <f>BB15-$BB$8</f>
        <v>0</v>
      </c>
      <c r="BK15" s="10"/>
      <c r="BL15" s="10">
        <f>BD15-$BD$8</f>
        <v>0</v>
      </c>
      <c r="BO15" t="s">
        <v>42</v>
      </c>
      <c r="BP15" s="1">
        <f t="shared" si="15"/>
        <v>0</v>
      </c>
      <c r="BQ15" s="1">
        <f t="shared" si="16"/>
        <v>0</v>
      </c>
      <c r="BR15" s="1">
        <f t="shared" si="17"/>
        <v>0</v>
      </c>
      <c r="BS15" s="1">
        <f t="shared" si="18"/>
        <v>0.5</v>
      </c>
      <c r="BT15" s="1">
        <f t="shared" si="19"/>
        <v>0.5</v>
      </c>
      <c r="BW15" t="s">
        <v>42</v>
      </c>
      <c r="BX15" s="1">
        <f t="shared" si="20"/>
        <v>0</v>
      </c>
      <c r="BY15" s="1">
        <f t="shared" si="21"/>
        <v>0</v>
      </c>
      <c r="BZ15" s="1">
        <f t="shared" si="22"/>
        <v>0</v>
      </c>
      <c r="CA15" s="1">
        <f t="shared" si="23"/>
        <v>0.5</v>
      </c>
      <c r="CB15" s="1">
        <f t="shared" si="24"/>
        <v>0.5</v>
      </c>
      <c r="CE15" t="s">
        <v>42</v>
      </c>
      <c r="CF15" s="10"/>
      <c r="CG15" s="10"/>
      <c r="CH15" s="10">
        <f ca="1">MIN($CH$8+CD11,0)</f>
        <v>-2.2883122006202354</v>
      </c>
      <c r="CI15" s="10"/>
      <c r="CJ15" s="10">
        <f ca="1">MAX($CJ$8+CD11,0)</f>
        <v>0</v>
      </c>
      <c r="CM15" t="s">
        <v>42</v>
      </c>
      <c r="CN15" s="1">
        <v>0</v>
      </c>
      <c r="CO15" s="1">
        <v>0</v>
      </c>
      <c r="CP15" s="1">
        <f ca="1">_xlfn.NORM.S.DIST(CH15,1)</f>
        <v>1.1059673255193558E-2</v>
      </c>
      <c r="CQ15" s="1">
        <f ca="1">1-CP15-CR15</f>
        <v>0.48894032674480647</v>
      </c>
      <c r="CR15" s="1">
        <f ca="1">_xlfn.NORM.S.DIST(-CJ15,1)</f>
        <v>0.5</v>
      </c>
      <c r="CU15" t="s">
        <v>42</v>
      </c>
      <c r="CV15" s="1">
        <f t="shared" si="25"/>
        <v>0</v>
      </c>
      <c r="CW15" s="1">
        <f t="shared" si="5"/>
        <v>0</v>
      </c>
      <c r="CX15" s="1">
        <f t="shared" ca="1" si="6"/>
        <v>1.1059673255193558E-2</v>
      </c>
      <c r="CY15" s="1">
        <f t="shared" ca="1" si="7"/>
        <v>0.48894032674480647</v>
      </c>
      <c r="CZ15" s="1">
        <f t="shared" ca="1" si="8"/>
        <v>0.5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20"/>
        <v>0</v>
      </c>
      <c r="BY16" s="1">
        <f t="shared" si="21"/>
        <v>0</v>
      </c>
      <c r="BZ16" s="1">
        <f t="shared" si="22"/>
        <v>0</v>
      </c>
      <c r="CA16" s="1">
        <f t="shared" si="23"/>
        <v>0</v>
      </c>
      <c r="CB16" s="1">
        <f t="shared" si="2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25"/>
        <v>0</v>
      </c>
      <c r="CW16" s="1">
        <f t="shared" si="5"/>
        <v>0</v>
      </c>
      <c r="CX16" s="1">
        <f t="shared" si="6"/>
        <v>0</v>
      </c>
      <c r="CY16" s="1">
        <f t="shared" si="7"/>
        <v>0</v>
      </c>
      <c r="CZ16" s="1">
        <f t="shared" si="8"/>
        <v>1</v>
      </c>
    </row>
    <row r="17" spans="1:104">
      <c r="A17" s="9">
        <f>IF(RIGHT(A10,2)="12",(VALUE(LEFT(A10,4))+1)*100+1,A10+1)</f>
        <v>201907</v>
      </c>
      <c r="J17" s="9">
        <f>$A17</f>
        <v>201907</v>
      </c>
      <c r="R17" s="9">
        <f>$A17</f>
        <v>201907</v>
      </c>
      <c r="Z17" s="9">
        <f>$A17</f>
        <v>201907</v>
      </c>
      <c r="AH17" s="9">
        <f>$A17</f>
        <v>201907</v>
      </c>
      <c r="AP17" s="9">
        <f>$A17</f>
        <v>201907</v>
      </c>
      <c r="AX17" s="9">
        <f>$A17</f>
        <v>201907</v>
      </c>
      <c r="BF17" s="9">
        <f>$A17</f>
        <v>201907</v>
      </c>
      <c r="BN17" s="9">
        <f>$A17</f>
        <v>201907</v>
      </c>
      <c r="BO17" s="9">
        <f>BO10+1</f>
        <v>2</v>
      </c>
      <c r="BV17" s="9">
        <f>$A17</f>
        <v>201907</v>
      </c>
      <c r="BW17" s="9">
        <f>BW10+1</f>
        <v>2</v>
      </c>
      <c r="CD17" s="9">
        <f>$A17</f>
        <v>201907</v>
      </c>
      <c r="CE17" s="9">
        <f>CE10+1</f>
        <v>2</v>
      </c>
      <c r="CL17" s="9">
        <f>$A17</f>
        <v>201907</v>
      </c>
      <c r="CM17" s="9">
        <f>CM10+1</f>
        <v>2</v>
      </c>
      <c r="CT17" s="9">
        <f>$A17</f>
        <v>201907</v>
      </c>
      <c r="CU17" s="9">
        <f>CU10+1</f>
        <v>2</v>
      </c>
    </row>
    <row r="18" spans="1:104">
      <c r="C18" t="s">
        <v>33</v>
      </c>
      <c r="D18" t="s">
        <v>2</v>
      </c>
      <c r="E18" t="s">
        <v>1</v>
      </c>
      <c r="F18" t="s">
        <v>0</v>
      </c>
      <c r="G18" t="s">
        <v>32</v>
      </c>
      <c r="L18" t="s">
        <v>2</v>
      </c>
      <c r="M18" t="s">
        <v>1</v>
      </c>
      <c r="N18" t="s">
        <v>0</v>
      </c>
      <c r="O18" t="s">
        <v>32</v>
      </c>
      <c r="T18" t="s">
        <v>2</v>
      </c>
      <c r="U18" t="s">
        <v>1</v>
      </c>
      <c r="V18" t="s">
        <v>0</v>
      </c>
      <c r="W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>AVERAGE(BH19:BL22)</f>
        <v>-0.10716307104946828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>
        <f ca="1">VLOOKUP(CD17,regress!B:K,10,0)</f>
        <v>-2.2252803341025737E-2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>
        <f>A17</f>
        <v>201907</v>
      </c>
      <c r="B19" t="s">
        <v>2</v>
      </c>
      <c r="C19" s="1">
        <f>VLOOKUP($A19,'WCD I_our'!$A:$F,2,0)</f>
        <v>6.45078938620191E-3</v>
      </c>
      <c r="D19" s="1">
        <f>VLOOKUP($A19,'WCD I_our'!$A:$F,3,0)</f>
        <v>0.98460293635748397</v>
      </c>
      <c r="E19" s="1">
        <f>VLOOKUP($A19,'WCD I_our'!$A:$F,4,0)</f>
        <v>8.9462742563137399E-3</v>
      </c>
      <c r="F19" s="1">
        <f>VLOOKUP($A19,'WCD I_our'!$A:$F,5,0)</f>
        <v>0</v>
      </c>
      <c r="G19" s="1">
        <f>VLOOKUP($A19,'WCD I_our'!$A:$F,6,0)</f>
        <v>0</v>
      </c>
      <c r="K19" t="s">
        <v>2</v>
      </c>
      <c r="L19" s="1">
        <f>IF(TYPE(D19)=1,IF(D19&gt;100%,100%,IF(D19&lt;0,0,D19)),D19)</f>
        <v>0.98460293635748397</v>
      </c>
      <c r="M19" s="1">
        <f t="shared" ref="M19:M21" si="26">IF(TYPE(E19)=1,IF(E19&gt;100%,100%,IF(E19&lt;0,0,E19)),E19)</f>
        <v>8.9462742563137399E-3</v>
      </c>
      <c r="N19" s="1">
        <f t="shared" ref="N19:N21" si="27">IF(TYPE(F19)=1,IF(F19&gt;100%,100%,IF(F19&lt;0,0,F19)),F19)</f>
        <v>0</v>
      </c>
      <c r="O19" s="1">
        <f t="shared" ref="O19:O21" si="28">IF(TYPE(G19)=1,IF(G19&gt;100%,100%,IF(G19&lt;0,0,G19)),G19)</f>
        <v>0</v>
      </c>
      <c r="P19" s="1"/>
      <c r="S19" t="s">
        <v>2</v>
      </c>
      <c r="T19" s="1">
        <f>IFERROR(L19/SUM($L19:$O19),"")</f>
        <v>0.99099564051710443</v>
      </c>
      <c r="U19" s="1">
        <f t="shared" ref="U19:U21" si="29">IFERROR(M19/SUM($L19:$O19),"")</f>
        <v>9.0043594828955516E-3</v>
      </c>
      <c r="V19" s="1">
        <f t="shared" ref="V19:V21" si="30">IFERROR(N19/SUM($L19:$O19),"")</f>
        <v>0</v>
      </c>
      <c r="W19" s="1">
        <f t="shared" ref="W19:W21" si="31">IFERROR(O19/SUM($L19:$O19),"")</f>
        <v>0</v>
      </c>
      <c r="X19" s="1"/>
      <c r="AA19" t="s">
        <v>2</v>
      </c>
      <c r="AB19" s="1">
        <f>IFERROR(T19,"")</f>
        <v>0.99099564051710443</v>
      </c>
      <c r="AC19" s="1">
        <f t="shared" ref="AC19:AF21" si="32">IFERROR(U19,"")</f>
        <v>9.0043594828955516E-3</v>
      </c>
      <c r="AD19" s="1">
        <f t="shared" si="32"/>
        <v>0</v>
      </c>
      <c r="AE19" s="1">
        <f t="shared" si="32"/>
        <v>0</v>
      </c>
      <c r="AF19" s="1">
        <f t="shared" si="32"/>
        <v>0</v>
      </c>
      <c r="AI19" t="s">
        <v>2</v>
      </c>
      <c r="AJ19" s="1">
        <f>IFERROR(AB19,"")</f>
        <v>0.99099564051710443</v>
      </c>
      <c r="AK19" s="1">
        <f>IF(AC19="","",SUM(AC19:AF19))</f>
        <v>9.0043594828955516E-3</v>
      </c>
      <c r="AL19" s="1">
        <v>0</v>
      </c>
      <c r="AM19" s="1">
        <v>0</v>
      </c>
      <c r="AN19" s="1">
        <v>0</v>
      </c>
      <c r="AQ19" t="s">
        <v>2</v>
      </c>
      <c r="AR19" s="1">
        <f>IF(AJ19="",AR12,MAX(AJ19,50%))</f>
        <v>0.99099564051710443</v>
      </c>
      <c r="AS19" s="1">
        <f>IF(AK19="",AS12,MIN(AK19,50%))</f>
        <v>9.0043594828955516E-3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>-_xlfn.NORM.S.INV(IF(AS19=0,0.01%,AS19))</f>
        <v>2.3654388099981283</v>
      </c>
      <c r="BB19" s="10"/>
      <c r="BC19" s="10"/>
      <c r="BG19" t="s">
        <v>2</v>
      </c>
      <c r="BH19" s="10"/>
      <c r="BI19" s="10">
        <f>BA19-$BA$5</f>
        <v>9.6001283068457344E-2</v>
      </c>
      <c r="BJ19" s="10"/>
      <c r="BK19" s="10"/>
      <c r="BO19" t="s">
        <v>2</v>
      </c>
      <c r="BP19" s="1">
        <f>AR19</f>
        <v>0.99099564051710443</v>
      </c>
      <c r="BQ19" s="1">
        <f t="shared" ref="BQ19:BQ22" si="33">AS19</f>
        <v>9.0043594828955516E-3</v>
      </c>
      <c r="BR19" s="1">
        <f t="shared" ref="BR19:BR22" si="34">AT19</f>
        <v>0</v>
      </c>
      <c r="BS19" s="1">
        <f t="shared" ref="BS19:BS22" si="35">AU19</f>
        <v>0</v>
      </c>
      <c r="BT19" s="1">
        <f t="shared" ref="BT19:BT22" si="36">AV19</f>
        <v>0</v>
      </c>
      <c r="BW19" t="s">
        <v>2</v>
      </c>
      <c r="BX19" s="1" cm="1">
        <f t="array" ref="BX19:CB23">MMULT(BX12:CB16,BP19:BT23)</f>
        <v>0.96737434166562819</v>
      </c>
      <c r="BY19" s="1">
        <v>2.0682685568192492E-2</v>
      </c>
      <c r="BZ19" s="1">
        <v>1.194297276617939E-2</v>
      </c>
      <c r="CA19" s="1">
        <v>0</v>
      </c>
      <c r="CB19" s="1">
        <v>0</v>
      </c>
      <c r="CE19" t="s">
        <v>2</v>
      </c>
      <c r="CF19" s="10"/>
      <c r="CG19" s="10">
        <f ca="1">MAX($CG$5+CD18,0)</f>
        <v>2.3129013025234695</v>
      </c>
      <c r="CH19" s="10"/>
      <c r="CI19" s="10"/>
      <c r="CJ19" s="10"/>
      <c r="CM19" t="s">
        <v>2</v>
      </c>
      <c r="CN19" s="1">
        <f ca="1">1-CO19</f>
        <v>0.98963596689890954</v>
      </c>
      <c r="CO19" s="1">
        <f ca="1">_xlfn.NORM.S.DIST(-CG19,1)</f>
        <v>1.0364033101090461E-2</v>
      </c>
      <c r="CP19" s="1">
        <v>0</v>
      </c>
      <c r="CQ19" s="1">
        <v>0</v>
      </c>
      <c r="CR19" s="1">
        <v>0</v>
      </c>
      <c r="CU19" t="s">
        <v>2</v>
      </c>
      <c r="CV19" s="1" cm="1">
        <f t="array" aca="1" ref="CV19:CZ23" ca="1">MMULT(CV12:CZ16,CN19:CR23)</f>
        <v>0.98143066860513994</v>
      </c>
      <c r="CW19" s="1">
        <f ca="1"/>
        <v>1.473673032533738E-2</v>
      </c>
      <c r="CX19" s="1">
        <f ca="1"/>
        <v>3.8326010695227701E-3</v>
      </c>
      <c r="CY19" s="1">
        <f ca="1"/>
        <v>0</v>
      </c>
      <c r="CZ19" s="1">
        <f ca="1"/>
        <v>0</v>
      </c>
    </row>
    <row r="20" spans="1:104">
      <c r="A20" s="11">
        <f>A17</f>
        <v>201907</v>
      </c>
      <c r="B20" t="s">
        <v>1</v>
      </c>
      <c r="C20" s="1">
        <f>VLOOKUP($A20,'WCD I_our'!$G:$L,2,0)</f>
        <v>0</v>
      </c>
      <c r="D20" s="1">
        <f>VLOOKUP($A20,'WCD I_our'!$G:$L,3,0)</f>
        <v>0.23373907161268101</v>
      </c>
      <c r="E20" s="1">
        <f>VLOOKUP($A20,'WCD I_our'!$G:$L,4,0)</f>
        <v>0.25916973592402998</v>
      </c>
      <c r="F20" s="1">
        <f>VLOOKUP($A20,'WCD I_our'!$G:$L,5,0)</f>
        <v>0.50709119246328804</v>
      </c>
      <c r="G20" s="1">
        <f>VLOOKUP($A20,'WCD I_our'!$G:$L,6,0)</f>
        <v>0</v>
      </c>
      <c r="K20" t="s">
        <v>1</v>
      </c>
      <c r="L20" s="1">
        <f t="shared" ref="L20:L21" si="37">IF(TYPE(D20)=1,IF(D20&gt;100%,100%,IF(D20&lt;0,0,D20)),D20)</f>
        <v>0.23373907161268101</v>
      </c>
      <c r="M20" s="1">
        <f t="shared" si="26"/>
        <v>0.25916973592402998</v>
      </c>
      <c r="N20" s="1">
        <f t="shared" si="27"/>
        <v>0.50709119246328804</v>
      </c>
      <c r="O20" s="1">
        <f t="shared" si="28"/>
        <v>0</v>
      </c>
      <c r="P20" s="1"/>
      <c r="S20" t="s">
        <v>1</v>
      </c>
      <c r="T20" s="1">
        <f t="shared" ref="T20:T21" si="38">IFERROR(L20/SUM($L20:$O20),"")</f>
        <v>0.23373907161268123</v>
      </c>
      <c r="U20" s="1">
        <f t="shared" si="29"/>
        <v>0.25916973592403025</v>
      </c>
      <c r="V20" s="1">
        <f t="shared" si="30"/>
        <v>0.5070911924632886</v>
      </c>
      <c r="W20" s="1">
        <f t="shared" si="31"/>
        <v>0</v>
      </c>
      <c r="X20" s="1"/>
      <c r="AA20" t="s">
        <v>1</v>
      </c>
      <c r="AB20" s="1">
        <f t="shared" ref="AB20:AB21" si="39">IFERROR(T20,"")</f>
        <v>0.23373907161268123</v>
      </c>
      <c r="AC20" s="1">
        <f t="shared" si="32"/>
        <v>0.25916973592403025</v>
      </c>
      <c r="AD20" s="1">
        <f t="shared" si="32"/>
        <v>0.5070911924632886</v>
      </c>
      <c r="AE20" s="1">
        <f t="shared" si="32"/>
        <v>0</v>
      </c>
      <c r="AF20" s="1">
        <f t="shared" si="32"/>
        <v>0</v>
      </c>
      <c r="AI20" t="s">
        <v>1</v>
      </c>
      <c r="AJ20" s="1">
        <f>IF(AB20="","",(SUM(AB20)))</f>
        <v>0.23373907161268123</v>
      </c>
      <c r="AK20" s="1">
        <f>IFERROR(AC20,"")</f>
        <v>0.25916973592403025</v>
      </c>
      <c r="AL20" s="1">
        <f>IF(AD20="","",(SUM(AD20:AF20)))</f>
        <v>0.5070911924632886</v>
      </c>
      <c r="AM20" s="1">
        <v>0</v>
      </c>
      <c r="AN20" s="1">
        <v>0</v>
      </c>
      <c r="AP20" s="34">
        <f>IF(AK20&gt;=MAX(AJ20,AL20),0,(MAX(AJ20,AL20)-AK20)/(2*MAX(AJ20,AL20)+MIN(AJ20,AL20)))</f>
        <v>0.19866751648520836</v>
      </c>
      <c r="AQ20" t="s">
        <v>1</v>
      </c>
      <c r="AR20" s="1">
        <f>IF(AK20="",AR13,AJ20*(1-$AP20))</f>
        <v>0.1873027107498316</v>
      </c>
      <c r="AS20" s="1">
        <f>IF(AK20="",AS13,AK20+AJ20*$AP20+AL20*$AP20)</f>
        <v>0.40634864462508424</v>
      </c>
      <c r="AT20" s="1">
        <f>IF(AK20="",AT13,AL20*(1-$AP20))</f>
        <v>0.4063486446250843</v>
      </c>
      <c r="AU20" s="1">
        <v>0</v>
      </c>
      <c r="AV20" s="1">
        <v>0</v>
      </c>
      <c r="AW20" s="1"/>
      <c r="AY20" t="s">
        <v>1</v>
      </c>
      <c r="AZ20" s="10">
        <f>_xlfn.NORM.S.INV(IF(AR20=0,0.01%,AR20))</f>
        <v>-0.88787978157433489</v>
      </c>
      <c r="BA20" s="10"/>
      <c r="BB20" s="10">
        <f>-_xlfn.NORM.S.INV(IF(AT20=0,0.01%,AT20))</f>
        <v>0.23694779664493579</v>
      </c>
      <c r="BC20" s="10"/>
      <c r="BG20" t="s">
        <v>1</v>
      </c>
      <c r="BH20" s="10">
        <f>AZ20-$AZ$6</f>
        <v>-0.45113864928891384</v>
      </c>
      <c r="BI20" s="10"/>
      <c r="BJ20" s="10">
        <f>BB20-$BB$6</f>
        <v>-0.39500413112582133</v>
      </c>
      <c r="BK20" s="10"/>
      <c r="BO20" t="s">
        <v>1</v>
      </c>
      <c r="BP20" s="1">
        <f t="shared" ref="BP20:BP22" si="40">AR20</f>
        <v>0.1873027107498316</v>
      </c>
      <c r="BQ20" s="1">
        <f t="shared" si="33"/>
        <v>0.40634864462508424</v>
      </c>
      <c r="BR20" s="1">
        <f t="shared" si="34"/>
        <v>0.4063486446250843</v>
      </c>
      <c r="BS20" s="1">
        <f t="shared" si="35"/>
        <v>0</v>
      </c>
      <c r="BT20" s="1">
        <f t="shared" si="36"/>
        <v>0</v>
      </c>
      <c r="BW20" t="s">
        <v>1</v>
      </c>
      <c r="BX20" s="1">
        <v>0.58914917563346803</v>
      </c>
      <c r="BY20" s="1">
        <v>0.20767650205398991</v>
      </c>
      <c r="BZ20" s="1">
        <v>0.20317432231254215</v>
      </c>
      <c r="CA20" s="1">
        <v>0</v>
      </c>
      <c r="CB20" s="1">
        <v>0</v>
      </c>
      <c r="CE20" t="s">
        <v>1</v>
      </c>
      <c r="CF20" s="10">
        <f ca="1">MIN($CF$6+CD18,0)</f>
        <v>-0.76339411357535403</v>
      </c>
      <c r="CG20" s="10"/>
      <c r="CH20" s="10">
        <f ca="1">MAX($CH$6+CD18,0)</f>
        <v>0.36309461146580996</v>
      </c>
      <c r="CI20" s="10"/>
      <c r="CJ20" s="10"/>
      <c r="CM20" t="s">
        <v>1</v>
      </c>
      <c r="CN20" s="1">
        <f ca="1">_xlfn.NORM.S.DIST(CF20,1)</f>
        <v>0.222614194712141</v>
      </c>
      <c r="CO20" s="1">
        <f ca="1">1-CN20-CP20</f>
        <v>0.41911870040242483</v>
      </c>
      <c r="CP20" s="1">
        <f ca="1">_xlfn.NORM.S.DIST(-CH20,1)</f>
        <v>0.35826710488543423</v>
      </c>
      <c r="CQ20" s="1">
        <v>0</v>
      </c>
      <c r="CR20" s="1">
        <v>0</v>
      </c>
      <c r="CU20" t="s">
        <v>1</v>
      </c>
      <c r="CV20" s="1">
        <f ca="1"/>
        <v>0.30988863162189195</v>
      </c>
      <c r="CW20" s="1">
        <f ca="1"/>
        <v>0.20183524431437083</v>
      </c>
      <c r="CX20" s="1">
        <f ca="1"/>
        <v>0.37174616689469109</v>
      </c>
      <c r="CY20" s="1">
        <f ca="1"/>
        <v>0.1165299571690461</v>
      </c>
      <c r="CZ20" s="1">
        <f ca="1"/>
        <v>0</v>
      </c>
    </row>
    <row r="21" spans="1:104">
      <c r="A21" s="11">
        <f>A17</f>
        <v>201907</v>
      </c>
      <c r="B21" t="s">
        <v>0</v>
      </c>
      <c r="C21" s="1" t="str">
        <f>VLOOKUP($A21,'WCD I_our'!$M:$R,2,0)</f>
        <v>N/A</v>
      </c>
      <c r="D21" s="1" t="str">
        <f>VLOOKUP($A21,'WCD I_our'!$M:$R,3,0)</f>
        <v>N/A</v>
      </c>
      <c r="E21" s="1" t="str">
        <f>VLOOKUP($A21,'WCD I_our'!$M:$R,4,0)</f>
        <v>N/A</v>
      </c>
      <c r="F21" s="1" t="str">
        <f>VLOOKUP($A21,'WCD I_our'!$M:$R,5,0)</f>
        <v>N/A</v>
      </c>
      <c r="G21" s="1" t="str">
        <f>VLOOKUP($A21,'WCD I_our'!$M:$R,6,0)</f>
        <v>N/A</v>
      </c>
      <c r="K21" t="s">
        <v>0</v>
      </c>
      <c r="L21" s="1" t="str">
        <f t="shared" si="37"/>
        <v>N/A</v>
      </c>
      <c r="M21" s="1" t="str">
        <f t="shared" si="26"/>
        <v>N/A</v>
      </c>
      <c r="N21" s="1" t="str">
        <f t="shared" si="27"/>
        <v>N/A</v>
      </c>
      <c r="O21" s="1" t="str">
        <f t="shared" si="28"/>
        <v>N/A</v>
      </c>
      <c r="P21" s="1"/>
      <c r="S21" t="s">
        <v>0</v>
      </c>
      <c r="T21" s="1" t="str">
        <f t="shared" si="38"/>
        <v/>
      </c>
      <c r="U21" s="1" t="str">
        <f t="shared" si="29"/>
        <v/>
      </c>
      <c r="V21" s="1" t="str">
        <f t="shared" si="30"/>
        <v/>
      </c>
      <c r="W21" s="1" t="str">
        <f t="shared" si="31"/>
        <v/>
      </c>
      <c r="X21" s="1"/>
      <c r="AA21" t="s">
        <v>0</v>
      </c>
      <c r="AB21" s="1" t="str">
        <f t="shared" si="39"/>
        <v/>
      </c>
      <c r="AC21" s="1" t="str">
        <f t="shared" si="32"/>
        <v/>
      </c>
      <c r="AD21" s="1" t="str">
        <f t="shared" si="32"/>
        <v/>
      </c>
      <c r="AE21" s="1" t="str">
        <f t="shared" si="32"/>
        <v/>
      </c>
      <c r="AF21" s="1">
        <f t="shared" si="32"/>
        <v>0</v>
      </c>
      <c r="AI21" t="s">
        <v>0</v>
      </c>
      <c r="AJ21" s="1">
        <v>0</v>
      </c>
      <c r="AK21" s="1" t="str">
        <f>IF(AC21="","",(SUM(AB21:AC21)))</f>
        <v/>
      </c>
      <c r="AL21" s="1" t="str">
        <f>IFERROR(AD21,"")</f>
        <v/>
      </c>
      <c r="AM21" s="1" t="str">
        <f>IF(AE21="","",(SUM(AE21:AF21)))</f>
        <v/>
      </c>
      <c r="AN21" s="1">
        <v>0</v>
      </c>
      <c r="AP21" s="34">
        <f>IF(AL21&gt;=MAX(AK21,AM21),0,(MAX(AK21,AM21)-AL21)/(2*MAX(AK21,AM21)+MIN(AK21,AM21)))</f>
        <v>0</v>
      </c>
      <c r="AQ21" t="s">
        <v>0</v>
      </c>
      <c r="AR21" s="1">
        <v>0</v>
      </c>
      <c r="AS21" s="1">
        <f>IF(AL21="",AS14,AK21*(1-$AP21))</f>
        <v>0.11246902066554165</v>
      </c>
      <c r="AT21" s="1">
        <f>IF(AL21="",AT14,AL21+AK21*$AP21+AM21*$AP21)</f>
        <v>0.74722805476894172</v>
      </c>
      <c r="AU21" s="1">
        <f>IF(AL21="",AU14,AM21*(1-$AP21))</f>
        <v>0.14030292456551663</v>
      </c>
      <c r="AV21" s="1">
        <v>0</v>
      </c>
      <c r="AW21" s="1"/>
      <c r="AY21" t="s">
        <v>0</v>
      </c>
      <c r="AZ21" s="10"/>
      <c r="BA21" s="10">
        <f>_xlfn.NORM.S.INV(IF(AS21=0,0.01%,AS21))</f>
        <v>-1.2135017614529</v>
      </c>
      <c r="BB21" s="10"/>
      <c r="BC21" s="10">
        <f>-_xlfn.NORM.S.INV(IF(AU21=0,0.01%,AU21))</f>
        <v>1.0789593504493624</v>
      </c>
      <c r="BG21" t="s">
        <v>0</v>
      </c>
      <c r="BH21" s="10"/>
      <c r="BI21" s="10">
        <f>BA21-$BA$7</f>
        <v>0</v>
      </c>
      <c r="BJ21" s="10"/>
      <c r="BK21" s="10">
        <f>BC21-$BC$7</f>
        <v>0</v>
      </c>
      <c r="BO21" t="s">
        <v>0</v>
      </c>
      <c r="BP21" s="1">
        <f t="shared" si="40"/>
        <v>0</v>
      </c>
      <c r="BQ21" s="1">
        <f t="shared" si="33"/>
        <v>0.11246902066554165</v>
      </c>
      <c r="BR21" s="1">
        <f t="shared" si="34"/>
        <v>0.74722805476894172</v>
      </c>
      <c r="BS21" s="1">
        <f t="shared" si="35"/>
        <v>0.14030292456551663</v>
      </c>
      <c r="BT21" s="1">
        <f t="shared" si="36"/>
        <v>0</v>
      </c>
      <c r="BW21" t="s">
        <v>0</v>
      </c>
      <c r="BX21" s="1">
        <v>2.1065752446034782E-2</v>
      </c>
      <c r="BY21" s="1">
        <v>0.12974164164343405</v>
      </c>
      <c r="BZ21" s="1">
        <v>0.60405139994353008</v>
      </c>
      <c r="CA21" s="1">
        <v>0.17498974368424286</v>
      </c>
      <c r="CB21" s="1">
        <v>7.0151462282758315E-2</v>
      </c>
      <c r="CE21" t="s">
        <v>0</v>
      </c>
      <c r="CF21" s="10"/>
      <c r="CG21" s="10">
        <f ca="1">MIN($CG$7+CD18,0)</f>
        <v>-1.4987390161882719</v>
      </c>
      <c r="CH21" s="10"/>
      <c r="CI21" s="10">
        <f ca="1">MAX($CI$7+CD18,0)</f>
        <v>0.46422177103686763</v>
      </c>
      <c r="CJ21" s="10"/>
      <c r="CM21" t="s">
        <v>0</v>
      </c>
      <c r="CN21" s="1">
        <v>0</v>
      </c>
      <c r="CO21" s="1">
        <f ca="1">_xlfn.NORM.S.DIST(CG21,1)</f>
        <v>6.6970675371934435E-2</v>
      </c>
      <c r="CP21" s="1">
        <f ca="1">1-CO21-CQ21</f>
        <v>0.61178489224711829</v>
      </c>
      <c r="CQ21" s="1">
        <f ca="1">_xlfn.NORM.S.DIST(-CI21,1)</f>
        <v>0.3212444323809473</v>
      </c>
      <c r="CR21" s="1">
        <v>0</v>
      </c>
      <c r="CU21" t="s">
        <v>0</v>
      </c>
      <c r="CV21" s="1">
        <f ca="1"/>
        <v>1.4566086342651071E-2</v>
      </c>
      <c r="CW21" s="1">
        <f ca="1"/>
        <v>6.8210654609628274E-2</v>
      </c>
      <c r="CX21" s="1">
        <f ca="1"/>
        <v>0.39975038495512544</v>
      </c>
      <c r="CY21" s="1">
        <f ca="1"/>
        <v>0.3547019203569543</v>
      </c>
      <c r="CZ21" s="1">
        <f ca="1"/>
        <v>0.16277095373564102</v>
      </c>
    </row>
    <row r="22" spans="1:104">
      <c r="L22" s="1"/>
      <c r="M22" s="1"/>
      <c r="N22" s="1"/>
      <c r="O22" s="1"/>
      <c r="P22" s="1"/>
      <c r="T22" s="1"/>
      <c r="U22" s="1"/>
      <c r="V22" s="1"/>
      <c r="W22" s="1"/>
      <c r="X22" s="1"/>
      <c r="Z22" s="33"/>
      <c r="AA22" t="s">
        <v>42</v>
      </c>
      <c r="AB22" s="1">
        <f>$AB$8</f>
        <v>0</v>
      </c>
      <c r="AC22" s="1">
        <f>$AC$8</f>
        <v>0</v>
      </c>
      <c r="AD22" s="1">
        <f>$AD$8</f>
        <v>0</v>
      </c>
      <c r="AE22" s="1">
        <f>$AE$8</f>
        <v>0.5</v>
      </c>
      <c r="AF22" s="1">
        <f>$AF$8</f>
        <v>0.5</v>
      </c>
      <c r="AI22" t="s">
        <v>42</v>
      </c>
      <c r="AJ22" s="1">
        <v>0</v>
      </c>
      <c r="AK22" s="1">
        <v>0</v>
      </c>
      <c r="AL22" s="1">
        <f>IF(AD22="","",(SUM(AB22:AD22)))</f>
        <v>0</v>
      </c>
      <c r="AM22" s="1">
        <f>IFERROR(AE22,"")</f>
        <v>0.5</v>
      </c>
      <c r="AN22" s="1">
        <f>IF(AF22="","",(SUM(AF22)))</f>
        <v>0.5</v>
      </c>
      <c r="AP22" s="34">
        <f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>IF(AM22="",AT15,AL22*(1-$AP22))</f>
        <v>0</v>
      </c>
      <c r="AU22" s="1">
        <f>IF(AM22="",AU15,AM22+AL22*$AP22+AN22*$AP22)</f>
        <v>0.5</v>
      </c>
      <c r="AV22" s="1">
        <f>IF(AM22="",AV15,AN22*(1-$AP22))</f>
        <v>0.5</v>
      </c>
      <c r="AW22" s="1"/>
      <c r="AY22" t="s">
        <v>42</v>
      </c>
      <c r="AZ22" s="10"/>
      <c r="BA22" s="10"/>
      <c r="BB22" s="10">
        <f>_xlfn.NORM.S.INV(IF(AT22=0,0.01%,AT22))</f>
        <v>-3.71901648545568</v>
      </c>
      <c r="BC22" s="10"/>
      <c r="BD22" s="10">
        <f>-_xlfn.NORM.S.INV(IF(AV22=0,0.01%,AV22))</f>
        <v>0</v>
      </c>
      <c r="BG22" t="s">
        <v>42</v>
      </c>
      <c r="BH22" s="10"/>
      <c r="BI22" s="10"/>
      <c r="BJ22" s="10">
        <f>BB22-$BB$8</f>
        <v>0</v>
      </c>
      <c r="BK22" s="10"/>
      <c r="BL22" s="10">
        <f>BD22-$BD$8</f>
        <v>0</v>
      </c>
      <c r="BO22" t="s">
        <v>42</v>
      </c>
      <c r="BP22" s="1">
        <f t="shared" si="40"/>
        <v>0</v>
      </c>
      <c r="BQ22" s="1">
        <f t="shared" si="33"/>
        <v>0</v>
      </c>
      <c r="BR22" s="1">
        <f t="shared" si="34"/>
        <v>0</v>
      </c>
      <c r="BS22" s="1">
        <f t="shared" si="35"/>
        <v>0.5</v>
      </c>
      <c r="BT22" s="1">
        <f t="shared" si="36"/>
        <v>0.5</v>
      </c>
      <c r="BW22" t="s">
        <v>42</v>
      </c>
      <c r="BX22" s="1">
        <v>0</v>
      </c>
      <c r="BY22" s="1">
        <v>0</v>
      </c>
      <c r="BZ22" s="1">
        <v>0</v>
      </c>
      <c r="CA22" s="1">
        <v>0.25</v>
      </c>
      <c r="CB22" s="1">
        <v>0.75</v>
      </c>
      <c r="CE22" t="s">
        <v>42</v>
      </c>
      <c r="CF22" s="10"/>
      <c r="CG22" s="10"/>
      <c r="CH22" s="10">
        <f ca="1">MIN($CH$8+CD18,0)</f>
        <v>-2.2763474774364623</v>
      </c>
      <c r="CI22" s="10"/>
      <c r="CJ22" s="10">
        <f ca="1">MAX($CJ$8+CD18,0)</f>
        <v>0</v>
      </c>
      <c r="CM22" t="s">
        <v>42</v>
      </c>
      <c r="CN22" s="1">
        <v>0</v>
      </c>
      <c r="CO22" s="1">
        <v>0</v>
      </c>
      <c r="CP22" s="1">
        <f ca="1">_xlfn.NORM.S.DIST(CH22,1)</f>
        <v>1.141261029724582E-2</v>
      </c>
      <c r="CQ22" s="1">
        <f ca="1">1-CP22-CR22</f>
        <v>0.48858738970275417</v>
      </c>
      <c r="CR22" s="1">
        <f ca="1">_xlfn.NORM.S.DIST(-CJ22,1)</f>
        <v>0.5</v>
      </c>
      <c r="CU22" t="s">
        <v>42</v>
      </c>
      <c r="CV22" s="1">
        <f ca="1"/>
        <v>0</v>
      </c>
      <c r="CW22" s="1">
        <f ca="1"/>
        <v>7.4067378729323317E-4</v>
      </c>
      <c r="CX22" s="1">
        <f ca="1"/>
        <v>1.2346226418463441E-2</v>
      </c>
      <c r="CY22" s="1">
        <f ca="1"/>
        <v>0.24244293642184012</v>
      </c>
      <c r="CZ22" s="1">
        <f ca="1"/>
        <v>0.74447016337240324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>
        <f ca="1"/>
        <v>0</v>
      </c>
      <c r="CW23" s="1">
        <f ca="1"/>
        <v>0</v>
      </c>
      <c r="CX23" s="1">
        <f ca="1"/>
        <v>0</v>
      </c>
      <c r="CY23" s="1">
        <f ca="1"/>
        <v>0</v>
      </c>
      <c r="CZ23" s="1">
        <f ca="1"/>
        <v>1</v>
      </c>
    </row>
    <row r="24" spans="1:104">
      <c r="A24" s="9">
        <f>IF(RIGHT(A17,2)="12",(VALUE(LEFT(A17,4))+1)*100+1,A17+1)</f>
        <v>201908</v>
      </c>
      <c r="J24" s="9">
        <f>$A24</f>
        <v>201908</v>
      </c>
      <c r="R24" s="9">
        <f>$A24</f>
        <v>201908</v>
      </c>
      <c r="Z24" s="9">
        <f>$A24</f>
        <v>201908</v>
      </c>
      <c r="AH24" s="9">
        <f>$A24</f>
        <v>201908</v>
      </c>
      <c r="AP24" s="9">
        <f>$A24</f>
        <v>201908</v>
      </c>
      <c r="AX24" s="9">
        <f>$A24</f>
        <v>201908</v>
      </c>
      <c r="BF24" s="9">
        <f>$A24</f>
        <v>201908</v>
      </c>
      <c r="BN24" s="9">
        <f>$A24</f>
        <v>201908</v>
      </c>
      <c r="BO24" s="9">
        <f>BO17+1</f>
        <v>3</v>
      </c>
      <c r="BV24" s="9">
        <f>$A24</f>
        <v>201908</v>
      </c>
      <c r="BW24" s="9">
        <f>BW17+1</f>
        <v>3</v>
      </c>
      <c r="CD24" s="9">
        <f>$A24</f>
        <v>201908</v>
      </c>
      <c r="CE24" s="9">
        <f>CE17+1</f>
        <v>3</v>
      </c>
      <c r="CL24" s="9">
        <f>$A24</f>
        <v>201908</v>
      </c>
      <c r="CM24" s="9">
        <f>CM17+1</f>
        <v>3</v>
      </c>
      <c r="CT24" s="9">
        <f>$A24</f>
        <v>201908</v>
      </c>
      <c r="CU24" s="9">
        <f>CU17+1</f>
        <v>3</v>
      </c>
    </row>
    <row r="25" spans="1:104">
      <c r="C25" t="s">
        <v>33</v>
      </c>
      <c r="D25" t="s">
        <v>2</v>
      </c>
      <c r="E25" t="s">
        <v>1</v>
      </c>
      <c r="F25" t="s">
        <v>0</v>
      </c>
      <c r="G25" t="s">
        <v>32</v>
      </c>
      <c r="L25" t="s">
        <v>2</v>
      </c>
      <c r="M25" t="s">
        <v>1</v>
      </c>
      <c r="N25" t="s">
        <v>0</v>
      </c>
      <c r="O25" t="s">
        <v>32</v>
      </c>
      <c r="T25" t="s">
        <v>2</v>
      </c>
      <c r="U25" t="s">
        <v>1</v>
      </c>
      <c r="V25" t="s">
        <v>0</v>
      </c>
      <c r="W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>AVERAGE(BH26:BL29)</f>
        <v>-0.5267405578153046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>
        <f ca="1">VLOOKUP(CD24,regress!B:K,10,0)</f>
        <v>-1.2279522073924926E-2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>
        <f>A24</f>
        <v>201908</v>
      </c>
      <c r="B26" t="s">
        <v>2</v>
      </c>
      <c r="C26" s="1">
        <f>VLOOKUP($A26,'WCD I_our'!$A:$F,2,0)</f>
        <v>4.80020185670071E-3</v>
      </c>
      <c r="D26" s="1">
        <f>VLOOKUP($A26,'WCD I_our'!$A:$F,3,0)</f>
        <v>0.986153602067531</v>
      </c>
      <c r="E26" s="1">
        <f>VLOOKUP($A26,'WCD I_our'!$A:$F,4,0)</f>
        <v>9.0461960757674698E-3</v>
      </c>
      <c r="F26" s="1">
        <f>VLOOKUP($A26,'WCD I_our'!$A:$F,5,0)</f>
        <v>0</v>
      </c>
      <c r="G26" s="1">
        <f>VLOOKUP($A26,'WCD I_our'!$A:$F,6,0)</f>
        <v>0</v>
      </c>
      <c r="K26" t="s">
        <v>2</v>
      </c>
      <c r="L26" s="1">
        <f>IF(TYPE(D26)=1,IF(D26&gt;100%,100%,IF(D26&lt;0,0,D26)),D26)</f>
        <v>0.986153602067531</v>
      </c>
      <c r="M26" s="1">
        <f t="shared" ref="M26:M28" si="41">IF(TYPE(E26)=1,IF(E26&gt;100%,100%,IF(E26&lt;0,0,E26)),E26)</f>
        <v>9.0461960757674698E-3</v>
      </c>
      <c r="N26" s="1">
        <f t="shared" ref="N26:N28" si="42">IF(TYPE(F26)=1,IF(F26&gt;100%,100%,IF(F26&lt;0,0,F26)),F26)</f>
        <v>0</v>
      </c>
      <c r="O26" s="1">
        <f t="shared" ref="O26:O28" si="43">IF(TYPE(G26)=1,IF(G26&gt;100%,100%,IF(G26&lt;0,0,G26)),G26)</f>
        <v>0</v>
      </c>
      <c r="P26" s="1"/>
      <c r="S26" t="s">
        <v>2</v>
      </c>
      <c r="T26" s="1">
        <f>IFERROR(L26/SUM($L26:$O26),"")</f>
        <v>0.99091017090975642</v>
      </c>
      <c r="U26" s="1">
        <f t="shared" ref="U26:U28" si="44">IFERROR(M26/SUM($L26:$O26),"")</f>
        <v>9.0898290902435563E-3</v>
      </c>
      <c r="V26" s="1">
        <f t="shared" ref="V26:V28" si="45">IFERROR(N26/SUM($L26:$O26),"")</f>
        <v>0</v>
      </c>
      <c r="W26" s="1">
        <f t="shared" ref="W26:W28" si="46">IFERROR(O26/SUM($L26:$O26),"")</f>
        <v>0</v>
      </c>
      <c r="X26" s="1"/>
      <c r="AA26" t="s">
        <v>2</v>
      </c>
      <c r="AB26" s="1">
        <f>IFERROR(T26,"")</f>
        <v>0.99091017090975642</v>
      </c>
      <c r="AC26" s="1">
        <f t="shared" ref="AC26:AC28" si="47">IFERROR(U26,"")</f>
        <v>9.0898290902435563E-3</v>
      </c>
      <c r="AD26" s="1">
        <f t="shared" ref="AD26:AD28" si="48">IFERROR(V26,"")</f>
        <v>0</v>
      </c>
      <c r="AE26" s="1">
        <f t="shared" ref="AE26:AE28" si="49">IFERROR(W26,"")</f>
        <v>0</v>
      </c>
      <c r="AF26" s="1">
        <f t="shared" ref="AF26:AF28" si="50">IFERROR(X26,"")</f>
        <v>0</v>
      </c>
      <c r="AI26" t="s">
        <v>2</v>
      </c>
      <c r="AJ26" s="1">
        <f>IFERROR(AB26,"")</f>
        <v>0.99091017090975642</v>
      </c>
      <c r="AK26" s="1">
        <f>IF(AC26="","",SUM(AC26:AF26))</f>
        <v>9.0898290902435563E-3</v>
      </c>
      <c r="AL26" s="1">
        <v>0</v>
      </c>
      <c r="AM26" s="1">
        <v>0</v>
      </c>
      <c r="AN26" s="1">
        <v>0</v>
      </c>
      <c r="AQ26" t="s">
        <v>2</v>
      </c>
      <c r="AR26" s="1">
        <f>IF(AJ26="",AR19,MAX(AJ26,50%))</f>
        <v>0.99091017090975642</v>
      </c>
      <c r="AS26" s="1">
        <f>IF(AK26="",AS19,MIN(AK26,50%))</f>
        <v>9.0898290902435563E-3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>-_xlfn.NORM.S.INV(IF(AS26=0,0.01%,AS26))</f>
        <v>2.3619384921600171</v>
      </c>
      <c r="BB26" s="10"/>
      <c r="BC26" s="10"/>
      <c r="BG26" t="s">
        <v>2</v>
      </c>
      <c r="BH26" s="10"/>
      <c r="BI26" s="10">
        <f>BA26-$BA$5</f>
        <v>9.2500965230346122E-2</v>
      </c>
      <c r="BJ26" s="10"/>
      <c r="BK26" s="10"/>
      <c r="BO26" t="s">
        <v>2</v>
      </c>
      <c r="BP26" s="1">
        <f>AR26</f>
        <v>0.99091017090975642</v>
      </c>
      <c r="BQ26" s="1">
        <f t="shared" ref="BQ26:BQ29" si="51">AS26</f>
        <v>9.0898290902435563E-3</v>
      </c>
      <c r="BR26" s="1">
        <f t="shared" ref="BR26:BR29" si="52">AT26</f>
        <v>0</v>
      </c>
      <c r="BS26" s="1">
        <f t="shared" ref="BS26:BS29" si="53">AU26</f>
        <v>0</v>
      </c>
      <c r="BT26" s="1">
        <f t="shared" ref="BT26:BT29" si="54">AV26</f>
        <v>0</v>
      </c>
      <c r="BW26" t="s">
        <v>2</v>
      </c>
      <c r="BX26" s="1" cm="1">
        <f t="array" ref="BX26:CB30">MMULT(BX19:CB23,BP26:BT30)</f>
        <v>0.95858107423360073</v>
      </c>
      <c r="BY26" s="1">
        <v>1.9134610216123685E-2</v>
      </c>
      <c r="BZ26" s="1">
        <v>2.2284315550275637E-2</v>
      </c>
      <c r="CA26" s="1">
        <v>0</v>
      </c>
      <c r="CB26" s="1">
        <v>0</v>
      </c>
      <c r="CE26" t="s">
        <v>2</v>
      </c>
      <c r="CF26" s="10"/>
      <c r="CG26" s="10">
        <f ca="1">MAX($CG$5+CD25,0)</f>
        <v>2.3228745837905702</v>
      </c>
      <c r="CH26" s="10"/>
      <c r="CI26" s="10"/>
      <c r="CJ26" s="10"/>
      <c r="CM26" t="s">
        <v>2</v>
      </c>
      <c r="CN26" s="1">
        <f ca="1">1-CO26</f>
        <v>0.98990705456317163</v>
      </c>
      <c r="CO26" s="1">
        <f ca="1">_xlfn.NORM.S.DIST(-CG26,1)</f>
        <v>1.0092945436828418E-2</v>
      </c>
      <c r="CP26" s="1">
        <v>0</v>
      </c>
      <c r="CQ26" s="1">
        <v>0</v>
      </c>
      <c r="CR26" s="1">
        <v>0</v>
      </c>
      <c r="CU26" t="s">
        <v>2</v>
      </c>
      <c r="CV26" s="1" cm="1">
        <f t="array" aca="1" ref="CV26:CZ30" ca="1">MMULT(CV19:CZ23,CN26:CR30)</f>
        <v>0.97484972717529617</v>
      </c>
      <c r="CW26" s="1">
        <f ca="1"/>
        <v>1.6354448439012046E-2</v>
      </c>
      <c r="CX26" s="1">
        <f ca="1"/>
        <v>7.5782821041358462E-3</v>
      </c>
      <c r="CY26" s="1">
        <f ca="1"/>
        <v>1.2175422815561079E-3</v>
      </c>
      <c r="CZ26" s="1">
        <f ca="1"/>
        <v>0</v>
      </c>
    </row>
    <row r="27" spans="1:104">
      <c r="A27" s="11">
        <f>A24</f>
        <v>201908</v>
      </c>
      <c r="B27" t="s">
        <v>1</v>
      </c>
      <c r="C27" s="1">
        <f>VLOOKUP($A27,'WCD I_our'!$G:$L,2,0)</f>
        <v>8.4785726209695503E-2</v>
      </c>
      <c r="D27" s="1">
        <f>VLOOKUP($A27,'WCD I_our'!$G:$L,3,0)</f>
        <v>0</v>
      </c>
      <c r="E27" s="1">
        <f>VLOOKUP($A27,'WCD I_our'!$G:$L,4,0)</f>
        <v>0.37909617358134901</v>
      </c>
      <c r="F27" s="1">
        <f>VLOOKUP($A27,'WCD I_our'!$G:$L,5,0)</f>
        <v>0.53611810020895401</v>
      </c>
      <c r="G27" s="1">
        <f>VLOOKUP($A27,'WCD I_our'!$G:$L,6,0)</f>
        <v>0</v>
      </c>
      <c r="K27" t="s">
        <v>1</v>
      </c>
      <c r="L27" s="1">
        <f t="shared" ref="L27:L28" si="55">IF(TYPE(D27)=1,IF(D27&gt;100%,100%,IF(D27&lt;0,0,D27)),D27)</f>
        <v>0</v>
      </c>
      <c r="M27" s="1">
        <f t="shared" si="41"/>
        <v>0.37909617358134901</v>
      </c>
      <c r="N27" s="1">
        <f t="shared" si="42"/>
        <v>0.53611810020895401</v>
      </c>
      <c r="O27" s="1">
        <f t="shared" si="43"/>
        <v>0</v>
      </c>
      <c r="P27" s="1"/>
      <c r="S27" t="s">
        <v>1</v>
      </c>
      <c r="T27" s="1">
        <f t="shared" ref="T27:T28" si="56">IFERROR(L27/SUM($L27:$O27),"")</f>
        <v>0</v>
      </c>
      <c r="U27" s="1">
        <f t="shared" si="44"/>
        <v>0.41421575737815558</v>
      </c>
      <c r="V27" s="1">
        <f t="shared" si="45"/>
        <v>0.58578424262184436</v>
      </c>
      <c r="W27" s="1">
        <f t="shared" si="46"/>
        <v>0</v>
      </c>
      <c r="X27" s="1"/>
      <c r="AA27" t="s">
        <v>1</v>
      </c>
      <c r="AB27" s="1">
        <f t="shared" ref="AB27:AB28" si="57">IFERROR(T27,"")</f>
        <v>0</v>
      </c>
      <c r="AC27" s="1">
        <f t="shared" si="47"/>
        <v>0.41421575737815558</v>
      </c>
      <c r="AD27" s="1">
        <f t="shared" si="48"/>
        <v>0.58578424262184436</v>
      </c>
      <c r="AE27" s="1">
        <f t="shared" si="49"/>
        <v>0</v>
      </c>
      <c r="AF27" s="1">
        <f t="shared" si="50"/>
        <v>0</v>
      </c>
      <c r="AI27" t="s">
        <v>1</v>
      </c>
      <c r="AJ27" s="1">
        <f>IF(AB27="","",(SUM(AB27)))</f>
        <v>0</v>
      </c>
      <c r="AK27" s="1">
        <f>IFERROR(AC27,"")</f>
        <v>0.41421575737815558</v>
      </c>
      <c r="AL27" s="1">
        <f>IF(AD27="","",(SUM(AD27:AF27)))</f>
        <v>0.58578424262184436</v>
      </c>
      <c r="AM27" s="1">
        <v>0</v>
      </c>
      <c r="AN27" s="1">
        <v>0</v>
      </c>
      <c r="AP27" s="34">
        <f>IF(AK27&gt;=MAX(AJ27,AL27),0,(MAX(AJ27,AL27)-AK27)/(2*MAX(AJ27,AL27)+MIN(AJ27,AL27)))</f>
        <v>0.14644341103798314</v>
      </c>
      <c r="AQ27" t="s">
        <v>1</v>
      </c>
      <c r="AR27" s="1">
        <f>IF(AK27="",AR20,AJ27*(1-$AP27))</f>
        <v>0</v>
      </c>
      <c r="AS27" s="1">
        <f>IF(AK27="",AS20,AK27+AJ27*$AP27+AL27*$AP27)</f>
        <v>0.5</v>
      </c>
      <c r="AT27" s="1">
        <f>IF(AK27="",AT20,AL27*(1-$AP27))</f>
        <v>0.5</v>
      </c>
      <c r="AU27" s="1">
        <v>0</v>
      </c>
      <c r="AV27" s="1">
        <v>0</v>
      </c>
      <c r="AW27" s="1"/>
      <c r="AY27" t="s">
        <v>1</v>
      </c>
      <c r="AZ27" s="10">
        <f>_xlfn.NORM.S.INV(IF(AR27=0,0.01%,AR27))</f>
        <v>-3.71901648545568</v>
      </c>
      <c r="BA27" s="10"/>
      <c r="BB27" s="10">
        <f>-_xlfn.NORM.S.INV(IF(AT27=0,0.01%,AT27))</f>
        <v>0</v>
      </c>
      <c r="BC27" s="10"/>
      <c r="BG27" t="s">
        <v>1</v>
      </c>
      <c r="BH27" s="10">
        <f>AZ27-$AZ$6</f>
        <v>-3.2822753531702591</v>
      </c>
      <c r="BI27" s="10"/>
      <c r="BJ27" s="10">
        <f>BB27-$BB$6</f>
        <v>-0.63195192777075715</v>
      </c>
      <c r="BK27" s="10"/>
      <c r="BO27" t="s">
        <v>1</v>
      </c>
      <c r="BP27" s="1">
        <f t="shared" ref="BP27:BP29" si="58">AR27</f>
        <v>0</v>
      </c>
      <c r="BQ27" s="1">
        <f t="shared" si="51"/>
        <v>0.5</v>
      </c>
      <c r="BR27" s="1">
        <f t="shared" si="52"/>
        <v>0.5</v>
      </c>
      <c r="BS27" s="1">
        <f t="shared" si="53"/>
        <v>0</v>
      </c>
      <c r="BT27" s="1">
        <f t="shared" si="54"/>
        <v>0</v>
      </c>
      <c r="BW27" t="s">
        <v>1</v>
      </c>
      <c r="BX27" s="1">
        <v>0.58379391031830186</v>
      </c>
      <c r="BY27" s="1">
        <v>0.10919351634216107</v>
      </c>
      <c r="BZ27" s="1">
        <v>0.30701257333953713</v>
      </c>
      <c r="CA27" s="1">
        <v>0</v>
      </c>
      <c r="CB27" s="1">
        <v>0</v>
      </c>
      <c r="CE27" t="s">
        <v>1</v>
      </c>
      <c r="CF27" s="10">
        <f ca="1">MIN($CF$6+CD25,0)</f>
        <v>-0.75342083230825319</v>
      </c>
      <c r="CG27" s="10"/>
      <c r="CH27" s="10">
        <f ca="1">MAX($CH$6+CD25,0)</f>
        <v>0.3730678927329108</v>
      </c>
      <c r="CI27" s="10"/>
      <c r="CJ27" s="10"/>
      <c r="CM27" t="s">
        <v>1</v>
      </c>
      <c r="CN27" s="1">
        <f ca="1">_xlfn.NORM.S.DIST(CF27,1)</f>
        <v>0.22559853407249933</v>
      </c>
      <c r="CO27" s="1">
        <f ca="1">1-CN27-CP27</f>
        <v>0.41985250877742569</v>
      </c>
      <c r="CP27" s="1">
        <f ca="1">_xlfn.NORM.S.DIST(-CH27,1)</f>
        <v>0.35454895715007501</v>
      </c>
      <c r="CQ27" s="1">
        <v>0</v>
      </c>
      <c r="CR27" s="1">
        <v>0</v>
      </c>
      <c r="CU27" t="s">
        <v>1</v>
      </c>
      <c r="CV27" s="1">
        <f ca="1"/>
        <v>0.35229467781292556</v>
      </c>
      <c r="CW27" s="1">
        <f ca="1"/>
        <v>0.11324951909036131</v>
      </c>
      <c r="CX27" s="1">
        <f ca="1"/>
        <v>0.30119443098553766</v>
      </c>
      <c r="CY27" s="1">
        <f ca="1"/>
        <v>0.17513028209761691</v>
      </c>
      <c r="CZ27" s="1">
        <f ca="1"/>
        <v>5.813109001355847E-2</v>
      </c>
    </row>
    <row r="28" spans="1:104">
      <c r="A28" s="11">
        <f>A24</f>
        <v>201908</v>
      </c>
      <c r="B28" t="s">
        <v>0</v>
      </c>
      <c r="C28" s="1">
        <f>VLOOKUP($A28,'WCD I_our'!$M:$R,2,0)</f>
        <v>0</v>
      </c>
      <c r="D28" s="1">
        <f>VLOOKUP($A28,'WCD I_our'!$M:$R,3,0)</f>
        <v>0</v>
      </c>
      <c r="E28" s="1">
        <f>VLOOKUP($A28,'WCD I_our'!$M:$R,4,0)</f>
        <v>0</v>
      </c>
      <c r="F28" s="1">
        <f>VLOOKUP($A28,'WCD I_our'!$M:$R,5,0)</f>
        <v>1</v>
      </c>
      <c r="G28" s="1">
        <f>VLOOKUP($A28,'WCD I_our'!$M:$R,6,0)</f>
        <v>0</v>
      </c>
      <c r="K28" t="s">
        <v>0</v>
      </c>
      <c r="L28" s="1">
        <f t="shared" si="55"/>
        <v>0</v>
      </c>
      <c r="M28" s="1">
        <f t="shared" si="41"/>
        <v>0</v>
      </c>
      <c r="N28" s="1">
        <f t="shared" si="42"/>
        <v>1</v>
      </c>
      <c r="O28" s="1">
        <f t="shared" si="43"/>
        <v>0</v>
      </c>
      <c r="P28" s="1"/>
      <c r="S28" t="s">
        <v>0</v>
      </c>
      <c r="T28" s="1">
        <f t="shared" si="56"/>
        <v>0</v>
      </c>
      <c r="U28" s="1">
        <f t="shared" si="44"/>
        <v>0</v>
      </c>
      <c r="V28" s="1">
        <f t="shared" si="45"/>
        <v>1</v>
      </c>
      <c r="W28" s="1">
        <f t="shared" si="46"/>
        <v>0</v>
      </c>
      <c r="X28" s="1"/>
      <c r="AA28" t="s">
        <v>0</v>
      </c>
      <c r="AB28" s="1">
        <f t="shared" si="57"/>
        <v>0</v>
      </c>
      <c r="AC28" s="1">
        <f t="shared" si="47"/>
        <v>0</v>
      </c>
      <c r="AD28" s="1">
        <f t="shared" si="48"/>
        <v>1</v>
      </c>
      <c r="AE28" s="1">
        <f t="shared" si="49"/>
        <v>0</v>
      </c>
      <c r="AF28" s="1">
        <f t="shared" si="50"/>
        <v>0</v>
      </c>
      <c r="AI28" t="s">
        <v>0</v>
      </c>
      <c r="AJ28" s="1">
        <v>0</v>
      </c>
      <c r="AK28" s="1">
        <f>IF(AC28="","",(SUM(AB28:AC28)))</f>
        <v>0</v>
      </c>
      <c r="AL28" s="1">
        <f>IFERROR(AD28,"")</f>
        <v>1</v>
      </c>
      <c r="AM28" s="1">
        <f>IF(AE28="","",(SUM(AE28:AF28)))</f>
        <v>0</v>
      </c>
      <c r="AN28" s="1">
        <v>0</v>
      </c>
      <c r="AP28" s="34">
        <f>IF(AL28&gt;=MAX(AK28,AM28),0,(MAX(AK28,AM28)-AL28)/(2*MAX(AK28,AM28)+MIN(AK28,AM28)))</f>
        <v>0</v>
      </c>
      <c r="AQ28" t="s">
        <v>0</v>
      </c>
      <c r="AR28" s="1">
        <v>0</v>
      </c>
      <c r="AS28" s="1">
        <f>IF(AL28="",AS21,AK28*(1-$AP28))</f>
        <v>0</v>
      </c>
      <c r="AT28" s="1">
        <f>IF(AL28="",AT21,AL28+AK28*$AP28+AM28*$AP28)</f>
        <v>1</v>
      </c>
      <c r="AU28" s="1">
        <f>IF(AL28="",AU21,AM28*(1-$AP28))</f>
        <v>0</v>
      </c>
      <c r="AV28" s="1">
        <v>0</v>
      </c>
      <c r="AW28" s="1"/>
      <c r="AY28" t="s">
        <v>0</v>
      </c>
      <c r="AZ28" s="10"/>
      <c r="BA28" s="10">
        <f>_xlfn.NORM.S.INV(IF(AS28=0,0.01%,AS28))</f>
        <v>-3.71901648545568</v>
      </c>
      <c r="BB28" s="10"/>
      <c r="BC28" s="10">
        <f>-_xlfn.NORM.S.INV(IF(AU28=0,0.01%,AU28))</f>
        <v>3.71901648545568</v>
      </c>
      <c r="BG28" t="s">
        <v>0</v>
      </c>
      <c r="BH28" s="10"/>
      <c r="BI28" s="10">
        <f>BA28-$BA$7</f>
        <v>-2.5055147240027802</v>
      </c>
      <c r="BJ28" s="10"/>
      <c r="BK28" s="10">
        <f>BC28-$BC$7</f>
        <v>2.6400571350063178</v>
      </c>
      <c r="BO28" t="s">
        <v>0</v>
      </c>
      <c r="BP28" s="1">
        <f t="shared" si="58"/>
        <v>0</v>
      </c>
      <c r="BQ28" s="1">
        <f t="shared" si="51"/>
        <v>0</v>
      </c>
      <c r="BR28" s="1">
        <f t="shared" si="52"/>
        <v>1</v>
      </c>
      <c r="BS28" s="1">
        <f t="shared" si="53"/>
        <v>0</v>
      </c>
      <c r="BT28" s="1">
        <f t="shared" si="54"/>
        <v>0</v>
      </c>
      <c r="BW28" t="s">
        <v>0</v>
      </c>
      <c r="BX28" s="1">
        <v>2.0874268356642946E-2</v>
      </c>
      <c r="BY28" s="1">
        <v>6.5062304911108856E-2</v>
      </c>
      <c r="BZ28" s="1">
        <v>0.6689222207652471</v>
      </c>
      <c r="CA28" s="1">
        <v>8.749487184212143E-2</v>
      </c>
      <c r="CB28" s="1">
        <v>0.15764633412487974</v>
      </c>
      <c r="CE28" t="s">
        <v>0</v>
      </c>
      <c r="CF28" s="10"/>
      <c r="CG28" s="10">
        <f ca="1">MIN($CG$7+CD25,0)</f>
        <v>-1.4887657349211711</v>
      </c>
      <c r="CH28" s="10"/>
      <c r="CI28" s="10">
        <f ca="1">MAX($CI$7+CD25,0)</f>
        <v>0.47419505230396847</v>
      </c>
      <c r="CJ28" s="10"/>
      <c r="CM28" t="s">
        <v>0</v>
      </c>
      <c r="CN28" s="1">
        <v>0</v>
      </c>
      <c r="CO28" s="1">
        <f ca="1">_xlfn.NORM.S.DIST(CG28,1)</f>
        <v>6.8274534117805208E-2</v>
      </c>
      <c r="CP28" s="1">
        <f ca="1">1-CO28-CQ28</f>
        <v>0.61404505524981068</v>
      </c>
      <c r="CQ28" s="1">
        <f ca="1">_xlfn.NORM.S.DIST(-CI28,1)</f>
        <v>0.31768041063238406</v>
      </c>
      <c r="CR28" s="1">
        <v>0</v>
      </c>
      <c r="CU28" t="s">
        <v>0</v>
      </c>
      <c r="CV28" s="1">
        <f ca="1"/>
        <v>2.980729531602427E-2</v>
      </c>
      <c r="CW28" s="1">
        <f ca="1"/>
        <v>5.6078200474111897E-2</v>
      </c>
      <c r="CX28" s="1">
        <f ca="1"/>
        <v>0.27380382747073706</v>
      </c>
      <c r="CY28" s="1">
        <f ca="1"/>
        <v>0.30059630209120863</v>
      </c>
      <c r="CZ28" s="1">
        <f ca="1"/>
        <v>0.3397143746479182</v>
      </c>
    </row>
    <row r="29" spans="1:104">
      <c r="L29" s="1"/>
      <c r="M29" s="1"/>
      <c r="N29" s="1"/>
      <c r="O29" s="1"/>
      <c r="P29" s="1"/>
      <c r="T29" s="1"/>
      <c r="U29" s="1"/>
      <c r="V29" s="1"/>
      <c r="W29" s="1"/>
      <c r="X29" s="1"/>
      <c r="Z29" s="33"/>
      <c r="AA29" t="s">
        <v>42</v>
      </c>
      <c r="AB29" s="1">
        <f>$AB$8</f>
        <v>0</v>
      </c>
      <c r="AC29" s="1">
        <f>$AC$8</f>
        <v>0</v>
      </c>
      <c r="AD29" s="1">
        <f>$AD$8</f>
        <v>0</v>
      </c>
      <c r="AE29" s="1">
        <f>$AE$8</f>
        <v>0.5</v>
      </c>
      <c r="AF29" s="1">
        <f>$AF$8</f>
        <v>0.5</v>
      </c>
      <c r="AI29" t="s">
        <v>42</v>
      </c>
      <c r="AJ29" s="1">
        <v>0</v>
      </c>
      <c r="AK29" s="1">
        <v>0</v>
      </c>
      <c r="AL29" s="1">
        <f>IF(AD29="","",(SUM(AB29:AD29)))</f>
        <v>0</v>
      </c>
      <c r="AM29" s="1">
        <f>IFERROR(AE29,"")</f>
        <v>0.5</v>
      </c>
      <c r="AN29" s="1">
        <f>IF(AF29="","",(SUM(AF29)))</f>
        <v>0.5</v>
      </c>
      <c r="AP29" s="34">
        <f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>IF(AM29="",AT22,AL29*(1-$AP29))</f>
        <v>0</v>
      </c>
      <c r="AU29" s="1">
        <f>IF(AM29="",AU22,AM29+AL29*$AP29+AN29*$AP29)</f>
        <v>0.5</v>
      </c>
      <c r="AV29" s="1">
        <f>IF(AM29="",AV22,AN29*(1-$AP29))</f>
        <v>0.5</v>
      </c>
      <c r="AW29" s="1"/>
      <c r="AY29" t="s">
        <v>42</v>
      </c>
      <c r="AZ29" s="10"/>
      <c r="BA29" s="10"/>
      <c r="BB29" s="10">
        <f>_xlfn.NORM.S.INV(IF(AT29=0,0.01%,AT29))</f>
        <v>-3.71901648545568</v>
      </c>
      <c r="BC29" s="10"/>
      <c r="BD29" s="10">
        <f>-_xlfn.NORM.S.INV(IF(AV29=0,0.01%,AV29))</f>
        <v>0</v>
      </c>
      <c r="BG29" t="s">
        <v>42</v>
      </c>
      <c r="BH29" s="10"/>
      <c r="BI29" s="10"/>
      <c r="BJ29" s="10">
        <f>BB29-$BB$8</f>
        <v>0</v>
      </c>
      <c r="BK29" s="10"/>
      <c r="BL29" s="10">
        <f>BD29-$BD$8</f>
        <v>0</v>
      </c>
      <c r="BO29" t="s">
        <v>42</v>
      </c>
      <c r="BP29" s="1">
        <f t="shared" si="58"/>
        <v>0</v>
      </c>
      <c r="BQ29" s="1">
        <f t="shared" si="51"/>
        <v>0</v>
      </c>
      <c r="BR29" s="1">
        <f t="shared" si="52"/>
        <v>0</v>
      </c>
      <c r="BS29" s="1">
        <f t="shared" si="53"/>
        <v>0.5</v>
      </c>
      <c r="BT29" s="1">
        <f t="shared" si="54"/>
        <v>0.5</v>
      </c>
      <c r="BW29" t="s">
        <v>42</v>
      </c>
      <c r="BX29" s="1">
        <v>0</v>
      </c>
      <c r="BY29" s="1">
        <v>0</v>
      </c>
      <c r="BZ29" s="1">
        <v>0</v>
      </c>
      <c r="CA29" s="1">
        <v>0.125</v>
      </c>
      <c r="CB29" s="1">
        <v>0.875</v>
      </c>
      <c r="CE29" t="s">
        <v>42</v>
      </c>
      <c r="CF29" s="10"/>
      <c r="CG29" s="10"/>
      <c r="CH29" s="10">
        <f ca="1">MIN($CH$8+CD25,0)</f>
        <v>-2.2663741961693615</v>
      </c>
      <c r="CI29" s="10"/>
      <c r="CJ29" s="10">
        <f ca="1">MAX($CJ$8+CD25,0)</f>
        <v>2.880026301710097E-3</v>
      </c>
      <c r="CM29" t="s">
        <v>42</v>
      </c>
      <c r="CN29" s="1">
        <v>0</v>
      </c>
      <c r="CO29" s="1">
        <v>0</v>
      </c>
      <c r="CP29" s="1">
        <f ca="1">_xlfn.NORM.S.DIST(CH29,1)</f>
        <v>1.1714241051429515E-2</v>
      </c>
      <c r="CQ29" s="1">
        <f ca="1">1-CP29-CR29</f>
        <v>0.48943472162063562</v>
      </c>
      <c r="CR29" s="1">
        <f ca="1">_xlfn.NORM.S.DIST(-CJ29,1)</f>
        <v>0.4988510373279349</v>
      </c>
      <c r="CU29" t="s">
        <v>42</v>
      </c>
      <c r="CV29" s="1">
        <f ca="1"/>
        <v>1.6709492063927958E-4</v>
      </c>
      <c r="CW29" s="1">
        <f ca="1"/>
        <v>1.1539066046142715E-3</v>
      </c>
      <c r="CX29" s="1">
        <f ca="1"/>
        <v>1.0683779400587104E-2</v>
      </c>
      <c r="CY29" s="1">
        <f ca="1"/>
        <v>0.12258214537489064</v>
      </c>
      <c r="CZ29" s="1">
        <f ca="1"/>
        <v>0.86541307369926879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>
        <f ca="1"/>
        <v>0</v>
      </c>
      <c r="CW30" s="1">
        <f ca="1"/>
        <v>0</v>
      </c>
      <c r="CX30" s="1">
        <f ca="1"/>
        <v>0</v>
      </c>
      <c r="CY30" s="1">
        <f ca="1"/>
        <v>0</v>
      </c>
      <c r="CZ30" s="1">
        <f ca="1"/>
        <v>1</v>
      </c>
    </row>
    <row r="31" spans="1:104">
      <c r="A31" s="9">
        <f>IF(RIGHT(A24,2)="12",(VALUE(LEFT(A24,4))+1)*100+1,A24+1)</f>
        <v>201909</v>
      </c>
      <c r="J31" s="9">
        <f>$A31</f>
        <v>201909</v>
      </c>
      <c r="R31" s="9">
        <f>$A31</f>
        <v>201909</v>
      </c>
      <c r="Z31" s="9">
        <f>$A31</f>
        <v>201909</v>
      </c>
      <c r="AH31" s="9">
        <f>$A31</f>
        <v>201909</v>
      </c>
      <c r="AP31" s="9">
        <f>$A31</f>
        <v>201909</v>
      </c>
      <c r="AX31" s="9">
        <f>$A31</f>
        <v>201909</v>
      </c>
      <c r="BF31" s="9">
        <f>$A31</f>
        <v>201909</v>
      </c>
      <c r="BN31" s="9">
        <f>$A31</f>
        <v>201909</v>
      </c>
      <c r="BO31" s="9">
        <f>BO24+1</f>
        <v>4</v>
      </c>
      <c r="BV31" s="9">
        <f>$A31</f>
        <v>201909</v>
      </c>
      <c r="BW31" s="9">
        <f>BW24+1</f>
        <v>4</v>
      </c>
      <c r="CD31" s="9">
        <f>$A31</f>
        <v>201909</v>
      </c>
      <c r="CE31" s="9">
        <f>CE24+1</f>
        <v>4</v>
      </c>
      <c r="CL31" s="9">
        <f>$A31</f>
        <v>201909</v>
      </c>
      <c r="CM31" s="9">
        <f>CM24+1</f>
        <v>4</v>
      </c>
      <c r="CT31" s="9">
        <f>$A31</f>
        <v>201909</v>
      </c>
      <c r="CU31" s="9">
        <f>CU24+1</f>
        <v>4</v>
      </c>
    </row>
    <row r="32" spans="1:104">
      <c r="C32" t="s">
        <v>33</v>
      </c>
      <c r="D32" t="s">
        <v>2</v>
      </c>
      <c r="E32" t="s">
        <v>1</v>
      </c>
      <c r="F32" t="s">
        <v>0</v>
      </c>
      <c r="G32" t="s">
        <v>32</v>
      </c>
      <c r="L32" t="s">
        <v>2</v>
      </c>
      <c r="M32" t="s">
        <v>1</v>
      </c>
      <c r="N32" t="s">
        <v>0</v>
      </c>
      <c r="O32" t="s">
        <v>32</v>
      </c>
      <c r="T32" t="s">
        <v>2</v>
      </c>
      <c r="U32" t="s">
        <v>1</v>
      </c>
      <c r="V32" t="s">
        <v>0</v>
      </c>
      <c r="W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>AVERAGE(BH33:BL36)</f>
        <v>0.11297972645970077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>
        <f ca="1">VLOOKUP(CD31,regress!B:K,10,0)</f>
        <v>-1.0719261537606283E-2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>
        <f>A31</f>
        <v>201909</v>
      </c>
      <c r="B33" t="s">
        <v>2</v>
      </c>
      <c r="C33" s="1">
        <f>VLOOKUP($A33,'WCD I_our'!$A:$F,2,0)</f>
        <v>6.8519502548459402E-3</v>
      </c>
      <c r="D33" s="1">
        <f>VLOOKUP($A33,'WCD I_our'!$A:$F,3,0)</f>
        <v>0.98311454548761101</v>
      </c>
      <c r="E33" s="1">
        <f>VLOOKUP($A33,'WCD I_our'!$A:$F,4,0)</f>
        <v>1.00335042575422E-2</v>
      </c>
      <c r="F33" s="1">
        <f>VLOOKUP($A33,'WCD I_our'!$A:$F,5,0)</f>
        <v>0</v>
      </c>
      <c r="G33" s="1">
        <f>VLOOKUP($A33,'WCD I_our'!$A:$F,6,0)</f>
        <v>0</v>
      </c>
      <c r="K33" t="s">
        <v>2</v>
      </c>
      <c r="L33" s="1">
        <f>IF(TYPE(D33)=1,IF(D33&gt;100%,100%,IF(D33&lt;0,0,D33)),D33)</f>
        <v>0.98311454548761101</v>
      </c>
      <c r="M33" s="1">
        <f t="shared" ref="M33:M35" si="59">IF(TYPE(E33)=1,IF(E33&gt;100%,100%,IF(E33&lt;0,0,E33)),E33)</f>
        <v>1.00335042575422E-2</v>
      </c>
      <c r="N33" s="1">
        <f t="shared" ref="N33:N35" si="60">IF(TYPE(F33)=1,IF(F33&gt;100%,100%,IF(F33&lt;0,0,F33)),F33)</f>
        <v>0</v>
      </c>
      <c r="O33" s="1">
        <f t="shared" ref="O33:O35" si="61">IF(TYPE(G33)=1,IF(G33&gt;100%,100%,IF(G33&lt;0,0,G33)),G33)</f>
        <v>0</v>
      </c>
      <c r="P33" s="1"/>
      <c r="S33" t="s">
        <v>2</v>
      </c>
      <c r="T33" s="1">
        <f>IFERROR(L33/SUM($L33:$O33),"")</f>
        <v>0.98989727235519731</v>
      </c>
      <c r="U33" s="1">
        <f t="shared" ref="U33:U35" si="62">IFERROR(M33/SUM($L33:$O33),"")</f>
        <v>1.0102727644802653E-2</v>
      </c>
      <c r="V33" s="1">
        <f t="shared" ref="V33:V35" si="63">IFERROR(N33/SUM($L33:$O33),"")</f>
        <v>0</v>
      </c>
      <c r="W33" s="1">
        <f t="shared" ref="W33:W35" si="64">IFERROR(O33/SUM($L33:$O33),"")</f>
        <v>0</v>
      </c>
      <c r="X33" s="1"/>
      <c r="AA33" t="s">
        <v>2</v>
      </c>
      <c r="AB33" s="1">
        <f>IFERROR(T33,"")</f>
        <v>0.98989727235519731</v>
      </c>
      <c r="AC33" s="1">
        <f t="shared" ref="AC33:AC35" si="65">IFERROR(U33,"")</f>
        <v>1.0102727644802653E-2</v>
      </c>
      <c r="AD33" s="1">
        <f t="shared" ref="AD33:AD35" si="66">IFERROR(V33,"")</f>
        <v>0</v>
      </c>
      <c r="AE33" s="1">
        <f t="shared" ref="AE33:AE35" si="67">IFERROR(W33,"")</f>
        <v>0</v>
      </c>
      <c r="AF33" s="1">
        <f t="shared" ref="AF33:AF35" si="68">IFERROR(X33,"")</f>
        <v>0</v>
      </c>
      <c r="AI33" t="s">
        <v>2</v>
      </c>
      <c r="AJ33" s="1">
        <f>IFERROR(AB33,"")</f>
        <v>0.98989727235519731</v>
      </c>
      <c r="AK33" s="1">
        <f>IF(AC33="","",SUM(AC33:AF33))</f>
        <v>1.0102727644802653E-2</v>
      </c>
      <c r="AL33" s="1">
        <v>0</v>
      </c>
      <c r="AM33" s="1">
        <v>0</v>
      </c>
      <c r="AN33" s="1">
        <v>0</v>
      </c>
      <c r="AQ33" t="s">
        <v>2</v>
      </c>
      <c r="AR33" s="1">
        <f>IF(AJ33="",AR26,MAX(AJ33,50%))</f>
        <v>0.98989727235519731</v>
      </c>
      <c r="AS33" s="1">
        <f>IF(AK33="",AS26,MIN(AK33,50%))</f>
        <v>1.0102727644802653E-2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>-_xlfn.NORM.S.INV(IF(AS33=0,0.01%,AS33))</f>
        <v>2.3225106564494031</v>
      </c>
      <c r="BB33" s="10"/>
      <c r="BC33" s="10"/>
      <c r="BG33" t="s">
        <v>2</v>
      </c>
      <c r="BH33" s="10"/>
      <c r="BI33" s="10">
        <f>BA33-$BA$5</f>
        <v>5.3073129519732198E-2</v>
      </c>
      <c r="BJ33" s="10"/>
      <c r="BK33" s="10"/>
      <c r="BO33" t="s">
        <v>2</v>
      </c>
      <c r="BP33" s="1">
        <f>AR33</f>
        <v>0.98989727235519731</v>
      </c>
      <c r="BQ33" s="1">
        <f t="shared" ref="BQ33:BQ36" si="69">AS33</f>
        <v>1.0102727644802653E-2</v>
      </c>
      <c r="BR33" s="1">
        <f t="shared" ref="BR33:BR36" si="70">AT33</f>
        <v>0</v>
      </c>
      <c r="BS33" s="1">
        <f t="shared" ref="BS33:BS36" si="71">AU33</f>
        <v>0</v>
      </c>
      <c r="BT33" s="1">
        <f t="shared" ref="BT33:BT36" si="72">AV33</f>
        <v>0</v>
      </c>
      <c r="BW33" t="s">
        <v>2</v>
      </c>
      <c r="BX33" s="1" cm="1">
        <f t="array" ref="BX33:CB37">MMULT(BX26:CB30,BP33:BT37)</f>
        <v>0.95241548352445893</v>
      </c>
      <c r="BY33" s="1">
        <v>2.8476311734646022E-2</v>
      </c>
      <c r="BZ33" s="1">
        <v>1.7529456084243052E-2</v>
      </c>
      <c r="CA33" s="1">
        <v>1.5787486566520492E-3</v>
      </c>
      <c r="CB33" s="1">
        <v>0</v>
      </c>
      <c r="CE33" t="s">
        <v>2</v>
      </c>
      <c r="CF33" s="10"/>
      <c r="CG33" s="10">
        <f ca="1">MAX($CG$5+CD32,0)</f>
        <v>2.324434844326889</v>
      </c>
      <c r="CH33" s="10"/>
      <c r="CI33" s="10"/>
      <c r="CJ33" s="10"/>
      <c r="CM33" t="s">
        <v>2</v>
      </c>
      <c r="CN33" s="1">
        <f ca="1">1-CO33</f>
        <v>0.98994890006863012</v>
      </c>
      <c r="CO33" s="1">
        <f ca="1">_xlfn.NORM.S.DIST(-CG33,1)</f>
        <v>1.005109993136993E-2</v>
      </c>
      <c r="CP33" s="1">
        <v>0</v>
      </c>
      <c r="CQ33" s="1">
        <v>0</v>
      </c>
      <c r="CR33" s="1">
        <v>0</v>
      </c>
      <c r="CU33" t="s">
        <v>2</v>
      </c>
      <c r="CV33" s="1" cm="1">
        <f t="array" aca="1" ref="CV33:CZ37" ca="1">MMULT(CV26:CZ30,CN33:CR37)</f>
        <v>0.96874862369627979</v>
      </c>
      <c r="CW33" s="1">
        <f ca="1"/>
        <v>1.7185554917979465E-2</v>
      </c>
      <c r="CX33" s="1">
        <f ca="1"/>
        <v>1.0459342074825469E-2</v>
      </c>
      <c r="CY33" s="1">
        <f ca="1"/>
        <v>2.9998649395545189E-3</v>
      </c>
      <c r="CZ33" s="1">
        <f ca="1"/>
        <v>6.0661437136103372E-4</v>
      </c>
    </row>
    <row r="34" spans="1:104">
      <c r="A34" s="11">
        <f>A31</f>
        <v>201909</v>
      </c>
      <c r="B34" t="s">
        <v>1</v>
      </c>
      <c r="C34" s="1">
        <f>VLOOKUP($A34,'WCD I_our'!$G:$L,2,0)</f>
        <v>1.5878903649667001E-2</v>
      </c>
      <c r="D34" s="1">
        <f>VLOOKUP($A34,'WCD I_our'!$G:$L,3,0)</f>
        <v>0.18097153723533899</v>
      </c>
      <c r="E34" s="1">
        <f>VLOOKUP($A34,'WCD I_our'!$G:$L,4,0)</f>
        <v>0.434042748768529</v>
      </c>
      <c r="F34" s="1">
        <f>VLOOKUP($A34,'WCD I_our'!$G:$L,5,0)</f>
        <v>0.36910681034646398</v>
      </c>
      <c r="G34" s="1">
        <f>VLOOKUP($A34,'WCD I_our'!$G:$L,6,0)</f>
        <v>0</v>
      </c>
      <c r="K34" t="s">
        <v>1</v>
      </c>
      <c r="L34" s="1">
        <f t="shared" ref="L34:L35" si="73">IF(TYPE(D34)=1,IF(D34&gt;100%,100%,IF(D34&lt;0,0,D34)),D34)</f>
        <v>0.18097153723533899</v>
      </c>
      <c r="M34" s="1">
        <f t="shared" si="59"/>
        <v>0.434042748768529</v>
      </c>
      <c r="N34" s="1">
        <f t="shared" si="60"/>
        <v>0.36910681034646398</v>
      </c>
      <c r="O34" s="1">
        <f t="shared" si="61"/>
        <v>0</v>
      </c>
      <c r="P34" s="1"/>
      <c r="S34" t="s">
        <v>1</v>
      </c>
      <c r="T34" s="1">
        <f t="shared" ref="T34:T35" si="74">IFERROR(L34/SUM($L34:$O34),"")</f>
        <v>0.18389153317257606</v>
      </c>
      <c r="U34" s="1">
        <f t="shared" si="62"/>
        <v>0.44104607692915104</v>
      </c>
      <c r="V34" s="1">
        <f t="shared" si="63"/>
        <v>0.3750623898982729</v>
      </c>
      <c r="W34" s="1">
        <f t="shared" si="64"/>
        <v>0</v>
      </c>
      <c r="X34" s="1"/>
      <c r="AA34" t="s">
        <v>1</v>
      </c>
      <c r="AB34" s="1">
        <f t="shared" ref="AB34:AB35" si="75">IFERROR(T34,"")</f>
        <v>0.18389153317257606</v>
      </c>
      <c r="AC34" s="1">
        <f t="shared" si="65"/>
        <v>0.44104607692915104</v>
      </c>
      <c r="AD34" s="1">
        <f t="shared" si="66"/>
        <v>0.3750623898982729</v>
      </c>
      <c r="AE34" s="1">
        <f t="shared" si="67"/>
        <v>0</v>
      </c>
      <c r="AF34" s="1">
        <f t="shared" si="68"/>
        <v>0</v>
      </c>
      <c r="AI34" t="s">
        <v>1</v>
      </c>
      <c r="AJ34" s="1">
        <f>IF(AB34="","",(SUM(AB34)))</f>
        <v>0.18389153317257606</v>
      </c>
      <c r="AK34" s="1">
        <f>IFERROR(AC34,"")</f>
        <v>0.44104607692915104</v>
      </c>
      <c r="AL34" s="1">
        <f>IF(AD34="","",(SUM(AD34:AF34)))</f>
        <v>0.3750623898982729</v>
      </c>
      <c r="AM34" s="1">
        <v>0</v>
      </c>
      <c r="AN34" s="1">
        <v>0</v>
      </c>
      <c r="AP34" s="34">
        <f>IF(AK34&gt;=MAX(AJ34,AL34),0,(MAX(AJ34,AL34)-AK34)/(2*MAX(AJ34,AL34)+MIN(AJ34,AL34)))</f>
        <v>0</v>
      </c>
      <c r="AQ34" t="s">
        <v>1</v>
      </c>
      <c r="AR34" s="1">
        <f>IF(AK34="",AR27,AJ34*(1-$AP34))</f>
        <v>0.18389153317257606</v>
      </c>
      <c r="AS34" s="1">
        <f>IF(AK34="",AS27,AK34+AJ34*$AP34+AL34*$AP34)</f>
        <v>0.44104607692915104</v>
      </c>
      <c r="AT34" s="1">
        <f>IF(AK34="",AT27,AL34*(1-$AP34))</f>
        <v>0.3750623898982729</v>
      </c>
      <c r="AU34" s="1">
        <v>0</v>
      </c>
      <c r="AV34" s="1">
        <v>0</v>
      </c>
      <c r="AW34" s="1"/>
      <c r="AY34" t="s">
        <v>1</v>
      </c>
      <c r="AZ34" s="10">
        <f>_xlfn.NORM.S.INV(IF(AR34=0,0.01%,AR34))</f>
        <v>-0.90063378286839124</v>
      </c>
      <c r="BA34" s="10"/>
      <c r="BB34" s="10">
        <f>-_xlfn.NORM.S.INV(IF(AT34=0,0.01%,AT34))</f>
        <v>0.31847483588962905</v>
      </c>
      <c r="BC34" s="10"/>
      <c r="BG34" t="s">
        <v>1</v>
      </c>
      <c r="BH34" s="10">
        <f>AZ34-$AZ$6</f>
        <v>-0.46389265058297019</v>
      </c>
      <c r="BI34" s="10"/>
      <c r="BJ34" s="10">
        <f>BB34-$BB$6</f>
        <v>-0.3134770918811281</v>
      </c>
      <c r="BK34" s="10"/>
      <c r="BO34" t="s">
        <v>1</v>
      </c>
      <c r="BP34" s="1">
        <f t="shared" ref="BP34:BP36" si="76">AR34</f>
        <v>0.18389153317257606</v>
      </c>
      <c r="BQ34" s="1">
        <f t="shared" si="69"/>
        <v>0.44104607692915104</v>
      </c>
      <c r="BR34" s="1">
        <f t="shared" si="70"/>
        <v>0.3750623898982729</v>
      </c>
      <c r="BS34" s="1">
        <f t="shared" si="71"/>
        <v>0</v>
      </c>
      <c r="BT34" s="1">
        <f t="shared" si="72"/>
        <v>0</v>
      </c>
      <c r="BW34" t="s">
        <v>1</v>
      </c>
      <c r="BX34" s="1">
        <v>0.59797576257432639</v>
      </c>
      <c r="BY34" s="1">
        <v>0.19668830424492473</v>
      </c>
      <c r="BZ34" s="1">
        <v>0.18358540256016237</v>
      </c>
      <c r="CA34" s="1">
        <v>2.1750530620586538E-2</v>
      </c>
      <c r="CB34" s="1">
        <v>0</v>
      </c>
      <c r="CE34" t="s">
        <v>1</v>
      </c>
      <c r="CF34" s="10">
        <f ca="1">MIN($CF$6+CD32,0)</f>
        <v>-0.75186057177193455</v>
      </c>
      <c r="CG34" s="10"/>
      <c r="CH34" s="10">
        <f ca="1">MAX($CH$6+CD32,0)</f>
        <v>0.37462815326922944</v>
      </c>
      <c r="CI34" s="10"/>
      <c r="CJ34" s="10"/>
      <c r="CM34" t="s">
        <v>1</v>
      </c>
      <c r="CN34" s="1">
        <f ca="1">_xlfn.NORM.S.DIST(CF34,1)</f>
        <v>0.22606745563315808</v>
      </c>
      <c r="CO34" s="1">
        <f ca="1">1-CN34-CP34</f>
        <v>0.41996402830075341</v>
      </c>
      <c r="CP34" s="1">
        <f ca="1">_xlfn.NORM.S.DIST(-CH34,1)</f>
        <v>0.35396851606608848</v>
      </c>
      <c r="CQ34" s="1">
        <v>0</v>
      </c>
      <c r="CR34" s="1">
        <v>0</v>
      </c>
      <c r="CU34" t="s">
        <v>1</v>
      </c>
      <c r="CV34" s="1">
        <f ca="1"/>
        <v>0.37435575943337485</v>
      </c>
      <c r="CW34" s="1">
        <f ca="1"/>
        <v>7.1727550812769242E-2</v>
      </c>
      <c r="CX34" s="1">
        <f ca="1"/>
        <v>0.22719911918353469</v>
      </c>
      <c r="CY34" s="1">
        <f ca="1"/>
        <v>0.18133156745005041</v>
      </c>
      <c r="CZ34" s="1">
        <f ca="1"/>
        <v>0.14538600312027072</v>
      </c>
    </row>
    <row r="35" spans="1:104">
      <c r="A35" s="11">
        <f>A31</f>
        <v>201909</v>
      </c>
      <c r="B35" t="s">
        <v>0</v>
      </c>
      <c r="C35" s="1">
        <f>VLOOKUP($A35,'WCD I_our'!$M:$R,2,0)</f>
        <v>0</v>
      </c>
      <c r="D35" s="1">
        <f>VLOOKUP($A35,'WCD I_our'!$M:$R,3,0)</f>
        <v>0.28358460981368799</v>
      </c>
      <c r="E35" s="1">
        <f>VLOOKUP($A35,'WCD I_our'!$M:$R,4,0)</f>
        <v>0.29403759193321999</v>
      </c>
      <c r="F35" s="1">
        <f>VLOOKUP($A35,'WCD I_our'!$M:$R,5,0)</f>
        <v>0.33429324787633702</v>
      </c>
      <c r="G35" s="1">
        <f>VLOOKUP($A35,'WCD I_our'!$M:$R,6,0)</f>
        <v>8.8084550376755111E-2</v>
      </c>
      <c r="K35" t="s">
        <v>0</v>
      </c>
      <c r="L35" s="1">
        <f t="shared" si="73"/>
        <v>0.28358460981368799</v>
      </c>
      <c r="M35" s="1">
        <f t="shared" si="59"/>
        <v>0.29403759193321999</v>
      </c>
      <c r="N35" s="1">
        <f t="shared" si="60"/>
        <v>0.33429324787633702</v>
      </c>
      <c r="O35" s="1">
        <f t="shared" si="61"/>
        <v>8.8084550376755111E-2</v>
      </c>
      <c r="P35" s="1"/>
      <c r="S35" t="s">
        <v>0</v>
      </c>
      <c r="T35" s="1">
        <f t="shared" si="74"/>
        <v>0.28358460981368799</v>
      </c>
      <c r="U35" s="1">
        <f t="shared" si="62"/>
        <v>0.29403759193321999</v>
      </c>
      <c r="V35" s="1">
        <f t="shared" si="63"/>
        <v>0.33429324787633702</v>
      </c>
      <c r="W35" s="1">
        <f t="shared" si="64"/>
        <v>8.8084550376755111E-2</v>
      </c>
      <c r="X35" s="1"/>
      <c r="AA35" t="s">
        <v>0</v>
      </c>
      <c r="AB35" s="1">
        <f t="shared" si="75"/>
        <v>0.28358460981368799</v>
      </c>
      <c r="AC35" s="1">
        <f t="shared" si="65"/>
        <v>0.29403759193321999</v>
      </c>
      <c r="AD35" s="1">
        <f t="shared" si="66"/>
        <v>0.33429324787633702</v>
      </c>
      <c r="AE35" s="1">
        <f t="shared" si="67"/>
        <v>8.8084550376755111E-2</v>
      </c>
      <c r="AF35" s="1">
        <f t="shared" si="68"/>
        <v>0</v>
      </c>
      <c r="AI35" t="s">
        <v>0</v>
      </c>
      <c r="AJ35" s="1">
        <v>0</v>
      </c>
      <c r="AK35" s="1">
        <f>IF(AC35="","",(SUM(AB35:AC35)))</f>
        <v>0.57762220174690793</v>
      </c>
      <c r="AL35" s="1">
        <f>IFERROR(AD35,"")</f>
        <v>0.33429324787633702</v>
      </c>
      <c r="AM35" s="1">
        <f>IF(AE35="","",(SUM(AE35:AF35)))</f>
        <v>8.8084550376755111E-2</v>
      </c>
      <c r="AN35" s="1">
        <v>0</v>
      </c>
      <c r="AP35" s="34">
        <f>IF(AL35&gt;=MAX(AK35,AM35),0,(MAX(AK35,AM35)-AL35)/(2*MAX(AK35,AM35)+MIN(AK35,AM35)))</f>
        <v>0.19570762275990652</v>
      </c>
      <c r="AQ35" t="s">
        <v>0</v>
      </c>
      <c r="AR35" s="1">
        <v>0</v>
      </c>
      <c r="AS35" s="1">
        <f>IF(AL35="",AS28,AK35*(1-$AP35))</f>
        <v>0.46457713378967747</v>
      </c>
      <c r="AT35" s="1">
        <f>IF(AL35="",AT28,AL35+AK35*$AP35+AM35*$AP35)</f>
        <v>0.46457713378967747</v>
      </c>
      <c r="AU35" s="1">
        <f>IF(AL35="",AU28,AM35*(1-$AP35))</f>
        <v>7.0845732420645138E-2</v>
      </c>
      <c r="AV35" s="1">
        <v>0</v>
      </c>
      <c r="AW35" s="1"/>
      <c r="AY35" t="s">
        <v>0</v>
      </c>
      <c r="AZ35" s="10"/>
      <c r="BA35" s="10">
        <f>_xlfn.NORM.S.INV(IF(AS35=0,0.01%,AS35))</f>
        <v>-8.8908953866850826E-2</v>
      </c>
      <c r="BB35" s="10"/>
      <c r="BC35" s="10">
        <f>-_xlfn.NORM.S.INV(IF(AU35=0,0.01%,AU35))</f>
        <v>1.4695212410255847</v>
      </c>
      <c r="BG35" t="s">
        <v>0</v>
      </c>
      <c r="BH35" s="10"/>
      <c r="BI35" s="10">
        <f>BA35-$BA$7</f>
        <v>1.1245928075860492</v>
      </c>
      <c r="BJ35" s="10"/>
      <c r="BK35" s="10">
        <f>BC35-$BC$7</f>
        <v>0.39056189057622226</v>
      </c>
      <c r="BO35" t="s">
        <v>0</v>
      </c>
      <c r="BP35" s="1">
        <f t="shared" si="76"/>
        <v>0</v>
      </c>
      <c r="BQ35" s="1">
        <f t="shared" si="69"/>
        <v>0.46457713378967747</v>
      </c>
      <c r="BR35" s="1">
        <f t="shared" si="70"/>
        <v>0.46457713378967747</v>
      </c>
      <c r="BS35" s="1">
        <f t="shared" si="71"/>
        <v>7.0845732420645138E-2</v>
      </c>
      <c r="BT35" s="1">
        <f t="shared" si="72"/>
        <v>0</v>
      </c>
      <c r="BW35" t="s">
        <v>0</v>
      </c>
      <c r="BX35" s="1">
        <v>3.2627788310496689E-2</v>
      </c>
      <c r="BY35" s="1">
        <v>0.33967232943634884</v>
      </c>
      <c r="BZ35" s="1">
        <v>0.33516839162359502</v>
      </c>
      <c r="CA35" s="1">
        <v>9.1137720583619131E-2</v>
      </c>
      <c r="CB35" s="1">
        <v>0.20139377004594045</v>
      </c>
      <c r="CE35" t="s">
        <v>0</v>
      </c>
      <c r="CF35" s="10"/>
      <c r="CG35" s="10">
        <f ca="1">MIN($CG$7+CD32,0)</f>
        <v>-1.4872054743848526</v>
      </c>
      <c r="CH35" s="10"/>
      <c r="CI35" s="10">
        <f ca="1">MAX($CI$7+CD32,0)</f>
        <v>0.4757553128402871</v>
      </c>
      <c r="CJ35" s="10"/>
      <c r="CM35" t="s">
        <v>0</v>
      </c>
      <c r="CN35" s="1">
        <v>0</v>
      </c>
      <c r="CO35" s="1">
        <f ca="1">_xlfn.NORM.S.DIST(CG35,1)</f>
        <v>6.8480275325744397E-2</v>
      </c>
      <c r="CP35" s="1">
        <f ca="1">1-CO35-CQ35</f>
        <v>0.61439536991084909</v>
      </c>
      <c r="CQ35" s="1">
        <f ca="1">_xlfn.NORM.S.DIST(-CI35,1)</f>
        <v>0.3171243547634065</v>
      </c>
      <c r="CR35" s="1">
        <v>0</v>
      </c>
      <c r="CU35" t="s">
        <v>0</v>
      </c>
      <c r="CV35" s="1">
        <f ca="1"/>
        <v>4.2185155309787691E-2</v>
      </c>
      <c r="CW35" s="1">
        <f ca="1"/>
        <v>4.2600584565309157E-2</v>
      </c>
      <c r="CX35" s="1">
        <f ca="1"/>
        <v>0.19160934998680831</v>
      </c>
      <c r="CY35" s="1">
        <f ca="1"/>
        <v>0.23412486444222066</v>
      </c>
      <c r="CZ35" s="1">
        <f ca="1"/>
        <v>0.48948004569587422</v>
      </c>
    </row>
    <row r="36" spans="1:104">
      <c r="L36" s="1"/>
      <c r="M36" s="1"/>
      <c r="N36" s="1"/>
      <c r="O36" s="1"/>
      <c r="P36" s="1"/>
      <c r="T36" s="1"/>
      <c r="U36" s="1"/>
      <c r="V36" s="1"/>
      <c r="W36" s="1"/>
      <c r="X36" s="1"/>
      <c r="Z36" s="33"/>
      <c r="AA36" t="s">
        <v>42</v>
      </c>
      <c r="AB36" s="1">
        <f>$AB$8</f>
        <v>0</v>
      </c>
      <c r="AC36" s="1">
        <f>$AC$8</f>
        <v>0</v>
      </c>
      <c r="AD36" s="1">
        <f>$AD$8</f>
        <v>0</v>
      </c>
      <c r="AE36" s="1">
        <f>$AE$8</f>
        <v>0.5</v>
      </c>
      <c r="AF36" s="1">
        <f>$AF$8</f>
        <v>0.5</v>
      </c>
      <c r="AI36" t="s">
        <v>42</v>
      </c>
      <c r="AJ36" s="1">
        <v>0</v>
      </c>
      <c r="AK36" s="1">
        <v>0</v>
      </c>
      <c r="AL36" s="1">
        <f>IF(AD36="","",(SUM(AB36:AD36)))</f>
        <v>0</v>
      </c>
      <c r="AM36" s="1">
        <f>IFERROR(AE36,"")</f>
        <v>0.5</v>
      </c>
      <c r="AN36" s="1">
        <f>IF(AF36="","",(SUM(AF36)))</f>
        <v>0.5</v>
      </c>
      <c r="AP36" s="34">
        <f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>IF(AM36="",AT29,AL36*(1-$AP36))</f>
        <v>0</v>
      </c>
      <c r="AU36" s="1">
        <f>IF(AM36="",AU29,AM36+AL36*$AP36+AN36*$AP36)</f>
        <v>0.5</v>
      </c>
      <c r="AV36" s="1">
        <f>IF(AM36="",AV29,AN36*(1-$AP36))</f>
        <v>0.5</v>
      </c>
      <c r="AW36" s="1"/>
      <c r="AY36" t="s">
        <v>42</v>
      </c>
      <c r="AZ36" s="10"/>
      <c r="BA36" s="10"/>
      <c r="BB36" s="10">
        <f>_xlfn.NORM.S.INV(IF(AT36=0,0.01%,AT36))</f>
        <v>-3.71901648545568</v>
      </c>
      <c r="BC36" s="10"/>
      <c r="BD36" s="10">
        <f>-_xlfn.NORM.S.INV(IF(AV36=0,0.01%,AV36))</f>
        <v>0</v>
      </c>
      <c r="BG36" t="s">
        <v>42</v>
      </c>
      <c r="BH36" s="10"/>
      <c r="BI36" s="10"/>
      <c r="BJ36" s="10">
        <f>BB36-$BB$8</f>
        <v>0</v>
      </c>
      <c r="BK36" s="10"/>
      <c r="BL36" s="10">
        <f>BD36-$BD$8</f>
        <v>0</v>
      </c>
      <c r="BO36" t="s">
        <v>42</v>
      </c>
      <c r="BP36" s="1">
        <f t="shared" si="76"/>
        <v>0</v>
      </c>
      <c r="BQ36" s="1">
        <f t="shared" si="69"/>
        <v>0</v>
      </c>
      <c r="BR36" s="1">
        <f t="shared" si="70"/>
        <v>0</v>
      </c>
      <c r="BS36" s="1">
        <f t="shared" si="71"/>
        <v>0.5</v>
      </c>
      <c r="BT36" s="1">
        <f t="shared" si="72"/>
        <v>0.5</v>
      </c>
      <c r="BW36" t="s">
        <v>42</v>
      </c>
      <c r="BX36" s="1">
        <v>0</v>
      </c>
      <c r="BY36" s="1">
        <v>0</v>
      </c>
      <c r="BZ36" s="1">
        <v>0</v>
      </c>
      <c r="CA36" s="1">
        <v>6.25E-2</v>
      </c>
      <c r="CB36" s="1">
        <v>0.9375</v>
      </c>
      <c r="CE36" t="s">
        <v>42</v>
      </c>
      <c r="CF36" s="10"/>
      <c r="CG36" s="10"/>
      <c r="CH36" s="10">
        <f ca="1">MIN($CH$8+CD32,0)</f>
        <v>-2.2648139356330428</v>
      </c>
      <c r="CI36" s="10"/>
      <c r="CJ36" s="10">
        <f ca="1">MAX($CJ$8+CD32,0)</f>
        <v>4.44028683802874E-3</v>
      </c>
      <c r="CM36" t="s">
        <v>42</v>
      </c>
      <c r="CN36" s="1">
        <v>0</v>
      </c>
      <c r="CO36" s="1">
        <v>0</v>
      </c>
      <c r="CP36" s="1">
        <f ca="1">_xlfn.NORM.S.DIST(CH36,1)</f>
        <v>1.1762049948198336E-2</v>
      </c>
      <c r="CQ36" s="1">
        <f ca="1">1-CP36-CR36</f>
        <v>0.49000936238769505</v>
      </c>
      <c r="CR36" s="1">
        <f ca="1">_xlfn.NORM.S.DIST(-CJ36,1)</f>
        <v>0.49822858766410666</v>
      </c>
      <c r="CU36" t="s">
        <v>42</v>
      </c>
      <c r="CV36" s="1">
        <f ca="1"/>
        <v>4.2627616303735479E-4</v>
      </c>
      <c r="CW36" s="1">
        <f ca="1"/>
        <v>1.2179069085737453E-3</v>
      </c>
      <c r="CX36" s="1">
        <f ca="1"/>
        <v>8.4143285220405692E-3</v>
      </c>
      <c r="CY36" s="1">
        <f ca="1"/>
        <v>6.3454485544111663E-2</v>
      </c>
      <c r="CZ36" s="1">
        <f ca="1"/>
        <v>0.92648700286223673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v>0</v>
      </c>
      <c r="BY37" s="1">
        <v>0</v>
      </c>
      <c r="BZ37" s="1">
        <v>0</v>
      </c>
      <c r="CA37" s="1">
        <v>0</v>
      </c>
      <c r="CB37" s="1"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>
        <f ca="1"/>
        <v>0</v>
      </c>
      <c r="CW37" s="1">
        <f ca="1"/>
        <v>0</v>
      </c>
      <c r="CX37" s="1">
        <f ca="1"/>
        <v>0</v>
      </c>
      <c r="CY37" s="1">
        <f ca="1"/>
        <v>0</v>
      </c>
      <c r="CZ37" s="1">
        <f ca="1"/>
        <v>1</v>
      </c>
    </row>
    <row r="38" spans="1:104">
      <c r="A38" s="9">
        <f>IF(RIGHT(A31,2)="12",(VALUE(LEFT(A31,4))+1)*100+1,A31+1)</f>
        <v>201910</v>
      </c>
      <c r="J38" s="9">
        <f>$A38</f>
        <v>201910</v>
      </c>
      <c r="R38" s="9">
        <f>$A38</f>
        <v>201910</v>
      </c>
      <c r="Z38" s="9">
        <f>$A38</f>
        <v>201910</v>
      </c>
      <c r="AH38" s="9">
        <f>$A38</f>
        <v>201910</v>
      </c>
      <c r="AP38" s="9">
        <f>$A38</f>
        <v>201910</v>
      </c>
      <c r="AX38" s="9">
        <f>$A38</f>
        <v>201910</v>
      </c>
      <c r="BF38" s="9">
        <f>$A38</f>
        <v>201910</v>
      </c>
      <c r="BN38" s="9">
        <f>$A38</f>
        <v>201910</v>
      </c>
      <c r="BO38" s="9">
        <f>BO31+1</f>
        <v>5</v>
      </c>
      <c r="BV38" s="9">
        <f>$A38</f>
        <v>201910</v>
      </c>
      <c r="BW38" s="9">
        <f>BW31+1</f>
        <v>5</v>
      </c>
      <c r="CD38" s="9">
        <f>$A38</f>
        <v>201910</v>
      </c>
      <c r="CE38" s="9">
        <f>CE31+1</f>
        <v>5</v>
      </c>
      <c r="CL38" s="9">
        <f>$A38</f>
        <v>201910</v>
      </c>
      <c r="CM38" s="9">
        <f>CM31+1</f>
        <v>5</v>
      </c>
      <c r="CT38" s="9">
        <f>$A38</f>
        <v>201910</v>
      </c>
      <c r="CU38" s="9">
        <f>CU31+1</f>
        <v>5</v>
      </c>
    </row>
    <row r="39" spans="1:104">
      <c r="C39" t="s">
        <v>33</v>
      </c>
      <c r="D39" t="s">
        <v>2</v>
      </c>
      <c r="E39" t="s">
        <v>1</v>
      </c>
      <c r="F39" t="s">
        <v>0</v>
      </c>
      <c r="G39" t="s">
        <v>32</v>
      </c>
      <c r="L39" t="s">
        <v>2</v>
      </c>
      <c r="M39" t="s">
        <v>1</v>
      </c>
      <c r="N39" t="s">
        <v>0</v>
      </c>
      <c r="O39" t="s">
        <v>32</v>
      </c>
      <c r="T39" t="s">
        <v>2</v>
      </c>
      <c r="U39" t="s">
        <v>1</v>
      </c>
      <c r="V39" t="s">
        <v>0</v>
      </c>
      <c r="W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>AVERAGE(BH40:BL43)</f>
        <v>0.14983201580441532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>
        <f ca="1">VLOOKUP(CD38,regress!B:K,10,0)</f>
        <v>-4.3438970269834468E-2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>
        <f>A38</f>
        <v>201910</v>
      </c>
      <c r="B40" t="s">
        <v>2</v>
      </c>
      <c r="C40" s="1">
        <f>VLOOKUP($A40,'WCD I_our'!$A:$F,2,0)</f>
        <v>2.70435288397335E-3</v>
      </c>
      <c r="D40" s="1">
        <f>VLOOKUP($A40,'WCD I_our'!$A:$F,3,0)</f>
        <v>0.98982728011872301</v>
      </c>
      <c r="E40" s="1">
        <f>VLOOKUP($A40,'WCD I_our'!$A:$F,4,0)</f>
        <v>7.4683669973035502E-3</v>
      </c>
      <c r="F40" s="1">
        <f>VLOOKUP($A40,'WCD I_our'!$A:$F,5,0)</f>
        <v>0</v>
      </c>
      <c r="G40" s="1">
        <f>VLOOKUP($A40,'WCD I_our'!$A:$F,6,0)</f>
        <v>0</v>
      </c>
      <c r="K40" t="s">
        <v>2</v>
      </c>
      <c r="L40" s="1">
        <f>IF(TYPE(D40)=1,IF(D40&gt;100%,100%,IF(D40&lt;0,0,D40)),D40)</f>
        <v>0.98982728011872301</v>
      </c>
      <c r="M40" s="1">
        <f t="shared" ref="M40:M42" si="77">IF(TYPE(E40)=1,IF(E40&gt;100%,100%,IF(E40&lt;0,0,E40)),E40)</f>
        <v>7.4683669973035502E-3</v>
      </c>
      <c r="N40" s="1">
        <f t="shared" ref="N40:N42" si="78">IF(TYPE(F40)=1,IF(F40&gt;100%,100%,IF(F40&lt;0,0,F40)),F40)</f>
        <v>0</v>
      </c>
      <c r="O40" s="1">
        <f t="shared" ref="O40:O42" si="79">IF(TYPE(G40)=1,IF(G40&gt;100%,100%,IF(G40&lt;0,0,G40)),G40)</f>
        <v>0</v>
      </c>
      <c r="P40" s="1"/>
      <c r="S40" t="s">
        <v>2</v>
      </c>
      <c r="T40" s="1">
        <f>IFERROR(L40/SUM($L40:$O40),"")</f>
        <v>0.99251138113467097</v>
      </c>
      <c r="U40" s="1">
        <f t="shared" ref="U40:U42" si="80">IFERROR(M40/SUM($L40:$O40),"")</f>
        <v>7.4886188653289802E-3</v>
      </c>
      <c r="V40" s="1">
        <f t="shared" ref="V40:V42" si="81">IFERROR(N40/SUM($L40:$O40),"")</f>
        <v>0</v>
      </c>
      <c r="W40" s="1">
        <f t="shared" ref="W40:W42" si="82">IFERROR(O40/SUM($L40:$O40),"")</f>
        <v>0</v>
      </c>
      <c r="X40" s="1"/>
      <c r="AA40" t="s">
        <v>2</v>
      </c>
      <c r="AB40" s="1">
        <f>IFERROR(T40,"")</f>
        <v>0.99251138113467097</v>
      </c>
      <c r="AC40" s="1">
        <f t="shared" ref="AC40:AC42" si="83">IFERROR(U40,"")</f>
        <v>7.4886188653289802E-3</v>
      </c>
      <c r="AD40" s="1">
        <f t="shared" ref="AD40:AD42" si="84">IFERROR(V40,"")</f>
        <v>0</v>
      </c>
      <c r="AE40" s="1">
        <f t="shared" ref="AE40:AE42" si="85">IFERROR(W40,"")</f>
        <v>0</v>
      </c>
      <c r="AF40" s="1">
        <f t="shared" ref="AF40:AF42" si="86">IFERROR(X40,"")</f>
        <v>0</v>
      </c>
      <c r="AI40" t="s">
        <v>2</v>
      </c>
      <c r="AJ40" s="1">
        <f>IFERROR(AB40,"")</f>
        <v>0.99251138113467097</v>
      </c>
      <c r="AK40" s="1">
        <f>IF(AC40="","",SUM(AC40:AF40))</f>
        <v>7.4886188653289802E-3</v>
      </c>
      <c r="AL40" s="1">
        <v>0</v>
      </c>
      <c r="AM40" s="1">
        <v>0</v>
      </c>
      <c r="AN40" s="1">
        <v>0</v>
      </c>
      <c r="AQ40" t="s">
        <v>2</v>
      </c>
      <c r="AR40" s="1">
        <f>IF(AJ40="",AR33,MAX(AJ40,50%))</f>
        <v>0.99251138113467097</v>
      </c>
      <c r="AS40" s="1">
        <f>IF(AK40="",AS33,MIN(AK40,50%))</f>
        <v>7.4886188653289802E-3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>-_xlfn.NORM.S.INV(IF(AS40=0,0.01%,AS40))</f>
        <v>2.4329289926590145</v>
      </c>
      <c r="BB40" s="10"/>
      <c r="BC40" s="10"/>
      <c r="BG40" t="s">
        <v>2</v>
      </c>
      <c r="BH40" s="10"/>
      <c r="BI40" s="10">
        <f>BA40-$BA$5</f>
        <v>0.16349146572934359</v>
      </c>
      <c r="BJ40" s="10"/>
      <c r="BK40" s="10"/>
      <c r="BO40" t="s">
        <v>2</v>
      </c>
      <c r="BP40" s="1">
        <f>AR40</f>
        <v>0.99251138113467097</v>
      </c>
      <c r="BQ40" s="1">
        <f t="shared" ref="BQ40:BQ43" si="87">AS40</f>
        <v>7.4886188653289802E-3</v>
      </c>
      <c r="BR40" s="1">
        <f t="shared" ref="BR40:BR43" si="88">AT40</f>
        <v>0</v>
      </c>
      <c r="BS40" s="1">
        <f t="shared" ref="BS40:BS43" si="89">AU40</f>
        <v>0</v>
      </c>
      <c r="BT40" s="1">
        <f t="shared" ref="BT40:BT43" si="90">AV40</f>
        <v>0</v>
      </c>
      <c r="BW40" t="s">
        <v>2</v>
      </c>
      <c r="BX40" s="1" cm="1">
        <f t="array" ref="BX40:CB44">MMULT(BX33:CB37,BP40:BT44)</f>
        <v>0.94794557198721718</v>
      </c>
      <c r="BY40" s="1">
        <v>2.7167596413283448E-2</v>
      </c>
      <c r="BZ40" s="1">
        <v>2.3158090955352532E-2</v>
      </c>
      <c r="CA40" s="1">
        <v>9.3936631582071687E-4</v>
      </c>
      <c r="CB40" s="1">
        <v>7.8937432832602459E-4</v>
      </c>
      <c r="CE40" t="s">
        <v>2</v>
      </c>
      <c r="CF40" s="10"/>
      <c r="CG40" s="10">
        <f ca="1">MAX($CG$5+CD39,0)</f>
        <v>2.2917151355946608</v>
      </c>
      <c r="CH40" s="10"/>
      <c r="CI40" s="10"/>
      <c r="CJ40" s="10"/>
      <c r="CM40" t="s">
        <v>2</v>
      </c>
      <c r="CN40" s="1">
        <f ca="1">1-CO40</f>
        <v>0.9890389567749458</v>
      </c>
      <c r="CO40" s="1">
        <f ca="1">_xlfn.NORM.S.DIST(-CG40,1)</f>
        <v>1.0961043225054208E-2</v>
      </c>
      <c r="CP40" s="1">
        <v>0</v>
      </c>
      <c r="CQ40" s="1">
        <v>0</v>
      </c>
      <c r="CR40" s="1">
        <v>0</v>
      </c>
      <c r="CU40" t="s">
        <v>2</v>
      </c>
      <c r="CV40" s="1" cm="1">
        <f t="array" aca="1" ref="CV40:CZ44" ca="1">MMULT(CV33:CZ37,CN40:CR44)</f>
        <v>0.96184822034817552</v>
      </c>
      <c r="CW40" s="1">
        <f ca="1"/>
        <v>1.8464606436150867E-2</v>
      </c>
      <c r="CX40" s="1">
        <f ca="1"/>
        <v>1.2673311231649399E-2</v>
      </c>
      <c r="CY40" s="1">
        <f ca="1"/>
        <v>4.9073151428862235E-3</v>
      </c>
      <c r="CZ40" s="1">
        <f ca="1"/>
        <v>2.1065468411382931E-3</v>
      </c>
    </row>
    <row r="41" spans="1:104">
      <c r="A41" s="11">
        <f>A38</f>
        <v>201910</v>
      </c>
      <c r="B41" t="s">
        <v>1</v>
      </c>
      <c r="C41" s="1">
        <f>VLOOKUP($A41,'WCD I_our'!$G:$L,2,0)</f>
        <v>1.04973018022987E-2</v>
      </c>
      <c r="D41" s="1">
        <f>VLOOKUP($A41,'WCD I_our'!$G:$L,3,0)</f>
        <v>0.114800440505789</v>
      </c>
      <c r="E41" s="1">
        <f>VLOOKUP($A41,'WCD I_our'!$G:$L,4,0)</f>
        <v>0.318157149979305</v>
      </c>
      <c r="F41" s="1">
        <f>VLOOKUP($A41,'WCD I_our'!$G:$L,5,0)</f>
        <v>0.55654510771260601</v>
      </c>
      <c r="G41" s="1">
        <f>VLOOKUP($A41,'WCD I_our'!$G:$L,6,0)</f>
        <v>0</v>
      </c>
      <c r="K41" t="s">
        <v>1</v>
      </c>
      <c r="L41" s="1">
        <f t="shared" ref="L41:L42" si="91">IF(TYPE(D41)=1,IF(D41&gt;100%,100%,IF(D41&lt;0,0,D41)),D41)</f>
        <v>0.114800440505789</v>
      </c>
      <c r="M41" s="1">
        <f t="shared" si="77"/>
        <v>0.318157149979305</v>
      </c>
      <c r="N41" s="1">
        <f t="shared" si="78"/>
        <v>0.55654510771260601</v>
      </c>
      <c r="O41" s="1">
        <f t="shared" si="79"/>
        <v>0</v>
      </c>
      <c r="P41" s="1"/>
      <c r="S41" t="s">
        <v>1</v>
      </c>
      <c r="T41" s="1">
        <f t="shared" ref="T41:T42" si="92">IFERROR(L41/SUM($L41:$O41),"")</f>
        <v>0.1160183198235728</v>
      </c>
      <c r="U41" s="1">
        <f t="shared" si="80"/>
        <v>0.32153237233087167</v>
      </c>
      <c r="V41" s="1">
        <f t="shared" si="81"/>
        <v>0.56244930784555558</v>
      </c>
      <c r="W41" s="1">
        <f t="shared" si="82"/>
        <v>0</v>
      </c>
      <c r="X41" s="1"/>
      <c r="AA41" t="s">
        <v>1</v>
      </c>
      <c r="AB41" s="1">
        <f t="shared" ref="AB41:AB42" si="93">IFERROR(T41,"")</f>
        <v>0.1160183198235728</v>
      </c>
      <c r="AC41" s="1">
        <f t="shared" si="83"/>
        <v>0.32153237233087167</v>
      </c>
      <c r="AD41" s="1">
        <f t="shared" si="84"/>
        <v>0.56244930784555558</v>
      </c>
      <c r="AE41" s="1">
        <f t="shared" si="85"/>
        <v>0</v>
      </c>
      <c r="AF41" s="1">
        <f t="shared" si="86"/>
        <v>0</v>
      </c>
      <c r="AI41" t="s">
        <v>1</v>
      </c>
      <c r="AJ41" s="1">
        <f>IF(AB41="","",(SUM(AB41)))</f>
        <v>0.1160183198235728</v>
      </c>
      <c r="AK41" s="1">
        <f>IFERROR(AC41,"")</f>
        <v>0.32153237233087167</v>
      </c>
      <c r="AL41" s="1">
        <f>IF(AD41="","",(SUM(AD41:AF41)))</f>
        <v>0.56244930784555558</v>
      </c>
      <c r="AM41" s="1">
        <v>0</v>
      </c>
      <c r="AN41" s="1">
        <v>0</v>
      </c>
      <c r="AP41" s="34">
        <f>IF(AK41&gt;=MAX(AJ41,AL41),0,(MAX(AJ41,AL41)-AK41)/(2*MAX(AJ41,AL41)+MIN(AJ41,AL41)))</f>
        <v>0.19414428848516035</v>
      </c>
      <c r="AQ41" t="s">
        <v>1</v>
      </c>
      <c r="AR41" s="1">
        <f>IF(AK41="",AR34,AJ41*(1-$AP41))</f>
        <v>9.3494025670181488E-2</v>
      </c>
      <c r="AS41" s="1">
        <f>IF(AK41="",AS34,AK41+AJ41*$AP41+AL41*$AP41)</f>
        <v>0.45325298716490925</v>
      </c>
      <c r="AT41" s="1">
        <f>IF(AK41="",AT34,AL41*(1-$AP41))</f>
        <v>0.4532529871649093</v>
      </c>
      <c r="AU41" s="1">
        <v>0</v>
      </c>
      <c r="AV41" s="1">
        <v>0</v>
      </c>
      <c r="AW41" s="1"/>
      <c r="AY41" t="s">
        <v>1</v>
      </c>
      <c r="AZ41" s="10">
        <f>_xlfn.NORM.S.INV(IF(AR41=0,0.01%,AR41))</f>
        <v>-1.3195417820966735</v>
      </c>
      <c r="BA41" s="10"/>
      <c r="BB41" s="10">
        <f>-_xlfn.NORM.S.INV(IF(AT41=0,0.01%,AT41))</f>
        <v>0.11744683192044868</v>
      </c>
      <c r="BC41" s="10"/>
      <c r="BG41" t="s">
        <v>1</v>
      </c>
      <c r="BH41" s="10">
        <f>AZ41-$AZ$6</f>
        <v>-0.88280064981125239</v>
      </c>
      <c r="BI41" s="10"/>
      <c r="BJ41" s="10">
        <f>BB41-$BB$6</f>
        <v>-0.51450509585030846</v>
      </c>
      <c r="BK41" s="10"/>
      <c r="BO41" t="s">
        <v>1</v>
      </c>
      <c r="BP41" s="1">
        <f t="shared" ref="BP41:BP43" si="94">AR41</f>
        <v>9.3494025670181488E-2</v>
      </c>
      <c r="BQ41" s="1">
        <f t="shared" si="87"/>
        <v>0.45325298716490925</v>
      </c>
      <c r="BR41" s="1">
        <f t="shared" si="88"/>
        <v>0.4532529871649093</v>
      </c>
      <c r="BS41" s="1">
        <f t="shared" si="89"/>
        <v>0</v>
      </c>
      <c r="BT41" s="1">
        <f t="shared" si="90"/>
        <v>0</v>
      </c>
      <c r="BW41" t="s">
        <v>1</v>
      </c>
      <c r="BX41" s="1">
        <v>0.61188693136380223</v>
      </c>
      <c r="BY41" s="1">
        <v>0.16828250656145619</v>
      </c>
      <c r="BZ41" s="1">
        <v>0.19650917042614152</v>
      </c>
      <c r="CA41" s="1">
        <v>1.2446126338306791E-2</v>
      </c>
      <c r="CB41" s="1">
        <v>1.0875265310293269E-2</v>
      </c>
      <c r="CE41" t="s">
        <v>1</v>
      </c>
      <c r="CF41" s="10">
        <f ca="1">MIN($CF$6+CD39,0)</f>
        <v>-0.78458028050416273</v>
      </c>
      <c r="CG41" s="10"/>
      <c r="CH41" s="10">
        <f ca="1">MAX($CH$6+CD39,0)</f>
        <v>0.34190844453700125</v>
      </c>
      <c r="CI41" s="10"/>
      <c r="CJ41" s="10"/>
      <c r="CM41" t="s">
        <v>1</v>
      </c>
      <c r="CN41" s="1">
        <f ca="1">_xlfn.NORM.S.DIST(CF41,1)</f>
        <v>0.21634984777550276</v>
      </c>
      <c r="CO41" s="1">
        <f ca="1">1-CN41-CP41</f>
        <v>0.41744025502492899</v>
      </c>
      <c r="CP41" s="1">
        <f ca="1">_xlfn.NORM.S.DIST(-CH41,1)</f>
        <v>0.3662098971995682</v>
      </c>
      <c r="CQ41" s="1">
        <v>0</v>
      </c>
      <c r="CR41" s="1">
        <v>0</v>
      </c>
      <c r="CU41" t="s">
        <v>1</v>
      </c>
      <c r="CV41" s="1">
        <f ca="1"/>
        <v>0.38577067447232988</v>
      </c>
      <c r="CW41" s="1">
        <f ca="1"/>
        <v>4.8646223209878936E-2</v>
      </c>
      <c r="CX41" s="1">
        <f ca="1"/>
        <v>0.16610388377456703</v>
      </c>
      <c r="CY41" s="1">
        <f ca="1"/>
        <v>0.16342743169792812</v>
      </c>
      <c r="CZ41" s="1">
        <f ca="1"/>
        <v>0.23605178684529593</v>
      </c>
    </row>
    <row r="42" spans="1:104">
      <c r="A42" s="11">
        <f>A38</f>
        <v>201910</v>
      </c>
      <c r="B42" t="s">
        <v>0</v>
      </c>
      <c r="C42" s="1">
        <f>VLOOKUP($A42,'WCD I_our'!$M:$R,2,0)</f>
        <v>5.8731010689110297E-2</v>
      </c>
      <c r="D42" s="1">
        <f>VLOOKUP($A42,'WCD I_our'!$M:$R,3,0)</f>
        <v>0.13281754862683501</v>
      </c>
      <c r="E42" s="1">
        <f>VLOOKUP($A42,'WCD I_our'!$M:$R,4,0)</f>
        <v>0.24994911976921</v>
      </c>
      <c r="F42" s="1">
        <f>VLOOKUP($A42,'WCD I_our'!$M:$R,5,0)</f>
        <v>0.550448288559513</v>
      </c>
      <c r="G42" s="1">
        <f>VLOOKUP($A42,'WCD I_our'!$M:$R,6,0)</f>
        <v>8.0540323553317528E-3</v>
      </c>
      <c r="K42" t="s">
        <v>0</v>
      </c>
      <c r="L42" s="1">
        <f t="shared" si="91"/>
        <v>0.13281754862683501</v>
      </c>
      <c r="M42" s="1">
        <f t="shared" si="77"/>
        <v>0.24994911976921</v>
      </c>
      <c r="N42" s="1">
        <f t="shared" si="78"/>
        <v>0.550448288559513</v>
      </c>
      <c r="O42" s="1">
        <f t="shared" si="79"/>
        <v>8.0540323553317528E-3</v>
      </c>
      <c r="P42" s="1"/>
      <c r="S42" t="s">
        <v>0</v>
      </c>
      <c r="T42" s="1">
        <f t="shared" si="92"/>
        <v>0.14110477465540616</v>
      </c>
      <c r="U42" s="1">
        <f t="shared" si="80"/>
        <v>0.26554483639389803</v>
      </c>
      <c r="V42" s="1">
        <f t="shared" si="81"/>
        <v>0.58479382069359409</v>
      </c>
      <c r="W42" s="1">
        <f t="shared" si="82"/>
        <v>8.5565682571016929E-3</v>
      </c>
      <c r="X42" s="1"/>
      <c r="AA42" t="s">
        <v>0</v>
      </c>
      <c r="AB42" s="1">
        <f t="shared" si="93"/>
        <v>0.14110477465540616</v>
      </c>
      <c r="AC42" s="1">
        <f t="shared" si="83"/>
        <v>0.26554483639389803</v>
      </c>
      <c r="AD42" s="1">
        <f t="shared" si="84"/>
        <v>0.58479382069359409</v>
      </c>
      <c r="AE42" s="1">
        <f t="shared" si="85"/>
        <v>8.5565682571016929E-3</v>
      </c>
      <c r="AF42" s="1">
        <f t="shared" si="86"/>
        <v>0</v>
      </c>
      <c r="AI42" t="s">
        <v>0</v>
      </c>
      <c r="AJ42" s="1">
        <v>0</v>
      </c>
      <c r="AK42" s="1">
        <f>IF(AC42="","",(SUM(AB42:AC42)))</f>
        <v>0.40664961104930419</v>
      </c>
      <c r="AL42" s="1">
        <f>IFERROR(AD42,"")</f>
        <v>0.58479382069359409</v>
      </c>
      <c r="AM42" s="1">
        <f>IF(AE42="","",(SUM(AE42:AF42)))</f>
        <v>8.5565682571016929E-3</v>
      </c>
      <c r="AN42" s="1">
        <v>0</v>
      </c>
      <c r="AP42" s="34">
        <f>IF(AL42&gt;=MAX(AK42,AM42),0,(MAX(AK42,AM42)-AL42)/(2*MAX(AK42,AM42)+MIN(AK42,AM42)))</f>
        <v>0</v>
      </c>
      <c r="AQ42" t="s">
        <v>0</v>
      </c>
      <c r="AR42" s="1">
        <v>0</v>
      </c>
      <c r="AS42" s="1">
        <f>IF(AL42="",AS35,AK42*(1-$AP42))</f>
        <v>0.40664961104930419</v>
      </c>
      <c r="AT42" s="1">
        <f>IF(AL42="",AT35,AL42+AK42*$AP42+AM42*$AP42)</f>
        <v>0.58479382069359409</v>
      </c>
      <c r="AU42" s="1">
        <f>IF(AL42="",AU35,AM42*(1-$AP42))</f>
        <v>8.5565682571016929E-3</v>
      </c>
      <c r="AV42" s="1">
        <v>0</v>
      </c>
      <c r="AW42" s="1"/>
      <c r="AY42" t="s">
        <v>0</v>
      </c>
      <c r="AZ42" s="10"/>
      <c r="BA42" s="10">
        <f>_xlfn.NORM.S.INV(IF(AS42=0,0.01%,AS42))</f>
        <v>-0.23617197895399841</v>
      </c>
      <c r="BB42" s="10"/>
      <c r="BC42" s="10">
        <f>-_xlfn.NORM.S.INV(IF(AU42=0,0.01%,AU42))</f>
        <v>2.3842679585135853</v>
      </c>
      <c r="BG42" t="s">
        <v>0</v>
      </c>
      <c r="BH42" s="10"/>
      <c r="BI42" s="10">
        <f>BA42-$BA$7</f>
        <v>0.97732978249890157</v>
      </c>
      <c r="BJ42" s="10"/>
      <c r="BK42" s="10">
        <f>BC42-$BC$7</f>
        <v>1.3053086080642229</v>
      </c>
      <c r="BO42" t="s">
        <v>0</v>
      </c>
      <c r="BP42" s="1">
        <f t="shared" si="94"/>
        <v>0</v>
      </c>
      <c r="BQ42" s="1">
        <f t="shared" si="87"/>
        <v>0.40664961104930419</v>
      </c>
      <c r="BR42" s="1">
        <f t="shared" si="88"/>
        <v>0.58479382069359409</v>
      </c>
      <c r="BS42" s="1">
        <f t="shared" si="89"/>
        <v>8.5565682571016929E-3</v>
      </c>
      <c r="BT42" s="1">
        <f t="shared" si="90"/>
        <v>0</v>
      </c>
      <c r="BW42" t="s">
        <v>0</v>
      </c>
      <c r="BX42" s="1">
        <v>6.414078472719309E-2</v>
      </c>
      <c r="BY42" s="1">
        <v>0.29049793113512001</v>
      </c>
      <c r="BZ42" s="1">
        <v>0.34996190228757718</v>
      </c>
      <c r="CA42" s="1">
        <v>4.8436751512359849E-2</v>
      </c>
      <c r="CB42" s="1">
        <v>0.24696263033775001</v>
      </c>
      <c r="CE42" t="s">
        <v>0</v>
      </c>
      <c r="CF42" s="10"/>
      <c r="CG42" s="10">
        <f ca="1">MIN($CG$7+CD39,0)</f>
        <v>-1.5199251831170808</v>
      </c>
      <c r="CH42" s="10"/>
      <c r="CI42" s="10">
        <f ca="1">MAX($CI$7+CD39,0)</f>
        <v>0.44303560410805892</v>
      </c>
      <c r="CJ42" s="10"/>
      <c r="CM42" t="s">
        <v>0</v>
      </c>
      <c r="CN42" s="1">
        <v>0</v>
      </c>
      <c r="CO42" s="1">
        <f ca="1">_xlfn.NORM.S.DIST(CG42,1)</f>
        <v>6.4264890189961274E-2</v>
      </c>
      <c r="CP42" s="1">
        <f ca="1">1-CO42-CQ42</f>
        <v>0.6068651187788261</v>
      </c>
      <c r="CQ42" s="1">
        <f ca="1">_xlfn.NORM.S.DIST(-CI42,1)</f>
        <v>0.32886999103121262</v>
      </c>
      <c r="CR42" s="1">
        <v>0</v>
      </c>
      <c r="CU42" t="s">
        <v>0</v>
      </c>
      <c r="CV42" s="1">
        <f ca="1"/>
        <v>5.0939391984833556E-2</v>
      </c>
      <c r="CW42" s="1">
        <f ca="1"/>
        <v>3.055934603223201E-2</v>
      </c>
      <c r="CX42" s="1">
        <f ca="1"/>
        <v>0.13440897093114951</v>
      </c>
      <c r="CY42" s="1">
        <f ca="1"/>
        <v>0.17754981313480045</v>
      </c>
      <c r="CZ42" s="1">
        <f ca="1"/>
        <v>0.60654247791698457</v>
      </c>
    </row>
    <row r="43" spans="1:104">
      <c r="L43" s="1"/>
      <c r="M43" s="1"/>
      <c r="N43" s="1"/>
      <c r="O43" s="1"/>
      <c r="P43" s="1"/>
      <c r="T43" s="1"/>
      <c r="U43" s="1"/>
      <c r="V43" s="1"/>
      <c r="W43" s="1"/>
      <c r="X43" s="1"/>
      <c r="Z43" s="33"/>
      <c r="AA43" t="s">
        <v>42</v>
      </c>
      <c r="AB43" s="1">
        <f>$AB$8</f>
        <v>0</v>
      </c>
      <c r="AC43" s="1">
        <f>$AC$8</f>
        <v>0</v>
      </c>
      <c r="AD43" s="1">
        <f>$AD$8</f>
        <v>0</v>
      </c>
      <c r="AE43" s="1">
        <f>$AE$8</f>
        <v>0.5</v>
      </c>
      <c r="AF43" s="1">
        <f>$AF$8</f>
        <v>0.5</v>
      </c>
      <c r="AI43" t="s">
        <v>42</v>
      </c>
      <c r="AJ43" s="1">
        <v>0</v>
      </c>
      <c r="AK43" s="1">
        <v>0</v>
      </c>
      <c r="AL43" s="1">
        <f>IF(AD43="","",(SUM(AB43:AD43)))</f>
        <v>0</v>
      </c>
      <c r="AM43" s="1">
        <f>IFERROR(AE43,"")</f>
        <v>0.5</v>
      </c>
      <c r="AN43" s="1">
        <f>IF(AF43="","",(SUM(AF43)))</f>
        <v>0.5</v>
      </c>
      <c r="AP43" s="34">
        <f>IF(AM43&gt;=MAX(AL43,AN43),0,(MAX(AL43,AN43)-AM43)/(2*MAX(AL43,AN43)+MIN(AL43,AN43)))</f>
        <v>0</v>
      </c>
      <c r="AQ43" t="s">
        <v>42</v>
      </c>
      <c r="AR43" s="1">
        <v>0</v>
      </c>
      <c r="AS43" s="1">
        <v>0</v>
      </c>
      <c r="AT43" s="1">
        <f>IF(AM43="",AT36,AL43*(1-$AP43))</f>
        <v>0</v>
      </c>
      <c r="AU43" s="1">
        <f>IF(AM43="",AU36,AM43+AL43*$AP43+AN43*$AP43)</f>
        <v>0.5</v>
      </c>
      <c r="AV43" s="1">
        <f>IF(AM43="",AV36,AN43*(1-$AP43))</f>
        <v>0.5</v>
      </c>
      <c r="AW43" s="1"/>
      <c r="AY43" t="s">
        <v>42</v>
      </c>
      <c r="AZ43" s="10"/>
      <c r="BA43" s="10"/>
      <c r="BB43" s="10">
        <f>_xlfn.NORM.S.INV(IF(AT43=0,0.01%,AT43))</f>
        <v>-3.71901648545568</v>
      </c>
      <c r="BC43" s="10"/>
      <c r="BD43" s="10">
        <f>-_xlfn.NORM.S.INV(IF(AV43=0,0.01%,AV43))</f>
        <v>0</v>
      </c>
      <c r="BG43" t="s">
        <v>42</v>
      </c>
      <c r="BH43" s="10"/>
      <c r="BI43" s="10"/>
      <c r="BJ43" s="10">
        <f>BB43-$BB$8</f>
        <v>0</v>
      </c>
      <c r="BK43" s="10"/>
      <c r="BL43" s="10">
        <f>BD43-$BD$8</f>
        <v>0</v>
      </c>
      <c r="BO43" t="s">
        <v>42</v>
      </c>
      <c r="BP43" s="1">
        <f t="shared" si="94"/>
        <v>0</v>
      </c>
      <c r="BQ43" s="1">
        <f t="shared" si="87"/>
        <v>0</v>
      </c>
      <c r="BR43" s="1">
        <f t="shared" si="88"/>
        <v>0</v>
      </c>
      <c r="BS43" s="1">
        <f t="shared" si="89"/>
        <v>0.5</v>
      </c>
      <c r="BT43" s="1">
        <f t="shared" si="90"/>
        <v>0.5</v>
      </c>
      <c r="BW43" t="s">
        <v>42</v>
      </c>
      <c r="BX43" s="1">
        <v>0</v>
      </c>
      <c r="BY43" s="1">
        <v>0</v>
      </c>
      <c r="BZ43" s="1">
        <v>0</v>
      </c>
      <c r="CA43" s="1">
        <v>3.125E-2</v>
      </c>
      <c r="CB43" s="1">
        <v>0.96875</v>
      </c>
      <c r="CE43" t="s">
        <v>42</v>
      </c>
      <c r="CF43" s="10"/>
      <c r="CG43" s="10"/>
      <c r="CH43" s="10">
        <f ca="1">MIN($CH$8+CD39,0)</f>
        <v>-2.297533644365271</v>
      </c>
      <c r="CI43" s="10"/>
      <c r="CJ43" s="10">
        <f ca="1">MAX($CJ$8+CD39,0)</f>
        <v>0</v>
      </c>
      <c r="CM43" t="s">
        <v>42</v>
      </c>
      <c r="CN43" s="1">
        <v>0</v>
      </c>
      <c r="CO43" s="1">
        <v>0</v>
      </c>
      <c r="CP43" s="1">
        <f ca="1">_xlfn.NORM.S.DIST(CH43,1)</f>
        <v>1.0794173032363656E-2</v>
      </c>
      <c r="CQ43" s="1">
        <f ca="1">1-CP43-CR43</f>
        <v>0.48920582696763637</v>
      </c>
      <c r="CR43" s="1">
        <f ca="1">_xlfn.NORM.S.DIST(-CJ43,1)</f>
        <v>0.5</v>
      </c>
      <c r="CU43" t="s">
        <v>42</v>
      </c>
      <c r="CV43" s="1">
        <f ca="1"/>
        <v>6.85097705863155E-4</v>
      </c>
      <c r="CW43" s="1">
        <f ca="1"/>
        <v>1.0538217004517061E-3</v>
      </c>
      <c r="CX43" s="1">
        <f ca="1"/>
        <v>6.2373107384024089E-3</v>
      </c>
      <c r="CY43" s="1">
        <f ca="1"/>
        <v>3.3809524220990234E-2</v>
      </c>
      <c r="CZ43" s="1">
        <f ca="1"/>
        <v>0.95821424563429258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>
        <f ca="1"/>
        <v>0</v>
      </c>
      <c r="CW44" s="1">
        <f ca="1"/>
        <v>0</v>
      </c>
      <c r="CX44" s="1">
        <f ca="1"/>
        <v>0</v>
      </c>
      <c r="CY44" s="1">
        <f ca="1"/>
        <v>0</v>
      </c>
      <c r="CZ44" s="1">
        <f ca="1"/>
        <v>1</v>
      </c>
    </row>
    <row r="45" spans="1:104">
      <c r="A45" s="9">
        <f>IF(RIGHT(A38,2)="12",(VALUE(LEFT(A38,4))+1)*100+1,A38+1)</f>
        <v>201911</v>
      </c>
      <c r="J45" s="9">
        <f>$A45</f>
        <v>201911</v>
      </c>
      <c r="R45" s="9">
        <f>$A45</f>
        <v>201911</v>
      </c>
      <c r="Z45" s="9">
        <f>$A45</f>
        <v>201911</v>
      </c>
      <c r="AH45" s="9">
        <f>$A45</f>
        <v>201911</v>
      </c>
      <c r="AP45" s="9">
        <f>$A45</f>
        <v>201911</v>
      </c>
      <c r="AX45" s="9">
        <f>$A45</f>
        <v>201911</v>
      </c>
      <c r="BF45" s="9">
        <f>$A45</f>
        <v>201911</v>
      </c>
      <c r="BN45" s="9">
        <f>$A45</f>
        <v>201911</v>
      </c>
      <c r="BO45" s="9">
        <f>BO38+1</f>
        <v>6</v>
      </c>
      <c r="BV45" s="9">
        <f>$A45</f>
        <v>201911</v>
      </c>
      <c r="BW45" s="9">
        <f>BW38+1</f>
        <v>6</v>
      </c>
      <c r="CD45" s="9">
        <f>$A45</f>
        <v>201911</v>
      </c>
      <c r="CE45" s="9">
        <f>CE38+1</f>
        <v>6</v>
      </c>
      <c r="CL45" s="9">
        <f>$A45</f>
        <v>201911</v>
      </c>
      <c r="CM45" s="9">
        <f>CM38+1</f>
        <v>6</v>
      </c>
      <c r="CT45" s="9">
        <f>$A45</f>
        <v>201911</v>
      </c>
      <c r="CU45" s="9">
        <f>CU38+1</f>
        <v>6</v>
      </c>
    </row>
    <row r="46" spans="1:104">
      <c r="C46" t="s">
        <v>33</v>
      </c>
      <c r="D46" t="s">
        <v>2</v>
      </c>
      <c r="E46" t="s">
        <v>1</v>
      </c>
      <c r="F46" t="s">
        <v>0</v>
      </c>
      <c r="G46" t="s">
        <v>32</v>
      </c>
      <c r="L46" t="s">
        <v>2</v>
      </c>
      <c r="M46" t="s">
        <v>1</v>
      </c>
      <c r="N46" t="s">
        <v>0</v>
      </c>
      <c r="O46" t="s">
        <v>32</v>
      </c>
      <c r="T46" t="s">
        <v>2</v>
      </c>
      <c r="U46" t="s">
        <v>1</v>
      </c>
      <c r="V46" t="s">
        <v>0</v>
      </c>
      <c r="W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>AVERAGE(BH47:BL50)</f>
        <v>-0.20476932158630179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>
        <f ca="1">VLOOKUP(CD45,regress!B:K,10,0)</f>
        <v>-0.10466145547526687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>
        <f>A45</f>
        <v>201911</v>
      </c>
      <c r="B47" t="s">
        <v>2</v>
      </c>
      <c r="C47" s="1">
        <f>VLOOKUP($A47,'WCD I_our'!$A:$F,2,0)</f>
        <v>3.2975382097297202E-3</v>
      </c>
      <c r="D47" s="1">
        <f>VLOOKUP($A47,'WCD I_our'!$A:$F,3,0)</f>
        <v>0.98870801138308095</v>
      </c>
      <c r="E47" s="1">
        <f>VLOOKUP($A47,'WCD I_our'!$A:$F,4,0)</f>
        <v>7.9944503271771605E-3</v>
      </c>
      <c r="F47" s="1">
        <f>VLOOKUP($A47,'WCD I_our'!$A:$F,5,0)</f>
        <v>0</v>
      </c>
      <c r="G47" s="1">
        <f>VLOOKUP($A47,'WCD I_our'!$A:$F,6,0)</f>
        <v>8.0012219072500557E-11</v>
      </c>
      <c r="K47" t="s">
        <v>2</v>
      </c>
      <c r="L47" s="1">
        <f>IF(TYPE(D47)=1,IF(D47&gt;100%,100%,IF(D47&lt;0,0,D47)),D47)</f>
        <v>0.98870801138308095</v>
      </c>
      <c r="M47" s="1">
        <f t="shared" ref="M47:M49" si="95">IF(TYPE(E47)=1,IF(E47&gt;100%,100%,IF(E47&lt;0,0,E47)),E47)</f>
        <v>7.9944503271771605E-3</v>
      </c>
      <c r="N47" s="1">
        <f t="shared" ref="N47:N49" si="96">IF(TYPE(F47)=1,IF(F47&gt;100%,100%,IF(F47&lt;0,0,F47)),F47)</f>
        <v>0</v>
      </c>
      <c r="O47" s="1">
        <f t="shared" ref="O47:O49" si="97">IF(TYPE(G47)=1,IF(G47&gt;100%,100%,IF(G47&lt;0,0,G47)),G47)</f>
        <v>8.0012219072500557E-11</v>
      </c>
      <c r="P47" s="1"/>
      <c r="S47" t="s">
        <v>2</v>
      </c>
      <c r="T47" s="1">
        <f>IFERROR(L47/SUM($L47:$O47),"")</f>
        <v>0.99197910036980363</v>
      </c>
      <c r="U47" s="1">
        <f t="shared" ref="U47:U49" si="98">IFERROR(M47/SUM($L47:$O47),"")</f>
        <v>8.020899549919424E-3</v>
      </c>
      <c r="V47" s="1">
        <f t="shared" ref="V47:V49" si="99">IFERROR(N47/SUM($L47:$O47),"")</f>
        <v>0</v>
      </c>
      <c r="W47" s="1">
        <f t="shared" ref="W47:W49" si="100">IFERROR(O47/SUM($L47:$O47),"")</f>
        <v>8.0276935334124836E-11</v>
      </c>
      <c r="X47" s="1"/>
      <c r="AA47" t="s">
        <v>2</v>
      </c>
      <c r="AB47" s="1">
        <f>IFERROR(T47,"")</f>
        <v>0.99197910036980363</v>
      </c>
      <c r="AC47" s="1">
        <f t="shared" ref="AC47:AC49" si="101">IFERROR(U47,"")</f>
        <v>8.020899549919424E-3</v>
      </c>
      <c r="AD47" s="1">
        <f t="shared" ref="AD47:AD49" si="102">IFERROR(V47,"")</f>
        <v>0</v>
      </c>
      <c r="AE47" s="1">
        <f t="shared" ref="AE47:AE49" si="103">IFERROR(W47,"")</f>
        <v>8.0276935334124836E-11</v>
      </c>
      <c r="AF47" s="1">
        <f t="shared" ref="AF47:AF49" si="104">IFERROR(X47,"")</f>
        <v>0</v>
      </c>
      <c r="AI47" t="s">
        <v>2</v>
      </c>
      <c r="AJ47" s="1">
        <f>IFERROR(AB47,"")</f>
        <v>0.99197910036980363</v>
      </c>
      <c r="AK47" s="1">
        <f>IF(AC47="","",SUM(AC47:AF47))</f>
        <v>8.0208996301963601E-3</v>
      </c>
      <c r="AL47" s="1">
        <v>0</v>
      </c>
      <c r="AM47" s="1">
        <v>0</v>
      </c>
      <c r="AN47" s="1">
        <v>0</v>
      </c>
      <c r="AQ47" t="s">
        <v>2</v>
      </c>
      <c r="AR47" s="1">
        <f>IF(AJ47="",AR40,MAX(AJ47,50%))</f>
        <v>0.99197910036980363</v>
      </c>
      <c r="AS47" s="1">
        <f>IF(AK47="",AS40,MIN(AK47,50%))</f>
        <v>8.0208996301963601E-3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>-_xlfn.NORM.S.INV(IF(AS47=0,0.01%,AS47))</f>
        <v>2.4079631698421187</v>
      </c>
      <c r="BB47" s="10"/>
      <c r="BC47" s="10"/>
      <c r="BG47" t="s">
        <v>2</v>
      </c>
      <c r="BH47" s="10"/>
      <c r="BI47" s="10">
        <f>BA47-$BA$5</f>
        <v>0.13852564291244773</v>
      </c>
      <c r="BJ47" s="10"/>
      <c r="BK47" s="10"/>
      <c r="BO47" t="s">
        <v>2</v>
      </c>
      <c r="BP47" s="1">
        <f>AR47</f>
        <v>0.99197910036980363</v>
      </c>
      <c r="BQ47" s="1">
        <f t="shared" ref="BQ47:BQ50" si="105">AS47</f>
        <v>8.0208996301963601E-3</v>
      </c>
      <c r="BR47" s="1">
        <f t="shared" ref="BR47:BR50" si="106">AT47</f>
        <v>0</v>
      </c>
      <c r="BS47" s="1">
        <f t="shared" ref="BS47:BS50" si="107">AU47</f>
        <v>0</v>
      </c>
      <c r="BT47" s="1">
        <f t="shared" ref="BT47:BT50" si="108">AV47</f>
        <v>0</v>
      </c>
      <c r="BW47" t="s">
        <v>2</v>
      </c>
      <c r="BX47" s="1" cm="1">
        <f t="array" ref="BX47:CB51">MMULT(BX40:CB44,BP47:BT51)</f>
        <v>0.94543524493973519</v>
      </c>
      <c r="BY47" s="1">
        <v>2.0031944533840489E-2</v>
      </c>
      <c r="BZ47" s="1">
        <v>2.7149775073031089E-2</v>
      </c>
      <c r="CA47" s="1">
        <v>6.1239779671568165E-3</v>
      </c>
      <c r="CB47" s="1">
        <v>1.259057486236383E-3</v>
      </c>
      <c r="CE47" t="s">
        <v>2</v>
      </c>
      <c r="CF47" s="10"/>
      <c r="CG47" s="10">
        <f ca="1">MAX($CG$5+CD46,0)</f>
        <v>2.2304926503892282</v>
      </c>
      <c r="CH47" s="10"/>
      <c r="CI47" s="10"/>
      <c r="CJ47" s="10"/>
      <c r="CM47" t="s">
        <v>2</v>
      </c>
      <c r="CN47" s="1">
        <f ca="1">1-CO47</f>
        <v>0.98714262257916041</v>
      </c>
      <c r="CO47" s="1">
        <f ca="1">_xlfn.NORM.S.DIST(-CG47,1)</f>
        <v>1.2857377420839604E-2</v>
      </c>
      <c r="CP47" s="1">
        <v>0</v>
      </c>
      <c r="CQ47" s="1">
        <v>0</v>
      </c>
      <c r="CR47" s="1">
        <v>0</v>
      </c>
      <c r="CU47" t="s">
        <v>2</v>
      </c>
      <c r="CV47" s="1" cm="1">
        <f t="array" aca="1" ref="CV47:CZ51" ca="1">MMULT(CV40:CZ44,CN47:CR51)</f>
        <v>0.95315271814270719</v>
      </c>
      <c r="CW47" s="1">
        <f ca="1"/>
        <v>2.0689986224408007E-2</v>
      </c>
      <c r="CX47" s="1">
        <f ca="1"/>
        <v>1.4736290498757536E-2</v>
      </c>
      <c r="CY47" s="1">
        <f ca="1"/>
        <v>6.860800721546224E-3</v>
      </c>
      <c r="CZ47" s="1">
        <f ca="1"/>
        <v>4.5602044125814048E-3</v>
      </c>
    </row>
    <row r="48" spans="1:104">
      <c r="A48" s="11">
        <f>A45</f>
        <v>201911</v>
      </c>
      <c r="B48" t="s">
        <v>1</v>
      </c>
      <c r="C48" s="1">
        <f>VLOOKUP($A48,'WCD I_our'!$G:$L,2,0)</f>
        <v>0</v>
      </c>
      <c r="D48" s="1">
        <f>VLOOKUP($A48,'WCD I_our'!$G:$L,3,0)</f>
        <v>0.224171429789743</v>
      </c>
      <c r="E48" s="1">
        <f>VLOOKUP($A48,'WCD I_our'!$G:$L,4,0)</f>
        <v>0.29002109336976001</v>
      </c>
      <c r="F48" s="1">
        <f>VLOOKUP($A48,'WCD I_our'!$G:$L,5,0)</f>
        <v>0.48580747684049502</v>
      </c>
      <c r="G48" s="1">
        <f>VLOOKUP($A48,'WCD I_our'!$G:$L,6,0)</f>
        <v>1.9984014443252818E-15</v>
      </c>
      <c r="K48" t="s">
        <v>1</v>
      </c>
      <c r="L48" s="1">
        <f t="shared" ref="L48:L49" si="109">IF(TYPE(D48)=1,IF(D48&gt;100%,100%,IF(D48&lt;0,0,D48)),D48)</f>
        <v>0.224171429789743</v>
      </c>
      <c r="M48" s="1">
        <f t="shared" si="95"/>
        <v>0.29002109336976001</v>
      </c>
      <c r="N48" s="1">
        <f t="shared" si="96"/>
        <v>0.48580747684049502</v>
      </c>
      <c r="O48" s="1">
        <f t="shared" si="97"/>
        <v>1.9984014443252818E-15</v>
      </c>
      <c r="P48" s="1"/>
      <c r="S48" t="s">
        <v>1</v>
      </c>
      <c r="T48" s="1">
        <f t="shared" ref="T48:T49" si="110">IFERROR(L48/SUM($L48:$O48),"")</f>
        <v>0.224171429789743</v>
      </c>
      <c r="U48" s="1">
        <f t="shared" si="98"/>
        <v>0.29002109336976001</v>
      </c>
      <c r="V48" s="1">
        <f t="shared" si="99"/>
        <v>0.48580747684049502</v>
      </c>
      <c r="W48" s="1">
        <f t="shared" si="100"/>
        <v>1.9984014443252818E-15</v>
      </c>
      <c r="X48" s="1"/>
      <c r="AA48" t="s">
        <v>1</v>
      </c>
      <c r="AB48" s="1">
        <f t="shared" ref="AB48:AB49" si="111">IFERROR(T48,"")</f>
        <v>0.224171429789743</v>
      </c>
      <c r="AC48" s="1">
        <f t="shared" si="101"/>
        <v>0.29002109336976001</v>
      </c>
      <c r="AD48" s="1">
        <f t="shared" si="102"/>
        <v>0.48580747684049502</v>
      </c>
      <c r="AE48" s="1">
        <f t="shared" si="103"/>
        <v>1.9984014443252818E-15</v>
      </c>
      <c r="AF48" s="1">
        <f t="shared" si="104"/>
        <v>0</v>
      </c>
      <c r="AI48" t="s">
        <v>1</v>
      </c>
      <c r="AJ48" s="1">
        <f>IF(AB48="","",(SUM(AB48)))</f>
        <v>0.224171429789743</v>
      </c>
      <c r="AK48" s="1">
        <f>IFERROR(AC48,"")</f>
        <v>0.29002109336976001</v>
      </c>
      <c r="AL48" s="1">
        <f>IF(AD48="","",(SUM(AD48:AF48)))</f>
        <v>0.48580747684049702</v>
      </c>
      <c r="AM48" s="1">
        <v>0</v>
      </c>
      <c r="AN48" s="1">
        <v>0</v>
      </c>
      <c r="AP48" s="34">
        <f>IF(AK48&gt;=MAX(AJ48,AL48),0,(MAX(AJ48,AL48)-AK48)/(2*MAX(AJ48,AL48)+MIN(AJ48,AL48)))</f>
        <v>0.16373023323988056</v>
      </c>
      <c r="AQ48" t="s">
        <v>1</v>
      </c>
      <c r="AR48" s="1">
        <f>IF(AK48="",AR41,AJ48*(1-$AP48))</f>
        <v>0.18746778930455088</v>
      </c>
      <c r="AS48" s="1">
        <f>IF(AK48="",AS41,AK48+AJ48*$AP48+AL48*$AP48)</f>
        <v>0.40626610534772462</v>
      </c>
      <c r="AT48" s="1">
        <f>IF(AK48="",AT41,AL48*(1-$AP48))</f>
        <v>0.40626610534772456</v>
      </c>
      <c r="AU48" s="1">
        <v>0</v>
      </c>
      <c r="AV48" s="1">
        <v>0</v>
      </c>
      <c r="AW48" s="1"/>
      <c r="AY48" t="s">
        <v>1</v>
      </c>
      <c r="AZ48" s="10">
        <f>_xlfn.NORM.S.INV(IF(AR48=0,0.01%,AR48))</f>
        <v>-0.88726623700463636</v>
      </c>
      <c r="BA48" s="10"/>
      <c r="BB48" s="10">
        <f>-_xlfn.NORM.S.INV(IF(AT48=0,0.01%,AT48))</f>
        <v>0.23716058757809796</v>
      </c>
      <c r="BC48" s="10"/>
      <c r="BG48" t="s">
        <v>1</v>
      </c>
      <c r="BH48" s="10">
        <f>AZ48-$AZ$6</f>
        <v>-0.45052510471921531</v>
      </c>
      <c r="BI48" s="10"/>
      <c r="BJ48" s="10">
        <f>BB48-$BB$6</f>
        <v>-0.39479134019265916</v>
      </c>
      <c r="BK48" s="10"/>
      <c r="BO48" t="s">
        <v>1</v>
      </c>
      <c r="BP48" s="1">
        <f t="shared" ref="BP48:BP50" si="112">AR48</f>
        <v>0.18746778930455088</v>
      </c>
      <c r="BQ48" s="1">
        <f t="shared" si="105"/>
        <v>0.40626610534772462</v>
      </c>
      <c r="BR48" s="1">
        <f t="shared" si="106"/>
        <v>0.40626610534772456</v>
      </c>
      <c r="BS48" s="1">
        <f t="shared" si="107"/>
        <v>0</v>
      </c>
      <c r="BT48" s="1">
        <f t="shared" si="108"/>
        <v>0</v>
      </c>
      <c r="BW48" t="s">
        <v>1</v>
      </c>
      <c r="BX48" s="1">
        <v>0.63852659718600913</v>
      </c>
      <c r="BY48" s="1">
        <v>8.5081264504465015E-2</v>
      </c>
      <c r="BZ48" s="1">
        <v>0.20509093759756061</v>
      </c>
      <c r="CA48" s="1">
        <v>5.4202872232518615E-2</v>
      </c>
      <c r="CB48" s="1">
        <v>1.7098328479446666E-2</v>
      </c>
      <c r="CE48" t="s">
        <v>1</v>
      </c>
      <c r="CF48" s="10">
        <f ca="1">MIN($CF$6+CD46,0)</f>
        <v>-0.84580276570959512</v>
      </c>
      <c r="CG48" s="10"/>
      <c r="CH48" s="10">
        <f ca="1">MAX($CH$6+CD46,0)</f>
        <v>0.28068595933156881</v>
      </c>
      <c r="CI48" s="10"/>
      <c r="CJ48" s="10"/>
      <c r="CM48" t="s">
        <v>1</v>
      </c>
      <c r="CN48" s="1">
        <f ca="1">_xlfn.NORM.S.DIST(CF48,1)</f>
        <v>0.19883139117024828</v>
      </c>
      <c r="CO48" s="1">
        <f ca="1">1-CN48-CP48</f>
        <v>0.41169296941197908</v>
      </c>
      <c r="CP48" s="1">
        <f ca="1">_xlfn.NORM.S.DIST(-CH48,1)</f>
        <v>0.38947563941777263</v>
      </c>
      <c r="CQ48" s="1">
        <v>0</v>
      </c>
      <c r="CR48" s="1">
        <v>0</v>
      </c>
      <c r="CU48" t="s">
        <v>1</v>
      </c>
      <c r="CV48" s="1">
        <f ca="1"/>
        <v>0.3904830715487459</v>
      </c>
      <c r="CW48" s="1">
        <f ca="1"/>
        <v>3.4442295572577192E-2</v>
      </c>
      <c r="CX48" s="1">
        <f ca="1"/>
        <v>0.11874144834138234</v>
      </c>
      <c r="CY48" s="1">
        <f ca="1"/>
        <v>0.13856768184303445</v>
      </c>
      <c r="CZ48" s="1">
        <f ca="1"/>
        <v>0.31776550269425996</v>
      </c>
    </row>
    <row r="49" spans="1:104">
      <c r="A49" s="11">
        <f>A45</f>
        <v>201911</v>
      </c>
      <c r="B49" t="s">
        <v>0</v>
      </c>
      <c r="C49" s="1">
        <f>VLOOKUP($A49,'WCD I_our'!$M:$R,2,0)</f>
        <v>0</v>
      </c>
      <c r="D49" s="1">
        <f>VLOOKUP($A49,'WCD I_our'!$M:$R,3,0)</f>
        <v>0</v>
      </c>
      <c r="E49" s="1">
        <f>VLOOKUP($A49,'WCD I_our'!$M:$R,4,0)</f>
        <v>6.0078123980115597E-2</v>
      </c>
      <c r="F49" s="1">
        <f>VLOOKUP($A49,'WCD I_our'!$M:$R,5,0)</f>
        <v>0.69576121441148098</v>
      </c>
      <c r="G49" s="1">
        <f>VLOOKUP($A49,'WCD I_our'!$M:$R,6,0)</f>
        <v>0.24416066160840344</v>
      </c>
      <c r="K49" t="s">
        <v>0</v>
      </c>
      <c r="L49" s="1">
        <f t="shared" si="109"/>
        <v>0</v>
      </c>
      <c r="M49" s="1">
        <f t="shared" si="95"/>
        <v>6.0078123980115597E-2</v>
      </c>
      <c r="N49" s="1">
        <f t="shared" si="96"/>
        <v>0.69576121441148098</v>
      </c>
      <c r="O49" s="1">
        <f t="shared" si="97"/>
        <v>0.24416066160840344</v>
      </c>
      <c r="P49" s="1"/>
      <c r="S49" t="s">
        <v>0</v>
      </c>
      <c r="T49" s="1">
        <f t="shared" si="110"/>
        <v>0</v>
      </c>
      <c r="U49" s="1">
        <f t="shared" si="98"/>
        <v>6.0078123980115597E-2</v>
      </c>
      <c r="V49" s="1">
        <f t="shared" si="99"/>
        <v>0.69576121441148098</v>
      </c>
      <c r="W49" s="1">
        <f t="shared" si="100"/>
        <v>0.24416066160840344</v>
      </c>
      <c r="X49" s="1"/>
      <c r="AA49" t="s">
        <v>0</v>
      </c>
      <c r="AB49" s="1">
        <f t="shared" si="111"/>
        <v>0</v>
      </c>
      <c r="AC49" s="1">
        <f t="shared" si="101"/>
        <v>6.0078123980115597E-2</v>
      </c>
      <c r="AD49" s="1">
        <f t="shared" si="102"/>
        <v>0.69576121441148098</v>
      </c>
      <c r="AE49" s="1">
        <f t="shared" si="103"/>
        <v>0.24416066160840344</v>
      </c>
      <c r="AF49" s="1">
        <f t="shared" si="104"/>
        <v>0</v>
      </c>
      <c r="AI49" t="s">
        <v>0</v>
      </c>
      <c r="AJ49" s="1">
        <v>0</v>
      </c>
      <c r="AK49" s="1">
        <f>IF(AC49="","",(SUM(AB49:AC49)))</f>
        <v>6.0078123980115597E-2</v>
      </c>
      <c r="AL49" s="1">
        <f>IFERROR(AD49,"")</f>
        <v>0.69576121441148098</v>
      </c>
      <c r="AM49" s="1">
        <f>IF(AE49="","",(SUM(AE49:AF49)))</f>
        <v>0.24416066160840344</v>
      </c>
      <c r="AN49" s="1">
        <v>0</v>
      </c>
      <c r="AP49" s="34">
        <f>IF(AL49&gt;=MAX(AK49,AM49),0,(MAX(AK49,AM49)-AL49)/(2*MAX(AK49,AM49)+MIN(AK49,AM49)))</f>
        <v>0</v>
      </c>
      <c r="AQ49" t="s">
        <v>0</v>
      </c>
      <c r="AR49" s="1">
        <v>0</v>
      </c>
      <c r="AS49" s="1">
        <f>IF(AL49="",AS42,AK49*(1-$AP49))</f>
        <v>6.0078123980115597E-2</v>
      </c>
      <c r="AT49" s="1">
        <f>IF(AL49="",AT42,AL49+AK49*$AP49+AM49*$AP49)</f>
        <v>0.69576121441148098</v>
      </c>
      <c r="AU49" s="1">
        <f>IF(AL49="",AU42,AM49*(1-$AP49))</f>
        <v>0.24416066160840344</v>
      </c>
      <c r="AV49" s="1">
        <v>0</v>
      </c>
      <c r="AW49" s="1"/>
      <c r="AY49" t="s">
        <v>0</v>
      </c>
      <c r="AZ49" s="10"/>
      <c r="BA49" s="10">
        <f>_xlfn.NORM.S.INV(IF(AS49=0,0.01%,AS49))</f>
        <v>-1.554118102327777</v>
      </c>
      <c r="BB49" s="10"/>
      <c r="BC49" s="10">
        <f>-_xlfn.NORM.S.INV(IF(AU49=0,0.01%,AU49))</f>
        <v>0.69298124221955348</v>
      </c>
      <c r="BG49" t="s">
        <v>0</v>
      </c>
      <c r="BH49" s="10"/>
      <c r="BI49" s="10">
        <f>BA49-$BA$7</f>
        <v>-0.34061634087487702</v>
      </c>
      <c r="BJ49" s="10"/>
      <c r="BK49" s="10">
        <f>BC49-$BC$7</f>
        <v>-0.38597810822980894</v>
      </c>
      <c r="BO49" t="s">
        <v>0</v>
      </c>
      <c r="BP49" s="1">
        <f t="shared" si="112"/>
        <v>0</v>
      </c>
      <c r="BQ49" s="1">
        <f t="shared" si="105"/>
        <v>6.0078123980115597E-2</v>
      </c>
      <c r="BR49" s="1">
        <f t="shared" si="106"/>
        <v>0.69576121441148098</v>
      </c>
      <c r="BS49" s="1">
        <f t="shared" si="107"/>
        <v>0.24416066160840344</v>
      </c>
      <c r="BT49" s="1">
        <f t="shared" si="108"/>
        <v>0</v>
      </c>
      <c r="BW49" t="s">
        <v>0</v>
      </c>
      <c r="BX49" s="1">
        <v>0.11808532287814086</v>
      </c>
      <c r="BY49" s="1">
        <v>0.13955898444428572</v>
      </c>
      <c r="BZ49" s="1">
        <v>0.36150938122719345</v>
      </c>
      <c r="CA49" s="1">
        <v>0.10966530535645021</v>
      </c>
      <c r="CB49" s="1">
        <v>0.27118100609392992</v>
      </c>
      <c r="CE49" t="s">
        <v>0</v>
      </c>
      <c r="CF49" s="10"/>
      <c r="CG49" s="10">
        <f ca="1">MIN($CG$7+CD46,0)</f>
        <v>-1.5811476683225132</v>
      </c>
      <c r="CH49" s="10"/>
      <c r="CI49" s="10">
        <f ca="1">MAX($CI$7+CD46,0)</f>
        <v>0.38181311890262648</v>
      </c>
      <c r="CJ49" s="10"/>
      <c r="CM49" t="s">
        <v>0</v>
      </c>
      <c r="CN49" s="1">
        <v>0</v>
      </c>
      <c r="CO49" s="1">
        <f ca="1">_xlfn.NORM.S.DIST(CG49,1)</f>
        <v>5.692213880967243E-2</v>
      </c>
      <c r="CP49" s="1">
        <f ca="1">1-CO49-CQ49</f>
        <v>0.59177786758870488</v>
      </c>
      <c r="CQ49" s="1">
        <f ca="1">_xlfn.NORM.S.DIST(-CI49,1)</f>
        <v>0.35129999360162267</v>
      </c>
      <c r="CR49" s="1">
        <v>0</v>
      </c>
      <c r="CU49" t="s">
        <v>0</v>
      </c>
      <c r="CV49" s="1">
        <f ca="1"/>
        <v>5.6360602281338157E-2</v>
      </c>
      <c r="CW49" s="1">
        <f ca="1"/>
        <v>2.0886861000242993E-2</v>
      </c>
      <c r="CX49" s="1">
        <f ca="1"/>
        <v>9.3070178472122858E-2</v>
      </c>
      <c r="CY49" s="1">
        <f ca="1"/>
        <v>0.13436497376191128</v>
      </c>
      <c r="CZ49" s="1">
        <f ca="1"/>
        <v>0.69531738448438474</v>
      </c>
    </row>
    <row r="50" spans="1:104">
      <c r="L50" s="1"/>
      <c r="M50" s="1"/>
      <c r="N50" s="1"/>
      <c r="O50" s="1"/>
      <c r="P50" s="1"/>
      <c r="T50" s="1"/>
      <c r="U50" s="1"/>
      <c r="V50" s="1"/>
      <c r="W50" s="1"/>
      <c r="X50" s="1"/>
      <c r="Z50" s="33"/>
      <c r="AA50" t="s">
        <v>42</v>
      </c>
      <c r="AB50" s="1">
        <f>$AB$8</f>
        <v>0</v>
      </c>
      <c r="AC50" s="1">
        <f>$AC$8</f>
        <v>0</v>
      </c>
      <c r="AD50" s="1">
        <f>$AD$8</f>
        <v>0</v>
      </c>
      <c r="AE50" s="1">
        <f>$AE$8</f>
        <v>0.5</v>
      </c>
      <c r="AF50" s="1">
        <f>$AF$8</f>
        <v>0.5</v>
      </c>
      <c r="AI50" t="s">
        <v>42</v>
      </c>
      <c r="AJ50" s="1">
        <v>0</v>
      </c>
      <c r="AK50" s="1">
        <v>0</v>
      </c>
      <c r="AL50" s="1">
        <f>IF(AD50="","",(SUM(AB50:AD50)))</f>
        <v>0</v>
      </c>
      <c r="AM50" s="1">
        <f>IFERROR(AE50,"")</f>
        <v>0.5</v>
      </c>
      <c r="AN50" s="1">
        <f>IF(AF50="","",(SUM(AF50)))</f>
        <v>0.5</v>
      </c>
      <c r="AP50" s="34">
        <f>IF(AM50&gt;=MAX(AL50,AN50),0,(MAX(AL50,AN50)-AM50)/(2*MAX(AL50,AN50)+MIN(AL50,AN50)))</f>
        <v>0</v>
      </c>
      <c r="AQ50" t="s">
        <v>42</v>
      </c>
      <c r="AR50" s="1">
        <v>0</v>
      </c>
      <c r="AS50" s="1">
        <v>0</v>
      </c>
      <c r="AT50" s="1">
        <f>IF(AM50="",AT43,AL50*(1-$AP50))</f>
        <v>0</v>
      </c>
      <c r="AU50" s="1">
        <f>IF(AM50="",AU43,AM50+AL50*$AP50+AN50*$AP50)</f>
        <v>0.5</v>
      </c>
      <c r="AV50" s="1">
        <f>IF(AM50="",AV43,AN50*(1-$AP50))</f>
        <v>0.5</v>
      </c>
      <c r="AW50" s="1"/>
      <c r="AY50" t="s">
        <v>42</v>
      </c>
      <c r="AZ50" s="10"/>
      <c r="BA50" s="10"/>
      <c r="BB50" s="10">
        <f>_xlfn.NORM.S.INV(IF(AT50=0,0.01%,AT50))</f>
        <v>-3.71901648545568</v>
      </c>
      <c r="BC50" s="10"/>
      <c r="BD50" s="10">
        <f>-_xlfn.NORM.S.INV(IF(AV50=0,0.01%,AV50))</f>
        <v>0</v>
      </c>
      <c r="BG50" t="s">
        <v>42</v>
      </c>
      <c r="BH50" s="10"/>
      <c r="BI50" s="10"/>
      <c r="BJ50" s="10">
        <f>BB50-$BB$8</f>
        <v>0</v>
      </c>
      <c r="BK50" s="10"/>
      <c r="BL50" s="10">
        <f>BD50-$BD$8</f>
        <v>0</v>
      </c>
      <c r="BO50" t="s">
        <v>42</v>
      </c>
      <c r="BP50" s="1">
        <f t="shared" si="112"/>
        <v>0</v>
      </c>
      <c r="BQ50" s="1">
        <f t="shared" si="105"/>
        <v>0</v>
      </c>
      <c r="BR50" s="1">
        <f t="shared" si="106"/>
        <v>0</v>
      </c>
      <c r="BS50" s="1">
        <f t="shared" si="107"/>
        <v>0.5</v>
      </c>
      <c r="BT50" s="1">
        <f t="shared" si="108"/>
        <v>0.5</v>
      </c>
      <c r="BW50" t="s">
        <v>42</v>
      </c>
      <c r="BX50" s="1">
        <v>0</v>
      </c>
      <c r="BY50" s="1">
        <v>0</v>
      </c>
      <c r="BZ50" s="1">
        <v>0</v>
      </c>
      <c r="CA50" s="1">
        <v>1.5625E-2</v>
      </c>
      <c r="CB50" s="1">
        <v>0.984375</v>
      </c>
      <c r="CE50" t="s">
        <v>42</v>
      </c>
      <c r="CF50" s="10"/>
      <c r="CG50" s="10"/>
      <c r="CH50" s="10">
        <f ca="1">MIN($CH$8+CD46,0)</f>
        <v>-2.3587561295707036</v>
      </c>
      <c r="CI50" s="10"/>
      <c r="CJ50" s="10">
        <f ca="1">MAX($CJ$8+CD46,0)</f>
        <v>0</v>
      </c>
      <c r="CM50" t="s">
        <v>42</v>
      </c>
      <c r="CN50" s="1">
        <v>0</v>
      </c>
      <c r="CO50" s="1">
        <v>0</v>
      </c>
      <c r="CP50" s="1">
        <f ca="1">_xlfn.NORM.S.DIST(CH50,1)</f>
        <v>9.1681506438229064E-3</v>
      </c>
      <c r="CQ50" s="1">
        <f ca="1">1-CP50-CR50</f>
        <v>0.49083184935617707</v>
      </c>
      <c r="CR50" s="1">
        <f ca="1">_xlfn.NORM.S.DIST(-CJ50,1)</f>
        <v>0.5</v>
      </c>
      <c r="CU50" t="s">
        <v>42</v>
      </c>
      <c r="CV50" s="1">
        <f ca="1"/>
        <v>8.8582198083493038E-4</v>
      </c>
      <c r="CW50" s="1">
        <f ca="1"/>
        <v>7.9770061251458043E-4</v>
      </c>
      <c r="CX50" s="1">
        <f ca="1"/>
        <v>4.4115111401296777E-3</v>
      </c>
      <c r="CY50" s="1">
        <f ca="1"/>
        <v>1.8785958521733197E-2</v>
      </c>
      <c r="CZ50" s="1">
        <f ca="1"/>
        <v>0.97511900774478766</v>
      </c>
    </row>
    <row r="51" spans="1:104" s="26" customFormat="1">
      <c r="A51" s="36"/>
      <c r="J51" s="36"/>
      <c r="R51" s="36"/>
      <c r="Z51" s="36"/>
      <c r="AH51" s="36"/>
      <c r="AP51" s="36"/>
      <c r="AX51" s="36"/>
      <c r="BF51" s="36"/>
      <c r="BN51"/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V51"/>
      <c r="BW51" t="s">
        <v>32</v>
      </c>
      <c r="BX51" s="1">
        <v>0</v>
      </c>
      <c r="BY51" s="1">
        <v>0</v>
      </c>
      <c r="BZ51" s="1">
        <v>0</v>
      </c>
      <c r="CA51" s="1">
        <v>0</v>
      </c>
      <c r="CB51" s="1">
        <v>1</v>
      </c>
      <c r="CD51"/>
      <c r="CE51"/>
      <c r="CF51" s="1"/>
      <c r="CG51" s="1"/>
      <c r="CH51" s="1"/>
      <c r="CI51" s="1"/>
      <c r="CJ51" s="1"/>
      <c r="CK51"/>
      <c r="CL5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T51"/>
      <c r="CU51" t="s">
        <v>32</v>
      </c>
      <c r="CV51" s="1">
        <f ca="1"/>
        <v>0</v>
      </c>
      <c r="CW51" s="1">
        <f ca="1"/>
        <v>0</v>
      </c>
      <c r="CX51" s="1">
        <f ca="1"/>
        <v>0</v>
      </c>
      <c r="CY51" s="1">
        <f ca="1"/>
        <v>0</v>
      </c>
      <c r="CZ51" s="1">
        <f ca="1"/>
        <v>1</v>
      </c>
    </row>
    <row r="52" spans="1:104">
      <c r="A52" s="9">
        <f>IF(RIGHT(A45,2)="12",(VALUE(LEFT(A45,4))+1)*100+1,A45+1)</f>
        <v>201912</v>
      </c>
      <c r="J52" s="9">
        <f>$A52</f>
        <v>201912</v>
      </c>
      <c r="R52" s="9">
        <f>$A52</f>
        <v>201912</v>
      </c>
      <c r="Z52" s="9">
        <f>$A52</f>
        <v>201912</v>
      </c>
      <c r="AH52" s="9">
        <f>$A52</f>
        <v>201912</v>
      </c>
      <c r="AP52" s="9">
        <f>$A52</f>
        <v>201912</v>
      </c>
      <c r="AX52" s="9">
        <f>$A52</f>
        <v>201912</v>
      </c>
      <c r="BF52" s="9">
        <f>$A52</f>
        <v>201912</v>
      </c>
      <c r="BN52" s="9">
        <f>$A52</f>
        <v>201912</v>
      </c>
      <c r="BO52" s="9">
        <f>BO45+1</f>
        <v>7</v>
      </c>
      <c r="BV52" s="9">
        <f>$A52</f>
        <v>201912</v>
      </c>
      <c r="BW52" s="9">
        <f>BW45+1</f>
        <v>7</v>
      </c>
      <c r="CD52" s="9">
        <f>$A52</f>
        <v>201912</v>
      </c>
      <c r="CE52" s="9">
        <f>CE45+1</f>
        <v>7</v>
      </c>
      <c r="CL52" s="9">
        <f>$A52</f>
        <v>201912</v>
      </c>
      <c r="CM52" s="9">
        <f>CM45+1</f>
        <v>7</v>
      </c>
      <c r="CT52" s="9">
        <f>$A52</f>
        <v>201912</v>
      </c>
      <c r="CU52" s="9">
        <f>CU45+1</f>
        <v>7</v>
      </c>
    </row>
    <row r="53" spans="1:104">
      <c r="C53" t="s">
        <v>33</v>
      </c>
      <c r="D53" t="s">
        <v>2</v>
      </c>
      <c r="E53" t="s">
        <v>1</v>
      </c>
      <c r="F53" t="s">
        <v>0</v>
      </c>
      <c r="G53" t="s">
        <v>32</v>
      </c>
      <c r="L53" t="s">
        <v>2</v>
      </c>
      <c r="M53" t="s">
        <v>1</v>
      </c>
      <c r="N53" t="s">
        <v>0</v>
      </c>
      <c r="O53" t="s">
        <v>32</v>
      </c>
      <c r="T53" t="s">
        <v>2</v>
      </c>
      <c r="U53" t="s">
        <v>1</v>
      </c>
      <c r="V53" t="s">
        <v>0</v>
      </c>
      <c r="W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>AVERAGE(BH54:BL57)</f>
        <v>-0.25398285819518213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>
        <f ca="1">VLOOKUP(CD52,regress!B:K,10,0)</f>
        <v>-0.13733905854547299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>
        <f>A52</f>
        <v>201912</v>
      </c>
      <c r="B54" t="s">
        <v>2</v>
      </c>
      <c r="C54" s="1">
        <f>VLOOKUP($A54,'WCD I_our'!$A:$F,2,0)</f>
        <v>4.0823163795995002E-3</v>
      </c>
      <c r="D54" s="1">
        <f>VLOOKUP($A54,'WCD I_our'!$A:$F,3,0)</f>
        <v>0.98760147876094195</v>
      </c>
      <c r="E54" s="1">
        <f>VLOOKUP($A54,'WCD I_our'!$A:$F,4,0)</f>
        <v>7.6124111642621303E-3</v>
      </c>
      <c r="F54" s="1">
        <f>VLOOKUP($A54,'WCD I_our'!$A:$F,5,0)</f>
        <v>7.0379369519613696E-4</v>
      </c>
      <c r="G54" s="1">
        <f>VLOOKUP($A54,'WCD I_our'!$A:$F,6,0)</f>
        <v>0</v>
      </c>
      <c r="K54" t="s">
        <v>2</v>
      </c>
      <c r="L54" s="1">
        <f>IF(TYPE(D54)=1,IF(D54&gt;100%,100%,IF(D54&lt;0,0,D54)),D54)</f>
        <v>0.98760147876094195</v>
      </c>
      <c r="M54" s="1">
        <f t="shared" ref="M54:M56" si="113">IF(TYPE(E54)=1,IF(E54&gt;100%,100%,IF(E54&lt;0,0,E54)),E54)</f>
        <v>7.6124111642621303E-3</v>
      </c>
      <c r="N54" s="1">
        <f t="shared" ref="N54:N56" si="114">IF(TYPE(F54)=1,IF(F54&gt;100%,100%,IF(F54&lt;0,0,F54)),F54)</f>
        <v>7.0379369519613696E-4</v>
      </c>
      <c r="O54" s="1">
        <f t="shared" ref="O54:O56" si="115">IF(TYPE(G54)=1,IF(G54&gt;100%,100%,IF(G54&lt;0,0,G54)),G54)</f>
        <v>0</v>
      </c>
      <c r="P54" s="1"/>
      <c r="S54" t="s">
        <v>2</v>
      </c>
      <c r="T54" s="1">
        <f>IFERROR(L54/SUM($L54:$O54),"")</f>
        <v>0.99164970660102458</v>
      </c>
      <c r="U54" s="1">
        <f t="shared" ref="U54:U56" si="116">IFERROR(M54/SUM($L54:$O54),"")</f>
        <v>7.643614818233958E-3</v>
      </c>
      <c r="V54" s="1">
        <f t="shared" ref="V54:V56" si="117">IFERROR(N54/SUM($L54:$O54),"")</f>
        <v>7.066785807414099E-4</v>
      </c>
      <c r="W54" s="1">
        <f t="shared" ref="W54:W56" si="118">IFERROR(O54/SUM($L54:$O54),"")</f>
        <v>0</v>
      </c>
      <c r="X54" s="1"/>
      <c r="AA54" t="s">
        <v>2</v>
      </c>
      <c r="AB54" s="1">
        <f>IFERROR(T54,"")</f>
        <v>0.99164970660102458</v>
      </c>
      <c r="AC54" s="1">
        <f t="shared" ref="AC54:AC56" si="119">IFERROR(U54,"")</f>
        <v>7.643614818233958E-3</v>
      </c>
      <c r="AD54" s="1">
        <f t="shared" ref="AD54:AD56" si="120">IFERROR(V54,"")</f>
        <v>7.066785807414099E-4</v>
      </c>
      <c r="AE54" s="1">
        <f t="shared" ref="AE54:AE56" si="121">IFERROR(W54,"")</f>
        <v>0</v>
      </c>
      <c r="AF54" s="1">
        <f t="shared" ref="AF54:AF56" si="122">IFERROR(X54,"")</f>
        <v>0</v>
      </c>
      <c r="AI54" t="s">
        <v>2</v>
      </c>
      <c r="AJ54" s="1">
        <f>IFERROR(AB54,"")</f>
        <v>0.99164970660102458</v>
      </c>
      <c r="AK54" s="1">
        <f>IF(AC54="","",SUM(AC54:AF54))</f>
        <v>8.3502933989753683E-3</v>
      </c>
      <c r="AL54" s="1">
        <v>0</v>
      </c>
      <c r="AM54" s="1">
        <v>0</v>
      </c>
      <c r="AN54" s="1">
        <v>0</v>
      </c>
      <c r="AQ54" t="s">
        <v>2</v>
      </c>
      <c r="AR54" s="1">
        <f>IF(AJ54="",AR47,MAX(AJ54,50%))</f>
        <v>0.99164970660102458</v>
      </c>
      <c r="AS54" s="1">
        <f>IF(AK54="",AS47,MIN(AK54,50%))</f>
        <v>8.3502933989753683E-3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>-_xlfn.NORM.S.INV(IF(AS54=0,0.01%,AS54))</f>
        <v>2.3932339853239761</v>
      </c>
      <c r="BB54" s="10"/>
      <c r="BC54" s="10"/>
      <c r="BG54" t="s">
        <v>2</v>
      </c>
      <c r="BH54" s="10"/>
      <c r="BI54" s="10">
        <f>BA54-$BA$5</f>
        <v>0.1237964583943052</v>
      </c>
      <c r="BJ54" s="10"/>
      <c r="BK54" s="10"/>
      <c r="BO54" t="s">
        <v>2</v>
      </c>
      <c r="BP54" s="1">
        <f>AR54</f>
        <v>0.99164970660102458</v>
      </c>
      <c r="BQ54" s="1">
        <f t="shared" ref="BQ54:BQ57" si="123">AS54</f>
        <v>8.3502933989753683E-3</v>
      </c>
      <c r="BR54" s="1">
        <f t="shared" ref="BR54:BR57" si="124">AT54</f>
        <v>0</v>
      </c>
      <c r="BS54" s="1">
        <f t="shared" ref="BS54:BS57" si="125">AU54</f>
        <v>0</v>
      </c>
      <c r="BT54" s="1">
        <f t="shared" ref="BT54:BT57" si="126">AV54</f>
        <v>0</v>
      </c>
      <c r="BW54" t="s">
        <v>2</v>
      </c>
      <c r="BX54" s="1" cm="1">
        <f t="array" ref="BX54:CB58">MMULT(BX47:CB51,BP54:BT58)</f>
        <v>0.94424452812661785</v>
      </c>
      <c r="BY54" s="1">
        <v>1.5928783312025886E-2</v>
      </c>
      <c r="BZ54" s="1">
        <v>1.919431263978429E-2</v>
      </c>
      <c r="CA54" s="1">
        <v>1.6311329451757055E-2</v>
      </c>
      <c r="CB54" s="1">
        <v>4.3210464698147915E-3</v>
      </c>
      <c r="CE54" t="s">
        <v>2</v>
      </c>
      <c r="CF54" s="10"/>
      <c r="CG54" s="10">
        <f ca="1">MAX($CG$5+CD53,0)</f>
        <v>2.1978150473190223</v>
      </c>
      <c r="CH54" s="10"/>
      <c r="CI54" s="10"/>
      <c r="CJ54" s="10"/>
      <c r="CM54" t="s">
        <v>2</v>
      </c>
      <c r="CN54" s="1">
        <f ca="1">1-CO54</f>
        <v>0.98601885565080849</v>
      </c>
      <c r="CO54" s="1">
        <f ca="1">_xlfn.NORM.S.DIST(-CG54,1)</f>
        <v>1.3981144349191479E-2</v>
      </c>
      <c r="CP54" s="1">
        <v>0</v>
      </c>
      <c r="CQ54" s="1">
        <v>0</v>
      </c>
      <c r="CR54" s="1">
        <v>0</v>
      </c>
      <c r="CU54" t="s">
        <v>2</v>
      </c>
      <c r="CV54" s="1" cm="1">
        <f t="array" aca="1" ref="CV54:CZ58" ca="1">MMULT(CV47:CZ51,CN54:CR58)</f>
        <v>0.9437543713194142</v>
      </c>
      <c r="CW54" s="1">
        <f ca="1"/>
        <v>2.2554823872875468E-2</v>
      </c>
      <c r="CX54" s="1">
        <f ca="1"/>
        <v>1.6970821056677226E-2</v>
      </c>
      <c r="CY54" s="1">
        <f ca="1"/>
        <v>8.7293789776789026E-3</v>
      </c>
      <c r="CZ54" s="1">
        <f ca="1"/>
        <v>7.9906047733545177E-3</v>
      </c>
    </row>
    <row r="55" spans="1:104">
      <c r="A55" s="11">
        <f>A52</f>
        <v>201912</v>
      </c>
      <c r="B55" t="s">
        <v>1</v>
      </c>
      <c r="C55" s="1">
        <f>VLOOKUP($A55,'WCD I_our'!$G:$L,2,0)</f>
        <v>1.59868577613042E-2</v>
      </c>
      <c r="D55" s="1">
        <f>VLOOKUP($A55,'WCD I_our'!$G:$L,3,0)</f>
        <v>0.32931250621283997</v>
      </c>
      <c r="E55" s="1">
        <f>VLOOKUP($A55,'WCD I_our'!$G:$L,4,0)</f>
        <v>0.36267053693982698</v>
      </c>
      <c r="F55" s="1">
        <f>VLOOKUP($A55,'WCD I_our'!$G:$L,5,0)</f>
        <v>0.29203009908602701</v>
      </c>
      <c r="G55" s="1">
        <f>VLOOKUP($A55,'WCD I_our'!$G:$L,6,0)</f>
        <v>1.7763568394002505E-15</v>
      </c>
      <c r="K55" t="s">
        <v>1</v>
      </c>
      <c r="L55" s="1">
        <f t="shared" ref="L55:L56" si="127">IF(TYPE(D55)=1,IF(D55&gt;100%,100%,IF(D55&lt;0,0,D55)),D55)</f>
        <v>0.32931250621283997</v>
      </c>
      <c r="M55" s="1">
        <f t="shared" si="113"/>
        <v>0.36267053693982698</v>
      </c>
      <c r="N55" s="1">
        <f t="shared" si="114"/>
        <v>0.29203009908602701</v>
      </c>
      <c r="O55" s="1">
        <f t="shared" si="115"/>
        <v>1.7763568394002505E-15</v>
      </c>
      <c r="P55" s="1"/>
      <c r="S55" t="s">
        <v>1</v>
      </c>
      <c r="T55" s="1">
        <f t="shared" ref="T55:T56" si="128">IFERROR(L55/SUM($L55:$O55),"")</f>
        <v>0.33466271137764686</v>
      </c>
      <c r="U55" s="1">
        <f t="shared" si="116"/>
        <v>0.36856269634237532</v>
      </c>
      <c r="V55" s="1">
        <f t="shared" si="117"/>
        <v>0.29677459227997605</v>
      </c>
      <c r="W55" s="1">
        <f t="shared" si="118"/>
        <v>1.8052165800945706E-15</v>
      </c>
      <c r="X55" s="1"/>
      <c r="AA55" t="s">
        <v>1</v>
      </c>
      <c r="AB55" s="1">
        <f t="shared" ref="AB55:AB56" si="129">IFERROR(T55,"")</f>
        <v>0.33466271137764686</v>
      </c>
      <c r="AC55" s="1">
        <f t="shared" si="119"/>
        <v>0.36856269634237532</v>
      </c>
      <c r="AD55" s="1">
        <f t="shared" si="120"/>
        <v>0.29677459227997605</v>
      </c>
      <c r="AE55" s="1">
        <f t="shared" si="121"/>
        <v>1.8052165800945706E-15</v>
      </c>
      <c r="AF55" s="1">
        <f t="shared" si="122"/>
        <v>0</v>
      </c>
      <c r="AI55" t="s">
        <v>1</v>
      </c>
      <c r="AJ55" s="1">
        <f>IF(AB55="","",(SUM(AB55)))</f>
        <v>0.33466271137764686</v>
      </c>
      <c r="AK55" s="1">
        <f>IFERROR(AC55,"")</f>
        <v>0.36856269634237532</v>
      </c>
      <c r="AL55" s="1">
        <f>IF(AD55="","",(SUM(AD55:AF55)))</f>
        <v>0.29677459227997788</v>
      </c>
      <c r="AM55" s="1">
        <v>0</v>
      </c>
      <c r="AN55" s="1">
        <v>0</v>
      </c>
      <c r="AP55" s="34">
        <f>IF(AK55&gt;=MAX(AJ55,AL55),0,(MAX(AJ55,AL55)-AK55)/(2*MAX(AJ55,AL55)+MIN(AJ55,AL55)))</f>
        <v>0</v>
      </c>
      <c r="AQ55" t="s">
        <v>1</v>
      </c>
      <c r="AR55" s="1">
        <f>IF(AK55="",AR48,AJ55*(1-$AP55))</f>
        <v>0.33466271137764686</v>
      </c>
      <c r="AS55" s="1">
        <f>IF(AK55="",AS48,AK55+AJ55*$AP55+AL55*$AP55)</f>
        <v>0.36856269634237532</v>
      </c>
      <c r="AT55" s="1">
        <f>IF(AK55="",AT48,AL55*(1-$AP55))</f>
        <v>0.29677459227997788</v>
      </c>
      <c r="AU55" s="1">
        <v>0</v>
      </c>
      <c r="AV55" s="1">
        <v>0</v>
      </c>
      <c r="AY55" t="s">
        <v>1</v>
      </c>
      <c r="AZ55" s="10">
        <f>_xlfn.NORM.S.INV(IF(AR55=0,0.01%,AR55))</f>
        <v>-0.42707400952114716</v>
      </c>
      <c r="BA55" s="10"/>
      <c r="BB55" s="10">
        <f>-_xlfn.NORM.S.INV(IF(AT55=0,0.01%,AT55))</f>
        <v>0.53369989105080962</v>
      </c>
      <c r="BC55" s="10"/>
      <c r="BG55" t="s">
        <v>1</v>
      </c>
      <c r="BH55" s="10">
        <f>AZ55-$AZ$6</f>
        <v>9.6671227642738944E-3</v>
      </c>
      <c r="BI55" s="10"/>
      <c r="BJ55" s="10">
        <f>BB55-$BB$6</f>
        <v>-9.8252036719947533E-2</v>
      </c>
      <c r="BK55" s="10"/>
      <c r="BO55" t="s">
        <v>1</v>
      </c>
      <c r="BP55" s="1">
        <f t="shared" ref="BP55:BP57" si="130">AR55</f>
        <v>0.33466271137764686</v>
      </c>
      <c r="BQ55" s="1">
        <f t="shared" si="123"/>
        <v>0.36856269634237532</v>
      </c>
      <c r="BR55" s="1">
        <f t="shared" si="124"/>
        <v>0.29677459227997788</v>
      </c>
      <c r="BS55" s="1">
        <f t="shared" si="125"/>
        <v>0</v>
      </c>
      <c r="BT55" s="1">
        <f t="shared" si="126"/>
        <v>0</v>
      </c>
      <c r="BW55" t="s">
        <v>1</v>
      </c>
      <c r="BX55" s="1">
        <v>0.6616682394229596</v>
      </c>
      <c r="BY55" s="1">
        <v>4.1608066644345382E-2</v>
      </c>
      <c r="BZ55" s="1">
        <v>0.12533622540235367</v>
      </c>
      <c r="CA55" s="1">
        <v>0.12718770393463541</v>
      </c>
      <c r="CB55" s="1">
        <v>4.4199764595705973E-2</v>
      </c>
      <c r="CE55" t="s">
        <v>1</v>
      </c>
      <c r="CF55" s="10">
        <f ca="1">MIN($CF$6+CD53,0)</f>
        <v>-0.87848036877980129</v>
      </c>
      <c r="CG55" s="10"/>
      <c r="CH55" s="10">
        <f ca="1">MAX($CH$6+CD53,0)</f>
        <v>0.24800835626136272</v>
      </c>
      <c r="CI55" s="10"/>
      <c r="CJ55" s="10"/>
      <c r="CM55" t="s">
        <v>1</v>
      </c>
      <c r="CN55" s="1">
        <f ca="1">_xlfn.NORM.S.DIST(CF55,1)</f>
        <v>0.18984154330904354</v>
      </c>
      <c r="CO55" s="1">
        <f ca="1">1-CN55-CP55</f>
        <v>0.40809448599572362</v>
      </c>
      <c r="CP55" s="1">
        <f ca="1">_xlfn.NORM.S.DIST(-CH55,1)</f>
        <v>0.40206397069523281</v>
      </c>
      <c r="CQ55" s="1">
        <v>0</v>
      </c>
      <c r="CR55" s="1">
        <v>0</v>
      </c>
      <c r="CU55" t="s">
        <v>1</v>
      </c>
      <c r="CV55" s="1">
        <f ca="1"/>
        <v>0.39156224990611149</v>
      </c>
      <c r="CW55" s="1">
        <f ca="1"/>
        <v>2.5841971993233775E-2</v>
      </c>
      <c r="CX55" s="1">
        <f ca="1"/>
        <v>8.4263585647345693E-2</v>
      </c>
      <c r="CY55" s="1">
        <f ca="1"/>
        <v>0.11128284883753164</v>
      </c>
      <c r="CZ55" s="1">
        <f ca="1"/>
        <v>0.3870493436157772</v>
      </c>
    </row>
    <row r="56" spans="1:104">
      <c r="A56" s="11">
        <f>A52</f>
        <v>201912</v>
      </c>
      <c r="B56" t="s">
        <v>0</v>
      </c>
      <c r="C56" s="1">
        <f>VLOOKUP($A56,'WCD I_our'!$M:$R,2,0)</f>
        <v>1.2704714853155099E-2</v>
      </c>
      <c r="D56" s="1">
        <f>VLOOKUP($A56,'WCD I_our'!$M:$R,3,0)</f>
        <v>9.8754617076266295E-3</v>
      </c>
      <c r="E56" s="1">
        <f>VLOOKUP($A56,'WCD I_our'!$M:$R,4,0)</f>
        <v>2.3077839747640699E-2</v>
      </c>
      <c r="F56" s="1">
        <f>VLOOKUP($A56,'WCD I_our'!$M:$R,5,0)</f>
        <v>0.28376382004562001</v>
      </c>
      <c r="G56" s="1">
        <f>VLOOKUP($A56,'WCD I_our'!$M:$R,6,0)</f>
        <v>0.67057816364595757</v>
      </c>
      <c r="K56" t="s">
        <v>0</v>
      </c>
      <c r="L56" s="1">
        <f t="shared" si="127"/>
        <v>9.8754617076266295E-3</v>
      </c>
      <c r="M56" s="1">
        <f t="shared" si="113"/>
        <v>2.3077839747640699E-2</v>
      </c>
      <c r="N56" s="1">
        <f t="shared" si="114"/>
        <v>0.28376382004562001</v>
      </c>
      <c r="O56" s="1">
        <f t="shared" si="115"/>
        <v>0.67057816364595757</v>
      </c>
      <c r="P56" s="1"/>
      <c r="S56" t="s">
        <v>0</v>
      </c>
      <c r="T56" s="1">
        <f t="shared" si="128"/>
        <v>1.0002541140625227E-2</v>
      </c>
      <c r="U56" s="1">
        <f t="shared" si="116"/>
        <v>2.3374810043996341E-2</v>
      </c>
      <c r="V56" s="1">
        <f t="shared" si="117"/>
        <v>0.28741535011322833</v>
      </c>
      <c r="W56" s="1">
        <f t="shared" si="118"/>
        <v>0.67920729870215013</v>
      </c>
      <c r="X56" s="1"/>
      <c r="AA56" t="s">
        <v>0</v>
      </c>
      <c r="AB56" s="1">
        <f t="shared" si="129"/>
        <v>1.0002541140625227E-2</v>
      </c>
      <c r="AC56" s="1">
        <f t="shared" si="119"/>
        <v>2.3374810043996341E-2</v>
      </c>
      <c r="AD56" s="1">
        <f t="shared" si="120"/>
        <v>0.28741535011322833</v>
      </c>
      <c r="AE56" s="1">
        <f t="shared" si="121"/>
        <v>0.67920729870215013</v>
      </c>
      <c r="AF56" s="1">
        <f t="shared" si="122"/>
        <v>0</v>
      </c>
      <c r="AI56" t="s">
        <v>0</v>
      </c>
      <c r="AJ56" s="1">
        <v>0</v>
      </c>
      <c r="AK56" s="1">
        <f>IF(AC56="","",(SUM(AB56:AC56)))</f>
        <v>3.3377351184621568E-2</v>
      </c>
      <c r="AL56" s="1">
        <f>IFERROR(AD56,"")</f>
        <v>0.28741535011322833</v>
      </c>
      <c r="AM56" s="1">
        <f>IF(AE56="","",(SUM(AE56:AF56)))</f>
        <v>0.67920729870215013</v>
      </c>
      <c r="AN56" s="1">
        <v>0</v>
      </c>
      <c r="AP56" s="34">
        <f>IF(AL56&gt;=MAX(AK56,AM56),0,(MAX(AK56,AM56)-AL56)/(2*MAX(AK56,AM56)+MIN(AK56,AM56)))</f>
        <v>0.28150180706688444</v>
      </c>
      <c r="AQ56" t="s">
        <v>0</v>
      </c>
      <c r="AR56" s="1">
        <v>0</v>
      </c>
      <c r="AS56" s="1">
        <f>IF(AL56="",AS49,AK56*(1-$AP56))</f>
        <v>2.3981566511044581E-2</v>
      </c>
      <c r="AT56" s="1">
        <f>IF(AL56="",AT49,AL56+AK56*$AP56+AM56*$AP56)</f>
        <v>0.48800921674447773</v>
      </c>
      <c r="AU56" s="1">
        <f>IF(AL56="",AU49,AM56*(1-$AP56))</f>
        <v>0.48800921674447773</v>
      </c>
      <c r="AV56" s="1">
        <v>0</v>
      </c>
      <c r="AY56" t="s">
        <v>0</v>
      </c>
      <c r="AZ56" s="10"/>
      <c r="BA56" s="10">
        <f>_xlfn.NORM.S.INV(IF(AS56=0,0.01%,AS56))</f>
        <v>-1.9776949260273107</v>
      </c>
      <c r="BB56" s="10"/>
      <c r="BC56" s="10">
        <f>-_xlfn.NORM.S.INV(IF(AU56=0,0.01%,AU56))</f>
        <v>3.0060963218866407E-2</v>
      </c>
      <c r="BG56" t="s">
        <v>0</v>
      </c>
      <c r="BH56" s="10"/>
      <c r="BI56" s="10">
        <f>BA56-$BA$7</f>
        <v>-0.76419316457441067</v>
      </c>
      <c r="BJ56" s="10"/>
      <c r="BK56" s="10">
        <f>BC56-$BC$7</f>
        <v>-1.048898387230496</v>
      </c>
      <c r="BO56" t="s">
        <v>0</v>
      </c>
      <c r="BP56" s="1">
        <f t="shared" si="130"/>
        <v>0</v>
      </c>
      <c r="BQ56" s="1">
        <f t="shared" si="123"/>
        <v>2.3981566511044581E-2</v>
      </c>
      <c r="BR56" s="1">
        <f t="shared" si="124"/>
        <v>0.48800921674447773</v>
      </c>
      <c r="BS56" s="1">
        <f t="shared" si="125"/>
        <v>0.48800921674447773</v>
      </c>
      <c r="BT56" s="1">
        <f t="shared" si="126"/>
        <v>0</v>
      </c>
      <c r="BW56" t="s">
        <v>0</v>
      </c>
      <c r="BX56" s="1">
        <v>0.16380446391723114</v>
      </c>
      <c r="BY56" s="1">
        <v>6.1091843968001276E-2</v>
      </c>
      <c r="BZ56" s="1">
        <v>0.21783747068592413</v>
      </c>
      <c r="CA56" s="1">
        <v>0.23125256265668856</v>
      </c>
      <c r="CB56" s="1">
        <v>0.32601365877215505</v>
      </c>
      <c r="CE56" t="s">
        <v>0</v>
      </c>
      <c r="CF56" s="10"/>
      <c r="CG56" s="10">
        <f ca="1">MIN($CG$7+CD53,0)</f>
        <v>-1.6138252713927193</v>
      </c>
      <c r="CH56" s="10"/>
      <c r="CI56" s="10">
        <f ca="1">MAX($CI$7+CD53,0)</f>
        <v>0.34913551583242042</v>
      </c>
      <c r="CJ56" s="10"/>
      <c r="CM56" t="s">
        <v>0</v>
      </c>
      <c r="CN56" s="1">
        <v>0</v>
      </c>
      <c r="CO56" s="1">
        <f ca="1">_xlfn.NORM.S.DIST(CG56,1)</f>
        <v>5.3282665692283425E-2</v>
      </c>
      <c r="CP56" s="1">
        <f ca="1">1-CO56-CQ56</f>
        <v>0.58322354710469926</v>
      </c>
      <c r="CQ56" s="1">
        <f ca="1">_xlfn.NORM.S.DIST(-CI56,1)</f>
        <v>0.36349378720301728</v>
      </c>
      <c r="CR56" s="1">
        <v>0</v>
      </c>
      <c r="CU56" t="s">
        <v>0</v>
      </c>
      <c r="CV56" s="1">
        <f ca="1"/>
        <v>5.9537810492403004E-2</v>
      </c>
      <c r="CW56" s="1">
        <f ca="1"/>
        <v>1.4270825725512325E-2</v>
      </c>
      <c r="CX56" s="1">
        <f ca="1"/>
        <v>6.3806078304425473E-2</v>
      </c>
      <c r="CY56" s="1">
        <f ca="1"/>
        <v>9.9885414112318854E-2</v>
      </c>
      <c r="CZ56" s="1">
        <f ca="1"/>
        <v>0.76249987136534036</v>
      </c>
    </row>
    <row r="57" spans="1:104">
      <c r="L57" s="1"/>
      <c r="M57" s="1"/>
      <c r="N57" s="1"/>
      <c r="O57" s="1"/>
      <c r="P57" s="1"/>
      <c r="T57" s="1"/>
      <c r="U57" s="1"/>
      <c r="V57" s="1"/>
      <c r="W57" s="1"/>
      <c r="X57" s="1"/>
      <c r="Z57" s="33"/>
      <c r="AA57" t="s">
        <v>42</v>
      </c>
      <c r="AB57" s="1">
        <f>$AB$8</f>
        <v>0</v>
      </c>
      <c r="AC57" s="1">
        <f>$AC$8</f>
        <v>0</v>
      </c>
      <c r="AD57" s="1">
        <f>$AD$8</f>
        <v>0</v>
      </c>
      <c r="AE57" s="1">
        <f>$AE$8</f>
        <v>0.5</v>
      </c>
      <c r="AF57" s="1">
        <f>$AF$8</f>
        <v>0.5</v>
      </c>
      <c r="AI57" t="s">
        <v>42</v>
      </c>
      <c r="AJ57" s="1">
        <v>0</v>
      </c>
      <c r="AK57" s="1">
        <v>0</v>
      </c>
      <c r="AL57" s="1">
        <f>IF(AD57="","",(SUM(AB57:AD57)))</f>
        <v>0</v>
      </c>
      <c r="AM57" s="1">
        <f>IFERROR(AE57,"")</f>
        <v>0.5</v>
      </c>
      <c r="AN57" s="1">
        <f>IF(AF57="","",(SUM(AF57)))</f>
        <v>0.5</v>
      </c>
      <c r="AP57" s="34">
        <f>IF(AM57&gt;=MAX(AL57,AN57),0,(MAX(AL57,AN57)-AM57)/(2*MAX(AL57,AN57)+MIN(AL57,AN57)))</f>
        <v>0</v>
      </c>
      <c r="AQ57" t="s">
        <v>42</v>
      </c>
      <c r="AR57" s="1">
        <v>0</v>
      </c>
      <c r="AS57" s="1">
        <v>0</v>
      </c>
      <c r="AT57" s="1">
        <f>IF(AM57="",AT50,AL57*(1-$AP57))</f>
        <v>0</v>
      </c>
      <c r="AU57" s="1">
        <f>IF(AM57="",AU50,AM57+AL57*$AP57+AN57*$AP57)</f>
        <v>0.5</v>
      </c>
      <c r="AV57" s="1">
        <f>IF(AM57="",AV50,AN57*(1-$AP57))</f>
        <v>0.5</v>
      </c>
      <c r="AY57" t="s">
        <v>42</v>
      </c>
      <c r="AZ57" s="10"/>
      <c r="BA57" s="10"/>
      <c r="BB57" s="10">
        <f>_xlfn.NORM.S.INV(IF(AT57=0,0.01%,AT57))</f>
        <v>-3.71901648545568</v>
      </c>
      <c r="BC57" s="10"/>
      <c r="BD57" s="10">
        <f>-_xlfn.NORM.S.INV(IF(AV57=0,0.01%,AV57))</f>
        <v>0</v>
      </c>
      <c r="BG57" t="s">
        <v>42</v>
      </c>
      <c r="BH57" s="10"/>
      <c r="BI57" s="10"/>
      <c r="BJ57" s="10">
        <f>BB57-$BB$8</f>
        <v>0</v>
      </c>
      <c r="BK57" s="10"/>
      <c r="BL57" s="10">
        <f>BD57-$BD$8</f>
        <v>0</v>
      </c>
      <c r="BO57" t="s">
        <v>42</v>
      </c>
      <c r="BP57" s="1">
        <f t="shared" si="130"/>
        <v>0</v>
      </c>
      <c r="BQ57" s="1">
        <f t="shared" si="123"/>
        <v>0</v>
      </c>
      <c r="BR57" s="1">
        <f t="shared" si="124"/>
        <v>0</v>
      </c>
      <c r="BS57" s="1">
        <f t="shared" si="125"/>
        <v>0.5</v>
      </c>
      <c r="BT57" s="1">
        <f t="shared" si="126"/>
        <v>0.5</v>
      </c>
      <c r="BW57" t="s">
        <v>42</v>
      </c>
      <c r="BX57" s="1">
        <v>0</v>
      </c>
      <c r="BY57" s="1">
        <v>0</v>
      </c>
      <c r="BZ57" s="1">
        <v>0</v>
      </c>
      <c r="CA57" s="1">
        <v>7.8125E-3</v>
      </c>
      <c r="CB57" s="1">
        <v>0.9921875</v>
      </c>
      <c r="CE57" t="s">
        <v>42</v>
      </c>
      <c r="CF57" s="10"/>
      <c r="CG57" s="10"/>
      <c r="CH57" s="10">
        <f ca="1">MIN($CH$8+CD53,0)</f>
        <v>-2.3914337326409094</v>
      </c>
      <c r="CI57" s="10"/>
      <c r="CJ57" s="10">
        <f ca="1">MAX($CJ$8+CD53,0)</f>
        <v>0</v>
      </c>
      <c r="CM57" t="s">
        <v>42</v>
      </c>
      <c r="CN57" s="1">
        <v>0</v>
      </c>
      <c r="CO57" s="1">
        <v>0</v>
      </c>
      <c r="CP57" s="1">
        <f ca="1">_xlfn.NORM.S.DIST(CH57,1)</f>
        <v>8.3913566576312038E-3</v>
      </c>
      <c r="CQ57" s="1">
        <f ca="1">1-CP57-CR57</f>
        <v>0.49160864334236876</v>
      </c>
      <c r="CR57" s="1">
        <f ca="1">_xlfn.NORM.S.DIST(-CJ57,1)</f>
        <v>0.5</v>
      </c>
      <c r="CU57" t="s">
        <v>42</v>
      </c>
      <c r="CV57" s="1">
        <f ca="1"/>
        <v>1.0248738912315277E-3</v>
      </c>
      <c r="CW57" s="1">
        <f ca="1"/>
        <v>5.7297909970166526E-4</v>
      </c>
      <c r="CX57" s="1">
        <f ca="1"/>
        <v>3.0512635290432877E-3</v>
      </c>
      <c r="CY57" s="1">
        <f ca="1"/>
        <v>1.0838896474369305E-2</v>
      </c>
      <c r="CZ57" s="1">
        <f ca="1"/>
        <v>0.98451198700565423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v>0</v>
      </c>
      <c r="BY58" s="1">
        <v>0</v>
      </c>
      <c r="BZ58" s="1">
        <v>0</v>
      </c>
      <c r="CA58" s="1">
        <v>0</v>
      </c>
      <c r="CB58" s="1"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>
        <f ca="1"/>
        <v>0</v>
      </c>
      <c r="CW58" s="1">
        <f ca="1"/>
        <v>0</v>
      </c>
      <c r="CX58" s="1">
        <f ca="1"/>
        <v>0</v>
      </c>
      <c r="CY58" s="1">
        <f ca="1"/>
        <v>0</v>
      </c>
      <c r="CZ58" s="1">
        <f ca="1"/>
        <v>1</v>
      </c>
    </row>
    <row r="59" spans="1:104">
      <c r="A59" s="9">
        <f>IF(RIGHT(A52,2)="12",(VALUE(LEFT(A52,4))+1)*100+1,A52+1)</f>
        <v>202001</v>
      </c>
      <c r="J59" s="9">
        <f>$A59</f>
        <v>202001</v>
      </c>
      <c r="R59" s="9">
        <f>$A59</f>
        <v>202001</v>
      </c>
      <c r="Z59" s="9">
        <f>$A59</f>
        <v>202001</v>
      </c>
      <c r="AH59" s="9">
        <f>$A59</f>
        <v>202001</v>
      </c>
      <c r="AP59" s="9">
        <f>$A59</f>
        <v>202001</v>
      </c>
      <c r="AX59" s="9">
        <f>$A59</f>
        <v>202001</v>
      </c>
      <c r="BF59" s="9">
        <f>$A59</f>
        <v>202001</v>
      </c>
      <c r="BN59" s="9">
        <f>$A59</f>
        <v>202001</v>
      </c>
      <c r="BO59" s="9">
        <f>BO52+1</f>
        <v>8</v>
      </c>
      <c r="BV59" s="9">
        <f>$A59</f>
        <v>202001</v>
      </c>
      <c r="BW59" s="9">
        <f>BW52+1</f>
        <v>8</v>
      </c>
      <c r="CD59" s="9">
        <f>$A59</f>
        <v>202001</v>
      </c>
      <c r="CE59" s="9">
        <f>CE52+1</f>
        <v>8</v>
      </c>
      <c r="CL59" s="9">
        <f>$A59</f>
        <v>202001</v>
      </c>
      <c r="CM59" s="9">
        <f>CM52+1</f>
        <v>8</v>
      </c>
      <c r="CT59" s="9">
        <f>$A59</f>
        <v>202001</v>
      </c>
      <c r="CU59" s="9">
        <f>CU52+1</f>
        <v>8</v>
      </c>
    </row>
    <row r="60" spans="1:104">
      <c r="C60" t="s">
        <v>33</v>
      </c>
      <c r="D60" t="s">
        <v>2</v>
      </c>
      <c r="E60" t="s">
        <v>1</v>
      </c>
      <c r="F60" t="s">
        <v>0</v>
      </c>
      <c r="G60" t="s">
        <v>32</v>
      </c>
      <c r="L60" t="s">
        <v>2</v>
      </c>
      <c r="M60" t="s">
        <v>1</v>
      </c>
      <c r="N60" t="s">
        <v>0</v>
      </c>
      <c r="O60" t="s">
        <v>32</v>
      </c>
      <c r="T60" t="s">
        <v>2</v>
      </c>
      <c r="U60" t="s">
        <v>1</v>
      </c>
      <c r="V60" t="s">
        <v>0</v>
      </c>
      <c r="W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>AVERAGE(BH61:BL64)</f>
        <v>-7.854482461973851E-2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>
        <f ca="1">VLOOKUP(CD59,regress!B:K,10,0)</f>
        <v>-0.24990817778944424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>
        <f>A59</f>
        <v>202001</v>
      </c>
      <c r="B61" t="s">
        <v>2</v>
      </c>
      <c r="C61" s="1">
        <f>VLOOKUP($A61,'WCD I_our'!$A:$F,2,0)</f>
        <v>2.5277057715325599E-3</v>
      </c>
      <c r="D61" s="1">
        <f>VLOOKUP($A61,'WCD I_our'!$A:$F,3,0)</f>
        <v>0.98414565935541998</v>
      </c>
      <c r="E61" s="1">
        <f>VLOOKUP($A61,'WCD I_our'!$A:$F,4,0)</f>
        <v>1.29942037475143E-2</v>
      </c>
      <c r="F61" s="1">
        <f>VLOOKUP($A61,'WCD I_our'!$A:$F,5,0)</f>
        <v>3.3243112553321599E-4</v>
      </c>
      <c r="G61" s="1">
        <f>VLOOKUP($A61,'WCD I_our'!$A:$F,6,0)</f>
        <v>0</v>
      </c>
      <c r="K61" t="s">
        <v>2</v>
      </c>
      <c r="L61" s="1">
        <f>IF(TYPE(D61)=1,IF(D61&gt;100%,100%,IF(D61&lt;0,0,D61)),D61)</f>
        <v>0.98414565935541998</v>
      </c>
      <c r="M61" s="1">
        <f t="shared" ref="M61:M63" si="131">IF(TYPE(E61)=1,IF(E61&gt;100%,100%,IF(E61&lt;0,0,E61)),E61)</f>
        <v>1.29942037475143E-2</v>
      </c>
      <c r="N61" s="1">
        <f t="shared" ref="N61:N63" si="132">IF(TYPE(F61)=1,IF(F61&gt;100%,100%,IF(F61&lt;0,0,F61)),F61)</f>
        <v>3.3243112553321599E-4</v>
      </c>
      <c r="O61" s="1">
        <f t="shared" ref="O61:O63" si="133">IF(TYPE(G61)=1,IF(G61&gt;100%,100%,IF(G61&lt;0,0,G61)),G61)</f>
        <v>0</v>
      </c>
      <c r="P61" s="1"/>
      <c r="S61" t="s">
        <v>2</v>
      </c>
      <c r="T61" s="1">
        <f>IFERROR(L61/SUM($L61:$O61),"")</f>
        <v>0.98663959395147371</v>
      </c>
      <c r="U61" s="1">
        <f t="shared" ref="U61:U63" si="134">IFERROR(M61/SUM($L61:$O61),"")</f>
        <v>1.302713250553506E-2</v>
      </c>
      <c r="V61" s="1">
        <f t="shared" ref="V61:V63" si="135">IFERROR(N61/SUM($L61:$O61),"")</f>
        <v>3.3327354299133433E-4</v>
      </c>
      <c r="W61" s="1">
        <f t="shared" ref="W61:W63" si="136">IFERROR(O61/SUM($L61:$O61),"")</f>
        <v>0</v>
      </c>
      <c r="X61" s="1"/>
      <c r="AA61" t="s">
        <v>2</v>
      </c>
      <c r="AB61" s="1">
        <f>IFERROR(T61,"")</f>
        <v>0.98663959395147371</v>
      </c>
      <c r="AC61" s="1">
        <f t="shared" ref="AC61:AC63" si="137">IFERROR(U61,"")</f>
        <v>1.302713250553506E-2</v>
      </c>
      <c r="AD61" s="1">
        <f t="shared" ref="AD61:AD63" si="138">IFERROR(V61,"")</f>
        <v>3.3327354299133433E-4</v>
      </c>
      <c r="AE61" s="1">
        <f t="shared" ref="AE61:AE63" si="139">IFERROR(W61,"")</f>
        <v>0</v>
      </c>
      <c r="AF61" s="1">
        <f t="shared" ref="AF61:AF63" si="140">IFERROR(X61,"")</f>
        <v>0</v>
      </c>
      <c r="AI61" t="s">
        <v>2</v>
      </c>
      <c r="AJ61" s="1">
        <f>IFERROR(AB61,"")</f>
        <v>0.98663959395147371</v>
      </c>
      <c r="AK61" s="1">
        <f>IF(AC61="","",SUM(AC61:AF61))</f>
        <v>1.3360406048526395E-2</v>
      </c>
      <c r="AL61" s="1">
        <v>0</v>
      </c>
      <c r="AM61" s="1">
        <v>0</v>
      </c>
      <c r="AN61" s="1">
        <v>0</v>
      </c>
      <c r="AQ61" t="s">
        <v>2</v>
      </c>
      <c r="AR61" s="1">
        <f>IF(AJ61="",AR54,MAX(AJ61,50%))</f>
        <v>0.98663959395147371</v>
      </c>
      <c r="AS61" s="1">
        <f>IF(AK61="",AS54,MIN(AK61,50%))</f>
        <v>1.3360406048526395E-2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>-_xlfn.NORM.S.INV(IF(AS61=0,0.01%,AS61))</f>
        <v>2.2155722356089806</v>
      </c>
      <c r="BB61" s="10"/>
      <c r="BC61" s="10"/>
      <c r="BG61" t="s">
        <v>2</v>
      </c>
      <c r="BH61" s="10"/>
      <c r="BI61" s="10">
        <f>BA61-$BA$5</f>
        <v>-5.3865291320690289E-2</v>
      </c>
      <c r="BJ61" s="10"/>
      <c r="BK61" s="10"/>
      <c r="BO61" t="s">
        <v>2</v>
      </c>
      <c r="BP61" s="1">
        <f>AR61</f>
        <v>0.98663959395147371</v>
      </c>
      <c r="BQ61" s="1">
        <f t="shared" ref="BQ61:BQ64" si="141">AS61</f>
        <v>1.3360406048526395E-2</v>
      </c>
      <c r="BR61" s="1">
        <f t="shared" ref="BR61:BR64" si="142">AT61</f>
        <v>0</v>
      </c>
      <c r="BS61" s="1">
        <f t="shared" ref="BS61:BS64" si="143">AU61</f>
        <v>0</v>
      </c>
      <c r="BT61" s="1">
        <f t="shared" ref="BT61:BT64" si="144">AV61</f>
        <v>0</v>
      </c>
      <c r="BW61" t="s">
        <v>2</v>
      </c>
      <c r="BX61" s="1" cm="1">
        <f t="array" ref="BX61:CB65">MMULT(BX54:CB58,BP61:BT65)</f>
        <v>0.93627294695969321</v>
      </c>
      <c r="BY61" s="1">
        <v>2.3647512266354163E-2</v>
      </c>
      <c r="BZ61" s="1">
        <v>1.2193618096957853E-2</v>
      </c>
      <c r="CA61" s="1">
        <v>1.5409211481301453E-2</v>
      </c>
      <c r="CB61" s="1">
        <v>1.2476711195693319E-2</v>
      </c>
      <c r="CE61" t="s">
        <v>2</v>
      </c>
      <c r="CF61" s="10"/>
      <c r="CG61" s="10">
        <f ca="1">MAX($CG$5+CD60,0)</f>
        <v>2.085245928075051</v>
      </c>
      <c r="CH61" s="10"/>
      <c r="CI61" s="10"/>
      <c r="CJ61" s="10"/>
      <c r="CM61" t="s">
        <v>2</v>
      </c>
      <c r="CN61" s="1">
        <f ca="1">1-CO61</f>
        <v>0.98147650856989355</v>
      </c>
      <c r="CO61" s="1">
        <f ca="1">_xlfn.NORM.S.DIST(-CG61,1)</f>
        <v>1.8523491430106492E-2</v>
      </c>
      <c r="CP61" s="1">
        <v>0</v>
      </c>
      <c r="CQ61" s="1">
        <v>0</v>
      </c>
      <c r="CR61" s="1">
        <v>0</v>
      </c>
      <c r="CU61" t="s">
        <v>2</v>
      </c>
      <c r="CV61" s="1" cm="1">
        <f t="array" aca="1" ref="CV61:CZ65" ca="1">MMULT(CV54:CZ58,CN61:CR65)</f>
        <v>0.9299002536026304</v>
      </c>
      <c r="CW61" s="1">
        <f ca="1"/>
        <v>2.7061626669065135E-2</v>
      </c>
      <c r="CX61" s="1">
        <f ca="1"/>
        <v>1.9473152084124846E-2</v>
      </c>
      <c r="CY61" s="1">
        <f ca="1"/>
        <v>1.1209673381986094E-2</v>
      </c>
      <c r="CZ61" s="1">
        <f ca="1"/>
        <v>1.2355294262193969E-2</v>
      </c>
    </row>
    <row r="62" spans="1:104">
      <c r="A62" s="11">
        <f>A59</f>
        <v>202001</v>
      </c>
      <c r="B62" t="s">
        <v>1</v>
      </c>
      <c r="C62" s="1">
        <f>VLOOKUP($A62,'WCD I_our'!$G:$L,2,0)</f>
        <v>0</v>
      </c>
      <c r="D62" s="1">
        <f>VLOOKUP($A62,'WCD I_our'!$G:$L,3,0)</f>
        <v>0.29154198704178502</v>
      </c>
      <c r="E62" s="1">
        <f>VLOOKUP($A62,'WCD I_our'!$G:$L,4,0)</f>
        <v>0.39832313041478301</v>
      </c>
      <c r="F62" s="1">
        <f>VLOOKUP($A62,'WCD I_our'!$G:$L,5,0)</f>
        <v>0.31013488254343002</v>
      </c>
      <c r="G62" s="1">
        <f>VLOOKUP($A62,'WCD I_our'!$G:$L,6,0)</f>
        <v>1.9984014443252818E-15</v>
      </c>
      <c r="K62" t="s">
        <v>1</v>
      </c>
      <c r="L62" s="1">
        <f t="shared" ref="L62:L63" si="145">IF(TYPE(D62)=1,IF(D62&gt;100%,100%,IF(D62&lt;0,0,D62)),D62)</f>
        <v>0.29154198704178502</v>
      </c>
      <c r="M62" s="1">
        <f t="shared" si="131"/>
        <v>0.39832313041478301</v>
      </c>
      <c r="N62" s="1">
        <f t="shared" si="132"/>
        <v>0.31013488254343002</v>
      </c>
      <c r="O62" s="1">
        <f t="shared" si="133"/>
        <v>1.9984014443252818E-15</v>
      </c>
      <c r="P62" s="1"/>
      <c r="S62" t="s">
        <v>1</v>
      </c>
      <c r="T62" s="1">
        <f t="shared" ref="T62:T63" si="146">IFERROR(L62/SUM($L62:$O62),"")</f>
        <v>0.29154198704178502</v>
      </c>
      <c r="U62" s="1">
        <f t="shared" si="134"/>
        <v>0.39832313041478301</v>
      </c>
      <c r="V62" s="1">
        <f t="shared" si="135"/>
        <v>0.31013488254343002</v>
      </c>
      <c r="W62" s="1">
        <f t="shared" si="136"/>
        <v>1.9984014443252818E-15</v>
      </c>
      <c r="X62" s="1"/>
      <c r="AA62" t="s">
        <v>1</v>
      </c>
      <c r="AB62" s="1">
        <f t="shared" ref="AB62:AB63" si="147">IFERROR(T62,"")</f>
        <v>0.29154198704178502</v>
      </c>
      <c r="AC62" s="1">
        <f t="shared" si="137"/>
        <v>0.39832313041478301</v>
      </c>
      <c r="AD62" s="1">
        <f t="shared" si="138"/>
        <v>0.31013488254343002</v>
      </c>
      <c r="AE62" s="1">
        <f t="shared" si="139"/>
        <v>1.9984014443252818E-15</v>
      </c>
      <c r="AF62" s="1">
        <f t="shared" si="140"/>
        <v>0</v>
      </c>
      <c r="AI62" t="s">
        <v>1</v>
      </c>
      <c r="AJ62" s="1">
        <f>IF(AB62="","",(SUM(AB62)))</f>
        <v>0.29154198704178502</v>
      </c>
      <c r="AK62" s="1">
        <f>IFERROR(AC62,"")</f>
        <v>0.39832313041478301</v>
      </c>
      <c r="AL62" s="1">
        <f>IF(AD62="","",(SUM(AD62:AF62)))</f>
        <v>0.31013488254343202</v>
      </c>
      <c r="AM62" s="1">
        <v>0</v>
      </c>
      <c r="AN62" s="1">
        <v>0</v>
      </c>
      <c r="AP62" s="34">
        <f>IF(AK62&gt;=MAX(AJ62,AL62),0,(MAX(AJ62,AL62)-AK62)/(2*MAX(AJ62,AL62)+MIN(AJ62,AL62)))</f>
        <v>0</v>
      </c>
      <c r="AQ62" t="s">
        <v>1</v>
      </c>
      <c r="AR62" s="1">
        <f>IF(AK62="",AR55,AJ62*(1-$AP62))</f>
        <v>0.29154198704178502</v>
      </c>
      <c r="AS62" s="1">
        <f>IF(AK62="",AS55,AK62+AJ62*$AP62+AL62*$AP62)</f>
        <v>0.39832313041478301</v>
      </c>
      <c r="AT62" s="1">
        <f>IF(AK62="",AT55,AL62*(1-$AP62))</f>
        <v>0.31013488254343202</v>
      </c>
      <c r="AU62" s="1">
        <v>0</v>
      </c>
      <c r="AV62" s="1">
        <v>0</v>
      </c>
      <c r="AW62" s="1"/>
      <c r="AY62" t="s">
        <v>1</v>
      </c>
      <c r="AZ62" s="10">
        <f>_xlfn.NORM.S.INV(IF(AR62=0,0.01%,AR62))</f>
        <v>-0.5488855808984785</v>
      </c>
      <c r="BA62" s="10"/>
      <c r="BB62" s="10">
        <f>-_xlfn.NORM.S.INV(IF(AT62=0,0.01%,AT62))</f>
        <v>0.49546805641918096</v>
      </c>
      <c r="BC62" s="10"/>
      <c r="BG62" t="s">
        <v>1</v>
      </c>
      <c r="BH62" s="10">
        <f>AZ62-$AZ$6</f>
        <v>-0.11214444861305745</v>
      </c>
      <c r="BI62" s="10"/>
      <c r="BJ62" s="10">
        <f>BB62-$BB$6</f>
        <v>-0.13648387135157619</v>
      </c>
      <c r="BK62" s="10"/>
      <c r="BO62" t="s">
        <v>1</v>
      </c>
      <c r="BP62" s="1">
        <f t="shared" ref="BP62:BP64" si="148">AR62</f>
        <v>0.29154198704178502</v>
      </c>
      <c r="BQ62" s="1">
        <f t="shared" si="141"/>
        <v>0.39832313041478301</v>
      </c>
      <c r="BR62" s="1">
        <f t="shared" si="142"/>
        <v>0.31013488254343202</v>
      </c>
      <c r="BS62" s="1">
        <f t="shared" si="143"/>
        <v>0</v>
      </c>
      <c r="BT62" s="1">
        <f t="shared" si="144"/>
        <v>0</v>
      </c>
      <c r="BW62" t="s">
        <v>1</v>
      </c>
      <c r="BX62" s="1">
        <v>0.66495858150131482</v>
      </c>
      <c r="BY62" s="1">
        <v>5.6020508876478317E-2</v>
      </c>
      <c r="BZ62" s="1">
        <v>6.0268776976734474E-2</v>
      </c>
      <c r="CA62" s="1">
        <v>0.11095851608244883</v>
      </c>
      <c r="CB62" s="1">
        <v>0.10779361656302368</v>
      </c>
      <c r="CE62" t="s">
        <v>1</v>
      </c>
      <c r="CF62" s="10">
        <f ca="1">MIN($CF$6+CD60,0)</f>
        <v>-0.99104948802377257</v>
      </c>
      <c r="CG62" s="10"/>
      <c r="CH62" s="10">
        <f ca="1">MAX($CH$6+CD60,0)</f>
        <v>0.13543923701739147</v>
      </c>
      <c r="CI62" s="10"/>
      <c r="CJ62" s="10"/>
      <c r="CM62" t="s">
        <v>1</v>
      </c>
      <c r="CN62" s="1">
        <f ca="1">_xlfn.NORM.S.DIST(CF62,1)</f>
        <v>0.16083070800828714</v>
      </c>
      <c r="CO62" s="1">
        <f ca="1">1-CN62-CP62</f>
        <v>0.39303699035773143</v>
      </c>
      <c r="CP62" s="1">
        <f ca="1">_xlfn.NORM.S.DIST(-CH62,1)</f>
        <v>0.44613230163398143</v>
      </c>
      <c r="CQ62" s="1">
        <v>0</v>
      </c>
      <c r="CR62" s="1">
        <v>0</v>
      </c>
      <c r="CU62" t="s">
        <v>1</v>
      </c>
      <c r="CV62" s="1">
        <f ca="1"/>
        <v>0.38846533257762456</v>
      </c>
      <c r="CW62" s="1">
        <f ca="1"/>
        <v>2.0960670252018612E-2</v>
      </c>
      <c r="CX62" s="1">
        <f ca="1"/>
        <v>5.8672204235147324E-2</v>
      </c>
      <c r="CY62" s="1">
        <f ca="1"/>
        <v>8.9211024900666291E-2</v>
      </c>
      <c r="CZ62" s="1">
        <f ca="1"/>
        <v>0.44269076803454299</v>
      </c>
    </row>
    <row r="63" spans="1:104">
      <c r="A63" s="11">
        <f>A59</f>
        <v>202001</v>
      </c>
      <c r="B63" t="s">
        <v>0</v>
      </c>
      <c r="C63" s="1">
        <f>VLOOKUP($A63,'WCD I_our'!$M:$R,2,0)</f>
        <v>0</v>
      </c>
      <c r="D63" s="1">
        <f>VLOOKUP($A63,'WCD I_our'!$M:$R,3,0)</f>
        <v>0.19773421807927799</v>
      </c>
      <c r="E63" s="1">
        <f>VLOOKUP($A63,'WCD I_our'!$M:$R,4,0)</f>
        <v>6.6030736495385198E-2</v>
      </c>
      <c r="F63" s="1">
        <f>VLOOKUP($A63,'WCD I_our'!$M:$R,5,0)</f>
        <v>0.32805454909709503</v>
      </c>
      <c r="G63" s="1">
        <f>VLOOKUP($A63,'WCD I_our'!$M:$R,6,0)</f>
        <v>0.40818049632824183</v>
      </c>
      <c r="K63" t="s">
        <v>0</v>
      </c>
      <c r="L63" s="1">
        <f t="shared" si="145"/>
        <v>0.19773421807927799</v>
      </c>
      <c r="M63" s="1">
        <f t="shared" si="131"/>
        <v>6.6030736495385198E-2</v>
      </c>
      <c r="N63" s="1">
        <f t="shared" si="132"/>
        <v>0.32805454909709503</v>
      </c>
      <c r="O63" s="1">
        <f t="shared" si="133"/>
        <v>0.40818049632824183</v>
      </c>
      <c r="P63" s="1"/>
      <c r="S63" t="s">
        <v>0</v>
      </c>
      <c r="T63" s="1">
        <f t="shared" si="146"/>
        <v>0.19773421807927799</v>
      </c>
      <c r="U63" s="1">
        <f t="shared" si="134"/>
        <v>6.6030736495385198E-2</v>
      </c>
      <c r="V63" s="1">
        <f t="shared" si="135"/>
        <v>0.32805454909709503</v>
      </c>
      <c r="W63" s="1">
        <f t="shared" si="136"/>
        <v>0.40818049632824183</v>
      </c>
      <c r="X63" s="1"/>
      <c r="AA63" t="s">
        <v>0</v>
      </c>
      <c r="AB63" s="1">
        <f t="shared" si="147"/>
        <v>0.19773421807927799</v>
      </c>
      <c r="AC63" s="1">
        <f t="shared" si="137"/>
        <v>6.6030736495385198E-2</v>
      </c>
      <c r="AD63" s="1">
        <f t="shared" si="138"/>
        <v>0.32805454909709503</v>
      </c>
      <c r="AE63" s="1">
        <f t="shared" si="139"/>
        <v>0.40818049632824183</v>
      </c>
      <c r="AF63" s="1">
        <f t="shared" si="140"/>
        <v>0</v>
      </c>
      <c r="AI63" t="s">
        <v>0</v>
      </c>
      <c r="AJ63" s="1">
        <v>0</v>
      </c>
      <c r="AK63" s="1">
        <f>IF(AC63="","",(SUM(AB63:AC63)))</f>
        <v>0.2637649545746632</v>
      </c>
      <c r="AL63" s="1">
        <f>IFERROR(AD63,"")</f>
        <v>0.32805454909709503</v>
      </c>
      <c r="AM63" s="1">
        <f>IF(AE63="","",(SUM(AE63:AF63)))</f>
        <v>0.40818049632824183</v>
      </c>
      <c r="AN63" s="1">
        <v>0</v>
      </c>
      <c r="AP63" s="34">
        <f>IF(AL63&gt;=MAX(AK63,AM63),0,(MAX(AK63,AM63)-AL63)/(2*MAX(AK63,AM63)+MIN(AK63,AM63)))</f>
        <v>7.4182040933787372E-2</v>
      </c>
      <c r="AQ63" t="s">
        <v>0</v>
      </c>
      <c r="AR63" s="1">
        <v>0</v>
      </c>
      <c r="AS63" s="1">
        <f>IF(AL63="",AS56,AK63*(1-$AP63))</f>
        <v>0.24419833191750698</v>
      </c>
      <c r="AT63" s="1">
        <f>IF(AL63="",AT56,AL63+AK63*$AP63+AM63*$AP63)</f>
        <v>0.37790083404124658</v>
      </c>
      <c r="AU63" s="1">
        <f>IF(AL63="",AU56,AM63*(1-$AP63))</f>
        <v>0.37790083404124658</v>
      </c>
      <c r="AV63" s="1">
        <v>0</v>
      </c>
      <c r="AW63" s="1"/>
      <c r="AY63" t="s">
        <v>0</v>
      </c>
      <c r="AZ63" s="10"/>
      <c r="BA63" s="10">
        <f>_xlfn.NORM.S.INV(IF(AS63=0,0.01%,AS63))</f>
        <v>-0.69286119553938597</v>
      </c>
      <c r="BB63" s="10"/>
      <c r="BC63" s="10">
        <f>-_xlfn.NORM.S.INV(IF(AU63=0,0.01%,AU63))</f>
        <v>0.31099862348300278</v>
      </c>
      <c r="BG63" t="s">
        <v>0</v>
      </c>
      <c r="BH63" s="10"/>
      <c r="BI63" s="10">
        <f>BA63-$BA$7</f>
        <v>0.52064056591351404</v>
      </c>
      <c r="BJ63" s="10"/>
      <c r="BK63" s="10">
        <f>BC63-$BC$7</f>
        <v>-0.76796072696635964</v>
      </c>
      <c r="BO63" t="s">
        <v>0</v>
      </c>
      <c r="BP63" s="1">
        <f t="shared" si="148"/>
        <v>0</v>
      </c>
      <c r="BQ63" s="1">
        <f t="shared" si="141"/>
        <v>0.24419833191750698</v>
      </c>
      <c r="BR63" s="1">
        <f t="shared" si="142"/>
        <v>0.37790083404124658</v>
      </c>
      <c r="BS63" s="1">
        <f t="shared" si="143"/>
        <v>0.37790083404124658</v>
      </c>
      <c r="BT63" s="1">
        <f t="shared" si="144"/>
        <v>0</v>
      </c>
      <c r="BW63" t="s">
        <v>0</v>
      </c>
      <c r="BX63" s="1">
        <v>0.17942680734921354</v>
      </c>
      <c r="BY63" s="1">
        <v>7.9718335653272632E-2</v>
      </c>
      <c r="BZ63" s="1">
        <v>0.10126767371102408</v>
      </c>
      <c r="CA63" s="1">
        <v>0.19794724318599061</v>
      </c>
      <c r="CB63" s="1">
        <v>0.44163994010049934</v>
      </c>
      <c r="CE63" t="s">
        <v>0</v>
      </c>
      <c r="CF63" s="10"/>
      <c r="CG63" s="10">
        <f ca="1">MIN($CG$7+CD60,0)</f>
        <v>-1.7263943906366905</v>
      </c>
      <c r="CH63" s="10"/>
      <c r="CI63" s="10">
        <f ca="1">MAX($CI$7+CD60,0)</f>
        <v>0.23656639658844913</v>
      </c>
      <c r="CJ63" s="10"/>
      <c r="CM63" t="s">
        <v>0</v>
      </c>
      <c r="CN63" s="1">
        <v>0</v>
      </c>
      <c r="CO63" s="1">
        <f ca="1">_xlfn.NORM.S.DIST(CG63,1)</f>
        <v>4.213824212584999E-2</v>
      </c>
      <c r="CP63" s="1">
        <f ca="1">1-CO63-CQ63</f>
        <v>0.55136516192311724</v>
      </c>
      <c r="CQ63" s="1">
        <f ca="1">_xlfn.NORM.S.DIST(-CI63,1)</f>
        <v>0.40649659595103266</v>
      </c>
      <c r="CR63" s="1">
        <v>0</v>
      </c>
      <c r="CU63" t="s">
        <v>0</v>
      </c>
      <c r="CV63" s="1">
        <f ca="1"/>
        <v>6.0730149375276696E-2</v>
      </c>
      <c r="CW63" s="1">
        <f ca="1"/>
        <v>9.4004864921912075E-3</v>
      </c>
      <c r="CX63" s="1">
        <f ca="1"/>
        <v>4.2160406704624016E-2</v>
      </c>
      <c r="CY63" s="1">
        <f ca="1"/>
        <v>7.5266379006408299E-2</v>
      </c>
      <c r="CZ63" s="1">
        <f ca="1"/>
        <v>0.81244257842149981</v>
      </c>
    </row>
    <row r="64" spans="1:104">
      <c r="L64" s="1"/>
      <c r="M64" s="1"/>
      <c r="N64" s="1"/>
      <c r="O64" s="1"/>
      <c r="P64" s="1"/>
      <c r="T64" s="1"/>
      <c r="U64" s="1"/>
      <c r="V64" s="1"/>
      <c r="W64" s="1"/>
      <c r="X64" s="1"/>
      <c r="Z64" s="33"/>
      <c r="AA64" t="s">
        <v>42</v>
      </c>
      <c r="AB64" s="1">
        <f>$AB$8</f>
        <v>0</v>
      </c>
      <c r="AC64" s="1">
        <f>$AC$8</f>
        <v>0</v>
      </c>
      <c r="AD64" s="1">
        <f>$AD$8</f>
        <v>0</v>
      </c>
      <c r="AE64" s="1">
        <f>$AE$8</f>
        <v>0.5</v>
      </c>
      <c r="AF64" s="1">
        <f>$AF$8</f>
        <v>0.5</v>
      </c>
      <c r="AI64" t="s">
        <v>42</v>
      </c>
      <c r="AJ64" s="1">
        <v>0</v>
      </c>
      <c r="AK64" s="1">
        <v>0</v>
      </c>
      <c r="AL64" s="1">
        <f>IF(AD64="","",(SUM(AB64:AD64)))</f>
        <v>0</v>
      </c>
      <c r="AM64" s="1">
        <f>IFERROR(AE64,"")</f>
        <v>0.5</v>
      </c>
      <c r="AN64" s="1">
        <f>IF(AF64="","",(SUM(AF64)))</f>
        <v>0.5</v>
      </c>
      <c r="AP64" s="34">
        <f>IF(AM64&gt;=MAX(AL64,AN64),0,(MAX(AL64,AN64)-AM64)/(2*MAX(AL64,AN64)+MIN(AL64,AN64)))</f>
        <v>0</v>
      </c>
      <c r="AQ64" t="s">
        <v>42</v>
      </c>
      <c r="AR64" s="1">
        <v>0</v>
      </c>
      <c r="AS64" s="1">
        <v>0</v>
      </c>
      <c r="AT64" s="1">
        <f>IF(AM64="",AT57,AL64*(1-$AP64))</f>
        <v>0</v>
      </c>
      <c r="AU64" s="1">
        <f>IF(AM64="",AU57,AM64+AL64*$AP64+AN64*$AP64)</f>
        <v>0.5</v>
      </c>
      <c r="AV64" s="1">
        <f>IF(AM64="",AV57,AN64*(1-$AP64))</f>
        <v>0.5</v>
      </c>
      <c r="AW64" s="1"/>
      <c r="AY64" t="s">
        <v>42</v>
      </c>
      <c r="AZ64" s="10"/>
      <c r="BA64" s="10"/>
      <c r="BB64" s="10">
        <f>_xlfn.NORM.S.INV(IF(AT64=0,0.01%,AT64))</f>
        <v>-3.71901648545568</v>
      </c>
      <c r="BC64" s="10"/>
      <c r="BD64" s="10">
        <f>-_xlfn.NORM.S.INV(IF(AV64=0,0.01%,AV64))</f>
        <v>0</v>
      </c>
      <c r="BG64" t="s">
        <v>42</v>
      </c>
      <c r="BH64" s="10"/>
      <c r="BI64" s="10"/>
      <c r="BJ64" s="10">
        <f>BB64-$BB$8</f>
        <v>0</v>
      </c>
      <c r="BK64" s="10"/>
      <c r="BL64" s="10">
        <f>BD64-$BD$8</f>
        <v>0</v>
      </c>
      <c r="BO64" t="s">
        <v>42</v>
      </c>
      <c r="BP64" s="1">
        <f t="shared" si="148"/>
        <v>0</v>
      </c>
      <c r="BQ64" s="1">
        <f t="shared" si="141"/>
        <v>0</v>
      </c>
      <c r="BR64" s="1">
        <f t="shared" si="142"/>
        <v>0</v>
      </c>
      <c r="BS64" s="1">
        <f t="shared" si="143"/>
        <v>0.5</v>
      </c>
      <c r="BT64" s="1">
        <f t="shared" si="144"/>
        <v>0.5</v>
      </c>
      <c r="BW64" t="s">
        <v>42</v>
      </c>
      <c r="BX64" s="1">
        <v>0</v>
      </c>
      <c r="BY64" s="1">
        <v>0</v>
      </c>
      <c r="BZ64" s="1">
        <v>0</v>
      </c>
      <c r="CA64" s="1">
        <v>3.90625E-3</v>
      </c>
      <c r="CB64" s="1">
        <v>0.99609375</v>
      </c>
      <c r="CE64" t="s">
        <v>42</v>
      </c>
      <c r="CF64" s="10"/>
      <c r="CG64" s="10"/>
      <c r="CH64" s="10">
        <f ca="1">MIN($CH$8+CD60,0)</f>
        <v>-2.5040028518848807</v>
      </c>
      <c r="CI64" s="10"/>
      <c r="CJ64" s="10">
        <f ca="1">MAX($CJ$8+CD60,0)</f>
        <v>0</v>
      </c>
      <c r="CM64" t="s">
        <v>42</v>
      </c>
      <c r="CN64" s="1">
        <v>0</v>
      </c>
      <c r="CO64" s="1">
        <v>0</v>
      </c>
      <c r="CP64" s="1">
        <f ca="1">_xlfn.NORM.S.DIST(CH64,1)</f>
        <v>6.1398522190186438E-3</v>
      </c>
      <c r="CQ64" s="1">
        <f ca="1">1-CP64-CR64</f>
        <v>0.49386014778098131</v>
      </c>
      <c r="CR64" s="1">
        <f ca="1">_xlfn.NORM.S.DIST(-CJ64,1)</f>
        <v>0.5</v>
      </c>
      <c r="CU64" t="s">
        <v>42</v>
      </c>
      <c r="CV64" s="1">
        <f ca="1"/>
        <v>1.0980422827693303E-3</v>
      </c>
      <c r="CW64" s="1">
        <f ca="1"/>
        <v>3.7276110500239371E-4</v>
      </c>
      <c r="CX64" s="1">
        <f ca="1"/>
        <v>2.0045341168689946E-3</v>
      </c>
      <c r="CY64" s="1">
        <f ca="1"/>
        <v>6.5932272525204135E-3</v>
      </c>
      <c r="CZ64" s="1">
        <f ca="1"/>
        <v>0.98993143524283889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>
        <f ca="1"/>
        <v>0</v>
      </c>
      <c r="CW65" s="1">
        <f ca="1"/>
        <v>0</v>
      </c>
      <c r="CX65" s="1">
        <f ca="1"/>
        <v>0</v>
      </c>
      <c r="CY65" s="1">
        <f ca="1"/>
        <v>0</v>
      </c>
      <c r="CZ65" s="1">
        <f ca="1"/>
        <v>1</v>
      </c>
    </row>
    <row r="66" spans="1:104">
      <c r="A66" s="9">
        <f>IF(RIGHT(A59,2)="12",(VALUE(LEFT(A59,4))+1)*100+1,A59+1)</f>
        <v>202002</v>
      </c>
      <c r="J66" s="9">
        <f>$A66</f>
        <v>202002</v>
      </c>
      <c r="R66" s="9">
        <f>$A66</f>
        <v>202002</v>
      </c>
      <c r="Z66" s="9">
        <f>$A66</f>
        <v>202002</v>
      </c>
      <c r="AH66" s="9">
        <f>$A66</f>
        <v>202002</v>
      </c>
      <c r="AP66" s="9">
        <f>$A66</f>
        <v>202002</v>
      </c>
      <c r="AX66" s="9">
        <f>$A66</f>
        <v>202002</v>
      </c>
      <c r="BF66" s="9">
        <f>$A66</f>
        <v>202002</v>
      </c>
      <c r="BN66" s="9">
        <f>$A66</f>
        <v>202002</v>
      </c>
      <c r="BO66" s="9">
        <f>BO59+1</f>
        <v>9</v>
      </c>
      <c r="BV66" s="9">
        <f>$A66</f>
        <v>202002</v>
      </c>
      <c r="BW66" s="9">
        <f>BW59+1</f>
        <v>9</v>
      </c>
      <c r="CD66" s="9">
        <f>$A66</f>
        <v>202002</v>
      </c>
      <c r="CE66" s="9">
        <f>CE59+1</f>
        <v>9</v>
      </c>
      <c r="CL66" s="9">
        <f>$A66</f>
        <v>202002</v>
      </c>
      <c r="CM66" s="9">
        <f>CM59+1</f>
        <v>9</v>
      </c>
      <c r="CT66" s="9">
        <f>$A66</f>
        <v>202002</v>
      </c>
      <c r="CU66" s="9">
        <f>CU59+1</f>
        <v>9</v>
      </c>
    </row>
    <row r="67" spans="1:104">
      <c r="C67" t="s">
        <v>33</v>
      </c>
      <c r="D67" t="s">
        <v>2</v>
      </c>
      <c r="E67" t="s">
        <v>1</v>
      </c>
      <c r="F67" t="s">
        <v>0</v>
      </c>
      <c r="G67" t="s">
        <v>32</v>
      </c>
      <c r="L67" t="s">
        <v>2</v>
      </c>
      <c r="M67" t="s">
        <v>1</v>
      </c>
      <c r="N67" t="s">
        <v>0</v>
      </c>
      <c r="O67" t="s">
        <v>32</v>
      </c>
      <c r="T67" t="s">
        <v>2</v>
      </c>
      <c r="U67" t="s">
        <v>1</v>
      </c>
      <c r="V67" t="s">
        <v>0</v>
      </c>
      <c r="W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>AVERAGE(BH68:BL71)</f>
        <v>-0.44241994668889528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>
        <f ca="1">VLOOKUP(CD66,regress!B:K,10,0)</f>
        <v>-0.30219547268618036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>
        <f>A66</f>
        <v>202002</v>
      </c>
      <c r="B68" t="s">
        <v>2</v>
      </c>
      <c r="C68" s="1">
        <f>VLOOKUP($A68,'WCD I_our'!$A:$F,2,0)</f>
        <v>7.0594189788716801E-4</v>
      </c>
      <c r="D68" s="1">
        <f>VLOOKUP($A68,'WCD I_our'!$A:$F,3,0)</f>
        <v>0.97144450059098097</v>
      </c>
      <c r="E68" s="1">
        <f>VLOOKUP($A68,'WCD I_our'!$A:$F,4,0)</f>
        <v>2.7849557511130899E-2</v>
      </c>
      <c r="F68" s="1">
        <f>VLOOKUP($A68,'WCD I_our'!$A:$F,5,0)</f>
        <v>0</v>
      </c>
      <c r="G68" s="1">
        <f>VLOOKUP($A68,'WCD I_our'!$A:$F,6,0)</f>
        <v>0</v>
      </c>
      <c r="K68" t="s">
        <v>2</v>
      </c>
      <c r="L68" s="1">
        <f>IF(TYPE(D68)=1,IF(D68&gt;100%,100%,IF(D68&lt;0,0,D68)),D68)</f>
        <v>0.97144450059098097</v>
      </c>
      <c r="M68" s="1">
        <f t="shared" ref="M68:M70" si="149">IF(TYPE(E68)=1,IF(E68&gt;100%,100%,IF(E68&lt;0,0,E68)),E68)</f>
        <v>2.7849557511130899E-2</v>
      </c>
      <c r="N68" s="1">
        <f t="shared" ref="N68:N70" si="150">IF(TYPE(F68)=1,IF(F68&gt;100%,100%,IF(F68&lt;0,0,F68)),F68)</f>
        <v>0</v>
      </c>
      <c r="O68" s="1">
        <f t="shared" ref="O68:O70" si="151">IF(TYPE(G68)=1,IF(G68&gt;100%,100%,IF(G68&lt;0,0,G68)),G68)</f>
        <v>0</v>
      </c>
      <c r="P68" s="1"/>
      <c r="S68" t="s">
        <v>2</v>
      </c>
      <c r="T68" s="1">
        <f>IFERROR(L68/SUM($L68:$O68),"")</f>
        <v>0.97213076843064228</v>
      </c>
      <c r="U68" s="1">
        <f t="shared" ref="U68:U70" si="152">IFERROR(M68/SUM($L68:$O68),"")</f>
        <v>2.7869231569357653E-2</v>
      </c>
      <c r="V68" s="1">
        <f t="shared" ref="V68:V70" si="153">IFERROR(N68/SUM($L68:$O68),"")</f>
        <v>0</v>
      </c>
      <c r="W68" s="1">
        <f t="shared" ref="W68:W70" si="154">IFERROR(O68/SUM($L68:$O68),"")</f>
        <v>0</v>
      </c>
      <c r="X68" s="1"/>
      <c r="AA68" t="s">
        <v>2</v>
      </c>
      <c r="AB68" s="1">
        <f>IFERROR(T68,"")</f>
        <v>0.97213076843064228</v>
      </c>
      <c r="AC68" s="1">
        <f t="shared" ref="AC68:AC70" si="155">IFERROR(U68,"")</f>
        <v>2.7869231569357653E-2</v>
      </c>
      <c r="AD68" s="1">
        <f t="shared" ref="AD68:AD70" si="156">IFERROR(V68,"")</f>
        <v>0</v>
      </c>
      <c r="AE68" s="1">
        <f t="shared" ref="AE68:AE70" si="157">IFERROR(W68,"")</f>
        <v>0</v>
      </c>
      <c r="AF68" s="1">
        <f t="shared" ref="AF68:AF70" si="158">IFERROR(X68,"")</f>
        <v>0</v>
      </c>
      <c r="AI68" t="s">
        <v>2</v>
      </c>
      <c r="AJ68" s="1">
        <f>IFERROR(AB68,"")</f>
        <v>0.97213076843064228</v>
      </c>
      <c r="AK68" s="1">
        <f>IF(AC68="","",SUM(AC68:AF68))</f>
        <v>2.7869231569357653E-2</v>
      </c>
      <c r="AL68" s="1">
        <v>0</v>
      </c>
      <c r="AM68" s="1">
        <v>0</v>
      </c>
      <c r="AN68" s="1">
        <v>0</v>
      </c>
      <c r="AQ68" t="s">
        <v>2</v>
      </c>
      <c r="AR68" s="1">
        <f>IF(AJ68="",AR61,MAX(AJ68,50%))</f>
        <v>0.97213076843064228</v>
      </c>
      <c r="AS68" s="1">
        <f>IF(AK68="",AS61,MIN(AK68,50%))</f>
        <v>2.7869231569357653E-2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>-_xlfn.NORM.S.INV(IF(AS68=0,0.01%,AS68))</f>
        <v>1.9130749107022762</v>
      </c>
      <c r="BB68" s="10"/>
      <c r="BC68" s="10"/>
      <c r="BG68" t="s">
        <v>2</v>
      </c>
      <c r="BH68" s="10"/>
      <c r="BI68" s="10">
        <f>BA68-$BA$5</f>
        <v>-0.35636261622739474</v>
      </c>
      <c r="BJ68" s="10"/>
      <c r="BK68" s="10"/>
      <c r="BO68" t="s">
        <v>2</v>
      </c>
      <c r="BP68" s="1">
        <f>AR68</f>
        <v>0.97213076843064228</v>
      </c>
      <c r="BQ68" s="1">
        <f t="shared" ref="BQ68:BQ71" si="159">AS68</f>
        <v>2.7869231569357653E-2</v>
      </c>
      <c r="BR68" s="1">
        <f t="shared" ref="BR68:BR71" si="160">AT68</f>
        <v>0</v>
      </c>
      <c r="BS68" s="1">
        <f t="shared" ref="BS68:BS71" si="161">AU68</f>
        <v>0</v>
      </c>
      <c r="BT68" s="1">
        <f t="shared" ref="BT68:BT71" si="162">AV68</f>
        <v>0</v>
      </c>
      <c r="BW68" t="s">
        <v>2</v>
      </c>
      <c r="BX68" s="1" cm="1">
        <f t="array" ref="BX68:CB72">MMULT(BX61:CB65,BP68:BT72)</f>
        <v>0.91349517710630312</v>
      </c>
      <c r="BY68" s="1">
        <v>3.6499432279551977E-2</v>
      </c>
      <c r="BZ68" s="1">
        <v>1.7380705757622576E-2</v>
      </c>
      <c r="CA68" s="1">
        <v>1.2443367920178207E-2</v>
      </c>
      <c r="CB68" s="1">
        <v>2.0181316936344045E-2</v>
      </c>
      <c r="CE68" t="s">
        <v>2</v>
      </c>
      <c r="CF68" s="10"/>
      <c r="CG68" s="10">
        <f ca="1">MAX($CG$5+CD67,0)</f>
        <v>2.0329586331783149</v>
      </c>
      <c r="CH68" s="10"/>
      <c r="CI68" s="10"/>
      <c r="CJ68" s="10"/>
      <c r="CM68" t="s">
        <v>2</v>
      </c>
      <c r="CN68" s="1">
        <f ca="1">1-CO68</f>
        <v>0.9789716487619633</v>
      </c>
      <c r="CO68" s="1">
        <f ca="1">_xlfn.NORM.S.DIST(-CG68,1)</f>
        <v>2.1028351238036699E-2</v>
      </c>
      <c r="CP68" s="1">
        <v>0</v>
      </c>
      <c r="CQ68" s="1">
        <v>0</v>
      </c>
      <c r="CR68" s="1">
        <v>0</v>
      </c>
      <c r="CU68" t="s">
        <v>2</v>
      </c>
      <c r="CV68" s="1" cm="1">
        <f t="array" aca="1" ref="CV68:CZ72" ca="1">MMULT(CV61:CZ65,CN68:CR72)</f>
        <v>0.91436182621799833</v>
      </c>
      <c r="CW68" s="1">
        <f ca="1"/>
        <v>3.069900383690842E-2</v>
      </c>
      <c r="CX68" s="1">
        <f ca="1"/>
        <v>2.3120463446265487E-2</v>
      </c>
      <c r="CY68" s="1">
        <f ca="1"/>
        <v>1.3858575545641228E-2</v>
      </c>
      <c r="CZ68" s="1">
        <f ca="1"/>
        <v>1.7960130953187017E-2</v>
      </c>
    </row>
    <row r="69" spans="1:104">
      <c r="A69" s="11">
        <f>A66</f>
        <v>202002</v>
      </c>
      <c r="B69" t="s">
        <v>1</v>
      </c>
      <c r="C69" s="1">
        <f>VLOOKUP($A69,'WCD I_our'!$G:$L,2,0)</f>
        <v>1.02946883154222E-2</v>
      </c>
      <c r="D69" s="1">
        <f>VLOOKUP($A69,'WCD I_our'!$G:$L,3,0)</f>
        <v>0.17652054973110501</v>
      </c>
      <c r="E69" s="1">
        <f>VLOOKUP($A69,'WCD I_our'!$G:$L,4,0)</f>
        <v>0.27192456009163202</v>
      </c>
      <c r="F69" s="1">
        <f>VLOOKUP($A69,'WCD I_our'!$G:$L,5,0)</f>
        <v>0.54126020186183899</v>
      </c>
      <c r="G69" s="1">
        <f>VLOOKUP($A69,'WCD I_our'!$G:$L,6,0)</f>
        <v>1.7763568394002505E-15</v>
      </c>
      <c r="K69" t="s">
        <v>1</v>
      </c>
      <c r="L69" s="1">
        <f t="shared" ref="L69:L70" si="163">IF(TYPE(D69)=1,IF(D69&gt;100%,100%,IF(D69&lt;0,0,D69)),D69)</f>
        <v>0.17652054973110501</v>
      </c>
      <c r="M69" s="1">
        <f t="shared" si="149"/>
        <v>0.27192456009163202</v>
      </c>
      <c r="N69" s="1">
        <f t="shared" si="150"/>
        <v>0.54126020186183899</v>
      </c>
      <c r="O69" s="1">
        <f t="shared" si="151"/>
        <v>1.7763568394002505E-15</v>
      </c>
      <c r="P69" s="1"/>
      <c r="S69" t="s">
        <v>1</v>
      </c>
      <c r="T69" s="1">
        <f t="shared" ref="T69:T70" si="164">IFERROR(L69/SUM($L69:$O69),"")</f>
        <v>0.17835667612074277</v>
      </c>
      <c r="U69" s="1">
        <f t="shared" si="152"/>
        <v>0.27475305717899917</v>
      </c>
      <c r="V69" s="1">
        <f t="shared" si="153"/>
        <v>0.54689026670025631</v>
      </c>
      <c r="W69" s="1">
        <f t="shared" si="154"/>
        <v>1.7948340970068279E-15</v>
      </c>
      <c r="X69" s="1"/>
      <c r="AA69" t="s">
        <v>1</v>
      </c>
      <c r="AB69" s="1">
        <f t="shared" ref="AB69:AB70" si="165">IFERROR(T69,"")</f>
        <v>0.17835667612074277</v>
      </c>
      <c r="AC69" s="1">
        <f t="shared" si="155"/>
        <v>0.27475305717899917</v>
      </c>
      <c r="AD69" s="1">
        <f t="shared" si="156"/>
        <v>0.54689026670025631</v>
      </c>
      <c r="AE69" s="1">
        <f t="shared" si="157"/>
        <v>1.7948340970068279E-15</v>
      </c>
      <c r="AF69" s="1">
        <f t="shared" si="158"/>
        <v>0</v>
      </c>
      <c r="AI69" t="s">
        <v>1</v>
      </c>
      <c r="AJ69" s="1">
        <f>IF(AB69="","",(SUM(AB69)))</f>
        <v>0.17835667612074277</v>
      </c>
      <c r="AK69" s="1">
        <f>IFERROR(AC69,"")</f>
        <v>0.27475305717899917</v>
      </c>
      <c r="AL69" s="1">
        <f>IF(AD69="","",(SUM(AD69:AF69)))</f>
        <v>0.54689026670025809</v>
      </c>
      <c r="AM69" s="1">
        <v>0</v>
      </c>
      <c r="AN69" s="1">
        <v>0</v>
      </c>
      <c r="AP69" s="34">
        <f>IF(AK69&gt;=MAX(AJ69,AL69),0,(MAX(AJ69,AL69)-AK69)/(2*MAX(AJ69,AL69)+MIN(AJ69,AL69)))</f>
        <v>0.21392127160848617</v>
      </c>
      <c r="AQ69" t="s">
        <v>1</v>
      </c>
      <c r="AR69" s="1">
        <f>IF(AK69="",AR62,AJ69*(1-$AP69))</f>
        <v>0.14020238916513056</v>
      </c>
      <c r="AS69" s="1">
        <f>IF(AK69="",AS62,AK69+AJ69*$AP69+AL69*$AP69)</f>
        <v>0.42989880541743475</v>
      </c>
      <c r="AT69" s="1">
        <f>IF(AK69="",AT62,AL69*(1-$AP69))</f>
        <v>0.42989880541743475</v>
      </c>
      <c r="AU69" s="1">
        <v>0</v>
      </c>
      <c r="AV69" s="1">
        <v>0</v>
      </c>
      <c r="AW69" s="1"/>
      <c r="AY69" t="s">
        <v>1</v>
      </c>
      <c r="AZ69" s="10">
        <f>_xlfn.NORM.S.INV(IF(AR69=0,0.01%,AR69))</f>
        <v>-1.0794104862859606</v>
      </c>
      <c r="BA69" s="10"/>
      <c r="BB69" s="10">
        <f>-_xlfn.NORM.S.INV(IF(AT69=0,0.01%,AT69))</f>
        <v>0.17663180404643783</v>
      </c>
      <c r="BC69" s="10"/>
      <c r="BG69" t="s">
        <v>1</v>
      </c>
      <c r="BH69" s="10">
        <f>AZ69-$AZ$6</f>
        <v>-0.64266935400053948</v>
      </c>
      <c r="BI69" s="10"/>
      <c r="BJ69" s="10">
        <f>BB69-$BB$6</f>
        <v>-0.45532012372431929</v>
      </c>
      <c r="BK69" s="10"/>
      <c r="BO69" t="s">
        <v>1</v>
      </c>
      <c r="BP69" s="1">
        <f t="shared" ref="BP69:BP71" si="166">AR69</f>
        <v>0.14020238916513056</v>
      </c>
      <c r="BQ69" s="1">
        <f t="shared" si="159"/>
        <v>0.42989880541743475</v>
      </c>
      <c r="BR69" s="1">
        <f t="shared" si="160"/>
        <v>0.42989880541743475</v>
      </c>
      <c r="BS69" s="1">
        <f t="shared" si="161"/>
        <v>0</v>
      </c>
      <c r="BT69" s="1">
        <f t="shared" si="162"/>
        <v>0</v>
      </c>
      <c r="BW69" t="s">
        <v>1</v>
      </c>
      <c r="BX69" s="1">
        <v>0.65428090599615163</v>
      </c>
      <c r="BY69" s="1">
        <v>4.3802196771122785E-2</v>
      </c>
      <c r="BZ69" s="1">
        <v>5.9742725396524338E-2</v>
      </c>
      <c r="CA69" s="1">
        <v>7.8901297231953146E-2</v>
      </c>
      <c r="CB69" s="1">
        <v>0.16327287460424811</v>
      </c>
      <c r="CE69" t="s">
        <v>1</v>
      </c>
      <c r="CF69" s="10">
        <f ca="1">MIN($CF$6+CD67,0)</f>
        <v>-1.0433367829205087</v>
      </c>
      <c r="CG69" s="10"/>
      <c r="CH69" s="10">
        <f ca="1">MAX($CH$6+CD67,0)</f>
        <v>8.3151942120655353E-2</v>
      </c>
      <c r="CI69" s="10"/>
      <c r="CJ69" s="10"/>
      <c r="CM69" t="s">
        <v>1</v>
      </c>
      <c r="CN69" s="1">
        <f ca="1">_xlfn.NORM.S.DIST(CF69,1)</f>
        <v>0.14839617047315279</v>
      </c>
      <c r="CO69" s="1">
        <f ca="1">1-CN69-CP69</f>
        <v>0.38473846704113235</v>
      </c>
      <c r="CP69" s="1">
        <f ca="1">_xlfn.NORM.S.DIST(-CH69,1)</f>
        <v>0.46686536248571486</v>
      </c>
      <c r="CQ69" s="1">
        <v>0</v>
      </c>
      <c r="CR69" s="1">
        <v>0</v>
      </c>
      <c r="CU69" t="s">
        <v>1</v>
      </c>
      <c r="CV69" s="1">
        <f ca="1"/>
        <v>0.38340703031633161</v>
      </c>
      <c r="CW69" s="1">
        <f ca="1"/>
        <v>1.8441934326652309E-2</v>
      </c>
      <c r="CX69" s="1">
        <f ca="1"/>
        <v>4.1674142966610574E-2</v>
      </c>
      <c r="CY69" s="1">
        <f ca="1"/>
        <v>6.9180611905529127E-2</v>
      </c>
      <c r="CZ69" s="1">
        <f ca="1"/>
        <v>0.48729628048487617</v>
      </c>
    </row>
    <row r="70" spans="1:104">
      <c r="A70" s="11">
        <f>A66</f>
        <v>202002</v>
      </c>
      <c r="B70" t="s">
        <v>0</v>
      </c>
      <c r="C70" s="1">
        <f>VLOOKUP($A70,'WCD I_our'!$M:$R,2,0)</f>
        <v>0</v>
      </c>
      <c r="D70" s="1">
        <f>VLOOKUP($A70,'WCD I_our'!$M:$R,3,0)</f>
        <v>0</v>
      </c>
      <c r="E70" s="1">
        <f>VLOOKUP($A70,'WCD I_our'!$M:$R,4,0)</f>
        <v>1.9697798659735699E-2</v>
      </c>
      <c r="F70" s="1">
        <f>VLOOKUP($A70,'WCD I_our'!$M:$R,5,0)</f>
        <v>0.59167577874386201</v>
      </c>
      <c r="G70" s="1">
        <f>VLOOKUP($A70,'WCD I_our'!$M:$R,6,0)</f>
        <v>0.38862642259640223</v>
      </c>
      <c r="K70" t="s">
        <v>0</v>
      </c>
      <c r="L70" s="1">
        <f t="shared" si="163"/>
        <v>0</v>
      </c>
      <c r="M70" s="1">
        <f t="shared" si="149"/>
        <v>1.9697798659735699E-2</v>
      </c>
      <c r="N70" s="1">
        <f t="shared" si="150"/>
        <v>0.59167577874386201</v>
      </c>
      <c r="O70" s="1">
        <f t="shared" si="151"/>
        <v>0.38862642259640223</v>
      </c>
      <c r="P70" s="1"/>
      <c r="S70" t="s">
        <v>0</v>
      </c>
      <c r="T70" s="1">
        <f t="shared" si="164"/>
        <v>0</v>
      </c>
      <c r="U70" s="1">
        <f t="shared" si="152"/>
        <v>1.9697798659735699E-2</v>
      </c>
      <c r="V70" s="1">
        <f t="shared" si="153"/>
        <v>0.59167577874386201</v>
      </c>
      <c r="W70" s="1">
        <f t="shared" si="154"/>
        <v>0.38862642259640223</v>
      </c>
      <c r="X70" s="1"/>
      <c r="AA70" t="s">
        <v>0</v>
      </c>
      <c r="AB70" s="1">
        <f t="shared" si="165"/>
        <v>0</v>
      </c>
      <c r="AC70" s="1">
        <f t="shared" si="155"/>
        <v>1.9697798659735699E-2</v>
      </c>
      <c r="AD70" s="1">
        <f t="shared" si="156"/>
        <v>0.59167577874386201</v>
      </c>
      <c r="AE70" s="1">
        <f t="shared" si="157"/>
        <v>0.38862642259640223</v>
      </c>
      <c r="AF70" s="1">
        <f t="shared" si="158"/>
        <v>0</v>
      </c>
      <c r="AI70" t="s">
        <v>0</v>
      </c>
      <c r="AJ70" s="1">
        <v>0</v>
      </c>
      <c r="AK70" s="1">
        <f>IF(AC70="","",(SUM(AB70:AC70)))</f>
        <v>1.9697798659735699E-2</v>
      </c>
      <c r="AL70" s="1">
        <f>IFERROR(AD70,"")</f>
        <v>0.59167577874386201</v>
      </c>
      <c r="AM70" s="1">
        <f>IF(AE70="","",(SUM(AE70:AF70)))</f>
        <v>0.38862642259640223</v>
      </c>
      <c r="AN70" s="1">
        <v>0</v>
      </c>
      <c r="AP70" s="34">
        <f>IF(AL70&gt;=MAX(AK70,AM70),0,(MAX(AK70,AM70)-AL70)/(2*MAX(AK70,AM70)+MIN(AK70,AM70)))</f>
        <v>0</v>
      </c>
      <c r="AQ70" t="s">
        <v>0</v>
      </c>
      <c r="AR70" s="1">
        <v>0</v>
      </c>
      <c r="AS70" s="1">
        <f>IF(AL70="",AS63,AK70*(1-$AP70))</f>
        <v>1.9697798659735699E-2</v>
      </c>
      <c r="AT70" s="1">
        <f>IF(AL70="",AT63,AL70+AK70*$AP70+AM70*$AP70)</f>
        <v>0.59167577874386201</v>
      </c>
      <c r="AU70" s="1">
        <f>IF(AL70="",AU63,AM70*(1-$AP70))</f>
        <v>0.38862642259640223</v>
      </c>
      <c r="AV70" s="1">
        <v>0</v>
      </c>
      <c r="AW70" s="1"/>
      <c r="AY70" t="s">
        <v>0</v>
      </c>
      <c r="AZ70" s="10"/>
      <c r="BA70" s="10">
        <f>_xlfn.NORM.S.INV(IF(AS70=0,0.01%,AS70))</f>
        <v>-2.0600307909917959</v>
      </c>
      <c r="BB70" s="10"/>
      <c r="BC70" s="10">
        <f>-_xlfn.NORM.S.INV(IF(AU70=0,0.01%,AU70))</f>
        <v>0.2829008471182447</v>
      </c>
      <c r="BG70" t="s">
        <v>0</v>
      </c>
      <c r="BH70" s="10"/>
      <c r="BI70" s="10">
        <f>BA70-$BA$7</f>
        <v>-0.84652902953889586</v>
      </c>
      <c r="BJ70" s="10"/>
      <c r="BK70" s="10">
        <f>BC70-$BC$7</f>
        <v>-0.79605850333111772</v>
      </c>
      <c r="BO70" t="s">
        <v>0</v>
      </c>
      <c r="BP70" s="1">
        <f t="shared" si="166"/>
        <v>0</v>
      </c>
      <c r="BQ70" s="1">
        <f t="shared" si="159"/>
        <v>1.9697798659735699E-2</v>
      </c>
      <c r="BR70" s="1">
        <f t="shared" si="160"/>
        <v>0.59167577874386201</v>
      </c>
      <c r="BS70" s="1">
        <f t="shared" si="161"/>
        <v>0.38862642259640223</v>
      </c>
      <c r="BT70" s="1">
        <f t="shared" si="162"/>
        <v>0</v>
      </c>
      <c r="BW70" t="s">
        <v>0</v>
      </c>
      <c r="BX70" s="1">
        <v>0.18560302122430442</v>
      </c>
      <c r="BY70" s="1">
        <v>4.1266054758473315E-2</v>
      </c>
      <c r="BZ70" s="1">
        <v>9.4188446971757489E-2</v>
      </c>
      <c r="CA70" s="1">
        <v>0.13832891535197031</v>
      </c>
      <c r="CB70" s="1">
        <v>0.54061356169349462</v>
      </c>
      <c r="CE70" t="s">
        <v>0</v>
      </c>
      <c r="CF70" s="10"/>
      <c r="CG70" s="10">
        <f ca="1">MIN($CG$7+CD67,0)</f>
        <v>-1.7786816855334266</v>
      </c>
      <c r="CH70" s="10"/>
      <c r="CI70" s="10">
        <f ca="1">MAX($CI$7+CD67,0)</f>
        <v>0.18427910169171302</v>
      </c>
      <c r="CJ70" s="10"/>
      <c r="CM70" t="s">
        <v>0</v>
      </c>
      <c r="CN70" s="1">
        <v>0</v>
      </c>
      <c r="CO70" s="1">
        <f ca="1">_xlfn.NORM.S.DIST(CG70,1)</f>
        <v>3.7645981726553521E-2</v>
      </c>
      <c r="CP70" s="1">
        <f ca="1">1-CO70-CQ70</f>
        <v>0.53545676447305579</v>
      </c>
      <c r="CQ70" s="1">
        <f ca="1">_xlfn.NORM.S.DIST(-CI70,1)</f>
        <v>0.42689725380039067</v>
      </c>
      <c r="CR70" s="1">
        <v>0</v>
      </c>
      <c r="CU70" t="s">
        <v>0</v>
      </c>
      <c r="CV70" s="1">
        <f ca="1"/>
        <v>6.0848090659500718E-2</v>
      </c>
      <c r="CW70" s="1">
        <f ca="1"/>
        <v>6.4809535746346101E-3</v>
      </c>
      <c r="CX70" s="1">
        <f ca="1"/>
        <v>2.7361976308855278E-2</v>
      </c>
      <c r="CY70" s="1">
        <f ca="1"/>
        <v>5.5233211532305454E-2</v>
      </c>
      <c r="CZ70" s="1">
        <f ca="1"/>
        <v>0.85007576792470396</v>
      </c>
    </row>
    <row r="71" spans="1:104">
      <c r="L71" s="1"/>
      <c r="M71" s="1"/>
      <c r="N71" s="1"/>
      <c r="O71" s="1"/>
      <c r="P71" s="1"/>
      <c r="T71" s="1"/>
      <c r="U71" s="1"/>
      <c r="V71" s="1"/>
      <c r="W71" s="1"/>
      <c r="X71" s="1"/>
      <c r="Z71" s="33"/>
      <c r="AA71" t="s">
        <v>42</v>
      </c>
      <c r="AB71" s="1">
        <f>$AB$8</f>
        <v>0</v>
      </c>
      <c r="AC71" s="1">
        <f>$AC$8</f>
        <v>0</v>
      </c>
      <c r="AD71" s="1">
        <f>$AD$8</f>
        <v>0</v>
      </c>
      <c r="AE71" s="1">
        <f>$AE$8</f>
        <v>0.5</v>
      </c>
      <c r="AF71" s="1">
        <f>$AF$8</f>
        <v>0.5</v>
      </c>
      <c r="AI71" t="s">
        <v>42</v>
      </c>
      <c r="AJ71" s="1">
        <v>0</v>
      </c>
      <c r="AK71" s="1">
        <v>0</v>
      </c>
      <c r="AL71" s="1">
        <f>IF(AD71="","",(SUM(AB71:AD71)))</f>
        <v>0</v>
      </c>
      <c r="AM71" s="1">
        <f>IFERROR(AE71,"")</f>
        <v>0.5</v>
      </c>
      <c r="AN71" s="1">
        <f>IF(AF71="","",(SUM(AF71)))</f>
        <v>0.5</v>
      </c>
      <c r="AP71" s="34">
        <f>IF(AM71&gt;=MAX(AL71,AN71),0,(MAX(AL71,AN71)-AM71)/(2*MAX(AL71,AN71)+MIN(AL71,AN71)))</f>
        <v>0</v>
      </c>
      <c r="AQ71" t="s">
        <v>42</v>
      </c>
      <c r="AR71" s="1">
        <v>0</v>
      </c>
      <c r="AS71" s="1">
        <v>0</v>
      </c>
      <c r="AT71" s="1">
        <f>IF(AM71="",AT64,AL71*(1-$AP71))</f>
        <v>0</v>
      </c>
      <c r="AU71" s="1">
        <f>IF(AM71="",AU64,AM71+AL71*$AP71+AN71*$AP71)</f>
        <v>0.5</v>
      </c>
      <c r="AV71" s="1">
        <f>IF(AM71="",AV64,AN71*(1-$AP71))</f>
        <v>0.5</v>
      </c>
      <c r="AW71" s="1"/>
      <c r="AY71" t="s">
        <v>42</v>
      </c>
      <c r="AZ71" s="10"/>
      <c r="BA71" s="10"/>
      <c r="BB71" s="10">
        <f>_xlfn.NORM.S.INV(IF(AT71=0,0.01%,AT71))</f>
        <v>-3.71901648545568</v>
      </c>
      <c r="BC71" s="10"/>
      <c r="BD71" s="10">
        <f>-_xlfn.NORM.S.INV(IF(AV71=0,0.01%,AV71))</f>
        <v>0</v>
      </c>
      <c r="BG71" t="s">
        <v>42</v>
      </c>
      <c r="BH71" s="10"/>
      <c r="BI71" s="10"/>
      <c r="BJ71" s="10">
        <f>BB71-$BB$8</f>
        <v>0</v>
      </c>
      <c r="BK71" s="10"/>
      <c r="BL71" s="10">
        <f>BD71-$BD$8</f>
        <v>0</v>
      </c>
      <c r="BO71" t="s">
        <v>42</v>
      </c>
      <c r="BP71" s="1">
        <f t="shared" si="166"/>
        <v>0</v>
      </c>
      <c r="BQ71" s="1">
        <f t="shared" si="159"/>
        <v>0</v>
      </c>
      <c r="BR71" s="1">
        <f t="shared" si="160"/>
        <v>0</v>
      </c>
      <c r="BS71" s="1">
        <f t="shared" si="161"/>
        <v>0.5</v>
      </c>
      <c r="BT71" s="1">
        <f t="shared" si="162"/>
        <v>0.5</v>
      </c>
      <c r="BW71" t="s">
        <v>42</v>
      </c>
      <c r="BX71" s="1">
        <v>0</v>
      </c>
      <c r="BY71" s="1">
        <v>0</v>
      </c>
      <c r="BZ71" s="1">
        <v>0</v>
      </c>
      <c r="CA71" s="1">
        <v>1.953125E-3</v>
      </c>
      <c r="CB71" s="1">
        <v>0.998046875</v>
      </c>
      <c r="CE71" t="s">
        <v>42</v>
      </c>
      <c r="CF71" s="10"/>
      <c r="CG71" s="10"/>
      <c r="CH71" s="10">
        <f ca="1">MIN($CH$8+CD67,0)</f>
        <v>-2.5562901467816168</v>
      </c>
      <c r="CI71" s="10"/>
      <c r="CJ71" s="10">
        <f ca="1">MAX($CJ$8+CD67,0)</f>
        <v>0</v>
      </c>
      <c r="CM71" t="s">
        <v>42</v>
      </c>
      <c r="CN71" s="1">
        <v>0</v>
      </c>
      <c r="CO71" s="1">
        <v>0</v>
      </c>
      <c r="CP71" s="1">
        <f ca="1">_xlfn.NORM.S.DIST(CH71,1)</f>
        <v>5.2897431425040706E-3</v>
      </c>
      <c r="CQ71" s="1">
        <f ca="1">1-CP71-CR71</f>
        <v>0.49471025685749592</v>
      </c>
      <c r="CR71" s="1">
        <f ca="1">_xlfn.NORM.S.DIST(-CJ71,1)</f>
        <v>0.5</v>
      </c>
      <c r="CU71" t="s">
        <v>42</v>
      </c>
      <c r="CV71" s="1">
        <f ca="1"/>
        <v>1.1302685844567372E-3</v>
      </c>
      <c r="CW71" s="1">
        <f ca="1"/>
        <v>2.4196820964137187E-4</v>
      </c>
      <c r="CX71" s="1">
        <f ca="1"/>
        <v>1.2822470795480351E-3</v>
      </c>
      <c r="CY71" s="1">
        <f ca="1"/>
        <v>4.1174672572547814E-3</v>
      </c>
      <c r="CZ71" s="1">
        <f ca="1"/>
        <v>0.9932280488690991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>
        <f ca="1"/>
        <v>0</v>
      </c>
      <c r="CW72" s="1">
        <f ca="1"/>
        <v>0</v>
      </c>
      <c r="CX72" s="1">
        <f ca="1"/>
        <v>0</v>
      </c>
      <c r="CY72" s="1">
        <f ca="1"/>
        <v>0</v>
      </c>
      <c r="CZ72" s="1">
        <f ca="1"/>
        <v>1</v>
      </c>
    </row>
    <row r="73" spans="1:104">
      <c r="A73" s="9">
        <f>IF(RIGHT(A66,2)="12",(VALUE(LEFT(A66,4))+1)*100+1,A66+1)</f>
        <v>202003</v>
      </c>
      <c r="J73" s="9">
        <f>$A73</f>
        <v>202003</v>
      </c>
      <c r="R73" s="9">
        <f>$A73</f>
        <v>202003</v>
      </c>
      <c r="Z73" s="9">
        <f>$A73</f>
        <v>202003</v>
      </c>
      <c r="AH73" s="9">
        <f>$A73</f>
        <v>202003</v>
      </c>
      <c r="AP73" s="9">
        <f>$A73</f>
        <v>202003</v>
      </c>
      <c r="AX73" s="9">
        <f>$A73</f>
        <v>202003</v>
      </c>
      <c r="BF73" s="9">
        <f>$A73</f>
        <v>202003</v>
      </c>
      <c r="BN73" s="9">
        <f>$A73</f>
        <v>202003</v>
      </c>
      <c r="BO73" s="9">
        <f>BO66+1</f>
        <v>10</v>
      </c>
      <c r="BV73" s="9">
        <f>$A73</f>
        <v>202003</v>
      </c>
      <c r="BW73" s="9">
        <f>BW66+1</f>
        <v>10</v>
      </c>
      <c r="CD73" s="9">
        <f>$A73</f>
        <v>202003</v>
      </c>
      <c r="CE73" s="9">
        <f>CE66+1</f>
        <v>10</v>
      </c>
      <c r="CL73" s="9">
        <f>$A73</f>
        <v>202003</v>
      </c>
      <c r="CM73" s="9">
        <f>CM66+1</f>
        <v>10</v>
      </c>
      <c r="CT73" s="9">
        <f>$A73</f>
        <v>202003</v>
      </c>
      <c r="CU73" s="9">
        <f>CU66+1</f>
        <v>10</v>
      </c>
    </row>
    <row r="74" spans="1:104">
      <c r="C74" t="s">
        <v>33</v>
      </c>
      <c r="D74" t="s">
        <v>2</v>
      </c>
      <c r="E74" t="s">
        <v>1</v>
      </c>
      <c r="F74" t="s">
        <v>0</v>
      </c>
      <c r="G74" t="s">
        <v>32</v>
      </c>
      <c r="L74" t="s">
        <v>2</v>
      </c>
      <c r="M74" t="s">
        <v>1</v>
      </c>
      <c r="N74" t="s">
        <v>0</v>
      </c>
      <c r="O74" t="s">
        <v>32</v>
      </c>
      <c r="T74" t="s">
        <v>2</v>
      </c>
      <c r="U74" t="s">
        <v>1</v>
      </c>
      <c r="V74" t="s">
        <v>0</v>
      </c>
      <c r="W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>AVERAGE(BH75:BL78)</f>
        <v>-2.7368332990989935E-2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>
        <f ca="1">VLOOKUP(CD73,regress!B:K,10,0)</f>
        <v>-0.11705678626998264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>
        <f>A73</f>
        <v>202003</v>
      </c>
      <c r="B75" t="s">
        <v>2</v>
      </c>
      <c r="C75" s="1">
        <f>VLOOKUP($A75,'WCD I_our'!$A:$F,2,0)</f>
        <v>5.8556074713715699E-3</v>
      </c>
      <c r="D75" s="1">
        <f>VLOOKUP($A75,'WCD I_our'!$A:$F,3,0)</f>
        <v>0.984685504295157</v>
      </c>
      <c r="E75" s="1">
        <f>VLOOKUP($A75,'WCD I_our'!$A:$F,4,0)</f>
        <v>9.2762779636142295E-3</v>
      </c>
      <c r="F75" s="1">
        <f>VLOOKUP($A75,'WCD I_our'!$A:$F,5,0)</f>
        <v>1.8261026985629699E-4</v>
      </c>
      <c r="G75" s="1">
        <f>VLOOKUP($A75,'WCD I_our'!$A:$F,6,0)</f>
        <v>0</v>
      </c>
      <c r="K75" t="s">
        <v>2</v>
      </c>
      <c r="L75" s="1">
        <f>IF(TYPE(D75)=1,IF(D75&gt;100%,100%,IF(D75&lt;0,0,D75)),D75)</f>
        <v>0.984685504295157</v>
      </c>
      <c r="M75" s="1">
        <f t="shared" ref="M75:M77" si="167">IF(TYPE(E75)=1,IF(E75&gt;100%,100%,IF(E75&lt;0,0,E75)),E75)</f>
        <v>9.2762779636142295E-3</v>
      </c>
      <c r="N75" s="1">
        <f t="shared" ref="N75:N77" si="168">IF(TYPE(F75)=1,IF(F75&gt;100%,100%,IF(F75&lt;0,0,F75)),F75)</f>
        <v>1.8261026985629699E-4</v>
      </c>
      <c r="O75" s="1">
        <f t="shared" ref="O75:O77" si="169">IF(TYPE(G75)=1,IF(G75&gt;100%,100%,IF(G75&lt;0,0,G75)),G75)</f>
        <v>0</v>
      </c>
      <c r="P75" s="1"/>
      <c r="S75" t="s">
        <v>2</v>
      </c>
      <c r="T75" s="1">
        <f>IFERROR(L75/SUM($L75:$O75),"")</f>
        <v>0.99048539799192381</v>
      </c>
      <c r="U75" s="1">
        <f t="shared" ref="U75:U77" si="170">IFERROR(M75/SUM($L75:$O75),"")</f>
        <v>9.3309161459129882E-3</v>
      </c>
      <c r="V75" s="1">
        <f t="shared" ref="V75:V77" si="171">IFERROR(N75/SUM($L75:$O75),"")</f>
        <v>1.8368586216316511E-4</v>
      </c>
      <c r="W75" s="1">
        <f t="shared" ref="W75:W77" si="172">IFERROR(O75/SUM($L75:$O75),"")</f>
        <v>0</v>
      </c>
      <c r="X75" s="1"/>
      <c r="AA75" t="s">
        <v>2</v>
      </c>
      <c r="AB75" s="1">
        <f>IFERROR(T75,"")</f>
        <v>0.99048539799192381</v>
      </c>
      <c r="AC75" s="1">
        <f t="shared" ref="AC75:AC77" si="173">IFERROR(U75,"")</f>
        <v>9.3309161459129882E-3</v>
      </c>
      <c r="AD75" s="1">
        <f t="shared" ref="AD75:AD77" si="174">IFERROR(V75,"")</f>
        <v>1.8368586216316511E-4</v>
      </c>
      <c r="AE75" s="1">
        <f t="shared" ref="AE75:AE77" si="175">IFERROR(W75,"")</f>
        <v>0</v>
      </c>
      <c r="AF75" s="1">
        <f t="shared" ref="AF75:AF77" si="176">IFERROR(X75,"")</f>
        <v>0</v>
      </c>
      <c r="AI75" t="s">
        <v>2</v>
      </c>
      <c r="AJ75" s="1">
        <f>IFERROR(AB75,"")</f>
        <v>0.99048539799192381</v>
      </c>
      <c r="AK75" s="1">
        <f>IF(AC75="","",SUM(AC75:AF75))</f>
        <v>9.5146020080761531E-3</v>
      </c>
      <c r="AL75" s="1">
        <v>0</v>
      </c>
      <c r="AM75" s="1">
        <v>0</v>
      </c>
      <c r="AN75" s="1">
        <v>0</v>
      </c>
      <c r="AQ75" t="s">
        <v>2</v>
      </c>
      <c r="AR75" s="1">
        <f>IF(AJ75="",AR68,MAX(AJ75,50%))</f>
        <v>0.99048539799192381</v>
      </c>
      <c r="AS75" s="1">
        <f>IF(AK75="",AS68,MIN(AK75,50%))</f>
        <v>9.5146020080761531E-3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>-_xlfn.NORM.S.INV(IF(AS75=0,0.01%,AS75))</f>
        <v>2.3449583728547694</v>
      </c>
      <c r="BB75" s="10"/>
      <c r="BC75" s="10"/>
      <c r="BG75" t="s">
        <v>2</v>
      </c>
      <c r="BH75" s="10"/>
      <c r="BI75" s="10">
        <f>BA75-$BA$5</f>
        <v>7.5520845925098445E-2</v>
      </c>
      <c r="BJ75" s="10"/>
      <c r="BK75" s="10"/>
      <c r="BO75" t="s">
        <v>2</v>
      </c>
      <c r="BP75" s="1">
        <f>AR75</f>
        <v>0.99048539799192381</v>
      </c>
      <c r="BQ75" s="1">
        <f t="shared" ref="BQ75:BQ78" si="177">AS75</f>
        <v>9.5146020080761531E-3</v>
      </c>
      <c r="BR75" s="1">
        <f t="shared" ref="BR75:BR78" si="178">AT75</f>
        <v>0</v>
      </c>
      <c r="BS75" s="1">
        <f t="shared" ref="BS75:BS78" si="179">AU75</f>
        <v>0</v>
      </c>
      <c r="BT75" s="1">
        <f t="shared" ref="BT75:BT78" si="180">AV75</f>
        <v>0</v>
      </c>
      <c r="BW75" t="s">
        <v>2</v>
      </c>
      <c r="BX75" s="1" cm="1">
        <f t="array" ref="BX75:CB79">MMULT(BX68:CB72,BP75:BT79)</f>
        <v>0.91961553865429813</v>
      </c>
      <c r="BY75" s="1">
        <v>2.5026747234163874E-2</v>
      </c>
      <c r="BZ75" s="1">
        <v>1.7391320465464911E-2</v>
      </c>
      <c r="CA75" s="1">
        <v>1.1563392749639859E-2</v>
      </c>
      <c r="CB75" s="1">
        <v>2.6403000896433149E-2</v>
      </c>
      <c r="CE75" t="s">
        <v>2</v>
      </c>
      <c r="CF75" s="10"/>
      <c r="CG75" s="10">
        <f ca="1">MAX($CG$5+CD74,0)</f>
        <v>2.2180973195945124</v>
      </c>
      <c r="CH75" s="10"/>
      <c r="CI75" s="10"/>
      <c r="CJ75" s="10"/>
      <c r="CM75" t="s">
        <v>2</v>
      </c>
      <c r="CN75" s="1">
        <f ca="1">1-CO75</f>
        <v>0.98672590122650672</v>
      </c>
      <c r="CO75" s="1">
        <f ca="1">_xlfn.NORM.S.DIST(-CG75,1)</f>
        <v>1.3274098773493261E-2</v>
      </c>
      <c r="CP75" s="1">
        <v>0</v>
      </c>
      <c r="CQ75" s="1">
        <v>0</v>
      </c>
      <c r="CR75" s="1">
        <v>0</v>
      </c>
      <c r="CU75" t="s">
        <v>2</v>
      </c>
      <c r="CV75" s="1" cm="1">
        <f t="array" aca="1" ref="CV75:CZ79" ca="1">MMULT(CV68:CZ72,CN75:CR79)</f>
        <v>0.90822282276470856</v>
      </c>
      <c r="CW75" s="1">
        <f ca="1"/>
        <v>2.6018929242734516E-2</v>
      </c>
      <c r="CX75" s="1">
        <f ca="1"/>
        <v>2.5833655060688267E-2</v>
      </c>
      <c r="CY75" s="1">
        <f ca="1"/>
        <v>1.5035174205861489E-2</v>
      </c>
      <c r="CZ75" s="1">
        <f ca="1"/>
        <v>2.4889418726007632E-2</v>
      </c>
    </row>
    <row r="76" spans="1:104">
      <c r="A76" s="11">
        <f>A73</f>
        <v>202003</v>
      </c>
      <c r="B76" t="s">
        <v>1</v>
      </c>
      <c r="C76" s="1">
        <f>VLOOKUP($A76,'WCD I_our'!$G:$L,2,0)</f>
        <v>9.2513190450014497E-3</v>
      </c>
      <c r="D76" s="1">
        <f>VLOOKUP($A76,'WCD I_our'!$G:$L,3,0)</f>
        <v>0.470181689905523</v>
      </c>
      <c r="E76" s="1">
        <f>VLOOKUP($A76,'WCD I_our'!$G:$L,4,0)</f>
        <v>0.30231065113775002</v>
      </c>
      <c r="F76" s="1">
        <f>VLOOKUP($A76,'WCD I_our'!$G:$L,5,0)</f>
        <v>0.218256339911724</v>
      </c>
      <c r="G76" s="1">
        <f>VLOOKUP($A76,'WCD I_our'!$G:$L,6,0)</f>
        <v>0</v>
      </c>
      <c r="K76" t="s">
        <v>1</v>
      </c>
      <c r="L76" s="1">
        <f t="shared" ref="L76:L77" si="181">IF(TYPE(D76)=1,IF(D76&gt;100%,100%,IF(D76&lt;0,0,D76)),D76)</f>
        <v>0.470181689905523</v>
      </c>
      <c r="M76" s="1">
        <f t="shared" si="167"/>
        <v>0.30231065113775002</v>
      </c>
      <c r="N76" s="1">
        <f t="shared" si="168"/>
        <v>0.218256339911724</v>
      </c>
      <c r="O76" s="1">
        <f t="shared" si="169"/>
        <v>0</v>
      </c>
      <c r="P76" s="1"/>
      <c r="S76" t="s">
        <v>1</v>
      </c>
      <c r="T76" s="1">
        <f t="shared" ref="T76:T77" si="182">IFERROR(L76/SUM($L76:$O76),"")</f>
        <v>0.47457210788543069</v>
      </c>
      <c r="U76" s="1">
        <f t="shared" si="170"/>
        <v>0.30513353885704736</v>
      </c>
      <c r="V76" s="1">
        <f t="shared" si="171"/>
        <v>0.22029435325752192</v>
      </c>
      <c r="W76" s="1">
        <f t="shared" si="172"/>
        <v>0</v>
      </c>
      <c r="X76" s="1"/>
      <c r="AA76" t="s">
        <v>1</v>
      </c>
      <c r="AB76" s="1">
        <f t="shared" ref="AB76:AB77" si="183">IFERROR(T76,"")</f>
        <v>0.47457210788543069</v>
      </c>
      <c r="AC76" s="1">
        <f t="shared" si="173"/>
        <v>0.30513353885704736</v>
      </c>
      <c r="AD76" s="1">
        <f t="shared" si="174"/>
        <v>0.22029435325752192</v>
      </c>
      <c r="AE76" s="1">
        <f t="shared" si="175"/>
        <v>0</v>
      </c>
      <c r="AF76" s="1">
        <f t="shared" si="176"/>
        <v>0</v>
      </c>
      <c r="AI76" t="s">
        <v>1</v>
      </c>
      <c r="AJ76" s="1">
        <f>IF(AB76="","",(SUM(AB76)))</f>
        <v>0.47457210788543069</v>
      </c>
      <c r="AK76" s="1">
        <f>IFERROR(AC76,"")</f>
        <v>0.30513353885704736</v>
      </c>
      <c r="AL76" s="1">
        <f>IF(AD76="","",(SUM(AD76:AF76)))</f>
        <v>0.22029435325752192</v>
      </c>
      <c r="AM76" s="1">
        <v>0</v>
      </c>
      <c r="AN76" s="1">
        <v>0</v>
      </c>
      <c r="AP76" s="34">
        <f>IF(AK76&gt;=MAX(AJ76,AL76),0,(MAX(AJ76,AL76)-AK76)/(2*MAX(AJ76,AL76)+MIN(AJ76,AL76)))</f>
        <v>0.144888815467374</v>
      </c>
      <c r="AQ76" t="s">
        <v>1</v>
      </c>
      <c r="AR76" s="1">
        <f>IF(AK76="",AR69,AJ76*(1-$AP76))</f>
        <v>0.40581191732005584</v>
      </c>
      <c r="AS76" s="1">
        <f>IF(AK76="",AS69,AK76+AJ76*$AP76+AL76*$AP76)</f>
        <v>0.40581191732005584</v>
      </c>
      <c r="AT76" s="1">
        <f>IF(AK76="",AT69,AL76*(1-$AP76))</f>
        <v>0.18837616535988833</v>
      </c>
      <c r="AU76" s="1">
        <v>0</v>
      </c>
      <c r="AV76" s="1">
        <v>0</v>
      </c>
      <c r="AY76" t="s">
        <v>1</v>
      </c>
      <c r="AZ76" s="10">
        <f>_xlfn.NORM.S.INV(IF(AR76=0,0.01%,AR76))</f>
        <v>-0.23833170246869603</v>
      </c>
      <c r="BA76" s="10"/>
      <c r="BB76" s="10">
        <f>-_xlfn.NORM.S.INV(IF(AT76=0,0.01%,AT76))</f>
        <v>0.88389604813537193</v>
      </c>
      <c r="BC76" s="10"/>
      <c r="BG76" t="s">
        <v>1</v>
      </c>
      <c r="BH76" s="10">
        <f>AZ76-$AZ$6</f>
        <v>0.19840942981672502</v>
      </c>
      <c r="BI76" s="10"/>
      <c r="BJ76" s="10">
        <f>BB76-$BB$6</f>
        <v>0.25194412036461478</v>
      </c>
      <c r="BK76" s="10"/>
      <c r="BO76" t="s">
        <v>1</v>
      </c>
      <c r="BP76" s="1">
        <f t="shared" ref="BP76:BP78" si="184">AR76</f>
        <v>0.40581191732005584</v>
      </c>
      <c r="BQ76" s="1">
        <f t="shared" si="177"/>
        <v>0.40581191732005584</v>
      </c>
      <c r="BR76" s="1">
        <f t="shared" si="178"/>
        <v>0.18837616535988833</v>
      </c>
      <c r="BS76" s="1">
        <f t="shared" si="179"/>
        <v>0</v>
      </c>
      <c r="BT76" s="1">
        <f t="shared" si="180"/>
        <v>0</v>
      </c>
      <c r="BW76" t="s">
        <v>1</v>
      </c>
      <c r="BX76" s="1">
        <v>0.66583113702863439</v>
      </c>
      <c r="BY76" s="1">
        <v>2.9236715802942879E-2</v>
      </c>
      <c r="BZ76" s="1">
        <v>4.4396911874118011E-2</v>
      </c>
      <c r="CA76" s="1">
        <v>5.7811712074079979E-2</v>
      </c>
      <c r="CB76" s="1">
        <v>0.20272352322022469</v>
      </c>
      <c r="CE76" t="s">
        <v>1</v>
      </c>
      <c r="CF76" s="10">
        <f ca="1">MIN($CF$6+CD74,0)</f>
        <v>-0.85819809650431089</v>
      </c>
      <c r="CG76" s="10"/>
      <c r="CH76" s="10">
        <f ca="1">MAX($CH$6+CD74,0)</f>
        <v>0.26829062853685304</v>
      </c>
      <c r="CI76" s="10"/>
      <c r="CJ76" s="10"/>
      <c r="CM76" t="s">
        <v>1</v>
      </c>
      <c r="CN76" s="1">
        <f ca="1">_xlfn.NORM.S.DIST(CF76,1)</f>
        <v>0.19539154346852269</v>
      </c>
      <c r="CO76" s="1">
        <f ca="1">1-CN76-CP76</f>
        <v>0.41037064691500647</v>
      </c>
      <c r="CP76" s="1">
        <f ca="1">_xlfn.NORM.S.DIST(-CH76,1)</f>
        <v>0.39423780961647081</v>
      </c>
      <c r="CQ76" s="1">
        <v>0</v>
      </c>
      <c r="CR76" s="1">
        <v>0</v>
      </c>
      <c r="CU76" t="s">
        <v>1</v>
      </c>
      <c r="CV76" s="1">
        <f ca="1"/>
        <v>0.38192104553809059</v>
      </c>
      <c r="CW76" s="1">
        <f ca="1"/>
        <v>1.4971127017112139E-2</v>
      </c>
      <c r="CX76" s="1">
        <f ca="1"/>
        <v>3.241214875691386E-2</v>
      </c>
      <c r="CY76" s="1">
        <f ca="1"/>
        <v>4.8809092250242429E-2</v>
      </c>
      <c r="CZ76" s="1">
        <f ca="1"/>
        <v>0.52188658643764074</v>
      </c>
    </row>
    <row r="77" spans="1:104">
      <c r="A77" s="11">
        <f>A73</f>
        <v>202003</v>
      </c>
      <c r="B77" t="s">
        <v>0</v>
      </c>
      <c r="C77" s="1">
        <f>VLOOKUP($A77,'WCD I_our'!$M:$R,2,0)</f>
        <v>7.0138607080661901E-3</v>
      </c>
      <c r="D77" s="1">
        <f>VLOOKUP($A77,'WCD I_our'!$M:$R,3,0)</f>
        <v>2.2957808922837698E-2</v>
      </c>
      <c r="E77" s="1">
        <f>VLOOKUP($A77,'WCD I_our'!$M:$R,4,0)</f>
        <v>6.4070612314591296E-2</v>
      </c>
      <c r="F77" s="1">
        <f>VLOOKUP($A77,'WCD I_our'!$M:$R,5,0)</f>
        <v>0.60077777529921494</v>
      </c>
      <c r="G77" s="1">
        <f>VLOOKUP($A77,'WCD I_our'!$M:$R,6,0)</f>
        <v>0.30517994275528992</v>
      </c>
      <c r="K77" t="s">
        <v>0</v>
      </c>
      <c r="L77" s="1">
        <f t="shared" si="181"/>
        <v>2.2957808922837698E-2</v>
      </c>
      <c r="M77" s="1">
        <f t="shared" si="167"/>
        <v>6.4070612314591296E-2</v>
      </c>
      <c r="N77" s="1">
        <f t="shared" si="168"/>
        <v>0.60077777529921494</v>
      </c>
      <c r="O77" s="1">
        <f t="shared" si="169"/>
        <v>0.30517994275528992</v>
      </c>
      <c r="P77" s="1"/>
      <c r="S77" t="s">
        <v>0</v>
      </c>
      <c r="T77" s="1">
        <f t="shared" si="182"/>
        <v>2.3119969166143815E-2</v>
      </c>
      <c r="U77" s="1">
        <f t="shared" si="170"/>
        <v>6.4523168833230601E-2</v>
      </c>
      <c r="V77" s="1">
        <f t="shared" si="171"/>
        <v>0.60502131049644858</v>
      </c>
      <c r="W77" s="1">
        <f t="shared" si="172"/>
        <v>0.30733555150417691</v>
      </c>
      <c r="X77" s="1"/>
      <c r="AA77" t="s">
        <v>0</v>
      </c>
      <c r="AB77" s="1">
        <f t="shared" si="183"/>
        <v>2.3119969166143815E-2</v>
      </c>
      <c r="AC77" s="1">
        <f t="shared" si="173"/>
        <v>6.4523168833230601E-2</v>
      </c>
      <c r="AD77" s="1">
        <f t="shared" si="174"/>
        <v>0.60502131049644858</v>
      </c>
      <c r="AE77" s="1">
        <f t="shared" si="175"/>
        <v>0.30733555150417691</v>
      </c>
      <c r="AF77" s="1">
        <f t="shared" si="176"/>
        <v>0</v>
      </c>
      <c r="AI77" t="s">
        <v>0</v>
      </c>
      <c r="AJ77" s="1">
        <v>0</v>
      </c>
      <c r="AK77" s="1">
        <f>IF(AC77="","",(SUM(AB77:AC77)))</f>
        <v>8.7643137999374413E-2</v>
      </c>
      <c r="AL77" s="1">
        <f>IFERROR(AD77,"")</f>
        <v>0.60502131049644858</v>
      </c>
      <c r="AM77" s="1">
        <f>IF(AE77="","",(SUM(AE77:AF77)))</f>
        <v>0.30733555150417691</v>
      </c>
      <c r="AN77" s="1">
        <v>0</v>
      </c>
      <c r="AP77" s="34">
        <f>IF(AL77&gt;=MAX(AK77,AM77),0,(MAX(AK77,AM77)-AL77)/(2*MAX(AK77,AM77)+MIN(AK77,AM77)))</f>
        <v>0</v>
      </c>
      <c r="AQ77" t="s">
        <v>0</v>
      </c>
      <c r="AR77" s="1">
        <v>0</v>
      </c>
      <c r="AS77" s="1">
        <f>IF(AL77="",AS70,AK77*(1-$AP77))</f>
        <v>8.7643137999374413E-2</v>
      </c>
      <c r="AT77" s="1">
        <f>IF(AL77="",AT70,AL77+AK77*$AP77+AM77*$AP77)</f>
        <v>0.60502131049644858</v>
      </c>
      <c r="AU77" s="1">
        <f>IF(AL77="",AU70,AM77*(1-$AP77))</f>
        <v>0.30733555150417691</v>
      </c>
      <c r="AV77" s="1">
        <v>0</v>
      </c>
      <c r="AY77" t="s">
        <v>0</v>
      </c>
      <c r="AZ77" s="10"/>
      <c r="BA77" s="10">
        <f>_xlfn.NORM.S.INV(IF(AS77=0,0.01%,AS77))</f>
        <v>-1.3554121648554602</v>
      </c>
      <c r="BB77" s="10"/>
      <c r="BC77" s="10">
        <f>-_xlfn.NORM.S.INV(IF(AU77=0,0.01%,AU77))</f>
        <v>0.50341702680855482</v>
      </c>
      <c r="BG77" t="s">
        <v>0</v>
      </c>
      <c r="BH77" s="10"/>
      <c r="BI77" s="10">
        <f>BA77-$BA$7</f>
        <v>-0.14191040340256023</v>
      </c>
      <c r="BJ77" s="10"/>
      <c r="BK77" s="10">
        <f>BC77-$BC$7</f>
        <v>-0.5755423236408076</v>
      </c>
      <c r="BO77" t="s">
        <v>0</v>
      </c>
      <c r="BP77" s="1">
        <f t="shared" si="184"/>
        <v>0</v>
      </c>
      <c r="BQ77" s="1">
        <f t="shared" si="177"/>
        <v>8.7643137999374413E-2</v>
      </c>
      <c r="BR77" s="1">
        <f t="shared" si="178"/>
        <v>0.60502131049644858</v>
      </c>
      <c r="BS77" s="1">
        <f t="shared" si="179"/>
        <v>0.30733555150417691</v>
      </c>
      <c r="BT77" s="1">
        <f t="shared" si="180"/>
        <v>0</v>
      </c>
      <c r="BW77" t="s">
        <v>0</v>
      </c>
      <c r="BX77" s="1">
        <v>0.2005833391476291</v>
      </c>
      <c r="BY77" s="1">
        <v>2.6767166736108738E-2</v>
      </c>
      <c r="BZ77" s="1">
        <v>6.4759558775410342E-2</v>
      </c>
      <c r="CA77" s="1">
        <v>9.8111915971372171E-2</v>
      </c>
      <c r="CB77" s="1">
        <v>0.60977801936947973</v>
      </c>
      <c r="CE77" t="s">
        <v>0</v>
      </c>
      <c r="CF77" s="10"/>
      <c r="CG77" s="10">
        <f ca="1">MIN($CG$7+CD74,0)</f>
        <v>-1.593542999117229</v>
      </c>
      <c r="CH77" s="10"/>
      <c r="CI77" s="10">
        <f ca="1">MAX($CI$7+CD74,0)</f>
        <v>0.36941778810791071</v>
      </c>
      <c r="CJ77" s="10"/>
      <c r="CM77" t="s">
        <v>0</v>
      </c>
      <c r="CN77" s="1">
        <v>0</v>
      </c>
      <c r="CO77" s="1">
        <f ca="1">_xlfn.NORM.S.DIST(CG77,1)</f>
        <v>5.551921507066894E-2</v>
      </c>
      <c r="CP77" s="1">
        <f ca="1">1-CO77-CQ77</f>
        <v>0.58857261431620622</v>
      </c>
      <c r="CQ77" s="1">
        <f ca="1">_xlfn.NORM.S.DIST(-CI77,1)</f>
        <v>0.3559081706131248</v>
      </c>
      <c r="CR77" s="1">
        <v>0</v>
      </c>
      <c r="CU77" t="s">
        <v>0</v>
      </c>
      <c r="CV77" s="1">
        <f ca="1"/>
        <v>6.1306710616003728E-2</v>
      </c>
      <c r="CW77" s="1">
        <f ca="1"/>
        <v>4.9864121240914983E-3</v>
      </c>
      <c r="CX77" s="1">
        <f ca="1"/>
        <v>1.9149265587446982E-2</v>
      </c>
      <c r="CY77" s="1">
        <f ca="1"/>
        <v>3.6865237981601129E-2</v>
      </c>
      <c r="CZ77" s="1">
        <f ca="1"/>
        <v>0.87769237369085673</v>
      </c>
    </row>
    <row r="78" spans="1:104">
      <c r="L78" s="1"/>
      <c r="M78" s="1"/>
      <c r="N78" s="1"/>
      <c r="O78" s="1"/>
      <c r="P78" s="1"/>
      <c r="T78" s="1"/>
      <c r="U78" s="1"/>
      <c r="V78" s="1"/>
      <c r="W78" s="1"/>
      <c r="X78" s="1"/>
      <c r="Z78" s="33"/>
      <c r="AA78" t="s">
        <v>42</v>
      </c>
      <c r="AB78" s="1">
        <f>$AB$8</f>
        <v>0</v>
      </c>
      <c r="AC78" s="1">
        <f>$AC$8</f>
        <v>0</v>
      </c>
      <c r="AD78" s="1">
        <f>$AD$8</f>
        <v>0</v>
      </c>
      <c r="AE78" s="1">
        <f>$AE$8</f>
        <v>0.5</v>
      </c>
      <c r="AF78" s="1">
        <f>$AF$8</f>
        <v>0.5</v>
      </c>
      <c r="AI78" t="s">
        <v>42</v>
      </c>
      <c r="AJ78" s="1">
        <v>0</v>
      </c>
      <c r="AK78" s="1">
        <v>0</v>
      </c>
      <c r="AL78" s="1">
        <f>IF(AD78="","",(SUM(AB78:AD78)))</f>
        <v>0</v>
      </c>
      <c r="AM78" s="1">
        <f>IFERROR(AE78,"")</f>
        <v>0.5</v>
      </c>
      <c r="AN78" s="1">
        <f>IF(AF78="","",(SUM(AF78)))</f>
        <v>0.5</v>
      </c>
      <c r="AP78" s="34">
        <f>IF(AM78&gt;=MAX(AL78,AN78),0,(MAX(AL78,AN78)-AM78)/(2*MAX(AL78,AN78)+MIN(AL78,AN78)))</f>
        <v>0</v>
      </c>
      <c r="AQ78" t="s">
        <v>42</v>
      </c>
      <c r="AR78" s="1">
        <v>0</v>
      </c>
      <c r="AS78" s="1">
        <v>0</v>
      </c>
      <c r="AT78" s="1">
        <f>IF(AM78="",AT71,AL78*(1-$AP78))</f>
        <v>0</v>
      </c>
      <c r="AU78" s="1">
        <f>IF(AM78="",AU71,AM78+AL78*$AP78+AN78*$AP78)</f>
        <v>0.5</v>
      </c>
      <c r="AV78" s="1">
        <f>IF(AM78="",AV71,AN78*(1-$AP78))</f>
        <v>0.5</v>
      </c>
      <c r="AY78" t="s">
        <v>42</v>
      </c>
      <c r="AZ78" s="10"/>
      <c r="BA78" s="10"/>
      <c r="BB78" s="10">
        <f>_xlfn.NORM.S.INV(IF(AT78=0,0.01%,AT78))</f>
        <v>-3.71901648545568</v>
      </c>
      <c r="BC78" s="10"/>
      <c r="BD78" s="10">
        <f>-_xlfn.NORM.S.INV(IF(AV78=0,0.01%,AV78))</f>
        <v>0</v>
      </c>
      <c r="BG78" t="s">
        <v>42</v>
      </c>
      <c r="BH78" s="10"/>
      <c r="BI78" s="10"/>
      <c r="BJ78" s="10">
        <f>BB78-$BB$8</f>
        <v>0</v>
      </c>
      <c r="BK78" s="10"/>
      <c r="BL78" s="10">
        <f>BD78-$BD$8</f>
        <v>0</v>
      </c>
      <c r="BO78" t="s">
        <v>42</v>
      </c>
      <c r="BP78" s="1">
        <f t="shared" si="184"/>
        <v>0</v>
      </c>
      <c r="BQ78" s="1">
        <f t="shared" si="177"/>
        <v>0</v>
      </c>
      <c r="BR78" s="1">
        <f t="shared" si="178"/>
        <v>0</v>
      </c>
      <c r="BS78" s="1">
        <f t="shared" si="179"/>
        <v>0.5</v>
      </c>
      <c r="BT78" s="1">
        <f t="shared" si="180"/>
        <v>0.5</v>
      </c>
      <c r="BW78" t="s">
        <v>42</v>
      </c>
      <c r="BX78" s="1">
        <v>0</v>
      </c>
      <c r="BY78" s="1">
        <v>0</v>
      </c>
      <c r="BZ78" s="1">
        <v>0</v>
      </c>
      <c r="CA78" s="1">
        <v>9.765625E-4</v>
      </c>
      <c r="CB78" s="1">
        <v>0.9990234375</v>
      </c>
      <c r="CE78" t="s">
        <v>42</v>
      </c>
      <c r="CF78" s="10"/>
      <c r="CG78" s="10"/>
      <c r="CH78" s="10">
        <f ca="1">MIN($CH$8+CD74,0)</f>
        <v>-2.3711514603654194</v>
      </c>
      <c r="CI78" s="10"/>
      <c r="CJ78" s="10">
        <f ca="1">MAX($CJ$8+CD74,0)</f>
        <v>0</v>
      </c>
      <c r="CM78" t="s">
        <v>42</v>
      </c>
      <c r="CN78" s="1">
        <v>0</v>
      </c>
      <c r="CO78" s="1">
        <v>0</v>
      </c>
      <c r="CP78" s="1">
        <f ca="1">_xlfn.NORM.S.DIST(CH78,1)</f>
        <v>8.8663813566139012E-3</v>
      </c>
      <c r="CQ78" s="1">
        <f ca="1">1-CP78-CR78</f>
        <v>0.49113361864338612</v>
      </c>
      <c r="CR78" s="1">
        <f ca="1">_xlfn.NORM.S.DIST(-CJ78,1)</f>
        <v>0.5</v>
      </c>
      <c r="CU78" t="s">
        <v>42</v>
      </c>
      <c r="CV78" s="1">
        <f ca="1"/>
        <v>1.1625438295782247E-3</v>
      </c>
      <c r="CW78" s="1">
        <f ca="1"/>
        <v>1.8548929893721531E-4</v>
      </c>
      <c r="CX78" s="1">
        <f ca="1"/>
        <v>8.8659556770093293E-4</v>
      </c>
      <c r="CY78" s="1">
        <f ca="1"/>
        <v>2.4785888060571619E-3</v>
      </c>
      <c r="CZ78" s="1">
        <f ca="1"/>
        <v>0.99528678249772651</v>
      </c>
    </row>
    <row r="79" spans="1:104">
      <c r="J79" s="36"/>
      <c r="K79" s="26"/>
      <c r="L79" s="26"/>
      <c r="M79" s="26"/>
      <c r="N79" s="26"/>
      <c r="O79" s="26"/>
      <c r="P79" s="26"/>
      <c r="Q79" s="26"/>
      <c r="R79" s="36"/>
      <c r="S79" s="26"/>
      <c r="T79" s="26"/>
      <c r="U79" s="26"/>
      <c r="V79" s="26"/>
      <c r="W79" s="26"/>
      <c r="X79" s="26"/>
      <c r="Y79" s="26"/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>
        <f ca="1"/>
        <v>0</v>
      </c>
      <c r="CW79" s="1">
        <f ca="1"/>
        <v>0</v>
      </c>
      <c r="CX79" s="1">
        <f ca="1"/>
        <v>0</v>
      </c>
      <c r="CY79" s="1">
        <f ca="1"/>
        <v>0</v>
      </c>
      <c r="CZ79" s="1">
        <f ca="1"/>
        <v>1</v>
      </c>
    </row>
    <row r="80" spans="1:104">
      <c r="A80" s="9">
        <f>IF(RIGHT(A73,2)="12",(VALUE(LEFT(A73,4))+1)*100+1,A73+1)</f>
        <v>202004</v>
      </c>
      <c r="J80" s="9">
        <f>$A80</f>
        <v>202004</v>
      </c>
      <c r="R80" s="9">
        <f>$A80</f>
        <v>202004</v>
      </c>
      <c r="Z80" s="9">
        <f>$A80</f>
        <v>202004</v>
      </c>
      <c r="AH80" s="9">
        <f>$A80</f>
        <v>202004</v>
      </c>
      <c r="AP80" s="9">
        <f>$A80</f>
        <v>202004</v>
      </c>
      <c r="AX80" s="9">
        <f>$A80</f>
        <v>202004</v>
      </c>
      <c r="BF80" s="9">
        <f>$A80</f>
        <v>202004</v>
      </c>
      <c r="BN80" s="9">
        <f>$A80</f>
        <v>202004</v>
      </c>
      <c r="BO80" s="9">
        <f>BO73+1</f>
        <v>11</v>
      </c>
      <c r="BV80" s="9">
        <f>$A80</f>
        <v>202004</v>
      </c>
      <c r="BW80" s="9">
        <f>BW73+1</f>
        <v>11</v>
      </c>
      <c r="CD80" s="9">
        <f>$A80</f>
        <v>202004</v>
      </c>
      <c r="CE80" s="9">
        <f>CE73+1</f>
        <v>11</v>
      </c>
      <c r="CL80" s="9">
        <f>$A80</f>
        <v>202004</v>
      </c>
      <c r="CM80" s="9">
        <f>CM73+1</f>
        <v>11</v>
      </c>
      <c r="CT80" s="9">
        <f>$A80</f>
        <v>202004</v>
      </c>
      <c r="CU80" s="9">
        <f>CU73+1</f>
        <v>11</v>
      </c>
    </row>
    <row r="81" spans="1:104">
      <c r="C81" t="s">
        <v>33</v>
      </c>
      <c r="D81" t="s">
        <v>2</v>
      </c>
      <c r="E81" t="s">
        <v>1</v>
      </c>
      <c r="F81" t="s">
        <v>0</v>
      </c>
      <c r="G81" t="s">
        <v>32</v>
      </c>
      <c r="L81" t="s">
        <v>2</v>
      </c>
      <c r="M81" t="s">
        <v>1</v>
      </c>
      <c r="N81" t="s">
        <v>0</v>
      </c>
      <c r="O81" t="s">
        <v>32</v>
      </c>
      <c r="T81" t="s">
        <v>2</v>
      </c>
      <c r="U81" t="s">
        <v>1</v>
      </c>
      <c r="V81" t="s">
        <v>0</v>
      </c>
      <c r="W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>AVERAGE(BH82:BL85)</f>
        <v>-4.4606802773678456E-3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>
        <f ca="1">VLOOKUP(CD80,regress!B:K,10,0)</f>
        <v>-5.3613450566194466E-2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>
        <f>A80</f>
        <v>202004</v>
      </c>
      <c r="B82" t="s">
        <v>2</v>
      </c>
      <c r="C82" s="1">
        <f>VLOOKUP($A82,'WCD I_our'!$A:$F,2,0)</f>
        <v>8.0353214554944995E-3</v>
      </c>
      <c r="D82" s="1">
        <f>VLOOKUP($A82,'WCD I_our'!$A:$F,3,0)</f>
        <v>0.97950709228567501</v>
      </c>
      <c r="E82" s="1">
        <f>VLOOKUP($A82,'WCD I_our'!$A:$F,4,0)</f>
        <v>1.24575862588305E-2</v>
      </c>
      <c r="F82" s="1">
        <f>VLOOKUP($A82,'WCD I_our'!$A:$F,5,0)</f>
        <v>0</v>
      </c>
      <c r="G82" s="1">
        <f>VLOOKUP($A82,'WCD I_our'!$A:$F,6,0)</f>
        <v>0</v>
      </c>
      <c r="K82" t="s">
        <v>2</v>
      </c>
      <c r="L82" s="1">
        <f>IF(TYPE(D82)=1,IF(D82&gt;100%,100%,IF(D82&lt;0,0,D82)),D82)</f>
        <v>0.97950709228567501</v>
      </c>
      <c r="M82" s="1">
        <f t="shared" ref="M82:M84" si="185">IF(TYPE(E82)=1,IF(E82&gt;100%,100%,IF(E82&lt;0,0,E82)),E82)</f>
        <v>1.24575862588305E-2</v>
      </c>
      <c r="N82" s="1">
        <f t="shared" ref="N82:N84" si="186">IF(TYPE(F82)=1,IF(F82&gt;100%,100%,IF(F82&lt;0,0,F82)),F82)</f>
        <v>0</v>
      </c>
      <c r="O82" s="1">
        <f t="shared" ref="O82:O84" si="187">IF(TYPE(G82)=1,IF(G82&gt;100%,100%,IF(G82&lt;0,0,G82)),G82)</f>
        <v>0</v>
      </c>
      <c r="P82" s="1"/>
      <c r="S82" t="s">
        <v>2</v>
      </c>
      <c r="T82" s="1">
        <f>IFERROR(L82/SUM($L82:$O82),"")</f>
        <v>0.98744150217414051</v>
      </c>
      <c r="U82" s="1">
        <f t="shared" ref="U82:U84" si="188">IFERROR(M82/SUM($L82:$O82),"")</f>
        <v>1.2558497825859409E-2</v>
      </c>
      <c r="V82" s="1">
        <f t="shared" ref="V82:V84" si="189">IFERROR(N82/SUM($L82:$O82),"")</f>
        <v>0</v>
      </c>
      <c r="W82" s="1">
        <f t="shared" ref="W82:W84" si="190">IFERROR(O82/SUM($L82:$O82),"")</f>
        <v>0</v>
      </c>
      <c r="X82" s="1"/>
      <c r="AA82" t="s">
        <v>2</v>
      </c>
      <c r="AB82" s="1">
        <f>IFERROR(T82,"")</f>
        <v>0.98744150217414051</v>
      </c>
      <c r="AC82" s="1">
        <f t="shared" ref="AC82:AC84" si="191">IFERROR(U82,"")</f>
        <v>1.2558497825859409E-2</v>
      </c>
      <c r="AD82" s="1">
        <f t="shared" ref="AD82:AD84" si="192">IFERROR(V82,"")</f>
        <v>0</v>
      </c>
      <c r="AE82" s="1">
        <f t="shared" ref="AE82:AE84" si="193">IFERROR(W82,"")</f>
        <v>0</v>
      </c>
      <c r="AF82" s="1">
        <f t="shared" ref="AF82:AF84" si="194">IFERROR(X82,"")</f>
        <v>0</v>
      </c>
      <c r="AI82" t="s">
        <v>2</v>
      </c>
      <c r="AJ82" s="1">
        <f>IFERROR(AB82,"")</f>
        <v>0.98744150217414051</v>
      </c>
      <c r="AK82" s="1">
        <f>IF(AC82="","",SUM(AC82:AF82))</f>
        <v>1.2558497825859409E-2</v>
      </c>
      <c r="AL82" s="1">
        <v>0</v>
      </c>
      <c r="AM82" s="1">
        <v>0</v>
      </c>
      <c r="AN82" s="1">
        <v>0</v>
      </c>
      <c r="AQ82" t="s">
        <v>2</v>
      </c>
      <c r="AR82" s="1">
        <f>IF(AJ82="",AR75,MAX(AJ82,50%))</f>
        <v>0.98744150217414051</v>
      </c>
      <c r="AS82" s="1">
        <f>IF(AK82="",AS75,MIN(AK82,50%))</f>
        <v>1.2558497825859409E-2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>-_xlfn.NORM.S.INV(IF(AS82=0,0.01%,AS82))</f>
        <v>2.2395985698299552</v>
      </c>
      <c r="BB82" s="10"/>
      <c r="BC82" s="10"/>
      <c r="BG82" t="s">
        <v>2</v>
      </c>
      <c r="BH82" s="10"/>
      <c r="BI82" s="10">
        <f>BA82-$BA$5</f>
        <v>-2.9838957099715735E-2</v>
      </c>
      <c r="BJ82" s="10"/>
      <c r="BK82" s="10"/>
      <c r="BO82" t="s">
        <v>2</v>
      </c>
      <c r="BP82" s="1">
        <f>AR82</f>
        <v>0.98744150217414051</v>
      </c>
      <c r="BQ82" s="1">
        <f t="shared" ref="BQ82:BQ85" si="195">AS82</f>
        <v>1.2558497825859409E-2</v>
      </c>
      <c r="BR82" s="1">
        <f t="shared" ref="BR82:BR85" si="196">AT82</f>
        <v>0</v>
      </c>
      <c r="BS82" s="1">
        <f t="shared" ref="BS82:BS85" si="197">AU82</f>
        <v>0</v>
      </c>
      <c r="BT82" s="1">
        <f t="shared" ref="BT82:BT85" si="198">AV82</f>
        <v>0</v>
      </c>
      <c r="BW82" t="s">
        <v>2</v>
      </c>
      <c r="BX82" s="1" cm="1">
        <f t="array" ref="BX82:CB86">MMULT(BX75:CB79,BP82:BT86)</f>
        <v>0.91806982149570071</v>
      </c>
      <c r="BY82" s="1">
        <v>2.3436248409351629E-2</v>
      </c>
      <c r="BZ82" s="1">
        <v>1.637011890569318E-2</v>
      </c>
      <c r="CA82" s="1">
        <v>9.9391139180012057E-3</v>
      </c>
      <c r="CB82" s="1">
        <v>3.2184697271253081E-2</v>
      </c>
      <c r="CE82" t="s">
        <v>2</v>
      </c>
      <c r="CF82" s="10"/>
      <c r="CG82" s="10">
        <f ca="1">MAX($CG$5+CD81,0)</f>
        <v>2.2815406552983006</v>
      </c>
      <c r="CH82" s="10"/>
      <c r="CI82" s="10"/>
      <c r="CJ82" s="10"/>
      <c r="CM82" t="s">
        <v>2</v>
      </c>
      <c r="CN82" s="1">
        <f ca="1">1-CO82</f>
        <v>0.98874176308746509</v>
      </c>
      <c r="CO82" s="1">
        <f ca="1">_xlfn.NORM.S.DIST(-CG82,1)</f>
        <v>1.1258236912534917E-2</v>
      </c>
      <c r="CP82" s="1">
        <v>0</v>
      </c>
      <c r="CQ82" s="1">
        <v>0</v>
      </c>
      <c r="CR82" s="1">
        <v>0</v>
      </c>
      <c r="CU82" t="s">
        <v>2</v>
      </c>
      <c r="CV82" s="1" cm="1">
        <f t="array" aca="1" ref="CV82:CZ86" ca="1">MMULT(CV75:CZ79,CN82:CR86)</f>
        <v>0.90354970436797544</v>
      </c>
      <c r="CW82" s="1">
        <f ca="1"/>
        <v>2.2691288722080226E-2</v>
      </c>
      <c r="CX82" s="1">
        <f ca="1"/>
        <v>2.5401214570911206E-2</v>
      </c>
      <c r="CY82" s="1">
        <f ca="1"/>
        <v>1.5950786510095294E-2</v>
      </c>
      <c r="CZ82" s="1">
        <f ca="1"/>
        <v>3.2407005828938379E-2</v>
      </c>
    </row>
    <row r="83" spans="1:104">
      <c r="A83" s="11">
        <f>A80</f>
        <v>202004</v>
      </c>
      <c r="B83" t="s">
        <v>1</v>
      </c>
      <c r="C83" s="1">
        <f>VLOOKUP($A83,'WCD I_our'!$G:$L,2,0)</f>
        <v>9.8241138251354398E-3</v>
      </c>
      <c r="D83" s="1">
        <f>VLOOKUP($A83,'WCD I_our'!$G:$L,3,0)</f>
        <v>0.397412032742684</v>
      </c>
      <c r="E83" s="1">
        <f>VLOOKUP($A83,'WCD I_our'!$G:$L,4,0)</f>
        <v>0.39332025225846601</v>
      </c>
      <c r="F83" s="1">
        <f>VLOOKUP($A83,'WCD I_our'!$G:$L,5,0)</f>
        <v>0.19944360117371299</v>
      </c>
      <c r="G83" s="1">
        <f>VLOOKUP($A83,'WCD I_our'!$G:$L,6,0)</f>
        <v>0</v>
      </c>
      <c r="K83" t="s">
        <v>1</v>
      </c>
      <c r="L83" s="1">
        <f t="shared" ref="L83:L84" si="199">IF(TYPE(D83)=1,IF(D83&gt;100%,100%,IF(D83&lt;0,0,D83)),D83)</f>
        <v>0.397412032742684</v>
      </c>
      <c r="M83" s="1">
        <f t="shared" si="185"/>
        <v>0.39332025225846601</v>
      </c>
      <c r="N83" s="1">
        <f t="shared" si="186"/>
        <v>0.19944360117371299</v>
      </c>
      <c r="O83" s="1">
        <f t="shared" si="187"/>
        <v>0</v>
      </c>
      <c r="P83" s="1"/>
      <c r="S83" t="s">
        <v>1</v>
      </c>
      <c r="T83" s="1">
        <f t="shared" ref="T83:T84" si="200">IFERROR(L83/SUM($L83:$O83),"")</f>
        <v>0.40135498984722989</v>
      </c>
      <c r="U83" s="1">
        <f t="shared" si="188"/>
        <v>0.3972226124167666</v>
      </c>
      <c r="V83" s="1">
        <f t="shared" si="189"/>
        <v>0.20142239773600351</v>
      </c>
      <c r="W83" s="1">
        <f t="shared" si="190"/>
        <v>0</v>
      </c>
      <c r="X83" s="1"/>
      <c r="AA83" t="s">
        <v>1</v>
      </c>
      <c r="AB83" s="1">
        <f t="shared" ref="AB83:AB84" si="201">IFERROR(T83,"")</f>
        <v>0.40135498984722989</v>
      </c>
      <c r="AC83" s="1">
        <f t="shared" si="191"/>
        <v>0.3972226124167666</v>
      </c>
      <c r="AD83" s="1">
        <f t="shared" si="192"/>
        <v>0.20142239773600351</v>
      </c>
      <c r="AE83" s="1">
        <f t="shared" si="193"/>
        <v>0</v>
      </c>
      <c r="AF83" s="1">
        <f t="shared" si="194"/>
        <v>0</v>
      </c>
      <c r="AI83" t="s">
        <v>1</v>
      </c>
      <c r="AJ83" s="1">
        <f>IF(AB83="","",(SUM(AB83)))</f>
        <v>0.40135498984722989</v>
      </c>
      <c r="AK83" s="1">
        <f>IFERROR(AC83,"")</f>
        <v>0.3972226124167666</v>
      </c>
      <c r="AL83" s="1">
        <f>IF(AD83="","",(SUM(AD83:AF83)))</f>
        <v>0.20142239773600351</v>
      </c>
      <c r="AM83" s="1">
        <v>0</v>
      </c>
      <c r="AN83" s="1">
        <v>0</v>
      </c>
      <c r="AP83" s="34">
        <f>IF(AK83&gt;=MAX(AJ83,AL83),0,(MAX(AJ83,AL83)-AK83)/(2*MAX(AJ83,AL83)+MIN(AJ83,AL83)))</f>
        <v>4.1153711635490663E-3</v>
      </c>
      <c r="AQ83" t="s">
        <v>1</v>
      </c>
      <c r="AR83" s="1">
        <f>IF(AK83="",AR76,AJ83*(1-$AP83))</f>
        <v>0.39970326509566606</v>
      </c>
      <c r="AS83" s="1">
        <f>IF(AK83="",AS76,AK83+AJ83*$AP83+AL83*$AP83)</f>
        <v>0.39970326509566606</v>
      </c>
      <c r="AT83" s="1">
        <f>IF(AK83="",AT76,AL83*(1-$AP83))</f>
        <v>0.20059346980866785</v>
      </c>
      <c r="AU83" s="1">
        <v>0</v>
      </c>
      <c r="AV83" s="1">
        <v>0</v>
      </c>
      <c r="AW83" s="1"/>
      <c r="AY83" t="s">
        <v>1</v>
      </c>
      <c r="AZ83" s="10">
        <f>_xlfn.NORM.S.INV(IF(AR83=0,0.01%,AR83))</f>
        <v>-0.25411523965144123</v>
      </c>
      <c r="BA83" s="10"/>
      <c r="BB83" s="10">
        <f>-_xlfn.NORM.S.INV(IF(AT83=0,0.01%,AT83))</f>
        <v>0.83950329739630103</v>
      </c>
      <c r="BC83" s="10"/>
      <c r="BG83" t="s">
        <v>1</v>
      </c>
      <c r="BH83" s="10">
        <f>AZ83-$AZ$6</f>
        <v>0.18262589263397982</v>
      </c>
      <c r="BI83" s="10"/>
      <c r="BJ83" s="10">
        <f>BB83-$BB$6</f>
        <v>0.20755136962554388</v>
      </c>
      <c r="BK83" s="10"/>
      <c r="BO83" t="s">
        <v>1</v>
      </c>
      <c r="BP83" s="1">
        <f t="shared" ref="BP83:BP85" si="202">AR83</f>
        <v>0.39970326509566606</v>
      </c>
      <c r="BQ83" s="1">
        <f t="shared" si="195"/>
        <v>0.39970326509566606</v>
      </c>
      <c r="BR83" s="1">
        <f t="shared" si="196"/>
        <v>0.20059346980866785</v>
      </c>
      <c r="BS83" s="1">
        <f t="shared" si="197"/>
        <v>0</v>
      </c>
      <c r="BT83" s="1">
        <f t="shared" si="198"/>
        <v>0</v>
      </c>
      <c r="BW83" t="s">
        <v>1</v>
      </c>
      <c r="BX83" s="1">
        <v>0.66915530890898101</v>
      </c>
      <c r="BY83" s="1">
        <v>2.4857327130569169E-2</v>
      </c>
      <c r="BZ83" s="1">
        <v>3.4838989735432001E-2</v>
      </c>
      <c r="CA83" s="1">
        <v>3.9518994967752984E-2</v>
      </c>
      <c r="CB83" s="1">
        <v>0.23162937925726468</v>
      </c>
      <c r="CE83" t="s">
        <v>1</v>
      </c>
      <c r="CF83" s="10">
        <f ca="1">MIN($CF$6+CD81,0)</f>
        <v>-0.79475476080052276</v>
      </c>
      <c r="CG83" s="10"/>
      <c r="CH83" s="10">
        <f ca="1">MAX($CH$6+CD81,0)</f>
        <v>0.33173396424064122</v>
      </c>
      <c r="CI83" s="10"/>
      <c r="CJ83" s="10"/>
      <c r="CM83" t="s">
        <v>1</v>
      </c>
      <c r="CN83" s="1">
        <f ca="1">_xlfn.NORM.S.DIST(CF83,1)</f>
        <v>0.21337808560563243</v>
      </c>
      <c r="CO83" s="1">
        <f ca="1">1-CN83-CP83</f>
        <v>0.41657683848107585</v>
      </c>
      <c r="CP83" s="1">
        <f ca="1">_xlfn.NORM.S.DIST(-CH83,1)</f>
        <v>0.37004507591329172</v>
      </c>
      <c r="CQ83" s="1">
        <v>0</v>
      </c>
      <c r="CR83" s="1">
        <v>0</v>
      </c>
      <c r="CU83" t="s">
        <v>1</v>
      </c>
      <c r="CV83" s="1">
        <f ca="1"/>
        <v>0.38081579834780988</v>
      </c>
      <c r="CW83" s="1">
        <f ca="1"/>
        <v>1.2578219094649507E-2</v>
      </c>
      <c r="CX83" s="1">
        <f ca="1"/>
        <v>2.5644260650912833E-2</v>
      </c>
      <c r="CY83" s="1">
        <f ca="1"/>
        <v>3.4670589343865583E-2</v>
      </c>
      <c r="CZ83" s="1">
        <f ca="1"/>
        <v>0.54629113256276196</v>
      </c>
    </row>
    <row r="84" spans="1:104">
      <c r="A84" s="11">
        <f>A80</f>
        <v>202004</v>
      </c>
      <c r="B84" t="s">
        <v>0</v>
      </c>
      <c r="C84" s="1">
        <f>VLOOKUP($A84,'WCD I_our'!$M:$R,2,0)</f>
        <v>1.9816526101214101E-2</v>
      </c>
      <c r="D84" s="1">
        <f>VLOOKUP($A84,'WCD I_our'!$M:$R,3,0)</f>
        <v>5.2265192153860399E-2</v>
      </c>
      <c r="E84" s="1">
        <f>VLOOKUP($A84,'WCD I_our'!$M:$R,4,0)</f>
        <v>5.3917200759222302E-2</v>
      </c>
      <c r="F84" s="1">
        <f>VLOOKUP($A84,'WCD I_our'!$M:$R,5,0)</f>
        <v>0.63968695986906698</v>
      </c>
      <c r="G84" s="1">
        <f>VLOOKUP($A84,'WCD I_our'!$M:$R,6,0)</f>
        <v>0.23431412111663619</v>
      </c>
      <c r="K84" t="s">
        <v>0</v>
      </c>
      <c r="L84" s="1">
        <f t="shared" si="199"/>
        <v>5.2265192153860399E-2</v>
      </c>
      <c r="M84" s="1">
        <f t="shared" si="185"/>
        <v>5.3917200759222302E-2</v>
      </c>
      <c r="N84" s="1">
        <f t="shared" si="186"/>
        <v>0.63968695986906698</v>
      </c>
      <c r="O84" s="1">
        <f t="shared" si="187"/>
        <v>0.23431412111663619</v>
      </c>
      <c r="P84" s="1"/>
      <c r="S84" t="s">
        <v>0</v>
      </c>
      <c r="T84" s="1">
        <f t="shared" si="200"/>
        <v>5.3321845905001782E-2</v>
      </c>
      <c r="U84" s="1">
        <f t="shared" si="188"/>
        <v>5.5007253432626031E-2</v>
      </c>
      <c r="V84" s="1">
        <f t="shared" si="189"/>
        <v>0.65261961347363151</v>
      </c>
      <c r="W84" s="1">
        <f t="shared" si="190"/>
        <v>0.23905128718874069</v>
      </c>
      <c r="X84" s="1"/>
      <c r="AA84" t="s">
        <v>0</v>
      </c>
      <c r="AB84" s="1">
        <f t="shared" si="201"/>
        <v>5.3321845905001782E-2</v>
      </c>
      <c r="AC84" s="1">
        <f t="shared" si="191"/>
        <v>5.5007253432626031E-2</v>
      </c>
      <c r="AD84" s="1">
        <f t="shared" si="192"/>
        <v>0.65261961347363151</v>
      </c>
      <c r="AE84" s="1">
        <f t="shared" si="193"/>
        <v>0.23905128718874069</v>
      </c>
      <c r="AF84" s="1">
        <f t="shared" si="194"/>
        <v>0</v>
      </c>
      <c r="AI84" t="s">
        <v>0</v>
      </c>
      <c r="AJ84" s="1">
        <v>0</v>
      </c>
      <c r="AK84" s="1">
        <f>IF(AC84="","",(SUM(AB84:AC84)))</f>
        <v>0.10832909933762781</v>
      </c>
      <c r="AL84" s="1">
        <f>IFERROR(AD84,"")</f>
        <v>0.65261961347363151</v>
      </c>
      <c r="AM84" s="1">
        <f>IF(AE84="","",(SUM(AE84:AF84)))</f>
        <v>0.23905128718874069</v>
      </c>
      <c r="AN84" s="1">
        <v>0</v>
      </c>
      <c r="AP84" s="34">
        <f>IF(AL84&gt;=MAX(AK84,AM84),0,(MAX(AK84,AM84)-AL84)/(2*MAX(AK84,AM84)+MIN(AK84,AM84)))</f>
        <v>0</v>
      </c>
      <c r="AQ84" t="s">
        <v>0</v>
      </c>
      <c r="AR84" s="1">
        <v>0</v>
      </c>
      <c r="AS84" s="1">
        <f>IF(AL84="",AS77,AK84*(1-$AP84))</f>
        <v>0.10832909933762781</v>
      </c>
      <c r="AT84" s="1">
        <f>IF(AL84="",AT77,AL84+AK84*$AP84+AM84*$AP84)</f>
        <v>0.65261961347363151</v>
      </c>
      <c r="AU84" s="1">
        <f>IF(AL84="",AU77,AM84*(1-$AP84))</f>
        <v>0.23905128718874069</v>
      </c>
      <c r="AV84" s="1">
        <v>0</v>
      </c>
      <c r="AW84" s="1"/>
      <c r="AY84" t="s">
        <v>0</v>
      </c>
      <c r="AZ84" s="10"/>
      <c r="BA84" s="10">
        <f>_xlfn.NORM.S.INV(IF(AS84=0,0.01%,AS84))</f>
        <v>-1.2354631072648046</v>
      </c>
      <c r="BB84" s="10"/>
      <c r="BC84" s="10">
        <f>-_xlfn.NORM.S.INV(IF(AU84=0,0.01%,AU84))</f>
        <v>0.7093576291598841</v>
      </c>
      <c r="BG84" t="s">
        <v>0</v>
      </c>
      <c r="BH84" s="10"/>
      <c r="BI84" s="10">
        <f>BA84-$BA$7</f>
        <v>-2.1961345811904565E-2</v>
      </c>
      <c r="BJ84" s="10"/>
      <c r="BK84" s="10">
        <f>BC84-$BC$7</f>
        <v>-0.36960172128947832</v>
      </c>
      <c r="BO84" t="s">
        <v>0</v>
      </c>
      <c r="BP84" s="1">
        <f t="shared" si="202"/>
        <v>0</v>
      </c>
      <c r="BQ84" s="1">
        <f t="shared" si="195"/>
        <v>0.10832909933762781</v>
      </c>
      <c r="BR84" s="1">
        <f t="shared" si="196"/>
        <v>0.65261961347363151</v>
      </c>
      <c r="BS84" s="1">
        <f t="shared" si="197"/>
        <v>0.23905128718874069</v>
      </c>
      <c r="BT84" s="1">
        <f t="shared" si="198"/>
        <v>0</v>
      </c>
      <c r="BW84" t="s">
        <v>0</v>
      </c>
      <c r="BX84" s="1">
        <v>0.20876323766082272</v>
      </c>
      <c r="BY84" s="1">
        <v>2.0233294046014261E-2</v>
      </c>
      <c r="BZ84" s="1">
        <v>4.7632677069274425E-2</v>
      </c>
      <c r="CA84" s="1">
        <v>6.4536813868722842E-2</v>
      </c>
      <c r="CB84" s="1">
        <v>0.6588339773551658</v>
      </c>
      <c r="CE84" t="s">
        <v>0</v>
      </c>
      <c r="CF84" s="10"/>
      <c r="CG84" s="10">
        <f ca="1">MIN($CG$7+CD81,0)</f>
        <v>-1.5300996634134407</v>
      </c>
      <c r="CH84" s="10"/>
      <c r="CI84" s="10">
        <f ca="1">MAX($CI$7+CD81,0)</f>
        <v>0.43286112381169889</v>
      </c>
      <c r="CJ84" s="10"/>
      <c r="CM84" t="s">
        <v>0</v>
      </c>
      <c r="CN84" s="1">
        <v>0</v>
      </c>
      <c r="CO84" s="1">
        <f ca="1">_xlfn.NORM.S.DIST(CG84,1)</f>
        <v>6.2996030782312959E-2</v>
      </c>
      <c r="CP84" s="1">
        <f ca="1">1-CO84-CQ84</f>
        <v>0.60444613697426886</v>
      </c>
      <c r="CQ84" s="1">
        <f ca="1">_xlfn.NORM.S.DIST(-CI84,1)</f>
        <v>0.33255783224341817</v>
      </c>
      <c r="CR84" s="1">
        <v>0</v>
      </c>
      <c r="CU84" t="s">
        <v>0</v>
      </c>
      <c r="CV84" s="1">
        <f ca="1"/>
        <v>6.1680496216639902E-2</v>
      </c>
      <c r="CW84" s="1">
        <f ca="1"/>
        <v>3.9737569948664281E-3</v>
      </c>
      <c r="CX84" s="1">
        <f ca="1"/>
        <v>1.3807265279921033E-2</v>
      </c>
      <c r="CY84" s="1">
        <f ca="1"/>
        <v>2.4413488826915415E-2</v>
      </c>
      <c r="CZ84" s="1">
        <f ca="1"/>
        <v>0.89612499268165724</v>
      </c>
    </row>
    <row r="85" spans="1:104">
      <c r="L85" s="1"/>
      <c r="M85" s="1"/>
      <c r="N85" s="1"/>
      <c r="O85" s="1"/>
      <c r="P85" s="1"/>
      <c r="T85" s="1"/>
      <c r="U85" s="1"/>
      <c r="V85" s="1"/>
      <c r="W85" s="1"/>
      <c r="X85" s="1"/>
      <c r="Z85" s="33"/>
      <c r="AA85" t="s">
        <v>42</v>
      </c>
      <c r="AB85" s="1">
        <f>$AB$8</f>
        <v>0</v>
      </c>
      <c r="AC85" s="1">
        <f>$AC$8</f>
        <v>0</v>
      </c>
      <c r="AD85" s="1">
        <f>$AD$8</f>
        <v>0</v>
      </c>
      <c r="AE85" s="1">
        <f>$AE$8</f>
        <v>0.5</v>
      </c>
      <c r="AF85" s="1">
        <f>$AF$8</f>
        <v>0.5</v>
      </c>
      <c r="AI85" t="s">
        <v>42</v>
      </c>
      <c r="AJ85" s="1">
        <v>0</v>
      </c>
      <c r="AK85" s="1">
        <v>0</v>
      </c>
      <c r="AL85" s="1">
        <f>IF(AD85="","",(SUM(AB85:AD85)))</f>
        <v>0</v>
      </c>
      <c r="AM85" s="1">
        <f>IFERROR(AE85,"")</f>
        <v>0.5</v>
      </c>
      <c r="AN85" s="1">
        <f>IF(AF85="","",(SUM(AF85)))</f>
        <v>0.5</v>
      </c>
      <c r="AP85" s="34">
        <f>IF(AM85&gt;=MAX(AL85,AN85),0,(MAX(AL85,AN85)-AM85)/(2*MAX(AL85,AN85)+MIN(AL85,AN85)))</f>
        <v>0</v>
      </c>
      <c r="AQ85" t="s">
        <v>42</v>
      </c>
      <c r="AR85" s="1">
        <v>0</v>
      </c>
      <c r="AS85" s="1">
        <v>0</v>
      </c>
      <c r="AT85" s="1">
        <f>IF(AM85="",AT78,AL85*(1-$AP85))</f>
        <v>0</v>
      </c>
      <c r="AU85" s="1">
        <f>IF(AM85="",AU78,AM85+AL85*$AP85+AN85*$AP85)</f>
        <v>0.5</v>
      </c>
      <c r="AV85" s="1">
        <f>IF(AM85="",AV78,AN85*(1-$AP85))</f>
        <v>0.5</v>
      </c>
      <c r="AW85" s="1"/>
      <c r="AY85" t="s">
        <v>42</v>
      </c>
      <c r="AZ85" s="10"/>
      <c r="BA85" s="10"/>
      <c r="BB85" s="10">
        <f>_xlfn.NORM.S.INV(IF(AT85=0,0.01%,AT85))</f>
        <v>-3.71901648545568</v>
      </c>
      <c r="BC85" s="10"/>
      <c r="BD85" s="10">
        <f>-_xlfn.NORM.S.INV(IF(AV85=0,0.01%,AV85))</f>
        <v>0</v>
      </c>
      <c r="BG85" t="s">
        <v>42</v>
      </c>
      <c r="BH85" s="10"/>
      <c r="BI85" s="10"/>
      <c r="BJ85" s="10">
        <f>BB85-$BB$8</f>
        <v>0</v>
      </c>
      <c r="BK85" s="10"/>
      <c r="BL85" s="10">
        <f>BD85-$BD$8</f>
        <v>0</v>
      </c>
      <c r="BO85" t="s">
        <v>42</v>
      </c>
      <c r="BP85" s="1">
        <f t="shared" si="202"/>
        <v>0</v>
      </c>
      <c r="BQ85" s="1">
        <f t="shared" si="195"/>
        <v>0</v>
      </c>
      <c r="BR85" s="1">
        <f t="shared" si="196"/>
        <v>0</v>
      </c>
      <c r="BS85" s="1">
        <f t="shared" si="197"/>
        <v>0.5</v>
      </c>
      <c r="BT85" s="1">
        <f t="shared" si="198"/>
        <v>0.5</v>
      </c>
      <c r="BW85" t="s">
        <v>42</v>
      </c>
      <c r="BX85" s="1">
        <v>0</v>
      </c>
      <c r="BY85" s="1">
        <v>0</v>
      </c>
      <c r="BZ85" s="1">
        <v>0</v>
      </c>
      <c r="CA85" s="1">
        <v>4.8828125E-4</v>
      </c>
      <c r="CB85" s="1">
        <v>0.99951171875</v>
      </c>
      <c r="CE85" t="s">
        <v>42</v>
      </c>
      <c r="CF85" s="10"/>
      <c r="CG85" s="10"/>
      <c r="CH85" s="10">
        <f ca="1">MIN($CH$8+CD81,0)</f>
        <v>-2.3077081246616311</v>
      </c>
      <c r="CI85" s="10"/>
      <c r="CJ85" s="10">
        <f ca="1">MAX($CJ$8+CD81,0)</f>
        <v>0</v>
      </c>
      <c r="CM85" t="s">
        <v>42</v>
      </c>
      <c r="CN85" s="1">
        <v>0</v>
      </c>
      <c r="CO85" s="1">
        <v>0</v>
      </c>
      <c r="CP85" s="1">
        <f ca="1">_xlfn.NORM.S.DIST(CH85,1)</f>
        <v>1.0507687944218195E-2</v>
      </c>
      <c r="CQ85" s="1">
        <f ca="1">1-CP85-CR85</f>
        <v>0.48949231205578181</v>
      </c>
      <c r="CR85" s="1">
        <f ca="1">_xlfn.NORM.S.DIST(-CJ85,1)</f>
        <v>0.5</v>
      </c>
      <c r="CU85" t="s">
        <v>42</v>
      </c>
      <c r="CV85" s="1">
        <f ca="1"/>
        <v>1.1890349872311814E-3</v>
      </c>
      <c r="CW85" s="1">
        <f ca="1"/>
        <v>1.4621074125228381E-4</v>
      </c>
      <c r="CX85" s="1">
        <f ca="1"/>
        <v>6.3058290537774389E-4</v>
      </c>
      <c r="CY85" s="1">
        <f ca="1"/>
        <v>1.508094465383745E-3</v>
      </c>
      <c r="CZ85" s="1">
        <f ca="1"/>
        <v>0.99652607690075512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v>0</v>
      </c>
      <c r="BY86" s="1">
        <v>0</v>
      </c>
      <c r="BZ86" s="1">
        <v>0</v>
      </c>
      <c r="CA86" s="1">
        <v>0</v>
      </c>
      <c r="CB86" s="1"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>
        <f ca="1"/>
        <v>0</v>
      </c>
      <c r="CW86" s="1">
        <f ca="1"/>
        <v>0</v>
      </c>
      <c r="CX86" s="1">
        <f ca="1"/>
        <v>0</v>
      </c>
      <c r="CY86" s="1">
        <f ca="1"/>
        <v>0</v>
      </c>
      <c r="CZ86" s="1">
        <f ca="1"/>
        <v>1</v>
      </c>
    </row>
    <row r="87" spans="1:104">
      <c r="A87" s="9">
        <f>IF(RIGHT(A80,2)="12",(VALUE(LEFT(A80,4))+1)*100+1,A80+1)</f>
        <v>202005</v>
      </c>
      <c r="J87" s="9">
        <f>$A87</f>
        <v>202005</v>
      </c>
      <c r="R87" s="9">
        <f>$A87</f>
        <v>202005</v>
      </c>
      <c r="Z87" s="9">
        <f>$A87</f>
        <v>202005</v>
      </c>
      <c r="AH87" s="9">
        <f>$A87</f>
        <v>202005</v>
      </c>
      <c r="AP87" s="9">
        <f>$A87</f>
        <v>202005</v>
      </c>
      <c r="AX87" s="9">
        <f>$A87</f>
        <v>202005</v>
      </c>
      <c r="BF87" s="9">
        <f>$A87</f>
        <v>202005</v>
      </c>
      <c r="BN87" s="9">
        <f>$A87</f>
        <v>202005</v>
      </c>
      <c r="BO87" s="9">
        <f>BO80+1</f>
        <v>12</v>
      </c>
      <c r="BV87" s="9">
        <f>$A87</f>
        <v>202005</v>
      </c>
      <c r="BW87" s="9">
        <f>BW80+1</f>
        <v>12</v>
      </c>
      <c r="CD87" s="9">
        <f>$A87</f>
        <v>202005</v>
      </c>
      <c r="CE87" s="9">
        <f>CE80+1</f>
        <v>12</v>
      </c>
      <c r="CL87" s="9">
        <f>$A87</f>
        <v>202005</v>
      </c>
      <c r="CM87" s="9">
        <f>CM80+1</f>
        <v>12</v>
      </c>
      <c r="CT87" s="9">
        <f>$A87</f>
        <v>202005</v>
      </c>
      <c r="CU87" s="9">
        <f>CU80+1</f>
        <v>12</v>
      </c>
    </row>
    <row r="88" spans="1:104">
      <c r="C88" t="s">
        <v>33</v>
      </c>
      <c r="D88" t="s">
        <v>2</v>
      </c>
      <c r="E88" t="s">
        <v>1</v>
      </c>
      <c r="F88" t="s">
        <v>0</v>
      </c>
      <c r="G88" t="s">
        <v>32</v>
      </c>
      <c r="L88" t="s">
        <v>2</v>
      </c>
      <c r="M88" t="s">
        <v>1</v>
      </c>
      <c r="N88" t="s">
        <v>0</v>
      </c>
      <c r="O88" t="s">
        <v>32</v>
      </c>
      <c r="T88" t="s">
        <v>2</v>
      </c>
      <c r="U88" t="s">
        <v>1</v>
      </c>
      <c r="V88" t="s">
        <v>0</v>
      </c>
      <c r="W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>AVERAGE(BH89:BL92)</f>
        <v>-3.4221055033582526E-3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>
        <f ca="1">VLOOKUP(CD87,regress!B:K,10,0)</f>
        <v>6.4382553311418539E-3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>
        <f>A87</f>
        <v>202005</v>
      </c>
      <c r="B89" t="s">
        <v>2</v>
      </c>
      <c r="C89" s="1">
        <f>VLOOKUP($A89,'WCD I_our'!$A:$F,2,0)</f>
        <v>6.6323409070881099E-3</v>
      </c>
      <c r="D89" s="1">
        <f>VLOOKUP($A89,'WCD I_our'!$A:$F,3,0)</f>
        <v>0.98326991624049598</v>
      </c>
      <c r="E89" s="1">
        <f>VLOOKUP($A89,'WCD I_our'!$A:$F,4,0)</f>
        <v>9.8761624419031208E-3</v>
      </c>
      <c r="F89" s="1">
        <f>VLOOKUP($A89,'WCD I_our'!$A:$F,5,0)</f>
        <v>2.2158041051194901E-4</v>
      </c>
      <c r="G89" s="1">
        <f>VLOOKUP($A89,'WCD I_our'!$A:$F,6,0)</f>
        <v>0</v>
      </c>
      <c r="K89" t="s">
        <v>2</v>
      </c>
      <c r="L89" s="1">
        <f>IF(TYPE(D89)=1,IF(D89&gt;100%,100%,IF(D89&lt;0,0,D89)),D89)</f>
        <v>0.98326991624049598</v>
      </c>
      <c r="M89" s="1">
        <f t="shared" ref="M89:M91" si="203">IF(TYPE(E89)=1,IF(E89&gt;100%,100%,IF(E89&lt;0,0,E89)),E89)</f>
        <v>9.8761624419031208E-3</v>
      </c>
      <c r="N89" s="1">
        <f t="shared" ref="N89:N91" si="204">IF(TYPE(F89)=1,IF(F89&gt;100%,100%,IF(F89&lt;0,0,F89)),F89)</f>
        <v>2.2158041051194901E-4</v>
      </c>
      <c r="O89" s="1">
        <f t="shared" ref="O89:O91" si="205">IF(TYPE(G89)=1,IF(G89&gt;100%,100%,IF(G89&lt;0,0,G89)),G89)</f>
        <v>0</v>
      </c>
      <c r="P89" s="1"/>
      <c r="S89" t="s">
        <v>2</v>
      </c>
      <c r="T89" s="1">
        <f>IFERROR(L89/SUM($L89:$O89),"")</f>
        <v>0.98983483833001396</v>
      </c>
      <c r="U89" s="1">
        <f t="shared" ref="U89:U91" si="206">IFERROR(M89/SUM($L89:$O89),"")</f>
        <v>9.9421018507100303E-3</v>
      </c>
      <c r="V89" s="1">
        <f t="shared" ref="V89:V91" si="207">IFERROR(N89/SUM($L89:$O89),"")</f>
        <v>2.230598192760615E-4</v>
      </c>
      <c r="W89" s="1">
        <f t="shared" ref="W89:W91" si="208">IFERROR(O89/SUM($L89:$O89),"")</f>
        <v>0</v>
      </c>
      <c r="X89" s="1"/>
      <c r="AA89" t="s">
        <v>2</v>
      </c>
      <c r="AB89" s="1">
        <f>IFERROR(T89,"")</f>
        <v>0.98983483833001396</v>
      </c>
      <c r="AC89" s="1">
        <f t="shared" ref="AC89:AC91" si="209">IFERROR(U89,"")</f>
        <v>9.9421018507100303E-3</v>
      </c>
      <c r="AD89" s="1">
        <f t="shared" ref="AD89:AD91" si="210">IFERROR(V89,"")</f>
        <v>2.230598192760615E-4</v>
      </c>
      <c r="AE89" s="1">
        <f t="shared" ref="AE89:AE91" si="211">IFERROR(W89,"")</f>
        <v>0</v>
      </c>
      <c r="AF89" s="1">
        <f t="shared" ref="AF89:AF91" si="212">IFERROR(X89,"")</f>
        <v>0</v>
      </c>
      <c r="AI89" t="s">
        <v>2</v>
      </c>
      <c r="AJ89" s="1">
        <f>IFERROR(AB89,"")</f>
        <v>0.98983483833001396</v>
      </c>
      <c r="AK89" s="1">
        <f>IF(AC89="","",SUM(AC89:AF89))</f>
        <v>1.0165161669986092E-2</v>
      </c>
      <c r="AL89" s="1">
        <v>0</v>
      </c>
      <c r="AM89" s="1">
        <v>0</v>
      </c>
      <c r="AN89" s="1">
        <v>0</v>
      </c>
      <c r="AQ89" t="s">
        <v>2</v>
      </c>
      <c r="AR89" s="1">
        <f>IF(AJ89="",AR82,MAX(AJ89,50%))</f>
        <v>0.98983483833001396</v>
      </c>
      <c r="AS89" s="1">
        <f>IF(AK89="",AS82,MIN(AK89,50%))</f>
        <v>1.0165161669986092E-2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>-_xlfn.NORM.S.INV(IF(AS89=0,0.01%,AS89))</f>
        <v>2.3201951410067942</v>
      </c>
      <c r="BB89" s="10"/>
      <c r="BC89" s="10"/>
      <c r="BG89" t="s">
        <v>2</v>
      </c>
      <c r="BH89" s="10"/>
      <c r="BI89" s="10">
        <f>BA89-$BA$5</f>
        <v>5.0757614077123314E-2</v>
      </c>
      <c r="BJ89" s="10"/>
      <c r="BK89" s="10"/>
      <c r="BO89" t="s">
        <v>2</v>
      </c>
      <c r="BP89" s="1">
        <f>AR89</f>
        <v>0.98983483833001396</v>
      </c>
      <c r="BQ89" s="1">
        <f t="shared" ref="BQ89:BQ92" si="213">AS89</f>
        <v>1.0165161669986092E-2</v>
      </c>
      <c r="BR89" s="1">
        <f t="shared" ref="BR89:BR92" si="214">AT89</f>
        <v>0</v>
      </c>
      <c r="BS89" s="1">
        <f t="shared" ref="BS89:BS92" si="215">AU89</f>
        <v>0</v>
      </c>
      <c r="BT89" s="1">
        <f t="shared" ref="BT89:BT92" si="216">AV89</f>
        <v>0</v>
      </c>
      <c r="BW89" t="s">
        <v>2</v>
      </c>
      <c r="BX89" s="1" cm="1">
        <f t="array" ref="BX89:CB93">MMULT(BX82:CB86,BP89:BT93)</f>
        <v>0.91721973346893182</v>
      </c>
      <c r="BY89" s="1">
        <v>2.0140212786992007E-2</v>
      </c>
      <c r="BZ89" s="1">
        <v>1.7123582097630416E-2</v>
      </c>
      <c r="CA89" s="1">
        <v>8.3622174161919402E-3</v>
      </c>
      <c r="CB89" s="1">
        <v>3.7154254230253682E-2</v>
      </c>
      <c r="CE89" t="s">
        <v>2</v>
      </c>
      <c r="CF89" s="10"/>
      <c r="CG89" s="10">
        <f ca="1">MAX($CG$5+CD88,0)</f>
        <v>2.3415923611956369</v>
      </c>
      <c r="CH89" s="10"/>
      <c r="CI89" s="10"/>
      <c r="CJ89" s="10"/>
      <c r="CM89" t="s">
        <v>2</v>
      </c>
      <c r="CN89" s="1">
        <f ca="1">1-CO89</f>
        <v>0.9903991628561174</v>
      </c>
      <c r="CO89" s="1">
        <f ca="1">_xlfn.NORM.S.DIST(-CG89,1)</f>
        <v>9.6008371438825787E-3</v>
      </c>
      <c r="CP89" s="1">
        <v>0</v>
      </c>
      <c r="CQ89" s="1">
        <v>0</v>
      </c>
      <c r="CR89" s="1">
        <v>0</v>
      </c>
      <c r="CU89" t="s">
        <v>2</v>
      </c>
      <c r="CV89" s="1" cm="1">
        <f t="array" aca="1" ref="CV89:CZ93" ca="1">MMULT(CV82:CZ86,CN89:CR93)</f>
        <v>0.90012246231260673</v>
      </c>
      <c r="CW89" s="1">
        <f ca="1"/>
        <v>2.0028605948594767E-2</v>
      </c>
      <c r="CX89" s="1">
        <f ca="1"/>
        <v>2.3786599093094843E-2</v>
      </c>
      <c r="CY89" s="1">
        <f ca="1"/>
        <v>1.581735927351962E-2</v>
      </c>
      <c r="CZ89" s="1">
        <f ca="1"/>
        <v>4.0244973372184509E-2</v>
      </c>
    </row>
    <row r="90" spans="1:104">
      <c r="A90" s="11">
        <f>A87</f>
        <v>202005</v>
      </c>
      <c r="B90" t="s">
        <v>1</v>
      </c>
      <c r="C90" s="1">
        <f>VLOOKUP($A90,'WCD I_our'!$G:$L,2,0)</f>
        <v>5.8963533117257199E-3</v>
      </c>
      <c r="D90" s="1">
        <f>VLOOKUP($A90,'WCD I_our'!$G:$L,3,0)</f>
        <v>0.36268594135615601</v>
      </c>
      <c r="E90" s="1">
        <f>VLOOKUP($A90,'WCD I_our'!$G:$L,4,0)</f>
        <v>0.35469607467370301</v>
      </c>
      <c r="F90" s="1">
        <f>VLOOKUP($A90,'WCD I_our'!$G:$L,5,0)</f>
        <v>0.27672163065841399</v>
      </c>
      <c r="G90" s="1">
        <f>VLOOKUP($A90,'WCD I_our'!$G:$L,6,0)</f>
        <v>0</v>
      </c>
      <c r="K90" t="s">
        <v>1</v>
      </c>
      <c r="L90" s="1">
        <f t="shared" ref="L90:L91" si="217">IF(TYPE(D90)=1,IF(D90&gt;100%,100%,IF(D90&lt;0,0,D90)),D90)</f>
        <v>0.36268594135615601</v>
      </c>
      <c r="M90" s="1">
        <f t="shared" si="203"/>
        <v>0.35469607467370301</v>
      </c>
      <c r="N90" s="1">
        <f t="shared" si="204"/>
        <v>0.27672163065841399</v>
      </c>
      <c r="O90" s="1">
        <f t="shared" si="205"/>
        <v>0</v>
      </c>
      <c r="P90" s="1"/>
      <c r="S90" t="s">
        <v>1</v>
      </c>
      <c r="T90" s="1">
        <f t="shared" ref="T90:T91" si="218">IFERROR(L90/SUM($L90:$O90),"")</f>
        <v>0.36483715009435597</v>
      </c>
      <c r="U90" s="1">
        <f t="shared" si="206"/>
        <v>0.3567998929038505</v>
      </c>
      <c r="V90" s="1">
        <f t="shared" si="207"/>
        <v>0.27836295700179364</v>
      </c>
      <c r="W90" s="1">
        <f t="shared" si="208"/>
        <v>0</v>
      </c>
      <c r="X90" s="1"/>
      <c r="AA90" t="s">
        <v>1</v>
      </c>
      <c r="AB90" s="1">
        <f t="shared" ref="AB90:AB91" si="219">IFERROR(T90,"")</f>
        <v>0.36483715009435597</v>
      </c>
      <c r="AC90" s="1">
        <f t="shared" si="209"/>
        <v>0.3567998929038505</v>
      </c>
      <c r="AD90" s="1">
        <f t="shared" si="210"/>
        <v>0.27836295700179364</v>
      </c>
      <c r="AE90" s="1">
        <f t="shared" si="211"/>
        <v>0</v>
      </c>
      <c r="AF90" s="1">
        <f t="shared" si="212"/>
        <v>0</v>
      </c>
      <c r="AI90" t="s">
        <v>1</v>
      </c>
      <c r="AJ90" s="1">
        <f>IF(AB90="","",(SUM(AB90)))</f>
        <v>0.36483715009435597</v>
      </c>
      <c r="AK90" s="1">
        <f>IFERROR(AC90,"")</f>
        <v>0.3567998929038505</v>
      </c>
      <c r="AL90" s="1">
        <f>IF(AD90="","",(SUM(AD90:AF90)))</f>
        <v>0.27836295700179364</v>
      </c>
      <c r="AM90" s="1">
        <v>0</v>
      </c>
      <c r="AN90" s="1">
        <v>0</v>
      </c>
      <c r="AP90" s="34">
        <f>IF(AK90&gt;=MAX(AJ90,AL90),0,(MAX(AJ90,AL90)-AK90)/(2*MAX(AJ90,AL90)+MIN(AJ90,AL90)))</f>
        <v>7.9731747345391322E-3</v>
      </c>
      <c r="AQ90" t="s">
        <v>1</v>
      </c>
      <c r="AR90" s="1">
        <f>IF(AK90="",AR83,AJ90*(1-$AP90))</f>
        <v>0.36192823974700239</v>
      </c>
      <c r="AS90" s="1">
        <f>IF(AK90="",AS83,AK90+AJ90*$AP90+AL90*$AP90)</f>
        <v>0.36192823974700239</v>
      </c>
      <c r="AT90" s="1">
        <f>IF(AK90="",AT83,AL90*(1-$AP90))</f>
        <v>0.27614352050599533</v>
      </c>
      <c r="AU90" s="1">
        <v>0</v>
      </c>
      <c r="AV90" s="1">
        <v>0</v>
      </c>
      <c r="AW90" s="1"/>
      <c r="AY90" t="s">
        <v>1</v>
      </c>
      <c r="AZ90" s="10">
        <f>_xlfn.NORM.S.INV(IF(AR90=0,0.01%,AR90))</f>
        <v>-0.35330942629258144</v>
      </c>
      <c r="BA90" s="10"/>
      <c r="BB90" s="10">
        <f>-_xlfn.NORM.S.INV(IF(AT90=0,0.01%,AT90))</f>
        <v>0.59433654420488236</v>
      </c>
      <c r="BC90" s="10"/>
      <c r="BG90" t="s">
        <v>1</v>
      </c>
      <c r="BH90" s="10">
        <f>AZ90-$AZ$6</f>
        <v>8.3431705992839611E-2</v>
      </c>
      <c r="BI90" s="10"/>
      <c r="BJ90" s="10">
        <f>BB90-$BB$6</f>
        <v>-3.7615383565874794E-2</v>
      </c>
      <c r="BK90" s="10"/>
      <c r="BO90" t="s">
        <v>1</v>
      </c>
      <c r="BP90" s="1">
        <f t="shared" ref="BP90:BP92" si="220">AR90</f>
        <v>0.36192823974700239</v>
      </c>
      <c r="BQ90" s="1">
        <f t="shared" si="213"/>
        <v>0.36192823974700239</v>
      </c>
      <c r="BR90" s="1">
        <f t="shared" si="214"/>
        <v>0.27614352050599533</v>
      </c>
      <c r="BS90" s="1">
        <f t="shared" si="215"/>
        <v>0</v>
      </c>
      <c r="BT90" s="1">
        <f t="shared" si="216"/>
        <v>0</v>
      </c>
      <c r="BW90" t="s">
        <v>1</v>
      </c>
      <c r="BX90" s="1">
        <v>0.67134980566477409</v>
      </c>
      <c r="BY90" s="1">
        <v>2.0748091750308263E-2</v>
      </c>
      <c r="BZ90" s="1">
        <v>2.9533447094698517E-2</v>
      </c>
      <c r="CA90" s="1">
        <v>2.6979778749077851E-2</v>
      </c>
      <c r="CB90" s="1">
        <v>0.25138887674114119</v>
      </c>
      <c r="CE90" t="s">
        <v>1</v>
      </c>
      <c r="CF90" s="10">
        <f ca="1">MIN($CF$6+CD88,0)</f>
        <v>-0.73470305490318644</v>
      </c>
      <c r="CG90" s="10"/>
      <c r="CH90" s="10">
        <f ca="1">MAX($CH$6+CD88,0)</f>
        <v>0.39178567013797755</v>
      </c>
      <c r="CI90" s="10"/>
      <c r="CJ90" s="10"/>
      <c r="CM90" t="s">
        <v>1</v>
      </c>
      <c r="CN90" s="1">
        <f ca="1">_xlfn.NORM.S.DIST(CF90,1)</f>
        <v>0.23126017970787496</v>
      </c>
      <c r="CO90" s="1">
        <f ca="1">1-CN90-CP90</f>
        <v>0.42113152832603173</v>
      </c>
      <c r="CP90" s="1">
        <f ca="1">_xlfn.NORM.S.DIST(-CH90,1)</f>
        <v>0.34760829196609333</v>
      </c>
      <c r="CQ90" s="1">
        <v>0</v>
      </c>
      <c r="CR90" s="1">
        <v>0</v>
      </c>
      <c r="CU90" t="s">
        <v>1</v>
      </c>
      <c r="CV90" s="1">
        <f ca="1"/>
        <v>0.38006848909428859</v>
      </c>
      <c r="CW90" s="1">
        <f ca="1"/>
        <v>1.0768191815372079E-2</v>
      </c>
      <c r="CX90" s="1">
        <f ca="1"/>
        <v>2.0651696387965192E-2</v>
      </c>
      <c r="CY90" s="1">
        <f ca="1"/>
        <v>2.5183903648378782E-2</v>
      </c>
      <c r="CZ90" s="1">
        <f ca="1"/>
        <v>0.56332771905399515</v>
      </c>
    </row>
    <row r="91" spans="1:104">
      <c r="A91" s="11">
        <f>A87</f>
        <v>202005</v>
      </c>
      <c r="B91" t="s">
        <v>0</v>
      </c>
      <c r="C91" s="1">
        <f>VLOOKUP($A91,'WCD I_our'!$M:$R,2,0)</f>
        <v>1.74155049526835E-2</v>
      </c>
      <c r="D91" s="1">
        <f>VLOOKUP($A91,'WCD I_our'!$M:$R,3,0)</f>
        <v>5.01020279719065E-2</v>
      </c>
      <c r="E91" s="1">
        <f>VLOOKUP($A91,'WCD I_our'!$M:$R,4,0)</f>
        <v>8.9490251964631701E-2</v>
      </c>
      <c r="F91" s="1">
        <f>VLOOKUP($A91,'WCD I_our'!$M:$R,5,0)</f>
        <v>0.63935438074923301</v>
      </c>
      <c r="G91" s="1">
        <f>VLOOKUP($A91,'WCD I_our'!$M:$R,6,0)</f>
        <v>0.20363783436154526</v>
      </c>
      <c r="K91" t="s">
        <v>0</v>
      </c>
      <c r="L91" s="1">
        <f t="shared" si="217"/>
        <v>5.01020279719065E-2</v>
      </c>
      <c r="M91" s="1">
        <f t="shared" si="203"/>
        <v>8.9490251964631701E-2</v>
      </c>
      <c r="N91" s="1">
        <f t="shared" si="204"/>
        <v>0.63935438074923301</v>
      </c>
      <c r="O91" s="1">
        <f t="shared" si="205"/>
        <v>0.20363783436154526</v>
      </c>
      <c r="P91" s="1"/>
      <c r="S91" t="s">
        <v>0</v>
      </c>
      <c r="T91" s="1">
        <f t="shared" si="218"/>
        <v>5.0990045359400701E-2</v>
      </c>
      <c r="U91" s="1">
        <f t="shared" si="206"/>
        <v>9.1076393343986442E-2</v>
      </c>
      <c r="V91" s="1">
        <f t="shared" si="207"/>
        <v>0.65068641320097853</v>
      </c>
      <c r="W91" s="1">
        <f t="shared" si="208"/>
        <v>0.2072471480956343</v>
      </c>
      <c r="X91" s="1"/>
      <c r="AA91" t="s">
        <v>0</v>
      </c>
      <c r="AB91" s="1">
        <f t="shared" si="219"/>
        <v>5.0990045359400701E-2</v>
      </c>
      <c r="AC91" s="1">
        <f t="shared" si="209"/>
        <v>9.1076393343986442E-2</v>
      </c>
      <c r="AD91" s="1">
        <f t="shared" si="210"/>
        <v>0.65068641320097853</v>
      </c>
      <c r="AE91" s="1">
        <f t="shared" si="211"/>
        <v>0.2072471480956343</v>
      </c>
      <c r="AF91" s="1">
        <f t="shared" si="212"/>
        <v>0</v>
      </c>
      <c r="AI91" t="s">
        <v>0</v>
      </c>
      <c r="AJ91" s="1">
        <v>0</v>
      </c>
      <c r="AK91" s="1">
        <f>IF(AC91="","",(SUM(AB91:AC91)))</f>
        <v>0.14206643870338714</v>
      </c>
      <c r="AL91" s="1">
        <f>IFERROR(AD91,"")</f>
        <v>0.65068641320097853</v>
      </c>
      <c r="AM91" s="1">
        <f>IF(AE91="","",(SUM(AE91:AF91)))</f>
        <v>0.2072471480956343</v>
      </c>
      <c r="AN91" s="1">
        <v>0</v>
      </c>
      <c r="AP91" s="34">
        <f>IF(AL91&gt;=MAX(AK91,AM91),0,(MAX(AK91,AM91)-AL91)/(2*MAX(AK91,AM91)+MIN(AK91,AM91)))</f>
        <v>0</v>
      </c>
      <c r="AQ91" t="s">
        <v>0</v>
      </c>
      <c r="AR91" s="1">
        <v>0</v>
      </c>
      <c r="AS91" s="1">
        <f>IF(AL91="",AS84,AK91*(1-$AP91))</f>
        <v>0.14206643870338714</v>
      </c>
      <c r="AT91" s="1">
        <f>IF(AL91="",AT84,AL91+AK91*$AP91+AM91*$AP91)</f>
        <v>0.65068641320097853</v>
      </c>
      <c r="AU91" s="1">
        <f>IF(AL91="",AU84,AM91*(1-$AP91))</f>
        <v>0.2072471480956343</v>
      </c>
      <c r="AV91" s="1">
        <v>0</v>
      </c>
      <c r="AW91" s="1"/>
      <c r="AY91" t="s">
        <v>0</v>
      </c>
      <c r="AZ91" s="10"/>
      <c r="BA91" s="10">
        <f>_xlfn.NORM.S.INV(IF(AS91=0,0.01%,AS91))</f>
        <v>-1.0710812960797913</v>
      </c>
      <c r="BB91" s="10"/>
      <c r="BC91" s="10">
        <f>-_xlfn.NORM.S.INV(IF(AU91=0,0.01%,AU91))</f>
        <v>0.81601021004865781</v>
      </c>
      <c r="BG91" t="s">
        <v>0</v>
      </c>
      <c r="BH91" s="10"/>
      <c r="BI91" s="10">
        <f>BA91-$BA$7</f>
        <v>0.14242046537310871</v>
      </c>
      <c r="BJ91" s="10"/>
      <c r="BK91" s="10">
        <f>BC91-$BC$7</f>
        <v>-0.26294914040070461</v>
      </c>
      <c r="BO91" t="s">
        <v>0</v>
      </c>
      <c r="BP91" s="1">
        <f t="shared" si="220"/>
        <v>0</v>
      </c>
      <c r="BQ91" s="1">
        <f t="shared" si="213"/>
        <v>0.14206643870338714</v>
      </c>
      <c r="BR91" s="1">
        <f t="shared" si="214"/>
        <v>0.65068641320097853</v>
      </c>
      <c r="BS91" s="1">
        <f t="shared" si="215"/>
        <v>0.2072471480956343</v>
      </c>
      <c r="BT91" s="1">
        <f t="shared" si="216"/>
        <v>0</v>
      </c>
      <c r="BW91" t="s">
        <v>0</v>
      </c>
      <c r="BX91" s="1">
        <v>0.21396412609760818</v>
      </c>
      <c r="BY91" s="1">
        <v>1.6212117357069747E-2</v>
      </c>
      <c r="BZ91" s="1">
        <v>3.6581228842666048E-2</v>
      </c>
      <c r="CA91" s="1">
        <v>4.2140143413128862E-2</v>
      </c>
      <c r="CB91" s="1">
        <v>0.69110238428952719</v>
      </c>
      <c r="CE91" t="s">
        <v>0</v>
      </c>
      <c r="CF91" s="10"/>
      <c r="CG91" s="10">
        <f ca="1">MIN($CG$7+CD88,0)</f>
        <v>-1.4700479575161043</v>
      </c>
      <c r="CH91" s="10"/>
      <c r="CI91" s="10">
        <f ca="1">MAX($CI$7+CD88,0)</f>
        <v>0.49291282970903522</v>
      </c>
      <c r="CJ91" s="10"/>
      <c r="CM91" t="s">
        <v>0</v>
      </c>
      <c r="CN91" s="1">
        <v>0</v>
      </c>
      <c r="CO91" s="1">
        <f ca="1">_xlfn.NORM.S.DIST(CG91,1)</f>
        <v>7.0774382906730507E-2</v>
      </c>
      <c r="CP91" s="1">
        <f ca="1">1-CO91-CQ91</f>
        <v>0.61818852627675058</v>
      </c>
      <c r="CQ91" s="1">
        <f ca="1">_xlfn.NORM.S.DIST(-CI91,1)</f>
        <v>0.31103709081651887</v>
      </c>
      <c r="CR91" s="1">
        <v>0</v>
      </c>
      <c r="CU91" t="s">
        <v>0</v>
      </c>
      <c r="CV91" s="1">
        <f ca="1"/>
        <v>6.2007283574258311E-2</v>
      </c>
      <c r="CW91" s="1">
        <f ca="1"/>
        <v>3.2428594353901201E-3</v>
      </c>
      <c r="CX91" s="1">
        <f ca="1"/>
        <v>1.021706666221057E-2</v>
      </c>
      <c r="CY91" s="1">
        <f ca="1"/>
        <v>1.6411390264210953E-2</v>
      </c>
      <c r="CZ91" s="1">
        <f ca="1"/>
        <v>0.90812140006393005</v>
      </c>
    </row>
    <row r="92" spans="1:104">
      <c r="L92" s="1"/>
      <c r="M92" s="1"/>
      <c r="N92" s="1"/>
      <c r="O92" s="1"/>
      <c r="P92" s="1"/>
      <c r="T92" s="1"/>
      <c r="U92" s="1"/>
      <c r="V92" s="1"/>
      <c r="W92" s="1"/>
      <c r="X92" s="1"/>
      <c r="Z92" s="33"/>
      <c r="AA92" t="s">
        <v>42</v>
      </c>
      <c r="AB92" s="1">
        <f>$AB$8</f>
        <v>0</v>
      </c>
      <c r="AC92" s="1">
        <f>$AC$8</f>
        <v>0</v>
      </c>
      <c r="AD92" s="1">
        <f>$AD$8</f>
        <v>0</v>
      </c>
      <c r="AE92" s="1">
        <f>$AE$8</f>
        <v>0.5</v>
      </c>
      <c r="AF92" s="1">
        <f>$AF$8</f>
        <v>0.5</v>
      </c>
      <c r="AI92" t="s">
        <v>42</v>
      </c>
      <c r="AJ92" s="1">
        <v>0</v>
      </c>
      <c r="AK92" s="1">
        <v>0</v>
      </c>
      <c r="AL92" s="1">
        <f>IF(AD92="","",(SUM(AB92:AD92)))</f>
        <v>0</v>
      </c>
      <c r="AM92" s="1">
        <f>IFERROR(AE92,"")</f>
        <v>0.5</v>
      </c>
      <c r="AN92" s="1">
        <f>IF(AF92="","",(SUM(AF92)))</f>
        <v>0.5</v>
      </c>
      <c r="AP92" s="34">
        <f>IF(AM92&gt;=MAX(AL92,AN92),0,(MAX(AL92,AN92)-AM92)/(2*MAX(AL92,AN92)+MIN(AL92,AN92)))</f>
        <v>0</v>
      </c>
      <c r="AQ92" t="s">
        <v>42</v>
      </c>
      <c r="AR92" s="1">
        <v>0</v>
      </c>
      <c r="AS92" s="1">
        <v>0</v>
      </c>
      <c r="AT92" s="1">
        <f>IF(AM92="",AT85,AL92*(1-$AP92))</f>
        <v>0</v>
      </c>
      <c r="AU92" s="1">
        <f>IF(AM92="",AU85,AM92+AL92*$AP92+AN92*$AP92)</f>
        <v>0.5</v>
      </c>
      <c r="AV92" s="1">
        <f>IF(AM92="",AV85,AN92*(1-$AP92))</f>
        <v>0.5</v>
      </c>
      <c r="AW92" s="1"/>
      <c r="AY92" t="s">
        <v>42</v>
      </c>
      <c r="AZ92" s="10"/>
      <c r="BA92" s="10"/>
      <c r="BB92" s="10">
        <f>_xlfn.NORM.S.INV(IF(AT92=0,0.01%,AT92))</f>
        <v>-3.71901648545568</v>
      </c>
      <c r="BC92" s="10"/>
      <c r="BD92" s="10">
        <f>-_xlfn.NORM.S.INV(IF(AV92=0,0.01%,AV92))</f>
        <v>0</v>
      </c>
      <c r="BG92" t="s">
        <v>42</v>
      </c>
      <c r="BH92" s="10"/>
      <c r="BI92" s="10"/>
      <c r="BJ92" s="10">
        <f>BB92-$BB$8</f>
        <v>0</v>
      </c>
      <c r="BK92" s="10"/>
      <c r="BL92" s="10">
        <f>BD92-$BD$8</f>
        <v>0</v>
      </c>
      <c r="BO92" t="s">
        <v>42</v>
      </c>
      <c r="BP92" s="1">
        <f t="shared" si="220"/>
        <v>0</v>
      </c>
      <c r="BQ92" s="1">
        <f t="shared" si="213"/>
        <v>0</v>
      </c>
      <c r="BR92" s="1">
        <f t="shared" si="214"/>
        <v>0</v>
      </c>
      <c r="BS92" s="1">
        <f t="shared" si="215"/>
        <v>0.5</v>
      </c>
      <c r="BT92" s="1">
        <f t="shared" si="216"/>
        <v>0.5</v>
      </c>
      <c r="BW92" t="s">
        <v>42</v>
      </c>
      <c r="BX92" s="1">
        <v>0</v>
      </c>
      <c r="BY92" s="1">
        <v>0</v>
      </c>
      <c r="BZ92" s="1">
        <v>0</v>
      </c>
      <c r="CA92" s="1">
        <v>2.44140625E-4</v>
      </c>
      <c r="CB92" s="1">
        <v>0.999755859375</v>
      </c>
      <c r="CE92" t="s">
        <v>42</v>
      </c>
      <c r="CF92" s="10"/>
      <c r="CG92" s="10"/>
      <c r="CH92" s="10">
        <f ca="1">MIN($CH$8+CD88,0)</f>
        <v>-2.2476564187642949</v>
      </c>
      <c r="CI92" s="10"/>
      <c r="CJ92" s="10">
        <f ca="1">MAX($CJ$8+CD88,0)</f>
        <v>2.1597803706776879E-2</v>
      </c>
      <c r="CM92" t="s">
        <v>42</v>
      </c>
      <c r="CN92" s="1">
        <v>0</v>
      </c>
      <c r="CO92" s="1">
        <v>0</v>
      </c>
      <c r="CP92" s="1">
        <f ca="1">_xlfn.NORM.S.DIST(CH92,1)</f>
        <v>1.229905350107807E-2</v>
      </c>
      <c r="CQ92" s="1">
        <f ca="1">1-CP92-CR92</f>
        <v>0.49631655374277434</v>
      </c>
      <c r="CR92" s="1">
        <f ca="1">_xlfn.NORM.S.DIST(-CJ92,1)</f>
        <v>0.49138439275614759</v>
      </c>
      <c r="CU92" t="s">
        <v>42</v>
      </c>
      <c r="CV92" s="1">
        <f ca="1"/>
        <v>1.211431978257621E-3</v>
      </c>
      <c r="CW92" s="1">
        <f ca="1"/>
        <v>1.1761880019168438E-4</v>
      </c>
      <c r="CX92" s="1">
        <f ca="1"/>
        <v>4.5919131751901641E-4</v>
      </c>
      <c r="CY92" s="1">
        <f ca="1"/>
        <v>9.4462692018513366E-4</v>
      </c>
      <c r="CZ92" s="1">
        <f ca="1"/>
        <v>0.99726713098384667</v>
      </c>
    </row>
    <row r="93" spans="1:104">
      <c r="Z93" s="36"/>
      <c r="AA93" s="26"/>
      <c r="AB93" s="26"/>
      <c r="AC93" s="26"/>
      <c r="AD93" s="26"/>
      <c r="AE93" s="26"/>
      <c r="AF93" s="26"/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v>0</v>
      </c>
      <c r="BY93" s="1">
        <v>0</v>
      </c>
      <c r="BZ93" s="1">
        <v>0</v>
      </c>
      <c r="CA93" s="1">
        <v>0</v>
      </c>
      <c r="CB93" s="1"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>
        <f ca="1"/>
        <v>0</v>
      </c>
      <c r="CW93" s="1">
        <f ca="1"/>
        <v>0</v>
      </c>
      <c r="CX93" s="1">
        <f ca="1"/>
        <v>0</v>
      </c>
      <c r="CY93" s="1">
        <f ca="1"/>
        <v>0</v>
      </c>
      <c r="CZ93" s="1">
        <f ca="1"/>
        <v>1</v>
      </c>
    </row>
    <row r="94" spans="1:104">
      <c r="A94" s="9">
        <f>IF(RIGHT(A87,2)="12",(VALUE(LEFT(A87,4))+1)*100+1,A87+1)</f>
        <v>202006</v>
      </c>
      <c r="J94" s="9">
        <f>$A94</f>
        <v>202006</v>
      </c>
      <c r="R94" s="9">
        <f>$A94</f>
        <v>202006</v>
      </c>
      <c r="Z94" s="9">
        <f>$A94</f>
        <v>202006</v>
      </c>
      <c r="AH94" s="9">
        <f>$A94</f>
        <v>202006</v>
      </c>
      <c r="AP94" s="9">
        <f>$A94</f>
        <v>202006</v>
      </c>
      <c r="AX94" s="9">
        <f>$A94</f>
        <v>202006</v>
      </c>
      <c r="BF94" s="9">
        <f>$A94</f>
        <v>202006</v>
      </c>
    </row>
    <row r="95" spans="1:104">
      <c r="C95" t="s">
        <v>33</v>
      </c>
      <c r="D95" t="s">
        <v>2</v>
      </c>
      <c r="E95" t="s">
        <v>1</v>
      </c>
      <c r="F95" t="s">
        <v>0</v>
      </c>
      <c r="G95" t="s">
        <v>32</v>
      </c>
      <c r="L95" t="s">
        <v>2</v>
      </c>
      <c r="M95" t="s">
        <v>1</v>
      </c>
      <c r="N95" t="s">
        <v>0</v>
      </c>
      <c r="O95" t="s">
        <v>32</v>
      </c>
      <c r="T95" t="s">
        <v>2</v>
      </c>
      <c r="U95" t="s">
        <v>1</v>
      </c>
      <c r="V95" t="s">
        <v>0</v>
      </c>
      <c r="W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>AVERAGE(BH96:BL99)</f>
        <v>9.8111896016371672E-2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>
        <f>A94</f>
        <v>202006</v>
      </c>
      <c r="B96" t="s">
        <v>2</v>
      </c>
      <c r="C96" s="1">
        <f>VLOOKUP($A96,'WCD I_our'!$A:$F,2,0)</f>
        <v>9.5403541579825602E-3</v>
      </c>
      <c r="D96" s="1">
        <f>VLOOKUP($A96,'WCD I_our'!$A:$F,3,0)</f>
        <v>0.97864801466985096</v>
      </c>
      <c r="E96" s="1">
        <f>VLOOKUP($A96,'WCD I_our'!$A:$F,4,0)</f>
        <v>1.18116311721657E-2</v>
      </c>
      <c r="F96" s="1">
        <f>VLOOKUP($A96,'WCD I_our'!$A:$F,5,0)</f>
        <v>0</v>
      </c>
      <c r="G96" s="1">
        <f>VLOOKUP($A96,'WCD I_our'!$A:$F,6,0)</f>
        <v>0</v>
      </c>
      <c r="K96" t="s">
        <v>2</v>
      </c>
      <c r="L96" s="1">
        <f>IF(TYPE(D96)=1,IF(D96&gt;100%,100%,IF(D96&lt;0,0,D96)),D96)</f>
        <v>0.97864801466985096</v>
      </c>
      <c r="M96" s="1">
        <f t="shared" ref="M96:M98" si="221">IF(TYPE(E96)=1,IF(E96&gt;100%,100%,IF(E96&lt;0,0,E96)),E96)</f>
        <v>1.18116311721657E-2</v>
      </c>
      <c r="N96" s="1">
        <f t="shared" ref="N96:N98" si="222">IF(TYPE(F96)=1,IF(F96&gt;100%,100%,IF(F96&lt;0,0,F96)),F96)</f>
        <v>0</v>
      </c>
      <c r="O96" s="1">
        <f t="shared" ref="O96:O98" si="223">IF(TYPE(G96)=1,IF(G96&gt;100%,100%,IF(G96&lt;0,0,G96)),G96)</f>
        <v>0</v>
      </c>
      <c r="P96" s="1"/>
      <c r="S96" t="s">
        <v>2</v>
      </c>
      <c r="T96" s="1">
        <f>IFERROR(L96/SUM($L96:$O96),"")</f>
        <v>0.9880745962526073</v>
      </c>
      <c r="U96" s="1">
        <f t="shared" ref="U96:U98" si="224">IFERROR(M96/SUM($L96:$O96),"")</f>
        <v>1.1925403747392769E-2</v>
      </c>
      <c r="V96" s="1">
        <f t="shared" ref="V96:V98" si="225">IFERROR(N96/SUM($L96:$O96),"")</f>
        <v>0</v>
      </c>
      <c r="W96" s="1">
        <f t="shared" ref="W96:W98" si="226">IFERROR(O96/SUM($L96:$O96),"")</f>
        <v>0</v>
      </c>
      <c r="X96" s="1"/>
      <c r="AA96" t="s">
        <v>2</v>
      </c>
      <c r="AB96" s="1">
        <f>IFERROR(T96,"")</f>
        <v>0.9880745962526073</v>
      </c>
      <c r="AC96" s="1">
        <f t="shared" ref="AC96:AC98" si="227">IFERROR(U96,"")</f>
        <v>1.1925403747392769E-2</v>
      </c>
      <c r="AD96" s="1">
        <f t="shared" ref="AD96:AD98" si="228">IFERROR(V96,"")</f>
        <v>0</v>
      </c>
      <c r="AE96" s="1">
        <f t="shared" ref="AE96:AE98" si="229">IFERROR(W96,"")</f>
        <v>0</v>
      </c>
      <c r="AF96" s="1">
        <f t="shared" ref="AF96:AF98" si="230">IFERROR(X96,"")</f>
        <v>0</v>
      </c>
      <c r="AI96" t="s">
        <v>2</v>
      </c>
      <c r="AJ96" s="1">
        <f>IFERROR(AB96,"")</f>
        <v>0.9880745962526073</v>
      </c>
      <c r="AK96" s="1">
        <f>IF(AC96="","",SUM(AC96:AF96))</f>
        <v>1.1925403747392769E-2</v>
      </c>
      <c r="AL96" s="1">
        <v>0</v>
      </c>
      <c r="AM96" s="1">
        <v>0</v>
      </c>
      <c r="AN96" s="1">
        <v>0</v>
      </c>
      <c r="AQ96" t="s">
        <v>2</v>
      </c>
      <c r="AR96" s="1">
        <f>IF(AJ96="",AR89,MAX(AJ96,50%))</f>
        <v>0.9880745962526073</v>
      </c>
      <c r="AS96" s="1">
        <f>IF(AK96="",AS89,MIN(AK96,50%))</f>
        <v>1.1925403747392769E-2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>-_xlfn.NORM.S.INV(IF(AS96=0,0.01%,AS96))</f>
        <v>2.2595240263416843</v>
      </c>
      <c r="BB96" s="10"/>
      <c r="BC96" s="10"/>
      <c r="BG96" t="s">
        <v>2</v>
      </c>
      <c r="BH96" s="10"/>
      <c r="BI96" s="10">
        <f>BA96-$BA$5</f>
        <v>-9.9135005879866789E-3</v>
      </c>
      <c r="BJ96" s="10"/>
      <c r="BK96" s="10"/>
    </row>
    <row r="97" spans="1:64">
      <c r="A97" s="11">
        <f>A94</f>
        <v>202006</v>
      </c>
      <c r="B97" t="s">
        <v>1</v>
      </c>
      <c r="C97" s="1">
        <f>VLOOKUP($A97,'WCD I_our'!$G:$L,2,0)</f>
        <v>0</v>
      </c>
      <c r="D97" s="1">
        <f>VLOOKUP($A97,'WCD I_our'!$G:$L,3,0)</f>
        <v>0.304770230812202</v>
      </c>
      <c r="E97" s="1">
        <f>VLOOKUP($A97,'WCD I_our'!$G:$L,4,0)</f>
        <v>0.44576414376039603</v>
      </c>
      <c r="F97" s="1">
        <f>VLOOKUP($A97,'WCD I_our'!$G:$L,5,0)</f>
        <v>0.249465625427401</v>
      </c>
      <c r="G97" s="1">
        <f>VLOOKUP($A97,'WCD I_our'!$G:$L,6,0)</f>
        <v>0</v>
      </c>
      <c r="K97" t="s">
        <v>1</v>
      </c>
      <c r="L97" s="1">
        <f t="shared" ref="L97:L98" si="231">IF(TYPE(D97)=1,IF(D97&gt;100%,100%,IF(D97&lt;0,0,D97)),D97)</f>
        <v>0.304770230812202</v>
      </c>
      <c r="M97" s="1">
        <f t="shared" si="221"/>
        <v>0.44576414376039603</v>
      </c>
      <c r="N97" s="1">
        <f t="shared" si="222"/>
        <v>0.249465625427401</v>
      </c>
      <c r="O97" s="1">
        <f t="shared" si="223"/>
        <v>0</v>
      </c>
      <c r="P97" s="1"/>
      <c r="S97" t="s">
        <v>1</v>
      </c>
      <c r="T97" s="1">
        <f t="shared" ref="T97:T98" si="232">IFERROR(L97/SUM($L97:$O97),"")</f>
        <v>0.30477023081220228</v>
      </c>
      <c r="U97" s="1">
        <f t="shared" si="224"/>
        <v>0.44576414376039641</v>
      </c>
      <c r="V97" s="1">
        <f t="shared" si="225"/>
        <v>0.24946562542740122</v>
      </c>
      <c r="W97" s="1">
        <f t="shared" si="226"/>
        <v>0</v>
      </c>
      <c r="X97" s="1"/>
      <c r="AA97" t="s">
        <v>1</v>
      </c>
      <c r="AB97" s="1">
        <f t="shared" ref="AB97:AB98" si="233">IFERROR(T97,"")</f>
        <v>0.30477023081220228</v>
      </c>
      <c r="AC97" s="1">
        <f t="shared" si="227"/>
        <v>0.44576414376039641</v>
      </c>
      <c r="AD97" s="1">
        <f t="shared" si="228"/>
        <v>0.24946562542740122</v>
      </c>
      <c r="AE97" s="1">
        <f t="shared" si="229"/>
        <v>0</v>
      </c>
      <c r="AF97" s="1">
        <f t="shared" si="230"/>
        <v>0</v>
      </c>
      <c r="AI97" t="s">
        <v>1</v>
      </c>
      <c r="AJ97" s="1">
        <f>IF(AB97="","",(SUM(AB97)))</f>
        <v>0.30477023081220228</v>
      </c>
      <c r="AK97" s="1">
        <f>IFERROR(AC97,"")</f>
        <v>0.44576414376039641</v>
      </c>
      <c r="AL97" s="1">
        <f>IF(AD97="","",(SUM(AD97:AF97)))</f>
        <v>0.24946562542740122</v>
      </c>
      <c r="AM97" s="1">
        <v>0</v>
      </c>
      <c r="AN97" s="1">
        <v>0</v>
      </c>
      <c r="AP97" s="34">
        <f>IF(AK97&gt;=MAX(AJ97,AL97),0,(MAX(AJ97,AL97)-AK97)/(2*MAX(AJ97,AL97)+MIN(AJ97,AL97)))</f>
        <v>0</v>
      </c>
      <c r="AQ97" t="s">
        <v>1</v>
      </c>
      <c r="AR97" s="1">
        <f>IF(AK97="",AR90,AJ97*(1-$AP97))</f>
        <v>0.30477023081220228</v>
      </c>
      <c r="AS97" s="1">
        <f>IF(AK97="",AS90,AK97+AJ97*$AP97+AL97*$AP97)</f>
        <v>0.44576414376039641</v>
      </c>
      <c r="AT97" s="1">
        <f>IF(AK97="",AT90,AL97*(1-$AP97))</f>
        <v>0.24946562542740122</v>
      </c>
      <c r="AU97" s="1">
        <v>0</v>
      </c>
      <c r="AV97" s="1">
        <v>0</v>
      </c>
      <c r="AW97" s="1"/>
      <c r="AY97" t="s">
        <v>1</v>
      </c>
      <c r="AZ97" s="10">
        <f>_xlfn.NORM.S.INV(IF(AR97=0,0.01%,AR97))</f>
        <v>-0.51072952773707037</v>
      </c>
      <c r="BA97" s="10"/>
      <c r="BB97" s="10">
        <f>-_xlfn.NORM.S.INV(IF(AT97=0,0.01%,AT97))</f>
        <v>0.67617231005350897</v>
      </c>
      <c r="BC97" s="10"/>
      <c r="BG97" t="s">
        <v>1</v>
      </c>
      <c r="BH97" s="10">
        <f>AZ97-$AZ$6</f>
        <v>-7.3988395451649314E-2</v>
      </c>
      <c r="BI97" s="10"/>
      <c r="BJ97" s="10">
        <f>BB97-$BB$6</f>
        <v>4.4220382282751824E-2</v>
      </c>
      <c r="BK97" s="10"/>
    </row>
    <row r="98" spans="1:64">
      <c r="A98" s="11">
        <f>A94</f>
        <v>202006</v>
      </c>
      <c r="B98" t="s">
        <v>0</v>
      </c>
      <c r="C98" s="1">
        <f>VLOOKUP($A98,'WCD I_our'!$M:$R,2,0)</f>
        <v>0</v>
      </c>
      <c r="D98" s="1">
        <f>VLOOKUP($A98,'WCD I_our'!$M:$R,3,0)</f>
        <v>5.07743294178057E-2</v>
      </c>
      <c r="E98" s="1">
        <f>VLOOKUP($A98,'WCD I_our'!$M:$R,4,0)</f>
        <v>0.15947879505955201</v>
      </c>
      <c r="F98" s="1">
        <f>VLOOKUP($A98,'WCD I_our'!$M:$R,5,0)</f>
        <v>0.70861007972130396</v>
      </c>
      <c r="G98" s="1">
        <f>VLOOKUP($A98,'WCD I_our'!$M:$R,6,0)</f>
        <v>8.1136795801338257E-2</v>
      </c>
      <c r="K98" t="s">
        <v>0</v>
      </c>
      <c r="L98" s="1">
        <f t="shared" si="231"/>
        <v>5.07743294178057E-2</v>
      </c>
      <c r="M98" s="1">
        <f t="shared" si="221"/>
        <v>0.15947879505955201</v>
      </c>
      <c r="N98" s="1">
        <f t="shared" si="222"/>
        <v>0.70861007972130396</v>
      </c>
      <c r="O98" s="1">
        <f t="shared" si="223"/>
        <v>8.1136795801338257E-2</v>
      </c>
      <c r="P98" s="1"/>
      <c r="S98" t="s">
        <v>0</v>
      </c>
      <c r="T98" s="1">
        <f t="shared" si="232"/>
        <v>5.07743294178057E-2</v>
      </c>
      <c r="U98" s="1">
        <f t="shared" si="224"/>
        <v>0.15947879505955201</v>
      </c>
      <c r="V98" s="1">
        <f t="shared" si="225"/>
        <v>0.70861007972130396</v>
      </c>
      <c r="W98" s="1">
        <f t="shared" si="226"/>
        <v>8.1136795801338257E-2</v>
      </c>
      <c r="X98" s="1"/>
      <c r="AA98" t="s">
        <v>0</v>
      </c>
      <c r="AB98" s="1">
        <f t="shared" si="233"/>
        <v>5.07743294178057E-2</v>
      </c>
      <c r="AC98" s="1">
        <f t="shared" si="227"/>
        <v>0.15947879505955201</v>
      </c>
      <c r="AD98" s="1">
        <f t="shared" si="228"/>
        <v>0.70861007972130396</v>
      </c>
      <c r="AE98" s="1">
        <f t="shared" si="229"/>
        <v>8.1136795801338257E-2</v>
      </c>
      <c r="AF98" s="1">
        <f t="shared" si="230"/>
        <v>0</v>
      </c>
      <c r="AI98" t="s">
        <v>0</v>
      </c>
      <c r="AJ98" s="1">
        <v>0</v>
      </c>
      <c r="AK98" s="1">
        <f>IF(AC98="","",(SUM(AB98:AC98)))</f>
        <v>0.21025312447735772</v>
      </c>
      <c r="AL98" s="1">
        <f>IFERROR(AD98,"")</f>
        <v>0.70861007972130396</v>
      </c>
      <c r="AM98" s="1">
        <f>IF(AE98="","",(SUM(AE98:AF98)))</f>
        <v>8.1136795801338257E-2</v>
      </c>
      <c r="AN98" s="1">
        <v>0</v>
      </c>
      <c r="AP98" s="34">
        <f>IF(AL98&gt;=MAX(AK98,AM98),0,(MAX(AK98,AM98)-AL98)/(2*MAX(AK98,AM98)+MIN(AK98,AM98)))</f>
        <v>0</v>
      </c>
      <c r="AQ98" t="s">
        <v>0</v>
      </c>
      <c r="AR98" s="1">
        <v>0</v>
      </c>
      <c r="AS98" s="1">
        <f>IF(AL98="",AS91,AK98*(1-$AP98))</f>
        <v>0.21025312447735772</v>
      </c>
      <c r="AT98" s="1">
        <f>IF(AL98="",AT91,AL98+AK98*$AP98+AM98*$AP98)</f>
        <v>0.70861007972130396</v>
      </c>
      <c r="AU98" s="1">
        <f>IF(AL98="",AU91,AM98*(1-$AP98))</f>
        <v>8.1136795801338257E-2</v>
      </c>
      <c r="AV98" s="1">
        <v>0</v>
      </c>
      <c r="AW98" s="1"/>
      <c r="AY98" t="s">
        <v>0</v>
      </c>
      <c r="AZ98" s="10"/>
      <c r="BA98" s="10">
        <f>_xlfn.NORM.S.INV(IF(AS98=0,0.01%,AS98))</f>
        <v>-0.80554326719154556</v>
      </c>
      <c r="BB98" s="10"/>
      <c r="BC98" s="10">
        <f>-_xlfn.NORM.S.INV(IF(AU98=0,0.01%,AU98))</f>
        <v>1.3974656420594938</v>
      </c>
      <c r="BG98" t="s">
        <v>0</v>
      </c>
      <c r="BH98" s="10"/>
      <c r="BI98" s="10">
        <f>BA98-$BA$7</f>
        <v>0.40795849426135444</v>
      </c>
      <c r="BJ98" s="10"/>
      <c r="BK98" s="10">
        <f>BC98-$BC$7</f>
        <v>0.31850629161013133</v>
      </c>
    </row>
    <row r="99" spans="1:64">
      <c r="L99" s="1"/>
      <c r="M99" s="1"/>
      <c r="N99" s="1"/>
      <c r="O99" s="1"/>
      <c r="P99" s="1"/>
      <c r="T99" s="1"/>
      <c r="U99" s="1"/>
      <c r="V99" s="1"/>
      <c r="W99" s="1"/>
      <c r="X99" s="1"/>
      <c r="Z99" s="33"/>
      <c r="AA99" t="s">
        <v>42</v>
      </c>
      <c r="AB99" s="1">
        <f>$AB$8</f>
        <v>0</v>
      </c>
      <c r="AC99" s="1">
        <f>$AC$8</f>
        <v>0</v>
      </c>
      <c r="AD99" s="1">
        <f>$AD$8</f>
        <v>0</v>
      </c>
      <c r="AE99" s="1">
        <f>$AE$8</f>
        <v>0.5</v>
      </c>
      <c r="AF99" s="1">
        <f>$AF$8</f>
        <v>0.5</v>
      </c>
      <c r="AI99" t="s">
        <v>42</v>
      </c>
      <c r="AJ99" s="1">
        <v>0</v>
      </c>
      <c r="AK99" s="1">
        <v>0</v>
      </c>
      <c r="AL99" s="1">
        <f>IF(AD99="","",(SUM(AB99:AD99)))</f>
        <v>0</v>
      </c>
      <c r="AM99" s="1">
        <f>IFERROR(AE99,"")</f>
        <v>0.5</v>
      </c>
      <c r="AN99" s="1">
        <f>IF(AF99="","",(SUM(AF99)))</f>
        <v>0.5</v>
      </c>
      <c r="AP99" s="34">
        <f>IF(AM99&gt;=MAX(AL99,AN99),0,(MAX(AL99,AN99)-AM99)/(2*MAX(AL99,AN99)+MIN(AL99,AN99)))</f>
        <v>0</v>
      </c>
      <c r="AQ99" t="s">
        <v>42</v>
      </c>
      <c r="AR99" s="1">
        <v>0</v>
      </c>
      <c r="AS99" s="1">
        <v>0</v>
      </c>
      <c r="AT99" s="1">
        <f>IF(AM99="",AT92,AL99*(1-$AP99))</f>
        <v>0</v>
      </c>
      <c r="AU99" s="1">
        <f>IF(AM99="",AU92,AM99+AL99*$AP99+AN99*$AP99)</f>
        <v>0.5</v>
      </c>
      <c r="AV99" s="1">
        <f>IF(AM99="",AV92,AN99*(1-$AP99))</f>
        <v>0.5</v>
      </c>
      <c r="AW99" s="1"/>
      <c r="AY99" t="s">
        <v>42</v>
      </c>
      <c r="AZ99" s="10"/>
      <c r="BA99" s="10"/>
      <c r="BB99" s="10">
        <f>_xlfn.NORM.S.INV(IF(AT99=0,0.01%,AT99))</f>
        <v>-3.71901648545568</v>
      </c>
      <c r="BC99" s="10"/>
      <c r="BD99" s="10">
        <f>-_xlfn.NORM.S.INV(IF(AV99=0,0.01%,AV99))</f>
        <v>0</v>
      </c>
      <c r="BG99" t="s">
        <v>42</v>
      </c>
      <c r="BH99" s="10"/>
      <c r="BI99" s="10"/>
      <c r="BJ99" s="10">
        <f>BB99-$BB$8</f>
        <v>0</v>
      </c>
      <c r="BK99" s="10"/>
      <c r="BL99" s="10">
        <f>BD99-$BD$8</f>
        <v>0</v>
      </c>
    </row>
    <row r="101" spans="1:64">
      <c r="A101" s="9">
        <f>IF(RIGHT(A94,2)="12",(VALUE(LEFT(A94,4))+1)*100+1,A94+1)</f>
        <v>202007</v>
      </c>
      <c r="J101" s="9">
        <f>$A101</f>
        <v>202007</v>
      </c>
      <c r="R101" s="9">
        <f>$A101</f>
        <v>202007</v>
      </c>
      <c r="Z101" s="9">
        <f>$A101</f>
        <v>202007</v>
      </c>
      <c r="AH101" s="9">
        <f>$A101</f>
        <v>202007</v>
      </c>
      <c r="AP101" s="9">
        <f>$A101</f>
        <v>202007</v>
      </c>
      <c r="AX101" s="9">
        <f>$A101</f>
        <v>202007</v>
      </c>
      <c r="BF101" s="9">
        <f>$A101</f>
        <v>202007</v>
      </c>
    </row>
    <row r="102" spans="1:64">
      <c r="C102" t="s">
        <v>33</v>
      </c>
      <c r="D102" t="s">
        <v>2</v>
      </c>
      <c r="E102" t="s">
        <v>1</v>
      </c>
      <c r="F102" t="s">
        <v>0</v>
      </c>
      <c r="G102" t="s">
        <v>32</v>
      </c>
      <c r="L102" t="s">
        <v>2</v>
      </c>
      <c r="M102" t="s">
        <v>1</v>
      </c>
      <c r="N102" t="s">
        <v>0</v>
      </c>
      <c r="O102" t="s">
        <v>32</v>
      </c>
      <c r="T102" t="s">
        <v>2</v>
      </c>
      <c r="U102" t="s">
        <v>1</v>
      </c>
      <c r="V102" t="s">
        <v>0</v>
      </c>
      <c r="W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>AVERAGE(BH103:BL106)</f>
        <v>1.3756999394113012E-2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>
        <f>A101</f>
        <v>202007</v>
      </c>
      <c r="B103" t="s">
        <v>2</v>
      </c>
      <c r="C103" s="1">
        <f>VLOOKUP($A103,'WCD I_our'!$A:$F,2,0)</f>
        <v>9.2422100269480192E-3</v>
      </c>
      <c r="D103" s="1">
        <f>VLOOKUP($A103,'WCD I_our'!$A:$F,3,0)</f>
        <v>0.98082955915914904</v>
      </c>
      <c r="E103" s="1">
        <f>VLOOKUP($A103,'WCD I_our'!$A:$F,4,0)</f>
        <v>9.8023976881416296E-3</v>
      </c>
      <c r="F103" s="1">
        <f>VLOOKUP($A103,'WCD I_our'!$A:$F,5,0)</f>
        <v>1.2583312576082799E-4</v>
      </c>
      <c r="G103" s="1">
        <f>VLOOKUP($A103,'WCD I_our'!$A:$F,6,0)</f>
        <v>0</v>
      </c>
      <c r="K103" t="s">
        <v>2</v>
      </c>
      <c r="L103" s="1">
        <f>IF(TYPE(D103)=1,IF(D103&gt;100%,100%,IF(D103&lt;0,0,D103)),D103)</f>
        <v>0.98082955915914904</v>
      </c>
      <c r="M103" s="1">
        <f t="shared" ref="M103:M105" si="234">IF(TYPE(E103)=1,IF(E103&gt;100%,100%,IF(E103&lt;0,0,E103)),E103)</f>
        <v>9.8023976881416296E-3</v>
      </c>
      <c r="N103" s="1">
        <f t="shared" ref="N103:N105" si="235">IF(TYPE(F103)=1,IF(F103&gt;100%,100%,IF(F103&lt;0,0,F103)),F103)</f>
        <v>1.2583312576082799E-4</v>
      </c>
      <c r="O103" s="1">
        <f t="shared" ref="O103:O105" si="236">IF(TYPE(G103)=1,IF(G103&gt;100%,100%,IF(G103&lt;0,0,G103)),G103)</f>
        <v>0</v>
      </c>
      <c r="P103" s="1"/>
      <c r="S103" t="s">
        <v>2</v>
      </c>
      <c r="T103" s="1">
        <f>IFERROR(L103/SUM($L103:$O103),"")</f>
        <v>0.98997915442666107</v>
      </c>
      <c r="U103" s="1">
        <f t="shared" ref="U103:U105" si="237">IFERROR(M103/SUM($L103:$O103),"")</f>
        <v>9.8938386226650344E-3</v>
      </c>
      <c r="V103" s="1">
        <f t="shared" ref="V103:V105" si="238">IFERROR(N103/SUM($L103:$O103),"")</f>
        <v>1.2700695067383789E-4</v>
      </c>
      <c r="W103" s="1">
        <f t="shared" ref="W103:W105" si="239">IFERROR(O103/SUM($L103:$O103),"")</f>
        <v>0</v>
      </c>
      <c r="X103" s="1"/>
      <c r="AA103" t="s">
        <v>2</v>
      </c>
      <c r="AB103" s="1">
        <f>IFERROR(T103,"")</f>
        <v>0.98997915442666107</v>
      </c>
      <c r="AC103" s="1">
        <f t="shared" ref="AC103:AC105" si="240">IFERROR(U103,"")</f>
        <v>9.8938386226650344E-3</v>
      </c>
      <c r="AD103" s="1">
        <f t="shared" ref="AD103:AD105" si="241">IFERROR(V103,"")</f>
        <v>1.2700695067383789E-4</v>
      </c>
      <c r="AE103" s="1">
        <f t="shared" ref="AE103:AE105" si="242">IFERROR(W103,"")</f>
        <v>0</v>
      </c>
      <c r="AF103" s="1">
        <f t="shared" ref="AF103:AF105" si="243">IFERROR(X103,"")</f>
        <v>0</v>
      </c>
      <c r="AI103" t="s">
        <v>2</v>
      </c>
      <c r="AJ103" s="1">
        <f>IFERROR(AB103,"")</f>
        <v>0.98997915442666107</v>
      </c>
      <c r="AK103" s="1">
        <f>IF(AC103="","",SUM(AC103:AF103))</f>
        <v>1.0020845573338872E-2</v>
      </c>
      <c r="AL103" s="1">
        <v>0</v>
      </c>
      <c r="AM103" s="1">
        <v>0</v>
      </c>
      <c r="AN103" s="1">
        <v>0</v>
      </c>
      <c r="AQ103" t="s">
        <v>2</v>
      </c>
      <c r="AR103" s="1">
        <f>IF(AJ103="",AR96,MAX(AJ103,50%))</f>
        <v>0.98997915442666107</v>
      </c>
      <c r="AS103" s="1">
        <f>IF(AK103="",AS96,MIN(AK103,50%))</f>
        <v>1.0020845573338872E-2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>-_xlfn.NORM.S.INV(IF(AS103=0,0.01%,AS103))</f>
        <v>2.3255664496501787</v>
      </c>
      <c r="BB103" s="10"/>
      <c r="BC103" s="10"/>
      <c r="BG103" t="s">
        <v>2</v>
      </c>
      <c r="BH103" s="10"/>
      <c r="BI103" s="10">
        <f>BA103-$BA$5</f>
        <v>5.6128922720507735E-2</v>
      </c>
      <c r="BJ103" s="10"/>
      <c r="BK103" s="10"/>
    </row>
    <row r="104" spans="1:64">
      <c r="A104" s="11">
        <f>A101</f>
        <v>202007</v>
      </c>
      <c r="B104" t="s">
        <v>1</v>
      </c>
      <c r="C104" s="1">
        <f>VLOOKUP($A104,'WCD I_our'!$G:$L,2,0)</f>
        <v>3.1485715832795099E-3</v>
      </c>
      <c r="D104" s="1">
        <f>VLOOKUP($A104,'WCD I_our'!$G:$L,3,0)</f>
        <v>0.33145895399090503</v>
      </c>
      <c r="E104" s="1">
        <f>VLOOKUP($A104,'WCD I_our'!$G:$L,4,0)</f>
        <v>0.416950581620884</v>
      </c>
      <c r="F104" s="1">
        <f>VLOOKUP($A104,'WCD I_our'!$G:$L,5,0)</f>
        <v>0.24844189280493001</v>
      </c>
      <c r="G104" s="1">
        <f>VLOOKUP($A104,'WCD I_our'!$G:$L,6,0)</f>
        <v>0</v>
      </c>
      <c r="K104" t="s">
        <v>1</v>
      </c>
      <c r="L104" s="1">
        <f t="shared" ref="L104:L105" si="244">IF(TYPE(D104)=1,IF(D104&gt;100%,100%,IF(D104&lt;0,0,D104)),D104)</f>
        <v>0.33145895399090503</v>
      </c>
      <c r="M104" s="1">
        <f t="shared" si="234"/>
        <v>0.416950581620884</v>
      </c>
      <c r="N104" s="1">
        <f t="shared" si="235"/>
        <v>0.24844189280493001</v>
      </c>
      <c r="O104" s="1">
        <f t="shared" si="236"/>
        <v>0</v>
      </c>
      <c r="P104" s="1"/>
      <c r="S104" t="s">
        <v>1</v>
      </c>
      <c r="T104" s="1">
        <f t="shared" ref="T104:T105" si="245">IFERROR(L104/SUM($L104:$O104),"")</f>
        <v>0.33250587253243469</v>
      </c>
      <c r="U104" s="1">
        <f t="shared" si="237"/>
        <v>0.41826752687019669</v>
      </c>
      <c r="V104" s="1">
        <f t="shared" si="238"/>
        <v>0.24922660059736859</v>
      </c>
      <c r="W104" s="1">
        <f t="shared" si="239"/>
        <v>0</v>
      </c>
      <c r="X104" s="1"/>
      <c r="AA104" t="s">
        <v>1</v>
      </c>
      <c r="AB104" s="1">
        <f t="shared" ref="AB104:AB105" si="246">IFERROR(T104,"")</f>
        <v>0.33250587253243469</v>
      </c>
      <c r="AC104" s="1">
        <f t="shared" si="240"/>
        <v>0.41826752687019669</v>
      </c>
      <c r="AD104" s="1">
        <f t="shared" si="241"/>
        <v>0.24922660059736859</v>
      </c>
      <c r="AE104" s="1">
        <f t="shared" si="242"/>
        <v>0</v>
      </c>
      <c r="AF104" s="1">
        <f t="shared" si="243"/>
        <v>0</v>
      </c>
      <c r="AI104" t="s">
        <v>1</v>
      </c>
      <c r="AJ104" s="1">
        <f>IF(AB104="","",(SUM(AB104)))</f>
        <v>0.33250587253243469</v>
      </c>
      <c r="AK104" s="1">
        <f>IFERROR(AC104,"")</f>
        <v>0.41826752687019669</v>
      </c>
      <c r="AL104" s="1">
        <f>IF(AD104="","",(SUM(AD104:AF104)))</f>
        <v>0.24922660059736859</v>
      </c>
      <c r="AM104" s="1">
        <v>0</v>
      </c>
      <c r="AN104" s="1">
        <v>0</v>
      </c>
      <c r="AP104" s="34">
        <f>IF(AK104&gt;=MAX(AJ104,AL104),0,(MAX(AJ104,AL104)-AK104)/(2*MAX(AJ104,AL104)+MIN(AJ104,AL104)))</f>
        <v>0</v>
      </c>
      <c r="AQ104" t="s">
        <v>1</v>
      </c>
      <c r="AR104" s="1">
        <f>IF(AK104="",AR97,AJ104*(1-$AP104))</f>
        <v>0.33250587253243469</v>
      </c>
      <c r="AS104" s="1">
        <f>IF(AK104="",AS97,AK104+AJ104*$AP104+AL104*$AP104)</f>
        <v>0.41826752687019669</v>
      </c>
      <c r="AT104" s="1">
        <f>IF(AK104="",AT97,AL104*(1-$AP104))</f>
        <v>0.24922660059736859</v>
      </c>
      <c r="AU104" s="1">
        <v>0</v>
      </c>
      <c r="AV104" s="1">
        <v>0</v>
      </c>
      <c r="AW104" s="1"/>
      <c r="AY104" t="s">
        <v>1</v>
      </c>
      <c r="AZ104" s="10">
        <f>_xlfn.NORM.S.INV(IF(AR104=0,0.01%,AR104))</f>
        <v>-0.43300416355264709</v>
      </c>
      <c r="BA104" s="10"/>
      <c r="BB104" s="10">
        <f>-_xlfn.NORM.S.INV(IF(AT104=0,0.01%,AT104))</f>
        <v>0.67692553597137173</v>
      </c>
      <c r="BC104" s="10"/>
      <c r="BG104" t="s">
        <v>1</v>
      </c>
      <c r="BH104" s="10">
        <f>AZ104-$AZ$6</f>
        <v>3.7369687327739598E-3</v>
      </c>
      <c r="BI104" s="10"/>
      <c r="BJ104" s="10">
        <f>BB104-$BB$6</f>
        <v>4.4973608200614579E-2</v>
      </c>
      <c r="BK104" s="10"/>
    </row>
    <row r="105" spans="1:64">
      <c r="A105" s="11">
        <f>A101</f>
        <v>202007</v>
      </c>
      <c r="B105" t="s">
        <v>0</v>
      </c>
      <c r="C105" s="1">
        <f>VLOOKUP($A105,'WCD I_our'!$M:$R,2,0)</f>
        <v>2.7777321083567699E-2</v>
      </c>
      <c r="D105" s="1">
        <f>VLOOKUP($A105,'WCD I_our'!$M:$R,3,0)</f>
        <v>2.9429170201991501E-2</v>
      </c>
      <c r="E105" s="1">
        <f>VLOOKUP($A105,'WCD I_our'!$M:$R,4,0)</f>
        <v>9.3394012294378007E-2</v>
      </c>
      <c r="F105" s="1">
        <f>VLOOKUP($A105,'WCD I_our'!$M:$R,5,0)</f>
        <v>0.69534362578026099</v>
      </c>
      <c r="G105" s="1">
        <f>VLOOKUP($A105,'WCD I_our'!$M:$R,6,0)</f>
        <v>0.15405587063980186</v>
      </c>
      <c r="K105" t="s">
        <v>0</v>
      </c>
      <c r="L105" s="1">
        <f t="shared" si="244"/>
        <v>2.9429170201991501E-2</v>
      </c>
      <c r="M105" s="1">
        <f t="shared" si="234"/>
        <v>9.3394012294378007E-2</v>
      </c>
      <c r="N105" s="1">
        <f t="shared" si="235"/>
        <v>0.69534362578026099</v>
      </c>
      <c r="O105" s="1">
        <f t="shared" si="236"/>
        <v>0.15405587063980186</v>
      </c>
      <c r="P105" s="1"/>
      <c r="S105" t="s">
        <v>0</v>
      </c>
      <c r="T105" s="1">
        <f t="shared" si="245"/>
        <v>3.0269989417230098E-2</v>
      </c>
      <c r="U105" s="1">
        <f t="shared" si="237"/>
        <v>9.6062367521058123E-2</v>
      </c>
      <c r="V105" s="1">
        <f t="shared" si="238"/>
        <v>0.71521025055210574</v>
      </c>
      <c r="W105" s="1">
        <f t="shared" si="239"/>
        <v>0.15845739250960611</v>
      </c>
      <c r="X105" s="1"/>
      <c r="AA105" t="s">
        <v>0</v>
      </c>
      <c r="AB105" s="1">
        <f t="shared" si="246"/>
        <v>3.0269989417230098E-2</v>
      </c>
      <c r="AC105" s="1">
        <f t="shared" si="240"/>
        <v>9.6062367521058123E-2</v>
      </c>
      <c r="AD105" s="1">
        <f t="shared" si="241"/>
        <v>0.71521025055210574</v>
      </c>
      <c r="AE105" s="1">
        <f t="shared" si="242"/>
        <v>0.15845739250960611</v>
      </c>
      <c r="AF105" s="1">
        <f t="shared" si="243"/>
        <v>0</v>
      </c>
      <c r="AI105" t="s">
        <v>0</v>
      </c>
      <c r="AJ105" s="1">
        <v>0</v>
      </c>
      <c r="AK105" s="1">
        <f>IF(AC105="","",(SUM(AB105:AC105)))</f>
        <v>0.12633235693828823</v>
      </c>
      <c r="AL105" s="1">
        <f>IFERROR(AD105,"")</f>
        <v>0.71521025055210574</v>
      </c>
      <c r="AM105" s="1">
        <f>IF(AE105="","",(SUM(AE105:AF105)))</f>
        <v>0.15845739250960611</v>
      </c>
      <c r="AN105" s="1">
        <v>0</v>
      </c>
      <c r="AP105" s="34">
        <f>IF(AL105&gt;=MAX(AK105,AM105),0,(MAX(AK105,AM105)-AL105)/(2*MAX(AK105,AM105)+MIN(AK105,AM105)))</f>
        <v>0</v>
      </c>
      <c r="AQ105" t="s">
        <v>0</v>
      </c>
      <c r="AR105" s="1">
        <v>0</v>
      </c>
      <c r="AS105" s="1">
        <f>IF(AL105="",AS98,AK105*(1-$AP105))</f>
        <v>0.12633235693828823</v>
      </c>
      <c r="AT105" s="1">
        <f>IF(AL105="",AT98,AL105+AK105*$AP105+AM105*$AP105)</f>
        <v>0.71521025055210574</v>
      </c>
      <c r="AU105" s="1">
        <f>IF(AL105="",AU98,AM105*(1-$AP105))</f>
        <v>0.15845739250960611</v>
      </c>
      <c r="AV105" s="1">
        <v>0</v>
      </c>
      <c r="AW105" s="1"/>
      <c r="AY105" t="s">
        <v>0</v>
      </c>
      <c r="AZ105" s="10"/>
      <c r="BA105" s="10">
        <f>_xlfn.NORM.S.INV(IF(AS105=0,0.01%,AS105))</f>
        <v>-1.1439009575973889</v>
      </c>
      <c r="BB105" s="10"/>
      <c r="BC105" s="10">
        <f>-_xlfn.NORM.S.INV(IF(AU105=0,0.01%,AU105))</f>
        <v>1.0008180426987461</v>
      </c>
      <c r="BG105" t="s">
        <v>0</v>
      </c>
      <c r="BH105" s="10"/>
      <c r="BI105" s="10">
        <f>BA105-$BA$7</f>
        <v>6.9600803855511151E-2</v>
      </c>
      <c r="BJ105" s="10"/>
      <c r="BK105" s="10">
        <f>BC105-$BC$7</f>
        <v>-7.814130775061634E-2</v>
      </c>
    </row>
    <row r="106" spans="1:64">
      <c r="L106" s="1"/>
      <c r="M106" s="1"/>
      <c r="N106" s="1"/>
      <c r="O106" s="1"/>
      <c r="P106" s="1"/>
      <c r="T106" s="1"/>
      <c r="U106" s="1"/>
      <c r="V106" s="1"/>
      <c r="W106" s="1"/>
      <c r="X106" s="1"/>
      <c r="Z106" s="33"/>
      <c r="AA106" t="s">
        <v>42</v>
      </c>
      <c r="AB106" s="1">
        <f>$AB$8</f>
        <v>0</v>
      </c>
      <c r="AC106" s="1">
        <f>$AC$8</f>
        <v>0</v>
      </c>
      <c r="AD106" s="1">
        <f>$AD$8</f>
        <v>0</v>
      </c>
      <c r="AE106" s="1">
        <f>$AE$8</f>
        <v>0.5</v>
      </c>
      <c r="AF106" s="1">
        <f>$AF$8</f>
        <v>0.5</v>
      </c>
      <c r="AI106" t="s">
        <v>42</v>
      </c>
      <c r="AJ106" s="1">
        <v>0</v>
      </c>
      <c r="AK106" s="1">
        <v>0</v>
      </c>
      <c r="AL106" s="1">
        <f>IF(AD106="","",(SUM(AB106:AD106)))</f>
        <v>0</v>
      </c>
      <c r="AM106" s="1">
        <f>IFERROR(AE106,"")</f>
        <v>0.5</v>
      </c>
      <c r="AN106" s="1">
        <f>IF(AF106="","",(SUM(AF106)))</f>
        <v>0.5</v>
      </c>
      <c r="AP106" s="34">
        <f>IF(AM106&gt;=MAX(AL106,AN106),0,(MAX(AL106,AN106)-AM106)/(2*MAX(AL106,AN106)+MIN(AL106,AN106)))</f>
        <v>0</v>
      </c>
      <c r="AQ106" t="s">
        <v>42</v>
      </c>
      <c r="AR106" s="1">
        <v>0</v>
      </c>
      <c r="AS106" s="1">
        <v>0</v>
      </c>
      <c r="AT106" s="1">
        <f>IF(AM106="",AT99,AL106*(1-$AP106))</f>
        <v>0</v>
      </c>
      <c r="AU106" s="1">
        <f>IF(AM106="",AU99,AM106+AL106*$AP106+AN106*$AP106)</f>
        <v>0.5</v>
      </c>
      <c r="AV106" s="1">
        <f>IF(AM106="",AV99,AN106*(1-$AP106))</f>
        <v>0.5</v>
      </c>
      <c r="AW106" s="1"/>
      <c r="AY106" t="s">
        <v>42</v>
      </c>
      <c r="AZ106" s="10"/>
      <c r="BA106" s="10"/>
      <c r="BB106" s="10">
        <f>_xlfn.NORM.S.INV(IF(AT106=0,0.01%,AT106))</f>
        <v>-3.71901648545568</v>
      </c>
      <c r="BC106" s="10"/>
      <c r="BD106" s="10">
        <f>-_xlfn.NORM.S.INV(IF(AV106=0,0.01%,AV106))</f>
        <v>0</v>
      </c>
      <c r="BG106" t="s">
        <v>42</v>
      </c>
      <c r="BH106" s="10"/>
      <c r="BI106" s="10"/>
      <c r="BJ106" s="10">
        <f>BB106-$BB$8</f>
        <v>0</v>
      </c>
      <c r="BK106" s="10"/>
      <c r="BL106" s="10">
        <f>BD106-$BD$8</f>
        <v>0</v>
      </c>
    </row>
    <row r="107" spans="1:64">
      <c r="J107" s="36"/>
      <c r="K107" s="26"/>
      <c r="L107" s="26"/>
      <c r="M107" s="26"/>
      <c r="N107" s="26"/>
      <c r="O107" s="26"/>
      <c r="P107" s="26"/>
      <c r="Q107" s="26"/>
      <c r="R107" s="36"/>
      <c r="S107" s="26"/>
      <c r="T107" s="26"/>
      <c r="U107" s="26"/>
      <c r="V107" s="26"/>
      <c r="W107" s="26"/>
      <c r="X107" s="26"/>
      <c r="Y107" s="26"/>
    </row>
    <row r="108" spans="1:64">
      <c r="A108" s="9">
        <f>IF(RIGHT(A101,2)="12",(VALUE(LEFT(A101,4))+1)*100+1,A101+1)</f>
        <v>202008</v>
      </c>
      <c r="J108" s="9">
        <f>$A108</f>
        <v>202008</v>
      </c>
      <c r="R108" s="9">
        <f>$A108</f>
        <v>202008</v>
      </c>
      <c r="Z108" s="9">
        <f>$A108</f>
        <v>202008</v>
      </c>
      <c r="AH108" s="9">
        <f>$A108</f>
        <v>202008</v>
      </c>
      <c r="AP108" s="9">
        <f>$A108</f>
        <v>202008</v>
      </c>
      <c r="AX108" s="9">
        <f>$A108</f>
        <v>202008</v>
      </c>
      <c r="BF108" s="9">
        <f>$A108</f>
        <v>202008</v>
      </c>
    </row>
    <row r="109" spans="1:64">
      <c r="C109" t="s">
        <v>33</v>
      </c>
      <c r="D109" t="s">
        <v>2</v>
      </c>
      <c r="E109" t="s">
        <v>1</v>
      </c>
      <c r="F109" t="s">
        <v>0</v>
      </c>
      <c r="G109" t="s">
        <v>32</v>
      </c>
      <c r="L109" t="s">
        <v>2</v>
      </c>
      <c r="M109" t="s">
        <v>1</v>
      </c>
      <c r="N109" t="s">
        <v>0</v>
      </c>
      <c r="O109" t="s">
        <v>32</v>
      </c>
      <c r="T109" t="s">
        <v>2</v>
      </c>
      <c r="U109" t="s">
        <v>1</v>
      </c>
      <c r="V109" t="s">
        <v>0</v>
      </c>
      <c r="W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>AVERAGE(BH110:BL113)</f>
        <v>-7.9314236162869676E-3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>
        <f>A108</f>
        <v>202008</v>
      </c>
      <c r="B110" t="s">
        <v>2</v>
      </c>
      <c r="C110" s="1">
        <f>VLOOKUP($A110,'WCD I_our'!$A:$F,2,0)</f>
        <v>6.6855176970559999E-3</v>
      </c>
      <c r="D110" s="1">
        <f>VLOOKUP($A110,'WCD I_our'!$A:$F,3,0)</f>
        <v>0.98407520336038901</v>
      </c>
      <c r="E110" s="1">
        <f>VLOOKUP($A110,'WCD I_our'!$A:$F,4,0)</f>
        <v>9.1732004436720204E-3</v>
      </c>
      <c r="F110" s="1">
        <f>VLOOKUP($A110,'WCD I_our'!$A:$F,5,0)</f>
        <v>6.6078498882798895E-5</v>
      </c>
      <c r="G110" s="1">
        <f>VLOOKUP($A110,'WCD I_our'!$A:$F,6,0)</f>
        <v>0</v>
      </c>
      <c r="K110" t="s">
        <v>2</v>
      </c>
      <c r="L110" s="1">
        <f>IF(TYPE(D110)=1,IF(D110&gt;100%,100%,IF(D110&lt;0,0,D110)),D110)</f>
        <v>0.98407520336038901</v>
      </c>
      <c r="M110" s="1">
        <f t="shared" ref="M110:M112" si="247">IF(TYPE(E110)=1,IF(E110&gt;100%,100%,IF(E110&lt;0,0,E110)),E110)</f>
        <v>9.1732004436720204E-3</v>
      </c>
      <c r="N110" s="1">
        <f t="shared" ref="N110:N112" si="248">IF(TYPE(F110)=1,IF(F110&gt;100%,100%,IF(F110&lt;0,0,F110)),F110)</f>
        <v>6.6078498882798895E-5</v>
      </c>
      <c r="O110" s="1">
        <f t="shared" ref="O110:O112" si="249">IF(TYPE(G110)=1,IF(G110&gt;100%,100%,IF(G110&lt;0,0,G110)),G110)</f>
        <v>0</v>
      </c>
      <c r="P110" s="1"/>
      <c r="S110" t="s">
        <v>2</v>
      </c>
      <c r="T110" s="1">
        <f>IFERROR(L110/SUM($L110:$O110),"")</f>
        <v>0.9906985359549636</v>
      </c>
      <c r="U110" s="1">
        <f t="shared" ref="U110:U112" si="250">IFERROR(M110/SUM($L110:$O110),"")</f>
        <v>9.2349408038474076E-3</v>
      </c>
      <c r="V110" s="1">
        <f t="shared" ref="V110:V112" si="251">IFERROR(N110/SUM($L110:$O110),"")</f>
        <v>6.6523241189033711E-5</v>
      </c>
      <c r="W110" s="1">
        <f t="shared" ref="W110:W112" si="252">IFERROR(O110/SUM($L110:$O110),"")</f>
        <v>0</v>
      </c>
      <c r="X110" s="1"/>
      <c r="AA110" t="s">
        <v>2</v>
      </c>
      <c r="AB110" s="1">
        <f>IFERROR(T110,"")</f>
        <v>0.9906985359549636</v>
      </c>
      <c r="AC110" s="1">
        <f t="shared" ref="AC110:AC112" si="253">IFERROR(U110,"")</f>
        <v>9.2349408038474076E-3</v>
      </c>
      <c r="AD110" s="1">
        <f t="shared" ref="AD110:AD112" si="254">IFERROR(V110,"")</f>
        <v>6.6523241189033711E-5</v>
      </c>
      <c r="AE110" s="1">
        <f t="shared" ref="AE110:AE112" si="255">IFERROR(W110,"")</f>
        <v>0</v>
      </c>
      <c r="AF110" s="1">
        <f t="shared" ref="AF110:AF112" si="256">IFERROR(X110,"")</f>
        <v>0</v>
      </c>
      <c r="AI110" t="s">
        <v>2</v>
      </c>
      <c r="AJ110" s="1">
        <f>IFERROR(AB110,"")</f>
        <v>0.9906985359549636</v>
      </c>
      <c r="AK110" s="1">
        <f>IF(AC110="","",SUM(AC110:AF110))</f>
        <v>9.3014640450364405E-3</v>
      </c>
      <c r="AL110" s="1">
        <v>0</v>
      </c>
      <c r="AM110" s="1">
        <v>0</v>
      </c>
      <c r="AN110" s="1">
        <v>0</v>
      </c>
      <c r="AQ110" t="s">
        <v>2</v>
      </c>
      <c r="AR110" s="1">
        <f>IF(AJ110="",AR103,MAX(AJ110,50%))</f>
        <v>0.9906985359549636</v>
      </c>
      <c r="AS110" s="1">
        <f>IF(AK110="",AS103,MIN(AK110,50%))</f>
        <v>9.3014640450364405E-3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>-_xlfn.NORM.S.INV(IF(AS110=0,0.01%,AS110))</f>
        <v>2.3533936578537538</v>
      </c>
      <c r="BB110" s="10"/>
      <c r="BC110" s="10"/>
      <c r="BG110" t="s">
        <v>2</v>
      </c>
      <c r="BH110" s="10"/>
      <c r="BI110" s="10">
        <f>BA110-$BA$5</f>
        <v>8.3956130924082828E-2</v>
      </c>
      <c r="BJ110" s="10"/>
      <c r="BK110" s="10"/>
    </row>
    <row r="111" spans="1:64">
      <c r="A111" s="11">
        <f>A108</f>
        <v>202008</v>
      </c>
      <c r="B111" t="s">
        <v>1</v>
      </c>
      <c r="C111" s="1">
        <f>VLOOKUP($A111,'WCD I_our'!$G:$L,2,0)</f>
        <v>5.2820099221289697E-2</v>
      </c>
      <c r="D111" s="1">
        <f>VLOOKUP($A111,'WCD I_our'!$G:$L,3,0)</f>
        <v>0.31044250917365601</v>
      </c>
      <c r="E111" s="1">
        <f>VLOOKUP($A111,'WCD I_our'!$G:$L,4,0)</f>
        <v>0.42209625398709</v>
      </c>
      <c r="F111" s="1">
        <f>VLOOKUP($A111,'WCD I_our'!$G:$L,5,0)</f>
        <v>0.214641137617964</v>
      </c>
      <c r="G111" s="1">
        <f>VLOOKUP($A111,'WCD I_our'!$G:$L,6,0)</f>
        <v>0</v>
      </c>
      <c r="K111" t="s">
        <v>1</v>
      </c>
      <c r="L111" s="1">
        <f t="shared" ref="L111:L112" si="257">IF(TYPE(D111)=1,IF(D111&gt;100%,100%,IF(D111&lt;0,0,D111)),D111)</f>
        <v>0.31044250917365601</v>
      </c>
      <c r="M111" s="1">
        <f t="shared" si="247"/>
        <v>0.42209625398709</v>
      </c>
      <c r="N111" s="1">
        <f t="shared" si="248"/>
        <v>0.214641137617964</v>
      </c>
      <c r="O111" s="1">
        <f t="shared" si="249"/>
        <v>0</v>
      </c>
      <c r="P111" s="1"/>
      <c r="S111" t="s">
        <v>1</v>
      </c>
      <c r="T111" s="1">
        <f t="shared" ref="T111:T112" si="258">IFERROR(L111/SUM($L111:$O111),"")</f>
        <v>0.32775453630131957</v>
      </c>
      <c r="U111" s="1">
        <f t="shared" si="250"/>
        <v>0.44563472434335838</v>
      </c>
      <c r="V111" s="1">
        <f t="shared" si="251"/>
        <v>0.22661073935532197</v>
      </c>
      <c r="W111" s="1">
        <f t="shared" si="252"/>
        <v>0</v>
      </c>
      <c r="X111" s="1"/>
      <c r="AA111" t="s">
        <v>1</v>
      </c>
      <c r="AB111" s="1">
        <f t="shared" ref="AB111:AB112" si="259">IFERROR(T111,"")</f>
        <v>0.32775453630131957</v>
      </c>
      <c r="AC111" s="1">
        <f t="shared" si="253"/>
        <v>0.44563472434335838</v>
      </c>
      <c r="AD111" s="1">
        <f t="shared" si="254"/>
        <v>0.22661073935532197</v>
      </c>
      <c r="AE111" s="1">
        <f t="shared" si="255"/>
        <v>0</v>
      </c>
      <c r="AF111" s="1">
        <f t="shared" si="256"/>
        <v>0</v>
      </c>
      <c r="AI111" t="s">
        <v>1</v>
      </c>
      <c r="AJ111" s="1">
        <f>IF(AB111="","",(SUM(AB111)))</f>
        <v>0.32775453630131957</v>
      </c>
      <c r="AK111" s="1">
        <f>IFERROR(AC111,"")</f>
        <v>0.44563472434335838</v>
      </c>
      <c r="AL111" s="1">
        <f>IF(AD111="","",(SUM(AD111:AF111)))</f>
        <v>0.22661073935532197</v>
      </c>
      <c r="AM111" s="1">
        <v>0</v>
      </c>
      <c r="AN111" s="1">
        <v>0</v>
      </c>
      <c r="AP111" s="34">
        <f>IF(AK111&gt;=MAX(AJ111,AL111),0,(MAX(AJ111,AL111)-AK111)/(2*MAX(AJ111,AL111)+MIN(AJ111,AL111)))</f>
        <v>0</v>
      </c>
      <c r="AQ111" t="s">
        <v>1</v>
      </c>
      <c r="AR111" s="1">
        <f>IF(AK111="",AR104,AJ111*(1-$AP111))</f>
        <v>0.32775453630131957</v>
      </c>
      <c r="AS111" s="1">
        <f>IF(AK111="",AS104,AK111+AJ111*$AP111+AL111*$AP111)</f>
        <v>0.44563472434335838</v>
      </c>
      <c r="AT111" s="1">
        <f>IF(AK111="",AT104,AL111*(1-$AP111))</f>
        <v>0.22661073935532197</v>
      </c>
      <c r="AU111" s="1">
        <v>0</v>
      </c>
      <c r="AV111" s="1">
        <v>0</v>
      </c>
      <c r="AW111" s="1"/>
      <c r="AY111" t="s">
        <v>1</v>
      </c>
      <c r="AZ111" s="10">
        <f>_xlfn.NORM.S.INV(IF(AR111=0,0.01%,AR111))</f>
        <v>-0.44612206833853718</v>
      </c>
      <c r="BA111" s="10"/>
      <c r="BB111" s="10">
        <f>-_xlfn.NORM.S.INV(IF(AT111=0,0.01%,AT111))</f>
        <v>0.75005516871527034</v>
      </c>
      <c r="BC111" s="10"/>
      <c r="BG111" t="s">
        <v>1</v>
      </c>
      <c r="BH111" s="10">
        <f>AZ111-$AZ$6</f>
        <v>-9.380936053116129E-3</v>
      </c>
      <c r="BI111" s="10"/>
      <c r="BJ111" s="10">
        <f>BB111-$BB$6</f>
        <v>0.11810324094451319</v>
      </c>
      <c r="BK111" s="10"/>
    </row>
    <row r="112" spans="1:64">
      <c r="A112" s="11">
        <f>A108</f>
        <v>202008</v>
      </c>
      <c r="B112" t="s">
        <v>0</v>
      </c>
      <c r="C112" s="1">
        <f>VLOOKUP($A112,'WCD I_our'!$M:$R,2,0)</f>
        <v>3.0762430410221E-2</v>
      </c>
      <c r="D112" s="1">
        <f>VLOOKUP($A112,'WCD I_our'!$M:$R,3,0)</f>
        <v>5.6726490921153103E-2</v>
      </c>
      <c r="E112" s="1">
        <f>VLOOKUP($A112,'WCD I_our'!$M:$R,4,0)</f>
        <v>3.3632814280437399E-2</v>
      </c>
      <c r="F112" s="1">
        <f>VLOOKUP($A112,'WCD I_our'!$M:$R,5,0)</f>
        <v>0.71021209449091305</v>
      </c>
      <c r="G112" s="1">
        <f>VLOOKUP($A112,'WCD I_our'!$M:$R,6,0)</f>
        <v>0.16866616989727545</v>
      </c>
      <c r="K112" t="s">
        <v>0</v>
      </c>
      <c r="L112" s="1">
        <f t="shared" si="257"/>
        <v>5.6726490921153103E-2</v>
      </c>
      <c r="M112" s="1">
        <f t="shared" si="247"/>
        <v>3.3632814280437399E-2</v>
      </c>
      <c r="N112" s="1">
        <f t="shared" si="248"/>
        <v>0.71021209449091305</v>
      </c>
      <c r="O112" s="1">
        <f t="shared" si="249"/>
        <v>0.16866616989727545</v>
      </c>
      <c r="P112" s="1"/>
      <c r="S112" t="s">
        <v>0</v>
      </c>
      <c r="T112" s="1">
        <f t="shared" si="258"/>
        <v>5.8526921263650639E-2</v>
      </c>
      <c r="U112" s="1">
        <f t="shared" si="250"/>
        <v>3.4700279204686817E-2</v>
      </c>
      <c r="V112" s="1">
        <f t="shared" si="251"/>
        <v>0.73275336901303145</v>
      </c>
      <c r="W112" s="1">
        <f t="shared" si="252"/>
        <v>0.17401943051863114</v>
      </c>
      <c r="X112" s="1"/>
      <c r="AA112" t="s">
        <v>0</v>
      </c>
      <c r="AB112" s="1">
        <f t="shared" si="259"/>
        <v>5.8526921263650639E-2</v>
      </c>
      <c r="AC112" s="1">
        <f t="shared" si="253"/>
        <v>3.4700279204686817E-2</v>
      </c>
      <c r="AD112" s="1">
        <f t="shared" si="254"/>
        <v>0.73275336901303145</v>
      </c>
      <c r="AE112" s="1">
        <f t="shared" si="255"/>
        <v>0.17401943051863114</v>
      </c>
      <c r="AF112" s="1">
        <f t="shared" si="256"/>
        <v>0</v>
      </c>
      <c r="AI112" t="s">
        <v>0</v>
      </c>
      <c r="AJ112" s="1">
        <v>0</v>
      </c>
      <c r="AK112" s="1">
        <f>IF(AC112="","",(SUM(AB112:AC112)))</f>
        <v>9.3227200468337462E-2</v>
      </c>
      <c r="AL112" s="1">
        <f>IFERROR(AD112,"")</f>
        <v>0.73275336901303145</v>
      </c>
      <c r="AM112" s="1">
        <f>IF(AE112="","",(SUM(AE112:AF112)))</f>
        <v>0.17401943051863114</v>
      </c>
      <c r="AN112" s="1">
        <v>0</v>
      </c>
      <c r="AP112" s="34">
        <f>IF(AL112&gt;=MAX(AK112,AM112),0,(MAX(AK112,AM112)-AL112)/(2*MAX(AK112,AM112)+MIN(AK112,AM112)))</f>
        <v>0</v>
      </c>
      <c r="AQ112" t="s">
        <v>0</v>
      </c>
      <c r="AR112" s="1">
        <v>0</v>
      </c>
      <c r="AS112" s="1">
        <f>IF(AL112="",AS105,AK112*(1-$AP112))</f>
        <v>9.3227200468337462E-2</v>
      </c>
      <c r="AT112" s="1">
        <f>IF(AL112="",AT105,AL112+AK112*$AP112+AM112*$AP112)</f>
        <v>0.73275336901303145</v>
      </c>
      <c r="AU112" s="1">
        <f>IF(AL112="",AU105,AM112*(1-$AP112))</f>
        <v>0.17401943051863114</v>
      </c>
      <c r="AV112" s="1">
        <v>0</v>
      </c>
      <c r="AW112" s="1"/>
      <c r="AY112" t="s">
        <v>0</v>
      </c>
      <c r="AZ112" s="10"/>
      <c r="BA112" s="10">
        <f>_xlfn.NORM.S.INV(IF(AS112=0,0.01%,AS112))</f>
        <v>-1.3211408606301174</v>
      </c>
      <c r="BB112" s="10"/>
      <c r="BC112" s="10">
        <f>-_xlfn.NORM.S.INV(IF(AU112=0,0.01%,AU112))</f>
        <v>0.93840004849709113</v>
      </c>
      <c r="BG112" t="s">
        <v>0</v>
      </c>
      <c r="BH112" s="10"/>
      <c r="BI112" s="10">
        <f>BA112-$BA$7</f>
        <v>-0.10763909917721737</v>
      </c>
      <c r="BJ112" s="10"/>
      <c r="BK112" s="10">
        <f>BC112-$BC$7</f>
        <v>-0.14055930195227129</v>
      </c>
    </row>
    <row r="113" spans="1:64">
      <c r="L113" s="1"/>
      <c r="M113" s="1"/>
      <c r="N113" s="1"/>
      <c r="O113" s="1"/>
      <c r="P113" s="1"/>
      <c r="T113" s="1"/>
      <c r="U113" s="1"/>
      <c r="V113" s="1"/>
      <c r="W113" s="1"/>
      <c r="X113" s="1"/>
      <c r="Z113" s="33"/>
      <c r="AA113" t="s">
        <v>42</v>
      </c>
      <c r="AB113" s="1">
        <f>$AB$8</f>
        <v>0</v>
      </c>
      <c r="AC113" s="1">
        <f>$AC$8</f>
        <v>0</v>
      </c>
      <c r="AD113" s="1">
        <f>$AD$8</f>
        <v>0</v>
      </c>
      <c r="AE113" s="1">
        <f>$AE$8</f>
        <v>0.5</v>
      </c>
      <c r="AF113" s="1">
        <f>$AF$8</f>
        <v>0.5</v>
      </c>
      <c r="AI113" t="s">
        <v>42</v>
      </c>
      <c r="AJ113" s="1">
        <v>0</v>
      </c>
      <c r="AK113" s="1">
        <v>0</v>
      </c>
      <c r="AL113" s="1">
        <f>IF(AD113="","",(SUM(AB113:AD113)))</f>
        <v>0</v>
      </c>
      <c r="AM113" s="1">
        <f>IFERROR(AE113,"")</f>
        <v>0.5</v>
      </c>
      <c r="AN113" s="1">
        <f>IF(AF113="","",(SUM(AF113)))</f>
        <v>0.5</v>
      </c>
      <c r="AP113" s="34">
        <f>IF(AM113&gt;=MAX(AL113,AN113),0,(MAX(AL113,AN113)-AM113)/(2*MAX(AL113,AN113)+MIN(AL113,AN113)))</f>
        <v>0</v>
      </c>
      <c r="AQ113" t="s">
        <v>42</v>
      </c>
      <c r="AR113" s="1">
        <v>0</v>
      </c>
      <c r="AS113" s="1">
        <v>0</v>
      </c>
      <c r="AT113" s="1">
        <f>IF(AM113="",AT106,AL113*(1-$AP113))</f>
        <v>0</v>
      </c>
      <c r="AU113" s="1">
        <f>IF(AM113="",AU106,AM113+AL113*$AP113+AN113*$AP113)</f>
        <v>0.5</v>
      </c>
      <c r="AV113" s="1">
        <f>IF(AM113="",AV106,AN113*(1-$AP113))</f>
        <v>0.5</v>
      </c>
      <c r="AW113" s="1"/>
      <c r="AY113" t="s">
        <v>42</v>
      </c>
      <c r="AZ113" s="10"/>
      <c r="BA113" s="10"/>
      <c r="BB113" s="10">
        <f>_xlfn.NORM.S.INV(IF(AT113=0,0.01%,AT113))</f>
        <v>-3.71901648545568</v>
      </c>
      <c r="BC113" s="10"/>
      <c r="BD113" s="10">
        <f>-_xlfn.NORM.S.INV(IF(AV113=0,0.01%,AV113))</f>
        <v>0</v>
      </c>
      <c r="BG113" t="s">
        <v>42</v>
      </c>
      <c r="BH113" s="10"/>
      <c r="BI113" s="10"/>
      <c r="BJ113" s="10">
        <f>BB113-$BB$8</f>
        <v>0</v>
      </c>
      <c r="BK113" s="10"/>
      <c r="BL113" s="10">
        <f>BD113-$BD$8</f>
        <v>0</v>
      </c>
    </row>
    <row r="115" spans="1:64">
      <c r="A115" s="9">
        <f>IF(RIGHT(A108,2)="12",(VALUE(LEFT(A108,4))+1)*100+1,A108+1)</f>
        <v>202009</v>
      </c>
      <c r="J115" s="9">
        <f>$A115</f>
        <v>202009</v>
      </c>
      <c r="R115" s="9">
        <f>$A115</f>
        <v>202009</v>
      </c>
      <c r="Z115" s="9">
        <f>$A115</f>
        <v>202009</v>
      </c>
      <c r="AH115" s="9">
        <f>$A115</f>
        <v>202009</v>
      </c>
      <c r="AP115" s="9">
        <f>$A115</f>
        <v>202009</v>
      </c>
      <c r="AX115" s="9">
        <f>$A115</f>
        <v>202009</v>
      </c>
      <c r="BF115" s="9">
        <f>$A115</f>
        <v>202009</v>
      </c>
    </row>
    <row r="116" spans="1:64">
      <c r="C116" t="s">
        <v>33</v>
      </c>
      <c r="D116" t="s">
        <v>2</v>
      </c>
      <c r="E116" t="s">
        <v>1</v>
      </c>
      <c r="F116" t="s">
        <v>0</v>
      </c>
      <c r="G116" t="s">
        <v>32</v>
      </c>
      <c r="L116" t="s">
        <v>2</v>
      </c>
      <c r="M116" t="s">
        <v>1</v>
      </c>
      <c r="N116" t="s">
        <v>0</v>
      </c>
      <c r="O116" t="s">
        <v>32</v>
      </c>
      <c r="T116" t="s">
        <v>2</v>
      </c>
      <c r="U116" t="s">
        <v>1</v>
      </c>
      <c r="V116" t="s">
        <v>0</v>
      </c>
      <c r="W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>AVERAGE(BH117:BL120)</f>
        <v>6.6259015392661311E-2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>
        <f>A115</f>
        <v>202009</v>
      </c>
      <c r="B117" t="s">
        <v>2</v>
      </c>
      <c r="C117" s="1">
        <f>VLOOKUP($A117,'WCD I_our'!$A:$F,2,0)</f>
        <v>1.08015724896294E-2</v>
      </c>
      <c r="D117" s="1">
        <f>VLOOKUP($A117,'WCD I_our'!$A:$F,3,0)</f>
        <v>0.97784793262679304</v>
      </c>
      <c r="E117" s="1">
        <f>VLOOKUP($A117,'WCD I_our'!$A:$F,4,0)</f>
        <v>1.13504948835772E-2</v>
      </c>
      <c r="F117" s="1">
        <f>VLOOKUP($A117,'WCD I_our'!$A:$F,5,0)</f>
        <v>0</v>
      </c>
      <c r="G117" s="1">
        <f>VLOOKUP($A117,'WCD I_our'!$A:$F,6,0)</f>
        <v>0</v>
      </c>
      <c r="K117" t="s">
        <v>2</v>
      </c>
      <c r="L117" s="1">
        <f>IF(TYPE(D117)=1,IF(D117&gt;100%,100%,IF(D117&lt;0,0,D117)),D117)</f>
        <v>0.97784793262679304</v>
      </c>
      <c r="M117" s="1">
        <f t="shared" ref="M117:M119" si="260">IF(TYPE(E117)=1,IF(E117&gt;100%,100%,IF(E117&lt;0,0,E117)),E117)</f>
        <v>1.13504948835772E-2</v>
      </c>
      <c r="N117" s="1">
        <f t="shared" ref="N117:N119" si="261">IF(TYPE(F117)=1,IF(F117&gt;100%,100%,IF(F117&lt;0,0,F117)),F117)</f>
        <v>0</v>
      </c>
      <c r="O117" s="1">
        <f t="shared" ref="O117:O119" si="262">IF(TYPE(G117)=1,IF(G117&gt;100%,100%,IF(G117&lt;0,0,G117)),G117)</f>
        <v>0</v>
      </c>
      <c r="P117" s="1"/>
      <c r="S117" t="s">
        <v>2</v>
      </c>
      <c r="T117" s="1">
        <f>IFERROR(L117/SUM($L117:$O117),"")</f>
        <v>0.98852556315506457</v>
      </c>
      <c r="U117" s="1">
        <f t="shared" ref="U117:U119" si="263">IFERROR(M117/SUM($L117:$O117),"")</f>
        <v>1.1474436844935449E-2</v>
      </c>
      <c r="V117" s="1">
        <f t="shared" ref="V117:V119" si="264">IFERROR(N117/SUM($L117:$O117),"")</f>
        <v>0</v>
      </c>
      <c r="W117" s="1">
        <f t="shared" ref="W117:W119" si="265">IFERROR(O117/SUM($L117:$O117),"")</f>
        <v>0</v>
      </c>
      <c r="X117" s="1"/>
      <c r="AA117" t="s">
        <v>2</v>
      </c>
      <c r="AB117" s="1">
        <f>IFERROR(T117,"")</f>
        <v>0.98852556315506457</v>
      </c>
      <c r="AC117" s="1">
        <f t="shared" ref="AC117:AC119" si="266">IFERROR(U117,"")</f>
        <v>1.1474436844935449E-2</v>
      </c>
      <c r="AD117" s="1">
        <f t="shared" ref="AD117:AD119" si="267">IFERROR(V117,"")</f>
        <v>0</v>
      </c>
      <c r="AE117" s="1">
        <f t="shared" ref="AE117:AE119" si="268">IFERROR(W117,"")</f>
        <v>0</v>
      </c>
      <c r="AF117" s="1">
        <f t="shared" ref="AF117:AF119" si="269">IFERROR(X117,"")</f>
        <v>0</v>
      </c>
      <c r="AI117" t="s">
        <v>2</v>
      </c>
      <c r="AJ117" s="1">
        <f>IFERROR(AB117,"")</f>
        <v>0.98852556315506457</v>
      </c>
      <c r="AK117" s="1">
        <f>IF(AC117="","",SUM(AC117:AF117))</f>
        <v>1.1474436844935449E-2</v>
      </c>
      <c r="AL117" s="1">
        <v>0</v>
      </c>
      <c r="AM117" s="1">
        <v>0</v>
      </c>
      <c r="AN117" s="1">
        <v>0</v>
      </c>
      <c r="AQ117" t="s">
        <v>2</v>
      </c>
      <c r="AR117" s="1">
        <f>IF(AJ117="",AR110,MAX(AJ117,50%))</f>
        <v>0.98852556315506457</v>
      </c>
      <c r="AS117" s="1">
        <f>IF(AK117="",AS110,MIN(AK117,50%))</f>
        <v>1.1474436844935449E-2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>-_xlfn.NORM.S.INV(IF(AS117=0,0.01%,AS117))</f>
        <v>2.2742847130327073</v>
      </c>
      <c r="BB117" s="10"/>
      <c r="BC117" s="10"/>
      <c r="BG117" t="s">
        <v>2</v>
      </c>
      <c r="BH117" s="10"/>
      <c r="BI117" s="10">
        <f>BA117-$BA$5</f>
        <v>4.8471861030363605E-3</v>
      </c>
      <c r="BJ117" s="10"/>
      <c r="BK117" s="10"/>
    </row>
    <row r="118" spans="1:64">
      <c r="A118" s="11">
        <f>A115</f>
        <v>202009</v>
      </c>
      <c r="B118" t="s">
        <v>1</v>
      </c>
      <c r="C118" s="1">
        <f>VLOOKUP($A118,'WCD I_our'!$G:$L,2,0)</f>
        <v>9.7547482264567394E-3</v>
      </c>
      <c r="D118" s="1">
        <f>VLOOKUP($A118,'WCD I_our'!$G:$L,3,0)</f>
        <v>0.3872050797439</v>
      </c>
      <c r="E118" s="1">
        <f>VLOOKUP($A118,'WCD I_our'!$G:$L,4,0)</f>
        <v>0.390491814543864</v>
      </c>
      <c r="F118" s="1">
        <f>VLOOKUP($A118,'WCD I_our'!$G:$L,5,0)</f>
        <v>0.212548357485777</v>
      </c>
      <c r="G118" s="1">
        <f>VLOOKUP($A118,'WCD I_our'!$G:$L,6,0)</f>
        <v>2.2204460492503131E-15</v>
      </c>
      <c r="K118" t="s">
        <v>1</v>
      </c>
      <c r="L118" s="1">
        <f t="shared" ref="L118:L119" si="270">IF(TYPE(D118)=1,IF(D118&gt;100%,100%,IF(D118&lt;0,0,D118)),D118)</f>
        <v>0.3872050797439</v>
      </c>
      <c r="M118" s="1">
        <f t="shared" si="260"/>
        <v>0.390491814543864</v>
      </c>
      <c r="N118" s="1">
        <f t="shared" si="261"/>
        <v>0.212548357485777</v>
      </c>
      <c r="O118" s="1">
        <f t="shared" si="262"/>
        <v>2.2204460492503131E-15</v>
      </c>
      <c r="P118" s="1"/>
      <c r="S118" t="s">
        <v>1</v>
      </c>
      <c r="T118" s="1">
        <f t="shared" ref="T118:T119" si="271">IFERROR(L118/SUM($L118:$O118),"")</f>
        <v>0.39101937530163389</v>
      </c>
      <c r="U118" s="1">
        <f t="shared" si="263"/>
        <v>0.39433848720252651</v>
      </c>
      <c r="V118" s="1">
        <f t="shared" si="264"/>
        <v>0.21464213749583741</v>
      </c>
      <c r="W118" s="1">
        <f t="shared" si="265"/>
        <v>2.2423193095583778E-15</v>
      </c>
      <c r="X118" s="1"/>
      <c r="AA118" t="s">
        <v>1</v>
      </c>
      <c r="AB118" s="1">
        <f t="shared" ref="AB118:AB119" si="272">IFERROR(T118,"")</f>
        <v>0.39101937530163389</v>
      </c>
      <c r="AC118" s="1">
        <f t="shared" si="266"/>
        <v>0.39433848720252651</v>
      </c>
      <c r="AD118" s="1">
        <f t="shared" si="267"/>
        <v>0.21464213749583741</v>
      </c>
      <c r="AE118" s="1">
        <f t="shared" si="268"/>
        <v>2.2423193095583778E-15</v>
      </c>
      <c r="AF118" s="1">
        <f t="shared" si="269"/>
        <v>0</v>
      </c>
      <c r="AI118" t="s">
        <v>1</v>
      </c>
      <c r="AJ118" s="1">
        <f>IF(AB118="","",(SUM(AB118)))</f>
        <v>0.39101937530163389</v>
      </c>
      <c r="AK118" s="1">
        <f>IFERROR(AC118,"")</f>
        <v>0.39433848720252651</v>
      </c>
      <c r="AL118" s="1">
        <f>IF(AD118="","",(SUM(AD118:AF118)))</f>
        <v>0.21464213749583966</v>
      </c>
      <c r="AM118" s="1">
        <v>0</v>
      </c>
      <c r="AN118" s="1">
        <v>0</v>
      </c>
      <c r="AP118" s="34">
        <f>IF(AK118&gt;=MAX(AJ118,AL118),0,(MAX(AJ118,AL118)-AK118)/(2*MAX(AJ118,AL118)+MIN(AJ118,AL118)))</f>
        <v>0</v>
      </c>
      <c r="AQ118" t="s">
        <v>1</v>
      </c>
      <c r="AR118" s="1">
        <f>IF(AK118="",AR111,AJ118*(1-$AP118))</f>
        <v>0.39101937530163389</v>
      </c>
      <c r="AS118" s="1">
        <f>IF(AK118="",AS111,AK118+AJ118*$AP118+AL118*$AP118)</f>
        <v>0.39433848720252651</v>
      </c>
      <c r="AT118" s="1">
        <f>IF(AK118="",AT111,AL118*(1-$AP118))</f>
        <v>0.21464213749583966</v>
      </c>
      <c r="AU118" s="1">
        <v>0</v>
      </c>
      <c r="AV118" s="1">
        <v>0</v>
      </c>
      <c r="AW118" s="1"/>
      <c r="AY118" t="s">
        <v>1</v>
      </c>
      <c r="AZ118" s="10">
        <f>_xlfn.NORM.S.INV(IF(AR118=0,0.01%,AR118))</f>
        <v>-0.27666317497211085</v>
      </c>
      <c r="BA118" s="10"/>
      <c r="BB118" s="10">
        <f>-_xlfn.NORM.S.INV(IF(AT118=0,0.01%,AT118))</f>
        <v>0.79041700393849512</v>
      </c>
      <c r="BC118" s="10"/>
      <c r="BG118" t="s">
        <v>1</v>
      </c>
      <c r="BH118" s="10">
        <f>AZ118-$AZ$6</f>
        <v>0.1600779573133102</v>
      </c>
      <c r="BI118" s="10"/>
      <c r="BJ118" s="10">
        <f>BB118-$BB$6</f>
        <v>0.15846507616773797</v>
      </c>
      <c r="BK118" s="10"/>
    </row>
    <row r="119" spans="1:64">
      <c r="A119" s="11">
        <f>A115</f>
        <v>202009</v>
      </c>
      <c r="B119" t="s">
        <v>0</v>
      </c>
      <c r="C119" s="1">
        <f>VLOOKUP($A119,'WCD I_our'!$M:$R,2,0)</f>
        <v>2.6953893337238799E-2</v>
      </c>
      <c r="D119" s="1">
        <f>VLOOKUP($A119,'WCD I_our'!$M:$R,3,0)</f>
        <v>2.8117949495517099E-2</v>
      </c>
      <c r="E119" s="1">
        <f>VLOOKUP($A119,'WCD I_our'!$M:$R,4,0)</f>
        <v>9.0013190170937299E-2</v>
      </c>
      <c r="F119" s="1">
        <f>VLOOKUP($A119,'WCD I_our'!$M:$R,5,0)</f>
        <v>0.73793390086219002</v>
      </c>
      <c r="G119" s="1">
        <f>VLOOKUP($A119,'WCD I_our'!$M:$R,6,0)</f>
        <v>0.11698106613411685</v>
      </c>
      <c r="K119" t="s">
        <v>0</v>
      </c>
      <c r="L119" s="1">
        <f t="shared" si="270"/>
        <v>2.8117949495517099E-2</v>
      </c>
      <c r="M119" s="1">
        <f t="shared" si="260"/>
        <v>9.0013190170937299E-2</v>
      </c>
      <c r="N119" s="1">
        <f t="shared" si="261"/>
        <v>0.73793390086219002</v>
      </c>
      <c r="O119" s="1">
        <f t="shared" si="262"/>
        <v>0.11698106613411685</v>
      </c>
      <c r="P119" s="1"/>
      <c r="S119" t="s">
        <v>0</v>
      </c>
      <c r="T119" s="1">
        <f t="shared" si="271"/>
        <v>2.8896831612586917E-2</v>
      </c>
      <c r="U119" s="1">
        <f t="shared" si="263"/>
        <v>9.2506603288978695E-2</v>
      </c>
      <c r="V119" s="1">
        <f t="shared" si="264"/>
        <v>0.75837506137614452</v>
      </c>
      <c r="W119" s="1">
        <f t="shared" si="265"/>
        <v>0.1202215037222899</v>
      </c>
      <c r="X119" s="1"/>
      <c r="AA119" t="s">
        <v>0</v>
      </c>
      <c r="AB119" s="1">
        <f t="shared" si="272"/>
        <v>2.8896831612586917E-2</v>
      </c>
      <c r="AC119" s="1">
        <f t="shared" si="266"/>
        <v>9.2506603288978695E-2</v>
      </c>
      <c r="AD119" s="1">
        <f t="shared" si="267"/>
        <v>0.75837506137614452</v>
      </c>
      <c r="AE119" s="1">
        <f t="shared" si="268"/>
        <v>0.1202215037222899</v>
      </c>
      <c r="AF119" s="1">
        <f t="shared" si="269"/>
        <v>0</v>
      </c>
      <c r="AI119" t="s">
        <v>0</v>
      </c>
      <c r="AJ119" s="1">
        <v>0</v>
      </c>
      <c r="AK119" s="1">
        <f>IF(AC119="","",(SUM(AB119:AC119)))</f>
        <v>0.1214034349015656</v>
      </c>
      <c r="AL119" s="1">
        <f>IFERROR(AD119,"")</f>
        <v>0.75837506137614452</v>
      </c>
      <c r="AM119" s="1">
        <f>IF(AE119="","",(SUM(AE119:AF119)))</f>
        <v>0.1202215037222899</v>
      </c>
      <c r="AN119" s="1">
        <v>0</v>
      </c>
      <c r="AP119" s="34">
        <f>IF(AL119&gt;=MAX(AK119,AM119),0,(MAX(AK119,AM119)-AL119)/(2*MAX(AK119,AM119)+MIN(AK119,AM119)))</f>
        <v>0</v>
      </c>
      <c r="AQ119" t="s">
        <v>0</v>
      </c>
      <c r="AR119" s="1">
        <v>0</v>
      </c>
      <c r="AS119" s="1">
        <f>IF(AL119="",AS112,AK119*(1-$AP119))</f>
        <v>0.1214034349015656</v>
      </c>
      <c r="AT119" s="1">
        <f>IF(AL119="",AT112,AL119+AK119*$AP119+AM119*$AP119)</f>
        <v>0.75837506137614452</v>
      </c>
      <c r="AU119" s="1">
        <f>IF(AL119="",AU112,AM119*(1-$AP119))</f>
        <v>0.1202215037222899</v>
      </c>
      <c r="AV119" s="1">
        <v>0</v>
      </c>
      <c r="AW119" s="1"/>
      <c r="AY119" t="s">
        <v>0</v>
      </c>
      <c r="AZ119" s="10"/>
      <c r="BA119" s="10">
        <f>_xlfn.NORM.S.INV(IF(AS119=0,0.01%,AS119))</f>
        <v>-1.1679997399073452</v>
      </c>
      <c r="BB119" s="10"/>
      <c r="BC119" s="10">
        <f>-_xlfn.NORM.S.INV(IF(AU119=0,0.01%,AU119))</f>
        <v>1.1738802170683522</v>
      </c>
      <c r="BG119" t="s">
        <v>0</v>
      </c>
      <c r="BH119" s="10"/>
      <c r="BI119" s="10">
        <f>BA119-$BA$7</f>
        <v>4.5502021545554827E-2</v>
      </c>
      <c r="BJ119" s="10"/>
      <c r="BK119" s="10">
        <f>BC119-$BC$7</f>
        <v>9.4920866618989796E-2</v>
      </c>
    </row>
    <row r="120" spans="1:64">
      <c r="L120" s="1"/>
      <c r="M120" s="1"/>
      <c r="N120" s="1"/>
      <c r="O120" s="1"/>
      <c r="P120" s="1"/>
      <c r="T120" s="1"/>
      <c r="U120" s="1"/>
      <c r="V120" s="1"/>
      <c r="W120" s="1"/>
      <c r="X120" s="1"/>
      <c r="Z120" s="33"/>
      <c r="AA120" t="s">
        <v>42</v>
      </c>
      <c r="AB120" s="1">
        <f>$AB$8</f>
        <v>0</v>
      </c>
      <c r="AC120" s="1">
        <f>$AC$8</f>
        <v>0</v>
      </c>
      <c r="AD120" s="1">
        <f>$AD$8</f>
        <v>0</v>
      </c>
      <c r="AE120" s="1">
        <f>$AE$8</f>
        <v>0.5</v>
      </c>
      <c r="AF120" s="1">
        <f>$AF$8</f>
        <v>0.5</v>
      </c>
      <c r="AI120" t="s">
        <v>42</v>
      </c>
      <c r="AJ120" s="1">
        <v>0</v>
      </c>
      <c r="AK120" s="1">
        <v>0</v>
      </c>
      <c r="AL120" s="1">
        <f>IF(AD120="","",(SUM(AB120:AD120)))</f>
        <v>0</v>
      </c>
      <c r="AM120" s="1">
        <f>IFERROR(AE120,"")</f>
        <v>0.5</v>
      </c>
      <c r="AN120" s="1">
        <f>IF(AF120="","",(SUM(AF120)))</f>
        <v>0.5</v>
      </c>
      <c r="AP120" s="34">
        <f>IF(AM120&gt;=MAX(AL120,AN120),0,(MAX(AL120,AN120)-AM120)/(2*MAX(AL120,AN120)+MIN(AL120,AN120)))</f>
        <v>0</v>
      </c>
      <c r="AQ120" t="s">
        <v>42</v>
      </c>
      <c r="AR120" s="1">
        <v>0</v>
      </c>
      <c r="AS120" s="1">
        <v>0</v>
      </c>
      <c r="AT120" s="1">
        <f>IF(AM120="",AT113,AL120*(1-$AP120))</f>
        <v>0</v>
      </c>
      <c r="AU120" s="1">
        <f>IF(AM120="",AU113,AM120+AL120*$AP120+AN120*$AP120)</f>
        <v>0.5</v>
      </c>
      <c r="AV120" s="1">
        <f>IF(AM120="",AV113,AN120*(1-$AP120))</f>
        <v>0.5</v>
      </c>
      <c r="AW120" s="1"/>
      <c r="AY120" t="s">
        <v>42</v>
      </c>
      <c r="AZ120" s="10"/>
      <c r="BA120" s="10"/>
      <c r="BB120" s="10">
        <f>_xlfn.NORM.S.INV(IF(AT120=0,0.01%,AT120))</f>
        <v>-3.71901648545568</v>
      </c>
      <c r="BC120" s="10"/>
      <c r="BD120" s="10">
        <f>-_xlfn.NORM.S.INV(IF(AV120=0,0.01%,AV120))</f>
        <v>0</v>
      </c>
      <c r="BG120" t="s">
        <v>42</v>
      </c>
      <c r="BH120" s="10"/>
      <c r="BI120" s="10"/>
      <c r="BJ120" s="10">
        <f>BB120-$BB$8</f>
        <v>0</v>
      </c>
      <c r="BK120" s="10"/>
      <c r="BL120" s="10">
        <f>BD120-$BD$8</f>
        <v>0</v>
      </c>
    </row>
    <row r="122" spans="1:64">
      <c r="A122" s="9">
        <f>IF(RIGHT(A115,2)="12",(VALUE(LEFT(A115,4))+1)*100+1,A115+1)</f>
        <v>202010</v>
      </c>
      <c r="J122" s="9">
        <f>$A122</f>
        <v>202010</v>
      </c>
      <c r="R122" s="9">
        <f>$A122</f>
        <v>202010</v>
      </c>
      <c r="Z122" s="9">
        <f>$A122</f>
        <v>202010</v>
      </c>
      <c r="AH122" s="9">
        <f>$A122</f>
        <v>202010</v>
      </c>
      <c r="AP122" s="9">
        <f>$A122</f>
        <v>202010</v>
      </c>
      <c r="AX122" s="9">
        <f>$A122</f>
        <v>202010</v>
      </c>
      <c r="BF122" s="9">
        <f>$A122</f>
        <v>202010</v>
      </c>
    </row>
    <row r="123" spans="1:64">
      <c r="C123" t="s">
        <v>33</v>
      </c>
      <c r="D123" t="s">
        <v>2</v>
      </c>
      <c r="E123" t="s">
        <v>1</v>
      </c>
      <c r="F123" t="s">
        <v>0</v>
      </c>
      <c r="G123" t="s">
        <v>32</v>
      </c>
      <c r="L123" t="s">
        <v>2</v>
      </c>
      <c r="M123" t="s">
        <v>1</v>
      </c>
      <c r="N123" t="s">
        <v>0</v>
      </c>
      <c r="O123" t="s">
        <v>32</v>
      </c>
      <c r="T123" t="s">
        <v>2</v>
      </c>
      <c r="U123" t="s">
        <v>1</v>
      </c>
      <c r="V123" t="s">
        <v>0</v>
      </c>
      <c r="W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>AVERAGE(BH124:BL127)</f>
        <v>0.12119094338794925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>
        <f>A122</f>
        <v>202010</v>
      </c>
      <c r="B124" t="s">
        <v>2</v>
      </c>
      <c r="C124" s="1">
        <f>VLOOKUP($A124,'WCD I_our'!$A:$F,2,0)</f>
        <v>1.20815060892599E-2</v>
      </c>
      <c r="D124" s="1">
        <f>VLOOKUP($A124,'WCD I_our'!$A:$F,3,0)</f>
        <v>0.98013132986243501</v>
      </c>
      <c r="E124" s="1">
        <f>VLOOKUP($A124,'WCD I_our'!$A:$F,4,0)</f>
        <v>7.7871640483042504E-3</v>
      </c>
      <c r="F124" s="1">
        <f>VLOOKUP($A124,'WCD I_our'!$A:$F,5,0)</f>
        <v>0</v>
      </c>
      <c r="G124" s="1">
        <f>VLOOKUP($A124,'WCD I_our'!$A:$F,6,0)</f>
        <v>0</v>
      </c>
      <c r="K124" t="s">
        <v>2</v>
      </c>
      <c r="L124" s="1">
        <f>IF(TYPE(D124)=1,IF(D124&gt;100%,100%,IF(D124&lt;0,0,D124)),D124)</f>
        <v>0.98013132986243501</v>
      </c>
      <c r="M124" s="1">
        <f t="shared" ref="M124:M126" si="273">IF(TYPE(E124)=1,IF(E124&gt;100%,100%,IF(E124&lt;0,0,E124)),E124)</f>
        <v>7.7871640483042504E-3</v>
      </c>
      <c r="N124" s="1">
        <f t="shared" ref="N124:N126" si="274">IF(TYPE(F124)=1,IF(F124&gt;100%,100%,IF(F124&lt;0,0,F124)),F124)</f>
        <v>0</v>
      </c>
      <c r="O124" s="1">
        <f t="shared" ref="O124:O126" si="275">IF(TYPE(G124)=1,IF(G124&gt;100%,100%,IF(G124&lt;0,0,G124)),G124)</f>
        <v>0</v>
      </c>
      <c r="P124" s="1"/>
      <c r="S124" t="s">
        <v>2</v>
      </c>
      <c r="T124" s="1">
        <f>IFERROR(L124/SUM($L124:$O124),"")</f>
        <v>0.99211760474542965</v>
      </c>
      <c r="U124" s="1">
        <f t="shared" ref="U124:U126" si="276">IFERROR(M124/SUM($L124:$O124),"")</f>
        <v>7.882395254570301E-3</v>
      </c>
      <c r="V124" s="1">
        <f t="shared" ref="V124:V126" si="277">IFERROR(N124/SUM($L124:$O124),"")</f>
        <v>0</v>
      </c>
      <c r="W124" s="1">
        <f t="shared" ref="W124:W126" si="278">IFERROR(O124/SUM($L124:$O124),"")</f>
        <v>0</v>
      </c>
      <c r="X124" s="1"/>
      <c r="AA124" t="s">
        <v>2</v>
      </c>
      <c r="AB124" s="1">
        <f>IFERROR(T124,"")</f>
        <v>0.99211760474542965</v>
      </c>
      <c r="AC124" s="1">
        <f t="shared" ref="AC124:AC126" si="279">IFERROR(U124,"")</f>
        <v>7.882395254570301E-3</v>
      </c>
      <c r="AD124" s="1">
        <f t="shared" ref="AD124:AD126" si="280">IFERROR(V124,"")</f>
        <v>0</v>
      </c>
      <c r="AE124" s="1">
        <f t="shared" ref="AE124:AE126" si="281">IFERROR(W124,"")</f>
        <v>0</v>
      </c>
      <c r="AF124" s="1">
        <f t="shared" ref="AF124:AF126" si="282">IFERROR(X124,"")</f>
        <v>0</v>
      </c>
      <c r="AI124" t="s">
        <v>2</v>
      </c>
      <c r="AJ124" s="1">
        <f>IFERROR(AB124,"")</f>
        <v>0.99211760474542965</v>
      </c>
      <c r="AK124" s="1">
        <f>IF(AC124="","",SUM(AC124:AF124))</f>
        <v>7.882395254570301E-3</v>
      </c>
      <c r="AL124" s="1">
        <v>0</v>
      </c>
      <c r="AM124" s="1">
        <v>0</v>
      </c>
      <c r="AN124" s="1">
        <v>0</v>
      </c>
      <c r="AQ124" t="s">
        <v>2</v>
      </c>
      <c r="AR124" s="1">
        <f>IF(AJ124="",AR117,MAX(AJ124,50%))</f>
        <v>0.99211760474542965</v>
      </c>
      <c r="AS124" s="1">
        <f>IF(AK124="",AS117,MIN(AK124,50%))</f>
        <v>7.882395254570301E-3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>-_xlfn.NORM.S.INV(IF(AS124=0,0.01%,AS124))</f>
        <v>2.4143158317578211</v>
      </c>
      <c r="BB124" s="10"/>
      <c r="BC124" s="10"/>
      <c r="BG124" t="s">
        <v>2</v>
      </c>
      <c r="BH124" s="10"/>
      <c r="BI124" s="10">
        <f>BA124-$BA$5</f>
        <v>0.14487830482815012</v>
      </c>
      <c r="BJ124" s="10"/>
      <c r="BK124" s="10"/>
    </row>
    <row r="125" spans="1:64">
      <c r="A125" s="11">
        <f>A122</f>
        <v>202010</v>
      </c>
      <c r="B125" t="s">
        <v>1</v>
      </c>
      <c r="C125" s="1">
        <f>VLOOKUP($A125,'WCD I_our'!$G:$L,2,0)</f>
        <v>2.4715217398489201E-2</v>
      </c>
      <c r="D125" s="1">
        <f>VLOOKUP($A125,'WCD I_our'!$G:$L,3,0)</f>
        <v>0.38316495096737901</v>
      </c>
      <c r="E125" s="1">
        <f>VLOOKUP($A125,'WCD I_our'!$G:$L,4,0)</f>
        <v>0.34914251304010901</v>
      </c>
      <c r="F125" s="1">
        <f>VLOOKUP($A125,'WCD I_our'!$G:$L,5,0)</f>
        <v>0.242977318594022</v>
      </c>
      <c r="G125" s="1">
        <f>VLOOKUP($A125,'WCD I_our'!$G:$L,6,0)</f>
        <v>0</v>
      </c>
      <c r="K125" t="s">
        <v>1</v>
      </c>
      <c r="L125" s="1">
        <f t="shared" ref="L125:L126" si="283">IF(TYPE(D125)=1,IF(D125&gt;100%,100%,IF(D125&lt;0,0,D125)),D125)</f>
        <v>0.38316495096737901</v>
      </c>
      <c r="M125" s="1">
        <f t="shared" si="273"/>
        <v>0.34914251304010901</v>
      </c>
      <c r="N125" s="1">
        <f t="shared" si="274"/>
        <v>0.242977318594022</v>
      </c>
      <c r="O125" s="1">
        <f t="shared" si="275"/>
        <v>0</v>
      </c>
      <c r="P125" s="1"/>
      <c r="S125" t="s">
        <v>1</v>
      </c>
      <c r="T125" s="1">
        <f t="shared" ref="T125:T126" si="284">IFERROR(L125/SUM($L125:$O125),"")</f>
        <v>0.3928749405330727</v>
      </c>
      <c r="U125" s="1">
        <f t="shared" si="276"/>
        <v>0.35799032166665573</v>
      </c>
      <c r="V125" s="1">
        <f t="shared" si="277"/>
        <v>0.24913473780027148</v>
      </c>
      <c r="W125" s="1">
        <f t="shared" si="278"/>
        <v>0</v>
      </c>
      <c r="X125" s="1"/>
      <c r="AA125" t="s">
        <v>1</v>
      </c>
      <c r="AB125" s="1">
        <f t="shared" ref="AB125:AB126" si="285">IFERROR(T125,"")</f>
        <v>0.3928749405330727</v>
      </c>
      <c r="AC125" s="1">
        <f t="shared" si="279"/>
        <v>0.35799032166665573</v>
      </c>
      <c r="AD125" s="1">
        <f t="shared" si="280"/>
        <v>0.24913473780027148</v>
      </c>
      <c r="AE125" s="1">
        <f t="shared" si="281"/>
        <v>0</v>
      </c>
      <c r="AF125" s="1">
        <f t="shared" si="282"/>
        <v>0</v>
      </c>
      <c r="AI125" t="s">
        <v>1</v>
      </c>
      <c r="AJ125" s="1">
        <f>IF(AB125="","",(SUM(AB125)))</f>
        <v>0.3928749405330727</v>
      </c>
      <c r="AK125" s="1">
        <f>IFERROR(AC125,"")</f>
        <v>0.35799032166665573</v>
      </c>
      <c r="AL125" s="1">
        <f>IF(AD125="","",(SUM(AD125:AF125)))</f>
        <v>0.24913473780027148</v>
      </c>
      <c r="AM125" s="1">
        <v>0</v>
      </c>
      <c r="AN125" s="1">
        <v>0</v>
      </c>
      <c r="AP125" s="34">
        <f>IF(AK125&gt;=MAX(AJ125,AL125),0,(MAX(AJ125,AL125)-AK125)/(2*MAX(AJ125,AL125)+MIN(AJ125,AL125)))</f>
        <v>3.3708703589225807E-2</v>
      </c>
      <c r="AQ125" t="s">
        <v>1</v>
      </c>
      <c r="AR125" s="1">
        <f>IF(AK125="",AR118,AJ125*(1-$AP125))</f>
        <v>0.37963163561500862</v>
      </c>
      <c r="AS125" s="1">
        <f>IF(AK125="",AS118,AK125+AJ125*$AP125+AL125*$AP125)</f>
        <v>0.37963163561500868</v>
      </c>
      <c r="AT125" s="1">
        <f>IF(AK125="",AT118,AL125*(1-$AP125))</f>
        <v>0.24073672876998264</v>
      </c>
      <c r="AU125" s="1">
        <v>0</v>
      </c>
      <c r="AV125" s="1">
        <v>0</v>
      </c>
      <c r="AW125" s="1"/>
      <c r="AY125" t="s">
        <v>1</v>
      </c>
      <c r="AZ125" s="10">
        <f>_xlfn.NORM.S.INV(IF(AR125=0,0.01%,AR125))</f>
        <v>-0.30644838769225546</v>
      </c>
      <c r="BA125" s="10"/>
      <c r="BB125" s="10">
        <f>-_xlfn.NORM.S.INV(IF(AT125=0,0.01%,AT125))</f>
        <v>0.70393467273008326</v>
      </c>
      <c r="BC125" s="10"/>
      <c r="BG125" t="s">
        <v>1</v>
      </c>
      <c r="BH125" s="10">
        <f>AZ125-$AZ$6</f>
        <v>0.13029274459316559</v>
      </c>
      <c r="BI125" s="10"/>
      <c r="BJ125" s="10">
        <f>BB125-$BB$6</f>
        <v>7.1982744959326106E-2</v>
      </c>
      <c r="BK125" s="10"/>
    </row>
    <row r="126" spans="1:64">
      <c r="A126" s="11">
        <f>A122</f>
        <v>202010</v>
      </c>
      <c r="B126" t="s">
        <v>0</v>
      </c>
      <c r="C126" s="1">
        <f>VLOOKUP($A126,'WCD I_our'!$M:$R,2,0)</f>
        <v>0</v>
      </c>
      <c r="D126" s="1">
        <f>VLOOKUP($A126,'WCD I_our'!$M:$R,3,0)</f>
        <v>2.48677614151494E-2</v>
      </c>
      <c r="E126" s="1">
        <f>VLOOKUP($A126,'WCD I_our'!$M:$R,4,0)</f>
        <v>8.2830948138258406E-2</v>
      </c>
      <c r="F126" s="1">
        <f>VLOOKUP($A126,'WCD I_our'!$M:$R,5,0)</f>
        <v>0.83810940690701896</v>
      </c>
      <c r="G126" s="1">
        <f>VLOOKUP($A126,'WCD I_our'!$M:$R,6,0)</f>
        <v>5.4191883539573271E-2</v>
      </c>
      <c r="K126" t="s">
        <v>0</v>
      </c>
      <c r="L126" s="1">
        <f t="shared" si="283"/>
        <v>2.48677614151494E-2</v>
      </c>
      <c r="M126" s="1">
        <f t="shared" si="273"/>
        <v>8.2830948138258406E-2</v>
      </c>
      <c r="N126" s="1">
        <f t="shared" si="274"/>
        <v>0.83810940690701896</v>
      </c>
      <c r="O126" s="1">
        <f t="shared" si="275"/>
        <v>5.4191883539573271E-2</v>
      </c>
      <c r="P126" s="1"/>
      <c r="S126" t="s">
        <v>0</v>
      </c>
      <c r="T126" s="1">
        <f t="shared" si="284"/>
        <v>2.48677614151494E-2</v>
      </c>
      <c r="U126" s="1">
        <f t="shared" si="276"/>
        <v>8.2830948138258406E-2</v>
      </c>
      <c r="V126" s="1">
        <f t="shared" si="277"/>
        <v>0.83810940690701896</v>
      </c>
      <c r="W126" s="1">
        <f t="shared" si="278"/>
        <v>5.4191883539573271E-2</v>
      </c>
      <c r="X126" s="1"/>
      <c r="AA126" t="s">
        <v>0</v>
      </c>
      <c r="AB126" s="1">
        <f t="shared" si="285"/>
        <v>2.48677614151494E-2</v>
      </c>
      <c r="AC126" s="1">
        <f t="shared" si="279"/>
        <v>8.2830948138258406E-2</v>
      </c>
      <c r="AD126" s="1">
        <f t="shared" si="280"/>
        <v>0.83810940690701896</v>
      </c>
      <c r="AE126" s="1">
        <f t="shared" si="281"/>
        <v>5.4191883539573271E-2</v>
      </c>
      <c r="AF126" s="1">
        <f t="shared" si="282"/>
        <v>0</v>
      </c>
      <c r="AI126" t="s">
        <v>0</v>
      </c>
      <c r="AJ126" s="1">
        <v>0</v>
      </c>
      <c r="AK126" s="1">
        <f>IF(AC126="","",(SUM(AB126:AC126)))</f>
        <v>0.10769870955340781</v>
      </c>
      <c r="AL126" s="1">
        <f>IFERROR(AD126,"")</f>
        <v>0.83810940690701896</v>
      </c>
      <c r="AM126" s="1">
        <f>IF(AE126="","",(SUM(AE126:AF126)))</f>
        <v>5.4191883539573271E-2</v>
      </c>
      <c r="AN126" s="1">
        <v>0</v>
      </c>
      <c r="AP126" s="34">
        <f>IF(AL126&gt;=MAX(AK126,AM126),0,(MAX(AK126,AM126)-AL126)/(2*MAX(AK126,AM126)+MIN(AK126,AM126)))</f>
        <v>0</v>
      </c>
      <c r="AQ126" t="s">
        <v>0</v>
      </c>
      <c r="AR126" s="1">
        <v>0</v>
      </c>
      <c r="AS126" s="1">
        <f>IF(AL126="",AS119,AK126*(1-$AP126))</f>
        <v>0.10769870955340781</v>
      </c>
      <c r="AT126" s="1">
        <f>IF(AL126="",AT119,AL126+AK126*$AP126+AM126*$AP126)</f>
        <v>0.83810940690701896</v>
      </c>
      <c r="AU126" s="1">
        <f>IF(AL126="",AU119,AM126*(1-$AP126))</f>
        <v>5.4191883539573271E-2</v>
      </c>
      <c r="AV126" s="1">
        <v>0</v>
      </c>
      <c r="AW126" s="1"/>
      <c r="AY126" t="s">
        <v>0</v>
      </c>
      <c r="AZ126" s="10"/>
      <c r="BA126" s="10">
        <f>_xlfn.NORM.S.INV(IF(AS126=0,0.01%,AS126))</f>
        <v>-1.2388598113356375</v>
      </c>
      <c r="BB126" s="10"/>
      <c r="BC126" s="10">
        <f>-_xlfn.NORM.S.INV(IF(AU126=0,0.01%,AU126))</f>
        <v>1.6055002096671029</v>
      </c>
      <c r="BG126" t="s">
        <v>0</v>
      </c>
      <c r="BH126" s="10"/>
      <c r="BI126" s="10">
        <f>BA126-$BA$7</f>
        <v>-2.5358049882737488E-2</v>
      </c>
      <c r="BJ126" s="10"/>
      <c r="BK126" s="10">
        <f>BC126-$BC$7</f>
        <v>0.52654085921774052</v>
      </c>
    </row>
    <row r="127" spans="1:64">
      <c r="L127" s="1"/>
      <c r="M127" s="1"/>
      <c r="N127" s="1"/>
      <c r="O127" s="1"/>
      <c r="P127" s="1"/>
      <c r="T127" s="1"/>
      <c r="U127" s="1"/>
      <c r="V127" s="1"/>
      <c r="W127" s="1"/>
      <c r="X127" s="1"/>
      <c r="Z127" s="33"/>
      <c r="AA127" t="s">
        <v>42</v>
      </c>
      <c r="AB127" s="1">
        <f>$AB$8</f>
        <v>0</v>
      </c>
      <c r="AC127" s="1">
        <f>$AC$8</f>
        <v>0</v>
      </c>
      <c r="AD127" s="1">
        <f>$AD$8</f>
        <v>0</v>
      </c>
      <c r="AE127" s="1">
        <f>$AE$8</f>
        <v>0.5</v>
      </c>
      <c r="AF127" s="1">
        <f>$AF$8</f>
        <v>0.5</v>
      </c>
      <c r="AI127" t="s">
        <v>42</v>
      </c>
      <c r="AJ127" s="1">
        <v>0</v>
      </c>
      <c r="AK127" s="1">
        <v>0</v>
      </c>
      <c r="AL127" s="1">
        <f>IF(AD127="","",(SUM(AB127:AD127)))</f>
        <v>0</v>
      </c>
      <c r="AM127" s="1">
        <f>IFERROR(AE127,"")</f>
        <v>0.5</v>
      </c>
      <c r="AN127" s="1">
        <f>IF(AF127="","",(SUM(AF127)))</f>
        <v>0.5</v>
      </c>
      <c r="AP127" s="34">
        <f>IF(AM127&gt;=MAX(AL127,AN127),0,(MAX(AL127,AN127)-AM127)/(2*MAX(AL127,AN127)+MIN(AL127,AN127)))</f>
        <v>0</v>
      </c>
      <c r="AQ127" t="s">
        <v>42</v>
      </c>
      <c r="AR127" s="1">
        <v>0</v>
      </c>
      <c r="AS127" s="1">
        <v>0</v>
      </c>
      <c r="AT127" s="1">
        <f>IF(AM127="",AT120,AL127*(1-$AP127))</f>
        <v>0</v>
      </c>
      <c r="AU127" s="1">
        <f>IF(AM127="",AU120,AM127+AL127*$AP127+AN127*$AP127)</f>
        <v>0.5</v>
      </c>
      <c r="AV127" s="1">
        <f>IF(AM127="",AV120,AN127*(1-$AP127))</f>
        <v>0.5</v>
      </c>
      <c r="AW127" s="1"/>
      <c r="AY127" t="s">
        <v>42</v>
      </c>
      <c r="AZ127" s="10"/>
      <c r="BA127" s="10"/>
      <c r="BB127" s="10">
        <f>_xlfn.NORM.S.INV(IF(AT127=0,0.01%,AT127))</f>
        <v>-3.71901648545568</v>
      </c>
      <c r="BC127" s="10"/>
      <c r="BD127" s="10">
        <f>-_xlfn.NORM.S.INV(IF(AV127=0,0.01%,AV127))</f>
        <v>0</v>
      </c>
      <c r="BG127" t="s">
        <v>42</v>
      </c>
      <c r="BH127" s="10"/>
      <c r="BI127" s="10"/>
      <c r="BJ127" s="10">
        <f>BB127-$BB$8</f>
        <v>0</v>
      </c>
      <c r="BK127" s="10"/>
      <c r="BL127" s="10">
        <f>BD127-$BD$8</f>
        <v>0</v>
      </c>
    </row>
    <row r="129" spans="1:64">
      <c r="A129" s="9">
        <f>IF(RIGHT(A122,2)="12",(VALUE(LEFT(A122,4))+1)*100+1,A122+1)</f>
        <v>202011</v>
      </c>
      <c r="J129" s="9">
        <f>$A129</f>
        <v>202011</v>
      </c>
      <c r="R129" s="9">
        <f>$A129</f>
        <v>202011</v>
      </c>
      <c r="Z129" s="9">
        <f>$A129</f>
        <v>202011</v>
      </c>
      <c r="AH129" s="9">
        <f>$A129</f>
        <v>202011</v>
      </c>
      <c r="AP129" s="9">
        <f>$A129</f>
        <v>202011</v>
      </c>
      <c r="AX129" s="9">
        <f>$A129</f>
        <v>202011</v>
      </c>
      <c r="BF129" s="9">
        <f>$A129</f>
        <v>202011</v>
      </c>
    </row>
    <row r="130" spans="1:64">
      <c r="C130" t="s">
        <v>33</v>
      </c>
      <c r="D130" t="s">
        <v>2</v>
      </c>
      <c r="E130" t="s">
        <v>1</v>
      </c>
      <c r="F130" t="s">
        <v>0</v>
      </c>
      <c r="G130" t="s">
        <v>32</v>
      </c>
      <c r="L130" t="s">
        <v>2</v>
      </c>
      <c r="M130" t="s">
        <v>1</v>
      </c>
      <c r="N130" t="s">
        <v>0</v>
      </c>
      <c r="O130" t="s">
        <v>32</v>
      </c>
      <c r="T130" t="s">
        <v>2</v>
      </c>
      <c r="U130" t="s">
        <v>1</v>
      </c>
      <c r="V130" t="s">
        <v>0</v>
      </c>
      <c r="W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>AVERAGE(BH131:BL134)</f>
        <v>6.4463854301819917E-2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>
        <f>A129</f>
        <v>202011</v>
      </c>
      <c r="B131" t="s">
        <v>2</v>
      </c>
      <c r="C131" s="1">
        <f>VLOOKUP($A131,'WCD I_our'!$A:$F,2,0)</f>
        <v>1.17353494914345E-2</v>
      </c>
      <c r="D131" s="1">
        <f>VLOOKUP($A131,'WCD I_our'!$A:$F,3,0)</f>
        <v>0.975485155631166</v>
      </c>
      <c r="E131" s="1">
        <f>VLOOKUP($A131,'WCD I_our'!$A:$F,4,0)</f>
        <v>1.2779494877399499E-2</v>
      </c>
      <c r="F131" s="1">
        <f>VLOOKUP($A131,'WCD I_our'!$A:$F,5,0)</f>
        <v>0</v>
      </c>
      <c r="G131" s="1">
        <f>VLOOKUP($A131,'WCD I_our'!$A:$F,6,0)</f>
        <v>0</v>
      </c>
      <c r="K131" t="s">
        <v>2</v>
      </c>
      <c r="L131" s="1">
        <f>IF(TYPE(D131)=1,IF(D131&gt;100%,100%,IF(D131&lt;0,0,D131)),D131)</f>
        <v>0.975485155631166</v>
      </c>
      <c r="M131" s="1">
        <f t="shared" ref="M131:M133" si="286">IF(TYPE(E131)=1,IF(E131&gt;100%,100%,IF(E131&lt;0,0,E131)),E131)</f>
        <v>1.2779494877399499E-2</v>
      </c>
      <c r="N131" s="1">
        <f t="shared" ref="N131:N133" si="287">IF(TYPE(F131)=1,IF(F131&gt;100%,100%,IF(F131&lt;0,0,F131)),F131)</f>
        <v>0</v>
      </c>
      <c r="O131" s="1">
        <f t="shared" ref="O131:O133" si="288">IF(TYPE(G131)=1,IF(G131&gt;100%,100%,IF(G131&lt;0,0,G131)),G131)</f>
        <v>0</v>
      </c>
      <c r="P131" s="1"/>
      <c r="S131" t="s">
        <v>2</v>
      </c>
      <c r="T131" s="1">
        <f>IFERROR(L131/SUM($L131:$O131),"")</f>
        <v>0.98706875241280445</v>
      </c>
      <c r="U131" s="1">
        <f t="shared" ref="U131:U133" si="289">IFERROR(M131/SUM($L131:$O131),"")</f>
        <v>1.2931247587195507E-2</v>
      </c>
      <c r="V131" s="1">
        <f t="shared" ref="V131:V133" si="290">IFERROR(N131/SUM($L131:$O131),"")</f>
        <v>0</v>
      </c>
      <c r="W131" s="1">
        <f t="shared" ref="W131:W133" si="291">IFERROR(O131/SUM($L131:$O131),"")</f>
        <v>0</v>
      </c>
      <c r="X131" s="1"/>
      <c r="AA131" t="s">
        <v>2</v>
      </c>
      <c r="AB131" s="1">
        <f>IFERROR(T131,"")</f>
        <v>0.98706875241280445</v>
      </c>
      <c r="AC131" s="1">
        <f t="shared" ref="AC131:AC133" si="292">IFERROR(U131,"")</f>
        <v>1.2931247587195507E-2</v>
      </c>
      <c r="AD131" s="1">
        <f t="shared" ref="AD131:AD133" si="293">IFERROR(V131,"")</f>
        <v>0</v>
      </c>
      <c r="AE131" s="1">
        <f t="shared" ref="AE131:AE133" si="294">IFERROR(W131,"")</f>
        <v>0</v>
      </c>
      <c r="AF131" s="1">
        <f t="shared" ref="AF131:AF133" si="295">IFERROR(X131,"")</f>
        <v>0</v>
      </c>
      <c r="AI131" t="s">
        <v>2</v>
      </c>
      <c r="AJ131" s="1">
        <f>IFERROR(AB131,"")</f>
        <v>0.98706875241280445</v>
      </c>
      <c r="AK131" s="1">
        <f>IF(AC131="","",SUM(AC131:AF131))</f>
        <v>1.2931247587195507E-2</v>
      </c>
      <c r="AL131" s="1">
        <v>0</v>
      </c>
      <c r="AM131" s="1">
        <v>0</v>
      </c>
      <c r="AN131" s="1">
        <v>0</v>
      </c>
      <c r="AQ131" t="s">
        <v>2</v>
      </c>
      <c r="AR131" s="1">
        <f>IF(AJ131="",AR124,MAX(AJ131,50%))</f>
        <v>0.98706875241280445</v>
      </c>
      <c r="AS131" s="1">
        <f>IF(AK131="",AS124,MIN(AK131,50%))</f>
        <v>1.2931247587195507E-2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>-_xlfn.NORM.S.INV(IF(AS131=0,0.01%,AS131))</f>
        <v>2.2282703066682075</v>
      </c>
      <c r="BB131" s="10"/>
      <c r="BC131" s="10"/>
      <c r="BG131" t="s">
        <v>2</v>
      </c>
      <c r="BH131" s="10"/>
      <c r="BI131" s="10">
        <f>BA131-$BA$5</f>
        <v>-4.1167220261463466E-2</v>
      </c>
      <c r="BJ131" s="10"/>
      <c r="BK131" s="10"/>
    </row>
    <row r="132" spans="1:64">
      <c r="A132" s="11">
        <f>A129</f>
        <v>202011</v>
      </c>
      <c r="B132" t="s">
        <v>1</v>
      </c>
      <c r="C132" s="1">
        <f>VLOOKUP($A132,'WCD I_our'!$G:$L,2,0)</f>
        <v>3.3862245147371503E-2</v>
      </c>
      <c r="D132" s="1">
        <f>VLOOKUP($A132,'WCD I_our'!$G:$L,3,0)</f>
        <v>0.268240145961336</v>
      </c>
      <c r="E132" s="1">
        <f>VLOOKUP($A132,'WCD I_our'!$G:$L,4,0)</f>
        <v>0.50962220177871098</v>
      </c>
      <c r="F132" s="1">
        <f>VLOOKUP($A132,'WCD I_our'!$G:$L,5,0)</f>
        <v>0.18827540711258001</v>
      </c>
      <c r="G132" s="1">
        <f>VLOOKUP($A132,'WCD I_our'!$G:$L,6,0)</f>
        <v>0</v>
      </c>
      <c r="K132" t="s">
        <v>1</v>
      </c>
      <c r="L132" s="1">
        <f t="shared" ref="L132:L133" si="296">IF(TYPE(D132)=1,IF(D132&gt;100%,100%,IF(D132&lt;0,0,D132)),D132)</f>
        <v>0.268240145961336</v>
      </c>
      <c r="M132" s="1">
        <f t="shared" si="286"/>
        <v>0.50962220177871098</v>
      </c>
      <c r="N132" s="1">
        <f t="shared" si="287"/>
        <v>0.18827540711258001</v>
      </c>
      <c r="O132" s="1">
        <f t="shared" si="288"/>
        <v>0</v>
      </c>
      <c r="P132" s="1"/>
      <c r="S132" t="s">
        <v>1</v>
      </c>
      <c r="T132" s="1">
        <f t="shared" ref="T132:T133" si="297">IFERROR(L132/SUM($L132:$O132),"")</f>
        <v>0.27764171787516251</v>
      </c>
      <c r="U132" s="1">
        <f t="shared" si="289"/>
        <v>0.52748399409817892</v>
      </c>
      <c r="V132" s="1">
        <f t="shared" si="290"/>
        <v>0.19487428802665846</v>
      </c>
      <c r="W132" s="1">
        <f t="shared" si="291"/>
        <v>0</v>
      </c>
      <c r="X132" s="1"/>
      <c r="AA132" t="s">
        <v>1</v>
      </c>
      <c r="AB132" s="1">
        <f t="shared" ref="AB132:AB133" si="298">IFERROR(T132,"")</f>
        <v>0.27764171787516251</v>
      </c>
      <c r="AC132" s="1">
        <f t="shared" si="292"/>
        <v>0.52748399409817892</v>
      </c>
      <c r="AD132" s="1">
        <f t="shared" si="293"/>
        <v>0.19487428802665846</v>
      </c>
      <c r="AE132" s="1">
        <f t="shared" si="294"/>
        <v>0</v>
      </c>
      <c r="AF132" s="1">
        <f t="shared" si="295"/>
        <v>0</v>
      </c>
      <c r="AI132" t="s">
        <v>1</v>
      </c>
      <c r="AJ132" s="1">
        <f>IF(AB132="","",(SUM(AB132)))</f>
        <v>0.27764171787516251</v>
      </c>
      <c r="AK132" s="1">
        <f>IFERROR(AC132,"")</f>
        <v>0.52748399409817892</v>
      </c>
      <c r="AL132" s="1">
        <f>IF(AD132="","",(SUM(AD132:AF132)))</f>
        <v>0.19487428802665846</v>
      </c>
      <c r="AM132" s="1">
        <v>0</v>
      </c>
      <c r="AN132" s="1">
        <v>0</v>
      </c>
      <c r="AP132" s="34">
        <f>IF(AK132&gt;=MAX(AJ132,AL132),0,(MAX(AJ132,AL132)-AK132)/(2*MAX(AJ132,AL132)+MIN(AJ132,AL132)))</f>
        <v>0</v>
      </c>
      <c r="AQ132" t="s">
        <v>1</v>
      </c>
      <c r="AR132" s="1">
        <f>IF(AK132="",AR125,AJ132*(1-$AP132))</f>
        <v>0.27764171787516251</v>
      </c>
      <c r="AS132" s="1">
        <f>IF(AK132="",AS125,AK132+AJ132*$AP132+AL132*$AP132)</f>
        <v>0.52748399409817892</v>
      </c>
      <c r="AT132" s="1">
        <f>IF(AK132="",AT125,AL132*(1-$AP132))</f>
        <v>0.19487428802665846</v>
      </c>
      <c r="AU132" s="1">
        <v>0</v>
      </c>
      <c r="AV132" s="1">
        <v>0</v>
      </c>
      <c r="AW132" s="1"/>
      <c r="AY132" t="s">
        <v>1</v>
      </c>
      <c r="AZ132" s="10">
        <f>_xlfn.NORM.S.INV(IF(AR132=0,0.01%,AR132))</f>
        <v>-0.58986160679860722</v>
      </c>
      <c r="BA132" s="10"/>
      <c r="BB132" s="10">
        <f>-_xlfn.NORM.S.INV(IF(AT132=0,0.01%,AT132))</f>
        <v>0.8600734126426488</v>
      </c>
      <c r="BC132" s="10"/>
      <c r="BG132" t="s">
        <v>1</v>
      </c>
      <c r="BH132" s="10">
        <f>AZ132-$AZ$6</f>
        <v>-0.15312047451318617</v>
      </c>
      <c r="BI132" s="10"/>
      <c r="BJ132" s="10">
        <f>BB132-$BB$6</f>
        <v>0.22812148487189166</v>
      </c>
      <c r="BK132" s="10"/>
    </row>
    <row r="133" spans="1:64">
      <c r="A133" s="11">
        <f>A129</f>
        <v>202011</v>
      </c>
      <c r="B133" t="s">
        <v>0</v>
      </c>
      <c r="C133" s="1">
        <f>VLOOKUP($A133,'WCD I_our'!$M:$R,2,0)</f>
        <v>1.09965039748804E-2</v>
      </c>
      <c r="D133" s="1">
        <f>VLOOKUP($A133,'WCD I_our'!$M:$R,3,0)</f>
        <v>3.4069450231781401E-2</v>
      </c>
      <c r="E133" s="1">
        <f>VLOOKUP($A133,'WCD I_our'!$M:$R,4,0)</f>
        <v>7.7330784059407506E-2</v>
      </c>
      <c r="F133" s="1">
        <f>VLOOKUP($A133,'WCD I_our'!$M:$R,5,0)</f>
        <v>0.81095027332276304</v>
      </c>
      <c r="G133" s="1">
        <f>VLOOKUP($A133,'WCD I_our'!$M:$R,6,0)</f>
        <v>6.6652988411167624E-2</v>
      </c>
      <c r="K133" t="s">
        <v>0</v>
      </c>
      <c r="L133" s="1">
        <f t="shared" si="296"/>
        <v>3.4069450231781401E-2</v>
      </c>
      <c r="M133" s="1">
        <f t="shared" si="286"/>
        <v>7.7330784059407506E-2</v>
      </c>
      <c r="N133" s="1">
        <f t="shared" si="287"/>
        <v>0.81095027332276304</v>
      </c>
      <c r="O133" s="1">
        <f t="shared" si="288"/>
        <v>6.6652988411167624E-2</v>
      </c>
      <c r="P133" s="1"/>
      <c r="S133" t="s">
        <v>0</v>
      </c>
      <c r="T133" s="1">
        <f t="shared" si="297"/>
        <v>3.4448260667135272E-2</v>
      </c>
      <c r="U133" s="1">
        <f t="shared" si="289"/>
        <v>7.8190607384307359E-2</v>
      </c>
      <c r="V133" s="1">
        <f t="shared" si="290"/>
        <v>0.81996704418339672</v>
      </c>
      <c r="W133" s="1">
        <f t="shared" si="291"/>
        <v>6.7394087765160648E-2</v>
      </c>
      <c r="X133" s="1"/>
      <c r="AA133" t="s">
        <v>0</v>
      </c>
      <c r="AB133" s="1">
        <f t="shared" si="298"/>
        <v>3.4448260667135272E-2</v>
      </c>
      <c r="AC133" s="1">
        <f t="shared" si="292"/>
        <v>7.8190607384307359E-2</v>
      </c>
      <c r="AD133" s="1">
        <f t="shared" si="293"/>
        <v>0.81996704418339672</v>
      </c>
      <c r="AE133" s="1">
        <f t="shared" si="294"/>
        <v>6.7394087765160648E-2</v>
      </c>
      <c r="AF133" s="1">
        <f t="shared" si="295"/>
        <v>0</v>
      </c>
      <c r="AI133" t="s">
        <v>0</v>
      </c>
      <c r="AJ133" s="1">
        <v>0</v>
      </c>
      <c r="AK133" s="1">
        <f>IF(AC133="","",(SUM(AB133:AC133)))</f>
        <v>0.11263886805144263</v>
      </c>
      <c r="AL133" s="1">
        <f>IFERROR(AD133,"")</f>
        <v>0.81996704418339672</v>
      </c>
      <c r="AM133" s="1">
        <f>IF(AE133="","",(SUM(AE133:AF133)))</f>
        <v>6.7394087765160648E-2</v>
      </c>
      <c r="AN133" s="1">
        <v>0</v>
      </c>
      <c r="AP133" s="34">
        <f>IF(AL133&gt;=MAX(AK133,AM133),0,(MAX(AK133,AM133)-AL133)/(2*MAX(AK133,AM133)+MIN(AK133,AM133)))</f>
        <v>0</v>
      </c>
      <c r="AQ133" t="s">
        <v>0</v>
      </c>
      <c r="AR133" s="1">
        <v>0</v>
      </c>
      <c r="AS133" s="1">
        <f>IF(AL133="",AS126,AK133*(1-$AP133))</f>
        <v>0.11263886805144263</v>
      </c>
      <c r="AT133" s="1">
        <f>IF(AL133="",AT126,AL133+AK133*$AP133+AM133*$AP133)</f>
        <v>0.81996704418339672</v>
      </c>
      <c r="AU133" s="1">
        <f>IF(AL133="",AU126,AM133*(1-$AP133))</f>
        <v>6.7394087765160648E-2</v>
      </c>
      <c r="AV133" s="1">
        <v>0</v>
      </c>
      <c r="AW133" s="1"/>
      <c r="AY133" t="s">
        <v>0</v>
      </c>
      <c r="AZ133" s="10"/>
      <c r="BA133" s="10">
        <f>_xlfn.NORM.S.INV(IF(AS133=0,0.01%,AS133))</f>
        <v>-1.2126132095580759</v>
      </c>
      <c r="BB133" s="10"/>
      <c r="BC133" s="10">
        <f>-_xlfn.NORM.S.INV(IF(AU133=0,0.01%,AU133))</f>
        <v>1.4954839885700357</v>
      </c>
      <c r="BG133" t="s">
        <v>0</v>
      </c>
      <c r="BH133" s="10"/>
      <c r="BI133" s="10">
        <f>BA133-$BA$7</f>
        <v>8.8855189482406338E-4</v>
      </c>
      <c r="BJ133" s="10"/>
      <c r="BK133" s="10">
        <f>BC133-$BC$7</f>
        <v>0.41652463812067331</v>
      </c>
    </row>
    <row r="134" spans="1:64">
      <c r="L134" s="1"/>
      <c r="M134" s="1"/>
      <c r="N134" s="1"/>
      <c r="O134" s="1"/>
      <c r="P134" s="1"/>
      <c r="T134" s="1"/>
      <c r="U134" s="1"/>
      <c r="V134" s="1"/>
      <c r="W134" s="1"/>
      <c r="X134" s="1"/>
      <c r="Z134" s="33"/>
      <c r="AA134" t="s">
        <v>42</v>
      </c>
      <c r="AB134" s="1">
        <f>$AB$8</f>
        <v>0</v>
      </c>
      <c r="AC134" s="1">
        <f>$AC$8</f>
        <v>0</v>
      </c>
      <c r="AD134" s="1">
        <f>$AD$8</f>
        <v>0</v>
      </c>
      <c r="AE134" s="1">
        <f>$AE$8</f>
        <v>0.5</v>
      </c>
      <c r="AF134" s="1">
        <f>$AF$8</f>
        <v>0.5</v>
      </c>
      <c r="AI134" t="s">
        <v>42</v>
      </c>
      <c r="AJ134" s="1">
        <v>0</v>
      </c>
      <c r="AK134" s="1">
        <v>0</v>
      </c>
      <c r="AL134" s="1">
        <f>IF(AD134="","",(SUM(AB134:AD134)))</f>
        <v>0</v>
      </c>
      <c r="AM134" s="1">
        <f>IFERROR(AE134,"")</f>
        <v>0.5</v>
      </c>
      <c r="AN134" s="1">
        <f>IF(AF134="","",(SUM(AF134)))</f>
        <v>0.5</v>
      </c>
      <c r="AP134" s="34">
        <f>IF(AM134&gt;=MAX(AL134,AN134),0,(MAX(AL134,AN134)-AM134)/(2*MAX(AL134,AN134)+MIN(AL134,AN134)))</f>
        <v>0</v>
      </c>
      <c r="AQ134" t="s">
        <v>42</v>
      </c>
      <c r="AR134" s="1">
        <v>0</v>
      </c>
      <c r="AS134" s="1">
        <v>0</v>
      </c>
      <c r="AT134" s="1">
        <f>IF(AM134="",AT127,AL134*(1-$AP134))</f>
        <v>0</v>
      </c>
      <c r="AU134" s="1">
        <f>IF(AM134="",AU127,AM134+AL134*$AP134+AN134*$AP134)</f>
        <v>0.5</v>
      </c>
      <c r="AV134" s="1">
        <f>IF(AM134="",AV127,AN134*(1-$AP134))</f>
        <v>0.5</v>
      </c>
      <c r="AW134" s="1"/>
      <c r="AY134" t="s">
        <v>42</v>
      </c>
      <c r="AZ134" s="10"/>
      <c r="BA134" s="10"/>
      <c r="BB134" s="10">
        <f>_xlfn.NORM.S.INV(IF(AT134=0,0.01%,AT134))</f>
        <v>-3.71901648545568</v>
      </c>
      <c r="BC134" s="10"/>
      <c r="BD134" s="10">
        <f>-_xlfn.NORM.S.INV(IF(AV134=0,0.01%,AV134))</f>
        <v>0</v>
      </c>
      <c r="BG134" t="s">
        <v>42</v>
      </c>
      <c r="BH134" s="10"/>
      <c r="BI134" s="10"/>
      <c r="BJ134" s="10">
        <f>BB134-$BB$8</f>
        <v>0</v>
      </c>
      <c r="BK134" s="10"/>
      <c r="BL134" s="10">
        <f>BD134-$BD$8</f>
        <v>0</v>
      </c>
    </row>
    <row r="135" spans="1:64">
      <c r="J135" s="36"/>
      <c r="K135" s="26"/>
      <c r="L135" s="26"/>
      <c r="M135" s="26"/>
      <c r="N135" s="26"/>
      <c r="O135" s="26"/>
      <c r="P135" s="26"/>
      <c r="Q135" s="26"/>
      <c r="R135" s="36"/>
      <c r="S135" s="26"/>
      <c r="T135" s="26"/>
      <c r="U135" s="26"/>
      <c r="V135" s="26"/>
      <c r="W135" s="26"/>
      <c r="X135" s="26"/>
      <c r="Y135" s="26"/>
      <c r="Z135" s="36"/>
      <c r="AA135" s="26"/>
      <c r="AB135" s="26"/>
      <c r="AC135" s="26"/>
      <c r="AD135" s="26"/>
      <c r="AE135" s="26"/>
      <c r="AF135" s="26"/>
    </row>
    <row r="136" spans="1:64">
      <c r="A136" s="9">
        <f>IF(RIGHT(A129,2)="12",(VALUE(LEFT(A129,4))+1)*100+1,A129+1)</f>
        <v>202012</v>
      </c>
      <c r="J136" s="9">
        <f>$A136</f>
        <v>202012</v>
      </c>
      <c r="R136" s="9">
        <f>$A136</f>
        <v>202012</v>
      </c>
      <c r="Z136" s="9">
        <f>$A136</f>
        <v>202012</v>
      </c>
      <c r="AH136" s="9">
        <f>$A136</f>
        <v>202012</v>
      </c>
      <c r="AP136" s="9">
        <f>$A136</f>
        <v>202012</v>
      </c>
      <c r="AX136" s="9">
        <f>$A136</f>
        <v>202012</v>
      </c>
      <c r="BF136" s="9">
        <f>$A136</f>
        <v>202012</v>
      </c>
    </row>
    <row r="137" spans="1:64">
      <c r="C137" t="s">
        <v>33</v>
      </c>
      <c r="D137" t="s">
        <v>2</v>
      </c>
      <c r="E137" t="s">
        <v>1</v>
      </c>
      <c r="F137" t="s">
        <v>0</v>
      </c>
      <c r="G137" t="s">
        <v>32</v>
      </c>
      <c r="L137" t="s">
        <v>2</v>
      </c>
      <c r="M137" t="s">
        <v>1</v>
      </c>
      <c r="N137" t="s">
        <v>0</v>
      </c>
      <c r="O137" t="s">
        <v>32</v>
      </c>
      <c r="T137" t="s">
        <v>2</v>
      </c>
      <c r="U137" t="s">
        <v>1</v>
      </c>
      <c r="V137" t="s">
        <v>0</v>
      </c>
      <c r="W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>AVERAGE(BH138:BL141)</f>
        <v>9.8769628917363406E-2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>
        <f>A136</f>
        <v>202012</v>
      </c>
      <c r="B138" t="s">
        <v>2</v>
      </c>
      <c r="C138" s="1">
        <f>VLOOKUP($A138,'WCD I_our'!$A:$F,2,0)</f>
        <v>1.3602119909716799E-2</v>
      </c>
      <c r="D138" s="1">
        <f>VLOOKUP($A138,'WCD I_our'!$A:$F,3,0)</f>
        <v>0.97592852861617596</v>
      </c>
      <c r="E138" s="1">
        <f>VLOOKUP($A138,'WCD I_our'!$A:$F,4,0)</f>
        <v>1.0120622739746701E-2</v>
      </c>
      <c r="F138" s="1">
        <f>VLOOKUP($A138,'WCD I_our'!$A:$F,5,0)</f>
        <v>3.4872873435990798E-4</v>
      </c>
      <c r="G138" s="1">
        <f>VLOOKUP($A138,'WCD I_our'!$A:$F,6,0)</f>
        <v>0</v>
      </c>
      <c r="K138" t="s">
        <v>2</v>
      </c>
      <c r="L138" s="1">
        <f>IF(TYPE(D138)=1,IF(D138&gt;100%,100%,IF(D138&lt;0,0,D138)),D138)</f>
        <v>0.97592852861617596</v>
      </c>
      <c r="M138" s="1">
        <f t="shared" ref="M138:M140" si="299">IF(TYPE(E138)=1,IF(E138&gt;100%,100%,IF(E138&lt;0,0,E138)),E138)</f>
        <v>1.0120622739746701E-2</v>
      </c>
      <c r="N138" s="1">
        <f t="shared" ref="N138:N140" si="300">IF(TYPE(F138)=1,IF(F138&gt;100%,100%,IF(F138&lt;0,0,F138)),F138)</f>
        <v>3.4872873435990798E-4</v>
      </c>
      <c r="O138" s="1">
        <f t="shared" ref="O138:O140" si="301">IF(TYPE(G138)=1,IF(G138&gt;100%,100%,IF(G138&lt;0,0,G138)),G138)</f>
        <v>0</v>
      </c>
      <c r="P138" s="1"/>
      <c r="S138" t="s">
        <v>2</v>
      </c>
      <c r="T138" s="1">
        <f>IFERROR(L138/SUM($L138:$O138),"")</f>
        <v>0.98938627942595714</v>
      </c>
      <c r="U138" s="1">
        <f t="shared" ref="U138:U140" si="302">IFERROR(M138/SUM($L138:$O138),"")</f>
        <v>1.0260182978921634E-2</v>
      </c>
      <c r="V138" s="1">
        <f t="shared" ref="V138:V140" si="303">IFERROR(N138/SUM($L138:$O138),"")</f>
        <v>3.535375951213416E-4</v>
      </c>
      <c r="W138" s="1">
        <f t="shared" ref="W138:W140" si="304">IFERROR(O138/SUM($L138:$O138),"")</f>
        <v>0</v>
      </c>
      <c r="X138" s="1"/>
      <c r="AA138" t="s">
        <v>2</v>
      </c>
      <c r="AB138" s="1">
        <f>IFERROR(T138,"")</f>
        <v>0.98938627942595714</v>
      </c>
      <c r="AC138" s="1">
        <f t="shared" ref="AC138:AC140" si="305">IFERROR(U138,"")</f>
        <v>1.0260182978921634E-2</v>
      </c>
      <c r="AD138" s="1">
        <f t="shared" ref="AD138:AD140" si="306">IFERROR(V138,"")</f>
        <v>3.535375951213416E-4</v>
      </c>
      <c r="AE138" s="1">
        <f t="shared" ref="AE138:AE140" si="307">IFERROR(W138,"")</f>
        <v>0</v>
      </c>
      <c r="AF138" s="1">
        <f t="shared" ref="AF138:AF140" si="308">IFERROR(X138,"")</f>
        <v>0</v>
      </c>
      <c r="AI138" t="s">
        <v>2</v>
      </c>
      <c r="AJ138" s="1">
        <f>IFERROR(AB138,"")</f>
        <v>0.98938627942595714</v>
      </c>
      <c r="AK138" s="1">
        <f>IF(AC138="","",SUM(AC138:AF138))</f>
        <v>1.0613720574042976E-2</v>
      </c>
      <c r="AL138" s="1">
        <v>0</v>
      </c>
      <c r="AM138" s="1">
        <v>0</v>
      </c>
      <c r="AN138" s="1">
        <v>0</v>
      </c>
      <c r="AQ138" t="s">
        <v>2</v>
      </c>
      <c r="AR138" s="1">
        <f>IF(AJ138="",AR131,MAX(AJ138,50%))</f>
        <v>0.98938627942595714</v>
      </c>
      <c r="AS138" s="1">
        <f>IF(AK138="",AS131,MIN(AK138,50%))</f>
        <v>1.0613720574042976E-2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>-_xlfn.NORM.S.INV(IF(AS138=0,0.01%,AS138))</f>
        <v>2.3039145434066421</v>
      </c>
      <c r="BB138" s="10"/>
      <c r="BC138" s="10"/>
      <c r="BG138" t="s">
        <v>2</v>
      </c>
      <c r="BH138" s="10"/>
      <c r="BI138" s="10">
        <f>BA138-$BA$5</f>
        <v>3.4477016476971212E-2</v>
      </c>
      <c r="BJ138" s="10"/>
      <c r="BK138" s="10"/>
    </row>
    <row r="139" spans="1:64">
      <c r="A139" s="11">
        <f>A136</f>
        <v>202012</v>
      </c>
      <c r="B139" t="s">
        <v>1</v>
      </c>
      <c r="C139" s="1">
        <f>VLOOKUP($A139,'WCD I_our'!$G:$L,2,0)</f>
        <v>2.1730024991677001E-2</v>
      </c>
      <c r="D139" s="1">
        <f>VLOOKUP($A139,'WCD I_our'!$G:$L,3,0)</f>
        <v>0.359915775901889</v>
      </c>
      <c r="E139" s="1">
        <f>VLOOKUP($A139,'WCD I_our'!$G:$L,4,0)</f>
        <v>0.43199343746861701</v>
      </c>
      <c r="F139" s="1">
        <f>VLOOKUP($A139,'WCD I_our'!$G:$L,5,0)</f>
        <v>0.18636076163781601</v>
      </c>
      <c r="G139" s="1">
        <f>VLOOKUP($A139,'WCD I_our'!$G:$L,6,0)</f>
        <v>0</v>
      </c>
      <c r="K139" t="s">
        <v>1</v>
      </c>
      <c r="L139" s="1">
        <f t="shared" ref="L139:L140" si="309">IF(TYPE(D139)=1,IF(D139&gt;100%,100%,IF(D139&lt;0,0,D139)),D139)</f>
        <v>0.359915775901889</v>
      </c>
      <c r="M139" s="1">
        <f t="shared" si="299"/>
        <v>0.43199343746861701</v>
      </c>
      <c r="N139" s="1">
        <f t="shared" si="300"/>
        <v>0.18636076163781601</v>
      </c>
      <c r="O139" s="1">
        <f t="shared" si="301"/>
        <v>0</v>
      </c>
      <c r="P139" s="1"/>
      <c r="S139" t="s">
        <v>1</v>
      </c>
      <c r="T139" s="1">
        <f t="shared" ref="T139:T140" si="310">IFERROR(L139/SUM($L139:$O139),"")</f>
        <v>0.36791047982314623</v>
      </c>
      <c r="U139" s="1">
        <f t="shared" si="302"/>
        <v>0.44158918141685999</v>
      </c>
      <c r="V139" s="1">
        <f t="shared" si="303"/>
        <v>0.19050033875999378</v>
      </c>
      <c r="W139" s="1">
        <f t="shared" si="304"/>
        <v>0</v>
      </c>
      <c r="X139" s="1"/>
      <c r="AA139" t="s">
        <v>1</v>
      </c>
      <c r="AB139" s="1">
        <f t="shared" ref="AB139:AB140" si="311">IFERROR(T139,"")</f>
        <v>0.36791047982314623</v>
      </c>
      <c r="AC139" s="1">
        <f t="shared" si="305"/>
        <v>0.44158918141685999</v>
      </c>
      <c r="AD139" s="1">
        <f t="shared" si="306"/>
        <v>0.19050033875999378</v>
      </c>
      <c r="AE139" s="1">
        <f t="shared" si="307"/>
        <v>0</v>
      </c>
      <c r="AF139" s="1">
        <f t="shared" si="308"/>
        <v>0</v>
      </c>
      <c r="AI139" t="s">
        <v>1</v>
      </c>
      <c r="AJ139" s="1">
        <f>IF(AB139="","",(SUM(AB139)))</f>
        <v>0.36791047982314623</v>
      </c>
      <c r="AK139" s="1">
        <f>IFERROR(AC139,"")</f>
        <v>0.44158918141685999</v>
      </c>
      <c r="AL139" s="1">
        <f>IF(AD139="","",(SUM(AD139:AF139)))</f>
        <v>0.19050033875999378</v>
      </c>
      <c r="AM139" s="1">
        <v>0</v>
      </c>
      <c r="AN139" s="1">
        <v>0</v>
      </c>
      <c r="AP139" s="34">
        <f>IF(AK139&gt;=MAX(AJ139,AL139),0,(MAX(AJ139,AL139)-AK139)/(2*MAX(AJ139,AL139)+MIN(AJ139,AL139)))</f>
        <v>0</v>
      </c>
      <c r="AQ139" t="s">
        <v>1</v>
      </c>
      <c r="AR139" s="1">
        <f>IF(AK139="",AR132,AJ139*(1-$AP139))</f>
        <v>0.36791047982314623</v>
      </c>
      <c r="AS139" s="1">
        <f>IF(AK139="",AS132,AK139+AJ139*$AP139+AL139*$AP139)</f>
        <v>0.44158918141685999</v>
      </c>
      <c r="AT139" s="1">
        <f>IF(AK139="",AT132,AL139*(1-$AP139))</f>
        <v>0.19050033875999378</v>
      </c>
      <c r="AU139" s="1">
        <v>0</v>
      </c>
      <c r="AV139" s="1">
        <v>0</v>
      </c>
      <c r="AY139" t="s">
        <v>1</v>
      </c>
      <c r="AZ139" s="10">
        <f>_xlfn.NORM.S.INV(IF(AR139=0,0.01%,AR139))</f>
        <v>-0.33739260354286227</v>
      </c>
      <c r="BA139" s="10"/>
      <c r="BB139" s="10">
        <f>-_xlfn.NORM.S.INV(IF(AT139=0,0.01%,AT139))</f>
        <v>0.87605400133322664</v>
      </c>
      <c r="BC139" s="10"/>
      <c r="BG139" t="s">
        <v>1</v>
      </c>
      <c r="BH139" s="10">
        <f>AZ139-$AZ$6</f>
        <v>9.9348528742558784E-2</v>
      </c>
      <c r="BI139" s="10"/>
      <c r="BJ139" s="10">
        <f>BB139-$BB$6</f>
        <v>0.24410207356246949</v>
      </c>
      <c r="BK139" s="10"/>
    </row>
    <row r="140" spans="1:64">
      <c r="A140" s="11">
        <f>A136</f>
        <v>202012</v>
      </c>
      <c r="B140" t="s">
        <v>0</v>
      </c>
      <c r="C140" s="1">
        <f>VLOOKUP($A140,'WCD I_our'!$M:$R,2,0)</f>
        <v>2.0456429208132201E-2</v>
      </c>
      <c r="D140" s="1">
        <f>VLOOKUP($A140,'WCD I_our'!$M:$R,3,0)</f>
        <v>4.7581118906461203E-2</v>
      </c>
      <c r="E140" s="1">
        <f>VLOOKUP($A140,'WCD I_our'!$M:$R,4,0)</f>
        <v>5.6446371564756098E-2</v>
      </c>
      <c r="F140" s="1">
        <f>VLOOKUP($A140,'WCD I_our'!$M:$R,5,0)</f>
        <v>0.800143089622954</v>
      </c>
      <c r="G140" s="1">
        <f>VLOOKUP($A140,'WCD I_our'!$M:$R,6,0)</f>
        <v>7.537299069769654E-2</v>
      </c>
      <c r="K140" t="s">
        <v>0</v>
      </c>
      <c r="L140" s="1">
        <f t="shared" si="309"/>
        <v>4.7581118906461203E-2</v>
      </c>
      <c r="M140" s="1">
        <f t="shared" si="299"/>
        <v>5.6446371564756098E-2</v>
      </c>
      <c r="N140" s="1">
        <f t="shared" si="300"/>
        <v>0.800143089622954</v>
      </c>
      <c r="O140" s="1">
        <f t="shared" si="301"/>
        <v>7.537299069769654E-2</v>
      </c>
      <c r="P140" s="1"/>
      <c r="S140" t="s">
        <v>0</v>
      </c>
      <c r="T140" s="1">
        <f t="shared" si="310"/>
        <v>4.8574785568748509E-2</v>
      </c>
      <c r="U140" s="1">
        <f t="shared" si="302"/>
        <v>5.7625176916964067E-2</v>
      </c>
      <c r="V140" s="1">
        <f t="shared" si="303"/>
        <v>0.81685298488163671</v>
      </c>
      <c r="W140" s="1">
        <f t="shared" si="304"/>
        <v>7.6947052632650781E-2</v>
      </c>
      <c r="X140" s="1"/>
      <c r="AA140" t="s">
        <v>0</v>
      </c>
      <c r="AB140" s="1">
        <f t="shared" si="311"/>
        <v>4.8574785568748509E-2</v>
      </c>
      <c r="AC140" s="1">
        <f t="shared" si="305"/>
        <v>5.7625176916964067E-2</v>
      </c>
      <c r="AD140" s="1">
        <f t="shared" si="306"/>
        <v>0.81685298488163671</v>
      </c>
      <c r="AE140" s="1">
        <f t="shared" si="307"/>
        <v>7.6947052632650781E-2</v>
      </c>
      <c r="AF140" s="1">
        <f t="shared" si="308"/>
        <v>0</v>
      </c>
      <c r="AI140" t="s">
        <v>0</v>
      </c>
      <c r="AJ140" s="1">
        <v>0</v>
      </c>
      <c r="AK140" s="1">
        <f>IF(AC140="","",(SUM(AB140:AC140)))</f>
        <v>0.10619996248571258</v>
      </c>
      <c r="AL140" s="1">
        <f>IFERROR(AD140,"")</f>
        <v>0.81685298488163671</v>
      </c>
      <c r="AM140" s="1">
        <f>IF(AE140="","",(SUM(AE140:AF140)))</f>
        <v>7.6947052632650781E-2</v>
      </c>
      <c r="AN140" s="1">
        <v>0</v>
      </c>
      <c r="AP140" s="34">
        <f>IF(AL140&gt;=MAX(AK140,AM140),0,(MAX(AK140,AM140)-AL140)/(2*MAX(AK140,AM140)+MIN(AK140,AM140)))</f>
        <v>0</v>
      </c>
      <c r="AQ140" t="s">
        <v>0</v>
      </c>
      <c r="AR140" s="1">
        <v>0</v>
      </c>
      <c r="AS140" s="1">
        <f>IF(AL140="",AS133,AK140*(1-$AP140))</f>
        <v>0.10619996248571258</v>
      </c>
      <c r="AT140" s="1">
        <f>IF(AL140="",AT133,AL140+AK140*$AP140+AM140*$AP140)</f>
        <v>0.81685298488163671</v>
      </c>
      <c r="AU140" s="1">
        <f>IF(AL140="",AU133,AM140*(1-$AP140))</f>
        <v>7.6947052632650781E-2</v>
      </c>
      <c r="AV140" s="1">
        <v>0</v>
      </c>
      <c r="AY140" t="s">
        <v>0</v>
      </c>
      <c r="AZ140" s="10"/>
      <c r="BA140" s="10">
        <f>_xlfn.NORM.S.INV(IF(AS140=0,0.01%,AS140))</f>
        <v>-1.2469933798849413</v>
      </c>
      <c r="BB140" s="10"/>
      <c r="BC140" s="10">
        <f>-_xlfn.NORM.S.INV(IF(AU140=0,0.01%,AU140))</f>
        <v>1.425910752520948</v>
      </c>
      <c r="BG140" t="s">
        <v>0</v>
      </c>
      <c r="BH140" s="10"/>
      <c r="BI140" s="10">
        <f>BA140-$BA$7</f>
        <v>-3.3491618432041292E-2</v>
      </c>
      <c r="BJ140" s="10"/>
      <c r="BK140" s="10">
        <f>BC140-$BC$7</f>
        <v>0.34695140207158559</v>
      </c>
    </row>
    <row r="141" spans="1:64">
      <c r="L141" s="1"/>
      <c r="M141" s="1"/>
      <c r="N141" s="1"/>
      <c r="O141" s="1"/>
      <c r="P141" s="1"/>
      <c r="T141" s="1"/>
      <c r="U141" s="1"/>
      <c r="V141" s="1"/>
      <c r="W141" s="1"/>
      <c r="X141" s="1"/>
      <c r="Z141" s="33"/>
      <c r="AA141" t="s">
        <v>42</v>
      </c>
      <c r="AB141" s="1">
        <f>$AB$8</f>
        <v>0</v>
      </c>
      <c r="AC141" s="1">
        <f>$AC$8</f>
        <v>0</v>
      </c>
      <c r="AD141" s="1">
        <f>$AD$8</f>
        <v>0</v>
      </c>
      <c r="AE141" s="1">
        <f>$AE$8</f>
        <v>0.5</v>
      </c>
      <c r="AF141" s="1">
        <f>$AF$8</f>
        <v>0.5</v>
      </c>
      <c r="AI141" t="s">
        <v>42</v>
      </c>
      <c r="AJ141" s="1">
        <v>0</v>
      </c>
      <c r="AK141" s="1">
        <v>0</v>
      </c>
      <c r="AL141" s="1">
        <f>IF(AD141="","",(SUM(AB141:AD141)))</f>
        <v>0</v>
      </c>
      <c r="AM141" s="1">
        <f>IFERROR(AE141,"")</f>
        <v>0.5</v>
      </c>
      <c r="AN141" s="1">
        <f>IF(AF141="","",(SUM(AF141)))</f>
        <v>0.5</v>
      </c>
      <c r="AP141" s="34">
        <f>IF(AM141&gt;=MAX(AL141,AN141),0,(MAX(AL141,AN141)-AM141)/(2*MAX(AL141,AN141)+MIN(AL141,AN141)))</f>
        <v>0</v>
      </c>
      <c r="AQ141" t="s">
        <v>42</v>
      </c>
      <c r="AR141" s="1">
        <v>0</v>
      </c>
      <c r="AS141" s="1">
        <v>0</v>
      </c>
      <c r="AT141" s="1">
        <f>IF(AM141="",AT134,AL141*(1-$AP141))</f>
        <v>0</v>
      </c>
      <c r="AU141" s="1">
        <f>IF(AM141="",AU134,AM141+AL141*$AP141+AN141*$AP141)</f>
        <v>0.5</v>
      </c>
      <c r="AV141" s="1">
        <f>IF(AM141="",AV134,AN141*(1-$AP141))</f>
        <v>0.5</v>
      </c>
      <c r="AY141" t="s">
        <v>42</v>
      </c>
      <c r="AZ141" s="10"/>
      <c r="BA141" s="10"/>
      <c r="BB141" s="10">
        <f>_xlfn.NORM.S.INV(IF(AT141=0,0.01%,AT141))</f>
        <v>-3.71901648545568</v>
      </c>
      <c r="BC141" s="10"/>
      <c r="BD141" s="10">
        <f>-_xlfn.NORM.S.INV(IF(AV141=0,0.01%,AV141))</f>
        <v>0</v>
      </c>
      <c r="BG141" t="s">
        <v>42</v>
      </c>
      <c r="BH141" s="10"/>
      <c r="BI141" s="10"/>
      <c r="BJ141" s="10">
        <f>BB141-$BB$8</f>
        <v>0</v>
      </c>
      <c r="BK141" s="10"/>
      <c r="BL141" s="10">
        <f>BD141-$BD$8</f>
        <v>0</v>
      </c>
    </row>
    <row r="143" spans="1:64">
      <c r="A143" s="9">
        <f>IF(RIGHT(A136,2)="12",(VALUE(LEFT(A136,4))+1)*100+1,A136+1)</f>
        <v>202101</v>
      </c>
      <c r="J143" s="9">
        <f>$A143</f>
        <v>202101</v>
      </c>
      <c r="R143" s="9">
        <f>$A143</f>
        <v>202101</v>
      </c>
      <c r="Z143" s="9">
        <f>$A143</f>
        <v>202101</v>
      </c>
      <c r="AH143" s="9">
        <f>$A143</f>
        <v>202101</v>
      </c>
      <c r="AP143" s="9">
        <f>$A143</f>
        <v>202101</v>
      </c>
      <c r="AX143" s="9">
        <f>$A143</f>
        <v>202101</v>
      </c>
      <c r="BF143" s="9">
        <f>$A143</f>
        <v>202101</v>
      </c>
    </row>
    <row r="144" spans="1:64">
      <c r="C144" t="s">
        <v>33</v>
      </c>
      <c r="D144" t="s">
        <v>2</v>
      </c>
      <c r="E144" t="s">
        <v>1</v>
      </c>
      <c r="F144" t="s">
        <v>0</v>
      </c>
      <c r="G144" t="s">
        <v>32</v>
      </c>
      <c r="L144" t="s">
        <v>2</v>
      </c>
      <c r="M144" t="s">
        <v>1</v>
      </c>
      <c r="N144" t="s">
        <v>0</v>
      </c>
      <c r="O144" t="s">
        <v>32</v>
      </c>
      <c r="T144" t="s">
        <v>2</v>
      </c>
      <c r="U144" t="s">
        <v>1</v>
      </c>
      <c r="V144" t="s">
        <v>0</v>
      </c>
      <c r="W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>AVERAGE(BH145:BL148)</f>
        <v>-8.4913568696349494E-3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>
        <f>A143</f>
        <v>202101</v>
      </c>
      <c r="B145" t="s">
        <v>2</v>
      </c>
      <c r="C145" s="1">
        <f>VLOOKUP($A145,'WCD I_our'!$A:$F,2,0)</f>
        <v>7.7142233545582596E-3</v>
      </c>
      <c r="D145" s="1">
        <f>VLOOKUP($A145,'WCD I_our'!$A:$F,3,0)</f>
        <v>0.98001562072957904</v>
      </c>
      <c r="E145" s="1">
        <f>VLOOKUP($A145,'WCD I_our'!$A:$F,4,0)</f>
        <v>1.21002226592276E-2</v>
      </c>
      <c r="F145" s="1">
        <f>VLOOKUP($A145,'WCD I_our'!$A:$F,5,0)</f>
        <v>1.6993325663411401E-4</v>
      </c>
      <c r="G145" s="1">
        <f>VLOOKUP($A145,'WCD I_our'!$A:$F,6,0)</f>
        <v>0</v>
      </c>
      <c r="K145" t="s">
        <v>2</v>
      </c>
      <c r="L145" s="1">
        <f>IF(TYPE(D145)=1,IF(D145&gt;100%,100%,IF(D145&lt;0,0,D145)),D145)</f>
        <v>0.98001562072957904</v>
      </c>
      <c r="M145" s="1">
        <f t="shared" ref="M145:M147" si="312">IF(TYPE(E145)=1,IF(E145&gt;100%,100%,IF(E145&lt;0,0,E145)),E145)</f>
        <v>1.21002226592276E-2</v>
      </c>
      <c r="N145" s="1">
        <f t="shared" ref="N145:N147" si="313">IF(TYPE(F145)=1,IF(F145&gt;100%,100%,IF(F145&lt;0,0,F145)),F145)</f>
        <v>1.6993325663411401E-4</v>
      </c>
      <c r="O145" s="1">
        <f t="shared" ref="O145:O147" si="314">IF(TYPE(G145)=1,IF(G145&gt;100%,100%,IF(G145&lt;0,0,G145)),G145)</f>
        <v>0</v>
      </c>
      <c r="P145" s="1"/>
      <c r="S145" t="s">
        <v>2</v>
      </c>
      <c r="T145" s="1">
        <f>IFERROR(L145/SUM($L145:$O145),"")</f>
        <v>0.98763445349650913</v>
      </c>
      <c r="U145" s="1">
        <f t="shared" ref="U145:U147" si="315">IFERROR(M145/SUM($L145:$O145),"")</f>
        <v>1.2194292152543066E-2</v>
      </c>
      <c r="V145" s="1">
        <f t="shared" ref="V145:V147" si="316">IFERROR(N145/SUM($L145:$O145),"")</f>
        <v>1.7125435094776515E-4</v>
      </c>
      <c r="W145" s="1">
        <f t="shared" ref="W145:W147" si="317">IFERROR(O145/SUM($L145:$O145),"")</f>
        <v>0</v>
      </c>
      <c r="X145" s="1"/>
      <c r="AA145" t="s">
        <v>2</v>
      </c>
      <c r="AB145" s="1">
        <f>IFERROR(T145,"")</f>
        <v>0.98763445349650913</v>
      </c>
      <c r="AC145" s="1">
        <f t="shared" ref="AC145:AC147" si="318">IFERROR(U145,"")</f>
        <v>1.2194292152543066E-2</v>
      </c>
      <c r="AD145" s="1">
        <f t="shared" ref="AD145:AD147" si="319">IFERROR(V145,"")</f>
        <v>1.7125435094776515E-4</v>
      </c>
      <c r="AE145" s="1">
        <f t="shared" ref="AE145:AE147" si="320">IFERROR(W145,"")</f>
        <v>0</v>
      </c>
      <c r="AF145" s="1">
        <f t="shared" ref="AF145:AF147" si="321">IFERROR(X145,"")</f>
        <v>0</v>
      </c>
      <c r="AI145" t="s">
        <v>2</v>
      </c>
      <c r="AJ145" s="1">
        <f>IFERROR(AB145,"")</f>
        <v>0.98763445349650913</v>
      </c>
      <c r="AK145" s="1">
        <f>IF(AC145="","",SUM(AC145:AF145))</f>
        <v>1.236554650349083E-2</v>
      </c>
      <c r="AL145" s="1">
        <v>0</v>
      </c>
      <c r="AM145" s="1">
        <v>0</v>
      </c>
      <c r="AN145" s="1">
        <v>0</v>
      </c>
      <c r="AQ145" t="s">
        <v>2</v>
      </c>
      <c r="AR145" s="88">
        <f>IF(AJ145="",AR138,MAX(AJ145,50%))</f>
        <v>0.98763445349650913</v>
      </c>
      <c r="AS145" s="88">
        <f>IF(AK145="",AS138,MIN(AK145,50%))</f>
        <v>1.236554650349083E-2</v>
      </c>
      <c r="AT145" s="88">
        <v>0</v>
      </c>
      <c r="AU145" s="88">
        <v>0</v>
      </c>
      <c r="AV145" s="88">
        <v>0</v>
      </c>
      <c r="AW145" s="1"/>
      <c r="AY145" t="s">
        <v>2</v>
      </c>
      <c r="AZ145" s="10"/>
      <c r="BA145" s="10">
        <f>-_xlfn.NORM.S.INV(IF(AS145=0,0.01%,AS145))</f>
        <v>2.2455773440487552</v>
      </c>
      <c r="BB145" s="10"/>
      <c r="BC145" s="10"/>
      <c r="BG145" t="s">
        <v>2</v>
      </c>
      <c r="BH145" s="10"/>
      <c r="BI145" s="10">
        <f>BA145-$BA$5</f>
        <v>-2.3860182880915737E-2</v>
      </c>
      <c r="BJ145" s="10"/>
      <c r="BK145" s="10"/>
    </row>
    <row r="146" spans="1:64">
      <c r="A146" s="11">
        <f>A143</f>
        <v>202101</v>
      </c>
      <c r="B146" t="s">
        <v>1</v>
      </c>
      <c r="C146" s="1">
        <f>VLOOKUP($A146,'WCD I_our'!$G:$L,2,0)</f>
        <v>2.6979810321476599E-3</v>
      </c>
      <c r="D146" s="1">
        <f>VLOOKUP($A146,'WCD I_our'!$G:$L,3,0)</f>
        <v>0.27174779228042201</v>
      </c>
      <c r="E146" s="1">
        <f>VLOOKUP($A146,'WCD I_our'!$G:$L,4,0)</f>
        <v>0.48394219807347399</v>
      </c>
      <c r="F146" s="1">
        <f>VLOOKUP($A146,'WCD I_our'!$G:$L,5,0)</f>
        <v>0.24161202861395401</v>
      </c>
      <c r="G146" s="1">
        <f>VLOOKUP($A146,'WCD I_our'!$G:$L,6,0)</f>
        <v>2.3314683517128287E-15</v>
      </c>
      <c r="K146" t="s">
        <v>1</v>
      </c>
      <c r="L146" s="1">
        <f t="shared" ref="L146:L147" si="322">IF(TYPE(D146)=1,IF(D146&gt;100%,100%,IF(D146&lt;0,0,D146)),D146)</f>
        <v>0.27174779228042201</v>
      </c>
      <c r="M146" s="1">
        <f t="shared" si="312"/>
        <v>0.48394219807347399</v>
      </c>
      <c r="N146" s="1">
        <f t="shared" si="313"/>
        <v>0.24161202861395401</v>
      </c>
      <c r="O146" s="1">
        <f t="shared" si="314"/>
        <v>2.3314683517128287E-15</v>
      </c>
      <c r="P146" s="1"/>
      <c r="S146" t="s">
        <v>1</v>
      </c>
      <c r="T146" s="1">
        <f t="shared" ref="T146:T147" si="323">IFERROR(L146/SUM($L146:$O146),"")</f>
        <v>0.2724829461005851</v>
      </c>
      <c r="U146" s="1">
        <f t="shared" si="315"/>
        <v>0.48525139713877752</v>
      </c>
      <c r="V146" s="1">
        <f t="shared" si="316"/>
        <v>0.24226565676063497</v>
      </c>
      <c r="W146" s="1">
        <f t="shared" si="317"/>
        <v>2.3377756260092184E-15</v>
      </c>
      <c r="X146" s="1"/>
      <c r="AA146" t="s">
        <v>1</v>
      </c>
      <c r="AB146" s="1">
        <f t="shared" ref="AB146:AB147" si="324">IFERROR(T146,"")</f>
        <v>0.2724829461005851</v>
      </c>
      <c r="AC146" s="1">
        <f t="shared" si="318"/>
        <v>0.48525139713877752</v>
      </c>
      <c r="AD146" s="1">
        <f t="shared" si="319"/>
        <v>0.24226565676063497</v>
      </c>
      <c r="AE146" s="1">
        <f t="shared" si="320"/>
        <v>2.3377756260092184E-15</v>
      </c>
      <c r="AF146" s="1">
        <f t="shared" si="321"/>
        <v>0</v>
      </c>
      <c r="AI146" t="s">
        <v>1</v>
      </c>
      <c r="AJ146" s="1">
        <f>IF(AB146="","",(SUM(AB146)))</f>
        <v>0.2724829461005851</v>
      </c>
      <c r="AK146" s="1">
        <f>IFERROR(AC146,"")</f>
        <v>0.48525139713877752</v>
      </c>
      <c r="AL146" s="1">
        <f>IF(AD146="","",(SUM(AD146:AF146)))</f>
        <v>0.2422656567606373</v>
      </c>
      <c r="AM146" s="1">
        <v>0</v>
      </c>
      <c r="AN146" s="1">
        <v>0</v>
      </c>
      <c r="AP146" s="34">
        <f>IF(AK146&gt;=MAX(AJ146,AL146),0,(MAX(AJ146,AL146)-AK146)/(2*MAX(AJ146,AL146)+MIN(AJ146,AL146)))</f>
        <v>0</v>
      </c>
      <c r="AQ146" t="s">
        <v>1</v>
      </c>
      <c r="AR146" s="88">
        <f>IF(AK146="",AR139,AJ146*(1-$AP146))</f>
        <v>0.2724829461005851</v>
      </c>
      <c r="AS146" s="88">
        <f>IF(AK146="",AS139,AK146+AJ146*$AP146+AL146*$AP146)</f>
        <v>0.48525139713877752</v>
      </c>
      <c r="AT146" s="88">
        <f>IF(AK146="",AT139,AL146*(1-$AP146))</f>
        <v>0.2422656567606373</v>
      </c>
      <c r="AU146" s="88">
        <v>0</v>
      </c>
      <c r="AV146" s="88">
        <v>0</v>
      </c>
      <c r="AW146" s="1"/>
      <c r="AY146" t="s">
        <v>1</v>
      </c>
      <c r="AZ146" s="10">
        <f>_xlfn.NORM.S.INV(IF(AR146=0,0.01%,AR146))</f>
        <v>-0.60532075690841458</v>
      </c>
      <c r="BA146" s="10"/>
      <c r="BB146" s="10">
        <f>-_xlfn.NORM.S.INV(IF(AT146=0,0.01%,AT146))</f>
        <v>0.69903315101459929</v>
      </c>
      <c r="BC146" s="10"/>
      <c r="BG146" t="s">
        <v>1</v>
      </c>
      <c r="BH146" s="10">
        <f>AZ146-$AZ$6</f>
        <v>-0.16857962462299353</v>
      </c>
      <c r="BI146" s="10"/>
      <c r="BJ146" s="10">
        <f>BB146-$BB$6</f>
        <v>6.7081223243842136E-2</v>
      </c>
      <c r="BK146" s="10"/>
    </row>
    <row r="147" spans="1:64">
      <c r="A147" s="11">
        <f>A143</f>
        <v>202101</v>
      </c>
      <c r="B147" t="s">
        <v>0</v>
      </c>
      <c r="C147" s="1">
        <f>VLOOKUP($A147,'WCD I_our'!$M:$R,2,0)</f>
        <v>1.05561533356114E-2</v>
      </c>
      <c r="D147" s="1">
        <f>VLOOKUP($A147,'WCD I_our'!$M:$R,3,0)</f>
        <v>2.68847105607882E-2</v>
      </c>
      <c r="E147" s="1">
        <f>VLOOKUP($A147,'WCD I_our'!$M:$R,4,0)</f>
        <v>2.3285653206687199E-2</v>
      </c>
      <c r="F147" s="1">
        <f>VLOOKUP($A147,'WCD I_our'!$M:$R,5,0)</f>
        <v>0.88161437200105097</v>
      </c>
      <c r="G147" s="1">
        <f>VLOOKUP($A147,'WCD I_our'!$M:$R,6,0)</f>
        <v>5.7659110895862176E-2</v>
      </c>
      <c r="K147" t="s">
        <v>0</v>
      </c>
      <c r="L147" s="1">
        <f t="shared" si="322"/>
        <v>2.68847105607882E-2</v>
      </c>
      <c r="M147" s="1">
        <f t="shared" si="312"/>
        <v>2.3285653206687199E-2</v>
      </c>
      <c r="N147" s="1">
        <f t="shared" si="313"/>
        <v>0.88161437200105097</v>
      </c>
      <c r="O147" s="1">
        <f t="shared" si="314"/>
        <v>5.7659110895862176E-2</v>
      </c>
      <c r="P147" s="1"/>
      <c r="S147" t="s">
        <v>0</v>
      </c>
      <c r="T147" s="1">
        <f t="shared" si="323"/>
        <v>2.7171537476757161E-2</v>
      </c>
      <c r="U147" s="1">
        <f t="shared" si="315"/>
        <v>2.3534082591132134E-2</v>
      </c>
      <c r="V147" s="1">
        <f t="shared" si="316"/>
        <v>0.89102011698101702</v>
      </c>
      <c r="W147" s="1">
        <f t="shared" si="317"/>
        <v>5.8274262951093662E-2</v>
      </c>
      <c r="X147" s="1"/>
      <c r="AA147" t="s">
        <v>0</v>
      </c>
      <c r="AB147" s="1">
        <f t="shared" si="324"/>
        <v>2.7171537476757161E-2</v>
      </c>
      <c r="AC147" s="1">
        <f t="shared" si="318"/>
        <v>2.3534082591132134E-2</v>
      </c>
      <c r="AD147" s="1">
        <f t="shared" si="319"/>
        <v>0.89102011698101702</v>
      </c>
      <c r="AE147" s="1">
        <f t="shared" si="320"/>
        <v>5.8274262951093662E-2</v>
      </c>
      <c r="AF147" s="1">
        <f t="shared" si="321"/>
        <v>0</v>
      </c>
      <c r="AI147" t="s">
        <v>0</v>
      </c>
      <c r="AJ147" s="1">
        <v>0</v>
      </c>
      <c r="AK147" s="1">
        <f>IF(AC147="","",(SUM(AB147:AC147)))</f>
        <v>5.0705620067889298E-2</v>
      </c>
      <c r="AL147" s="1">
        <f>IFERROR(AD147,"")</f>
        <v>0.89102011698101702</v>
      </c>
      <c r="AM147" s="1">
        <f>IF(AE147="","",(SUM(AE147:AF147)))</f>
        <v>5.8274262951093662E-2</v>
      </c>
      <c r="AN147" s="1">
        <v>0</v>
      </c>
      <c r="AP147" s="34">
        <f>IF(AL147&gt;=MAX(AK147,AM147),0,(MAX(AK147,AM147)-AL147)/(2*MAX(AK147,AM147)+MIN(AK147,AM147)))</f>
        <v>0</v>
      </c>
      <c r="AQ147" t="s">
        <v>0</v>
      </c>
      <c r="AR147" s="88">
        <v>0</v>
      </c>
      <c r="AS147" s="88">
        <f>IF(AL147="",AS140,AK147*(1-$AP147))</f>
        <v>5.0705620067889298E-2</v>
      </c>
      <c r="AT147" s="88">
        <f>IF(AL147="",AT140,AL147+AK147*$AP147+AM147*$AP147)</f>
        <v>0.89102011698101702</v>
      </c>
      <c r="AU147" s="88">
        <f>IF(AL147="",AU140,AM147*(1-$AP147))</f>
        <v>5.8274262951093662E-2</v>
      </c>
      <c r="AV147" s="88">
        <v>0</v>
      </c>
      <c r="AW147" s="1"/>
      <c r="AY147" t="s">
        <v>0</v>
      </c>
      <c r="AZ147" s="10"/>
      <c r="BA147" s="10">
        <f>_xlfn.NORM.S.INV(IF(AS147=0,0.01%,AS147))</f>
        <v>-1.6380501142448598</v>
      </c>
      <c r="BB147" s="10"/>
      <c r="BC147" s="10">
        <f>-_xlfn.NORM.S.INV(IF(AU147=0,0.01%,AU147))</f>
        <v>1.5694267894139446</v>
      </c>
      <c r="BG147" t="s">
        <v>0</v>
      </c>
      <c r="BH147" s="10"/>
      <c r="BI147" s="10">
        <f>BA147-$BA$7</f>
        <v>-0.42454835279195979</v>
      </c>
      <c r="BJ147" s="10"/>
      <c r="BK147" s="10">
        <f>BC147-$BC$7</f>
        <v>0.49046743896458223</v>
      </c>
    </row>
    <row r="148" spans="1:64">
      <c r="L148" s="1"/>
      <c r="M148" s="1"/>
      <c r="N148" s="1"/>
      <c r="O148" s="1"/>
      <c r="P148" s="1"/>
      <c r="T148" s="1"/>
      <c r="U148" s="1"/>
      <c r="V148" s="1"/>
      <c r="W148" s="1"/>
      <c r="X148" s="1"/>
      <c r="Z148" s="33"/>
      <c r="AA148" t="s">
        <v>42</v>
      </c>
      <c r="AB148" s="1">
        <f>$AB$8</f>
        <v>0</v>
      </c>
      <c r="AC148" s="1">
        <f>$AC$8</f>
        <v>0</v>
      </c>
      <c r="AD148" s="1">
        <f>$AD$8</f>
        <v>0</v>
      </c>
      <c r="AE148" s="1">
        <f>$AE$8</f>
        <v>0.5</v>
      </c>
      <c r="AF148" s="1">
        <f>$AF$8</f>
        <v>0.5</v>
      </c>
      <c r="AI148" t="s">
        <v>42</v>
      </c>
      <c r="AJ148" s="1">
        <v>0</v>
      </c>
      <c r="AK148" s="1">
        <v>0</v>
      </c>
      <c r="AL148" s="1">
        <f>IF(AD148="","",(SUM(AB148:AD148)))</f>
        <v>0</v>
      </c>
      <c r="AM148" s="1">
        <f>IFERROR(AE148,"")</f>
        <v>0.5</v>
      </c>
      <c r="AN148" s="1">
        <f>IF(AF148="","",(SUM(AF148)))</f>
        <v>0.5</v>
      </c>
      <c r="AP148" s="34">
        <f>IF(AM148&gt;=MAX(AL148,AN148),0,(MAX(AL148,AN148)-AM148)/(2*MAX(AL148,AN148)+MIN(AL148,AN148)))</f>
        <v>0</v>
      </c>
      <c r="AQ148" t="s">
        <v>42</v>
      </c>
      <c r="AR148" s="88">
        <v>0</v>
      </c>
      <c r="AS148" s="88">
        <v>0</v>
      </c>
      <c r="AT148" s="88">
        <f>IF(AM148="",AT141,AL148*(1-$AP148))</f>
        <v>0</v>
      </c>
      <c r="AU148" s="88">
        <f>IF(AM148="",AU141,AM148+AL148*$AP148+AN148*$AP148)</f>
        <v>0.5</v>
      </c>
      <c r="AV148" s="88">
        <f>IF(AM148="",AV141,AN148*(1-$AP148))</f>
        <v>0.5</v>
      </c>
      <c r="AW148" s="1"/>
      <c r="AY148" t="s">
        <v>42</v>
      </c>
      <c r="AZ148" s="10"/>
      <c r="BA148" s="10"/>
      <c r="BB148" s="10">
        <f>_xlfn.NORM.S.INV(IF(AT148=0,0.01%,AT148))</f>
        <v>-3.71901648545568</v>
      </c>
      <c r="BC148" s="10"/>
      <c r="BD148" s="10">
        <f>-_xlfn.NORM.S.INV(IF(AV148=0,0.01%,AV148))</f>
        <v>0</v>
      </c>
      <c r="BG148" t="s">
        <v>42</v>
      </c>
      <c r="BH148" s="10"/>
      <c r="BI148" s="10"/>
      <c r="BJ148" s="10">
        <f>BB148-$BB$8</f>
        <v>0</v>
      </c>
      <c r="BK148" s="10"/>
      <c r="BL148" s="10">
        <f>BD148-$BD$8</f>
        <v>0</v>
      </c>
    </row>
    <row r="150" spans="1:64">
      <c r="A150" s="9">
        <f>IF(RIGHT(A143,2)="12",(VALUE(LEFT(A143,4))+1)*100+1,A143+1)</f>
        <v>202102</v>
      </c>
      <c r="J150" s="9">
        <f>$A150</f>
        <v>202102</v>
      </c>
      <c r="R150" s="9">
        <f>$A150</f>
        <v>202102</v>
      </c>
      <c r="Z150" s="9">
        <f>$A150</f>
        <v>202102</v>
      </c>
      <c r="AH150" s="9">
        <f>$A150</f>
        <v>202102</v>
      </c>
      <c r="AP150" s="9">
        <f>$A150</f>
        <v>202102</v>
      </c>
      <c r="AX150" s="9">
        <f>$A150</f>
        <v>202102</v>
      </c>
      <c r="BF150" s="9">
        <f>$A150</f>
        <v>202102</v>
      </c>
    </row>
    <row r="151" spans="1:64">
      <c r="C151" t="s">
        <v>33</v>
      </c>
      <c r="D151" t="s">
        <v>2</v>
      </c>
      <c r="E151" t="s">
        <v>1</v>
      </c>
      <c r="F151" t="s">
        <v>0</v>
      </c>
      <c r="G151" t="s">
        <v>32</v>
      </c>
      <c r="L151" t="s">
        <v>2</v>
      </c>
      <c r="M151" t="s">
        <v>1</v>
      </c>
      <c r="N151" t="s">
        <v>0</v>
      </c>
      <c r="O151" t="s">
        <v>32</v>
      </c>
      <c r="T151" t="s">
        <v>2</v>
      </c>
      <c r="U151" t="s">
        <v>1</v>
      </c>
      <c r="V151" t="s">
        <v>0</v>
      </c>
      <c r="W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>AVERAGE(BH152:BL155)</f>
        <v>-7.1594466582359795E-2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>
        <f>A150</f>
        <v>202102</v>
      </c>
      <c r="B152" t="s">
        <v>2</v>
      </c>
      <c r="C152" s="1">
        <f>VLOOKUP($A152,'WCD I_our'!$A:$F,2,0)</f>
        <v>8.0862681224468692E-3</v>
      </c>
      <c r="D152" s="1">
        <f>VLOOKUP($A152,'WCD I_our'!$A:$F,3,0)</f>
        <v>0.97372446759961895</v>
      </c>
      <c r="E152" s="1">
        <f>VLOOKUP($A152,'WCD I_our'!$A:$F,4,0)</f>
        <v>1.81892642779337E-2</v>
      </c>
      <c r="F152" s="1">
        <f>VLOOKUP($A152,'WCD I_our'!$A:$F,5,0)</f>
        <v>0</v>
      </c>
      <c r="G152" s="1">
        <f>VLOOKUP($A152,'WCD I_our'!$A:$F,6,0)</f>
        <v>0</v>
      </c>
      <c r="K152" t="s">
        <v>2</v>
      </c>
      <c r="L152" s="1">
        <f>IF(TYPE(D152)=1,IF(D152&gt;100%,100%,IF(D152&lt;0,0,D152)),D152)</f>
        <v>0.97372446759961895</v>
      </c>
      <c r="M152" s="1">
        <f t="shared" ref="M152:M154" si="325">IF(TYPE(E152)=1,IF(E152&gt;100%,100%,IF(E152&lt;0,0,E152)),E152)</f>
        <v>1.81892642779337E-2</v>
      </c>
      <c r="N152" s="1">
        <f t="shared" ref="N152:N154" si="326">IF(TYPE(F152)=1,IF(F152&gt;100%,100%,IF(F152&lt;0,0,F152)),F152)</f>
        <v>0</v>
      </c>
      <c r="O152" s="1">
        <f t="shared" ref="O152:O154" si="327">IF(TYPE(G152)=1,IF(G152&gt;100%,100%,IF(G152&lt;0,0,G152)),G152)</f>
        <v>0</v>
      </c>
      <c r="P152" s="1"/>
      <c r="S152" t="s">
        <v>2</v>
      </c>
      <c r="T152" s="1">
        <f>IFERROR(L152/SUM($L152:$O152),"")</f>
        <v>0.98166245340357983</v>
      </c>
      <c r="U152" s="1">
        <f t="shared" ref="U152:U154" si="328">IFERROR(M152/SUM($L152:$O152),"")</f>
        <v>1.8337546596420225E-2</v>
      </c>
      <c r="V152" s="1">
        <f t="shared" ref="V152:V154" si="329">IFERROR(N152/SUM($L152:$O152),"")</f>
        <v>0</v>
      </c>
      <c r="W152" s="1">
        <f t="shared" ref="W152:W154" si="330">IFERROR(O152/SUM($L152:$O152),"")</f>
        <v>0</v>
      </c>
      <c r="X152" s="1"/>
      <c r="AA152" t="s">
        <v>2</v>
      </c>
      <c r="AB152" s="1">
        <f>IFERROR(T152,"")</f>
        <v>0.98166245340357983</v>
      </c>
      <c r="AC152" s="1">
        <f t="shared" ref="AC152:AC154" si="331">IFERROR(U152,"")</f>
        <v>1.8337546596420225E-2</v>
      </c>
      <c r="AD152" s="1">
        <f t="shared" ref="AD152:AD154" si="332">IFERROR(V152,"")</f>
        <v>0</v>
      </c>
      <c r="AE152" s="1">
        <f t="shared" ref="AE152:AE154" si="333">IFERROR(W152,"")</f>
        <v>0</v>
      </c>
      <c r="AF152" s="1">
        <f t="shared" ref="AF152:AF154" si="334">IFERROR(X152,"")</f>
        <v>0</v>
      </c>
      <c r="AI152" t="s">
        <v>2</v>
      </c>
      <c r="AJ152" s="1">
        <f>IFERROR(AB152,"")</f>
        <v>0.98166245340357983</v>
      </c>
      <c r="AK152" s="1">
        <f>IF(AC152="","",SUM(AC152:AF152))</f>
        <v>1.8337546596420225E-2</v>
      </c>
      <c r="AL152" s="1">
        <v>0</v>
      </c>
      <c r="AM152" s="1">
        <v>0</v>
      </c>
      <c r="AN152" s="1">
        <v>0</v>
      </c>
      <c r="AQ152" t="s">
        <v>2</v>
      </c>
      <c r="AR152" s="1">
        <f>IF(AJ152="",AR145,MAX(AJ152,50%))</f>
        <v>0.98166245340357983</v>
      </c>
      <c r="AS152" s="1">
        <f>IF(AK152="",AS145,MIN(AK152,50%))</f>
        <v>1.8337546596420225E-2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>-_xlfn.NORM.S.INV(IF(AS152=0,0.01%,AS152))</f>
        <v>2.0893626223843218</v>
      </c>
      <c r="BB152" s="10"/>
      <c r="BC152" s="10"/>
      <c r="BG152" t="s">
        <v>2</v>
      </c>
      <c r="BH152" s="10"/>
      <c r="BI152" s="10">
        <f>BA152-$BA$5</f>
        <v>-0.18007490454534913</v>
      </c>
      <c r="BJ152" s="10"/>
      <c r="BK152" s="10"/>
    </row>
    <row r="153" spans="1:64">
      <c r="A153" s="11">
        <f>A150</f>
        <v>202102</v>
      </c>
      <c r="B153" t="s">
        <v>1</v>
      </c>
      <c r="C153" s="1">
        <f>VLOOKUP($A153,'WCD I_our'!$G:$L,2,0)</f>
        <v>0</v>
      </c>
      <c r="D153" s="1">
        <f>VLOOKUP($A153,'WCD I_our'!$G:$L,3,0)</f>
        <v>0.22203038464427199</v>
      </c>
      <c r="E153" s="1">
        <f>VLOOKUP($A153,'WCD I_our'!$G:$L,4,0)</f>
        <v>0.46346163035858801</v>
      </c>
      <c r="F153" s="1">
        <f>VLOOKUP($A153,'WCD I_our'!$G:$L,5,0)</f>
        <v>0.314507984997138</v>
      </c>
      <c r="G153" s="1">
        <f>VLOOKUP($A153,'WCD I_our'!$G:$L,6,0)</f>
        <v>1.9984014443252818E-15</v>
      </c>
      <c r="K153" t="s">
        <v>1</v>
      </c>
      <c r="L153" s="1">
        <f t="shared" ref="L153:L154" si="335">IF(TYPE(D153)=1,IF(D153&gt;100%,100%,IF(D153&lt;0,0,D153)),D153)</f>
        <v>0.22203038464427199</v>
      </c>
      <c r="M153" s="1">
        <f t="shared" si="325"/>
        <v>0.46346163035858801</v>
      </c>
      <c r="N153" s="1">
        <f t="shared" si="326"/>
        <v>0.314507984997138</v>
      </c>
      <c r="O153" s="1">
        <f t="shared" si="327"/>
        <v>1.9984014443252818E-15</v>
      </c>
      <c r="P153" s="1"/>
      <c r="S153" t="s">
        <v>1</v>
      </c>
      <c r="T153" s="1">
        <f t="shared" ref="T153:T154" si="336">IFERROR(L153/SUM($L153:$O153),"")</f>
        <v>0.22203038464427199</v>
      </c>
      <c r="U153" s="1">
        <f t="shared" si="328"/>
        <v>0.46346163035858801</v>
      </c>
      <c r="V153" s="1">
        <f t="shared" si="329"/>
        <v>0.314507984997138</v>
      </c>
      <c r="W153" s="1">
        <f t="shared" si="330"/>
        <v>1.9984014443252818E-15</v>
      </c>
      <c r="X153" s="1"/>
      <c r="AA153" t="s">
        <v>1</v>
      </c>
      <c r="AB153" s="1">
        <f t="shared" ref="AB153:AB154" si="337">IFERROR(T153,"")</f>
        <v>0.22203038464427199</v>
      </c>
      <c r="AC153" s="1">
        <f t="shared" si="331"/>
        <v>0.46346163035858801</v>
      </c>
      <c r="AD153" s="1">
        <f t="shared" si="332"/>
        <v>0.314507984997138</v>
      </c>
      <c r="AE153" s="1">
        <f t="shared" si="333"/>
        <v>1.9984014443252818E-15</v>
      </c>
      <c r="AF153" s="1">
        <f t="shared" si="334"/>
        <v>0</v>
      </c>
      <c r="AI153" t="s">
        <v>1</v>
      </c>
      <c r="AJ153" s="1">
        <f>IF(AB153="","",(SUM(AB153)))</f>
        <v>0.22203038464427199</v>
      </c>
      <c r="AK153" s="1">
        <f>IFERROR(AC153,"")</f>
        <v>0.46346163035858801</v>
      </c>
      <c r="AL153" s="1">
        <f>IF(AD153="","",(SUM(AD153:AF153)))</f>
        <v>0.31450798499714</v>
      </c>
      <c r="AM153" s="1">
        <v>0</v>
      </c>
      <c r="AN153" s="1">
        <v>0</v>
      </c>
      <c r="AP153" s="34">
        <f>IF(AK153&gt;=MAX(AJ153,AL153),0,(MAX(AJ153,AL153)-AK153)/(2*MAX(AJ153,AL153)+MIN(AJ153,AL153)))</f>
        <v>0</v>
      </c>
      <c r="AQ153" t="s">
        <v>1</v>
      </c>
      <c r="AR153" s="1">
        <f>IF(AK153="",AR146,AJ153*(1-$AP153))</f>
        <v>0.22203038464427199</v>
      </c>
      <c r="AS153" s="1">
        <f>IF(AK153="",AS146,AK153+AJ153*$AP153+AL153*$AP153)</f>
        <v>0.46346163035858801</v>
      </c>
      <c r="AT153" s="1">
        <f>IF(AK153="",AT146,AL153*(1-$AP153))</f>
        <v>0.31450798499714</v>
      </c>
      <c r="AU153" s="1">
        <v>0</v>
      </c>
      <c r="AV153" s="1">
        <v>0</v>
      </c>
      <c r="AW153" s="1"/>
      <c r="AY153" t="s">
        <v>1</v>
      </c>
      <c r="AZ153" s="10">
        <f>_xlfn.NORM.S.INV(IF(AR153=0,0.01%,AR153))</f>
        <v>-0.7653540124523539</v>
      </c>
      <c r="BA153" s="10"/>
      <c r="BB153" s="10">
        <f>-_xlfn.NORM.S.INV(IF(AT153=0,0.01%,AT153))</f>
        <v>0.48311234372897532</v>
      </c>
      <c r="BC153" s="10"/>
      <c r="BG153" t="s">
        <v>1</v>
      </c>
      <c r="BH153" s="10">
        <f>AZ153-$AZ$6</f>
        <v>-0.32861288016693285</v>
      </c>
      <c r="BI153" s="10"/>
      <c r="BJ153" s="10">
        <f>BB153-$BB$6</f>
        <v>-0.14883958404178182</v>
      </c>
      <c r="BK153" s="10"/>
    </row>
    <row r="154" spans="1:64">
      <c r="A154" s="11">
        <f>A150</f>
        <v>202102</v>
      </c>
      <c r="B154" t="s">
        <v>0</v>
      </c>
      <c r="C154" s="1">
        <f>VLOOKUP($A154,'WCD I_our'!$M:$R,2,0)</f>
        <v>1.86045583082259E-2</v>
      </c>
      <c r="D154" s="1">
        <f>VLOOKUP($A154,'WCD I_our'!$M:$R,3,0)</f>
        <v>3.8427990733511302E-2</v>
      </c>
      <c r="E154" s="1">
        <f>VLOOKUP($A154,'WCD I_our'!$M:$R,4,0)</f>
        <v>2.65773312363284E-2</v>
      </c>
      <c r="F154" s="1">
        <f>VLOOKUP($A154,'WCD I_our'!$M:$R,5,0)</f>
        <v>0.85409547957221998</v>
      </c>
      <c r="G154" s="1">
        <f>VLOOKUP($A154,'WCD I_our'!$M:$R,6,0)</f>
        <v>6.229464014971442E-2</v>
      </c>
      <c r="K154" t="s">
        <v>0</v>
      </c>
      <c r="L154" s="1">
        <f t="shared" si="335"/>
        <v>3.8427990733511302E-2</v>
      </c>
      <c r="M154" s="1">
        <f t="shared" si="325"/>
        <v>2.65773312363284E-2</v>
      </c>
      <c r="N154" s="1">
        <f t="shared" si="326"/>
        <v>0.85409547957221998</v>
      </c>
      <c r="O154" s="1">
        <f t="shared" si="327"/>
        <v>6.229464014971442E-2</v>
      </c>
      <c r="P154" s="1"/>
      <c r="S154" t="s">
        <v>0</v>
      </c>
      <c r="T154" s="1">
        <f t="shared" si="336"/>
        <v>3.915647974405443E-2</v>
      </c>
      <c r="U154" s="1">
        <f t="shared" si="328"/>
        <v>2.7081164337296279E-2</v>
      </c>
      <c r="V154" s="1">
        <f t="shared" si="329"/>
        <v>0.87028678072917409</v>
      </c>
      <c r="W154" s="1">
        <f t="shared" si="330"/>
        <v>6.3475575189475192E-2</v>
      </c>
      <c r="X154" s="1"/>
      <c r="AA154" t="s">
        <v>0</v>
      </c>
      <c r="AB154" s="1">
        <f t="shared" si="337"/>
        <v>3.915647974405443E-2</v>
      </c>
      <c r="AC154" s="1">
        <f t="shared" si="331"/>
        <v>2.7081164337296279E-2</v>
      </c>
      <c r="AD154" s="1">
        <f t="shared" si="332"/>
        <v>0.87028678072917409</v>
      </c>
      <c r="AE154" s="1">
        <f t="shared" si="333"/>
        <v>6.3475575189475192E-2</v>
      </c>
      <c r="AF154" s="1">
        <f t="shared" si="334"/>
        <v>0</v>
      </c>
      <c r="AI154" t="s">
        <v>0</v>
      </c>
      <c r="AJ154" s="1">
        <v>0</v>
      </c>
      <c r="AK154" s="1">
        <f>IF(AC154="","",(SUM(AB154:AC154)))</f>
        <v>6.6237644081350716E-2</v>
      </c>
      <c r="AL154" s="1">
        <f>IFERROR(AD154,"")</f>
        <v>0.87028678072917409</v>
      </c>
      <c r="AM154" s="1">
        <f>IF(AE154="","",(SUM(AE154:AF154)))</f>
        <v>6.3475575189475192E-2</v>
      </c>
      <c r="AN154" s="1">
        <v>0</v>
      </c>
      <c r="AP154" s="34">
        <f>IF(AL154&gt;=MAX(AK154,AM154),0,(MAX(AK154,AM154)-AL154)/(2*MAX(AK154,AM154)+MIN(AK154,AM154)))</f>
        <v>0</v>
      </c>
      <c r="AQ154" t="s">
        <v>0</v>
      </c>
      <c r="AR154" s="1">
        <v>0</v>
      </c>
      <c r="AS154" s="1">
        <f>IF(AL154="",AS147,AK154*(1-$AP154))</f>
        <v>6.6237644081350716E-2</v>
      </c>
      <c r="AT154" s="1">
        <f>IF(AL154="",AT147,AL154+AK154*$AP154+AM154*$AP154)</f>
        <v>0.87028678072917409</v>
      </c>
      <c r="AU154" s="1">
        <f>IF(AL154="",AU147,AM154*(1-$AP154))</f>
        <v>6.3475575189475192E-2</v>
      </c>
      <c r="AV154" s="1">
        <v>0</v>
      </c>
      <c r="AW154" s="1"/>
      <c r="AY154" t="s">
        <v>0</v>
      </c>
      <c r="AZ154" s="10"/>
      <c r="BA154" s="10">
        <f>_xlfn.NORM.S.INV(IF(AS154=0,0.01%,AS154))</f>
        <v>-1.5044121096131318</v>
      </c>
      <c r="BB154" s="10"/>
      <c r="BC154" s="10">
        <f>-_xlfn.NORM.S.INV(IF(AU154=0,0.01%,AU154))</f>
        <v>1.5262358012871393</v>
      </c>
      <c r="BG154" t="s">
        <v>0</v>
      </c>
      <c r="BH154" s="10"/>
      <c r="BI154" s="10">
        <f>BA154-$BA$7</f>
        <v>-0.29091034816023176</v>
      </c>
      <c r="BJ154" s="10"/>
      <c r="BK154" s="10">
        <f>BC154-$BC$7</f>
        <v>0.4472764508377769</v>
      </c>
    </row>
    <row r="155" spans="1:64">
      <c r="L155" s="1"/>
      <c r="M155" s="1"/>
      <c r="N155" s="1"/>
      <c r="O155" s="1"/>
      <c r="P155" s="1"/>
      <c r="T155" s="1"/>
      <c r="U155" s="1"/>
      <c r="V155" s="1"/>
      <c r="W155" s="1"/>
      <c r="X155" s="1"/>
      <c r="Z155" s="33"/>
      <c r="AA155" t="s">
        <v>42</v>
      </c>
      <c r="AB155" s="1">
        <f>$AB$8</f>
        <v>0</v>
      </c>
      <c r="AC155" s="1">
        <f>$AC$8</f>
        <v>0</v>
      </c>
      <c r="AD155" s="1">
        <f>$AD$8</f>
        <v>0</v>
      </c>
      <c r="AE155" s="1">
        <f>$AE$8</f>
        <v>0.5</v>
      </c>
      <c r="AF155" s="1">
        <f>$AF$8</f>
        <v>0.5</v>
      </c>
      <c r="AI155" t="s">
        <v>42</v>
      </c>
      <c r="AJ155" s="1">
        <v>0</v>
      </c>
      <c r="AK155" s="1">
        <v>0</v>
      </c>
      <c r="AL155" s="1">
        <f>IF(AD155="","",(SUM(AB155:AD155)))</f>
        <v>0</v>
      </c>
      <c r="AM155" s="1">
        <f>IFERROR(AE155,"")</f>
        <v>0.5</v>
      </c>
      <c r="AN155" s="1">
        <f>IF(AF155="","",(SUM(AF155)))</f>
        <v>0.5</v>
      </c>
      <c r="AP155" s="34">
        <f>IF(AM155&gt;=MAX(AL155,AN155),0,(MAX(AL155,AN155)-AM155)/(2*MAX(AL155,AN155)+MIN(AL155,AN155)))</f>
        <v>0</v>
      </c>
      <c r="AQ155" t="s">
        <v>42</v>
      </c>
      <c r="AR155" s="1">
        <v>0</v>
      </c>
      <c r="AS155" s="1">
        <v>0</v>
      </c>
      <c r="AT155" s="1">
        <f>IF(AM155="",AT148,AL155*(1-$AP155))</f>
        <v>0</v>
      </c>
      <c r="AU155" s="1">
        <f>IF(AM155="",AU148,AM155+AL155*$AP155+AN155*$AP155)</f>
        <v>0.5</v>
      </c>
      <c r="AV155" s="1">
        <f>IF(AM155="",AV148,AN155*(1-$AP155))</f>
        <v>0.5</v>
      </c>
      <c r="AW155" s="1"/>
      <c r="AY155" t="s">
        <v>42</v>
      </c>
      <c r="AZ155" s="10"/>
      <c r="BA155" s="10"/>
      <c r="BB155" s="10">
        <f>_xlfn.NORM.S.INV(IF(AT155=0,0.01%,AT155))</f>
        <v>-3.71901648545568</v>
      </c>
      <c r="BC155" s="10"/>
      <c r="BD155" s="10">
        <f>-_xlfn.NORM.S.INV(IF(AV155=0,0.01%,AV155))</f>
        <v>0</v>
      </c>
      <c r="BG155" t="s">
        <v>42</v>
      </c>
      <c r="BH155" s="10"/>
      <c r="BI155" s="10"/>
      <c r="BJ155" s="10">
        <f>BB155-$BB$8</f>
        <v>0</v>
      </c>
      <c r="BK155" s="10"/>
      <c r="BL155" s="10">
        <f>BD155-$BD$8</f>
        <v>0</v>
      </c>
    </row>
    <row r="157" spans="1:64">
      <c r="A157" s="9">
        <f>IF(RIGHT(A150,2)="12",(VALUE(LEFT(A150,4))+1)*100+1,A150+1)</f>
        <v>202103</v>
      </c>
      <c r="J157" s="9">
        <f>$A157</f>
        <v>202103</v>
      </c>
      <c r="R157" s="9">
        <f>$A157</f>
        <v>202103</v>
      </c>
      <c r="Z157" s="9">
        <f>$A157</f>
        <v>202103</v>
      </c>
      <c r="AH157" s="9">
        <f>$A157</f>
        <v>202103</v>
      </c>
      <c r="AP157" s="9">
        <f>$A157</f>
        <v>202103</v>
      </c>
      <c r="AX157" s="9">
        <f>$A157</f>
        <v>202103</v>
      </c>
      <c r="BF157" s="9">
        <f>$A157</f>
        <v>202103</v>
      </c>
    </row>
    <row r="158" spans="1:64">
      <c r="C158" t="s">
        <v>33</v>
      </c>
      <c r="D158" t="s">
        <v>2</v>
      </c>
      <c r="E158" t="s">
        <v>1</v>
      </c>
      <c r="F158" t="s">
        <v>0</v>
      </c>
      <c r="G158" t="s">
        <v>32</v>
      </c>
      <c r="L158" t="s">
        <v>2</v>
      </c>
      <c r="M158" t="s">
        <v>1</v>
      </c>
      <c r="N158" t="s">
        <v>0</v>
      </c>
      <c r="O158" t="s">
        <v>32</v>
      </c>
      <c r="T158" t="s">
        <v>2</v>
      </c>
      <c r="U158" t="s">
        <v>1</v>
      </c>
      <c r="V158" t="s">
        <v>0</v>
      </c>
      <c r="W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>AVERAGE(BH159:BL162)</f>
        <v>0.16720383050353499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>
        <f>A157</f>
        <v>202103</v>
      </c>
      <c r="B159" t="s">
        <v>2</v>
      </c>
      <c r="C159" s="1">
        <f>VLOOKUP($A159,'WCD I_our'!$A:$F,2,0)</f>
        <v>1.50386683324593E-2</v>
      </c>
      <c r="D159" s="1">
        <f>VLOOKUP($A159,'WCD I_our'!$A:$F,3,0)</f>
        <v>0.97825833510139404</v>
      </c>
      <c r="E159" s="1">
        <f>VLOOKUP($A159,'WCD I_our'!$A:$F,4,0)</f>
        <v>6.2939082312260097E-3</v>
      </c>
      <c r="F159" s="1">
        <f>VLOOKUP($A159,'WCD I_our'!$A:$F,5,0)</f>
        <v>4.0908833492047899E-4</v>
      </c>
      <c r="G159" s="1">
        <f>VLOOKUP($A159,'WCD I_our'!$A:$F,6,0)</f>
        <v>0</v>
      </c>
      <c r="K159" t="s">
        <v>2</v>
      </c>
      <c r="L159" s="1">
        <f>IF(TYPE(D159)=1,IF(D159&gt;100%,100%,IF(D159&lt;0,0,D159)),D159)</f>
        <v>0.97825833510139404</v>
      </c>
      <c r="M159" s="1">
        <f t="shared" ref="M159:M161" si="338">IF(TYPE(E159)=1,IF(E159&gt;100%,100%,IF(E159&lt;0,0,E159)),E159)</f>
        <v>6.2939082312260097E-3</v>
      </c>
      <c r="N159" s="1">
        <f t="shared" ref="N159:N161" si="339">IF(TYPE(F159)=1,IF(F159&gt;100%,100%,IF(F159&lt;0,0,F159)),F159)</f>
        <v>4.0908833492047899E-4</v>
      </c>
      <c r="O159" s="1">
        <f t="shared" ref="O159:O161" si="340">IF(TYPE(G159)=1,IF(G159&gt;100%,100%,IF(G159&lt;0,0,G159)),G159)</f>
        <v>0</v>
      </c>
      <c r="P159" s="1"/>
      <c r="S159" t="s">
        <v>2</v>
      </c>
      <c r="T159" s="1">
        <f>IFERROR(L159/SUM($L159:$O159),"")</f>
        <v>0.99319466018549352</v>
      </c>
      <c r="U159" s="1">
        <f t="shared" ref="U159:U161" si="341">IFERROR(M159/SUM($L159:$O159),"")</f>
        <v>6.3900054031262492E-3</v>
      </c>
      <c r="V159" s="1">
        <f t="shared" ref="V159:V161" si="342">IFERROR(N159/SUM($L159:$O159),"")</f>
        <v>4.1533441138028439E-4</v>
      </c>
      <c r="W159" s="1">
        <f t="shared" ref="W159:W161" si="343">IFERROR(O159/SUM($L159:$O159),"")</f>
        <v>0</v>
      </c>
      <c r="X159" s="1"/>
      <c r="AA159" t="s">
        <v>2</v>
      </c>
      <c r="AB159" s="1">
        <f>IFERROR(T159,"")</f>
        <v>0.99319466018549352</v>
      </c>
      <c r="AC159" s="1">
        <f t="shared" ref="AC159:AC161" si="344">IFERROR(U159,"")</f>
        <v>6.3900054031262492E-3</v>
      </c>
      <c r="AD159" s="1">
        <f t="shared" ref="AD159:AD161" si="345">IFERROR(V159,"")</f>
        <v>4.1533441138028439E-4</v>
      </c>
      <c r="AE159" s="1">
        <f t="shared" ref="AE159:AE161" si="346">IFERROR(W159,"")</f>
        <v>0</v>
      </c>
      <c r="AF159" s="1">
        <f t="shared" ref="AF159:AF161" si="347">IFERROR(X159,"")</f>
        <v>0</v>
      </c>
      <c r="AI159" t="s">
        <v>2</v>
      </c>
      <c r="AJ159" s="1">
        <f>IFERROR(AB159,"")</f>
        <v>0.99319466018549352</v>
      </c>
      <c r="AK159" s="1">
        <f>IF(AC159="","",SUM(AC159:AF159))</f>
        <v>6.8053398145065339E-3</v>
      </c>
      <c r="AL159" s="1">
        <v>0</v>
      </c>
      <c r="AM159" s="1">
        <v>0</v>
      </c>
      <c r="AN159" s="1">
        <v>0</v>
      </c>
      <c r="AQ159" t="s">
        <v>2</v>
      </c>
      <c r="AR159" s="1">
        <f>IF(AJ159="",AR152,MAX(AJ159,50%))</f>
        <v>0.99319466018549352</v>
      </c>
      <c r="AS159" s="1">
        <f>IF(AK159="",AS152,MIN(AK159,50%))</f>
        <v>6.8053398145065339E-3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>-_xlfn.NORM.S.INV(IF(AS159=0,0.01%,AS159))</f>
        <v>2.467377465211841</v>
      </c>
      <c r="BB159" s="10"/>
      <c r="BC159" s="10"/>
      <c r="BG159" t="s">
        <v>2</v>
      </c>
      <c r="BH159" s="10"/>
      <c r="BI159" s="10">
        <f>BA159-$BA$5</f>
        <v>0.19793993828217005</v>
      </c>
      <c r="BJ159" s="10"/>
      <c r="BK159" s="10"/>
    </row>
    <row r="160" spans="1:64">
      <c r="A160" s="11">
        <f>A157</f>
        <v>202103</v>
      </c>
      <c r="B160" t="s">
        <v>1</v>
      </c>
      <c r="C160" s="1">
        <f>VLOOKUP($A160,'WCD I_our'!$G:$L,2,0)</f>
        <v>2.2388443957996499E-2</v>
      </c>
      <c r="D160" s="1">
        <f>VLOOKUP($A160,'WCD I_our'!$G:$L,3,0)</f>
        <v>0.53296058510270605</v>
      </c>
      <c r="E160" s="1">
        <f>VLOOKUP($A160,'WCD I_our'!$G:$L,4,0)</f>
        <v>0.32533947728884999</v>
      </c>
      <c r="F160" s="1">
        <f>VLOOKUP($A160,'WCD I_our'!$G:$L,5,0)</f>
        <v>0.11931149365044499</v>
      </c>
      <c r="G160" s="1">
        <f>VLOOKUP($A160,'WCD I_our'!$G:$L,6,0)</f>
        <v>2.3314683517128287E-15</v>
      </c>
      <c r="K160" t="s">
        <v>1</v>
      </c>
      <c r="L160" s="1">
        <f t="shared" ref="L160:L161" si="348">IF(TYPE(D160)=1,IF(D160&gt;100%,100%,IF(D160&lt;0,0,D160)),D160)</f>
        <v>0.53296058510270605</v>
      </c>
      <c r="M160" s="1">
        <f t="shared" si="338"/>
        <v>0.32533947728884999</v>
      </c>
      <c r="N160" s="1">
        <f t="shared" si="339"/>
        <v>0.11931149365044499</v>
      </c>
      <c r="O160" s="1">
        <f t="shared" si="340"/>
        <v>2.3314683517128287E-15</v>
      </c>
      <c r="P160" s="1"/>
      <c r="S160" t="s">
        <v>1</v>
      </c>
      <c r="T160" s="1">
        <f t="shared" ref="T160:T161" si="349">IFERROR(L160/SUM($L160:$O160),"")</f>
        <v>0.54516600362261602</v>
      </c>
      <c r="U160" s="1">
        <f t="shared" si="341"/>
        <v>0.33279013047475853</v>
      </c>
      <c r="V160" s="1">
        <f t="shared" si="342"/>
        <v>0.12204386590262313</v>
      </c>
      <c r="W160" s="1">
        <f t="shared" si="343"/>
        <v>2.3848616940987311E-15</v>
      </c>
      <c r="X160" s="1"/>
      <c r="AA160" t="s">
        <v>1</v>
      </c>
      <c r="AB160" s="1">
        <f t="shared" ref="AB160:AB161" si="350">IFERROR(T160,"")</f>
        <v>0.54516600362261602</v>
      </c>
      <c r="AC160" s="1">
        <f t="shared" si="344"/>
        <v>0.33279013047475853</v>
      </c>
      <c r="AD160" s="1">
        <f t="shared" si="345"/>
        <v>0.12204386590262313</v>
      </c>
      <c r="AE160" s="1">
        <f t="shared" si="346"/>
        <v>2.3848616940987311E-15</v>
      </c>
      <c r="AF160" s="1">
        <f t="shared" si="347"/>
        <v>0</v>
      </c>
      <c r="AI160" t="s">
        <v>1</v>
      </c>
      <c r="AJ160" s="1">
        <f>IF(AB160="","",(SUM(AB160)))</f>
        <v>0.54516600362261602</v>
      </c>
      <c r="AK160" s="1">
        <f>IFERROR(AC160,"")</f>
        <v>0.33279013047475853</v>
      </c>
      <c r="AL160" s="1">
        <f>IF(AD160="","",(SUM(AD160:AF160)))</f>
        <v>0.12204386590262552</v>
      </c>
      <c r="AM160" s="1">
        <v>0</v>
      </c>
      <c r="AN160" s="1">
        <v>0</v>
      </c>
      <c r="AP160" s="34">
        <f>IF(AK160&gt;=MAX(AJ160,AL160),0,(MAX(AJ160,AL160)-AK160)/(2*MAX(AJ160,AL160)+MIN(AJ160,AL160)))</f>
        <v>0.17517329225336439</v>
      </c>
      <c r="AQ160" t="s">
        <v>1</v>
      </c>
      <c r="AR160" s="1">
        <f>IF(AK160="",AR153,AJ160*(1-$AP160))</f>
        <v>0.44966747994343276</v>
      </c>
      <c r="AS160" s="1">
        <f>IF(AK160="",AS153,AK160+AJ160*$AP160+AL160*$AP160)</f>
        <v>0.44966747994343276</v>
      </c>
      <c r="AT160" s="1">
        <f>IF(AK160="",AT153,AL160*(1-$AP160))</f>
        <v>0.10066504011313449</v>
      </c>
      <c r="AU160" s="1">
        <v>0</v>
      </c>
      <c r="AV160" s="1">
        <v>0</v>
      </c>
      <c r="AY160" t="s">
        <v>1</v>
      </c>
      <c r="AZ160" s="10">
        <f>_xlfn.NORM.S.INV(IF(AR160=0,0.01%,AR160))</f>
        <v>-0.12650150236346797</v>
      </c>
      <c r="BA160" s="10"/>
      <c r="BB160" s="10">
        <f>-_xlfn.NORM.S.INV(IF(AT160=0,0.01%,AT160))</f>
        <v>1.2777712899379861</v>
      </c>
      <c r="BC160" s="10"/>
      <c r="BG160" t="s">
        <v>1</v>
      </c>
      <c r="BH160" s="10">
        <f>AZ160-$AZ$6</f>
        <v>0.31023962992195309</v>
      </c>
      <c r="BI160" s="10"/>
      <c r="BJ160" s="10">
        <f>BB160-$BB$6</f>
        <v>0.64581936216722891</v>
      </c>
      <c r="BK160" s="10"/>
    </row>
    <row r="161" spans="1:64">
      <c r="A161" s="11">
        <f>A157</f>
        <v>202103</v>
      </c>
      <c r="B161" t="s">
        <v>0</v>
      </c>
      <c r="C161" s="1">
        <f>VLOOKUP($A161,'WCD I_our'!$M:$R,2,0)</f>
        <v>1.9213556007924099E-2</v>
      </c>
      <c r="D161" s="1">
        <f>VLOOKUP($A161,'WCD I_our'!$M:$R,3,0)</f>
        <v>1.09811061042155E-2</v>
      </c>
      <c r="E161" s="1">
        <f>VLOOKUP($A161,'WCD I_our'!$M:$R,4,0)</f>
        <v>3.2922515890246098E-2</v>
      </c>
      <c r="F161" s="1">
        <f>VLOOKUP($A161,'WCD I_our'!$M:$R,5,0)</f>
        <v>0.88090104748347597</v>
      </c>
      <c r="G161" s="1">
        <f>VLOOKUP($A161,'WCD I_our'!$M:$R,6,0)</f>
        <v>5.5981774514138327E-2</v>
      </c>
      <c r="K161" t="s">
        <v>0</v>
      </c>
      <c r="L161" s="1">
        <f t="shared" si="348"/>
        <v>1.09811061042155E-2</v>
      </c>
      <c r="M161" s="1">
        <f t="shared" si="338"/>
        <v>3.2922515890246098E-2</v>
      </c>
      <c r="N161" s="1">
        <f t="shared" si="339"/>
        <v>0.88090104748347597</v>
      </c>
      <c r="O161" s="1">
        <f t="shared" si="340"/>
        <v>5.5981774514138327E-2</v>
      </c>
      <c r="P161" s="1"/>
      <c r="S161" t="s">
        <v>0</v>
      </c>
      <c r="T161" s="1">
        <f t="shared" si="349"/>
        <v>1.1196225408172771E-2</v>
      </c>
      <c r="U161" s="1">
        <f t="shared" si="341"/>
        <v>3.3567466283732701E-2</v>
      </c>
      <c r="V161" s="1">
        <f t="shared" si="342"/>
        <v>0.89815785370968382</v>
      </c>
      <c r="W161" s="1">
        <f t="shared" si="343"/>
        <v>5.7078454598410641E-2</v>
      </c>
      <c r="X161" s="1"/>
      <c r="AA161" t="s">
        <v>0</v>
      </c>
      <c r="AB161" s="1">
        <f t="shared" si="350"/>
        <v>1.1196225408172771E-2</v>
      </c>
      <c r="AC161" s="1">
        <f t="shared" si="344"/>
        <v>3.3567466283732701E-2</v>
      </c>
      <c r="AD161" s="1">
        <f t="shared" si="345"/>
        <v>0.89815785370968382</v>
      </c>
      <c r="AE161" s="1">
        <f t="shared" si="346"/>
        <v>5.7078454598410641E-2</v>
      </c>
      <c r="AF161" s="1">
        <f t="shared" si="347"/>
        <v>0</v>
      </c>
      <c r="AI161" t="s">
        <v>0</v>
      </c>
      <c r="AJ161" s="1">
        <v>0</v>
      </c>
      <c r="AK161" s="1">
        <f>IF(AC161="","",(SUM(AB161:AC161)))</f>
        <v>4.4763691691905472E-2</v>
      </c>
      <c r="AL161" s="1">
        <f>IFERROR(AD161,"")</f>
        <v>0.89815785370968382</v>
      </c>
      <c r="AM161" s="1">
        <f>IF(AE161="","",(SUM(AE161:AF161)))</f>
        <v>5.7078454598410641E-2</v>
      </c>
      <c r="AN161" s="1">
        <v>0</v>
      </c>
      <c r="AP161" s="34">
        <f>IF(AL161&gt;=MAX(AK161,AM161),0,(MAX(AK161,AM161)-AL161)/(2*MAX(AK161,AM161)+MIN(AK161,AM161)))</f>
        <v>0</v>
      </c>
      <c r="AQ161" t="s">
        <v>0</v>
      </c>
      <c r="AR161" s="1">
        <v>0</v>
      </c>
      <c r="AS161" s="1">
        <f>IF(AL161="",AS154,AK161*(1-$AP161))</f>
        <v>4.4763691691905472E-2</v>
      </c>
      <c r="AT161" s="1">
        <f>IF(AL161="",AT154,AL161+AK161*$AP161+AM161*$AP161)</f>
        <v>0.89815785370968382</v>
      </c>
      <c r="AU161" s="1">
        <f>IF(AL161="",AU154,AM161*(1-$AP161))</f>
        <v>5.7078454598410641E-2</v>
      </c>
      <c r="AV161" s="1">
        <v>0</v>
      </c>
      <c r="AY161" t="s">
        <v>0</v>
      </c>
      <c r="AZ161" s="10"/>
      <c r="BA161" s="10">
        <f>_xlfn.NORM.S.INV(IF(AS161=0,0.01%,AS161))</f>
        <v>-1.6978960475560902</v>
      </c>
      <c r="BB161" s="10"/>
      <c r="BC161" s="10">
        <f>-_xlfn.NORM.S.INV(IF(AU161=0,0.01%,AU161))</f>
        <v>1.5797815197059455</v>
      </c>
      <c r="BG161" t="s">
        <v>0</v>
      </c>
      <c r="BH161" s="10"/>
      <c r="BI161" s="10">
        <f>BA161-$BA$7</f>
        <v>-0.48439428610319024</v>
      </c>
      <c r="BJ161" s="10"/>
      <c r="BK161" s="10">
        <f>BC161-$BC$7</f>
        <v>0.50082216925658307</v>
      </c>
    </row>
    <row r="162" spans="1:64">
      <c r="L162" s="1"/>
      <c r="M162" s="1"/>
      <c r="N162" s="1"/>
      <c r="O162" s="1"/>
      <c r="P162" s="1"/>
      <c r="T162" s="1"/>
      <c r="U162" s="1"/>
      <c r="V162" s="1"/>
      <c r="W162" s="1"/>
      <c r="X162" s="1"/>
      <c r="Z162" s="33"/>
      <c r="AA162" t="s">
        <v>42</v>
      </c>
      <c r="AB162" s="1">
        <f>$AB$8</f>
        <v>0</v>
      </c>
      <c r="AC162" s="1">
        <f>$AC$8</f>
        <v>0</v>
      </c>
      <c r="AD162" s="1">
        <f>$AD$8</f>
        <v>0</v>
      </c>
      <c r="AE162" s="1">
        <f>$AE$8</f>
        <v>0.5</v>
      </c>
      <c r="AF162" s="1">
        <f>$AF$8</f>
        <v>0.5</v>
      </c>
      <c r="AI162" t="s">
        <v>42</v>
      </c>
      <c r="AJ162" s="1">
        <v>0</v>
      </c>
      <c r="AK162" s="1">
        <v>0</v>
      </c>
      <c r="AL162" s="1">
        <f>IF(AD162="","",(SUM(AB162:AD162)))</f>
        <v>0</v>
      </c>
      <c r="AM162" s="1">
        <f>IFERROR(AE162,"")</f>
        <v>0.5</v>
      </c>
      <c r="AN162" s="1">
        <f>IF(AF162="","",(SUM(AF162)))</f>
        <v>0.5</v>
      </c>
      <c r="AP162" s="34">
        <f>IF(AM162&gt;=MAX(AL162,AN162),0,(MAX(AL162,AN162)-AM162)/(2*MAX(AL162,AN162)+MIN(AL162,AN162)))</f>
        <v>0</v>
      </c>
      <c r="AQ162" t="s">
        <v>42</v>
      </c>
      <c r="AR162" s="1">
        <v>0</v>
      </c>
      <c r="AS162" s="1">
        <v>0</v>
      </c>
      <c r="AT162" s="1">
        <f>IF(AM162="",AT155,AL162*(1-$AP162))</f>
        <v>0</v>
      </c>
      <c r="AU162" s="1">
        <f>IF(AM162="",AU155,AM162+AL162*$AP162+AN162*$AP162)</f>
        <v>0.5</v>
      </c>
      <c r="AV162" s="1">
        <f>IF(AM162="",AV155,AN162*(1-$AP162))</f>
        <v>0.5</v>
      </c>
      <c r="AY162" t="s">
        <v>42</v>
      </c>
      <c r="AZ162" s="10"/>
      <c r="BA162" s="10"/>
      <c r="BB162" s="10">
        <f>_xlfn.NORM.S.INV(IF(AT162=0,0.01%,AT162))</f>
        <v>-3.71901648545568</v>
      </c>
      <c r="BC162" s="10"/>
      <c r="BD162" s="10">
        <f>-_xlfn.NORM.S.INV(IF(AV162=0,0.01%,AV162))</f>
        <v>0</v>
      </c>
      <c r="BG162" t="s">
        <v>42</v>
      </c>
      <c r="BH162" s="10"/>
      <c r="BI162" s="10"/>
      <c r="BJ162" s="10">
        <f>BB162-$BB$8</f>
        <v>0</v>
      </c>
      <c r="BK162" s="10"/>
      <c r="BL162" s="10">
        <f>BD162-$BD$8</f>
        <v>0</v>
      </c>
    </row>
    <row r="163" spans="1:64">
      <c r="J163" s="36"/>
      <c r="K163" s="26"/>
      <c r="L163" s="26"/>
      <c r="M163" s="26"/>
      <c r="N163" s="26"/>
      <c r="O163" s="26"/>
      <c r="P163" s="26"/>
      <c r="Q163" s="26"/>
      <c r="R163" s="36"/>
      <c r="S163" s="26"/>
      <c r="T163" s="26"/>
      <c r="U163" s="26"/>
      <c r="V163" s="26"/>
      <c r="W163" s="26"/>
      <c r="X163" s="26"/>
      <c r="Y163" s="26"/>
    </row>
    <row r="164" spans="1:64">
      <c r="A164" s="9">
        <f>IF(RIGHT(A157,2)="12",(VALUE(LEFT(A157,4))+1)*100+1,A157+1)</f>
        <v>202104</v>
      </c>
      <c r="J164" s="9">
        <f>$A164</f>
        <v>202104</v>
      </c>
      <c r="R164" s="9">
        <f>$A164</f>
        <v>202104</v>
      </c>
      <c r="Z164" s="9">
        <f>$A164</f>
        <v>202104</v>
      </c>
      <c r="AH164" s="9">
        <f>$A164</f>
        <v>202104</v>
      </c>
      <c r="AP164" s="9">
        <f>$A164</f>
        <v>202104</v>
      </c>
      <c r="AX164" s="9">
        <f>$A164</f>
        <v>202104</v>
      </c>
      <c r="BF164" s="9">
        <f>$A164</f>
        <v>202104</v>
      </c>
    </row>
    <row r="165" spans="1:64">
      <c r="C165" t="s">
        <v>33</v>
      </c>
      <c r="D165" t="s">
        <v>2</v>
      </c>
      <c r="E165" t="s">
        <v>1</v>
      </c>
      <c r="F165" t="s">
        <v>0</v>
      </c>
      <c r="G165" t="s">
        <v>32</v>
      </c>
      <c r="L165" t="s">
        <v>2</v>
      </c>
      <c r="M165" t="s">
        <v>1</v>
      </c>
      <c r="N165" t="s">
        <v>0</v>
      </c>
      <c r="O165" t="s">
        <v>32</v>
      </c>
      <c r="T165" t="s">
        <v>2</v>
      </c>
      <c r="U165" t="s">
        <v>1</v>
      </c>
      <c r="V165" t="s">
        <v>0</v>
      </c>
      <c r="W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>AVERAGE(BH166:BL169)</f>
        <v>6.2556570775900155E-2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>
        <f>A164</f>
        <v>202104</v>
      </c>
      <c r="B166" t="s">
        <v>2</v>
      </c>
      <c r="C166" s="1">
        <f>VLOOKUP($A166,'WCD I_our'!$A:$F,2,0)</f>
        <v>1.4363868694128101E-2</v>
      </c>
      <c r="D166" s="1">
        <f>VLOOKUP($A166,'WCD I_our'!$A:$F,3,0)</f>
        <v>0.97642455896927904</v>
      </c>
      <c r="E166" s="1">
        <f>VLOOKUP($A166,'WCD I_our'!$A:$F,4,0)</f>
        <v>9.2115723365924097E-3</v>
      </c>
      <c r="F166" s="1">
        <f>VLOOKUP($A166,'WCD I_our'!$A:$F,5,0)</f>
        <v>0</v>
      </c>
      <c r="G166" s="1">
        <f>VLOOKUP($A166,'WCD I_our'!$A:$F,6,0)</f>
        <v>0</v>
      </c>
      <c r="K166" t="s">
        <v>2</v>
      </c>
      <c r="L166" s="1">
        <f>IF(TYPE(D166)=1,IF(D166&gt;100%,100%,IF(D166&lt;0,0,D166)),D166)</f>
        <v>0.97642455896927904</v>
      </c>
      <c r="M166" s="1">
        <f t="shared" ref="M166:M168" si="351">IF(TYPE(E166)=1,IF(E166&gt;100%,100%,IF(E166&lt;0,0,E166)),E166)</f>
        <v>9.2115723365924097E-3</v>
      </c>
      <c r="N166" s="1">
        <f t="shared" ref="N166:N168" si="352">IF(TYPE(F166)=1,IF(F166&gt;100%,100%,IF(F166&lt;0,0,F166)),F166)</f>
        <v>0</v>
      </c>
      <c r="O166" s="1">
        <f t="shared" ref="O166:O168" si="353">IF(TYPE(G166)=1,IF(G166&gt;100%,100%,IF(G166&lt;0,0,G166)),G166)</f>
        <v>0</v>
      </c>
      <c r="P166" s="1"/>
      <c r="S166" t="s">
        <v>2</v>
      </c>
      <c r="T166" s="1">
        <f>IFERROR(L166/SUM($L166:$O166),"")</f>
        <v>0.99065418561270879</v>
      </c>
      <c r="U166" s="1">
        <f t="shared" ref="U166:U168" si="354">IFERROR(M166/SUM($L166:$O166),"")</f>
        <v>9.3458143872911566E-3</v>
      </c>
      <c r="V166" s="1">
        <f t="shared" ref="V166:V168" si="355">IFERROR(N166/SUM($L166:$O166),"")</f>
        <v>0</v>
      </c>
      <c r="W166" s="1">
        <f t="shared" ref="W166:W168" si="356">IFERROR(O166/SUM($L166:$O166),"")</f>
        <v>0</v>
      </c>
      <c r="X166" s="1"/>
      <c r="AA166" t="s">
        <v>2</v>
      </c>
      <c r="AB166" s="1">
        <f>IFERROR(T166,"")</f>
        <v>0.99065418561270879</v>
      </c>
      <c r="AC166" s="1">
        <f t="shared" ref="AC166:AC168" si="357">IFERROR(U166,"")</f>
        <v>9.3458143872911566E-3</v>
      </c>
      <c r="AD166" s="1">
        <f t="shared" ref="AD166:AD168" si="358">IFERROR(V166,"")</f>
        <v>0</v>
      </c>
      <c r="AE166" s="1">
        <f t="shared" ref="AE166:AE168" si="359">IFERROR(W166,"")</f>
        <v>0</v>
      </c>
      <c r="AF166" s="1">
        <f t="shared" ref="AF166:AF168" si="360">IFERROR(X166,"")</f>
        <v>0</v>
      </c>
      <c r="AI166" t="s">
        <v>2</v>
      </c>
      <c r="AJ166" s="1">
        <f>IFERROR(AB166,"")</f>
        <v>0.99065418561270879</v>
      </c>
      <c r="AK166" s="1">
        <f>IF(AC166="","",SUM(AC166:AF166))</f>
        <v>9.3458143872911566E-3</v>
      </c>
      <c r="AL166" s="1">
        <v>0</v>
      </c>
      <c r="AM166" s="1">
        <v>0</v>
      </c>
      <c r="AN166" s="1">
        <v>0</v>
      </c>
      <c r="AQ166" t="s">
        <v>2</v>
      </c>
      <c r="AR166" s="1">
        <f>IF(AJ166="",AR159,MAX(AJ166,50%))</f>
        <v>0.99065418561270879</v>
      </c>
      <c r="AS166" s="1">
        <f>IF(AK166="",AS159,MIN(AK166,50%))</f>
        <v>9.3458143872911566E-3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>-_xlfn.NORM.S.INV(IF(AS166=0,0.01%,AS166))</f>
        <v>2.3516245901653847</v>
      </c>
      <c r="BB166" s="10"/>
      <c r="BC166" s="10"/>
      <c r="BG166" t="s">
        <v>2</v>
      </c>
      <c r="BH166" s="10"/>
      <c r="BI166" s="10">
        <f>BA166-$BA$5</f>
        <v>8.2187063235713786E-2</v>
      </c>
      <c r="BJ166" s="10"/>
      <c r="BK166" s="10"/>
    </row>
    <row r="167" spans="1:64">
      <c r="A167" s="11">
        <f>A164</f>
        <v>202104</v>
      </c>
      <c r="B167" t="s">
        <v>1</v>
      </c>
      <c r="C167" s="1">
        <f>VLOOKUP($A167,'WCD I_our'!$G:$L,2,0)</f>
        <v>2.8493170973740101E-2</v>
      </c>
      <c r="D167" s="1">
        <f>VLOOKUP($A167,'WCD I_our'!$G:$L,3,0)</f>
        <v>0.34186906594137301</v>
      </c>
      <c r="E167" s="1">
        <f>VLOOKUP($A167,'WCD I_our'!$G:$L,4,0)</f>
        <v>0.49983261995706302</v>
      </c>
      <c r="F167" s="1">
        <f>VLOOKUP($A167,'WCD I_our'!$G:$L,5,0)</f>
        <v>0.12980514312782199</v>
      </c>
      <c r="G167" s="1">
        <f>VLOOKUP($A167,'WCD I_our'!$G:$L,6,0)</f>
        <v>1.8873791418627661E-15</v>
      </c>
      <c r="K167" t="s">
        <v>1</v>
      </c>
      <c r="L167" s="1">
        <f t="shared" ref="L167:L168" si="361">IF(TYPE(D167)=1,IF(D167&gt;100%,100%,IF(D167&lt;0,0,D167)),D167)</f>
        <v>0.34186906594137301</v>
      </c>
      <c r="M167" s="1">
        <f t="shared" si="351"/>
        <v>0.49983261995706302</v>
      </c>
      <c r="N167" s="1">
        <f t="shared" si="352"/>
        <v>0.12980514312782199</v>
      </c>
      <c r="O167" s="1">
        <f t="shared" si="353"/>
        <v>1.8873791418627661E-15</v>
      </c>
      <c r="P167" s="1"/>
      <c r="S167" t="s">
        <v>1</v>
      </c>
      <c r="T167" s="1">
        <f t="shared" ref="T167:T168" si="362">IFERROR(L167/SUM($L167:$O167),"")</f>
        <v>0.35189569000150822</v>
      </c>
      <c r="U167" s="1">
        <f t="shared" si="354"/>
        <v>0.51449213224578627</v>
      </c>
      <c r="V167" s="1">
        <f t="shared" si="355"/>
        <v>0.13361217775270351</v>
      </c>
      <c r="W167" s="1">
        <f t="shared" si="356"/>
        <v>1.9427337878360402E-15</v>
      </c>
      <c r="X167" s="1"/>
      <c r="AA167" t="s">
        <v>1</v>
      </c>
      <c r="AB167" s="1">
        <f t="shared" ref="AB167:AB168" si="363">IFERROR(T167,"")</f>
        <v>0.35189569000150822</v>
      </c>
      <c r="AC167" s="1">
        <f t="shared" si="357"/>
        <v>0.51449213224578627</v>
      </c>
      <c r="AD167" s="1">
        <f t="shared" si="358"/>
        <v>0.13361217775270351</v>
      </c>
      <c r="AE167" s="1">
        <f t="shared" si="359"/>
        <v>1.9427337878360402E-15</v>
      </c>
      <c r="AF167" s="1">
        <f t="shared" si="360"/>
        <v>0</v>
      </c>
      <c r="AI167" t="s">
        <v>1</v>
      </c>
      <c r="AJ167" s="1">
        <f>IF(AB167="","",(SUM(AB167)))</f>
        <v>0.35189569000150822</v>
      </c>
      <c r="AK167" s="1">
        <f>IFERROR(AC167,"")</f>
        <v>0.51449213224578627</v>
      </c>
      <c r="AL167" s="1">
        <f>IF(AD167="","",(SUM(AD167:AF167)))</f>
        <v>0.13361217775270545</v>
      </c>
      <c r="AM167" s="1">
        <v>0</v>
      </c>
      <c r="AN167" s="1">
        <v>0</v>
      </c>
      <c r="AP167" s="34">
        <f>IF(AK167&gt;=MAX(AJ167,AL167),0,(MAX(AJ167,AL167)-AK167)/(2*MAX(AJ167,AL167)+MIN(AJ167,AL167)))</f>
        <v>0</v>
      </c>
      <c r="AQ167" t="s">
        <v>1</v>
      </c>
      <c r="AR167" s="1">
        <f>IF(AK167="",AR160,AJ167*(1-$AP167))</f>
        <v>0.35189569000150822</v>
      </c>
      <c r="AS167" s="1">
        <f>IF(AK167="",AS160,AK167+AJ167*$AP167+AL167*$AP167)</f>
        <v>0.51449213224578627</v>
      </c>
      <c r="AT167" s="1">
        <f>IF(AK167="",AT160,AL167*(1-$AP167))</f>
        <v>0.13361217775270545</v>
      </c>
      <c r="AU167" s="1">
        <v>0</v>
      </c>
      <c r="AV167" s="1">
        <v>0</v>
      </c>
      <c r="AW167" s="1"/>
      <c r="AY167" t="s">
        <v>1</v>
      </c>
      <c r="AZ167" s="10">
        <f>_xlfn.NORM.S.INV(IF(AR167=0,0.01%,AR167))</f>
        <v>-0.3802075166551302</v>
      </c>
      <c r="BA167" s="10"/>
      <c r="BB167" s="10">
        <f>-_xlfn.NORM.S.INV(IF(AT167=0,0.01%,AT167))</f>
        <v>1.1094772450016268</v>
      </c>
      <c r="BC167" s="10"/>
      <c r="BG167" t="s">
        <v>1</v>
      </c>
      <c r="BH167" s="10">
        <f>AZ167-$AZ$6</f>
        <v>5.6533615630290857E-2</v>
      </c>
      <c r="BI167" s="10"/>
      <c r="BJ167" s="10">
        <f>BB167-$BB$6</f>
        <v>0.47752531723086966</v>
      </c>
      <c r="BK167" s="10"/>
    </row>
    <row r="168" spans="1:64">
      <c r="A168" s="11">
        <f>A164</f>
        <v>202104</v>
      </c>
      <c r="B168" t="s">
        <v>0</v>
      </c>
      <c r="C168" s="1">
        <f>VLOOKUP($A168,'WCD I_our'!$M:$R,2,0)</f>
        <v>2.8357853254164001E-2</v>
      </c>
      <c r="D168" s="1">
        <f>VLOOKUP($A168,'WCD I_our'!$M:$R,3,0)</f>
        <v>2.3350722435947699E-2</v>
      </c>
      <c r="E168" s="1">
        <f>VLOOKUP($A168,'WCD I_our'!$M:$R,4,0)</f>
        <v>2.25708381779521E-2</v>
      </c>
      <c r="F168" s="1">
        <f>VLOOKUP($A168,'WCD I_our'!$M:$R,5,0)</f>
        <v>0.84113362270612502</v>
      </c>
      <c r="G168" s="1">
        <f>VLOOKUP($A168,'WCD I_our'!$M:$R,6,0)</f>
        <v>8.4586963425811179E-2</v>
      </c>
      <c r="K168" t="s">
        <v>0</v>
      </c>
      <c r="L168" s="1">
        <f t="shared" si="361"/>
        <v>2.3350722435947699E-2</v>
      </c>
      <c r="M168" s="1">
        <f t="shared" si="351"/>
        <v>2.25708381779521E-2</v>
      </c>
      <c r="N168" s="1">
        <f t="shared" si="352"/>
        <v>0.84113362270612502</v>
      </c>
      <c r="O168" s="1">
        <f t="shared" si="353"/>
        <v>8.4586963425811179E-2</v>
      </c>
      <c r="P168" s="1"/>
      <c r="S168" t="s">
        <v>0</v>
      </c>
      <c r="T168" s="1">
        <f t="shared" si="362"/>
        <v>2.4032224738451805E-2</v>
      </c>
      <c r="U168" s="1">
        <f t="shared" si="354"/>
        <v>2.3229579175363026E-2</v>
      </c>
      <c r="V168" s="1">
        <f t="shared" si="355"/>
        <v>0.86568252058970252</v>
      </c>
      <c r="W168" s="1">
        <f t="shared" si="356"/>
        <v>8.7055675496482549E-2</v>
      </c>
      <c r="X168" s="1"/>
      <c r="AA168" t="s">
        <v>0</v>
      </c>
      <c r="AB168" s="1">
        <f t="shared" si="363"/>
        <v>2.4032224738451805E-2</v>
      </c>
      <c r="AC168" s="1">
        <f t="shared" si="357"/>
        <v>2.3229579175363026E-2</v>
      </c>
      <c r="AD168" s="1">
        <f t="shared" si="358"/>
        <v>0.86568252058970252</v>
      </c>
      <c r="AE168" s="1">
        <f t="shared" si="359"/>
        <v>8.7055675496482549E-2</v>
      </c>
      <c r="AF168" s="1">
        <f t="shared" si="360"/>
        <v>0</v>
      </c>
      <c r="AI168" t="s">
        <v>0</v>
      </c>
      <c r="AJ168" s="1">
        <v>0</v>
      </c>
      <c r="AK168" s="1">
        <f>IF(AC168="","",(SUM(AB168:AC168)))</f>
        <v>4.7261803913814834E-2</v>
      </c>
      <c r="AL168" s="1">
        <f>IFERROR(AD168,"")</f>
        <v>0.86568252058970252</v>
      </c>
      <c r="AM168" s="1">
        <f>IF(AE168="","",(SUM(AE168:AF168)))</f>
        <v>8.7055675496482549E-2</v>
      </c>
      <c r="AN168" s="1">
        <v>0</v>
      </c>
      <c r="AP168" s="34">
        <f>IF(AL168&gt;=MAX(AK168,AM168),0,(MAX(AK168,AM168)-AL168)/(2*MAX(AK168,AM168)+MIN(AK168,AM168)))</f>
        <v>0</v>
      </c>
      <c r="AQ168" t="s">
        <v>0</v>
      </c>
      <c r="AR168" s="1">
        <v>0</v>
      </c>
      <c r="AS168" s="1">
        <f>IF(AL168="",AS161,AK168*(1-$AP168))</f>
        <v>4.7261803913814834E-2</v>
      </c>
      <c r="AT168" s="1">
        <f>IF(AL168="",AT161,AL168+AK168*$AP168+AM168*$AP168)</f>
        <v>0.86568252058970252</v>
      </c>
      <c r="AU168" s="1">
        <f>IF(AL168="",AU161,AM168*(1-$AP168))</f>
        <v>8.7055675496482549E-2</v>
      </c>
      <c r="AV168" s="1">
        <v>0</v>
      </c>
      <c r="AW168" s="1"/>
      <c r="AY168" t="s">
        <v>0</v>
      </c>
      <c r="AZ168" s="10"/>
      <c r="BA168" s="10">
        <f>_xlfn.NORM.S.INV(IF(AS168=0,0.01%,AS168))</f>
        <v>-1.6720036221140533</v>
      </c>
      <c r="BB168" s="10"/>
      <c r="BC168" s="10">
        <f>-_xlfn.NORM.S.INV(IF(AU168=0,0.01%,AU168))</f>
        <v>1.3591112104449425</v>
      </c>
      <c r="BG168" t="s">
        <v>0</v>
      </c>
      <c r="BH168" s="10"/>
      <c r="BI168" s="10">
        <f>BA168-$BA$7</f>
        <v>-0.45850186066115328</v>
      </c>
      <c r="BJ168" s="10"/>
      <c r="BK168" s="10">
        <f>BC168-$BC$7</f>
        <v>0.28015185999558012</v>
      </c>
    </row>
    <row r="169" spans="1:64">
      <c r="L169" s="1"/>
      <c r="M169" s="1"/>
      <c r="N169" s="1"/>
      <c r="O169" s="1"/>
      <c r="P169" s="1"/>
      <c r="T169" s="1"/>
      <c r="U169" s="1"/>
      <c r="V169" s="1"/>
      <c r="W169" s="1"/>
      <c r="X169" s="1"/>
      <c r="Z169" s="33"/>
      <c r="AA169" t="s">
        <v>42</v>
      </c>
      <c r="AB169" s="1">
        <f>$AB$8</f>
        <v>0</v>
      </c>
      <c r="AC169" s="1">
        <f>$AC$8</f>
        <v>0</v>
      </c>
      <c r="AD169" s="1">
        <f>$AD$8</f>
        <v>0</v>
      </c>
      <c r="AE169" s="1">
        <f>$AE$8</f>
        <v>0.5</v>
      </c>
      <c r="AF169" s="1">
        <f>$AF$8</f>
        <v>0.5</v>
      </c>
      <c r="AI169" t="s">
        <v>42</v>
      </c>
      <c r="AJ169" s="1">
        <v>0</v>
      </c>
      <c r="AK169" s="1">
        <v>0</v>
      </c>
      <c r="AL169" s="1">
        <f>IF(AD169="","",(SUM(AB169:AD169)))</f>
        <v>0</v>
      </c>
      <c r="AM169" s="1">
        <f>IFERROR(AE169,"")</f>
        <v>0.5</v>
      </c>
      <c r="AN169" s="1">
        <f>IF(AF169="","",(SUM(AF169)))</f>
        <v>0.5</v>
      </c>
      <c r="AP169" s="34">
        <f>IF(AM169&gt;=MAX(AL169,AN169),0,(MAX(AL169,AN169)-AM169)/(2*MAX(AL169,AN169)+MIN(AL169,AN169)))</f>
        <v>0</v>
      </c>
      <c r="AQ169" t="s">
        <v>42</v>
      </c>
      <c r="AR169" s="1">
        <v>0</v>
      </c>
      <c r="AS169" s="1">
        <v>0</v>
      </c>
      <c r="AT169" s="1">
        <f>IF(AM169="",AT162,AL169*(1-$AP169))</f>
        <v>0</v>
      </c>
      <c r="AU169" s="1">
        <f>IF(AM169="",AU162,AM169+AL169*$AP169+AN169*$AP169)</f>
        <v>0.5</v>
      </c>
      <c r="AV169" s="1">
        <f>IF(AM169="",AV162,AN169*(1-$AP169))</f>
        <v>0.5</v>
      </c>
      <c r="AW169" s="1"/>
      <c r="AY169" t="s">
        <v>42</v>
      </c>
      <c r="AZ169" s="10"/>
      <c r="BA169" s="10"/>
      <c r="BB169" s="10">
        <f>_xlfn.NORM.S.INV(IF(AT169=0,0.01%,AT169))</f>
        <v>-3.71901648545568</v>
      </c>
      <c r="BC169" s="10"/>
      <c r="BD169" s="10">
        <f>-_xlfn.NORM.S.INV(IF(AV169=0,0.01%,AV169))</f>
        <v>0</v>
      </c>
      <c r="BG169" t="s">
        <v>42</v>
      </c>
      <c r="BH169" s="10"/>
      <c r="BI169" s="10"/>
      <c r="BJ169" s="10">
        <f>BB169-$BB$8</f>
        <v>0</v>
      </c>
      <c r="BK169" s="10"/>
      <c r="BL169" s="10">
        <f>BD169-$BD$8</f>
        <v>0</v>
      </c>
    </row>
    <row r="171" spans="1:64">
      <c r="A171" s="9">
        <f>IF(RIGHT(A164,2)="12",(VALUE(LEFT(A164,4))+1)*100+1,A164+1)</f>
        <v>202105</v>
      </c>
      <c r="J171" s="9">
        <f>$A171</f>
        <v>202105</v>
      </c>
      <c r="R171" s="9">
        <f>$A171</f>
        <v>202105</v>
      </c>
      <c r="Z171" s="9">
        <f>$A171</f>
        <v>202105</v>
      </c>
      <c r="AH171" s="9">
        <f>$A171</f>
        <v>202105</v>
      </c>
      <c r="AP171" s="9">
        <f>$A171</f>
        <v>202105</v>
      </c>
      <c r="AX171" s="9">
        <f>$A171</f>
        <v>202105</v>
      </c>
      <c r="BF171" s="9">
        <f>$A171</f>
        <v>202105</v>
      </c>
    </row>
    <row r="172" spans="1:64">
      <c r="C172" t="s">
        <v>33</v>
      </c>
      <c r="D172" t="s">
        <v>2</v>
      </c>
      <c r="E172" t="s">
        <v>1</v>
      </c>
      <c r="F172" t="s">
        <v>0</v>
      </c>
      <c r="G172" t="s">
        <v>32</v>
      </c>
      <c r="L172" t="s">
        <v>2</v>
      </c>
      <c r="M172" t="s">
        <v>1</v>
      </c>
      <c r="N172" t="s">
        <v>0</v>
      </c>
      <c r="O172" t="s">
        <v>32</v>
      </c>
      <c r="T172" t="s">
        <v>2</v>
      </c>
      <c r="U172" t="s">
        <v>1</v>
      </c>
      <c r="V172" t="s">
        <v>0</v>
      </c>
      <c r="W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>AVERAGE(BH173:BL176)</f>
        <v>9.3634750823909527E-2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>
        <f>A171</f>
        <v>202105</v>
      </c>
      <c r="B173" t="s">
        <v>2</v>
      </c>
      <c r="C173" s="1">
        <f>VLOOKUP($A173,'WCD I_our'!$A:$F,2,0)</f>
        <v>1.23812048765109E-2</v>
      </c>
      <c r="D173" s="1">
        <f>VLOOKUP($A173,'WCD I_our'!$A:$F,3,0)</f>
        <v>0.97838473287453198</v>
      </c>
      <c r="E173" s="1">
        <f>VLOOKUP($A173,'WCD I_our'!$A:$F,4,0)</f>
        <v>9.0267174839771397E-3</v>
      </c>
      <c r="F173" s="1">
        <f>VLOOKUP($A173,'WCD I_our'!$A:$F,5,0)</f>
        <v>2.0734476497918301E-4</v>
      </c>
      <c r="G173" s="1">
        <f>VLOOKUP($A173,'WCD I_our'!$A:$F,6,0)</f>
        <v>0</v>
      </c>
      <c r="K173" t="s">
        <v>2</v>
      </c>
      <c r="L173" s="1">
        <f>IF(TYPE(D173)=1,IF(D173&gt;100%,100%,IF(D173&lt;0,0,D173)),D173)</f>
        <v>0.97838473287453198</v>
      </c>
      <c r="M173" s="1">
        <f t="shared" ref="M173:M175" si="364">IF(TYPE(E173)=1,IF(E173&gt;100%,100%,IF(E173&lt;0,0,E173)),E173)</f>
        <v>9.0267174839771397E-3</v>
      </c>
      <c r="N173" s="1">
        <f t="shared" ref="N173:N175" si="365">IF(TYPE(F173)=1,IF(F173&gt;100%,100%,IF(F173&lt;0,0,F173)),F173)</f>
        <v>2.0734476497918301E-4</v>
      </c>
      <c r="O173" s="1">
        <f t="shared" ref="O173:O175" si="366">IF(TYPE(G173)=1,IF(G173&gt;100%,100%,IF(G173&lt;0,0,G173)),G173)</f>
        <v>0</v>
      </c>
      <c r="P173" s="1"/>
      <c r="S173" t="s">
        <v>2</v>
      </c>
      <c r="T173" s="1">
        <f>IFERROR(L173/SUM($L173:$O173),"")</f>
        <v>0.99065017566033498</v>
      </c>
      <c r="U173" s="1">
        <f t="shared" ref="U173:U175" si="367">IFERROR(M173/SUM($L173:$O173),"")</f>
        <v>9.1398802134465985E-3</v>
      </c>
      <c r="V173" s="1">
        <f t="shared" ref="V173:V175" si="368">IFERROR(N173/SUM($L173:$O173),"")</f>
        <v>2.0994412621851469E-4</v>
      </c>
      <c r="W173" s="1">
        <f t="shared" ref="W173:W175" si="369">IFERROR(O173/SUM($L173:$O173),"")</f>
        <v>0</v>
      </c>
      <c r="X173" s="1"/>
      <c r="AA173" t="s">
        <v>2</v>
      </c>
      <c r="AB173" s="1">
        <f>IFERROR(T173,"")</f>
        <v>0.99065017566033498</v>
      </c>
      <c r="AC173" s="1">
        <f t="shared" ref="AC173:AC175" si="370">IFERROR(U173,"")</f>
        <v>9.1398802134465985E-3</v>
      </c>
      <c r="AD173" s="1">
        <f t="shared" ref="AD173:AD175" si="371">IFERROR(V173,"")</f>
        <v>2.0994412621851469E-4</v>
      </c>
      <c r="AE173" s="1">
        <f t="shared" ref="AE173:AE175" si="372">IFERROR(W173,"")</f>
        <v>0</v>
      </c>
      <c r="AF173" s="1">
        <f t="shared" ref="AF173:AF175" si="373">IFERROR(X173,"")</f>
        <v>0</v>
      </c>
      <c r="AI173" t="s">
        <v>2</v>
      </c>
      <c r="AJ173" s="1">
        <f>IFERROR(AB173,"")</f>
        <v>0.99065017566033498</v>
      </c>
      <c r="AK173" s="1">
        <f>IF(AC173="","",SUM(AC173:AF173))</f>
        <v>9.3498243396651134E-3</v>
      </c>
      <c r="AL173" s="1">
        <v>0</v>
      </c>
      <c r="AM173" s="1">
        <v>0</v>
      </c>
      <c r="AN173" s="1">
        <v>0</v>
      </c>
      <c r="AQ173" t="s">
        <v>2</v>
      </c>
      <c r="AR173" s="1">
        <f>IF(AJ173="",AR166,MAX(AJ173,50%))</f>
        <v>0.99065017566033498</v>
      </c>
      <c r="AS173" s="1">
        <f>IF(AK173="",AS166,MIN(AK173,50%))</f>
        <v>9.3498243396651134E-3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>-_xlfn.NORM.S.INV(IF(AS173=0,0.01%,AS173))</f>
        <v>2.3514650015490441</v>
      </c>
      <c r="BB173" s="10"/>
      <c r="BC173" s="10"/>
      <c r="BG173" t="s">
        <v>2</v>
      </c>
      <c r="BH173" s="10"/>
      <c r="BI173" s="10">
        <f>BA173-$BA$5</f>
        <v>8.2027474619373208E-2</v>
      </c>
      <c r="BJ173" s="10"/>
      <c r="BK173" s="10"/>
    </row>
    <row r="174" spans="1:64">
      <c r="A174" s="11">
        <f>A171</f>
        <v>202105</v>
      </c>
      <c r="B174" t="s">
        <v>1</v>
      </c>
      <c r="C174" s="1">
        <f>VLOOKUP($A174,'WCD I_our'!$G:$L,2,0)</f>
        <v>2.8110753453333699E-2</v>
      </c>
      <c r="D174" s="1">
        <f>VLOOKUP($A174,'WCD I_our'!$G:$L,3,0)</f>
        <v>0.31311667545743499</v>
      </c>
      <c r="E174" s="1">
        <f>VLOOKUP($A174,'WCD I_our'!$G:$L,4,0)</f>
        <v>0.56785639099461005</v>
      </c>
      <c r="F174" s="1">
        <f>VLOOKUP($A174,'WCD I_our'!$G:$L,5,0)</f>
        <v>9.0916180094620103E-2</v>
      </c>
      <c r="G174" s="1">
        <f>VLOOKUP($A174,'WCD I_our'!$G:$L,6,0)</f>
        <v>0</v>
      </c>
      <c r="K174" t="s">
        <v>1</v>
      </c>
      <c r="L174" s="1">
        <f t="shared" ref="L174:L175" si="374">IF(TYPE(D174)=1,IF(D174&gt;100%,100%,IF(D174&lt;0,0,D174)),D174)</f>
        <v>0.31311667545743499</v>
      </c>
      <c r="M174" s="1">
        <f t="shared" si="364"/>
        <v>0.56785639099461005</v>
      </c>
      <c r="N174" s="1">
        <f t="shared" si="365"/>
        <v>9.0916180094620103E-2</v>
      </c>
      <c r="O174" s="1">
        <f t="shared" si="366"/>
        <v>0</v>
      </c>
      <c r="P174" s="1"/>
      <c r="S174" t="s">
        <v>1</v>
      </c>
      <c r="T174" s="1">
        <f t="shared" ref="T174:T175" si="375">IFERROR(L174/SUM($L174:$O174),"")</f>
        <v>0.32217320705009028</v>
      </c>
      <c r="U174" s="1">
        <f t="shared" si="367"/>
        <v>0.58428096926921247</v>
      </c>
      <c r="V174" s="1">
        <f t="shared" si="368"/>
        <v>9.3545823680697318E-2</v>
      </c>
      <c r="W174" s="1">
        <f t="shared" si="369"/>
        <v>0</v>
      </c>
      <c r="X174" s="1"/>
      <c r="AA174" t="s">
        <v>1</v>
      </c>
      <c r="AB174" s="1">
        <f t="shared" ref="AB174:AB175" si="376">IFERROR(T174,"")</f>
        <v>0.32217320705009028</v>
      </c>
      <c r="AC174" s="1">
        <f t="shared" si="370"/>
        <v>0.58428096926921247</v>
      </c>
      <c r="AD174" s="1">
        <f t="shared" si="371"/>
        <v>9.3545823680697318E-2</v>
      </c>
      <c r="AE174" s="1">
        <f t="shared" si="372"/>
        <v>0</v>
      </c>
      <c r="AF174" s="1">
        <f t="shared" si="373"/>
        <v>0</v>
      </c>
      <c r="AI174" t="s">
        <v>1</v>
      </c>
      <c r="AJ174" s="1">
        <f>IF(AB174="","",(SUM(AB174)))</f>
        <v>0.32217320705009028</v>
      </c>
      <c r="AK174" s="1">
        <f>IFERROR(AC174,"")</f>
        <v>0.58428096926921247</v>
      </c>
      <c r="AL174" s="1">
        <f>IF(AD174="","",(SUM(AD174:AF174)))</f>
        <v>9.3545823680697318E-2</v>
      </c>
      <c r="AM174" s="1">
        <v>0</v>
      </c>
      <c r="AN174" s="1">
        <v>0</v>
      </c>
      <c r="AP174" s="34">
        <f>IF(AK174&gt;=MAX(AJ174,AL174),0,(MAX(AJ174,AL174)-AK174)/(2*MAX(AJ174,AL174)+MIN(AJ174,AL174)))</f>
        <v>0</v>
      </c>
      <c r="AQ174" t="s">
        <v>1</v>
      </c>
      <c r="AR174" s="1">
        <f>IF(AK174="",AR167,AJ174*(1-$AP174))</f>
        <v>0.32217320705009028</v>
      </c>
      <c r="AS174" s="1">
        <f>IF(AK174="",AS167,AK174+AJ174*$AP174+AL174*$AP174)</f>
        <v>0.58428096926921247</v>
      </c>
      <c r="AT174" s="1">
        <f>IF(AK174="",AT167,AL174*(1-$AP174))</f>
        <v>9.3545823680697318E-2</v>
      </c>
      <c r="AU174" s="1">
        <v>0</v>
      </c>
      <c r="AV174" s="1">
        <v>0</v>
      </c>
      <c r="AW174" s="1"/>
      <c r="AY174" t="s">
        <v>1</v>
      </c>
      <c r="AZ174" s="10">
        <f>_xlfn.NORM.S.INV(IF(AR174=0,0.01%,AR174))</f>
        <v>-0.46163036680293706</v>
      </c>
      <c r="BA174" s="10"/>
      <c r="BB174" s="10">
        <f>-_xlfn.NORM.S.INV(IF(AT174=0,0.01%,AT174))</f>
        <v>1.3192317484001954</v>
      </c>
      <c r="BC174" s="10"/>
      <c r="BG174" t="s">
        <v>1</v>
      </c>
      <c r="BH174" s="10">
        <f>AZ174-$AZ$6</f>
        <v>-2.4889234517516012E-2</v>
      </c>
      <c r="BI174" s="10"/>
      <c r="BJ174" s="10">
        <f>BB174-$BB$6</f>
        <v>0.68727982062943827</v>
      </c>
      <c r="BK174" s="10"/>
    </row>
    <row r="175" spans="1:64">
      <c r="A175" s="11">
        <f>A171</f>
        <v>202105</v>
      </c>
      <c r="B175" t="s">
        <v>0</v>
      </c>
      <c r="C175" s="1">
        <f>VLOOKUP($A175,'WCD I_our'!$M:$R,2,0)</f>
        <v>2.0224418446857E-2</v>
      </c>
      <c r="D175" s="1">
        <f>VLOOKUP($A175,'WCD I_our'!$M:$R,3,0)</f>
        <v>1.64533403220435E-2</v>
      </c>
      <c r="E175" s="1">
        <f>VLOOKUP($A175,'WCD I_our'!$M:$R,4,0)</f>
        <v>2.57325710728281E-2</v>
      </c>
      <c r="F175" s="1">
        <f>VLOOKUP($A175,'WCD I_our'!$M:$R,5,0)</f>
        <v>0.87120839140361095</v>
      </c>
      <c r="G175" s="1">
        <f>VLOOKUP($A175,'WCD I_our'!$M:$R,6,0)</f>
        <v>6.6381278754660489E-2</v>
      </c>
      <c r="K175" t="s">
        <v>0</v>
      </c>
      <c r="L175" s="1">
        <f t="shared" si="374"/>
        <v>1.64533403220435E-2</v>
      </c>
      <c r="M175" s="1">
        <f t="shared" si="364"/>
        <v>2.57325710728281E-2</v>
      </c>
      <c r="N175" s="1">
        <f t="shared" si="365"/>
        <v>0.87120839140361095</v>
      </c>
      <c r="O175" s="1">
        <f t="shared" si="366"/>
        <v>6.6381278754660489E-2</v>
      </c>
      <c r="P175" s="1"/>
      <c r="S175" t="s">
        <v>0</v>
      </c>
      <c r="T175" s="1">
        <f t="shared" si="375"/>
        <v>1.6792968340731271E-2</v>
      </c>
      <c r="U175" s="1">
        <f t="shared" si="367"/>
        <v>2.6263739939340759E-2</v>
      </c>
      <c r="V175" s="1">
        <f t="shared" si="368"/>
        <v>0.88919177800141636</v>
      </c>
      <c r="W175" s="1">
        <f t="shared" si="369"/>
        <v>6.7751513718511638E-2</v>
      </c>
      <c r="X175" s="1"/>
      <c r="AA175" t="s">
        <v>0</v>
      </c>
      <c r="AB175" s="1">
        <f t="shared" si="376"/>
        <v>1.6792968340731271E-2</v>
      </c>
      <c r="AC175" s="1">
        <f t="shared" si="370"/>
        <v>2.6263739939340759E-2</v>
      </c>
      <c r="AD175" s="1">
        <f t="shared" si="371"/>
        <v>0.88919177800141636</v>
      </c>
      <c r="AE175" s="1">
        <f t="shared" si="372"/>
        <v>6.7751513718511638E-2</v>
      </c>
      <c r="AF175" s="1">
        <f t="shared" si="373"/>
        <v>0</v>
      </c>
      <c r="AI175" t="s">
        <v>0</v>
      </c>
      <c r="AJ175" s="1">
        <v>0</v>
      </c>
      <c r="AK175" s="1">
        <f>IF(AC175="","",(SUM(AB175:AC175)))</f>
        <v>4.3056708280072034E-2</v>
      </c>
      <c r="AL175" s="1">
        <f>IFERROR(AD175,"")</f>
        <v>0.88919177800141636</v>
      </c>
      <c r="AM175" s="1">
        <f>IF(AE175="","",(SUM(AE175:AF175)))</f>
        <v>6.7751513718511638E-2</v>
      </c>
      <c r="AN175" s="1">
        <v>0</v>
      </c>
      <c r="AP175" s="34">
        <f>IF(AL175&gt;=MAX(AK175,AM175),0,(MAX(AK175,AM175)-AL175)/(2*MAX(AK175,AM175)+MIN(AK175,AM175)))</f>
        <v>0</v>
      </c>
      <c r="AQ175" t="s">
        <v>0</v>
      </c>
      <c r="AR175" s="1">
        <v>0</v>
      </c>
      <c r="AS175" s="1">
        <f>IF(AL175="",AS168,AK175*(1-$AP175))</f>
        <v>4.3056708280072034E-2</v>
      </c>
      <c r="AT175" s="1">
        <f>IF(AL175="",AT168,AL175+AK175*$AP175+AM175*$AP175)</f>
        <v>0.88919177800141636</v>
      </c>
      <c r="AU175" s="1">
        <f>IF(AL175="",AU168,AM175*(1-$AP175))</f>
        <v>6.7751513718511638E-2</v>
      </c>
      <c r="AV175" s="1">
        <v>0</v>
      </c>
      <c r="AW175" s="1"/>
      <c r="AY175" t="s">
        <v>0</v>
      </c>
      <c r="AZ175" s="10"/>
      <c r="BA175" s="10">
        <f>_xlfn.NORM.S.INV(IF(AS175=0,0.01%,AS175))</f>
        <v>-1.7162657358772779</v>
      </c>
      <c r="BB175" s="10"/>
      <c r="BC175" s="10">
        <f>-_xlfn.NORM.S.INV(IF(AU175=0,0.01%,AU175))</f>
        <v>1.4927485199098116</v>
      </c>
      <c r="BG175" t="s">
        <v>0</v>
      </c>
      <c r="BH175" s="10"/>
      <c r="BI175" s="10">
        <f>BA175-$BA$7</f>
        <v>-0.50276397442437792</v>
      </c>
      <c r="BJ175" s="10"/>
      <c r="BK175" s="10">
        <f>BC175-$BC$7</f>
        <v>0.41378916946044919</v>
      </c>
    </row>
    <row r="176" spans="1:64">
      <c r="L176" s="1"/>
      <c r="M176" s="1"/>
      <c r="N176" s="1"/>
      <c r="O176" s="1"/>
      <c r="P176" s="1"/>
      <c r="T176" s="1"/>
      <c r="U176" s="1"/>
      <c r="V176" s="1"/>
      <c r="W176" s="1"/>
      <c r="X176" s="1"/>
      <c r="Z176" s="33"/>
      <c r="AA176" t="s">
        <v>42</v>
      </c>
      <c r="AB176" s="1">
        <f>$AB$8</f>
        <v>0</v>
      </c>
      <c r="AC176" s="1">
        <f>$AC$8</f>
        <v>0</v>
      </c>
      <c r="AD176" s="1">
        <f>$AD$8</f>
        <v>0</v>
      </c>
      <c r="AE176" s="1">
        <f>$AE$8</f>
        <v>0.5</v>
      </c>
      <c r="AF176" s="1">
        <f>$AF$8</f>
        <v>0.5</v>
      </c>
      <c r="AI176" t="s">
        <v>42</v>
      </c>
      <c r="AJ176" s="1">
        <v>0</v>
      </c>
      <c r="AK176" s="1">
        <v>0</v>
      </c>
      <c r="AL176" s="1">
        <f>IF(AD176="","",(SUM(AB176:AD176)))</f>
        <v>0</v>
      </c>
      <c r="AM176" s="1">
        <f>IFERROR(AE176,"")</f>
        <v>0.5</v>
      </c>
      <c r="AN176" s="1">
        <f>IF(AF176="","",(SUM(AF176)))</f>
        <v>0.5</v>
      </c>
      <c r="AP176" s="34">
        <f>IF(AM176&gt;=MAX(AL176,AN176),0,(MAX(AL176,AN176)-AM176)/(2*MAX(AL176,AN176)+MIN(AL176,AN176)))</f>
        <v>0</v>
      </c>
      <c r="AQ176" t="s">
        <v>42</v>
      </c>
      <c r="AR176" s="1">
        <v>0</v>
      </c>
      <c r="AS176" s="1">
        <v>0</v>
      </c>
      <c r="AT176" s="1">
        <f>IF(AM176="",AT169,AL176*(1-$AP176))</f>
        <v>0</v>
      </c>
      <c r="AU176" s="1">
        <f>IF(AM176="",AU169,AM176+AL176*$AP176+AN176*$AP176)</f>
        <v>0.5</v>
      </c>
      <c r="AV176" s="1">
        <f>IF(AM176="",AV169,AN176*(1-$AP176))</f>
        <v>0.5</v>
      </c>
      <c r="AW176" s="1"/>
      <c r="AY176" t="s">
        <v>42</v>
      </c>
      <c r="AZ176" s="10"/>
      <c r="BA176" s="10"/>
      <c r="BB176" s="10">
        <f>_xlfn.NORM.S.INV(IF(AT176=0,0.01%,AT176))</f>
        <v>-3.71901648545568</v>
      </c>
      <c r="BC176" s="10"/>
      <c r="BD176" s="10">
        <f>-_xlfn.NORM.S.INV(IF(AV176=0,0.01%,AV176))</f>
        <v>0</v>
      </c>
      <c r="BG176" t="s">
        <v>42</v>
      </c>
      <c r="BH176" s="10"/>
      <c r="BI176" s="10"/>
      <c r="BJ176" s="10">
        <f>BB176-$BB$8</f>
        <v>0</v>
      </c>
      <c r="BK176" s="10"/>
      <c r="BL176" s="10">
        <f>BD176-$BD$8</f>
        <v>0</v>
      </c>
    </row>
    <row r="177" spans="1:64">
      <c r="Z177" s="36"/>
      <c r="AA177" s="26"/>
      <c r="AB177" s="26"/>
      <c r="AC177" s="26"/>
      <c r="AD177" s="26"/>
      <c r="AE177" s="26"/>
      <c r="AF177" s="26"/>
    </row>
    <row r="178" spans="1:64">
      <c r="A178" s="9">
        <f>IF(RIGHT(A171,2)="12",(VALUE(LEFT(A171,4))+1)*100+1,A171+1)</f>
        <v>202106</v>
      </c>
      <c r="J178" s="9">
        <f>$A178</f>
        <v>202106</v>
      </c>
      <c r="R178" s="9">
        <f>$A178</f>
        <v>202106</v>
      </c>
      <c r="Z178" s="9">
        <f>$A178</f>
        <v>202106</v>
      </c>
      <c r="AH178" s="9">
        <f>$A178</f>
        <v>202106</v>
      </c>
      <c r="AP178" s="9">
        <f>$A178</f>
        <v>202106</v>
      </c>
      <c r="AX178" s="9">
        <f>$A178</f>
        <v>202106</v>
      </c>
      <c r="BF178" s="9">
        <f>$A178</f>
        <v>202106</v>
      </c>
    </row>
    <row r="179" spans="1:64">
      <c r="C179" t="s">
        <v>33</v>
      </c>
      <c r="D179" t="s">
        <v>2</v>
      </c>
      <c r="E179" t="s">
        <v>1</v>
      </c>
      <c r="F179" t="s">
        <v>0</v>
      </c>
      <c r="G179" t="s">
        <v>32</v>
      </c>
      <c r="L179" t="s">
        <v>2</v>
      </c>
      <c r="M179" t="s">
        <v>1</v>
      </c>
      <c r="N179" t="s">
        <v>0</v>
      </c>
      <c r="O179" t="s">
        <v>32</v>
      </c>
      <c r="T179" t="s">
        <v>2</v>
      </c>
      <c r="U179" t="s">
        <v>1</v>
      </c>
      <c r="V179" t="s">
        <v>0</v>
      </c>
      <c r="W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>AVERAGE(BH180:BL183)</f>
        <v>3.5491174645524239E-2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>
        <f>A178</f>
        <v>202106</v>
      </c>
      <c r="B180" t="s">
        <v>2</v>
      </c>
      <c r="C180" s="1">
        <f>VLOOKUP($A180,'WCD I_our'!$A:$F,2,0)</f>
        <v>1.4789121884349899E-2</v>
      </c>
      <c r="D180" s="1">
        <f>VLOOKUP($A180,'WCD I_our'!$A:$F,3,0)</f>
        <v>0.973787799671197</v>
      </c>
      <c r="E180" s="1">
        <f>VLOOKUP($A180,'WCD I_our'!$A:$F,4,0)</f>
        <v>1.1423078444452801E-2</v>
      </c>
      <c r="F180" s="1">
        <f>VLOOKUP($A180,'WCD I_our'!$A:$F,5,0)</f>
        <v>0</v>
      </c>
      <c r="G180" s="1">
        <f>VLOOKUP($A180,'WCD I_our'!$A:$F,6,0)</f>
        <v>0</v>
      </c>
      <c r="K180" t="s">
        <v>2</v>
      </c>
      <c r="L180" s="1">
        <f>IF(TYPE(D180)=1,IF(D180&gt;100%,100%,IF(D180&lt;0,0,D180)),D180)</f>
        <v>0.973787799671197</v>
      </c>
      <c r="M180" s="1">
        <f t="shared" ref="M180:M182" si="377">IF(TYPE(E180)=1,IF(E180&gt;100%,100%,IF(E180&lt;0,0,E180)),E180)</f>
        <v>1.1423078444452801E-2</v>
      </c>
      <c r="N180" s="1">
        <f t="shared" ref="N180:N182" si="378">IF(TYPE(F180)=1,IF(F180&gt;100%,100%,IF(F180&lt;0,0,F180)),F180)</f>
        <v>0</v>
      </c>
      <c r="O180" s="1">
        <f t="shared" ref="O180:O182" si="379">IF(TYPE(G180)=1,IF(G180&gt;100%,100%,IF(G180&lt;0,0,G180)),G180)</f>
        <v>0</v>
      </c>
      <c r="P180" s="1"/>
      <c r="S180" t="s">
        <v>2</v>
      </c>
      <c r="T180" s="1">
        <f>IFERROR(L180/SUM($L180:$O180),"")</f>
        <v>0.98840544831752064</v>
      </c>
      <c r="U180" s="1">
        <f t="shared" ref="U180:U182" si="380">IFERROR(M180/SUM($L180:$O180),"")</f>
        <v>1.1594551682479387E-2</v>
      </c>
      <c r="V180" s="1">
        <f t="shared" ref="V180:V182" si="381">IFERROR(N180/SUM($L180:$O180),"")</f>
        <v>0</v>
      </c>
      <c r="W180" s="1">
        <f t="shared" ref="W180:W182" si="382">IFERROR(O180/SUM($L180:$O180),"")</f>
        <v>0</v>
      </c>
      <c r="X180" s="1"/>
      <c r="AA180" t="s">
        <v>2</v>
      </c>
      <c r="AB180" s="1">
        <f>IFERROR(T180,"")</f>
        <v>0.98840544831752064</v>
      </c>
      <c r="AC180" s="1">
        <f t="shared" ref="AC180:AC182" si="383">IFERROR(U180,"")</f>
        <v>1.1594551682479387E-2</v>
      </c>
      <c r="AD180" s="1">
        <f t="shared" ref="AD180:AD182" si="384">IFERROR(V180,"")</f>
        <v>0</v>
      </c>
      <c r="AE180" s="1">
        <f t="shared" ref="AE180:AE182" si="385">IFERROR(W180,"")</f>
        <v>0</v>
      </c>
      <c r="AF180" s="1">
        <f t="shared" ref="AF180:AF182" si="386">IFERROR(X180,"")</f>
        <v>0</v>
      </c>
      <c r="AI180" t="s">
        <v>2</v>
      </c>
      <c r="AJ180" s="1">
        <f>IFERROR(AB180,"")</f>
        <v>0.98840544831752064</v>
      </c>
      <c r="AK180" s="1">
        <f>IF(AC180="","",SUM(AC180:AF180))</f>
        <v>1.1594551682479387E-2</v>
      </c>
      <c r="AL180" s="1">
        <v>0</v>
      </c>
      <c r="AM180" s="1">
        <v>0</v>
      </c>
      <c r="AN180" s="1">
        <v>0</v>
      </c>
      <c r="AQ180" t="s">
        <v>2</v>
      </c>
      <c r="AR180" s="1">
        <f>IF(AJ180="",AR173,MAX(AJ180,50%))</f>
        <v>0.98840544831752064</v>
      </c>
      <c r="AS180" s="1">
        <f>IF(AK180="",AS173,MIN(AK180,50%))</f>
        <v>1.1594551682479387E-2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>-_xlfn.NORM.S.INV(IF(AS180=0,0.01%,AS180))</f>
        <v>2.2703046790253594</v>
      </c>
      <c r="BB180" s="10"/>
      <c r="BC180" s="10"/>
      <c r="BG180" t="s">
        <v>2</v>
      </c>
      <c r="BH180" s="10"/>
      <c r="BI180" s="10">
        <f>BA180-$BA$5</f>
        <v>8.6715209568843932E-4</v>
      </c>
      <c r="BJ180" s="10"/>
      <c r="BK180" s="10"/>
    </row>
    <row r="181" spans="1:64">
      <c r="A181" s="11">
        <f>A178</f>
        <v>202106</v>
      </c>
      <c r="B181" t="s">
        <v>1</v>
      </c>
      <c r="C181" s="1">
        <f>VLOOKUP($A181,'WCD I_our'!$G:$L,2,0)</f>
        <v>1.2018798362532401E-2</v>
      </c>
      <c r="D181" s="1">
        <f>VLOOKUP($A181,'WCD I_our'!$G:$L,3,0)</f>
        <v>0.235589474351665</v>
      </c>
      <c r="E181" s="1">
        <f>VLOOKUP($A181,'WCD I_our'!$G:$L,4,0)</f>
        <v>0.62520257949722502</v>
      </c>
      <c r="F181" s="1">
        <f>VLOOKUP($A181,'WCD I_our'!$G:$L,5,0)</f>
        <v>0.12718914778857601</v>
      </c>
      <c r="G181" s="1">
        <f>VLOOKUP($A181,'WCD I_our'!$G:$L,6,0)</f>
        <v>0</v>
      </c>
      <c r="K181" t="s">
        <v>1</v>
      </c>
      <c r="L181" s="1">
        <f t="shared" ref="L181:L182" si="387">IF(TYPE(D181)=1,IF(D181&gt;100%,100%,IF(D181&lt;0,0,D181)),D181)</f>
        <v>0.235589474351665</v>
      </c>
      <c r="M181" s="1">
        <f t="shared" si="377"/>
        <v>0.62520257949722502</v>
      </c>
      <c r="N181" s="1">
        <f t="shared" si="378"/>
        <v>0.12718914778857601</v>
      </c>
      <c r="O181" s="1">
        <f t="shared" si="379"/>
        <v>0</v>
      </c>
      <c r="P181" s="1"/>
      <c r="S181" t="s">
        <v>1</v>
      </c>
      <c r="T181" s="1">
        <f t="shared" ref="T181:T182" si="388">IFERROR(L181/SUM($L181:$O181),"")</f>
        <v>0.23845542198697944</v>
      </c>
      <c r="U181" s="1">
        <f t="shared" si="380"/>
        <v>0.63280817333469819</v>
      </c>
      <c r="V181" s="1">
        <f t="shared" si="381"/>
        <v>0.12873640467832234</v>
      </c>
      <c r="W181" s="1">
        <f t="shared" si="382"/>
        <v>0</v>
      </c>
      <c r="X181" s="1"/>
      <c r="AA181" t="s">
        <v>1</v>
      </c>
      <c r="AB181" s="1">
        <f t="shared" ref="AB181:AB182" si="389">IFERROR(T181,"")</f>
        <v>0.23845542198697944</v>
      </c>
      <c r="AC181" s="1">
        <f t="shared" si="383"/>
        <v>0.63280817333469819</v>
      </c>
      <c r="AD181" s="1">
        <f t="shared" si="384"/>
        <v>0.12873640467832234</v>
      </c>
      <c r="AE181" s="1">
        <f t="shared" si="385"/>
        <v>0</v>
      </c>
      <c r="AF181" s="1">
        <f t="shared" si="386"/>
        <v>0</v>
      </c>
      <c r="AI181" t="s">
        <v>1</v>
      </c>
      <c r="AJ181" s="1">
        <f>IF(AB181="","",(SUM(AB181)))</f>
        <v>0.23845542198697944</v>
      </c>
      <c r="AK181" s="1">
        <f>IFERROR(AC181,"")</f>
        <v>0.63280817333469819</v>
      </c>
      <c r="AL181" s="1">
        <f>IF(AD181="","",(SUM(AD181:AF181)))</f>
        <v>0.12873640467832234</v>
      </c>
      <c r="AM181" s="1">
        <v>0</v>
      </c>
      <c r="AN181" s="1">
        <v>0</v>
      </c>
      <c r="AP181" s="34">
        <f>IF(AK181&gt;=MAX(AJ181,AL181),0,(MAX(AJ181,AL181)-AK181)/(2*MAX(AJ181,AL181)+MIN(AJ181,AL181)))</f>
        <v>0</v>
      </c>
      <c r="AQ181" t="s">
        <v>1</v>
      </c>
      <c r="AR181" s="1">
        <f>IF(AK181="",AR174,AJ181*(1-$AP181))</f>
        <v>0.23845542198697944</v>
      </c>
      <c r="AS181" s="1">
        <f>IF(AK181="",AS174,AK181+AJ181*$AP181+AL181*$AP181)</f>
        <v>0.63280817333469819</v>
      </c>
      <c r="AT181" s="1">
        <f>IF(AK181="",AT174,AL181*(1-$AP181))</f>
        <v>0.12873640467832234</v>
      </c>
      <c r="AU181" s="1">
        <v>0</v>
      </c>
      <c r="AV181" s="1">
        <v>0</v>
      </c>
      <c r="AW181" s="1"/>
      <c r="AY181" t="s">
        <v>1</v>
      </c>
      <c r="AZ181" s="10">
        <f>_xlfn.NORM.S.INV(IF(AR181=0,0.01%,AR181))</f>
        <v>-0.71127983644141846</v>
      </c>
      <c r="BA181" s="10"/>
      <c r="BB181" s="10">
        <f>-_xlfn.NORM.S.INV(IF(AT181=0,0.01%,AT181))</f>
        <v>1.1323845216948738</v>
      </c>
      <c r="BC181" s="10"/>
      <c r="BG181" t="s">
        <v>1</v>
      </c>
      <c r="BH181" s="10">
        <f>AZ181-$AZ$6</f>
        <v>-0.2745387041559974</v>
      </c>
      <c r="BI181" s="10"/>
      <c r="BJ181" s="10">
        <f>BB181-$BB$6</f>
        <v>0.50043259392411665</v>
      </c>
      <c r="BK181" s="10"/>
    </row>
    <row r="182" spans="1:64">
      <c r="A182" s="11">
        <f>A178</f>
        <v>202106</v>
      </c>
      <c r="B182" t="s">
        <v>0</v>
      </c>
      <c r="C182" s="1">
        <f>VLOOKUP($A182,'WCD I_our'!$M:$R,2,0)</f>
        <v>1.03982333314433E-2</v>
      </c>
      <c r="D182" s="1">
        <f>VLOOKUP($A182,'WCD I_our'!$M:$R,3,0)</f>
        <v>9.6272860810354306E-3</v>
      </c>
      <c r="E182" s="1">
        <f>VLOOKUP($A182,'WCD I_our'!$M:$R,4,0)</f>
        <v>1.24854418338911E-2</v>
      </c>
      <c r="F182" s="1">
        <f>VLOOKUP($A182,'WCD I_our'!$M:$R,5,0)</f>
        <v>0.93872479981008505</v>
      </c>
      <c r="G182" s="1">
        <f>VLOOKUP($A182,'WCD I_our'!$M:$R,6,0)</f>
        <v>2.8764238943545073E-2</v>
      </c>
      <c r="K182" t="s">
        <v>0</v>
      </c>
      <c r="L182" s="1">
        <f t="shared" si="387"/>
        <v>9.6272860810354306E-3</v>
      </c>
      <c r="M182" s="1">
        <f t="shared" si="377"/>
        <v>1.24854418338911E-2</v>
      </c>
      <c r="N182" s="1">
        <f t="shared" si="378"/>
        <v>0.93872479981008505</v>
      </c>
      <c r="O182" s="1">
        <f t="shared" si="379"/>
        <v>2.8764238943545073E-2</v>
      </c>
      <c r="P182" s="1"/>
      <c r="S182" t="s">
        <v>0</v>
      </c>
      <c r="T182" s="1">
        <f t="shared" si="388"/>
        <v>9.7284447191774859E-3</v>
      </c>
      <c r="U182" s="1">
        <f t="shared" si="380"/>
        <v>1.2616632522719412E-2</v>
      </c>
      <c r="V182" s="1">
        <f t="shared" si="381"/>
        <v>0.94858844378406237</v>
      </c>
      <c r="W182" s="1">
        <f t="shared" si="382"/>
        <v>2.906647897404064E-2</v>
      </c>
      <c r="X182" s="1"/>
      <c r="AA182" t="s">
        <v>0</v>
      </c>
      <c r="AB182" s="1">
        <f t="shared" si="389"/>
        <v>9.7284447191774859E-3</v>
      </c>
      <c r="AC182" s="1">
        <f t="shared" si="383"/>
        <v>1.2616632522719412E-2</v>
      </c>
      <c r="AD182" s="1">
        <f t="shared" si="384"/>
        <v>0.94858844378406237</v>
      </c>
      <c r="AE182" s="1">
        <f t="shared" si="385"/>
        <v>2.906647897404064E-2</v>
      </c>
      <c r="AF182" s="1">
        <f t="shared" si="386"/>
        <v>0</v>
      </c>
      <c r="AI182" t="s">
        <v>0</v>
      </c>
      <c r="AJ182" s="1">
        <v>0</v>
      </c>
      <c r="AK182" s="1">
        <f>IF(AC182="","",(SUM(AB182:AC182)))</f>
        <v>2.2345077241896896E-2</v>
      </c>
      <c r="AL182" s="1">
        <f>IFERROR(AD182,"")</f>
        <v>0.94858844378406237</v>
      </c>
      <c r="AM182" s="1">
        <f>IF(AE182="","",(SUM(AE182:AF182)))</f>
        <v>2.906647897404064E-2</v>
      </c>
      <c r="AN182" s="1">
        <v>0</v>
      </c>
      <c r="AP182" s="34">
        <f>IF(AL182&gt;=MAX(AK182,AM182),0,(MAX(AK182,AM182)-AL182)/(2*MAX(AK182,AM182)+MIN(AK182,AM182)))</f>
        <v>0</v>
      </c>
      <c r="AQ182" t="s">
        <v>0</v>
      </c>
      <c r="AR182" s="1">
        <v>0</v>
      </c>
      <c r="AS182" s="1">
        <f>IF(AL182="",AS175,AK182*(1-$AP182))</f>
        <v>2.2345077241896896E-2</v>
      </c>
      <c r="AT182" s="1">
        <f>IF(AL182="",AT175,AL182+AK182*$AP182+AM182*$AP182)</f>
        <v>0.94858844378406237</v>
      </c>
      <c r="AU182" s="1">
        <f>IF(AL182="",AU175,AM182*(1-$AP182))</f>
        <v>2.906647897404064E-2</v>
      </c>
      <c r="AV182" s="1">
        <v>0</v>
      </c>
      <c r="AW182" s="1"/>
      <c r="AY182" t="s">
        <v>0</v>
      </c>
      <c r="AZ182" s="10"/>
      <c r="BA182" s="10">
        <f>_xlfn.NORM.S.INV(IF(AS182=0,0.01%,AS182))</f>
        <v>-2.0075591938225368</v>
      </c>
      <c r="BB182" s="10"/>
      <c r="BC182" s="10">
        <f>-_xlfn.NORM.S.INV(IF(AU182=0,0.01%,AU182))</f>
        <v>1.8946939634738611</v>
      </c>
      <c r="BG182" t="s">
        <v>0</v>
      </c>
      <c r="BH182" s="10"/>
      <c r="BI182" s="10">
        <f>BA182-$BA$7</f>
        <v>-0.79405743236963677</v>
      </c>
      <c r="BJ182" s="10"/>
      <c r="BK182" s="10">
        <f>BC182-$BC$7</f>
        <v>0.81573461302449868</v>
      </c>
    </row>
    <row r="183" spans="1:64">
      <c r="L183" s="1"/>
      <c r="M183" s="1"/>
      <c r="N183" s="1"/>
      <c r="O183" s="1"/>
      <c r="P183" s="1"/>
      <c r="T183" s="1"/>
      <c r="U183" s="1"/>
      <c r="V183" s="1"/>
      <c r="W183" s="1"/>
      <c r="X183" s="1"/>
      <c r="Z183" s="33"/>
      <c r="AA183" t="s">
        <v>42</v>
      </c>
      <c r="AB183" s="1">
        <f>$AB$8</f>
        <v>0</v>
      </c>
      <c r="AC183" s="1">
        <f>$AC$8</f>
        <v>0</v>
      </c>
      <c r="AD183" s="1">
        <f>$AD$8</f>
        <v>0</v>
      </c>
      <c r="AE183" s="1">
        <f>$AE$8</f>
        <v>0.5</v>
      </c>
      <c r="AF183" s="1">
        <f>$AF$8</f>
        <v>0.5</v>
      </c>
      <c r="AI183" t="s">
        <v>42</v>
      </c>
      <c r="AJ183" s="1">
        <v>0</v>
      </c>
      <c r="AK183" s="1">
        <v>0</v>
      </c>
      <c r="AL183" s="1">
        <f>IF(AD183="","",(SUM(AB183:AD183)))</f>
        <v>0</v>
      </c>
      <c r="AM183" s="1">
        <f>IFERROR(AE183,"")</f>
        <v>0.5</v>
      </c>
      <c r="AN183" s="1">
        <f>IF(AF183="","",(SUM(AF183)))</f>
        <v>0.5</v>
      </c>
      <c r="AP183" s="34">
        <f>IF(AM183&gt;=MAX(AL183,AN183),0,(MAX(AL183,AN183)-AM183)/(2*MAX(AL183,AN183)+MIN(AL183,AN183)))</f>
        <v>0</v>
      </c>
      <c r="AQ183" t="s">
        <v>42</v>
      </c>
      <c r="AR183" s="1">
        <v>0</v>
      </c>
      <c r="AS183" s="1">
        <v>0</v>
      </c>
      <c r="AT183" s="1">
        <f>IF(AM183="",AT176,AL183*(1-$AP183))</f>
        <v>0</v>
      </c>
      <c r="AU183" s="1">
        <f>IF(AM183="",AU176,AM183+AL183*$AP183+AN183*$AP183)</f>
        <v>0.5</v>
      </c>
      <c r="AV183" s="1">
        <f>IF(AM183="",AV176,AN183*(1-$AP183))</f>
        <v>0.5</v>
      </c>
      <c r="AW183" s="1"/>
      <c r="AY183" t="s">
        <v>42</v>
      </c>
      <c r="AZ183" s="10"/>
      <c r="BA183" s="10"/>
      <c r="BB183" s="10">
        <f>_xlfn.NORM.S.INV(IF(AT183=0,0.01%,AT183))</f>
        <v>-3.71901648545568</v>
      </c>
      <c r="BC183" s="10"/>
      <c r="BD183" s="10">
        <f>-_xlfn.NORM.S.INV(IF(AV183=0,0.01%,AV183))</f>
        <v>0</v>
      </c>
      <c r="BG183" t="s">
        <v>42</v>
      </c>
      <c r="BH183" s="10"/>
      <c r="BI183" s="10"/>
      <c r="BJ183" s="10">
        <f>BB183-$BB$8</f>
        <v>0</v>
      </c>
      <c r="BK183" s="10"/>
      <c r="BL183" s="10">
        <f>BD183-$BD$8</f>
        <v>0</v>
      </c>
    </row>
    <row r="185" spans="1:64">
      <c r="A185" s="9">
        <f>IF(RIGHT(A178,2)="12",(VALUE(LEFT(A178,4))+1)*100+1,A178+1)</f>
        <v>202107</v>
      </c>
      <c r="J185" s="9">
        <f>$A185</f>
        <v>202107</v>
      </c>
      <c r="R185" s="9">
        <f>$A185</f>
        <v>202107</v>
      </c>
      <c r="Z185" s="9">
        <f>$A185</f>
        <v>202107</v>
      </c>
      <c r="AH185" s="9">
        <f>$A185</f>
        <v>202107</v>
      </c>
      <c r="AP185" s="9">
        <f>$A185</f>
        <v>202107</v>
      </c>
      <c r="AX185" s="9">
        <f>$A185</f>
        <v>202107</v>
      </c>
      <c r="BF185" s="9">
        <f>$A185</f>
        <v>202107</v>
      </c>
    </row>
    <row r="186" spans="1:64">
      <c r="C186" t="s">
        <v>33</v>
      </c>
      <c r="D186" t="s">
        <v>2</v>
      </c>
      <c r="E186" t="s">
        <v>1</v>
      </c>
      <c r="F186" t="s">
        <v>0</v>
      </c>
      <c r="G186" t="s">
        <v>32</v>
      </c>
      <c r="L186" t="s">
        <v>2</v>
      </c>
      <c r="M186" t="s">
        <v>1</v>
      </c>
      <c r="N186" t="s">
        <v>0</v>
      </c>
      <c r="O186" t="s">
        <v>32</v>
      </c>
      <c r="T186" t="s">
        <v>2</v>
      </c>
      <c r="U186" t="s">
        <v>1</v>
      </c>
      <c r="V186" t="s">
        <v>0</v>
      </c>
      <c r="W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>AVERAGE(BH187:BL190)</f>
        <v>7.090123172353377E-2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>
        <f>A185</f>
        <v>202107</v>
      </c>
      <c r="B187" t="s">
        <v>2</v>
      </c>
      <c r="C187" s="1">
        <f>VLOOKUP($A187,'WCD I_our'!$A:$F,2,0)</f>
        <v>1.4350036370414E-2</v>
      </c>
      <c r="D187" s="1">
        <f>VLOOKUP($A187,'WCD I_our'!$A:$F,3,0)</f>
        <v>0.97771034824648495</v>
      </c>
      <c r="E187" s="1">
        <f>VLOOKUP($A187,'WCD I_our'!$A:$F,4,0)</f>
        <v>7.9396153831004703E-3</v>
      </c>
      <c r="F187" s="1">
        <f>VLOOKUP($A187,'WCD I_our'!$A:$F,5,0)</f>
        <v>0</v>
      </c>
      <c r="G187" s="1">
        <f>VLOOKUP($A187,'WCD I_our'!$A:$F,6,0)</f>
        <v>0</v>
      </c>
      <c r="K187" t="s">
        <v>2</v>
      </c>
      <c r="L187" s="1">
        <f>IF(TYPE(D187)=1,IF(D187&gt;100%,100%,IF(D187&lt;0,0,D187)),D187)</f>
        <v>0.97771034824648495</v>
      </c>
      <c r="M187" s="1">
        <f t="shared" ref="M187:M189" si="390">IF(TYPE(E187)=1,IF(E187&gt;100%,100%,IF(E187&lt;0,0,E187)),E187)</f>
        <v>7.9396153831004703E-3</v>
      </c>
      <c r="N187" s="1">
        <f t="shared" ref="N187:N189" si="391">IF(TYPE(F187)=1,IF(F187&gt;100%,100%,IF(F187&lt;0,0,F187)),F187)</f>
        <v>0</v>
      </c>
      <c r="O187" s="1">
        <f t="shared" ref="O187:O189" si="392">IF(TYPE(G187)=1,IF(G187&gt;100%,100%,IF(G187&lt;0,0,G187)),G187)</f>
        <v>0</v>
      </c>
      <c r="P187" s="1"/>
      <c r="S187" t="s">
        <v>2</v>
      </c>
      <c r="T187" s="1">
        <f>IFERROR(L187/SUM($L187:$O187),"")</f>
        <v>0.99194479209042585</v>
      </c>
      <c r="U187" s="1">
        <f t="shared" ref="U187:U189" si="393">IFERROR(M187/SUM($L187:$O187),"")</f>
        <v>8.0552079095741105E-3</v>
      </c>
      <c r="V187" s="1">
        <f t="shared" ref="V187:V189" si="394">IFERROR(N187/SUM($L187:$O187),"")</f>
        <v>0</v>
      </c>
      <c r="W187" s="1">
        <f t="shared" ref="W187:W189" si="395">IFERROR(O187/SUM($L187:$O187),"")</f>
        <v>0</v>
      </c>
      <c r="X187" s="1"/>
      <c r="AA187" t="s">
        <v>2</v>
      </c>
      <c r="AB187" s="1">
        <f>IFERROR(T187,"")</f>
        <v>0.99194479209042585</v>
      </c>
      <c r="AC187" s="1">
        <f t="shared" ref="AC187:AC189" si="396">IFERROR(U187,"")</f>
        <v>8.0552079095741105E-3</v>
      </c>
      <c r="AD187" s="1">
        <f t="shared" ref="AD187:AD189" si="397">IFERROR(V187,"")</f>
        <v>0</v>
      </c>
      <c r="AE187" s="1">
        <f t="shared" ref="AE187:AE189" si="398">IFERROR(W187,"")</f>
        <v>0</v>
      </c>
      <c r="AF187" s="1">
        <f t="shared" ref="AF187:AF189" si="399">IFERROR(X187,"")</f>
        <v>0</v>
      </c>
      <c r="AI187" t="s">
        <v>2</v>
      </c>
      <c r="AJ187" s="1">
        <f>IFERROR(AB187,"")</f>
        <v>0.99194479209042585</v>
      </c>
      <c r="AK187" s="1">
        <f>IF(AC187="","",SUM(AC187:AF187))</f>
        <v>8.0552079095741105E-3</v>
      </c>
      <c r="AL187" s="1">
        <v>0</v>
      </c>
      <c r="AM187" s="1">
        <v>0</v>
      </c>
      <c r="AN187" s="1">
        <v>0</v>
      </c>
      <c r="AQ187" t="s">
        <v>2</v>
      </c>
      <c r="AR187" s="1">
        <f>IF(AJ187="",AR180,MAX(AJ187,50%))</f>
        <v>0.99194479209042585</v>
      </c>
      <c r="AS187" s="1">
        <f>IF(AK187="",AS180,MIN(AK187,50%))</f>
        <v>8.0552079095741105E-3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>-_xlfn.NORM.S.INV(IF(AS187=0,0.01%,AS187))</f>
        <v>2.4064044942584482</v>
      </c>
      <c r="BB187" s="10"/>
      <c r="BC187" s="10"/>
      <c r="BG187" t="s">
        <v>2</v>
      </c>
      <c r="BH187" s="10"/>
      <c r="BI187" s="10">
        <f>BA187-$BA$5</f>
        <v>0.13696696732877722</v>
      </c>
      <c r="BJ187" s="10"/>
      <c r="BK187" s="10"/>
    </row>
    <row r="188" spans="1:64">
      <c r="A188" s="11">
        <f>A185</f>
        <v>202107</v>
      </c>
      <c r="B188" t="s">
        <v>1</v>
      </c>
      <c r="C188" s="1">
        <f>VLOOKUP($A188,'WCD I_our'!$G:$L,2,0)</f>
        <v>3.8520713579480698E-2</v>
      </c>
      <c r="D188" s="1">
        <f>VLOOKUP($A188,'WCD I_our'!$G:$L,3,0)</f>
        <v>0.37812170195507899</v>
      </c>
      <c r="E188" s="1">
        <f>VLOOKUP($A188,'WCD I_our'!$G:$L,4,0)</f>
        <v>0.42271612834838901</v>
      </c>
      <c r="F188" s="1">
        <f>VLOOKUP($A188,'WCD I_our'!$G:$L,5,0)</f>
        <v>0.16064145611705</v>
      </c>
      <c r="G188" s="1">
        <f>VLOOKUP($A188,'WCD I_our'!$G:$L,6,0)</f>
        <v>0</v>
      </c>
      <c r="K188" t="s">
        <v>1</v>
      </c>
      <c r="L188" s="1">
        <f t="shared" ref="L188:L189" si="400">IF(TYPE(D188)=1,IF(D188&gt;100%,100%,IF(D188&lt;0,0,D188)),D188)</f>
        <v>0.37812170195507899</v>
      </c>
      <c r="M188" s="1">
        <f t="shared" si="390"/>
        <v>0.42271612834838901</v>
      </c>
      <c r="N188" s="1">
        <f t="shared" si="391"/>
        <v>0.16064145611705</v>
      </c>
      <c r="O188" s="1">
        <f t="shared" si="392"/>
        <v>0</v>
      </c>
      <c r="P188" s="1"/>
      <c r="S188" t="s">
        <v>1</v>
      </c>
      <c r="T188" s="1">
        <f t="shared" ref="T188:T189" si="401">IFERROR(L188/SUM($L188:$O188),"")</f>
        <v>0.39327077275141792</v>
      </c>
      <c r="U188" s="1">
        <f t="shared" si="393"/>
        <v>0.43965183058921098</v>
      </c>
      <c r="V188" s="1">
        <f t="shared" si="394"/>
        <v>0.16707739665937116</v>
      </c>
      <c r="W188" s="1">
        <f t="shared" si="395"/>
        <v>0</v>
      </c>
      <c r="X188" s="1"/>
      <c r="AA188" t="s">
        <v>1</v>
      </c>
      <c r="AB188" s="1">
        <f t="shared" ref="AB188:AB189" si="402">IFERROR(T188,"")</f>
        <v>0.39327077275141792</v>
      </c>
      <c r="AC188" s="1">
        <f t="shared" si="396"/>
        <v>0.43965183058921098</v>
      </c>
      <c r="AD188" s="1">
        <f t="shared" si="397"/>
        <v>0.16707739665937116</v>
      </c>
      <c r="AE188" s="1">
        <f t="shared" si="398"/>
        <v>0</v>
      </c>
      <c r="AF188" s="1">
        <f t="shared" si="399"/>
        <v>0</v>
      </c>
      <c r="AI188" t="s">
        <v>1</v>
      </c>
      <c r="AJ188" s="1">
        <f>IF(AB188="","",(SUM(AB188)))</f>
        <v>0.39327077275141792</v>
      </c>
      <c r="AK188" s="1">
        <f>IFERROR(AC188,"")</f>
        <v>0.43965183058921098</v>
      </c>
      <c r="AL188" s="1">
        <f>IF(AD188="","",(SUM(AD188:AF188)))</f>
        <v>0.16707739665937116</v>
      </c>
      <c r="AM188" s="1">
        <v>0</v>
      </c>
      <c r="AN188" s="1">
        <v>0</v>
      </c>
      <c r="AP188" s="34">
        <f>IF(AK188&gt;=MAX(AJ188,AL188),0,(MAX(AJ188,AL188)-AK188)/(2*MAX(AJ188,AL188)+MIN(AJ188,AL188)))</f>
        <v>0</v>
      </c>
      <c r="AQ188" t="s">
        <v>1</v>
      </c>
      <c r="AR188" s="1">
        <f>IF(AK188="",AR181,AJ188*(1-$AP188))</f>
        <v>0.39327077275141792</v>
      </c>
      <c r="AS188" s="1">
        <f>IF(AK188="",AS181,AK188+AJ188*$AP188+AL188*$AP188)</f>
        <v>0.43965183058921098</v>
      </c>
      <c r="AT188" s="1">
        <f>IF(AK188="",AT181,AL188*(1-$AP188))</f>
        <v>0.16707739665937116</v>
      </c>
      <c r="AU188" s="1">
        <v>0</v>
      </c>
      <c r="AV188" s="1">
        <v>0</v>
      </c>
      <c r="AW188" s="1"/>
      <c r="AY188" t="s">
        <v>1</v>
      </c>
      <c r="AZ188" s="10">
        <f>_xlfn.NORM.S.INV(IF(AR188=0,0.01%,AR188))</f>
        <v>-0.2708043090906378</v>
      </c>
      <c r="BA188" s="10"/>
      <c r="BB188" s="10">
        <f>-_xlfn.NORM.S.INV(IF(AT188=0,0.01%,AT188))</f>
        <v>0.96577897103699495</v>
      </c>
      <c r="BC188" s="10"/>
      <c r="BG188" t="s">
        <v>1</v>
      </c>
      <c r="BH188" s="10">
        <f>AZ188-$AZ$6</f>
        <v>0.16593682319478326</v>
      </c>
      <c r="BI188" s="10"/>
      <c r="BJ188" s="10">
        <f>BB188-$BB$6</f>
        <v>0.3338270432662378</v>
      </c>
      <c r="BK188" s="10"/>
    </row>
    <row r="189" spans="1:64">
      <c r="A189" s="11">
        <f>A185</f>
        <v>202107</v>
      </c>
      <c r="B189" t="s">
        <v>0</v>
      </c>
      <c r="C189" s="1">
        <f>VLOOKUP($A189,'WCD I_our'!$M:$R,2,0)</f>
        <v>3.1873964463118097E-2</v>
      </c>
      <c r="D189" s="1">
        <f>VLOOKUP($A189,'WCD I_our'!$M:$R,3,0)</f>
        <v>5.5476570141204801E-3</v>
      </c>
      <c r="E189" s="1">
        <f>VLOOKUP($A189,'WCD I_our'!$M:$R,4,0)</f>
        <v>9.5255469220726103E-3</v>
      </c>
      <c r="F189" s="1">
        <f>VLOOKUP($A189,'WCD I_our'!$M:$R,5,0)</f>
        <v>0.92397837759851698</v>
      </c>
      <c r="G189" s="1">
        <f>VLOOKUP($A189,'WCD I_our'!$M:$R,6,0)</f>
        <v>2.907445400217179E-2</v>
      </c>
      <c r="K189" t="s">
        <v>0</v>
      </c>
      <c r="L189" s="1">
        <f t="shared" si="400"/>
        <v>5.5476570141204801E-3</v>
      </c>
      <c r="M189" s="1">
        <f t="shared" si="390"/>
        <v>9.5255469220726103E-3</v>
      </c>
      <c r="N189" s="1">
        <f t="shared" si="391"/>
        <v>0.92397837759851698</v>
      </c>
      <c r="O189" s="1">
        <f t="shared" si="392"/>
        <v>2.907445400217179E-2</v>
      </c>
      <c r="P189" s="1"/>
      <c r="S189" t="s">
        <v>0</v>
      </c>
      <c r="T189" s="1">
        <f t="shared" si="401"/>
        <v>5.7303045373053975E-3</v>
      </c>
      <c r="U189" s="1">
        <f t="shared" si="393"/>
        <v>9.8391599568853089E-3</v>
      </c>
      <c r="V189" s="1">
        <f t="shared" si="394"/>
        <v>0.95439885271354941</v>
      </c>
      <c r="W189" s="1">
        <f t="shared" si="395"/>
        <v>3.0031682792259921E-2</v>
      </c>
      <c r="X189" s="1"/>
      <c r="AA189" t="s">
        <v>0</v>
      </c>
      <c r="AB189" s="1">
        <f t="shared" si="402"/>
        <v>5.7303045373053975E-3</v>
      </c>
      <c r="AC189" s="1">
        <f t="shared" si="396"/>
        <v>9.8391599568853089E-3</v>
      </c>
      <c r="AD189" s="1">
        <f t="shared" si="397"/>
        <v>0.95439885271354941</v>
      </c>
      <c r="AE189" s="1">
        <f t="shared" si="398"/>
        <v>3.0031682792259921E-2</v>
      </c>
      <c r="AF189" s="1">
        <f t="shared" si="399"/>
        <v>0</v>
      </c>
      <c r="AI189" t="s">
        <v>0</v>
      </c>
      <c r="AJ189" s="1">
        <v>0</v>
      </c>
      <c r="AK189" s="1">
        <f>IF(AC189="","",(SUM(AB189:AC189)))</f>
        <v>1.5569464494190707E-2</v>
      </c>
      <c r="AL189" s="1">
        <f>IFERROR(AD189,"")</f>
        <v>0.95439885271354941</v>
      </c>
      <c r="AM189" s="1">
        <f>IF(AE189="","",(SUM(AE189:AF189)))</f>
        <v>3.0031682792259921E-2</v>
      </c>
      <c r="AN189" s="1">
        <v>0</v>
      </c>
      <c r="AP189" s="34">
        <f>IF(AL189&gt;=MAX(AK189,AM189),0,(MAX(AK189,AM189)-AL189)/(2*MAX(AK189,AM189)+MIN(AK189,AM189)))</f>
        <v>0</v>
      </c>
      <c r="AQ189" t="s">
        <v>0</v>
      </c>
      <c r="AR189" s="1">
        <v>0</v>
      </c>
      <c r="AS189" s="1">
        <f>IF(AL189="",AS182,AK189*(1-$AP189))</f>
        <v>1.5569464494190707E-2</v>
      </c>
      <c r="AT189" s="1">
        <f>IF(AL189="",AT182,AL189+AK189*$AP189+AM189*$AP189)</f>
        <v>0.95439885271354941</v>
      </c>
      <c r="AU189" s="1">
        <f>IF(AL189="",AU182,AM189*(1-$AP189))</f>
        <v>3.0031682792259921E-2</v>
      </c>
      <c r="AV189" s="1">
        <v>0</v>
      </c>
      <c r="AW189" s="1"/>
      <c r="AY189" t="s">
        <v>0</v>
      </c>
      <c r="AZ189" s="10"/>
      <c r="BA189" s="10">
        <f>_xlfn.NORM.S.INV(IF(AS189=0,0.01%,AS189))</f>
        <v>-2.1552927984886527</v>
      </c>
      <c r="BB189" s="10"/>
      <c r="BC189" s="10">
        <f>-_xlfn.NORM.S.INV(IF(AU189=0,0.01%,AU189))</f>
        <v>1.8803281757600532</v>
      </c>
      <c r="BG189" t="s">
        <v>0</v>
      </c>
      <c r="BH189" s="10"/>
      <c r="BI189" s="10">
        <f>BA189-$BA$7</f>
        <v>-0.94179103703575273</v>
      </c>
      <c r="BJ189" s="10"/>
      <c r="BK189" s="10">
        <f>BC189-$BC$7</f>
        <v>0.80136882531069076</v>
      </c>
    </row>
    <row r="190" spans="1:64">
      <c r="L190" s="1"/>
      <c r="M190" s="1"/>
      <c r="N190" s="1"/>
      <c r="O190" s="1"/>
      <c r="P190" s="1"/>
      <c r="T190" s="1"/>
      <c r="U190" s="1"/>
      <c r="V190" s="1"/>
      <c r="W190" s="1"/>
      <c r="X190" s="1"/>
      <c r="Z190" s="33"/>
      <c r="AA190" t="s">
        <v>42</v>
      </c>
      <c r="AB190" s="1">
        <f>$AB$8</f>
        <v>0</v>
      </c>
      <c r="AC190" s="1">
        <f>$AC$8</f>
        <v>0</v>
      </c>
      <c r="AD190" s="1">
        <f>$AD$8</f>
        <v>0</v>
      </c>
      <c r="AE190" s="1">
        <f>$AE$8</f>
        <v>0.5</v>
      </c>
      <c r="AF190" s="1">
        <f>$AF$8</f>
        <v>0.5</v>
      </c>
      <c r="AI190" t="s">
        <v>42</v>
      </c>
      <c r="AJ190" s="1">
        <v>0</v>
      </c>
      <c r="AK190" s="1">
        <v>0</v>
      </c>
      <c r="AL190" s="1">
        <f>IF(AD190="","",(SUM(AB190:AD190)))</f>
        <v>0</v>
      </c>
      <c r="AM190" s="1">
        <f>IFERROR(AE190,"")</f>
        <v>0.5</v>
      </c>
      <c r="AN190" s="1">
        <f>IF(AF190="","",(SUM(AF190)))</f>
        <v>0.5</v>
      </c>
      <c r="AP190" s="34">
        <f>IF(AM190&gt;=MAX(AL190,AN190),0,(MAX(AL190,AN190)-AM190)/(2*MAX(AL190,AN190)+MIN(AL190,AN190)))</f>
        <v>0</v>
      </c>
      <c r="AQ190" t="s">
        <v>42</v>
      </c>
      <c r="AR190" s="1">
        <v>0</v>
      </c>
      <c r="AS190" s="1">
        <v>0</v>
      </c>
      <c r="AT190" s="1">
        <f>IF(AM190="",AT183,AL190*(1-$AP190))</f>
        <v>0</v>
      </c>
      <c r="AU190" s="1">
        <f>IF(AM190="",AU183,AM190+AL190*$AP190+AN190*$AP190)</f>
        <v>0.5</v>
      </c>
      <c r="AV190" s="1">
        <f>IF(AM190="",AV183,AN190*(1-$AP190))</f>
        <v>0.5</v>
      </c>
      <c r="AW190" s="1"/>
      <c r="AY190" t="s">
        <v>42</v>
      </c>
      <c r="AZ190" s="10"/>
      <c r="BA190" s="10"/>
      <c r="BB190" s="10">
        <f>_xlfn.NORM.S.INV(IF(AT190=0,0.01%,AT190))</f>
        <v>-3.71901648545568</v>
      </c>
      <c r="BC190" s="10"/>
      <c r="BD190" s="10">
        <f>-_xlfn.NORM.S.INV(IF(AV190=0,0.01%,AV190))</f>
        <v>0</v>
      </c>
      <c r="BG190" t="s">
        <v>42</v>
      </c>
      <c r="BH190" s="10"/>
      <c r="BI190" s="10"/>
      <c r="BJ190" s="10">
        <f>BB190-$BB$8</f>
        <v>0</v>
      </c>
      <c r="BK190" s="10"/>
      <c r="BL190" s="10">
        <f>BD190-$BD$8</f>
        <v>0</v>
      </c>
    </row>
    <row r="191" spans="1:64">
      <c r="J191" s="36"/>
      <c r="K191" s="26"/>
      <c r="L191" s="26"/>
      <c r="M191" s="26"/>
      <c r="N191" s="26"/>
      <c r="O191" s="26"/>
      <c r="P191" s="26"/>
      <c r="Q191" s="26"/>
      <c r="R191" s="36"/>
      <c r="S191" s="26"/>
      <c r="T191" s="26"/>
      <c r="U191" s="26"/>
      <c r="V191" s="26"/>
      <c r="W191" s="26"/>
      <c r="X191" s="26"/>
      <c r="Y191" s="26"/>
    </row>
    <row r="192" spans="1:64">
      <c r="A192" s="9">
        <f>IF(RIGHT(A185,2)="12",(VALUE(LEFT(A185,4))+1)*100+1,A185+1)</f>
        <v>202108</v>
      </c>
      <c r="J192" s="9">
        <f>$A192</f>
        <v>202108</v>
      </c>
      <c r="R192" s="9">
        <f>$A192</f>
        <v>202108</v>
      </c>
      <c r="Z192" s="9">
        <f>$A192</f>
        <v>202108</v>
      </c>
      <c r="AH192" s="9">
        <f>$A192</f>
        <v>202108</v>
      </c>
      <c r="AP192" s="9">
        <f>$A192</f>
        <v>202108</v>
      </c>
      <c r="AX192" s="9">
        <f>$A192</f>
        <v>202108</v>
      </c>
      <c r="BF192" s="9">
        <f>$A192</f>
        <v>202108</v>
      </c>
    </row>
    <row r="193" spans="1:64">
      <c r="C193" t="s">
        <v>33</v>
      </c>
      <c r="D193" t="s">
        <v>2</v>
      </c>
      <c r="E193" t="s">
        <v>1</v>
      </c>
      <c r="F193" t="s">
        <v>0</v>
      </c>
      <c r="G193" t="s">
        <v>32</v>
      </c>
      <c r="L193" t="s">
        <v>2</v>
      </c>
      <c r="M193" t="s">
        <v>1</v>
      </c>
      <c r="N193" t="s">
        <v>0</v>
      </c>
      <c r="O193" t="s">
        <v>32</v>
      </c>
      <c r="T193" t="s">
        <v>2</v>
      </c>
      <c r="U193" t="s">
        <v>1</v>
      </c>
      <c r="V193" t="s">
        <v>0</v>
      </c>
      <c r="W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>AVERAGE(BH194:BL197)</f>
        <v>9.7322576459916724E-2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>
        <f>A192</f>
        <v>202108</v>
      </c>
      <c r="B194" t="s">
        <v>2</v>
      </c>
      <c r="C194" s="1">
        <f>VLOOKUP($A194,'WCD I_our'!$A:$F,2,0)</f>
        <v>1.30079163569873E-2</v>
      </c>
      <c r="D194" s="1">
        <f>VLOOKUP($A194,'WCD I_our'!$A:$F,3,0)</f>
        <v>0.97656925145486995</v>
      </c>
      <c r="E194" s="1">
        <f>VLOOKUP($A194,'WCD I_our'!$A:$F,4,0)</f>
        <v>1.01563757131514E-2</v>
      </c>
      <c r="F194" s="1">
        <f>VLOOKUP($A194,'WCD I_our'!$A:$F,5,0)</f>
        <v>2.6645647499065199E-4</v>
      </c>
      <c r="G194" s="1">
        <f>VLOOKUP($A194,'WCD I_our'!$A:$F,6,0)</f>
        <v>0</v>
      </c>
      <c r="K194" t="s">
        <v>2</v>
      </c>
      <c r="L194" s="1">
        <f>IF(TYPE(D194)=1,IF(D194&gt;100%,100%,IF(D194&lt;0,0,D194)),D194)</f>
        <v>0.97656925145486995</v>
      </c>
      <c r="M194" s="1">
        <f t="shared" ref="M194:M196" si="403">IF(TYPE(E194)=1,IF(E194&gt;100%,100%,IF(E194&lt;0,0,E194)),E194)</f>
        <v>1.01563757131514E-2</v>
      </c>
      <c r="N194" s="1">
        <f t="shared" ref="N194:N196" si="404">IF(TYPE(F194)=1,IF(F194&gt;100%,100%,IF(F194&lt;0,0,F194)),F194)</f>
        <v>2.6645647499065199E-4</v>
      </c>
      <c r="O194" s="1">
        <f t="shared" ref="O194:O196" si="405">IF(TYPE(G194)=1,IF(G194&gt;100%,100%,IF(G194&lt;0,0,G194)),G194)</f>
        <v>0</v>
      </c>
      <c r="P194" s="1"/>
      <c r="S194" t="s">
        <v>2</v>
      </c>
      <c r="T194" s="1">
        <f>IFERROR(L194/SUM($L194:$O194),"")</f>
        <v>0.98943980163481027</v>
      </c>
      <c r="U194" s="1">
        <f t="shared" ref="U194:U196" si="406">IFERROR(M194/SUM($L194:$O194),"")</f>
        <v>1.0290230166450745E-2</v>
      </c>
      <c r="V194" s="1">
        <f t="shared" ref="V194:V196" si="407">IFERROR(N194/SUM($L194:$O194),"")</f>
        <v>2.6996819873889425E-4</v>
      </c>
      <c r="W194" s="1">
        <f t="shared" ref="W194:W196" si="408">IFERROR(O194/SUM($L194:$O194),"")</f>
        <v>0</v>
      </c>
      <c r="X194" s="1"/>
      <c r="AA194" t="s">
        <v>2</v>
      </c>
      <c r="AB194" s="1">
        <f>IFERROR(T194,"")</f>
        <v>0.98943980163481027</v>
      </c>
      <c r="AC194" s="1">
        <f t="shared" ref="AC194:AC196" si="409">IFERROR(U194,"")</f>
        <v>1.0290230166450745E-2</v>
      </c>
      <c r="AD194" s="1">
        <f t="shared" ref="AD194:AD196" si="410">IFERROR(V194,"")</f>
        <v>2.6996819873889425E-4</v>
      </c>
      <c r="AE194" s="1">
        <f t="shared" ref="AE194:AE196" si="411">IFERROR(W194,"")</f>
        <v>0</v>
      </c>
      <c r="AF194" s="1">
        <f t="shared" ref="AF194:AF196" si="412">IFERROR(X194,"")</f>
        <v>0</v>
      </c>
      <c r="AI194" t="s">
        <v>2</v>
      </c>
      <c r="AJ194" s="1">
        <f>IFERROR(AB194,"")</f>
        <v>0.98943980163481027</v>
      </c>
      <c r="AK194" s="1">
        <f>IF(AC194="","",SUM(AC194:AF194))</f>
        <v>1.0560198365189639E-2</v>
      </c>
      <c r="AL194" s="1">
        <v>0</v>
      </c>
      <c r="AM194" s="1">
        <v>0</v>
      </c>
      <c r="AN194" s="1">
        <v>0</v>
      </c>
      <c r="AQ194" t="s">
        <v>2</v>
      </c>
      <c r="AR194" s="1">
        <f>IF(AJ194="",AR187,MAX(AJ194,50%))</f>
        <v>0.98943980163481027</v>
      </c>
      <c r="AS194" s="1">
        <f>IF(AK194="",AS187,MIN(AK194,50%))</f>
        <v>1.0560198365189639E-2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>-_xlfn.NORM.S.INV(IF(AS194=0,0.01%,AS194))</f>
        <v>2.3058252859765314</v>
      </c>
      <c r="BB194" s="10"/>
      <c r="BC194" s="10"/>
      <c r="BG194" t="s">
        <v>2</v>
      </c>
      <c r="BH194" s="10"/>
      <c r="BI194" s="10">
        <f>BA194-$BA$5</f>
        <v>3.6387759046860424E-2</v>
      </c>
      <c r="BJ194" s="10"/>
      <c r="BK194" s="10"/>
    </row>
    <row r="195" spans="1:64">
      <c r="A195" s="11">
        <f>A192</f>
        <v>202108</v>
      </c>
      <c r="B195" t="s">
        <v>1</v>
      </c>
      <c r="C195" s="1">
        <f>VLOOKUP($A195,'WCD I_our'!$G:$L,2,0)</f>
        <v>4.15272776508867E-2</v>
      </c>
      <c r="D195" s="1">
        <f>VLOOKUP($A195,'WCD I_our'!$G:$L,3,0)</f>
        <v>0.37417373867391501</v>
      </c>
      <c r="E195" s="1">
        <f>VLOOKUP($A195,'WCD I_our'!$G:$L,4,0)</f>
        <v>0.42439611993307003</v>
      </c>
      <c r="F195" s="1">
        <f>VLOOKUP($A195,'WCD I_our'!$G:$L,5,0)</f>
        <v>0.15990286374212601</v>
      </c>
      <c r="G195" s="1">
        <f>VLOOKUP($A195,'WCD I_our'!$G:$L,6,0)</f>
        <v>2.2204460492503131E-15</v>
      </c>
      <c r="K195" t="s">
        <v>1</v>
      </c>
      <c r="L195" s="1">
        <f t="shared" ref="L195:L196" si="413">IF(TYPE(D195)=1,IF(D195&gt;100%,100%,IF(D195&lt;0,0,D195)),D195)</f>
        <v>0.37417373867391501</v>
      </c>
      <c r="M195" s="1">
        <f t="shared" si="403"/>
        <v>0.42439611993307003</v>
      </c>
      <c r="N195" s="1">
        <f t="shared" si="404"/>
        <v>0.15990286374212601</v>
      </c>
      <c r="O195" s="1">
        <f t="shared" si="405"/>
        <v>2.2204460492503131E-15</v>
      </c>
      <c r="P195" s="1"/>
      <c r="S195" t="s">
        <v>1</v>
      </c>
      <c r="T195" s="1">
        <f t="shared" ref="T195:T196" si="414">IFERROR(L195/SUM($L195:$O195),"")</f>
        <v>0.39038538077208451</v>
      </c>
      <c r="U195" s="1">
        <f t="shared" si="406"/>
        <v>0.44278372251734083</v>
      </c>
      <c r="V195" s="1">
        <f t="shared" si="407"/>
        <v>0.16683089671057236</v>
      </c>
      <c r="W195" s="1">
        <f t="shared" si="408"/>
        <v>2.3166502264229692E-15</v>
      </c>
      <c r="X195" s="1"/>
      <c r="AA195" t="s">
        <v>1</v>
      </c>
      <c r="AB195" s="1">
        <f t="shared" ref="AB195:AB196" si="415">IFERROR(T195,"")</f>
        <v>0.39038538077208451</v>
      </c>
      <c r="AC195" s="1">
        <f t="shared" si="409"/>
        <v>0.44278372251734083</v>
      </c>
      <c r="AD195" s="1">
        <f t="shared" si="410"/>
        <v>0.16683089671057236</v>
      </c>
      <c r="AE195" s="1">
        <f t="shared" si="411"/>
        <v>2.3166502264229692E-15</v>
      </c>
      <c r="AF195" s="1">
        <f t="shared" si="412"/>
        <v>0</v>
      </c>
      <c r="AI195" t="s">
        <v>1</v>
      </c>
      <c r="AJ195" s="1">
        <f>IF(AB195="","",(SUM(AB195)))</f>
        <v>0.39038538077208451</v>
      </c>
      <c r="AK195" s="1">
        <f>IFERROR(AC195,"")</f>
        <v>0.44278372251734083</v>
      </c>
      <c r="AL195" s="1">
        <f>IF(AD195="","",(SUM(AD195:AF195)))</f>
        <v>0.16683089671057466</v>
      </c>
      <c r="AM195" s="1">
        <v>0</v>
      </c>
      <c r="AN195" s="1">
        <v>0</v>
      </c>
      <c r="AP195" s="34">
        <f>IF(AK195&gt;=MAX(AJ195,AL195),0,(MAX(AJ195,AL195)-AK195)/(2*MAX(AJ195,AL195)+MIN(AJ195,AL195)))</f>
        <v>0</v>
      </c>
      <c r="AQ195" t="s">
        <v>1</v>
      </c>
      <c r="AR195" s="1">
        <f>IF(AK195="",AR188,AJ195*(1-$AP195))</f>
        <v>0.39038538077208451</v>
      </c>
      <c r="AS195" s="1">
        <f>IF(AK195="",AS188,AK195+AJ195*$AP195+AL195*$AP195)</f>
        <v>0.44278372251734083</v>
      </c>
      <c r="AT195" s="1">
        <f>IF(AK195="",AT188,AL195*(1-$AP195))</f>
        <v>0.16683089671057466</v>
      </c>
      <c r="AU195" s="1">
        <v>0</v>
      </c>
      <c r="AV195" s="1">
        <v>0</v>
      </c>
      <c r="AW195" s="1"/>
      <c r="AY195" t="s">
        <v>1</v>
      </c>
      <c r="AZ195" s="10">
        <f>_xlfn.NORM.S.INV(IF(AR195=0,0.01%,AR195))</f>
        <v>-0.27831474067018791</v>
      </c>
      <c r="BA195" s="10"/>
      <c r="BB195" s="10">
        <f>-_xlfn.NORM.S.INV(IF(AT195=0,0.01%,AT195))</f>
        <v>0.96676446286777384</v>
      </c>
      <c r="BC195" s="10"/>
      <c r="BG195" t="s">
        <v>1</v>
      </c>
      <c r="BH195" s="10">
        <f>AZ195-$AZ$6</f>
        <v>0.15842639161523314</v>
      </c>
      <c r="BI195" s="10"/>
      <c r="BJ195" s="10">
        <f>BB195-$BB$6</f>
        <v>0.33481253509701669</v>
      </c>
      <c r="BK195" s="10"/>
    </row>
    <row r="196" spans="1:64">
      <c r="A196" s="11">
        <f>A192</f>
        <v>202108</v>
      </c>
      <c r="B196" t="s">
        <v>0</v>
      </c>
      <c r="C196" s="1">
        <f>VLOOKUP($A196,'WCD I_our'!$M:$R,2,0)</f>
        <v>5.9385768676583402E-3</v>
      </c>
      <c r="D196" s="1">
        <f>VLOOKUP($A196,'WCD I_our'!$M:$R,3,0)</f>
        <v>1.0647002852702101E-2</v>
      </c>
      <c r="E196" s="1">
        <f>VLOOKUP($A196,'WCD I_our'!$M:$R,4,0)</f>
        <v>3.1939175261783803E-2</v>
      </c>
      <c r="F196" s="1">
        <f>VLOOKUP($A196,'WCD I_our'!$M:$R,5,0)</f>
        <v>0.91041405915387796</v>
      </c>
      <c r="G196" s="1">
        <f>VLOOKUP($A196,'WCD I_our'!$M:$R,6,0)</f>
        <v>4.1061185863977778E-2</v>
      </c>
      <c r="K196" t="s">
        <v>0</v>
      </c>
      <c r="L196" s="1">
        <f t="shared" si="413"/>
        <v>1.0647002852702101E-2</v>
      </c>
      <c r="M196" s="1">
        <f t="shared" si="403"/>
        <v>3.1939175261783803E-2</v>
      </c>
      <c r="N196" s="1">
        <f t="shared" si="404"/>
        <v>0.91041405915387796</v>
      </c>
      <c r="O196" s="1">
        <f t="shared" si="405"/>
        <v>4.1061185863977778E-2</v>
      </c>
      <c r="P196" s="1"/>
      <c r="S196" t="s">
        <v>0</v>
      </c>
      <c r="T196" s="1">
        <f t="shared" si="414"/>
        <v>1.0710608625322986E-2</v>
      </c>
      <c r="U196" s="1">
        <f t="shared" si="406"/>
        <v>3.2129981627434773E-2</v>
      </c>
      <c r="V196" s="1">
        <f t="shared" si="407"/>
        <v>0.91585292213142488</v>
      </c>
      <c r="W196" s="1">
        <f t="shared" si="408"/>
        <v>4.1306487615817282E-2</v>
      </c>
      <c r="X196" s="1"/>
      <c r="AA196" t="s">
        <v>0</v>
      </c>
      <c r="AB196" s="1">
        <f t="shared" si="415"/>
        <v>1.0710608625322986E-2</v>
      </c>
      <c r="AC196" s="1">
        <f t="shared" si="409"/>
        <v>3.2129981627434773E-2</v>
      </c>
      <c r="AD196" s="1">
        <f t="shared" si="410"/>
        <v>0.91585292213142488</v>
      </c>
      <c r="AE196" s="1">
        <f t="shared" si="411"/>
        <v>4.1306487615817282E-2</v>
      </c>
      <c r="AF196" s="1">
        <f t="shared" si="412"/>
        <v>0</v>
      </c>
      <c r="AI196" t="s">
        <v>0</v>
      </c>
      <c r="AJ196" s="1">
        <v>0</v>
      </c>
      <c r="AK196" s="1">
        <f>IF(AC196="","",(SUM(AB196:AC196)))</f>
        <v>4.2840590252757757E-2</v>
      </c>
      <c r="AL196" s="1">
        <f>IFERROR(AD196,"")</f>
        <v>0.91585292213142488</v>
      </c>
      <c r="AM196" s="1">
        <f>IF(AE196="","",(SUM(AE196:AF196)))</f>
        <v>4.1306487615817282E-2</v>
      </c>
      <c r="AN196" s="1">
        <v>0</v>
      </c>
      <c r="AP196" s="34">
        <f>IF(AL196&gt;=MAX(AK196,AM196),0,(MAX(AK196,AM196)-AL196)/(2*MAX(AK196,AM196)+MIN(AK196,AM196)))</f>
        <v>0</v>
      </c>
      <c r="AQ196" t="s">
        <v>0</v>
      </c>
      <c r="AR196" s="1">
        <v>0</v>
      </c>
      <c r="AS196" s="1">
        <f>IF(AL196="",AS189,AK196*(1-$AP196))</f>
        <v>4.2840590252757757E-2</v>
      </c>
      <c r="AT196" s="1">
        <f>IF(AL196="",AT189,AL196+AK196*$AP196+AM196*$AP196)</f>
        <v>0.91585292213142488</v>
      </c>
      <c r="AU196" s="1">
        <f>IF(AL196="",AU189,AM196*(1-$AP196))</f>
        <v>4.1306487615817282E-2</v>
      </c>
      <c r="AV196" s="1">
        <v>0</v>
      </c>
      <c r="AW196" s="1"/>
      <c r="AY196" t="s">
        <v>0</v>
      </c>
      <c r="AZ196" s="10"/>
      <c r="BA196" s="10">
        <f>_xlfn.NORM.S.INV(IF(AS196=0,0.01%,AS196))</f>
        <v>-1.7186332104990152</v>
      </c>
      <c r="BB196" s="10"/>
      <c r="BC196" s="10">
        <f>-_xlfn.NORM.S.INV(IF(AU196=0,0.01%,AU196))</f>
        <v>1.7357221489557844</v>
      </c>
      <c r="BG196" t="s">
        <v>0</v>
      </c>
      <c r="BH196" s="10"/>
      <c r="BI196" s="10">
        <f>BA196-$BA$7</f>
        <v>-0.50513144904611518</v>
      </c>
      <c r="BJ196" s="10"/>
      <c r="BK196" s="10">
        <f>BC196-$BC$7</f>
        <v>0.65676279850642194</v>
      </c>
    </row>
    <row r="197" spans="1:64">
      <c r="L197" s="1"/>
      <c r="M197" s="1"/>
      <c r="N197" s="1"/>
      <c r="O197" s="1"/>
      <c r="P197" s="1"/>
      <c r="T197" s="1"/>
      <c r="U197" s="1"/>
      <c r="V197" s="1"/>
      <c r="W197" s="1"/>
      <c r="X197" s="1"/>
      <c r="Z197" s="33"/>
      <c r="AA197" t="s">
        <v>42</v>
      </c>
      <c r="AB197" s="1">
        <f>$AB$8</f>
        <v>0</v>
      </c>
      <c r="AC197" s="1">
        <f>$AC$8</f>
        <v>0</v>
      </c>
      <c r="AD197" s="1">
        <f>$AD$8</f>
        <v>0</v>
      </c>
      <c r="AE197" s="1">
        <f>$AE$8</f>
        <v>0.5</v>
      </c>
      <c r="AF197" s="1">
        <f>$AF$8</f>
        <v>0.5</v>
      </c>
      <c r="AI197" t="s">
        <v>42</v>
      </c>
      <c r="AJ197" s="1">
        <v>0</v>
      </c>
      <c r="AK197" s="1">
        <v>0</v>
      </c>
      <c r="AL197" s="1">
        <f>IF(AD197="","",(SUM(AB197:AD197)))</f>
        <v>0</v>
      </c>
      <c r="AM197" s="1">
        <f>IFERROR(AE197,"")</f>
        <v>0.5</v>
      </c>
      <c r="AN197" s="1">
        <f>IF(AF197="","",(SUM(AF197)))</f>
        <v>0.5</v>
      </c>
      <c r="AP197" s="34">
        <f>IF(AM197&gt;=MAX(AL197,AN197),0,(MAX(AL197,AN197)-AM197)/(2*MAX(AL197,AN197)+MIN(AL197,AN197)))</f>
        <v>0</v>
      </c>
      <c r="AQ197" t="s">
        <v>42</v>
      </c>
      <c r="AR197" s="1">
        <v>0</v>
      </c>
      <c r="AS197" s="1">
        <v>0</v>
      </c>
      <c r="AT197" s="1">
        <f>IF(AM197="",AT190,AL197*(1-$AP197))</f>
        <v>0</v>
      </c>
      <c r="AU197" s="1">
        <f>IF(AM197="",AU190,AM197+AL197*$AP197+AN197*$AP197)</f>
        <v>0.5</v>
      </c>
      <c r="AV197" s="1">
        <f>IF(AM197="",AV190,AN197*(1-$AP197))</f>
        <v>0.5</v>
      </c>
      <c r="AW197" s="1"/>
      <c r="AY197" t="s">
        <v>42</v>
      </c>
      <c r="AZ197" s="10"/>
      <c r="BA197" s="10"/>
      <c r="BB197" s="10">
        <f>_xlfn.NORM.S.INV(IF(AT197=0,0.01%,AT197))</f>
        <v>-3.71901648545568</v>
      </c>
      <c r="BC197" s="10"/>
      <c r="BD197" s="10">
        <f>-_xlfn.NORM.S.INV(IF(AV197=0,0.01%,AV197))</f>
        <v>0</v>
      </c>
      <c r="BG197" t="s">
        <v>42</v>
      </c>
      <c r="BH197" s="10"/>
      <c r="BI197" s="10"/>
      <c r="BJ197" s="10">
        <f>BB197-$BB$8</f>
        <v>0</v>
      </c>
      <c r="BK197" s="10"/>
      <c r="BL197" s="10">
        <f>BD197-$BD$8</f>
        <v>0</v>
      </c>
    </row>
    <row r="199" spans="1:64">
      <c r="A199" s="9">
        <f>IF(RIGHT(A192,2)="12",(VALUE(LEFT(A192,4))+1)*100+1,A192+1)</f>
        <v>202109</v>
      </c>
      <c r="J199" s="9">
        <f>$A199</f>
        <v>202109</v>
      </c>
      <c r="R199" s="9">
        <f>$A199</f>
        <v>202109</v>
      </c>
      <c r="Z199" s="9">
        <f>$A199</f>
        <v>202109</v>
      </c>
      <c r="AH199" s="9">
        <f>$A199</f>
        <v>202109</v>
      </c>
      <c r="AP199" s="9">
        <f>$A199</f>
        <v>202109</v>
      </c>
      <c r="AX199" s="9">
        <f>$A199</f>
        <v>202109</v>
      </c>
      <c r="BF199" s="9">
        <f>$A199</f>
        <v>202109</v>
      </c>
    </row>
    <row r="200" spans="1:64">
      <c r="C200" t="s">
        <v>33</v>
      </c>
      <c r="D200" t="s">
        <v>2</v>
      </c>
      <c r="E200" t="s">
        <v>1</v>
      </c>
      <c r="F200" t="s">
        <v>0</v>
      </c>
      <c r="G200" t="s">
        <v>32</v>
      </c>
      <c r="L200" t="s">
        <v>2</v>
      </c>
      <c r="M200" t="s">
        <v>1</v>
      </c>
      <c r="N200" t="s">
        <v>0</v>
      </c>
      <c r="O200" t="s">
        <v>32</v>
      </c>
      <c r="T200" t="s">
        <v>2</v>
      </c>
      <c r="U200" t="s">
        <v>1</v>
      </c>
      <c r="V200" t="s">
        <v>0</v>
      </c>
      <c r="W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>AVERAGE(BH201:BL204)</f>
        <v>0.16899573283808172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>
        <f>A199</f>
        <v>202109</v>
      </c>
      <c r="B201" t="s">
        <v>2</v>
      </c>
      <c r="C201" s="1">
        <f>VLOOKUP($A201,'WCD I_our'!$A:$F,2,0)</f>
        <v>1.7959582069462E-2</v>
      </c>
      <c r="D201" s="1">
        <f>VLOOKUP($A201,'WCD I_our'!$A:$F,3,0)</f>
        <v>0.96915246434500302</v>
      </c>
      <c r="E201" s="1">
        <f>VLOOKUP($A201,'WCD I_our'!$A:$F,4,0)</f>
        <v>1.2887953585534099E-2</v>
      </c>
      <c r="F201" s="1">
        <f>VLOOKUP($A201,'WCD I_our'!$A:$F,5,0)</f>
        <v>0</v>
      </c>
      <c r="G201" s="1">
        <f>VLOOKUP($A201,'WCD I_our'!$A:$F,6,0)</f>
        <v>0</v>
      </c>
      <c r="K201" t="s">
        <v>2</v>
      </c>
      <c r="L201" s="1">
        <f>IF(TYPE(D201)=1,IF(D201&gt;100%,100%,IF(D201&lt;0,0,D201)),D201)</f>
        <v>0.96915246434500302</v>
      </c>
      <c r="M201" s="1">
        <f t="shared" ref="M201:M203" si="416">IF(TYPE(E201)=1,IF(E201&gt;100%,100%,IF(E201&lt;0,0,E201)),E201)</f>
        <v>1.2887953585534099E-2</v>
      </c>
      <c r="N201" s="1">
        <f t="shared" ref="N201:N203" si="417">IF(TYPE(F201)=1,IF(F201&gt;100%,100%,IF(F201&lt;0,0,F201)),F201)</f>
        <v>0</v>
      </c>
      <c r="O201" s="1">
        <f t="shared" ref="O201:O203" si="418">IF(TYPE(G201)=1,IF(G201&gt;100%,100%,IF(G201&lt;0,0,G201)),G201)</f>
        <v>0</v>
      </c>
      <c r="P201" s="1"/>
      <c r="S201" t="s">
        <v>2</v>
      </c>
      <c r="T201" s="1">
        <f>IFERROR(L201/SUM($L201:$O201),"")</f>
        <v>0.98687635116618422</v>
      </c>
      <c r="U201" s="1">
        <f t="shared" ref="U201:U203" si="419">IFERROR(M201/SUM($L201:$O201),"")</f>
        <v>1.3123648833815825E-2</v>
      </c>
      <c r="V201" s="1">
        <f t="shared" ref="V201:V203" si="420">IFERROR(N201/SUM($L201:$O201),"")</f>
        <v>0</v>
      </c>
      <c r="W201" s="1">
        <f t="shared" ref="W201:W203" si="421">IFERROR(O201/SUM($L201:$O201),"")</f>
        <v>0</v>
      </c>
      <c r="X201" s="1"/>
      <c r="AA201" t="s">
        <v>2</v>
      </c>
      <c r="AB201" s="1">
        <f>IFERROR(T201,"")</f>
        <v>0.98687635116618422</v>
      </c>
      <c r="AC201" s="1">
        <f t="shared" ref="AC201:AC203" si="422">IFERROR(U201,"")</f>
        <v>1.3123648833815825E-2</v>
      </c>
      <c r="AD201" s="1">
        <f t="shared" ref="AD201:AD203" si="423">IFERROR(V201,"")</f>
        <v>0</v>
      </c>
      <c r="AE201" s="1">
        <f t="shared" ref="AE201:AE203" si="424">IFERROR(W201,"")</f>
        <v>0</v>
      </c>
      <c r="AF201" s="1">
        <f t="shared" ref="AF201:AF203" si="425">IFERROR(X201,"")</f>
        <v>0</v>
      </c>
      <c r="AI201" t="s">
        <v>2</v>
      </c>
      <c r="AJ201" s="1">
        <f>IFERROR(AB201,"")</f>
        <v>0.98687635116618422</v>
      </c>
      <c r="AK201" s="1">
        <f>IF(AC201="","",SUM(AC201:AF201))</f>
        <v>1.3123648833815825E-2</v>
      </c>
      <c r="AL201" s="1">
        <v>0</v>
      </c>
      <c r="AM201" s="1">
        <v>0</v>
      </c>
      <c r="AN201" s="1">
        <v>0</v>
      </c>
      <c r="AQ201" t="s">
        <v>2</v>
      </c>
      <c r="AR201" s="1">
        <f>IF(AJ201="",AR194,MAX(AJ201,50%))</f>
        <v>0.98687635116618422</v>
      </c>
      <c r="AS201" s="1">
        <f>IF(AK201="",AS194,MIN(AK201,50%))</f>
        <v>1.3123648833815825E-2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>-_xlfn.NORM.S.INV(IF(AS201=0,0.01%,AS201))</f>
        <v>2.2225331297977875</v>
      </c>
      <c r="BB201" s="10"/>
      <c r="BC201" s="10"/>
      <c r="BG201" t="s">
        <v>2</v>
      </c>
      <c r="BH201" s="10"/>
      <c r="BI201" s="10">
        <f>BA201-$BA$5</f>
        <v>-4.6904397131883435E-2</v>
      </c>
      <c r="BJ201" s="10"/>
      <c r="BK201" s="10"/>
    </row>
    <row r="202" spans="1:64">
      <c r="A202" s="11">
        <f>A199</f>
        <v>202109</v>
      </c>
      <c r="B202" t="s">
        <v>1</v>
      </c>
      <c r="C202" s="1">
        <f>VLOOKUP($A202,'WCD I_our'!$G:$L,2,0)</f>
        <v>3.0465729687527299E-2</v>
      </c>
      <c r="D202" s="1">
        <f>VLOOKUP($A202,'WCD I_our'!$G:$L,3,0)</f>
        <v>0.25496875182905299</v>
      </c>
      <c r="E202" s="1">
        <f>VLOOKUP($A202,'WCD I_our'!$G:$L,4,0)</f>
        <v>0.53389208773615204</v>
      </c>
      <c r="F202" s="1">
        <f>VLOOKUP($A202,'WCD I_our'!$G:$L,5,0)</f>
        <v>0.180673430747266</v>
      </c>
      <c r="G202" s="1">
        <f>VLOOKUP($A202,'WCD I_our'!$G:$L,6,0)</f>
        <v>1.7763568394002505E-15</v>
      </c>
      <c r="K202" t="s">
        <v>1</v>
      </c>
      <c r="L202" s="1">
        <f t="shared" ref="L202:L203" si="426">IF(TYPE(D202)=1,IF(D202&gt;100%,100%,IF(D202&lt;0,0,D202)),D202)</f>
        <v>0.25496875182905299</v>
      </c>
      <c r="M202" s="1">
        <f t="shared" si="416"/>
        <v>0.53389208773615204</v>
      </c>
      <c r="N202" s="1">
        <f t="shared" si="417"/>
        <v>0.180673430747266</v>
      </c>
      <c r="O202" s="1">
        <f t="shared" si="418"/>
        <v>1.7763568394002505E-15</v>
      </c>
      <c r="P202" s="1"/>
      <c r="S202" t="s">
        <v>1</v>
      </c>
      <c r="T202" s="1">
        <f t="shared" ref="T202:T203" si="427">IFERROR(L202/SUM($L202:$O202),"")</f>
        <v>0.26298064920065045</v>
      </c>
      <c r="U202" s="1">
        <f t="shared" si="419"/>
        <v>0.55066860871672241</v>
      </c>
      <c r="V202" s="1">
        <f t="shared" si="420"/>
        <v>0.18635074208262536</v>
      </c>
      <c r="W202" s="1">
        <f t="shared" si="421"/>
        <v>1.8321753998729159E-15</v>
      </c>
      <c r="X202" s="1"/>
      <c r="AA202" t="s">
        <v>1</v>
      </c>
      <c r="AB202" s="1">
        <f t="shared" ref="AB202:AB203" si="428">IFERROR(T202,"")</f>
        <v>0.26298064920065045</v>
      </c>
      <c r="AC202" s="1">
        <f t="shared" si="422"/>
        <v>0.55066860871672241</v>
      </c>
      <c r="AD202" s="1">
        <f t="shared" si="423"/>
        <v>0.18635074208262536</v>
      </c>
      <c r="AE202" s="1">
        <f t="shared" si="424"/>
        <v>1.8321753998729159E-15</v>
      </c>
      <c r="AF202" s="1">
        <f t="shared" si="425"/>
        <v>0</v>
      </c>
      <c r="AI202" t="s">
        <v>1</v>
      </c>
      <c r="AJ202" s="1">
        <f>IF(AB202="","",(SUM(AB202)))</f>
        <v>0.26298064920065045</v>
      </c>
      <c r="AK202" s="1">
        <f>IFERROR(AC202,"")</f>
        <v>0.55066860871672241</v>
      </c>
      <c r="AL202" s="1">
        <f>IF(AD202="","",(SUM(AD202:AF202)))</f>
        <v>0.1863507420826272</v>
      </c>
      <c r="AM202" s="1">
        <v>0</v>
      </c>
      <c r="AN202" s="1">
        <v>0</v>
      </c>
      <c r="AP202" s="34">
        <f>IF(AK202&gt;=MAX(AJ202,AL202),0,(MAX(AJ202,AL202)-AK202)/(2*MAX(AJ202,AL202)+MIN(AJ202,AL202)))</f>
        <v>0</v>
      </c>
      <c r="AQ202" t="s">
        <v>1</v>
      </c>
      <c r="AR202" s="1">
        <f>IF(AK202="",AR195,AJ202*(1-$AP202))</f>
        <v>0.26298064920065045</v>
      </c>
      <c r="AS202" s="1">
        <f>IF(AK202="",AS195,AK202+AJ202*$AP202+AL202*$AP202)</f>
        <v>0.55066860871672241</v>
      </c>
      <c r="AT202" s="1">
        <f>IF(AK202="",AT195,AL202*(1-$AP202))</f>
        <v>0.1863507420826272</v>
      </c>
      <c r="AU202" s="1">
        <v>0</v>
      </c>
      <c r="AV202" s="1">
        <v>0</v>
      </c>
      <c r="AW202" s="1"/>
      <c r="AY202" t="s">
        <v>1</v>
      </c>
      <c r="AZ202" s="10">
        <f>_xlfn.NORM.S.INV(IF(AR202=0,0.01%,AR202))</f>
        <v>-0.63418315672283965</v>
      </c>
      <c r="BA202" s="10"/>
      <c r="BB202" s="10">
        <f>-_xlfn.NORM.S.INV(IF(AT202=0,0.01%,AT202))</f>
        <v>0.89142449013936209</v>
      </c>
      <c r="BC202" s="10"/>
      <c r="BG202" t="s">
        <v>1</v>
      </c>
      <c r="BH202" s="10">
        <f>AZ202-$AZ$6</f>
        <v>-0.1974420244374186</v>
      </c>
      <c r="BI202" s="10"/>
      <c r="BJ202" s="10">
        <f>BB202-$BB$6</f>
        <v>0.25947256236860494</v>
      </c>
      <c r="BK202" s="10"/>
    </row>
    <row r="203" spans="1:64">
      <c r="A203" s="11">
        <f>A199</f>
        <v>202109</v>
      </c>
      <c r="B203" t="s">
        <v>0</v>
      </c>
      <c r="C203" s="1">
        <f>VLOOKUP($A203,'WCD I_our'!$M:$R,2,0)</f>
        <v>2.5197194159040901E-2</v>
      </c>
      <c r="D203" s="1">
        <f>VLOOKUP($A203,'WCD I_our'!$M:$R,3,0)</f>
        <v>2.0316193339852E-2</v>
      </c>
      <c r="E203" s="1">
        <f>VLOOKUP($A203,'WCD I_our'!$M:$R,4,0)</f>
        <v>8.3885372280029305E-2</v>
      </c>
      <c r="F203" s="1">
        <f>VLOOKUP($A203,'WCD I_our'!$M:$R,5,0)</f>
        <v>0.85948101122552401</v>
      </c>
      <c r="G203" s="1">
        <f>VLOOKUP($A203,'WCD I_our'!$M:$R,6,0)</f>
        <v>1.112022899555376E-2</v>
      </c>
      <c r="K203" t="s">
        <v>0</v>
      </c>
      <c r="L203" s="1">
        <f t="shared" si="426"/>
        <v>2.0316193339852E-2</v>
      </c>
      <c r="M203" s="1">
        <f t="shared" si="416"/>
        <v>8.3885372280029305E-2</v>
      </c>
      <c r="N203" s="1">
        <f t="shared" si="417"/>
        <v>0.85948101122552401</v>
      </c>
      <c r="O203" s="1">
        <f t="shared" si="418"/>
        <v>1.112022899555376E-2</v>
      </c>
      <c r="P203" s="1"/>
      <c r="S203" t="s">
        <v>0</v>
      </c>
      <c r="T203" s="1">
        <f t="shared" si="427"/>
        <v>2.0841336543266604E-2</v>
      </c>
      <c r="U203" s="1">
        <f t="shared" si="419"/>
        <v>8.6053683655189811E-2</v>
      </c>
      <c r="V203" s="1">
        <f t="shared" si="420"/>
        <v>0.88169730952308101</v>
      </c>
      <c r="W203" s="1">
        <f t="shared" si="421"/>
        <v>1.14076702784625E-2</v>
      </c>
      <c r="X203" s="1"/>
      <c r="AA203" t="s">
        <v>0</v>
      </c>
      <c r="AB203" s="1">
        <f t="shared" si="428"/>
        <v>2.0841336543266604E-2</v>
      </c>
      <c r="AC203" s="1">
        <f t="shared" si="422"/>
        <v>8.6053683655189811E-2</v>
      </c>
      <c r="AD203" s="1">
        <f t="shared" si="423"/>
        <v>0.88169730952308101</v>
      </c>
      <c r="AE203" s="1">
        <f t="shared" si="424"/>
        <v>1.14076702784625E-2</v>
      </c>
      <c r="AF203" s="1">
        <f t="shared" si="425"/>
        <v>0</v>
      </c>
      <c r="AI203" t="s">
        <v>0</v>
      </c>
      <c r="AJ203" s="1">
        <v>0</v>
      </c>
      <c r="AK203" s="1">
        <f>IF(AC203="","",(SUM(AB203:AC203)))</f>
        <v>0.10689502019845641</v>
      </c>
      <c r="AL203" s="1">
        <f>IFERROR(AD203,"")</f>
        <v>0.88169730952308101</v>
      </c>
      <c r="AM203" s="1">
        <f>IF(AE203="","",(SUM(AE203:AF203)))</f>
        <v>1.14076702784625E-2</v>
      </c>
      <c r="AN203" s="1">
        <v>0</v>
      </c>
      <c r="AP203" s="34">
        <f>IF(AL203&gt;=MAX(AK203,AM203),0,(MAX(AK203,AM203)-AL203)/(2*MAX(AK203,AM203)+MIN(AK203,AM203)))</f>
        <v>0</v>
      </c>
      <c r="AQ203" t="s">
        <v>0</v>
      </c>
      <c r="AR203" s="1">
        <v>0</v>
      </c>
      <c r="AS203" s="1">
        <f>IF(AL203="",AS196,AK203*(1-$AP203))</f>
        <v>0.10689502019845641</v>
      </c>
      <c r="AT203" s="1">
        <f>IF(AL203="",AT196,AL203+AK203*$AP203+AM203*$AP203)</f>
        <v>0.88169730952308101</v>
      </c>
      <c r="AU203" s="1">
        <f>IF(AL203="",AU196,AM203*(1-$AP203))</f>
        <v>1.14076702784625E-2</v>
      </c>
      <c r="AV203" s="1">
        <v>0</v>
      </c>
      <c r="AW203" s="1"/>
      <c r="AY203" t="s">
        <v>0</v>
      </c>
      <c r="AZ203" s="10"/>
      <c r="BA203" s="10">
        <f>_xlfn.NORM.S.INV(IF(AS203=0,0.01%,AS203))</f>
        <v>-1.2432111353556443</v>
      </c>
      <c r="BB203" s="10"/>
      <c r="BC203" s="10">
        <f>-_xlfn.NORM.S.INV(IF(AU203=0,0.01%,AU203))</f>
        <v>2.2765127134193759</v>
      </c>
      <c r="BG203" t="s">
        <v>0</v>
      </c>
      <c r="BH203" s="10"/>
      <c r="BI203" s="10">
        <f>BA203-$BA$7</f>
        <v>-2.9709373902744307E-2</v>
      </c>
      <c r="BJ203" s="10"/>
      <c r="BK203" s="10">
        <f>BC203-$BC$7</f>
        <v>1.1975533629700135</v>
      </c>
    </row>
    <row r="204" spans="1:64">
      <c r="L204" s="1"/>
      <c r="M204" s="1"/>
      <c r="N204" s="1"/>
      <c r="O204" s="1"/>
      <c r="P204" s="1"/>
      <c r="T204" s="1"/>
      <c r="U204" s="1"/>
      <c r="V204" s="1"/>
      <c r="W204" s="1"/>
      <c r="X204" s="1"/>
      <c r="Z204" s="33"/>
      <c r="AA204" t="s">
        <v>42</v>
      </c>
      <c r="AB204" s="1">
        <f>$AB$8</f>
        <v>0</v>
      </c>
      <c r="AC204" s="1">
        <f>$AC$8</f>
        <v>0</v>
      </c>
      <c r="AD204" s="1">
        <f>$AD$8</f>
        <v>0</v>
      </c>
      <c r="AE204" s="1">
        <f>$AE$8</f>
        <v>0.5</v>
      </c>
      <c r="AF204" s="1">
        <f>$AF$8</f>
        <v>0.5</v>
      </c>
      <c r="AI204" t="s">
        <v>42</v>
      </c>
      <c r="AJ204" s="1">
        <v>0</v>
      </c>
      <c r="AK204" s="1">
        <v>0</v>
      </c>
      <c r="AL204" s="1">
        <f>IF(AD204="","",(SUM(AB204:AD204)))</f>
        <v>0</v>
      </c>
      <c r="AM204" s="1">
        <f>IFERROR(AE204,"")</f>
        <v>0.5</v>
      </c>
      <c r="AN204" s="1">
        <f>IF(AF204="","",(SUM(AF204)))</f>
        <v>0.5</v>
      </c>
      <c r="AP204" s="34">
        <f>IF(AM204&gt;=MAX(AL204,AN204),0,(MAX(AL204,AN204)-AM204)/(2*MAX(AL204,AN204)+MIN(AL204,AN204)))</f>
        <v>0</v>
      </c>
      <c r="AQ204" t="s">
        <v>42</v>
      </c>
      <c r="AR204" s="1">
        <v>0</v>
      </c>
      <c r="AS204" s="1">
        <v>0</v>
      </c>
      <c r="AT204" s="1">
        <f>IF(AM204="",AT197,AL204*(1-$AP204))</f>
        <v>0</v>
      </c>
      <c r="AU204" s="1">
        <f>IF(AM204="",AU197,AM204+AL204*$AP204+AN204*$AP204)</f>
        <v>0.5</v>
      </c>
      <c r="AV204" s="1">
        <f>IF(AM204="",AV197,AN204*(1-$AP204))</f>
        <v>0.5</v>
      </c>
      <c r="AW204" s="1"/>
      <c r="AY204" t="s">
        <v>42</v>
      </c>
      <c r="AZ204" s="10"/>
      <c r="BA204" s="10"/>
      <c r="BB204" s="10">
        <f>_xlfn.NORM.S.INV(IF(AT204=0,0.01%,AT204))</f>
        <v>-3.71901648545568</v>
      </c>
      <c r="BC204" s="10"/>
      <c r="BD204" s="10">
        <f>-_xlfn.NORM.S.INV(IF(AV204=0,0.01%,AV204))</f>
        <v>0</v>
      </c>
      <c r="BG204" t="s">
        <v>42</v>
      </c>
      <c r="BH204" s="10"/>
      <c r="BI204" s="10"/>
      <c r="BJ204" s="10">
        <f>BB204-$BB$8</f>
        <v>0</v>
      </c>
      <c r="BK204" s="10"/>
      <c r="BL204" s="10">
        <f>BD204-$BD$8</f>
        <v>0</v>
      </c>
    </row>
    <row r="205" spans="1:64">
      <c r="J205" s="36"/>
      <c r="K205" s="26"/>
      <c r="L205" s="26"/>
      <c r="M205" s="26"/>
      <c r="N205" s="26"/>
      <c r="O205" s="26"/>
      <c r="P205" s="26"/>
      <c r="Q205" s="26"/>
      <c r="R205" s="36"/>
      <c r="S205" s="26"/>
      <c r="T205" s="26"/>
      <c r="U205" s="26"/>
      <c r="V205" s="26"/>
      <c r="W205" s="26"/>
      <c r="X205" s="26"/>
      <c r="Y205" s="26"/>
    </row>
    <row r="206" spans="1:64">
      <c r="A206" s="9">
        <f>IF(RIGHT(A199,2)="12",(VALUE(LEFT(A199,4))+1)*100+1,A199+1)</f>
        <v>202110</v>
      </c>
      <c r="J206" s="9">
        <f>$A206</f>
        <v>202110</v>
      </c>
      <c r="R206" s="9">
        <f>$A206</f>
        <v>202110</v>
      </c>
      <c r="Z206" s="9">
        <f>$A206</f>
        <v>202110</v>
      </c>
      <c r="AH206" s="9">
        <f>$A206</f>
        <v>202110</v>
      </c>
      <c r="AP206" s="9">
        <f>$A206</f>
        <v>202110</v>
      </c>
      <c r="AX206" s="9">
        <f>$A206</f>
        <v>202110</v>
      </c>
      <c r="BF206" s="9">
        <f>$A206</f>
        <v>202110</v>
      </c>
    </row>
    <row r="207" spans="1:64">
      <c r="C207" t="s">
        <v>33</v>
      </c>
      <c r="D207" t="s">
        <v>2</v>
      </c>
      <c r="E207" t="s">
        <v>1</v>
      </c>
      <c r="F207" t="s">
        <v>0</v>
      </c>
      <c r="G207" t="s">
        <v>32</v>
      </c>
      <c r="L207" t="s">
        <v>2</v>
      </c>
      <c r="M207" t="s">
        <v>1</v>
      </c>
      <c r="N207" t="s">
        <v>0</v>
      </c>
      <c r="O207" t="s">
        <v>32</v>
      </c>
      <c r="T207" t="s">
        <v>2</v>
      </c>
      <c r="U207" t="s">
        <v>1</v>
      </c>
      <c r="V207" t="s">
        <v>0</v>
      </c>
      <c r="W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>AVERAGE(BH208:BL211)</f>
        <v>8.1154178492732987E-2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>
        <f>A206</f>
        <v>202110</v>
      </c>
      <c r="B208" t="s">
        <v>2</v>
      </c>
      <c r="C208" s="1">
        <f>VLOOKUP($A208,'WCD I_our'!$A:$F,2,0)</f>
        <v>1.54920251944567E-2</v>
      </c>
      <c r="D208" s="1">
        <f>VLOOKUP($A208,'WCD I_our'!$A:$F,3,0)</f>
        <v>0.97623579555315099</v>
      </c>
      <c r="E208" s="1">
        <f>VLOOKUP($A208,'WCD I_our'!$A:$F,4,0)</f>
        <v>8.2655318776411607E-3</v>
      </c>
      <c r="F208" s="1">
        <f>VLOOKUP($A208,'WCD I_our'!$A:$F,5,0)</f>
        <v>6.6473747508535002E-6</v>
      </c>
      <c r="G208" s="1">
        <f>VLOOKUP($A208,'WCD I_our'!$A:$F,6,0)</f>
        <v>0</v>
      </c>
      <c r="K208" t="s">
        <v>2</v>
      </c>
      <c r="L208" s="1">
        <f>IF(TYPE(D208)=1,IF(D208&gt;100%,100%,IF(D208&lt;0,0,D208)),D208)</f>
        <v>0.97623579555315099</v>
      </c>
      <c r="M208" s="1">
        <f t="shared" ref="M208:M210" si="429">IF(TYPE(E208)=1,IF(E208&gt;100%,100%,IF(E208&lt;0,0,E208)),E208)</f>
        <v>8.2655318776411607E-3</v>
      </c>
      <c r="N208" s="1">
        <f t="shared" ref="N208:N210" si="430">IF(TYPE(F208)=1,IF(F208&gt;100%,100%,IF(F208&lt;0,0,F208)),F208)</f>
        <v>6.6473747508535002E-6</v>
      </c>
      <c r="O208" s="1">
        <f t="shared" ref="O208:O210" si="431">IF(TYPE(G208)=1,IF(G208&gt;100%,100%,IF(G208&lt;0,0,G208)),G208)</f>
        <v>0</v>
      </c>
      <c r="P208" s="1"/>
      <c r="S208" t="s">
        <v>2</v>
      </c>
      <c r="T208" s="1">
        <f>IFERROR(L208/SUM($L208:$O208),"")</f>
        <v>0.99159765135063949</v>
      </c>
      <c r="U208" s="1">
        <f t="shared" ref="U208:U210" si="432">IFERROR(M208/SUM($L208:$O208),"")</f>
        <v>8.3955966728189724E-3</v>
      </c>
      <c r="V208" s="1">
        <f t="shared" ref="V208:V210" si="433">IFERROR(N208/SUM($L208:$O208),"")</f>
        <v>6.7519765415475376E-6</v>
      </c>
      <c r="W208" s="1">
        <f t="shared" ref="W208:W210" si="434">IFERROR(O208/SUM($L208:$O208),"")</f>
        <v>0</v>
      </c>
      <c r="X208" s="1"/>
      <c r="AA208" t="s">
        <v>2</v>
      </c>
      <c r="AB208" s="1">
        <f>IFERROR(T208,"")</f>
        <v>0.99159765135063949</v>
      </c>
      <c r="AC208" s="1">
        <f t="shared" ref="AC208:AC210" si="435">IFERROR(U208,"")</f>
        <v>8.3955966728189724E-3</v>
      </c>
      <c r="AD208" s="1">
        <f t="shared" ref="AD208:AD210" si="436">IFERROR(V208,"")</f>
        <v>6.7519765415475376E-6</v>
      </c>
      <c r="AE208" s="1">
        <f t="shared" ref="AE208:AE210" si="437">IFERROR(W208,"")</f>
        <v>0</v>
      </c>
      <c r="AF208" s="1">
        <f t="shared" ref="AF208:AF210" si="438">IFERROR(X208,"")</f>
        <v>0</v>
      </c>
      <c r="AI208" t="s">
        <v>2</v>
      </c>
      <c r="AJ208" s="1">
        <f>IFERROR(AB208,"")</f>
        <v>0.99159765135063949</v>
      </c>
      <c r="AK208" s="1">
        <f>IF(AC208="","",SUM(AC208:AF208))</f>
        <v>8.4023486493605207E-3</v>
      </c>
      <c r="AL208" s="1">
        <v>0</v>
      </c>
      <c r="AM208" s="1">
        <v>0</v>
      </c>
      <c r="AN208" s="1">
        <v>0</v>
      </c>
      <c r="AQ208" t="s">
        <v>2</v>
      </c>
      <c r="AR208" s="1">
        <f>IF(AJ208="",AR201,MAX(AJ208,50%))</f>
        <v>0.99159765135063949</v>
      </c>
      <c r="AS208" s="1">
        <f>IF(AK208="",AS201,MIN(AK208,50%))</f>
        <v>8.4023486493605207E-3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>-_xlfn.NORM.S.INV(IF(AS208=0,0.01%,AS208))</f>
        <v>2.3909531455308528</v>
      </c>
      <c r="BB208" s="10"/>
      <c r="BC208" s="10"/>
      <c r="BG208" t="s">
        <v>2</v>
      </c>
      <c r="BH208" s="10"/>
      <c r="BI208" s="10">
        <f>BA208-$BA$5</f>
        <v>0.12151561860118187</v>
      </c>
      <c r="BJ208" s="10"/>
      <c r="BK208" s="10"/>
    </row>
    <row r="209" spans="1:64">
      <c r="A209" s="11">
        <f>A206</f>
        <v>202110</v>
      </c>
      <c r="B209" t="s">
        <v>1</v>
      </c>
      <c r="C209" s="1">
        <f>VLOOKUP($A209,'WCD I_our'!$G:$L,2,0)</f>
        <v>2.9384542090075998E-2</v>
      </c>
      <c r="D209" s="1">
        <f>VLOOKUP($A209,'WCD I_our'!$G:$L,3,0)</f>
        <v>0.39491751338593201</v>
      </c>
      <c r="E209" s="1">
        <f>VLOOKUP($A209,'WCD I_our'!$G:$L,4,0)</f>
        <v>0.43198305825470501</v>
      </c>
      <c r="F209" s="1">
        <f>VLOOKUP($A209,'WCD I_our'!$G:$L,5,0)</f>
        <v>0.143714886269285</v>
      </c>
      <c r="G209" s="1">
        <f>VLOOKUP($A209,'WCD I_our'!$G:$L,6,0)</f>
        <v>1.9984014443252818E-15</v>
      </c>
      <c r="K209" t="s">
        <v>1</v>
      </c>
      <c r="L209" s="1">
        <f t="shared" ref="L209:L210" si="439">IF(TYPE(D209)=1,IF(D209&gt;100%,100%,IF(D209&lt;0,0,D209)),D209)</f>
        <v>0.39491751338593201</v>
      </c>
      <c r="M209" s="1">
        <f t="shared" si="429"/>
        <v>0.43198305825470501</v>
      </c>
      <c r="N209" s="1">
        <f t="shared" si="430"/>
        <v>0.143714886269285</v>
      </c>
      <c r="O209" s="1">
        <f t="shared" si="431"/>
        <v>1.9984014443252818E-15</v>
      </c>
      <c r="P209" s="1"/>
      <c r="S209" t="s">
        <v>1</v>
      </c>
      <c r="T209" s="1">
        <f t="shared" ref="T209:T210" si="440">IFERROR(L209/SUM($L209:$O209),"")</f>
        <v>0.40687329896468793</v>
      </c>
      <c r="U209" s="1">
        <f t="shared" si="432"/>
        <v>0.44506097109242032</v>
      </c>
      <c r="V209" s="1">
        <f t="shared" si="433"/>
        <v>0.14806572994288966</v>
      </c>
      <c r="W209" s="1">
        <f t="shared" si="434"/>
        <v>2.0589013167259276E-15</v>
      </c>
      <c r="X209" s="1"/>
      <c r="AA209" t="s">
        <v>1</v>
      </c>
      <c r="AB209" s="1">
        <f t="shared" ref="AB209:AB210" si="441">IFERROR(T209,"")</f>
        <v>0.40687329896468793</v>
      </c>
      <c r="AC209" s="1">
        <f t="shared" si="435"/>
        <v>0.44506097109242032</v>
      </c>
      <c r="AD209" s="1">
        <f t="shared" si="436"/>
        <v>0.14806572994288966</v>
      </c>
      <c r="AE209" s="1">
        <f t="shared" si="437"/>
        <v>2.0589013167259276E-15</v>
      </c>
      <c r="AF209" s="1">
        <f t="shared" si="438"/>
        <v>0</v>
      </c>
      <c r="AI209" t="s">
        <v>1</v>
      </c>
      <c r="AJ209" s="1">
        <f>IF(AB209="","",(SUM(AB209)))</f>
        <v>0.40687329896468793</v>
      </c>
      <c r="AK209" s="1">
        <f>IFERROR(AC209,"")</f>
        <v>0.44506097109242032</v>
      </c>
      <c r="AL209" s="1">
        <f>IF(AD209="","",(SUM(AD209:AF209)))</f>
        <v>0.14806572994289172</v>
      </c>
      <c r="AM209" s="1">
        <v>0</v>
      </c>
      <c r="AN209" s="1">
        <v>0</v>
      </c>
      <c r="AP209" s="34">
        <f>IF(AK209&gt;=MAX(AJ209,AL209),0,(MAX(AJ209,AL209)-AK209)/(2*MAX(AJ209,AL209)+MIN(AJ209,AL209)))</f>
        <v>0</v>
      </c>
      <c r="AQ209" t="s">
        <v>1</v>
      </c>
      <c r="AR209" s="1">
        <f>IF(AK209="",AR202,AJ209*(1-$AP209))</f>
        <v>0.40687329896468793</v>
      </c>
      <c r="AS209" s="1">
        <f>IF(AK209="",AS202,AK209+AJ209*$AP209+AL209*$AP209)</f>
        <v>0.44506097109242032</v>
      </c>
      <c r="AT209" s="1">
        <f>IF(AK209="",AT202,AL209*(1-$AP209))</f>
        <v>0.14806572994289172</v>
      </c>
      <c r="AU209" s="1">
        <v>0</v>
      </c>
      <c r="AV209" s="1">
        <v>0</v>
      </c>
      <c r="AW209" s="1"/>
      <c r="AY209" t="s">
        <v>1</v>
      </c>
      <c r="AZ209" s="10">
        <f>_xlfn.NORM.S.INV(IF(AR209=0,0.01%,AR209))</f>
        <v>-0.2355954584207483</v>
      </c>
      <c r="BA209" s="10"/>
      <c r="BB209" s="10">
        <f>-_xlfn.NORM.S.INV(IF(AT209=0,0.01%,AT209))</f>
        <v>1.0447652919095822</v>
      </c>
      <c r="BC209" s="10"/>
      <c r="BG209" t="s">
        <v>1</v>
      </c>
      <c r="BH209" s="10">
        <f>AZ209-$AZ$6</f>
        <v>0.20114567386467275</v>
      </c>
      <c r="BI209" s="10"/>
      <c r="BJ209" s="10">
        <f>BB209-$BB$6</f>
        <v>0.41281336413882508</v>
      </c>
      <c r="BK209" s="10"/>
    </row>
    <row r="210" spans="1:64">
      <c r="A210" s="11">
        <f>A206</f>
        <v>202110</v>
      </c>
      <c r="B210" t="s">
        <v>0</v>
      </c>
      <c r="C210" s="1">
        <f>VLOOKUP($A210,'WCD I_our'!$M:$R,2,0)</f>
        <v>5.4755505136287897E-3</v>
      </c>
      <c r="D210" s="1">
        <f>VLOOKUP($A210,'WCD I_our'!$M:$R,3,0)</f>
        <v>0</v>
      </c>
      <c r="E210" s="1">
        <f>VLOOKUP($A210,'WCD I_our'!$M:$R,4,0)</f>
        <v>1.9896022161200299E-2</v>
      </c>
      <c r="F210" s="1">
        <f>VLOOKUP($A210,'WCD I_our'!$M:$R,5,0)</f>
        <v>0.93493394263232898</v>
      </c>
      <c r="G210" s="1">
        <f>VLOOKUP($A210,'WCD I_our'!$M:$R,6,0)</f>
        <v>3.969448469284198E-2</v>
      </c>
      <c r="K210" t="s">
        <v>0</v>
      </c>
      <c r="L210" s="1">
        <f t="shared" si="439"/>
        <v>0</v>
      </c>
      <c r="M210" s="1">
        <f t="shared" si="429"/>
        <v>1.9896022161200299E-2</v>
      </c>
      <c r="N210" s="1">
        <f t="shared" si="430"/>
        <v>0.93493394263232898</v>
      </c>
      <c r="O210" s="1">
        <f t="shared" si="431"/>
        <v>3.969448469284198E-2</v>
      </c>
      <c r="P210" s="1"/>
      <c r="S210" t="s">
        <v>0</v>
      </c>
      <c r="T210" s="1">
        <f t="shared" si="440"/>
        <v>0</v>
      </c>
      <c r="U210" s="1">
        <f t="shared" si="432"/>
        <v>2.0005563635439764E-2</v>
      </c>
      <c r="V210" s="1">
        <f t="shared" si="433"/>
        <v>0.94008140585702216</v>
      </c>
      <c r="W210" s="1">
        <f t="shared" si="434"/>
        <v>3.9913030507538007E-2</v>
      </c>
      <c r="X210" s="1"/>
      <c r="AA210" t="s">
        <v>0</v>
      </c>
      <c r="AB210" s="1">
        <f t="shared" si="441"/>
        <v>0</v>
      </c>
      <c r="AC210" s="1">
        <f t="shared" si="435"/>
        <v>2.0005563635439764E-2</v>
      </c>
      <c r="AD210" s="1">
        <f t="shared" si="436"/>
        <v>0.94008140585702216</v>
      </c>
      <c r="AE210" s="1">
        <f t="shared" si="437"/>
        <v>3.9913030507538007E-2</v>
      </c>
      <c r="AF210" s="1">
        <f t="shared" si="438"/>
        <v>0</v>
      </c>
      <c r="AI210" t="s">
        <v>0</v>
      </c>
      <c r="AJ210" s="1">
        <v>0</v>
      </c>
      <c r="AK210" s="1">
        <f>IF(AC210="","",(SUM(AB210:AC210)))</f>
        <v>2.0005563635439764E-2</v>
      </c>
      <c r="AL210" s="1">
        <f>IFERROR(AD210,"")</f>
        <v>0.94008140585702216</v>
      </c>
      <c r="AM210" s="1">
        <f>IF(AE210="","",(SUM(AE210:AF210)))</f>
        <v>3.9913030507538007E-2</v>
      </c>
      <c r="AN210" s="1">
        <v>0</v>
      </c>
      <c r="AP210" s="34">
        <f>IF(AL210&gt;=MAX(AK210,AM210),0,(MAX(AK210,AM210)-AL210)/(2*MAX(AK210,AM210)+MIN(AK210,AM210)))</f>
        <v>0</v>
      </c>
      <c r="AQ210" t="s">
        <v>0</v>
      </c>
      <c r="AR210" s="1">
        <v>0</v>
      </c>
      <c r="AS210" s="1">
        <f>IF(AL210="",AS203,AK210*(1-$AP210))</f>
        <v>2.0005563635439764E-2</v>
      </c>
      <c r="AT210" s="1">
        <f>IF(AL210="",AT203,AL210+AK210*$AP210+AM210*$AP210)</f>
        <v>0.94008140585702216</v>
      </c>
      <c r="AU210" s="1">
        <f>IF(AL210="",AU203,AM210*(1-$AP210))</f>
        <v>3.9913030507538007E-2</v>
      </c>
      <c r="AV210" s="1">
        <v>0</v>
      </c>
      <c r="AW210" s="1"/>
      <c r="AY210" t="s">
        <v>0</v>
      </c>
      <c r="AZ210" s="10"/>
      <c r="BA210" s="10">
        <f>_xlfn.NORM.S.INV(IF(AS210=0,0.01%,AS210))</f>
        <v>-2.0536340160997155</v>
      </c>
      <c r="BB210" s="10"/>
      <c r="BC210" s="10">
        <f>-_xlfn.NORM.S.INV(IF(AU210=0,0.01%,AU210))</f>
        <v>1.7516961979406291</v>
      </c>
      <c r="BG210" t="s">
        <v>0</v>
      </c>
      <c r="BH210" s="10"/>
      <c r="BI210" s="10">
        <f>BA210-$BA$7</f>
        <v>-0.84013225464681551</v>
      </c>
      <c r="BJ210" s="10"/>
      <c r="BK210" s="10">
        <f>BC210-$BC$7</f>
        <v>0.67273684749126672</v>
      </c>
    </row>
    <row r="211" spans="1:64">
      <c r="L211" s="1"/>
      <c r="M211" s="1"/>
      <c r="N211" s="1"/>
      <c r="O211" s="1"/>
      <c r="P211" s="1"/>
      <c r="T211" s="1"/>
      <c r="U211" s="1"/>
      <c r="V211" s="1"/>
      <c r="W211" s="1"/>
      <c r="X211" s="1"/>
      <c r="Z211" s="33"/>
      <c r="AA211" t="s">
        <v>42</v>
      </c>
      <c r="AB211" s="1">
        <f>$AB$8</f>
        <v>0</v>
      </c>
      <c r="AC211" s="1">
        <f>$AC$8</f>
        <v>0</v>
      </c>
      <c r="AD211" s="1">
        <f>$AD$8</f>
        <v>0</v>
      </c>
      <c r="AE211" s="1">
        <f>$AE$8</f>
        <v>0.5</v>
      </c>
      <c r="AF211" s="1">
        <f>$AF$8</f>
        <v>0.5</v>
      </c>
      <c r="AI211" t="s">
        <v>42</v>
      </c>
      <c r="AJ211" s="1">
        <v>0</v>
      </c>
      <c r="AK211" s="1">
        <v>0</v>
      </c>
      <c r="AL211" s="1">
        <f>IF(AD211="","",(SUM(AB211:AD211)))</f>
        <v>0</v>
      </c>
      <c r="AM211" s="1">
        <f>IFERROR(AE211,"")</f>
        <v>0.5</v>
      </c>
      <c r="AN211" s="1">
        <f>IF(AF211="","",(SUM(AF211)))</f>
        <v>0.5</v>
      </c>
      <c r="AP211" s="34">
        <f>IF(AM211&gt;=MAX(AL211,AN211),0,(MAX(AL211,AN211)-AM211)/(2*MAX(AL211,AN211)+MIN(AL211,AN211)))</f>
        <v>0</v>
      </c>
      <c r="AQ211" t="s">
        <v>42</v>
      </c>
      <c r="AR211" s="1">
        <v>0</v>
      </c>
      <c r="AS211" s="1">
        <v>0</v>
      </c>
      <c r="AT211" s="1">
        <f>IF(AM211="",AT204,AL211*(1-$AP211))</f>
        <v>0</v>
      </c>
      <c r="AU211" s="1">
        <f>IF(AM211="",AU204,AM211+AL211*$AP211+AN211*$AP211)</f>
        <v>0.5</v>
      </c>
      <c r="AV211" s="1">
        <f>IF(AM211="",AV204,AN211*(1-$AP211))</f>
        <v>0.5</v>
      </c>
      <c r="AW211" s="1"/>
      <c r="AY211" t="s">
        <v>42</v>
      </c>
      <c r="AZ211" s="10"/>
      <c r="BA211" s="10"/>
      <c r="BB211" s="10">
        <f>_xlfn.NORM.S.INV(IF(AT211=0,0.01%,AT211))</f>
        <v>-3.71901648545568</v>
      </c>
      <c r="BC211" s="10"/>
      <c r="BD211" s="10">
        <f>-_xlfn.NORM.S.INV(IF(AV211=0,0.01%,AV211))</f>
        <v>0</v>
      </c>
      <c r="BG211" t="s">
        <v>42</v>
      </c>
      <c r="BH211" s="10"/>
      <c r="BI211" s="10"/>
      <c r="BJ211" s="10">
        <f>BB211-$BB$8</f>
        <v>0</v>
      </c>
      <c r="BK211" s="10"/>
      <c r="BL211" s="10">
        <f>BD211-$BD$8</f>
        <v>0</v>
      </c>
    </row>
    <row r="212" spans="1:64">
      <c r="AJ212" s="1"/>
      <c r="AK212" s="1"/>
      <c r="AL212" s="1"/>
      <c r="AM212" s="1"/>
      <c r="AN212" s="1"/>
      <c r="AP212" s="34"/>
      <c r="AR212" s="1"/>
      <c r="AS212" s="1"/>
      <c r="AT212" s="1"/>
      <c r="AU212" s="1"/>
      <c r="AV212" s="1"/>
    </row>
    <row r="215" spans="1:64">
      <c r="AB215" s="1"/>
      <c r="AC215" s="1"/>
      <c r="AD215" s="1"/>
      <c r="AE215" s="1"/>
      <c r="AF215" s="1"/>
    </row>
    <row r="216" spans="1:64">
      <c r="AB216" s="1"/>
      <c r="AC216" s="1"/>
      <c r="AD216" s="1"/>
      <c r="AE216" s="1"/>
      <c r="AF216" s="1"/>
      <c r="AJ216" s="1"/>
      <c r="AK216" s="1"/>
      <c r="AL216" s="1"/>
      <c r="AM216" s="1"/>
      <c r="AN216" s="1"/>
      <c r="AR216" s="1"/>
      <c r="AS216" s="1"/>
      <c r="AT216" s="1"/>
      <c r="AU216" s="1"/>
      <c r="AV216" s="1"/>
    </row>
    <row r="217" spans="1:64">
      <c r="AB217" s="1"/>
      <c r="AC217" s="1"/>
      <c r="AD217" s="1"/>
      <c r="AE217" s="1"/>
      <c r="AF217" s="1"/>
      <c r="AJ217" s="1"/>
      <c r="AK217" s="1"/>
      <c r="AL217" s="1"/>
      <c r="AM217" s="1"/>
      <c r="AN217" s="1"/>
      <c r="AP217" s="34"/>
      <c r="AR217" s="1"/>
      <c r="AS217" s="1"/>
      <c r="AT217" s="1"/>
      <c r="AU217" s="1"/>
      <c r="AV217" s="1"/>
    </row>
    <row r="218" spans="1:64">
      <c r="Z218" s="33"/>
      <c r="AB218" s="1"/>
      <c r="AC218" s="1"/>
      <c r="AD218" s="1"/>
      <c r="AE218" s="1"/>
      <c r="AF218" s="1"/>
      <c r="AJ218" s="1"/>
      <c r="AK218" s="1"/>
      <c r="AL218" s="1"/>
      <c r="AM218" s="1"/>
      <c r="AN218" s="1"/>
      <c r="AP218" s="34"/>
      <c r="AR218" s="1"/>
      <c r="AS218" s="1"/>
      <c r="AT218" s="1"/>
      <c r="AU218" s="1"/>
      <c r="AV218" s="1"/>
    </row>
    <row r="219" spans="1:64">
      <c r="Z219" s="36"/>
      <c r="AA219" s="26"/>
      <c r="AB219" s="26"/>
      <c r="AC219" s="26"/>
      <c r="AD219" s="26"/>
      <c r="AE219" s="26"/>
      <c r="AF219" s="26"/>
      <c r="AJ219" s="1"/>
      <c r="AK219" s="1"/>
      <c r="AL219" s="1"/>
      <c r="AM219" s="1"/>
      <c r="AN219" s="1"/>
      <c r="AP219" s="34"/>
      <c r="AR219" s="1"/>
      <c r="AS219" s="1"/>
      <c r="AT219" s="1"/>
      <c r="AU219" s="1"/>
      <c r="AV219" s="1"/>
    </row>
    <row r="222" spans="1:64">
      <c r="AB222" s="1"/>
      <c r="AC222" s="1"/>
      <c r="AD222" s="1"/>
      <c r="AE222" s="1"/>
      <c r="AF222" s="1"/>
    </row>
    <row r="223" spans="1:64">
      <c r="AB223" s="1"/>
      <c r="AC223" s="1"/>
      <c r="AD223" s="1"/>
      <c r="AE223" s="1"/>
      <c r="AF223" s="1"/>
      <c r="AJ223" s="1"/>
      <c r="AK223" s="1"/>
      <c r="AL223" s="1"/>
      <c r="AM223" s="1"/>
      <c r="AN223" s="1"/>
      <c r="AR223" s="1"/>
      <c r="AS223" s="1"/>
      <c r="AT223" s="1"/>
      <c r="AU223" s="1"/>
      <c r="AV223" s="1"/>
    </row>
    <row r="224" spans="1:64">
      <c r="AB224" s="1"/>
      <c r="AC224" s="1"/>
      <c r="AD224" s="1"/>
      <c r="AE224" s="1"/>
      <c r="AF224" s="1"/>
      <c r="AJ224" s="1"/>
      <c r="AK224" s="1"/>
      <c r="AL224" s="1"/>
      <c r="AM224" s="1"/>
      <c r="AN224" s="1"/>
      <c r="AP224" s="34"/>
      <c r="AR224" s="1"/>
      <c r="AS224" s="1"/>
      <c r="AT224" s="1"/>
      <c r="AU224" s="1"/>
      <c r="AV224" s="1"/>
    </row>
    <row r="225" spans="26:48">
      <c r="Z225" s="33"/>
      <c r="AB225" s="1"/>
      <c r="AC225" s="1"/>
      <c r="AD225" s="1"/>
      <c r="AE225" s="1"/>
      <c r="AF225" s="1"/>
      <c r="AJ225" s="1"/>
      <c r="AK225" s="1"/>
      <c r="AL225" s="1"/>
      <c r="AM225" s="1"/>
      <c r="AN225" s="1"/>
      <c r="AP225" s="34"/>
      <c r="AR225" s="1"/>
      <c r="AS225" s="1"/>
      <c r="AT225" s="1"/>
      <c r="AU225" s="1"/>
      <c r="AV225" s="1"/>
    </row>
    <row r="226" spans="26:48">
      <c r="AJ226" s="1"/>
      <c r="AK226" s="1"/>
      <c r="AL226" s="1"/>
      <c r="AM226" s="1"/>
      <c r="AN226" s="1"/>
      <c r="AP226" s="34"/>
      <c r="AR226" s="1"/>
      <c r="AS226" s="1"/>
      <c r="AT226" s="1"/>
      <c r="AU226" s="1"/>
      <c r="AV226" s="1"/>
    </row>
    <row r="230" spans="26:48">
      <c r="AJ230" s="1"/>
      <c r="AK230" s="1"/>
      <c r="AL230" s="1"/>
      <c r="AM230" s="1"/>
      <c r="AN230" s="1"/>
      <c r="AR230" s="1"/>
      <c r="AS230" s="1"/>
      <c r="AT230" s="1"/>
      <c r="AU230" s="1"/>
      <c r="AV230" s="1"/>
    </row>
    <row r="231" spans="26:48">
      <c r="AJ231" s="1"/>
      <c r="AK231" s="1"/>
      <c r="AL231" s="1"/>
      <c r="AM231" s="1"/>
      <c r="AN231" s="1"/>
      <c r="AP231" s="34"/>
      <c r="AR231" s="1"/>
      <c r="AS231" s="1"/>
      <c r="AT231" s="1"/>
      <c r="AU231" s="1"/>
      <c r="AV231" s="1"/>
    </row>
    <row r="232" spans="26:48">
      <c r="AJ232" s="1"/>
      <c r="AK232" s="1"/>
      <c r="AL232" s="1"/>
      <c r="AM232" s="1"/>
      <c r="AN232" s="1"/>
      <c r="AP232" s="34"/>
      <c r="AR232" s="1"/>
      <c r="AS232" s="1"/>
      <c r="AT232" s="1"/>
      <c r="AU232" s="1"/>
      <c r="AV232" s="1"/>
    </row>
    <row r="233" spans="26:48">
      <c r="AJ233" s="1"/>
      <c r="AK233" s="1"/>
      <c r="AL233" s="1"/>
      <c r="AM233" s="1"/>
      <c r="AN233" s="1"/>
      <c r="AP233" s="34"/>
      <c r="AR233" s="1"/>
      <c r="AS233" s="1"/>
      <c r="AT233" s="1"/>
      <c r="AU233" s="1"/>
      <c r="AV233" s="1"/>
    </row>
    <row r="237" spans="26:48">
      <c r="AJ237" s="1"/>
      <c r="AK237" s="1"/>
      <c r="AL237" s="1"/>
      <c r="AM237" s="1"/>
      <c r="AN237" s="1"/>
    </row>
    <row r="238" spans="26:48">
      <c r="AJ238" s="1"/>
      <c r="AK238" s="1"/>
      <c r="AL238" s="1"/>
      <c r="AM238" s="1"/>
      <c r="AN238" s="1"/>
    </row>
    <row r="239" spans="26:48">
      <c r="AJ239" s="1"/>
      <c r="AK239" s="1"/>
      <c r="AL239" s="1"/>
      <c r="AM239" s="1"/>
      <c r="AN239" s="1"/>
    </row>
    <row r="240" spans="26:48">
      <c r="AJ240" s="1"/>
      <c r="AK240" s="1"/>
      <c r="AL240" s="1"/>
      <c r="AM240" s="1"/>
      <c r="AN240" s="1"/>
    </row>
    <row r="244" spans="36:40">
      <c r="AJ244" s="1"/>
      <c r="AK244" s="1"/>
      <c r="AL244" s="1"/>
      <c r="AM244" s="1"/>
      <c r="AN244" s="1"/>
    </row>
    <row r="245" spans="36:40">
      <c r="AJ245" s="1"/>
      <c r="AK245" s="1"/>
      <c r="AL245" s="1"/>
      <c r="AM245" s="1"/>
      <c r="AN245" s="1"/>
    </row>
    <row r="246" spans="36:40">
      <c r="AJ246" s="1"/>
      <c r="AK246" s="1"/>
      <c r="AL246" s="1"/>
      <c r="AM246" s="1"/>
      <c r="AN246" s="1"/>
    </row>
    <row r="247" spans="36:40">
      <c r="AJ247" s="1"/>
      <c r="AK247" s="1"/>
      <c r="AL247" s="1"/>
      <c r="AM247" s="1"/>
      <c r="AN247" s="1"/>
    </row>
    <row r="251" spans="36:40">
      <c r="AJ251" s="1"/>
      <c r="AK251" s="1"/>
      <c r="AL251" s="1"/>
      <c r="AM251" s="1"/>
      <c r="AN251" s="1"/>
    </row>
    <row r="252" spans="36:40">
      <c r="AJ252" s="1"/>
      <c r="AK252" s="1"/>
      <c r="AL252" s="1"/>
      <c r="AM252" s="1"/>
      <c r="AN252" s="1"/>
    </row>
    <row r="253" spans="36:40">
      <c r="AJ253" s="1"/>
      <c r="AK253" s="1"/>
      <c r="AL253" s="1"/>
      <c r="AM253" s="1"/>
      <c r="AN253" s="1"/>
    </row>
    <row r="254" spans="36:40">
      <c r="AJ254" s="1"/>
      <c r="AK254" s="1"/>
      <c r="AL254" s="1"/>
      <c r="AM254" s="1"/>
      <c r="AN254" s="1"/>
    </row>
    <row r="258" spans="36:40">
      <c r="AJ258" s="1"/>
      <c r="AK258" s="1"/>
      <c r="AL258" s="1"/>
      <c r="AM258" s="1"/>
      <c r="AN258" s="1"/>
    </row>
    <row r="259" spans="36:40">
      <c r="AJ259" s="1"/>
      <c r="AK259" s="1"/>
      <c r="AL259" s="1"/>
      <c r="AM259" s="1"/>
      <c r="AN259" s="1"/>
    </row>
    <row r="260" spans="36:40">
      <c r="AJ260" s="1"/>
      <c r="AK260" s="1"/>
      <c r="AL260" s="1"/>
      <c r="AM260" s="1"/>
      <c r="AN260" s="1"/>
    </row>
    <row r="261" spans="36:40">
      <c r="AJ261" s="1"/>
      <c r="AK261" s="1"/>
      <c r="AL261" s="1"/>
      <c r="AM261" s="1"/>
      <c r="AN261" s="1"/>
    </row>
    <row r="265" spans="36:40">
      <c r="AJ265" s="1"/>
      <c r="AK265" s="1"/>
      <c r="AL265" s="1"/>
      <c r="AM265" s="1"/>
      <c r="AN265" s="1"/>
    </row>
    <row r="266" spans="36:40">
      <c r="AJ266" s="1"/>
      <c r="AK266" s="1"/>
      <c r="AL266" s="1"/>
      <c r="AM266" s="1"/>
      <c r="AN266" s="1"/>
    </row>
    <row r="267" spans="36:40">
      <c r="AJ267" s="1"/>
      <c r="AK267" s="1"/>
      <c r="AL267" s="1"/>
      <c r="AM267" s="1"/>
      <c r="AN267" s="1"/>
    </row>
    <row r="268" spans="36:40">
      <c r="AJ268" s="1"/>
      <c r="AK268" s="1"/>
      <c r="AL268" s="1"/>
      <c r="AM268" s="1"/>
      <c r="AN268" s="1"/>
    </row>
    <row r="272" spans="36:40">
      <c r="AJ272" s="1"/>
      <c r="AK272" s="1"/>
      <c r="AL272" s="1"/>
      <c r="AM272" s="1"/>
      <c r="AN272" s="1"/>
    </row>
    <row r="273" spans="36:40">
      <c r="AJ273" s="1"/>
      <c r="AK273" s="1"/>
      <c r="AL273" s="1"/>
      <c r="AM273" s="1"/>
      <c r="AN273" s="1"/>
    </row>
    <row r="274" spans="36:40">
      <c r="AJ274" s="1"/>
      <c r="AK274" s="1"/>
      <c r="AL274" s="1"/>
      <c r="AM274" s="1"/>
      <c r="AN274" s="1"/>
    </row>
    <row r="275" spans="36:40">
      <c r="AJ275" s="1"/>
      <c r="AK275" s="1"/>
      <c r="AL275" s="1"/>
      <c r="AM275" s="1"/>
      <c r="AN275" s="1"/>
    </row>
    <row r="279" spans="36:40">
      <c r="AJ279" s="1"/>
      <c r="AK279" s="1"/>
      <c r="AL279" s="1"/>
      <c r="AM279" s="1"/>
      <c r="AN279" s="1"/>
    </row>
    <row r="280" spans="36:40">
      <c r="AJ280" s="1"/>
      <c r="AK280" s="1"/>
      <c r="AL280" s="1"/>
      <c r="AM280" s="1"/>
      <c r="AN280" s="1"/>
    </row>
    <row r="281" spans="36:40">
      <c r="AJ281" s="1"/>
      <c r="AK281" s="1"/>
      <c r="AL281" s="1"/>
      <c r="AM281" s="1"/>
      <c r="AN281" s="1"/>
    </row>
    <row r="282" spans="36:40">
      <c r="AJ282" s="1"/>
      <c r="AK282" s="1"/>
      <c r="AL282" s="1"/>
      <c r="AM282" s="1"/>
      <c r="AN282" s="1"/>
    </row>
    <row r="286" spans="36:40">
      <c r="AJ286" s="1"/>
      <c r="AK286" s="1"/>
      <c r="AL286" s="1"/>
      <c r="AM286" s="1"/>
      <c r="AN286" s="1"/>
    </row>
    <row r="287" spans="36:40">
      <c r="AJ287" s="1"/>
      <c r="AK287" s="1"/>
      <c r="AL287" s="1"/>
      <c r="AM287" s="1"/>
      <c r="AN287" s="1"/>
    </row>
    <row r="288" spans="36:40">
      <c r="AJ288" s="1"/>
      <c r="AK288" s="1"/>
      <c r="AL288" s="1"/>
      <c r="AM288" s="1"/>
      <c r="AN288" s="1"/>
    </row>
    <row r="289" spans="36:40">
      <c r="AJ289" s="1"/>
      <c r="AK289" s="1"/>
      <c r="AL289" s="1"/>
      <c r="AM289" s="1"/>
      <c r="AN289" s="1"/>
    </row>
    <row r="293" spans="36:40">
      <c r="AJ293" s="1"/>
      <c r="AK293" s="1"/>
      <c r="AL293" s="1"/>
      <c r="AM293" s="1"/>
      <c r="AN293" s="1"/>
    </row>
    <row r="294" spans="36:40">
      <c r="AJ294" s="1"/>
      <c r="AK294" s="1"/>
      <c r="AL294" s="1"/>
      <c r="AM294" s="1"/>
      <c r="AN294" s="1"/>
    </row>
    <row r="295" spans="36:40">
      <c r="AJ295" s="1"/>
      <c r="AK295" s="1"/>
      <c r="AL295" s="1"/>
      <c r="AM295" s="1"/>
      <c r="AN295" s="1"/>
    </row>
    <row r="296" spans="36:40">
      <c r="AJ296" s="1"/>
      <c r="AK296" s="1"/>
      <c r="AL296" s="1"/>
      <c r="AM296" s="1"/>
      <c r="AN296" s="1"/>
    </row>
    <row r="300" spans="36:40">
      <c r="AJ300" s="1"/>
      <c r="AK300" s="1"/>
      <c r="AL300" s="1"/>
      <c r="AM300" s="1"/>
      <c r="AN300" s="1"/>
    </row>
    <row r="301" spans="36:40">
      <c r="AJ301" s="1"/>
      <c r="AK301" s="1"/>
      <c r="AL301" s="1"/>
      <c r="AM301" s="1"/>
      <c r="AN301" s="1"/>
    </row>
    <row r="302" spans="36:40">
      <c r="AJ302" s="1"/>
      <c r="AK302" s="1"/>
      <c r="AL302" s="1"/>
      <c r="AM302" s="1"/>
      <c r="AN302" s="1"/>
    </row>
    <row r="303" spans="36:40">
      <c r="AJ303" s="1"/>
      <c r="AK303" s="1"/>
      <c r="AL303" s="1"/>
      <c r="AM303" s="1"/>
      <c r="AN303" s="1"/>
    </row>
    <row r="307" spans="36:40">
      <c r="AJ307" s="1"/>
      <c r="AK307" s="1"/>
      <c r="AL307" s="1"/>
      <c r="AM307" s="1"/>
      <c r="AN307" s="1"/>
    </row>
    <row r="308" spans="36:40">
      <c r="AJ308" s="1"/>
      <c r="AK308" s="1"/>
      <c r="AL308" s="1"/>
      <c r="AM308" s="1"/>
      <c r="AN308" s="1"/>
    </row>
    <row r="309" spans="36:40">
      <c r="AJ309" s="1"/>
      <c r="AK309" s="1"/>
      <c r="AL309" s="1"/>
      <c r="AM309" s="1"/>
      <c r="AN309" s="1"/>
    </row>
    <row r="310" spans="36:40">
      <c r="AJ310" s="1"/>
      <c r="AK310" s="1"/>
      <c r="AL310" s="1"/>
      <c r="AM310" s="1"/>
      <c r="AN310" s="1"/>
    </row>
    <row r="314" spans="36:40">
      <c r="AJ314" s="1"/>
      <c r="AK314" s="1"/>
      <c r="AL314" s="1"/>
      <c r="AM314" s="1"/>
      <c r="AN314" s="1"/>
    </row>
    <row r="315" spans="36:40">
      <c r="AJ315" s="1"/>
      <c r="AK315" s="1"/>
      <c r="AL315" s="1"/>
      <c r="AM315" s="1"/>
      <c r="AN315" s="1"/>
    </row>
    <row r="316" spans="36:40">
      <c r="AJ316" s="1"/>
      <c r="AK316" s="1"/>
      <c r="AL316" s="1"/>
      <c r="AM316" s="1"/>
      <c r="AN316" s="1"/>
    </row>
    <row r="317" spans="36:40">
      <c r="AJ317" s="1"/>
      <c r="AK317" s="1"/>
      <c r="AL317" s="1"/>
      <c r="AM317" s="1"/>
      <c r="AN317" s="1"/>
    </row>
  </sheetData>
  <mergeCells count="13">
    <mergeCell ref="BN1:BT1"/>
    <mergeCell ref="BV1:CB1"/>
    <mergeCell ref="CL1:CR1"/>
    <mergeCell ref="CT1:CZ1"/>
    <mergeCell ref="CD1:CJ1"/>
    <mergeCell ref="AP1:AV1"/>
    <mergeCell ref="AX1:BD1"/>
    <mergeCell ref="BF1:BL1"/>
    <mergeCell ref="A1:G1"/>
    <mergeCell ref="J1:O1"/>
    <mergeCell ref="R1:W1"/>
    <mergeCell ref="Z1:AF1"/>
    <mergeCell ref="AH1:AN1"/>
  </mergeCells>
  <conditionalFormatting sqref="BG53">
    <cfRule type="cellIs" dxfId="366" priority="11" operator="greaterThan">
      <formula>0</formula>
    </cfRule>
    <cfRule type="cellIs" dxfId="365" priority="12" operator="lessThan">
      <formula>0</formula>
    </cfRule>
  </conditionalFormatting>
  <conditionalFormatting sqref="BG74">
    <cfRule type="cellIs" dxfId="364" priority="9" operator="greaterThan">
      <formula>0</formula>
    </cfRule>
    <cfRule type="cellIs" dxfId="363" priority="10" operator="lessThan">
      <formula>0</formula>
    </cfRule>
  </conditionalFormatting>
  <conditionalFormatting sqref="BG137">
    <cfRule type="cellIs" dxfId="362" priority="7" operator="greaterThan">
      <formula>0</formula>
    </cfRule>
    <cfRule type="cellIs" dxfId="361" priority="8" operator="lessThan">
      <formula>0</formula>
    </cfRule>
  </conditionalFormatting>
  <conditionalFormatting sqref="BG158">
    <cfRule type="cellIs" dxfId="360" priority="5" operator="greaterThan">
      <formula>0</formula>
    </cfRule>
    <cfRule type="cellIs" dxfId="359" priority="6" operator="lessThan">
      <formula>0</formula>
    </cfRule>
  </conditionalFormatting>
  <conditionalFormatting sqref="BG11">
    <cfRule type="cellIs" dxfId="358" priority="83" operator="greaterThan">
      <formula>0</formula>
    </cfRule>
    <cfRule type="cellIs" dxfId="357" priority="84" operator="lessThan">
      <formula>0</formula>
    </cfRule>
  </conditionalFormatting>
  <conditionalFormatting sqref="BG46">
    <cfRule type="cellIs" dxfId="356" priority="73" operator="greaterThan">
      <formula>0</formula>
    </cfRule>
    <cfRule type="cellIs" dxfId="355" priority="74" operator="lessThan">
      <formula>0</formula>
    </cfRule>
  </conditionalFormatting>
  <conditionalFormatting sqref="BG60">
    <cfRule type="cellIs" dxfId="354" priority="71" operator="greaterThan">
      <formula>0</formula>
    </cfRule>
    <cfRule type="cellIs" dxfId="353" priority="72" operator="lessThan">
      <formula>0</formula>
    </cfRule>
  </conditionalFormatting>
  <conditionalFormatting sqref="BG67">
    <cfRule type="cellIs" dxfId="352" priority="69" operator="greaterThan">
      <formula>0</formula>
    </cfRule>
    <cfRule type="cellIs" dxfId="351" priority="70" operator="lessThan">
      <formula>0</formula>
    </cfRule>
  </conditionalFormatting>
  <conditionalFormatting sqref="BG81">
    <cfRule type="cellIs" dxfId="350" priority="67" operator="greaterThan">
      <formula>0</formula>
    </cfRule>
    <cfRule type="cellIs" dxfId="349" priority="68" operator="lessThan">
      <formula>0</formula>
    </cfRule>
  </conditionalFormatting>
  <conditionalFormatting sqref="BG88">
    <cfRule type="cellIs" dxfId="348" priority="65" operator="greaterThan">
      <formula>0</formula>
    </cfRule>
    <cfRule type="cellIs" dxfId="347" priority="66" operator="lessThan">
      <formula>0</formula>
    </cfRule>
  </conditionalFormatting>
  <conditionalFormatting sqref="BG116">
    <cfRule type="cellIs" dxfId="346" priority="59" operator="greaterThan">
      <formula>0</formula>
    </cfRule>
    <cfRule type="cellIs" dxfId="345" priority="60" operator="lessThan">
      <formula>0</formula>
    </cfRule>
  </conditionalFormatting>
  <conditionalFormatting sqref="BG102">
    <cfRule type="cellIs" dxfId="344" priority="63" operator="greaterThan">
      <formula>0</formula>
    </cfRule>
    <cfRule type="cellIs" dxfId="343" priority="64" operator="lessThan">
      <formula>0</formula>
    </cfRule>
  </conditionalFormatting>
  <conditionalFormatting sqref="BG109">
    <cfRule type="cellIs" dxfId="342" priority="61" operator="greaterThan">
      <formula>0</formula>
    </cfRule>
    <cfRule type="cellIs" dxfId="341" priority="62" operator="lessThan">
      <formula>0</formula>
    </cfRule>
  </conditionalFormatting>
  <conditionalFormatting sqref="BG123">
    <cfRule type="cellIs" dxfId="340" priority="57" operator="greaterThan">
      <formula>0</formula>
    </cfRule>
    <cfRule type="cellIs" dxfId="339" priority="58" operator="lessThan">
      <formula>0</formula>
    </cfRule>
  </conditionalFormatting>
  <conditionalFormatting sqref="BG130">
    <cfRule type="cellIs" dxfId="338" priority="55" operator="greaterThan">
      <formula>0</formula>
    </cfRule>
    <cfRule type="cellIs" dxfId="337" priority="56" operator="lessThan">
      <formula>0</formula>
    </cfRule>
  </conditionalFormatting>
  <conditionalFormatting sqref="BG144">
    <cfRule type="cellIs" dxfId="336" priority="53" operator="greaterThan">
      <formula>0</formula>
    </cfRule>
    <cfRule type="cellIs" dxfId="335" priority="54" operator="lessThan">
      <formula>0</formula>
    </cfRule>
  </conditionalFormatting>
  <conditionalFormatting sqref="BG151">
    <cfRule type="cellIs" dxfId="334" priority="51" operator="greaterThan">
      <formula>0</formula>
    </cfRule>
    <cfRule type="cellIs" dxfId="333" priority="52" operator="lessThan">
      <formula>0</formula>
    </cfRule>
  </conditionalFormatting>
  <conditionalFormatting sqref="BG18">
    <cfRule type="cellIs" dxfId="332" priority="81" operator="greaterThan">
      <formula>0</formula>
    </cfRule>
    <cfRule type="cellIs" dxfId="331" priority="82" operator="lessThan">
      <formula>0</formula>
    </cfRule>
  </conditionalFormatting>
  <conditionalFormatting sqref="BG25">
    <cfRule type="cellIs" dxfId="330" priority="79" operator="greaterThan">
      <formula>0</formula>
    </cfRule>
    <cfRule type="cellIs" dxfId="329" priority="80" operator="lessThan">
      <formula>0</formula>
    </cfRule>
  </conditionalFormatting>
  <conditionalFormatting sqref="BG32">
    <cfRule type="cellIs" dxfId="328" priority="77" operator="greaterThan">
      <formula>0</formula>
    </cfRule>
    <cfRule type="cellIs" dxfId="327" priority="78" operator="lessThan">
      <formula>0</formula>
    </cfRule>
  </conditionalFormatting>
  <conditionalFormatting sqref="BG39">
    <cfRule type="cellIs" dxfId="326" priority="75" operator="greaterThan">
      <formula>0</formula>
    </cfRule>
    <cfRule type="cellIs" dxfId="325" priority="76" operator="lessThan">
      <formula>0</formula>
    </cfRule>
  </conditionalFormatting>
  <conditionalFormatting sqref="BG165">
    <cfRule type="cellIs" dxfId="324" priority="49" operator="greaterThan">
      <formula>0</formula>
    </cfRule>
    <cfRule type="cellIs" dxfId="323" priority="50" operator="lessThan">
      <formula>0</formula>
    </cfRule>
  </conditionalFormatting>
  <conditionalFormatting sqref="BG172">
    <cfRule type="cellIs" dxfId="322" priority="47" operator="greaterThan">
      <formula>0</formula>
    </cfRule>
    <cfRule type="cellIs" dxfId="321" priority="48" operator="lessThan">
      <formula>0</formula>
    </cfRule>
  </conditionalFormatting>
  <conditionalFormatting sqref="BG95">
    <cfRule type="cellIs" dxfId="320" priority="45" operator="greaterThan">
      <formula>0</formula>
    </cfRule>
    <cfRule type="cellIs" dxfId="319" priority="46" operator="lessThan">
      <formula>0</formula>
    </cfRule>
  </conditionalFormatting>
  <conditionalFormatting sqref="BG186">
    <cfRule type="cellIs" dxfId="318" priority="43" operator="greaterThan">
      <formula>0</formula>
    </cfRule>
    <cfRule type="cellIs" dxfId="317" priority="44" operator="lessThan">
      <formula>0</formula>
    </cfRule>
  </conditionalFormatting>
  <conditionalFormatting sqref="BG193">
    <cfRule type="cellIs" dxfId="316" priority="41" operator="greaterThan">
      <formula>0</formula>
    </cfRule>
    <cfRule type="cellIs" dxfId="315" priority="42" operator="lessThan">
      <formula>0</formula>
    </cfRule>
  </conditionalFormatting>
  <conditionalFormatting sqref="BG200">
    <cfRule type="cellIs" dxfId="314" priority="39" operator="greaterThan">
      <formula>0</formula>
    </cfRule>
    <cfRule type="cellIs" dxfId="313" priority="40" operator="lessThan">
      <formula>0</formula>
    </cfRule>
  </conditionalFormatting>
  <conditionalFormatting sqref="BG207">
    <cfRule type="cellIs" dxfId="312" priority="37" operator="greaterThan">
      <formula>0</formula>
    </cfRule>
    <cfRule type="cellIs" dxfId="311" priority="38" operator="lessThan">
      <formula>0</formula>
    </cfRule>
  </conditionalFormatting>
  <conditionalFormatting sqref="BG179">
    <cfRule type="cellIs" dxfId="310" priority="25" operator="greaterThan">
      <formula>0</formula>
    </cfRule>
    <cfRule type="cellIs" dxfId="309" priority="2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76161-60DD-4C0D-A2A2-204921FE575C}">
  <sheetPr>
    <tabColor theme="4" tint="-0.249977111117893"/>
  </sheetPr>
  <dimension ref="A1:CZ103"/>
  <sheetViews>
    <sheetView topLeftCell="BX1" workbookViewId="0">
      <pane ySplit="9" topLeftCell="A64" activePane="bottomLeft" state="frozen"/>
      <selection pane="bottomLeft" activeCell="CD2" sqref="CD1:CD1048576"/>
    </sheetView>
  </sheetViews>
  <sheetFormatPr defaultRowHeight="15"/>
  <cols>
    <col min="1" max="1" width="9.140625" style="9"/>
    <col min="10" max="10" width="9.140625" style="9"/>
    <col min="18" max="18" width="9.140625" style="9"/>
    <col min="26" max="26" width="9.140625" style="9"/>
    <col min="34" max="34" width="9.140625" style="9"/>
    <col min="42" max="42" width="9.140625" style="9"/>
    <col min="50" max="50" width="9.140625" style="9"/>
    <col min="58" max="58" width="9.140625" style="9"/>
  </cols>
  <sheetData>
    <row r="1" spans="1:104">
      <c r="A1" s="80" t="s">
        <v>36</v>
      </c>
      <c r="B1" s="80"/>
      <c r="C1" s="80"/>
      <c r="D1" s="80"/>
      <c r="E1" s="80"/>
      <c r="F1" s="80"/>
      <c r="G1" s="80"/>
      <c r="H1" s="80"/>
      <c r="J1" s="80" t="s">
        <v>75</v>
      </c>
      <c r="K1" s="80"/>
      <c r="L1" s="80"/>
      <c r="M1" s="80"/>
      <c r="N1" s="80"/>
      <c r="O1" s="80"/>
      <c r="P1" s="80"/>
      <c r="R1" s="80" t="s">
        <v>35</v>
      </c>
      <c r="S1" s="80"/>
      <c r="T1" s="80"/>
      <c r="U1" s="80"/>
      <c r="V1" s="80"/>
      <c r="W1" s="80"/>
      <c r="X1" s="80"/>
      <c r="Z1" s="80" t="s">
        <v>69</v>
      </c>
      <c r="AA1" s="80"/>
      <c r="AB1" s="80"/>
      <c r="AC1" s="80"/>
      <c r="AD1" s="80"/>
      <c r="AE1" s="80"/>
      <c r="AF1" s="80"/>
      <c r="AH1" s="80" t="s">
        <v>71</v>
      </c>
      <c r="AI1" s="80"/>
      <c r="AJ1" s="80"/>
      <c r="AK1" s="80"/>
      <c r="AL1" s="80"/>
      <c r="AM1" s="80"/>
      <c r="AN1" s="80"/>
      <c r="AP1" s="80" t="s">
        <v>70</v>
      </c>
      <c r="AQ1" s="80"/>
      <c r="AR1" s="80"/>
      <c r="AS1" s="80"/>
      <c r="AT1" s="80"/>
      <c r="AU1" s="80"/>
      <c r="AV1" s="80"/>
      <c r="AX1" s="81" t="s">
        <v>73</v>
      </c>
      <c r="AY1" s="81"/>
      <c r="AZ1" s="81"/>
      <c r="BA1" s="81"/>
      <c r="BB1" s="81"/>
      <c r="BC1" s="81"/>
      <c r="BD1" s="81"/>
      <c r="BF1" s="81" t="s">
        <v>74</v>
      </c>
      <c r="BG1" s="81"/>
      <c r="BH1" s="81"/>
      <c r="BI1" s="81"/>
      <c r="BJ1" s="81"/>
      <c r="BK1" s="81"/>
      <c r="BL1" s="81"/>
      <c r="BN1" s="82" t="s">
        <v>170</v>
      </c>
      <c r="BO1" s="82"/>
      <c r="BP1" s="82"/>
      <c r="BQ1" s="82"/>
      <c r="BR1" s="82"/>
      <c r="BS1" s="82"/>
      <c r="BT1" s="82"/>
      <c r="BV1" s="82" t="s">
        <v>171</v>
      </c>
      <c r="BW1" s="82"/>
      <c r="BX1" s="82"/>
      <c r="BY1" s="82"/>
      <c r="BZ1" s="82"/>
      <c r="CA1" s="82"/>
      <c r="CB1" s="82"/>
      <c r="CD1" s="83" t="s">
        <v>173</v>
      </c>
      <c r="CE1" s="83"/>
      <c r="CF1" s="83"/>
      <c r="CG1" s="83"/>
      <c r="CH1" s="83"/>
      <c r="CI1" s="83"/>
      <c r="CJ1" s="83"/>
      <c r="CL1" s="83" t="s">
        <v>174</v>
      </c>
      <c r="CM1" s="83"/>
      <c r="CN1" s="83"/>
      <c r="CO1" s="83"/>
      <c r="CP1" s="83"/>
      <c r="CQ1" s="83"/>
      <c r="CR1" s="83"/>
      <c r="CT1" s="83" t="s">
        <v>172</v>
      </c>
      <c r="CU1" s="83"/>
      <c r="CV1" s="83"/>
      <c r="CW1" s="83"/>
      <c r="CX1" s="83"/>
      <c r="CY1" s="83"/>
      <c r="CZ1" s="83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>COUNT(BG:BG)</f>
        <v>10</v>
      </c>
      <c r="BJ4" s="38">
        <f>COUNTIF(BG:BG,"&gt;0")</f>
        <v>3</v>
      </c>
      <c r="BK4" s="38">
        <f>COUNTIF(BG:BG,"&lt;0")</f>
        <v>7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>AVERAGEIFS($AJ$10:$AJ$78,$AI$10:$AI$78,$AI5)</f>
        <v>0.9917693867625399</v>
      </c>
      <c r="AK5" s="1">
        <f>AVERAGEIFS($AK$10:$AK$78,$AI$10:$AI$78,$AI5)</f>
        <v>8.2306132374601708E-3</v>
      </c>
      <c r="AL5" s="1">
        <f>AVERAGEIFS($AL$10:$AL$78,$AI$10:$AI$78,$AI5)</f>
        <v>0</v>
      </c>
      <c r="AM5" s="1">
        <f>AVERAGEIFS($AM$10:$AM$78,$AI$10:$AI$78,$AI5)</f>
        <v>0</v>
      </c>
      <c r="AN5" s="1">
        <f>AVERAGEIFS($AN$10:$AN$78,$AI$10:$AI$78,$AI5)</f>
        <v>0</v>
      </c>
      <c r="AQ5" t="s">
        <v>2</v>
      </c>
      <c r="AR5" s="1">
        <f>MAX(AJ5,50%)</f>
        <v>0.9917693867625399</v>
      </c>
      <c r="AS5" s="1">
        <f>MIN(AK5,50%)</f>
        <v>8.2306132374601708E-3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>-_xlfn.NORM.S.INV(IF(AS5=0,0.01%,AS5))</f>
        <v>2.3985255848063241</v>
      </c>
      <c r="BB5" s="10"/>
      <c r="BC5" s="10"/>
      <c r="BH5" s="10" t="s">
        <v>77</v>
      </c>
      <c r="BI5" s="37">
        <f>MIN(BG:BG)</f>
        <v>-0.46968498206009068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>AVERAGEIFS($AJ$10:$AJ$78,$AI$10:$AI$78,$AI6)</f>
        <v>0.49516915348843432</v>
      </c>
      <c r="AK6" s="1">
        <f>AVERAGEIFS($AK$10:$AK$78,$AI$10:$AI$78,$AI6)</f>
        <v>0.40377679704418268</v>
      </c>
      <c r="AL6" s="1">
        <f>AVERAGEIFS($AL$10:$AL$78,$AI$10:$AI$78,$AI6)</f>
        <v>0.10105404946738301</v>
      </c>
      <c r="AM6" s="1">
        <f>AVERAGEIFS($AM$10:$AM$78,$AI$10:$AI$78,$AI6)</f>
        <v>0</v>
      </c>
      <c r="AN6" s="1">
        <f>AVERAGEIFS($AN$10:$AN$78,$AI$10:$AI$78,$AI6)</f>
        <v>0</v>
      </c>
      <c r="AP6" s="34">
        <f>IF(AK6&gt;=MAX(AJ6,AL6),0,(MAX(AJ6,AL6)-AK6)/(2*MAX(AJ6,AL6)+MIN(AJ6,AL6)))</f>
        <v>8.3739230813387119E-2</v>
      </c>
      <c r="AQ6" t="s">
        <v>1</v>
      </c>
      <c r="AR6" s="1">
        <f>AJ6*(1-$AP6)</f>
        <v>0.45370406945279684</v>
      </c>
      <c r="AS6" s="1">
        <f>AK6+AJ6*$AP6+AL6*$AP6</f>
        <v>0.45370406945279684</v>
      </c>
      <c r="AT6" s="1">
        <f>AL6*(1-$AP6)</f>
        <v>9.2591861094406397E-2</v>
      </c>
      <c r="AU6" s="1">
        <v>0</v>
      </c>
      <c r="AV6" s="1">
        <v>0</v>
      </c>
      <c r="AY6" t="s">
        <v>1</v>
      </c>
      <c r="AZ6" s="10">
        <f>_xlfn.NORM.S.INV(IF(AR6=0,0.01%,AR6))</f>
        <v>-0.11630838694495087</v>
      </c>
      <c r="BA6" s="10"/>
      <c r="BB6" s="10">
        <f>-_xlfn.NORM.S.INV(IF(AT6=0,0.01%,AT6))</f>
        <v>1.3249620996103948</v>
      </c>
      <c r="BC6" s="10"/>
      <c r="BH6" s="10" t="s">
        <v>78</v>
      </c>
      <c r="BI6" s="37">
        <f>MAX(BG:BG)</f>
        <v>0.63504561689934891</v>
      </c>
      <c r="BJ6" s="10"/>
      <c r="BK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AVERAGEIFS($AJ$10:$AJ$78,$AI$10:$AI$78,$AI7)</f>
        <v>0</v>
      </c>
      <c r="AK7" s="1">
        <f>AVERAGEIFS($AK$10:$AK$78,$AI$10:$AI$78,$AI7)</f>
        <v>0.16666666666666666</v>
      </c>
      <c r="AL7" s="1">
        <f>AVERAGEIFS($AL$10:$AL$78,$AI$10:$AI$78,$AI7)</f>
        <v>0.33333333333333331</v>
      </c>
      <c r="AM7" s="1">
        <f>AVERAGEIFS($AM$10:$AM$78,$AI$10:$AI$78,$AI7)</f>
        <v>0.5</v>
      </c>
      <c r="AN7" s="1">
        <f>AVERAGEIFS($AN$10:$AN$78,$AI$10:$AI$78,$AI7)</f>
        <v>0</v>
      </c>
      <c r="AP7" s="34">
        <f>IF(AL7&gt;=MAX(AK7,AM7),0,(MAX(AK7,AM7)-AL7)/(2*MAX(AK7,AM7)+MIN(AK7,AM7)))</f>
        <v>0.14285714285714288</v>
      </c>
      <c r="AQ7" t="s">
        <v>0</v>
      </c>
      <c r="AR7" s="1">
        <v>0</v>
      </c>
      <c r="AS7" s="1">
        <f>AK7*(1-$AP7)</f>
        <v>0.14285714285714285</v>
      </c>
      <c r="AT7" s="1">
        <f>AL7+AK7*$AP7+AM7*$AP7</f>
        <v>0.4285714285714286</v>
      </c>
      <c r="AU7" s="1">
        <f>AM7*(1-$AP7)</f>
        <v>0.42857142857142855</v>
      </c>
      <c r="AV7" s="1">
        <v>0</v>
      </c>
      <c r="AY7" t="s">
        <v>0</v>
      </c>
      <c r="AZ7" s="10"/>
      <c r="BA7" s="10">
        <f>_xlfn.NORM.S.INV(IF(AS7=0,0.01%,AS7))</f>
        <v>-1.0675705238781419</v>
      </c>
      <c r="BB7" s="10"/>
      <c r="BC7" s="10">
        <f>-_xlfn.NORM.S.INV(IF(AU7=0,0.01%,AU7))</f>
        <v>0.18001236979270516</v>
      </c>
      <c r="BH7" s="10" t="s">
        <v>79</v>
      </c>
      <c r="BI7" s="37">
        <f>AVERAGE(BG:BG)</f>
        <v>-1.2191807470969828E-2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AVERAGEIFS($AJ$10:$AJ$78,$AI$10:$AI$78,$AI8)</f>
        <v>0</v>
      </c>
      <c r="AK8" s="1">
        <f>AVERAGEIFS($AK$10:$AK$78,$AI$10:$AI$78,$AI8)</f>
        <v>0</v>
      </c>
      <c r="AL8" s="1">
        <f>AVERAGEIFS($AL$10:$AL$78,$AI$10:$AI$78,$AI8)</f>
        <v>0</v>
      </c>
      <c r="AM8" s="1">
        <f>AVERAGEIFS($AM$10:$AM$78,$AI$10:$AI$78,$AI8)</f>
        <v>0</v>
      </c>
      <c r="AN8" s="1">
        <f>AVERAGEIFS($AN$10:$AN$78,$AI$10:$AI$78,$AI8)</f>
        <v>1</v>
      </c>
      <c r="AP8" s="34">
        <f>IF(AM8&gt;=MAX(AL8,AN8),0,(MAX(AL8,AN8)-AM8)/(2*MAX(AL8,AN8)+MIN(AL8,AN8)))</f>
        <v>0.5</v>
      </c>
      <c r="AQ8" t="s">
        <v>42</v>
      </c>
      <c r="AR8" s="1">
        <v>0</v>
      </c>
      <c r="AS8" s="1">
        <v>0</v>
      </c>
      <c r="AT8" s="1">
        <f>AL8*(1-$AP8)</f>
        <v>0</v>
      </c>
      <c r="AU8" s="1">
        <f>AM8+AL8*$AP8+AN8*$AP8</f>
        <v>0.5</v>
      </c>
      <c r="AV8" s="1">
        <f>AN8*(1-$AP8)</f>
        <v>0.5</v>
      </c>
      <c r="AY8" t="s">
        <v>42</v>
      </c>
      <c r="AZ8" s="10"/>
      <c r="BA8" s="10"/>
      <c r="BB8" s="10">
        <f>_xlfn.NORM.S.INV(IF(AT8=0,0.01%,AT8))</f>
        <v>-3.71901648545568</v>
      </c>
      <c r="BC8" s="10"/>
      <c r="BD8" s="10">
        <f>-_xlfn.NORM.S.INV(IF(AV8=0,0.01%,AV8))</f>
        <v>0</v>
      </c>
      <c r="BH8" s="10" t="s">
        <v>80</v>
      </c>
      <c r="BI8" s="37">
        <f>_xlfn.STDEV.S(BG:BG)</f>
        <v>0.38729392411667019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v>202101</v>
      </c>
      <c r="J10" s="9">
        <f>$A10</f>
        <v>202101</v>
      </c>
      <c r="R10" s="9">
        <f>$A10</f>
        <v>202101</v>
      </c>
      <c r="Z10" s="9">
        <f>$A10</f>
        <v>202101</v>
      </c>
      <c r="AH10" s="9">
        <f>$A10</f>
        <v>202101</v>
      </c>
      <c r="AP10" s="9">
        <f>$A10</f>
        <v>202101</v>
      </c>
      <c r="AX10" s="9">
        <f>$A10</f>
        <v>202101</v>
      </c>
      <c r="BF10" s="9">
        <f>$A10</f>
        <v>202101</v>
      </c>
      <c r="BN10" s="9">
        <f>$A10</f>
        <v>202101</v>
      </c>
      <c r="BO10" s="9">
        <v>1</v>
      </c>
      <c r="BV10" s="9">
        <f>$A10</f>
        <v>202101</v>
      </c>
      <c r="BW10" s="9">
        <v>1</v>
      </c>
      <c r="CD10" s="9">
        <f>$A10</f>
        <v>202101</v>
      </c>
      <c r="CE10" s="9">
        <v>1</v>
      </c>
      <c r="CL10" s="9">
        <f>$A10</f>
        <v>202101</v>
      </c>
      <c r="CM10" s="9">
        <v>1</v>
      </c>
      <c r="CT10" s="9">
        <f>$A10</f>
        <v>202101</v>
      </c>
      <c r="CU10" s="9">
        <v>1</v>
      </c>
    </row>
    <row r="11" spans="1:104"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>AVERAGE(BH12:BL15)</f>
        <v>0.37393224382798074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>
        <f ca="1">VLOOKUP(CD10,regress!B:K,10,0)</f>
        <v>0.15967437170614707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>
        <f>A10</f>
        <v>202101</v>
      </c>
      <c r="B12" t="s">
        <v>2</v>
      </c>
      <c r="C12" s="1">
        <f>VLOOKUP($A12,'WCD II_our'!$A:$G,2,0)</f>
        <v>1.508413156403E-2</v>
      </c>
      <c r="D12" s="1">
        <f>VLOOKUP($A12,'WCD II_our'!$A:$G,3,0)</f>
        <v>0.97889738101224499</v>
      </c>
      <c r="E12" s="1">
        <f>VLOOKUP($A12,'WCD II_our'!$A:$G,4,0)</f>
        <v>6.0184874237241897E-3</v>
      </c>
      <c r="F12" s="1">
        <f>VLOOKUP($A12,'WCD II_our'!$A:$G,5,0)</f>
        <v>0</v>
      </c>
      <c r="G12" s="1">
        <f>VLOOKUP($A12,'WCD II_our'!$A:$G,6,0)</f>
        <v>0</v>
      </c>
      <c r="H12" s="1">
        <f>VLOOKUP($A12,'WCD II_our'!$A:$G,7,0)</f>
        <v>0</v>
      </c>
      <c r="K12" t="s">
        <v>2</v>
      </c>
      <c r="L12" s="1">
        <f>IF(TYPE(D12)=1,IF(D12&gt;100%,100%,IF(D12&lt;0,0,D12)),D12)</f>
        <v>0.97889738101224499</v>
      </c>
      <c r="M12" s="1">
        <f t="shared" ref="M12:P15" si="0">IF(TYPE(E12)=1,IF(E12&gt;100%,100%,IF(E12&lt;0,0,E12)),E12)</f>
        <v>6.0184874237241897E-3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>IFERROR(L12/SUM($L12:$P12),"")</f>
        <v>0.99388933855509765</v>
      </c>
      <c r="U12" s="1">
        <f t="shared" ref="U12:X15" si="1">IFERROR(M12/SUM($L12:$P12),"")</f>
        <v>6.1106614449023475E-3</v>
      </c>
      <c r="V12" s="1">
        <f t="shared" si="1"/>
        <v>0</v>
      </c>
      <c r="W12" s="1">
        <f t="shared" si="1"/>
        <v>0</v>
      </c>
      <c r="X12" s="1">
        <f t="shared" si="1"/>
        <v>0</v>
      </c>
      <c r="AA12" t="s">
        <v>2</v>
      </c>
      <c r="AB12" s="1">
        <f>IFERROR(T12,"")</f>
        <v>0.99388933855509765</v>
      </c>
      <c r="AC12" s="1">
        <f t="shared" ref="AC12:AF15" si="2">IFERROR(U12,"")</f>
        <v>6.1106614449023475E-3</v>
      </c>
      <c r="AD12" s="1">
        <f t="shared" si="2"/>
        <v>0</v>
      </c>
      <c r="AE12" s="1">
        <f t="shared" si="2"/>
        <v>0</v>
      </c>
      <c r="AF12" s="1">
        <f t="shared" si="2"/>
        <v>0</v>
      </c>
      <c r="AI12" t="s">
        <v>2</v>
      </c>
      <c r="AJ12" s="1">
        <f>IFERROR(AB12,"")</f>
        <v>0.99388933855509765</v>
      </c>
      <c r="AK12" s="1">
        <f>IF(AC12="","",SUM(AC12:AF12))</f>
        <v>6.1106614449023475E-3</v>
      </c>
      <c r="AL12" s="1">
        <v>0</v>
      </c>
      <c r="AM12" s="1">
        <v>0</v>
      </c>
      <c r="AN12" s="1">
        <v>0</v>
      </c>
      <c r="AQ12" t="s">
        <v>2</v>
      </c>
      <c r="AR12" s="1">
        <f>IF(AJ12="",AR5,MAX(AJ12,50%))</f>
        <v>0.99388933855509765</v>
      </c>
      <c r="AS12" s="1">
        <f>IF(AK12="",AS5,MIN(AK12,50%))</f>
        <v>6.1106614449023475E-3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>-_xlfn.NORM.S.INV(IF(AS12=0,0.01%,AS12))</f>
        <v>2.5056885188119531</v>
      </c>
      <c r="BB12" s="10"/>
      <c r="BC12" s="10"/>
      <c r="BG12" t="s">
        <v>2</v>
      </c>
      <c r="BH12" s="10"/>
      <c r="BI12" s="10">
        <f>BA12-$BA$5</f>
        <v>0.10716293400562904</v>
      </c>
      <c r="BJ12" s="10"/>
      <c r="BK12" s="10"/>
      <c r="BO12" t="s">
        <v>2</v>
      </c>
      <c r="BP12" s="1">
        <f>AR12</f>
        <v>0.99388933855509765</v>
      </c>
      <c r="BQ12" s="1">
        <f t="shared" ref="BQ12:BT15" si="3">AS12</f>
        <v>6.1106614449023475E-3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>BP12</f>
        <v>0.99388933855509765</v>
      </c>
      <c r="BY12" s="1">
        <f t="shared" ref="BY12:CB16" si="4">BQ12</f>
        <v>6.1106614449023475E-3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>
        <f ca="1">MAX($CG$5+CD11,0)</f>
        <v>2.4948284775706422</v>
      </c>
      <c r="CH12" s="10"/>
      <c r="CI12" s="10"/>
      <c r="CJ12" s="10"/>
      <c r="CM12" t="s">
        <v>2</v>
      </c>
      <c r="CN12" s="1">
        <f ca="1">1-CO12</f>
        <v>0.99369909856432004</v>
      </c>
      <c r="CO12" s="1">
        <f ca="1">_xlfn.NORM.S.DIST(-CG12,1)</f>
        <v>6.3009014356800027E-3</v>
      </c>
      <c r="CP12" s="1">
        <v>0</v>
      </c>
      <c r="CQ12" s="1">
        <v>0</v>
      </c>
      <c r="CR12" s="1">
        <v>0</v>
      </c>
      <c r="CU12" t="s">
        <v>2</v>
      </c>
      <c r="CV12" s="1">
        <f ca="1">CN12</f>
        <v>0.99369909856432004</v>
      </c>
      <c r="CW12" s="1">
        <f t="shared" ref="CW12:CZ16" ca="1" si="5">CO12</f>
        <v>6.3009014356800027E-3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>
        <f>A10</f>
        <v>202101</v>
      </c>
      <c r="B13" t="s">
        <v>1</v>
      </c>
      <c r="C13" s="1">
        <f>VLOOKUP($A13,'WCD II_our'!$H:$N,2,0)</f>
        <v>0</v>
      </c>
      <c r="D13" s="1">
        <f>VLOOKUP($A13,'WCD II_our'!$H:$N,3,0)</f>
        <v>0.67544203359649102</v>
      </c>
      <c r="E13" s="1">
        <f>VLOOKUP($A13,'WCD II_our'!$H:$N,4,0)</f>
        <v>0.32455796640350798</v>
      </c>
      <c r="F13" s="1">
        <f>VLOOKUP($A13,'WCD II_our'!$H:$N,5,0)</f>
        <v>0</v>
      </c>
      <c r="G13" s="1">
        <f>VLOOKUP($A13,'WCD II_our'!$H:$N,6,0)</f>
        <v>0</v>
      </c>
      <c r="H13" s="1">
        <f>VLOOKUP($A13,'WCD II_our'!$H:$N,7,0)</f>
        <v>0</v>
      </c>
      <c r="K13" t="s">
        <v>1</v>
      </c>
      <c r="L13" s="1">
        <f t="shared" ref="L13:L15" si="6">IF(TYPE(D13)=1,IF(D13&gt;100%,100%,IF(D13&lt;0,0,D13)),D13)</f>
        <v>0.67544203359649102</v>
      </c>
      <c r="M13" s="1">
        <f t="shared" si="0"/>
        <v>0.32455796640350798</v>
      </c>
      <c r="N13" s="1">
        <f t="shared" si="0"/>
        <v>0</v>
      </c>
      <c r="O13" s="1">
        <f t="shared" si="0"/>
        <v>0</v>
      </c>
      <c r="P13" s="1">
        <f t="shared" si="0"/>
        <v>0</v>
      </c>
      <c r="S13" t="s">
        <v>1</v>
      </c>
      <c r="T13" s="1">
        <f t="shared" ref="T13:T15" si="7">IFERROR(L13/SUM($L13:$P13),"")</f>
        <v>0.67544203359649169</v>
      </c>
      <c r="U13" s="1">
        <f t="shared" si="1"/>
        <v>0.32455796640350831</v>
      </c>
      <c r="V13" s="1">
        <f t="shared" si="1"/>
        <v>0</v>
      </c>
      <c r="W13" s="1">
        <f t="shared" si="1"/>
        <v>0</v>
      </c>
      <c r="X13" s="1">
        <f t="shared" si="1"/>
        <v>0</v>
      </c>
      <c r="AA13" t="s">
        <v>1</v>
      </c>
      <c r="AB13" s="1">
        <f t="shared" ref="AB13:AB15" si="8">IFERROR(T13,"")</f>
        <v>0.67544203359649169</v>
      </c>
      <c r="AC13" s="1">
        <f t="shared" si="2"/>
        <v>0.32455796640350831</v>
      </c>
      <c r="AD13" s="1">
        <f t="shared" si="2"/>
        <v>0</v>
      </c>
      <c r="AE13" s="1">
        <f t="shared" si="2"/>
        <v>0</v>
      </c>
      <c r="AF13" s="1">
        <f t="shared" si="2"/>
        <v>0</v>
      </c>
      <c r="AI13" t="s">
        <v>1</v>
      </c>
      <c r="AJ13" s="1">
        <f>IF(AB13="","",(SUM(AB13)))</f>
        <v>0.67544203359649169</v>
      </c>
      <c r="AK13" s="1">
        <f>IFERROR(AC13,"")</f>
        <v>0.32455796640350831</v>
      </c>
      <c r="AL13" s="1">
        <f>IF(AD13="","",(SUM(AD13:AF13)))</f>
        <v>0</v>
      </c>
      <c r="AM13" s="1">
        <v>0</v>
      </c>
      <c r="AN13" s="1">
        <v>0</v>
      </c>
      <c r="AP13" s="34">
        <f>IF(AK13&gt;=MAX(AJ13,AL13),0,(MAX(AJ13,AL13)-AK13)/(2*MAX(AJ13,AL13)+MIN(AJ13,AL13)))</f>
        <v>0.25974402668179303</v>
      </c>
      <c r="AQ13" t="s">
        <v>1</v>
      </c>
      <c r="AR13" s="1">
        <f>IF(AK13="",AR6,AJ13*(1-$AP13))</f>
        <v>0.5</v>
      </c>
      <c r="AS13" s="1">
        <f>IF(AK13="",AS6,AK13+AJ13*$AP13+AL13*$AP13)</f>
        <v>0.5</v>
      </c>
      <c r="AT13" s="1">
        <f>IF(AK13="",AT6,AL13*(1-$AP13))</f>
        <v>0</v>
      </c>
      <c r="AU13" s="1">
        <v>0</v>
      </c>
      <c r="AV13" s="1">
        <v>0</v>
      </c>
      <c r="AW13" s="1"/>
      <c r="AY13" t="s">
        <v>1</v>
      </c>
      <c r="AZ13" s="10">
        <f>_xlfn.NORM.S.INV(IF(AR13=0,0.01%,AR13))</f>
        <v>0</v>
      </c>
      <c r="BA13" s="10"/>
      <c r="BB13" s="10">
        <f>-_xlfn.NORM.S.INV(IF(AT13=0,0.01%,AT13))</f>
        <v>3.71901648545568</v>
      </c>
      <c r="BC13" s="10"/>
      <c r="BG13" t="s">
        <v>1</v>
      </c>
      <c r="BH13" s="10">
        <f>AZ13-$AZ$6</f>
        <v>0.11630838694495087</v>
      </c>
      <c r="BI13" s="10"/>
      <c r="BJ13" s="10">
        <f>BB13-$BB$6</f>
        <v>2.3940543858452852</v>
      </c>
      <c r="BK13" s="10"/>
      <c r="BO13" t="s">
        <v>1</v>
      </c>
      <c r="BP13" s="1">
        <f t="shared" ref="BP13:BP15" si="9">AR13</f>
        <v>0.5</v>
      </c>
      <c r="BQ13" s="1">
        <f t="shared" si="3"/>
        <v>0.5</v>
      </c>
      <c r="BR13" s="1">
        <f t="shared" si="3"/>
        <v>0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si="10">BP13</f>
        <v>0.5</v>
      </c>
      <c r="BY13" s="1">
        <f t="shared" si="4"/>
        <v>0.5</v>
      </c>
      <c r="BZ13" s="1">
        <f t="shared" si="4"/>
        <v>0</v>
      </c>
      <c r="CA13" s="1">
        <f t="shared" si="4"/>
        <v>0</v>
      </c>
      <c r="CB13" s="1">
        <f t="shared" si="4"/>
        <v>0</v>
      </c>
      <c r="CE13" t="s">
        <v>1</v>
      </c>
      <c r="CF13" s="10">
        <f ca="1">MIN($CF$6+CD11,0)</f>
        <v>-0.58146693852818121</v>
      </c>
      <c r="CG13" s="10"/>
      <c r="CH13" s="10">
        <f ca="1">MAX($CH$6+CD11,0)</f>
        <v>0.54502178651298272</v>
      </c>
      <c r="CI13" s="10"/>
      <c r="CJ13" s="10"/>
      <c r="CM13" t="s">
        <v>1</v>
      </c>
      <c r="CN13" s="1">
        <f ca="1">_xlfn.NORM.S.DIST(CF13,1)</f>
        <v>0.28046289718398787</v>
      </c>
      <c r="CO13" s="1">
        <f ca="1">1-CN13-CP13</f>
        <v>0.42666783599786873</v>
      </c>
      <c r="CP13" s="1">
        <f ca="1">_xlfn.NORM.S.DIST(-CH13,1)</f>
        <v>0.2928692668181434</v>
      </c>
      <c r="CQ13" s="1">
        <v>0</v>
      </c>
      <c r="CR13" s="1">
        <v>0</v>
      </c>
      <c r="CU13" t="s">
        <v>1</v>
      </c>
      <c r="CV13" s="1">
        <f t="shared" ref="CV13:CV16" ca="1" si="11">CN13</f>
        <v>0.28046289718398787</v>
      </c>
      <c r="CW13" s="1">
        <f t="shared" ca="1" si="5"/>
        <v>0.42666783599786873</v>
      </c>
      <c r="CX13" s="1">
        <f t="shared" ca="1" si="5"/>
        <v>0.2928692668181434</v>
      </c>
      <c r="CY13" s="1">
        <f t="shared" si="5"/>
        <v>0</v>
      </c>
      <c r="CZ13" s="1">
        <f t="shared" si="5"/>
        <v>0</v>
      </c>
    </row>
    <row r="14" spans="1:104">
      <c r="A14" s="11">
        <f>A10</f>
        <v>202101</v>
      </c>
      <c r="B14" t="s">
        <v>0</v>
      </c>
      <c r="C14" s="1" t="str">
        <f>VLOOKUP($A14,'WCD II_our'!$O:$U,2,0)</f>
        <v>N/A</v>
      </c>
      <c r="D14" s="1" t="str">
        <f>VLOOKUP($A14,'WCD II_our'!$O:$U,3,0)</f>
        <v>N/A</v>
      </c>
      <c r="E14" s="1" t="str">
        <f>VLOOKUP($A14,'WCD II_our'!$O:$U,4,0)</f>
        <v>N/A</v>
      </c>
      <c r="F14" s="1" t="str">
        <f>VLOOKUP($A14,'WCD II_our'!$O:$U,5,0)</f>
        <v>N/A</v>
      </c>
      <c r="G14" s="1" t="str">
        <f>VLOOKUP($A14,'WCD II_our'!$O:$U,6,0)</f>
        <v>N/A</v>
      </c>
      <c r="H14" s="1" t="str">
        <f>VLOOKUP($A14,'WCD II_our'!$O:$U,7,0)</f>
        <v>N/A</v>
      </c>
      <c r="K14" t="s">
        <v>0</v>
      </c>
      <c r="L14" s="1" t="str">
        <f t="shared" si="6"/>
        <v>N/A</v>
      </c>
      <c r="M14" s="1" t="str">
        <f t="shared" si="0"/>
        <v>N/A</v>
      </c>
      <c r="N14" s="1" t="str">
        <f t="shared" si="0"/>
        <v>N/A</v>
      </c>
      <c r="O14" s="1" t="str">
        <f t="shared" si="0"/>
        <v>N/A</v>
      </c>
      <c r="P14" s="1" t="str">
        <f t="shared" si="0"/>
        <v>N/A</v>
      </c>
      <c r="S14" t="s">
        <v>0</v>
      </c>
      <c r="T14" s="1" t="str">
        <f t="shared" si="7"/>
        <v/>
      </c>
      <c r="U14" s="1" t="str">
        <f t="shared" si="1"/>
        <v/>
      </c>
      <c r="V14" s="1" t="str">
        <f t="shared" si="1"/>
        <v/>
      </c>
      <c r="W14" s="1" t="str">
        <f t="shared" si="1"/>
        <v/>
      </c>
      <c r="X14" s="1" t="str">
        <f t="shared" si="1"/>
        <v/>
      </c>
      <c r="AA14" t="s">
        <v>0</v>
      </c>
      <c r="AB14" s="1" t="str">
        <f t="shared" si="8"/>
        <v/>
      </c>
      <c r="AC14" s="1" t="str">
        <f t="shared" si="2"/>
        <v/>
      </c>
      <c r="AD14" s="1" t="str">
        <f t="shared" si="2"/>
        <v/>
      </c>
      <c r="AE14" s="1" t="str">
        <f t="shared" si="2"/>
        <v/>
      </c>
      <c r="AF14" s="1" t="str">
        <f t="shared" si="2"/>
        <v/>
      </c>
      <c r="AI14" t="s">
        <v>0</v>
      </c>
      <c r="AJ14" s="1">
        <v>0</v>
      </c>
      <c r="AK14" s="1" t="str">
        <f>IF(AC14="","",(SUM(AB14:AC14)))</f>
        <v/>
      </c>
      <c r="AL14" s="1" t="str">
        <f>IFERROR(AD14,"")</f>
        <v/>
      </c>
      <c r="AM14" s="1" t="str">
        <f>IF(AE14="","",(SUM(AE14:AF14)))</f>
        <v/>
      </c>
      <c r="AN14" s="1">
        <v>0</v>
      </c>
      <c r="AP14" s="34">
        <f>IF(AL14&gt;=MAX(AK14,AM14),0,(MAX(AK14,AM14)-AL14)/(2*MAX(AK14,AM14)+MIN(AK14,AM14)))</f>
        <v>0</v>
      </c>
      <c r="AQ14" t="s">
        <v>0</v>
      </c>
      <c r="AR14" s="1">
        <v>0</v>
      </c>
      <c r="AS14" s="1">
        <f>IF(AL14="",AS7,AK14*(1-$AP14))</f>
        <v>0.14285714285714285</v>
      </c>
      <c r="AT14" s="1">
        <f>IF(AL14="",AT7,AL14+AK14*$AP14+AM14*$AP14)</f>
        <v>0.4285714285714286</v>
      </c>
      <c r="AU14" s="1">
        <f>IF(AL14="",AU7,AM14*(1-$AP14))</f>
        <v>0.42857142857142855</v>
      </c>
      <c r="AV14" s="1">
        <v>0</v>
      </c>
      <c r="AW14" s="1"/>
      <c r="AY14" t="s">
        <v>0</v>
      </c>
      <c r="AZ14" s="10"/>
      <c r="BA14" s="10">
        <f>_xlfn.NORM.S.INV(IF(AS14=0,0.01%,AS14))</f>
        <v>-1.0675705238781419</v>
      </c>
      <c r="BB14" s="10"/>
      <c r="BC14" s="10">
        <f>-_xlfn.NORM.S.INV(IF(AU14=0,0.01%,AU14))</f>
        <v>0.18001236979270516</v>
      </c>
      <c r="BG14" t="s">
        <v>0</v>
      </c>
      <c r="BH14" s="10"/>
      <c r="BI14" s="10">
        <f>BA14-$BA$7</f>
        <v>0</v>
      </c>
      <c r="BJ14" s="10"/>
      <c r="BK14" s="10">
        <f>BC14-$BC$7</f>
        <v>0</v>
      </c>
      <c r="BO14" t="s">
        <v>0</v>
      </c>
      <c r="BP14" s="1">
        <f t="shared" si="9"/>
        <v>0</v>
      </c>
      <c r="BQ14" s="1">
        <f t="shared" si="3"/>
        <v>0.14285714285714285</v>
      </c>
      <c r="BR14" s="1">
        <f t="shared" si="3"/>
        <v>0.4285714285714286</v>
      </c>
      <c r="BS14" s="1">
        <f t="shared" si="3"/>
        <v>0.42857142857142855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si="4"/>
        <v>0.14285714285714285</v>
      </c>
      <c r="BZ14" s="1">
        <f t="shared" si="4"/>
        <v>0.4285714285714286</v>
      </c>
      <c r="CA14" s="1">
        <f t="shared" si="4"/>
        <v>0.42857142857142855</v>
      </c>
      <c r="CB14" s="1">
        <f t="shared" si="4"/>
        <v>0</v>
      </c>
      <c r="CE14" t="s">
        <v>0</v>
      </c>
      <c r="CF14" s="10"/>
      <c r="CG14" s="10">
        <f ca="1">MIN($CG$7+CD11,0)</f>
        <v>-1.3168118411410992</v>
      </c>
      <c r="CH14" s="10"/>
      <c r="CI14" s="10">
        <f ca="1">MAX($CI$7+CD11,0)</f>
        <v>0.64614894608404039</v>
      </c>
      <c r="CJ14" s="10"/>
      <c r="CM14" t="s">
        <v>0</v>
      </c>
      <c r="CN14" s="1">
        <v>0</v>
      </c>
      <c r="CO14" s="1">
        <f ca="1">_xlfn.NORM.S.DIST(CG14,1)</f>
        <v>9.3950851363208285E-2</v>
      </c>
      <c r="CP14" s="1">
        <f ca="1">1-CO14-CQ14</f>
        <v>0.64695769893015687</v>
      </c>
      <c r="CQ14" s="1">
        <f ca="1">_xlfn.NORM.S.DIST(-CI14,1)</f>
        <v>0.25909144970663489</v>
      </c>
      <c r="CR14" s="1">
        <v>0</v>
      </c>
      <c r="CU14" t="s">
        <v>0</v>
      </c>
      <c r="CV14" s="1">
        <f t="shared" si="11"/>
        <v>0</v>
      </c>
      <c r="CW14" s="1">
        <f t="shared" ca="1" si="5"/>
        <v>9.3950851363208285E-2</v>
      </c>
      <c r="CX14" s="1">
        <f t="shared" ca="1" si="5"/>
        <v>0.64695769893015687</v>
      </c>
      <c r="CY14" s="1">
        <f t="shared" ca="1" si="5"/>
        <v>0.25909144970663489</v>
      </c>
      <c r="CZ14" s="1">
        <f t="shared" si="5"/>
        <v>0</v>
      </c>
    </row>
    <row r="15" spans="1:104">
      <c r="A15" s="11">
        <f>A10</f>
        <v>202101</v>
      </c>
      <c r="B15" t="s">
        <v>42</v>
      </c>
      <c r="C15" s="1" t="str">
        <f>VLOOKUP($A15,'WCD II_our'!$V:$AB,2,0)</f>
        <v>N/A</v>
      </c>
      <c r="D15" s="1" t="str">
        <f>VLOOKUP($A15,'WCD II_our'!$V:$AB,3,0)</f>
        <v>N/A</v>
      </c>
      <c r="E15" s="1" t="str">
        <f>VLOOKUP($A15,'WCD II_our'!$V:$AB,4,0)</f>
        <v>N/A</v>
      </c>
      <c r="F15" s="1" t="str">
        <f>VLOOKUP($A15,'WCD II_our'!$V:$AB,5,0)</f>
        <v>N/A</v>
      </c>
      <c r="G15" s="1" t="str">
        <f>VLOOKUP($A15,'WCD II_our'!$V:$AB,6,0)</f>
        <v>N/A</v>
      </c>
      <c r="H15" s="1" t="str">
        <f>VLOOKUP($A15,'WCD II_our'!$V:$AB,7,0)</f>
        <v>N/A</v>
      </c>
      <c r="K15" t="s">
        <v>42</v>
      </c>
      <c r="L15" s="1" t="str">
        <f t="shared" si="6"/>
        <v>N/A</v>
      </c>
      <c r="M15" s="1" t="str">
        <f t="shared" si="0"/>
        <v>N/A</v>
      </c>
      <c r="N15" s="1" t="str">
        <f t="shared" si="0"/>
        <v>N/A</v>
      </c>
      <c r="O15" s="1" t="str">
        <f t="shared" si="0"/>
        <v>N/A</v>
      </c>
      <c r="P15" s="1" t="str">
        <f t="shared" si="0"/>
        <v>N/A</v>
      </c>
      <c r="S15" t="s">
        <v>42</v>
      </c>
      <c r="T15" s="1" t="str">
        <f t="shared" si="7"/>
        <v/>
      </c>
      <c r="U15" s="1" t="str">
        <f t="shared" si="1"/>
        <v/>
      </c>
      <c r="V15" s="1" t="str">
        <f t="shared" si="1"/>
        <v/>
      </c>
      <c r="W15" s="1" t="str">
        <f t="shared" si="1"/>
        <v/>
      </c>
      <c r="X15" s="1" t="str">
        <f t="shared" si="1"/>
        <v/>
      </c>
      <c r="AA15" t="s">
        <v>42</v>
      </c>
      <c r="AB15" s="1" t="str">
        <f t="shared" si="8"/>
        <v/>
      </c>
      <c r="AC15" s="1" t="str">
        <f t="shared" si="2"/>
        <v/>
      </c>
      <c r="AD15" s="1" t="str">
        <f t="shared" si="2"/>
        <v/>
      </c>
      <c r="AE15" s="1" t="str">
        <f t="shared" si="2"/>
        <v/>
      </c>
      <c r="AF15" s="1" t="str">
        <f t="shared" si="2"/>
        <v/>
      </c>
      <c r="AI15" t="s">
        <v>42</v>
      </c>
      <c r="AJ15" s="1">
        <v>0</v>
      </c>
      <c r="AK15" s="1">
        <v>0</v>
      </c>
      <c r="AL15" s="1" t="str">
        <f>IF(AD15="","",(SUM(AB15:AD15)))</f>
        <v/>
      </c>
      <c r="AM15" s="1" t="str">
        <f>IFERROR(AE15,"")</f>
        <v/>
      </c>
      <c r="AN15" s="1" t="str">
        <f>IF(AF15="","",(SUM(AF15)))</f>
        <v/>
      </c>
      <c r="AP15" s="34">
        <f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>IF(AM15="",AT8,AL15*(1-$AP15))</f>
        <v>0</v>
      </c>
      <c r="AU15" s="1">
        <f>IF(AM15="",AU8,AM15+AL15*$AP15+AN15*$AP15)</f>
        <v>0.5</v>
      </c>
      <c r="AV15" s="1">
        <f>IF(AM15="",AV8,AN15*(1-$AP15))</f>
        <v>0.5</v>
      </c>
      <c r="AW15" s="1"/>
      <c r="AY15" t="s">
        <v>42</v>
      </c>
      <c r="AZ15" s="10"/>
      <c r="BA15" s="10"/>
      <c r="BB15" s="10">
        <f>_xlfn.NORM.S.INV(IF(AT15=0,0.01%,AT15))</f>
        <v>-3.71901648545568</v>
      </c>
      <c r="BC15" s="10"/>
      <c r="BD15" s="10">
        <f>-_xlfn.NORM.S.INV(IF(AV15=0,0.01%,AV15))</f>
        <v>0</v>
      </c>
      <c r="BG15" t="s">
        <v>42</v>
      </c>
      <c r="BH15" s="10"/>
      <c r="BI15" s="10"/>
      <c r="BJ15" s="10">
        <f>BB15-$BB$8</f>
        <v>0</v>
      </c>
      <c r="BK15" s="10"/>
      <c r="BL15" s="10">
        <f>BD15-$BD$8</f>
        <v>0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si="3"/>
        <v>0</v>
      </c>
      <c r="BS15" s="1">
        <f t="shared" si="3"/>
        <v>0.5</v>
      </c>
      <c r="BT15" s="1">
        <f t="shared" si="3"/>
        <v>0.5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si="4"/>
        <v>0</v>
      </c>
      <c r="CA15" s="1">
        <f t="shared" si="4"/>
        <v>0.5</v>
      </c>
      <c r="CB15" s="1">
        <f t="shared" si="4"/>
        <v>0.5</v>
      </c>
      <c r="CE15" t="s">
        <v>42</v>
      </c>
      <c r="CF15" s="10"/>
      <c r="CG15" s="10"/>
      <c r="CH15" s="10">
        <f ca="1">MIN($CH$8+CD11,0)</f>
        <v>-2.0944203023892896</v>
      </c>
      <c r="CI15" s="10"/>
      <c r="CJ15" s="10">
        <f ca="1">MAX($CJ$8+CD11,0)</f>
        <v>0.17483392008178208</v>
      </c>
      <c r="CM15" t="s">
        <v>42</v>
      </c>
      <c r="CN15" s="1">
        <v>0</v>
      </c>
      <c r="CO15" s="1">
        <v>0</v>
      </c>
      <c r="CP15" s="1">
        <f ca="1">_xlfn.NORM.S.DIST(CH15,1)</f>
        <v>1.811127788536359E-2</v>
      </c>
      <c r="CQ15" s="1">
        <f ca="1">1-CP15-CR15</f>
        <v>0.55128365489455744</v>
      </c>
      <c r="CR15" s="1">
        <f ca="1">_xlfn.NORM.S.DIST(-CJ15,1)</f>
        <v>0.43060506722007896</v>
      </c>
      <c r="CU15" t="s">
        <v>42</v>
      </c>
      <c r="CV15" s="1">
        <f t="shared" si="11"/>
        <v>0</v>
      </c>
      <c r="CW15" s="1">
        <f t="shared" si="5"/>
        <v>0</v>
      </c>
      <c r="CX15" s="1">
        <f t="shared" ca="1" si="5"/>
        <v>1.811127788536359E-2</v>
      </c>
      <c r="CY15" s="1">
        <f t="shared" ca="1" si="5"/>
        <v>0.55128365489455744</v>
      </c>
      <c r="CZ15" s="1">
        <f t="shared" ca="1" si="5"/>
        <v>0.43060506722007896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>IF(RIGHT(A10,2)="12",(VALUE(LEFT(A10,4))+1)*100+1,A10+1)</f>
        <v>202102</v>
      </c>
      <c r="J17" s="9">
        <f>$A17</f>
        <v>202102</v>
      </c>
      <c r="R17" s="9">
        <f>$A17</f>
        <v>202102</v>
      </c>
      <c r="Z17" s="9">
        <f>$A17</f>
        <v>202102</v>
      </c>
      <c r="AH17" s="9">
        <f>$A17</f>
        <v>202102</v>
      </c>
      <c r="AP17" s="9">
        <f>$A17</f>
        <v>202102</v>
      </c>
      <c r="AX17" s="9">
        <f>$A17</f>
        <v>202102</v>
      </c>
      <c r="BF17" s="9">
        <f>$A17</f>
        <v>202102</v>
      </c>
      <c r="BN17" s="9">
        <f>$A17</f>
        <v>202102</v>
      </c>
      <c r="BO17" s="9">
        <f>BO10+1</f>
        <v>2</v>
      </c>
      <c r="BV17" s="9">
        <f>$A17</f>
        <v>202102</v>
      </c>
      <c r="BW17" s="9">
        <f>BW10+1</f>
        <v>2</v>
      </c>
      <c r="CD17" s="9">
        <f>$A17</f>
        <v>202102</v>
      </c>
      <c r="CE17" s="9">
        <f>CE10+1</f>
        <v>2</v>
      </c>
      <c r="CL17" s="9">
        <f>$A17</f>
        <v>202102</v>
      </c>
      <c r="CM17" s="9">
        <f>CM10+1</f>
        <v>2</v>
      </c>
      <c r="CT17" s="9">
        <f>$A17</f>
        <v>202102</v>
      </c>
      <c r="CU17" s="9">
        <f>CU10+1</f>
        <v>2</v>
      </c>
    </row>
    <row r="18" spans="1:104"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>AVERAGE(BH19:BL22)</f>
        <v>-5.362177694857713E-2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>
        <f ca="1">VLOOKUP(CD17,regress!B:K,10,0)</f>
        <v>0.18856366068590336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>
        <f>A17</f>
        <v>202102</v>
      </c>
      <c r="B19" t="s">
        <v>2</v>
      </c>
      <c r="C19" s="1">
        <f>VLOOKUP($A19,'WCD II_our'!$A:$G,2,0)</f>
        <v>6.5161689926679801E-3</v>
      </c>
      <c r="D19" s="1">
        <f>VLOOKUP($A19,'WCD II_our'!$A:$G,3,0)</f>
        <v>0.98257332761517402</v>
      </c>
      <c r="E19" s="1">
        <f>VLOOKUP($A19,'WCD II_our'!$A:$G,4,0)</f>
        <v>1.09105033921576E-2</v>
      </c>
      <c r="F19" s="1">
        <f>VLOOKUP($A19,'WCD II_our'!$A:$G,5,0)</f>
        <v>0</v>
      </c>
      <c r="G19" s="1">
        <f>VLOOKUP($A19,'WCD II_our'!$A:$G,6,0)</f>
        <v>0</v>
      </c>
      <c r="H19" s="1">
        <f>VLOOKUP($A19,'WCD II_our'!$A:$G,7,0)</f>
        <v>0</v>
      </c>
      <c r="K19" t="s">
        <v>2</v>
      </c>
      <c r="L19" s="1">
        <f>IF(TYPE(D19)=1,IF(D19&gt;100%,100%,IF(D19&lt;0,0,D19)),D19)</f>
        <v>0.98257332761517402</v>
      </c>
      <c r="M19" s="1">
        <f t="shared" ref="M19:P22" si="12">IF(TYPE(E19)=1,IF(E19&gt;100%,100%,IF(E19&lt;0,0,E19)),E19)</f>
        <v>1.09105033921576E-2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>IFERROR(L19/SUM($L19:$P19),"")</f>
        <v>0.98901793562045692</v>
      </c>
      <c r="U19" s="1">
        <f t="shared" ref="U19:X22" si="13">IFERROR(M19/SUM($L19:$P19),"")</f>
        <v>1.0982064379543067E-2</v>
      </c>
      <c r="V19" s="1">
        <f t="shared" si="13"/>
        <v>0</v>
      </c>
      <c r="W19" s="1">
        <f t="shared" si="13"/>
        <v>0</v>
      </c>
      <c r="X19" s="1">
        <f t="shared" si="13"/>
        <v>0</v>
      </c>
      <c r="AA19" t="s">
        <v>2</v>
      </c>
      <c r="AB19" s="1">
        <f>IFERROR(T19,"")</f>
        <v>0.98901793562045692</v>
      </c>
      <c r="AC19" s="1">
        <f t="shared" ref="AC19:AF22" si="14">IFERROR(U19,"")</f>
        <v>1.0982064379543067E-2</v>
      </c>
      <c r="AD19" s="1">
        <f t="shared" si="14"/>
        <v>0</v>
      </c>
      <c r="AE19" s="1">
        <f t="shared" si="14"/>
        <v>0</v>
      </c>
      <c r="AF19" s="1">
        <f t="shared" si="14"/>
        <v>0</v>
      </c>
      <c r="AI19" t="s">
        <v>2</v>
      </c>
      <c r="AJ19" s="1">
        <f>IFERROR(AB19,"")</f>
        <v>0.98901793562045692</v>
      </c>
      <c r="AK19" s="1">
        <f>IF(AC19="","",SUM(AC19:AF19))</f>
        <v>1.0982064379543067E-2</v>
      </c>
      <c r="AL19" s="1">
        <v>0</v>
      </c>
      <c r="AM19" s="1">
        <v>0</v>
      </c>
      <c r="AN19" s="1">
        <v>0</v>
      </c>
      <c r="AQ19" t="s">
        <v>2</v>
      </c>
      <c r="AR19" s="1">
        <f>IF(AJ19="",AR12,MAX(AJ19,50%))</f>
        <v>0.98901793562045692</v>
      </c>
      <c r="AS19" s="1">
        <f>IF(AK19="",AS12,MIN(AK19,50%))</f>
        <v>1.0982064379543067E-2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>-_xlfn.NORM.S.INV(IF(AS19=0,0.01%,AS19))</f>
        <v>2.2909876360934147</v>
      </c>
      <c r="BB19" s="10"/>
      <c r="BC19" s="10"/>
      <c r="BG19" t="s">
        <v>2</v>
      </c>
      <c r="BH19" s="10"/>
      <c r="BI19" s="10">
        <f>BA19-$BA$5</f>
        <v>-0.10753794871290934</v>
      </c>
      <c r="BJ19" s="10"/>
      <c r="BK19" s="10"/>
      <c r="BO19" t="s">
        <v>2</v>
      </c>
      <c r="BP19" s="1">
        <f>AR19</f>
        <v>0.98901793562045692</v>
      </c>
      <c r="BQ19" s="1">
        <f t="shared" ref="BQ19:BT22" si="15">AS19</f>
        <v>1.0982064379543067E-2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ref="BX19:CB23">MMULT(BX12:CB16,BP19:BT23)</f>
        <v>0.98562128175229358</v>
      </c>
      <c r="BY19" s="1">
        <v>1.356185660150307E-2</v>
      </c>
      <c r="BZ19" s="1">
        <v>8.168616462033237E-4</v>
      </c>
      <c r="CA19" s="1">
        <v>0</v>
      </c>
      <c r="CB19" s="1">
        <v>0</v>
      </c>
      <c r="CE19" t="s">
        <v>2</v>
      </c>
      <c r="CF19" s="10"/>
      <c r="CG19" s="10">
        <f ca="1">MAX($CG$5+CD18,0)</f>
        <v>2.5237177665503987</v>
      </c>
      <c r="CH19" s="10"/>
      <c r="CI19" s="10"/>
      <c r="CJ19" s="10"/>
      <c r="CM19" t="s">
        <v>2</v>
      </c>
      <c r="CN19" s="1">
        <f ca="1">1-CO19</f>
        <v>0.99419394427334462</v>
      </c>
      <c r="CO19" s="1">
        <f ca="1">_xlfn.NORM.S.DIST(-CG19,1)</f>
        <v>5.8060557266554165E-3</v>
      </c>
      <c r="CP19" s="1">
        <v>0</v>
      </c>
      <c r="CQ19" s="1">
        <v>0</v>
      </c>
      <c r="CR19" s="1">
        <v>0</v>
      </c>
      <c r="CU19" t="s">
        <v>2</v>
      </c>
      <c r="CV19" s="1" cm="1">
        <f t="array" aca="1" ref="CV19:CZ23" ca="1">MMULT(CV12:CZ16,CN19:CR23)</f>
        <v>0.98975862873556575</v>
      </c>
      <c r="CW19" s="1">
        <f ca="1"/>
        <v>8.458128015153641E-3</v>
      </c>
      <c r="CX19" s="1">
        <f ca="1"/>
        <v>1.7832432492806097E-3</v>
      </c>
      <c r="CY19" s="1">
        <f ca="1"/>
        <v>0</v>
      </c>
      <c r="CZ19" s="1">
        <f ca="1"/>
        <v>0</v>
      </c>
    </row>
    <row r="20" spans="1:104">
      <c r="A20" s="11">
        <f>A17</f>
        <v>202102</v>
      </c>
      <c r="B20" t="s">
        <v>1</v>
      </c>
      <c r="C20" s="1">
        <f>VLOOKUP($A20,'WCD II_our'!$H:$N,2,0)</f>
        <v>0</v>
      </c>
      <c r="D20" s="1">
        <f>VLOOKUP($A20,'WCD II_our'!$H:$N,3,0)</f>
        <v>0.64652374135473001</v>
      </c>
      <c r="E20" s="1">
        <f>VLOOKUP($A20,'WCD II_our'!$H:$N,4,0)</f>
        <v>0.15395211048902599</v>
      </c>
      <c r="F20" s="1">
        <f>VLOOKUP($A20,'WCD II_our'!$H:$N,5,0)</f>
        <v>0.199524148156243</v>
      </c>
      <c r="G20" s="1">
        <f>VLOOKUP($A20,'WCD II_our'!$H:$N,6,0)</f>
        <v>0</v>
      </c>
      <c r="H20" s="1">
        <f>VLOOKUP($A20,'WCD II_our'!$H:$N,7,0)</f>
        <v>0</v>
      </c>
      <c r="K20" t="s">
        <v>1</v>
      </c>
      <c r="L20" s="1">
        <f t="shared" ref="L20:L22" si="16">IF(TYPE(D20)=1,IF(D20&gt;100%,100%,IF(D20&lt;0,0,D20)),D20)</f>
        <v>0.64652374135473001</v>
      </c>
      <c r="M20" s="1">
        <f t="shared" si="12"/>
        <v>0.15395211048902599</v>
      </c>
      <c r="N20" s="1">
        <f t="shared" si="12"/>
        <v>0.199524148156243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si="17">IFERROR(L20/SUM($L20:$P20),"")</f>
        <v>0.64652374135473067</v>
      </c>
      <c r="U20" s="1">
        <f t="shared" si="13"/>
        <v>0.15395211048902616</v>
      </c>
      <c r="V20" s="1">
        <f t="shared" si="13"/>
        <v>0.1995241481562432</v>
      </c>
      <c r="W20" s="1">
        <f t="shared" si="13"/>
        <v>0</v>
      </c>
      <c r="X20" s="1">
        <f t="shared" si="13"/>
        <v>0</v>
      </c>
      <c r="AA20" t="s">
        <v>1</v>
      </c>
      <c r="AB20" s="1">
        <f t="shared" ref="AB20:AB22" si="18">IFERROR(T20,"")</f>
        <v>0.64652374135473067</v>
      </c>
      <c r="AC20" s="1">
        <f t="shared" si="14"/>
        <v>0.15395211048902616</v>
      </c>
      <c r="AD20" s="1">
        <f t="shared" si="14"/>
        <v>0.1995241481562432</v>
      </c>
      <c r="AE20" s="1">
        <f t="shared" si="14"/>
        <v>0</v>
      </c>
      <c r="AF20" s="1">
        <f t="shared" si="14"/>
        <v>0</v>
      </c>
      <c r="AI20" t="s">
        <v>1</v>
      </c>
      <c r="AJ20" s="1">
        <f>IF(AB20="","",(SUM(AB20)))</f>
        <v>0.64652374135473067</v>
      </c>
      <c r="AK20" s="1">
        <f>IFERROR(AC20,"")</f>
        <v>0.15395211048902616</v>
      </c>
      <c r="AL20" s="1">
        <f>IF(AD20="","",(SUM(AD20:AF20)))</f>
        <v>0.1995241481562432</v>
      </c>
      <c r="AM20" s="1">
        <v>0</v>
      </c>
      <c r="AN20" s="1">
        <v>0</v>
      </c>
      <c r="AP20" s="34">
        <f>IF(AK20&gt;=MAX(AJ20,AL20),0,(MAX(AJ20,AL20)-AK20)/(2*MAX(AJ20,AL20)+MIN(AJ20,AL20)))</f>
        <v>0.33001540474141849</v>
      </c>
      <c r="AQ20" t="s">
        <v>1</v>
      </c>
      <c r="AR20" s="1">
        <f>IF(AK20="",AR13,AJ20*(1-$AP20))</f>
        <v>0.43316094717661302</v>
      </c>
      <c r="AS20" s="1">
        <f>IF(AK20="",AS13,AK20+AJ20*$AP20+AL20*$AP20)</f>
        <v>0.43316094717661313</v>
      </c>
      <c r="AT20" s="1">
        <f>IF(AK20="",AT13,AL20*(1-$AP20))</f>
        <v>0.13367810564677385</v>
      </c>
      <c r="AU20" s="1">
        <v>0</v>
      </c>
      <c r="AV20" s="1">
        <v>0</v>
      </c>
      <c r="AW20" s="1"/>
      <c r="AY20" t="s">
        <v>1</v>
      </c>
      <c r="AZ20" s="10">
        <f>_xlfn.NORM.S.INV(IF(AR20=0,0.01%,AR20))</f>
        <v>-0.16833226227679821</v>
      </c>
      <c r="BA20" s="10"/>
      <c r="BB20" s="10">
        <f>-_xlfn.NORM.S.INV(IF(AT20=0,0.01%,AT20))</f>
        <v>1.1091714850151115</v>
      </c>
      <c r="BC20" s="10"/>
      <c r="BG20" t="s">
        <v>1</v>
      </c>
      <c r="BH20" s="10">
        <f>AZ20-$AZ$6</f>
        <v>-5.2023875331847338E-2</v>
      </c>
      <c r="BI20" s="10"/>
      <c r="BJ20" s="10">
        <f>BB20-$BB$6</f>
        <v>-0.21579061459528326</v>
      </c>
      <c r="BK20" s="10"/>
      <c r="BO20" t="s">
        <v>1</v>
      </c>
      <c r="BP20" s="1">
        <f t="shared" ref="BP20:BP22" si="19">AR20</f>
        <v>0.43316094717661302</v>
      </c>
      <c r="BQ20" s="1">
        <f t="shared" si="15"/>
        <v>0.43316094717661313</v>
      </c>
      <c r="BR20" s="1">
        <f t="shared" si="15"/>
        <v>0.13367810564677385</v>
      </c>
      <c r="BS20" s="1">
        <f t="shared" si="15"/>
        <v>0</v>
      </c>
      <c r="BT20" s="1">
        <f t="shared" si="15"/>
        <v>0</v>
      </c>
      <c r="BW20" t="s">
        <v>1</v>
      </c>
      <c r="BX20" s="1">
        <v>0.71108944139853492</v>
      </c>
      <c r="BY20" s="1">
        <v>0.2220715057780781</v>
      </c>
      <c r="BZ20" s="1">
        <v>6.6839052823386924E-2</v>
      </c>
      <c r="CA20" s="1">
        <v>0</v>
      </c>
      <c r="CB20" s="1">
        <v>0</v>
      </c>
      <c r="CE20" t="s">
        <v>1</v>
      </c>
      <c r="CF20" s="10">
        <f ca="1">MIN($CF$6+CD18,0)</f>
        <v>-0.55257764954842492</v>
      </c>
      <c r="CG20" s="10"/>
      <c r="CH20" s="10">
        <f ca="1">MAX($CH$6+CD18,0)</f>
        <v>0.57391107549273901</v>
      </c>
      <c r="CI20" s="10"/>
      <c r="CJ20" s="10"/>
      <c r="CM20" t="s">
        <v>1</v>
      </c>
      <c r="CN20" s="1">
        <f ca="1">_xlfn.NORM.S.DIST(CF20,1)</f>
        <v>0.29027632501603451</v>
      </c>
      <c r="CO20" s="1">
        <f ca="1">1-CN20-CP20</f>
        <v>0.42670968603586518</v>
      </c>
      <c r="CP20" s="1">
        <f ca="1">_xlfn.NORM.S.DIST(-CH20,1)</f>
        <v>0.28301398894810031</v>
      </c>
      <c r="CQ20" s="1">
        <v>0</v>
      </c>
      <c r="CR20" s="1">
        <v>0</v>
      </c>
      <c r="CU20" t="s">
        <v>1</v>
      </c>
      <c r="CV20" s="1">
        <f ca="1"/>
        <v>0.40268608540968387</v>
      </c>
      <c r="CW20" s="1">
        <f ca="1"/>
        <v>0.21265248720065516</v>
      </c>
      <c r="CX20" s="1">
        <f ca="1"/>
        <v>0.31149514707830855</v>
      </c>
      <c r="CY20" s="1">
        <f ca="1"/>
        <v>7.3166280311352458E-2</v>
      </c>
      <c r="CZ20" s="1">
        <f ca="1"/>
        <v>0</v>
      </c>
    </row>
    <row r="21" spans="1:104">
      <c r="A21" s="11">
        <f>A17</f>
        <v>202102</v>
      </c>
      <c r="B21" t="s">
        <v>0</v>
      </c>
      <c r="C21" s="1" t="str">
        <f>VLOOKUP($A21,'WCD II_our'!$O:$U,2,0)</f>
        <v>N/A</v>
      </c>
      <c r="D21" s="1" t="str">
        <f>VLOOKUP($A21,'WCD II_our'!$O:$U,3,0)</f>
        <v>N/A</v>
      </c>
      <c r="E21" s="1" t="str">
        <f>VLOOKUP($A21,'WCD II_our'!$O:$U,4,0)</f>
        <v>N/A</v>
      </c>
      <c r="F21" s="1" t="str">
        <f>VLOOKUP($A21,'WCD II_our'!$O:$U,5,0)</f>
        <v>N/A</v>
      </c>
      <c r="G21" s="1" t="str">
        <f>VLOOKUP($A21,'WCD II_our'!$O:$U,6,0)</f>
        <v>N/A</v>
      </c>
      <c r="H21" s="1" t="str">
        <f>VLOOKUP($A21,'WCD II_our'!$O:$U,7,0)</f>
        <v>N/A</v>
      </c>
      <c r="K21" t="s">
        <v>0</v>
      </c>
      <c r="L21" s="1" t="str">
        <f t="shared" si="16"/>
        <v>N/A</v>
      </c>
      <c r="M21" s="1" t="str">
        <f t="shared" si="12"/>
        <v>N/A</v>
      </c>
      <c r="N21" s="1" t="str">
        <f t="shared" si="12"/>
        <v>N/A</v>
      </c>
      <c r="O21" s="1" t="str">
        <f t="shared" si="12"/>
        <v>N/A</v>
      </c>
      <c r="P21" s="1" t="str">
        <f t="shared" si="12"/>
        <v>N/A</v>
      </c>
      <c r="S21" t="s">
        <v>0</v>
      </c>
      <c r="T21" s="1" t="str">
        <f t="shared" si="17"/>
        <v/>
      </c>
      <c r="U21" s="1" t="str">
        <f t="shared" si="13"/>
        <v/>
      </c>
      <c r="V21" s="1" t="str">
        <f t="shared" si="13"/>
        <v/>
      </c>
      <c r="W21" s="1" t="str">
        <f t="shared" si="13"/>
        <v/>
      </c>
      <c r="X21" s="1" t="str">
        <f t="shared" si="13"/>
        <v/>
      </c>
      <c r="AA21" t="s">
        <v>0</v>
      </c>
      <c r="AB21" s="1" t="str">
        <f t="shared" si="18"/>
        <v/>
      </c>
      <c r="AC21" s="1" t="str">
        <f t="shared" si="14"/>
        <v/>
      </c>
      <c r="AD21" s="1" t="str">
        <f t="shared" si="14"/>
        <v/>
      </c>
      <c r="AE21" s="1" t="str">
        <f t="shared" si="14"/>
        <v/>
      </c>
      <c r="AF21" s="1" t="str">
        <f t="shared" si="14"/>
        <v/>
      </c>
      <c r="AI21" t="s">
        <v>0</v>
      </c>
      <c r="AJ21" s="1">
        <v>0</v>
      </c>
      <c r="AK21" s="1" t="str">
        <f>IF(AC21="","",(SUM(AB21:AC21)))</f>
        <v/>
      </c>
      <c r="AL21" s="1" t="str">
        <f>IFERROR(AD21,"")</f>
        <v/>
      </c>
      <c r="AM21" s="1" t="str">
        <f>IF(AE21="","",(SUM(AE21:AF21)))</f>
        <v/>
      </c>
      <c r="AN21" s="1">
        <v>0</v>
      </c>
      <c r="AP21" s="34">
        <f>IF(AL21&gt;=MAX(AK21,AM21),0,(MAX(AK21,AM21)-AL21)/(2*MAX(AK21,AM21)+MIN(AK21,AM21)))</f>
        <v>0</v>
      </c>
      <c r="AQ21" t="s">
        <v>0</v>
      </c>
      <c r="AR21" s="1">
        <v>0</v>
      </c>
      <c r="AS21" s="1">
        <f>IF(AL21="",AS14,AK21*(1-$AP21))</f>
        <v>0.14285714285714285</v>
      </c>
      <c r="AT21" s="1">
        <f>IF(AL21="",AT14,AL21+AK21*$AP21+AM21*$AP21)</f>
        <v>0.4285714285714286</v>
      </c>
      <c r="AU21" s="1">
        <f>IF(AL21="",AU14,AM21*(1-$AP21))</f>
        <v>0.42857142857142855</v>
      </c>
      <c r="AV21" s="1">
        <v>0</v>
      </c>
      <c r="AW21" s="1"/>
      <c r="AY21" t="s">
        <v>0</v>
      </c>
      <c r="AZ21" s="10"/>
      <c r="BA21" s="10">
        <f>_xlfn.NORM.S.INV(IF(AS21=0,0.01%,AS21))</f>
        <v>-1.0675705238781419</v>
      </c>
      <c r="BB21" s="10"/>
      <c r="BC21" s="10">
        <f>-_xlfn.NORM.S.INV(IF(AU21=0,0.01%,AU21))</f>
        <v>0.18001236979270516</v>
      </c>
      <c r="BG21" t="s">
        <v>0</v>
      </c>
      <c r="BH21" s="10"/>
      <c r="BI21" s="10">
        <f>BA21-$BA$7</f>
        <v>0</v>
      </c>
      <c r="BJ21" s="10"/>
      <c r="BK21" s="10">
        <f>BC21-$BC$7</f>
        <v>0</v>
      </c>
      <c r="BO21" t="s">
        <v>0</v>
      </c>
      <c r="BP21" s="1">
        <f t="shared" si="19"/>
        <v>0</v>
      </c>
      <c r="BQ21" s="1">
        <f t="shared" si="15"/>
        <v>0.14285714285714285</v>
      </c>
      <c r="BR21" s="1">
        <f t="shared" si="15"/>
        <v>0.4285714285714286</v>
      </c>
      <c r="BS21" s="1">
        <f t="shared" si="15"/>
        <v>0.42857142857142855</v>
      </c>
      <c r="BT21" s="1">
        <f t="shared" si="15"/>
        <v>0</v>
      </c>
      <c r="BW21" t="s">
        <v>0</v>
      </c>
      <c r="BX21" s="1">
        <v>6.1880135310944717E-2</v>
      </c>
      <c r="BY21" s="1">
        <v>0.1231046251068631</v>
      </c>
      <c r="BZ21" s="1">
        <v>0.20277034162300855</v>
      </c>
      <c r="CA21" s="1">
        <v>0.39795918367346939</v>
      </c>
      <c r="CB21" s="1">
        <v>0.21428571428571427</v>
      </c>
      <c r="CE21" t="s">
        <v>0</v>
      </c>
      <c r="CF21" s="10"/>
      <c r="CG21" s="10">
        <f ca="1">MIN($CG$7+CD18,0)</f>
        <v>-1.2879225521613429</v>
      </c>
      <c r="CH21" s="10"/>
      <c r="CI21" s="10">
        <f ca="1">MAX($CI$7+CD18,0)</f>
        <v>0.67503823506379668</v>
      </c>
      <c r="CJ21" s="10"/>
      <c r="CM21" t="s">
        <v>0</v>
      </c>
      <c r="CN21" s="1">
        <v>0</v>
      </c>
      <c r="CO21" s="1">
        <f ca="1">_xlfn.NORM.S.DIST(CG21,1)</f>
        <v>9.8886462088479427E-2</v>
      </c>
      <c r="CP21" s="1">
        <f ca="1">1-CO21-CQ21</f>
        <v>0.65128780130807939</v>
      </c>
      <c r="CQ21" s="1">
        <f ca="1">_xlfn.NORM.S.DIST(-CI21,1)</f>
        <v>0.24982573660344126</v>
      </c>
      <c r="CR21" s="1">
        <v>0</v>
      </c>
      <c r="CU21" t="s">
        <v>0</v>
      </c>
      <c r="CV21" s="1">
        <f ca="1"/>
        <v>2.7271707865839798E-2</v>
      </c>
      <c r="CW21" s="1">
        <f ca="1"/>
        <v>0.10406509625610369</v>
      </c>
      <c r="CX21" s="1">
        <f ca="1"/>
        <v>0.45298086549395344</v>
      </c>
      <c r="CY21" s="1">
        <f ca="1"/>
        <v>0.30704919724306745</v>
      </c>
      <c r="CZ21" s="1">
        <f ca="1"/>
        <v>0.10863313314103572</v>
      </c>
    </row>
    <row r="22" spans="1:104">
      <c r="A22" s="11">
        <f>A17</f>
        <v>202102</v>
      </c>
      <c r="B22" t="s">
        <v>42</v>
      </c>
      <c r="C22" s="1" t="str">
        <f>VLOOKUP($A22,'WCD II_our'!$V:$AB,2,0)</f>
        <v>N/A</v>
      </c>
      <c r="D22" s="1" t="str">
        <f>VLOOKUP($A22,'WCD II_our'!$V:$AB,3,0)</f>
        <v>N/A</v>
      </c>
      <c r="E22" s="1" t="str">
        <f>VLOOKUP($A22,'WCD II_our'!$V:$AB,4,0)</f>
        <v>N/A</v>
      </c>
      <c r="F22" s="1" t="str">
        <f>VLOOKUP($A22,'WCD II_our'!$V:$AB,5,0)</f>
        <v>N/A</v>
      </c>
      <c r="G22" s="1" t="str">
        <f>VLOOKUP($A22,'WCD II_our'!$V:$AB,6,0)</f>
        <v>N/A</v>
      </c>
      <c r="H22" s="1" t="str">
        <f>VLOOKUP($A22,'WCD II_our'!$V:$AB,7,0)</f>
        <v>N/A</v>
      </c>
      <c r="K22" t="s">
        <v>42</v>
      </c>
      <c r="L22" s="1" t="str">
        <f t="shared" si="16"/>
        <v>N/A</v>
      </c>
      <c r="M22" s="1" t="str">
        <f t="shared" si="12"/>
        <v>N/A</v>
      </c>
      <c r="N22" s="1" t="str">
        <f t="shared" si="12"/>
        <v>N/A</v>
      </c>
      <c r="O22" s="1" t="str">
        <f t="shared" si="12"/>
        <v>N/A</v>
      </c>
      <c r="P22" s="1" t="str">
        <f t="shared" si="12"/>
        <v>N/A</v>
      </c>
      <c r="S22" t="s">
        <v>42</v>
      </c>
      <c r="T22" s="1" t="str">
        <f t="shared" si="17"/>
        <v/>
      </c>
      <c r="U22" s="1" t="str">
        <f t="shared" si="13"/>
        <v/>
      </c>
      <c r="V22" s="1" t="str">
        <f t="shared" si="13"/>
        <v/>
      </c>
      <c r="W22" s="1" t="str">
        <f t="shared" si="13"/>
        <v/>
      </c>
      <c r="X22" s="1" t="str">
        <f t="shared" si="13"/>
        <v/>
      </c>
      <c r="AA22" t="s">
        <v>42</v>
      </c>
      <c r="AB22" s="1" t="str">
        <f t="shared" si="18"/>
        <v/>
      </c>
      <c r="AC22" s="1" t="str">
        <f t="shared" si="14"/>
        <v/>
      </c>
      <c r="AD22" s="1" t="str">
        <f t="shared" si="14"/>
        <v/>
      </c>
      <c r="AE22" s="1" t="str">
        <f t="shared" si="14"/>
        <v/>
      </c>
      <c r="AF22" s="1" t="str">
        <f t="shared" si="14"/>
        <v/>
      </c>
      <c r="AI22" t="s">
        <v>42</v>
      </c>
      <c r="AJ22" s="1">
        <v>0</v>
      </c>
      <c r="AK22" s="1">
        <v>0</v>
      </c>
      <c r="AL22" s="1" t="str">
        <f>IF(AD22="","",(SUM(AB22:AD22)))</f>
        <v/>
      </c>
      <c r="AM22" s="1" t="str">
        <f>IFERROR(AE22,"")</f>
        <v/>
      </c>
      <c r="AN22" s="1" t="str">
        <f>IF(AF22="","",(SUM(AF22)))</f>
        <v/>
      </c>
      <c r="AP22" s="34">
        <f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>IF(AM22="",AT15,AL22*(1-$AP22))</f>
        <v>0</v>
      </c>
      <c r="AU22" s="1">
        <f>IF(AM22="",AU15,AM22+AL22*$AP22+AN22*$AP22)</f>
        <v>0.5</v>
      </c>
      <c r="AV22" s="1">
        <f>IF(AM22="",AV15,AN22*(1-$AP22))</f>
        <v>0.5</v>
      </c>
      <c r="AW22" s="1"/>
      <c r="AY22" t="s">
        <v>42</v>
      </c>
      <c r="AZ22" s="10"/>
      <c r="BA22" s="10"/>
      <c r="BB22" s="10">
        <f>_xlfn.NORM.S.INV(IF(AT22=0,0.01%,AT22))</f>
        <v>-3.71901648545568</v>
      </c>
      <c r="BC22" s="10"/>
      <c r="BD22" s="10">
        <f>-_xlfn.NORM.S.INV(IF(AV22=0,0.01%,AV22))</f>
        <v>0</v>
      </c>
      <c r="BG22" t="s">
        <v>42</v>
      </c>
      <c r="BH22" s="10"/>
      <c r="BI22" s="10"/>
      <c r="BJ22" s="10">
        <f>BB22-$BB$8</f>
        <v>0</v>
      </c>
      <c r="BK22" s="10"/>
      <c r="BL22" s="10">
        <f>BD22-$BD$8</f>
        <v>0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si="15"/>
        <v>0</v>
      </c>
      <c r="BS22" s="1">
        <f t="shared" si="15"/>
        <v>0.5</v>
      </c>
      <c r="BT22" s="1">
        <f t="shared" si="15"/>
        <v>0.5</v>
      </c>
      <c r="BW22" t="s">
        <v>42</v>
      </c>
      <c r="BX22" s="1">
        <v>0</v>
      </c>
      <c r="BY22" s="1">
        <v>0</v>
      </c>
      <c r="BZ22" s="1">
        <v>0</v>
      </c>
      <c r="CA22" s="1">
        <v>0.25</v>
      </c>
      <c r="CB22" s="1">
        <v>0.75</v>
      </c>
      <c r="CE22" t="s">
        <v>42</v>
      </c>
      <c r="CF22" s="10"/>
      <c r="CG22" s="10"/>
      <c r="CH22" s="10">
        <f ca="1">MIN($CH$8+CD18,0)</f>
        <v>-2.065531013409533</v>
      </c>
      <c r="CI22" s="10"/>
      <c r="CJ22" s="10">
        <f ca="1">MAX($CJ$8+CD18,0)</f>
        <v>0.20372320906153837</v>
      </c>
      <c r="CM22" t="s">
        <v>42</v>
      </c>
      <c r="CN22" s="1">
        <v>0</v>
      </c>
      <c r="CO22" s="1">
        <v>0</v>
      </c>
      <c r="CP22" s="1">
        <f ca="1">_xlfn.NORM.S.DIST(CH22,1)</f>
        <v>1.9436392110691161E-2</v>
      </c>
      <c r="CQ22" s="1">
        <f ca="1">1-CP22-CR22</f>
        <v>0.56127870572816352</v>
      </c>
      <c r="CR22" s="1">
        <f ca="1">_xlfn.NORM.S.DIST(-CJ22,1)</f>
        <v>0.41928490216114533</v>
      </c>
      <c r="CU22" t="s">
        <v>42</v>
      </c>
      <c r="CV22" s="1">
        <f ca="1"/>
        <v>0</v>
      </c>
      <c r="CW22" s="1">
        <f ca="1"/>
        <v>1.7909601939849224E-3</v>
      </c>
      <c r="CX22" s="1">
        <f ca="1"/>
        <v>2.251061963358366E-2</v>
      </c>
      <c r="CY22" s="1">
        <f ca="1"/>
        <v>0.31394843964684932</v>
      </c>
      <c r="CZ22" s="1">
        <f ca="1"/>
        <v>0.66174998052558209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>
        <f ca="1"/>
        <v>0</v>
      </c>
      <c r="CW23" s="1">
        <f ca="1"/>
        <v>0</v>
      </c>
      <c r="CX23" s="1">
        <f ca="1"/>
        <v>0</v>
      </c>
      <c r="CY23" s="1">
        <f ca="1"/>
        <v>0</v>
      </c>
      <c r="CZ23" s="1">
        <f ca="1"/>
        <v>1</v>
      </c>
    </row>
    <row r="24" spans="1:104">
      <c r="A24" s="9">
        <f>IF(RIGHT(A17,2)="12",(VALUE(LEFT(A17,4))+1)*100+1,A17+1)</f>
        <v>202103</v>
      </c>
      <c r="J24" s="9">
        <f>$A24</f>
        <v>202103</v>
      </c>
      <c r="R24" s="9">
        <f>$A24</f>
        <v>202103</v>
      </c>
      <c r="Z24" s="9">
        <f>$A24</f>
        <v>202103</v>
      </c>
      <c r="AH24" s="9">
        <f>$A24</f>
        <v>202103</v>
      </c>
      <c r="AP24" s="9">
        <f>$A24</f>
        <v>202103</v>
      </c>
      <c r="AX24" s="9">
        <f>$A24</f>
        <v>202103</v>
      </c>
      <c r="BF24" s="9">
        <f>$A24</f>
        <v>202103</v>
      </c>
      <c r="BN24" s="9">
        <f>$A24</f>
        <v>202103</v>
      </c>
      <c r="BO24" s="9">
        <f>BO17+1</f>
        <v>3</v>
      </c>
      <c r="BV24" s="9">
        <f>$A24</f>
        <v>202103</v>
      </c>
      <c r="BW24" s="9">
        <f>BW17+1</f>
        <v>3</v>
      </c>
      <c r="CD24" s="9">
        <f>$A24</f>
        <v>202103</v>
      </c>
      <c r="CE24" s="9">
        <f>CE17+1</f>
        <v>3</v>
      </c>
      <c r="CL24" s="9">
        <f>$A24</f>
        <v>202103</v>
      </c>
      <c r="CM24" s="9">
        <f>CM17+1</f>
        <v>3</v>
      </c>
      <c r="CT24" s="9">
        <f>$A24</f>
        <v>202103</v>
      </c>
      <c r="CU24" s="9">
        <f>CU17+1</f>
        <v>3</v>
      </c>
    </row>
    <row r="25" spans="1:104"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>AVERAGE(BH26:BL29)</f>
        <v>0.63504561689934891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>
        <f ca="1">VLOOKUP(CD24,regress!B:K,10,0)</f>
        <v>0.15100280215070988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>
        <f>A24</f>
        <v>202103</v>
      </c>
      <c r="B26" t="s">
        <v>2</v>
      </c>
      <c r="C26" s="1">
        <f>VLOOKUP($A26,'WCD II_our'!$A:$G,2,0)</f>
        <v>3.3826004641208697E-2</v>
      </c>
      <c r="D26" s="1">
        <f>VLOOKUP($A26,'WCD II_our'!$A:$G,3,0)</f>
        <v>0.96051444863170299</v>
      </c>
      <c r="E26" s="1">
        <f>VLOOKUP($A26,'WCD II_our'!$A:$G,4,0)</f>
        <v>5.65954672708805E-3</v>
      </c>
      <c r="F26" s="1">
        <f>VLOOKUP($A26,'WCD II_our'!$A:$G,5,0)</f>
        <v>0</v>
      </c>
      <c r="G26" s="1">
        <f>VLOOKUP($A26,'WCD II_our'!$A:$G,6,0)</f>
        <v>0</v>
      </c>
      <c r="H26" s="1">
        <f>VLOOKUP($A26,'WCD II_our'!$A:$G,7,0)</f>
        <v>0</v>
      </c>
      <c r="K26" t="s">
        <v>2</v>
      </c>
      <c r="L26" s="1">
        <f>IF(TYPE(D26)=1,IF(D26&gt;100%,100%,IF(D26&lt;0,0,D26)),D26)</f>
        <v>0.96051444863170299</v>
      </c>
      <c r="M26" s="1">
        <f t="shared" ref="M26:P29" si="20">IF(TYPE(E26)=1,IF(E26&gt;100%,100%,IF(E26&lt;0,0,E26)),E26)</f>
        <v>5.65954672708805E-3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>IFERROR(L26/SUM($L26:$P26),"")</f>
        <v>0.99414231105962825</v>
      </c>
      <c r="U26" s="1">
        <f t="shared" ref="U26:X29" si="21">IFERROR(M26/SUM($L26:$P26),"")</f>
        <v>5.8576889403718262E-3</v>
      </c>
      <c r="V26" s="1">
        <f t="shared" si="21"/>
        <v>0</v>
      </c>
      <c r="W26" s="1">
        <f t="shared" si="21"/>
        <v>0</v>
      </c>
      <c r="X26" s="1">
        <f t="shared" si="21"/>
        <v>0</v>
      </c>
      <c r="AA26" t="s">
        <v>2</v>
      </c>
      <c r="AB26" s="1">
        <f>IFERROR(T26,"")</f>
        <v>0.99414231105962825</v>
      </c>
      <c r="AC26" s="1">
        <f t="shared" ref="AC26:AF29" si="22">IFERROR(U26,"")</f>
        <v>5.8576889403718262E-3</v>
      </c>
      <c r="AD26" s="1">
        <f t="shared" si="22"/>
        <v>0</v>
      </c>
      <c r="AE26" s="1">
        <f t="shared" si="22"/>
        <v>0</v>
      </c>
      <c r="AF26" s="1">
        <f t="shared" si="22"/>
        <v>0</v>
      </c>
      <c r="AI26" t="s">
        <v>2</v>
      </c>
      <c r="AJ26" s="1">
        <f>IFERROR(AB26,"")</f>
        <v>0.99414231105962825</v>
      </c>
      <c r="AK26" s="1">
        <f>IF(AC26="","",SUM(AC26:AF26))</f>
        <v>5.8576889403718262E-3</v>
      </c>
      <c r="AL26" s="1">
        <v>0</v>
      </c>
      <c r="AM26" s="1">
        <v>0</v>
      </c>
      <c r="AN26" s="1">
        <v>0</v>
      </c>
      <c r="AQ26" t="s">
        <v>2</v>
      </c>
      <c r="AR26" s="1">
        <f>IF(AJ26="",AR19,MAX(AJ26,50%))</f>
        <v>0.99414231105962825</v>
      </c>
      <c r="AS26" s="1">
        <f>IF(AK26="",AS19,MIN(AK26,50%))</f>
        <v>5.8576889403718262E-3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>-_xlfn.NORM.S.INV(IF(AS26=0,0.01%,AS26))</f>
        <v>2.5206035009535706</v>
      </c>
      <c r="BB26" s="10"/>
      <c r="BC26" s="10"/>
      <c r="BG26" t="s">
        <v>2</v>
      </c>
      <c r="BH26" s="10"/>
      <c r="BI26" s="10">
        <f>BA26-$BA$5</f>
        <v>0.1220779161472465</v>
      </c>
      <c r="BJ26" s="10"/>
      <c r="BK26" s="10"/>
      <c r="BO26" t="s">
        <v>2</v>
      </c>
      <c r="BP26" s="1">
        <f>AR26</f>
        <v>0.99414231105962825</v>
      </c>
      <c r="BQ26" s="1">
        <f t="shared" ref="BQ26:BT29" si="23">AS26</f>
        <v>5.8576889403718262E-3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ref="BX26:CB30">MMULT(BX19:CB23,BP26:BT30)</f>
        <v>0.98570438132139071</v>
      </c>
      <c r="BY26" s="1">
        <v>1.2038456155229766E-2</v>
      </c>
      <c r="BZ26" s="1">
        <v>2.2571625233795481E-3</v>
      </c>
      <c r="CA26" s="1">
        <v>0</v>
      </c>
      <c r="CB26" s="1">
        <v>0</v>
      </c>
      <c r="CE26" t="s">
        <v>2</v>
      </c>
      <c r="CF26" s="10"/>
      <c r="CG26" s="10">
        <f ca="1">MAX($CG$5+CD25,0)</f>
        <v>2.4861569080152051</v>
      </c>
      <c r="CH26" s="10"/>
      <c r="CI26" s="10"/>
      <c r="CJ26" s="10"/>
      <c r="CM26" t="s">
        <v>2</v>
      </c>
      <c r="CN26" s="1">
        <f ca="1">1-CO26</f>
        <v>0.99354344918222337</v>
      </c>
      <c r="CO26" s="1">
        <f ca="1">_xlfn.NORM.S.DIST(-CG26,1)</f>
        <v>6.4565508177766313E-3</v>
      </c>
      <c r="CP26" s="1">
        <v>0</v>
      </c>
      <c r="CQ26" s="1">
        <v>0</v>
      </c>
      <c r="CR26" s="1">
        <v>0</v>
      </c>
      <c r="CU26" t="s">
        <v>2</v>
      </c>
      <c r="CV26" s="1" cm="1">
        <f t="array" aca="1" ref="CV26:CZ30" ca="1">MMULT(CV19:CZ23,CN26:CR30)</f>
        <v>0.98571574595235489</v>
      </c>
      <c r="CW26" s="1">
        <f ca="1"/>
        <v>1.0163563406755635E-2</v>
      </c>
      <c r="CX26" s="1">
        <f ca="1"/>
        <v>3.653646803235626E-3</v>
      </c>
      <c r="CY26" s="1">
        <f ca="1"/>
        <v>4.6704383765385009E-4</v>
      </c>
      <c r="CZ26" s="1">
        <f ca="1"/>
        <v>0</v>
      </c>
    </row>
    <row r="27" spans="1:104">
      <c r="A27" s="11">
        <f>A24</f>
        <v>202103</v>
      </c>
      <c r="B27" t="s">
        <v>1</v>
      </c>
      <c r="C27" s="1">
        <f>VLOOKUP($A27,'WCD II_our'!$H:$N,2,0)</f>
        <v>0</v>
      </c>
      <c r="D27" s="1">
        <f>VLOOKUP($A27,'WCD II_our'!$H:$N,3,0)</f>
        <v>0.554293825676483</v>
      </c>
      <c r="E27" s="1">
        <f>VLOOKUP($A27,'WCD II_our'!$H:$N,4,0)</f>
        <v>0.27073312905372099</v>
      </c>
      <c r="F27" s="1">
        <f>VLOOKUP($A27,'WCD II_our'!$H:$N,5,0)</f>
        <v>0.17497304526979501</v>
      </c>
      <c r="G27" s="1">
        <f>VLOOKUP($A27,'WCD II_our'!$H:$N,6,0)</f>
        <v>0</v>
      </c>
      <c r="H27" s="1">
        <f>VLOOKUP($A27,'WCD II_our'!$H:$N,7,0)</f>
        <v>0</v>
      </c>
      <c r="K27" t="s">
        <v>1</v>
      </c>
      <c r="L27" s="1">
        <f t="shared" ref="L27:L29" si="24">IF(TYPE(D27)=1,IF(D27&gt;100%,100%,IF(D27&lt;0,0,D27)),D27)</f>
        <v>0.554293825676483</v>
      </c>
      <c r="M27" s="1">
        <f t="shared" si="20"/>
        <v>0.27073312905372099</v>
      </c>
      <c r="N27" s="1">
        <f t="shared" si="20"/>
        <v>0.17497304526979501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si="25">IFERROR(L27/SUM($L27:$P27),"")</f>
        <v>0.55429382567648344</v>
      </c>
      <c r="U27" s="1">
        <f t="shared" si="21"/>
        <v>0.27073312905372121</v>
      </c>
      <c r="V27" s="1">
        <f t="shared" si="21"/>
        <v>0.17497304526979518</v>
      </c>
      <c r="W27" s="1">
        <f t="shared" si="21"/>
        <v>0</v>
      </c>
      <c r="X27" s="1">
        <f t="shared" si="21"/>
        <v>0</v>
      </c>
      <c r="AA27" t="s">
        <v>1</v>
      </c>
      <c r="AB27" s="1">
        <f t="shared" ref="AB27:AB29" si="26">IFERROR(T27,"")</f>
        <v>0.55429382567648344</v>
      </c>
      <c r="AC27" s="1">
        <f t="shared" si="22"/>
        <v>0.27073312905372121</v>
      </c>
      <c r="AD27" s="1">
        <f t="shared" si="22"/>
        <v>0.17497304526979518</v>
      </c>
      <c r="AE27" s="1">
        <f t="shared" si="22"/>
        <v>0</v>
      </c>
      <c r="AF27" s="1">
        <f t="shared" si="22"/>
        <v>0</v>
      </c>
      <c r="AI27" t="s">
        <v>1</v>
      </c>
      <c r="AJ27" s="1">
        <f>IF(AB27="","",(SUM(AB27)))</f>
        <v>0.55429382567648344</v>
      </c>
      <c r="AK27" s="1">
        <f>IFERROR(AC27,"")</f>
        <v>0.27073312905372121</v>
      </c>
      <c r="AL27" s="1">
        <f>IF(AD27="","",(SUM(AD27:AF27)))</f>
        <v>0.17497304526979518</v>
      </c>
      <c r="AM27" s="1">
        <v>0</v>
      </c>
      <c r="AN27" s="1">
        <v>0</v>
      </c>
      <c r="AP27" s="34">
        <f>IF(AK27&gt;=MAX(AJ27,AL27),0,(MAX(AJ27,AL27)-AK27)/(2*MAX(AJ27,AL27)+MIN(AJ27,AL27)))</f>
        <v>0.2209172479095475</v>
      </c>
      <c r="AQ27" t="s">
        <v>1</v>
      </c>
      <c r="AR27" s="1">
        <f>IF(AK27="",AR20,AJ27*(1-$AP27))</f>
        <v>0.43184075917478026</v>
      </c>
      <c r="AS27" s="1">
        <f>IF(AK27="",AS20,AK27+AJ27*$AP27+AL27*$AP27)</f>
        <v>0.43184075917478026</v>
      </c>
      <c r="AT27" s="1">
        <f>IF(AK27="",AT20,AL27*(1-$AP27))</f>
        <v>0.13631848165043936</v>
      </c>
      <c r="AU27" s="1">
        <v>0</v>
      </c>
      <c r="AV27" s="1">
        <v>0</v>
      </c>
      <c r="AW27" s="1"/>
      <c r="AY27" t="s">
        <v>1</v>
      </c>
      <c r="AZ27" s="10">
        <f>_xlfn.NORM.S.INV(IF(AR27=0,0.01%,AR27))</f>
        <v>-0.17168965603068864</v>
      </c>
      <c r="BA27" s="10"/>
      <c r="BB27" s="10">
        <f>-_xlfn.NORM.S.INV(IF(AT27=0,0.01%,AT27))</f>
        <v>1.097010131303211</v>
      </c>
      <c r="BC27" s="10"/>
      <c r="BG27" t="s">
        <v>1</v>
      </c>
      <c r="BH27" s="10">
        <f>AZ27-$AZ$6</f>
        <v>-5.5381269085737775E-2</v>
      </c>
      <c r="BI27" s="10"/>
      <c r="BJ27" s="10">
        <f>BB27-$BB$6</f>
        <v>-0.22795196830718378</v>
      </c>
      <c r="BK27" s="10"/>
      <c r="BO27" t="s">
        <v>1</v>
      </c>
      <c r="BP27" s="1">
        <f t="shared" ref="BP27:BP29" si="27">AR27</f>
        <v>0.43184075917478026</v>
      </c>
      <c r="BQ27" s="1">
        <f t="shared" si="23"/>
        <v>0.43184075917478026</v>
      </c>
      <c r="BR27" s="1">
        <f t="shared" si="23"/>
        <v>0.13631848165043936</v>
      </c>
      <c r="BS27" s="1">
        <f t="shared" si="23"/>
        <v>0</v>
      </c>
      <c r="BT27" s="1">
        <f t="shared" si="23"/>
        <v>0</v>
      </c>
      <c r="BW27" t="s">
        <v>1</v>
      </c>
      <c r="BX27" s="1">
        <v>0.80282362828833143</v>
      </c>
      <c r="BY27" s="1">
        <v>0.13348439481448071</v>
      </c>
      <c r="BZ27" s="1">
        <v>6.3691976897187835E-2</v>
      </c>
      <c r="CA27" s="1">
        <v>0</v>
      </c>
      <c r="CB27" s="1">
        <v>0</v>
      </c>
      <c r="CE27" t="s">
        <v>1</v>
      </c>
      <c r="CF27" s="10">
        <f ca="1">MIN($CF$6+CD25,0)</f>
        <v>-0.59013850808361834</v>
      </c>
      <c r="CG27" s="10"/>
      <c r="CH27" s="10">
        <f ca="1">MAX($CH$6+CD25,0)</f>
        <v>0.53635021695754559</v>
      </c>
      <c r="CI27" s="10"/>
      <c r="CJ27" s="10"/>
      <c r="CM27" t="s">
        <v>1</v>
      </c>
      <c r="CN27" s="1">
        <f ca="1">_xlfn.NORM.S.DIST(CF27,1)</f>
        <v>0.27754889691281082</v>
      </c>
      <c r="CO27" s="1">
        <f ca="1">1-CN27-CP27</f>
        <v>0.42659283777139712</v>
      </c>
      <c r="CP27" s="1">
        <f ca="1">_xlfn.NORM.S.DIST(-CH27,1)</f>
        <v>0.29585826531579207</v>
      </c>
      <c r="CQ27" s="1">
        <v>0</v>
      </c>
      <c r="CR27" s="1">
        <v>0</v>
      </c>
      <c r="CU27" t="s">
        <v>1</v>
      </c>
      <c r="CV27" s="1">
        <f ca="1"/>
        <v>0.45910758548393221</v>
      </c>
      <c r="CW27" s="1">
        <f ca="1"/>
        <v>0.12213098492992838</v>
      </c>
      <c r="CX27" s="1">
        <f ca="1"/>
        <v>0.26530955432634951</v>
      </c>
      <c r="CY27" s="1">
        <f ca="1"/>
        <v>0.1216966418365443</v>
      </c>
      <c r="CZ27" s="1">
        <f ca="1"/>
        <v>3.1755233423245703E-2</v>
      </c>
    </row>
    <row r="28" spans="1:104">
      <c r="A28" s="11">
        <f>A24</f>
        <v>202103</v>
      </c>
      <c r="B28" t="s">
        <v>0</v>
      </c>
      <c r="C28" s="1">
        <f>VLOOKUP($A28,'WCD II_our'!$O:$U,2,0)</f>
        <v>0</v>
      </c>
      <c r="D28" s="1">
        <f>VLOOKUP($A28,'WCD II_our'!$O:$U,3,0)</f>
        <v>1</v>
      </c>
      <c r="E28" s="1">
        <f>VLOOKUP($A28,'WCD II_our'!$O:$U,4,0)</f>
        <v>0</v>
      </c>
      <c r="F28" s="1">
        <f>VLOOKUP($A28,'WCD II_our'!$O:$U,5,0)</f>
        <v>0</v>
      </c>
      <c r="G28" s="1">
        <f>VLOOKUP($A28,'WCD II_our'!$O:$U,6,0)</f>
        <v>0</v>
      </c>
      <c r="H28" s="1">
        <f>VLOOKUP($A28,'WCD II_our'!$O:$U,7,0)</f>
        <v>0</v>
      </c>
      <c r="K28" t="s">
        <v>0</v>
      </c>
      <c r="L28" s="1">
        <f t="shared" si="24"/>
        <v>1</v>
      </c>
      <c r="M28" s="1">
        <f t="shared" si="20"/>
        <v>0</v>
      </c>
      <c r="N28" s="1">
        <f t="shared" si="20"/>
        <v>0</v>
      </c>
      <c r="O28" s="1">
        <f t="shared" si="20"/>
        <v>0</v>
      </c>
      <c r="P28" s="1">
        <f t="shared" si="20"/>
        <v>0</v>
      </c>
      <c r="S28" t="s">
        <v>0</v>
      </c>
      <c r="T28" s="1">
        <f t="shared" si="25"/>
        <v>1</v>
      </c>
      <c r="U28" s="1">
        <f t="shared" si="21"/>
        <v>0</v>
      </c>
      <c r="V28" s="1">
        <f t="shared" si="21"/>
        <v>0</v>
      </c>
      <c r="W28" s="1">
        <f t="shared" si="21"/>
        <v>0</v>
      </c>
      <c r="X28" s="1">
        <f t="shared" si="21"/>
        <v>0</v>
      </c>
      <c r="AA28" t="s">
        <v>0</v>
      </c>
      <c r="AB28" s="1">
        <f t="shared" si="26"/>
        <v>1</v>
      </c>
      <c r="AC28" s="1">
        <f t="shared" si="22"/>
        <v>0</v>
      </c>
      <c r="AD28" s="1">
        <f t="shared" si="22"/>
        <v>0</v>
      </c>
      <c r="AE28" s="1">
        <f t="shared" si="22"/>
        <v>0</v>
      </c>
      <c r="AF28" s="1">
        <f t="shared" si="22"/>
        <v>0</v>
      </c>
      <c r="AI28" t="s">
        <v>0</v>
      </c>
      <c r="AJ28" s="1">
        <v>0</v>
      </c>
      <c r="AK28" s="1">
        <f>IF(AC28="","",(SUM(AB28:AC28)))</f>
        <v>1</v>
      </c>
      <c r="AL28" s="1">
        <f>IFERROR(AD28,"")</f>
        <v>0</v>
      </c>
      <c r="AM28" s="1">
        <f>IF(AE28="","",(SUM(AE28:AF28)))</f>
        <v>0</v>
      </c>
      <c r="AN28" s="1">
        <v>0</v>
      </c>
      <c r="AP28" s="34">
        <f>IF(AL28&gt;=MAX(AK28,AM28),0,(MAX(AK28,AM28)-AL28)/(2*MAX(AK28,AM28)+MIN(AK28,AM28)))</f>
        <v>0.5</v>
      </c>
      <c r="AQ28" t="s">
        <v>0</v>
      </c>
      <c r="AR28" s="1">
        <v>0</v>
      </c>
      <c r="AS28" s="1">
        <f>IF(AL28="",AS21,AK28*(1-$AP28))</f>
        <v>0.5</v>
      </c>
      <c r="AT28" s="1">
        <f>IF(AL28="",AT21,AL28+AK28*$AP28+AM28*$AP28)</f>
        <v>0.5</v>
      </c>
      <c r="AU28" s="1">
        <f>IF(AL28="",AU21,AM28*(1-$AP28))</f>
        <v>0</v>
      </c>
      <c r="AV28" s="1">
        <v>0</v>
      </c>
      <c r="AW28" s="1"/>
      <c r="AY28" t="s">
        <v>0</v>
      </c>
      <c r="AZ28" s="10"/>
      <c r="BA28" s="10">
        <f>_xlfn.NORM.S.INV(IF(AS28=0,0.01%,AS28))</f>
        <v>0</v>
      </c>
      <c r="BB28" s="10"/>
      <c r="BC28" s="10">
        <f>-_xlfn.NORM.S.INV(IF(AU28=0,0.01%,AU28))</f>
        <v>3.71901648545568</v>
      </c>
      <c r="BG28" t="s">
        <v>0</v>
      </c>
      <c r="BH28" s="10"/>
      <c r="BI28" s="10">
        <f>BA28-$BA$7</f>
        <v>1.0675705238781419</v>
      </c>
      <c r="BJ28" s="10"/>
      <c r="BK28" s="10">
        <f>BC28-$BC$7</f>
        <v>3.539004115662975</v>
      </c>
      <c r="BO28" t="s">
        <v>0</v>
      </c>
      <c r="BP28" s="1">
        <f t="shared" si="27"/>
        <v>0</v>
      </c>
      <c r="BQ28" s="1">
        <f t="shared" si="23"/>
        <v>0.5</v>
      </c>
      <c r="BR28" s="1">
        <f t="shared" si="23"/>
        <v>0.5</v>
      </c>
      <c r="BS28" s="1">
        <f t="shared" si="23"/>
        <v>0</v>
      </c>
      <c r="BT28" s="1">
        <f t="shared" si="23"/>
        <v>0</v>
      </c>
      <c r="BW28" t="s">
        <v>0</v>
      </c>
      <c r="BX28" s="1">
        <v>0.11467925549077956</v>
      </c>
      <c r="BY28" s="1">
        <v>0.15490924015981838</v>
      </c>
      <c r="BZ28" s="1">
        <v>0.11816660639021841</v>
      </c>
      <c r="CA28" s="1">
        <v>0.19897959183673469</v>
      </c>
      <c r="CB28" s="1">
        <v>0.41326530612244894</v>
      </c>
      <c r="CE28" t="s">
        <v>0</v>
      </c>
      <c r="CF28" s="10"/>
      <c r="CG28" s="10">
        <f ca="1">MIN($CG$7+CD25,0)</f>
        <v>-1.3254834106965363</v>
      </c>
      <c r="CH28" s="10"/>
      <c r="CI28" s="10">
        <f ca="1">MAX($CI$7+CD25,0)</f>
        <v>0.63747737652860326</v>
      </c>
      <c r="CJ28" s="10"/>
      <c r="CM28" t="s">
        <v>0</v>
      </c>
      <c r="CN28" s="1">
        <v>0</v>
      </c>
      <c r="CO28" s="1">
        <f ca="1">_xlfn.NORM.S.DIST(CG28,1)</f>
        <v>9.2505434039882664E-2</v>
      </c>
      <c r="CP28" s="1">
        <f ca="1">1-CO28-CQ28</f>
        <v>0.6455875951403689</v>
      </c>
      <c r="CQ28" s="1">
        <f ca="1">_xlfn.NORM.S.DIST(-CI28,1)</f>
        <v>0.26190697081974845</v>
      </c>
      <c r="CR28" s="1">
        <v>0</v>
      </c>
      <c r="CU28" t="s">
        <v>0</v>
      </c>
      <c r="CV28" s="1">
        <f ca="1"/>
        <v>5.5978779371123499E-2</v>
      </c>
      <c r="CW28" s="1">
        <f ca="1"/>
        <v>8.6472697466848089E-2</v>
      </c>
      <c r="CX28" s="1">
        <f ca="1"/>
        <v>0.32867098165736208</v>
      </c>
      <c r="CY28" s="1">
        <f ca="1"/>
        <v>0.28698057577050451</v>
      </c>
      <c r="CZ28" s="1">
        <f ca="1"/>
        <v>0.24189696573416192</v>
      </c>
    </row>
    <row r="29" spans="1:104">
      <c r="A29" s="11">
        <f>A24</f>
        <v>202103</v>
      </c>
      <c r="B29" t="s">
        <v>42</v>
      </c>
      <c r="C29" s="1" t="str">
        <f>VLOOKUP($A29,'WCD II_our'!$V:$AB,2,0)</f>
        <v>N/A</v>
      </c>
      <c r="D29" s="1" t="str">
        <f>VLOOKUP($A29,'WCD II_our'!$V:$AB,3,0)</f>
        <v>N/A</v>
      </c>
      <c r="E29" s="1" t="str">
        <f>VLOOKUP($A29,'WCD II_our'!$V:$AB,4,0)</f>
        <v>N/A</v>
      </c>
      <c r="F29" s="1" t="str">
        <f>VLOOKUP($A29,'WCD II_our'!$V:$AB,5,0)</f>
        <v>N/A</v>
      </c>
      <c r="G29" s="1" t="str">
        <f>VLOOKUP($A29,'WCD II_our'!$V:$AB,6,0)</f>
        <v>N/A</v>
      </c>
      <c r="H29" s="1" t="str">
        <f>VLOOKUP($A29,'WCD II_our'!$V:$AB,7,0)</f>
        <v>N/A</v>
      </c>
      <c r="K29" t="s">
        <v>42</v>
      </c>
      <c r="L29" s="1" t="str">
        <f t="shared" si="24"/>
        <v>N/A</v>
      </c>
      <c r="M29" s="1" t="str">
        <f t="shared" si="20"/>
        <v>N/A</v>
      </c>
      <c r="N29" s="1" t="str">
        <f t="shared" si="20"/>
        <v>N/A</v>
      </c>
      <c r="O29" s="1" t="str">
        <f t="shared" si="20"/>
        <v>N/A</v>
      </c>
      <c r="P29" s="1" t="str">
        <f t="shared" si="20"/>
        <v>N/A</v>
      </c>
      <c r="S29" t="s">
        <v>42</v>
      </c>
      <c r="T29" s="1" t="str">
        <f t="shared" si="25"/>
        <v/>
      </c>
      <c r="U29" s="1" t="str">
        <f t="shared" si="21"/>
        <v/>
      </c>
      <c r="V29" s="1" t="str">
        <f t="shared" si="21"/>
        <v/>
      </c>
      <c r="W29" s="1" t="str">
        <f t="shared" si="21"/>
        <v/>
      </c>
      <c r="X29" s="1" t="str">
        <f t="shared" si="21"/>
        <v/>
      </c>
      <c r="AA29" t="s">
        <v>42</v>
      </c>
      <c r="AB29" s="1" t="str">
        <f t="shared" si="26"/>
        <v/>
      </c>
      <c r="AC29" s="1" t="str">
        <f t="shared" si="22"/>
        <v/>
      </c>
      <c r="AD29" s="1" t="str">
        <f t="shared" si="22"/>
        <v/>
      </c>
      <c r="AE29" s="1" t="str">
        <f t="shared" si="22"/>
        <v/>
      </c>
      <c r="AF29" s="1" t="str">
        <f t="shared" si="22"/>
        <v/>
      </c>
      <c r="AI29" t="s">
        <v>42</v>
      </c>
      <c r="AJ29" s="1">
        <v>0</v>
      </c>
      <c r="AK29" s="1">
        <v>0</v>
      </c>
      <c r="AL29" s="1" t="str">
        <f>IF(AD29="","",(SUM(AB29:AD29)))</f>
        <v/>
      </c>
      <c r="AM29" s="1" t="str">
        <f>IFERROR(AE29,"")</f>
        <v/>
      </c>
      <c r="AN29" s="1" t="str">
        <f>IF(AF29="","",(SUM(AF29)))</f>
        <v/>
      </c>
      <c r="AP29" s="34">
        <f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>IF(AM29="",AT22,AL29*(1-$AP29))</f>
        <v>0</v>
      </c>
      <c r="AU29" s="1">
        <f>IF(AM29="",AU22,AM29+AL29*$AP29+AN29*$AP29)</f>
        <v>0.5</v>
      </c>
      <c r="AV29" s="1">
        <f>IF(AM29="",AV22,AN29*(1-$AP29))</f>
        <v>0.5</v>
      </c>
      <c r="AW29" s="1"/>
      <c r="AY29" t="s">
        <v>42</v>
      </c>
      <c r="AZ29" s="10"/>
      <c r="BA29" s="10"/>
      <c r="BB29" s="10">
        <f>_xlfn.NORM.S.INV(IF(AT29=0,0.01%,AT29))</f>
        <v>-3.71901648545568</v>
      </c>
      <c r="BC29" s="10"/>
      <c r="BD29" s="10">
        <f>-_xlfn.NORM.S.INV(IF(AV29=0,0.01%,AV29))</f>
        <v>0</v>
      </c>
      <c r="BG29" t="s">
        <v>42</v>
      </c>
      <c r="BH29" s="10"/>
      <c r="BI29" s="10"/>
      <c r="BJ29" s="10">
        <f>BB29-$BB$8</f>
        <v>0</v>
      </c>
      <c r="BK29" s="10"/>
      <c r="BL29" s="10">
        <f>BD29-$BD$8</f>
        <v>0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si="23"/>
        <v>0</v>
      </c>
      <c r="BS29" s="1">
        <f t="shared" si="23"/>
        <v>0.5</v>
      </c>
      <c r="BT29" s="1">
        <f t="shared" si="23"/>
        <v>0.5</v>
      </c>
      <c r="BW29" t="s">
        <v>42</v>
      </c>
      <c r="BX29" s="1">
        <v>0</v>
      </c>
      <c r="BY29" s="1">
        <v>0</v>
      </c>
      <c r="BZ29" s="1">
        <v>0</v>
      </c>
      <c r="CA29" s="1">
        <v>0.125</v>
      </c>
      <c r="CB29" s="1">
        <v>0.875</v>
      </c>
      <c r="CE29" t="s">
        <v>42</v>
      </c>
      <c r="CF29" s="10"/>
      <c r="CG29" s="10"/>
      <c r="CH29" s="10">
        <f ca="1">MIN($CH$8+CD25,0)</f>
        <v>-2.1030918719447267</v>
      </c>
      <c r="CI29" s="10"/>
      <c r="CJ29" s="10">
        <f ca="1">MAX($CJ$8+CD25,0)</f>
        <v>0.1661623505263449</v>
      </c>
      <c r="CM29" t="s">
        <v>42</v>
      </c>
      <c r="CN29" s="1">
        <v>0</v>
      </c>
      <c r="CO29" s="1">
        <v>0</v>
      </c>
      <c r="CP29" s="1">
        <f ca="1">_xlfn.NORM.S.DIST(CH29,1)</f>
        <v>1.7728869670213431E-2</v>
      </c>
      <c r="CQ29" s="1">
        <f ca="1">1-CP29-CR29</f>
        <v>0.5482565366110107</v>
      </c>
      <c r="CR29" s="1">
        <f ca="1">_xlfn.NORM.S.DIST(-CJ29,1)</f>
        <v>0.43401459371877582</v>
      </c>
      <c r="CU29" t="s">
        <v>42</v>
      </c>
      <c r="CV29" s="1">
        <f ca="1"/>
        <v>4.9707902625526889E-4</v>
      </c>
      <c r="CW29" s="1">
        <f ca="1"/>
        <v>2.846365431199001E-3</v>
      </c>
      <c r="CX29" s="1">
        <f ca="1"/>
        <v>2.062839814027272E-2</v>
      </c>
      <c r="CY29" s="1">
        <f ca="1"/>
        <v>0.17801997239471998</v>
      </c>
      <c r="CZ29" s="1">
        <f ca="1"/>
        <v>0.79800818500755299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>
        <f ca="1"/>
        <v>0</v>
      </c>
      <c r="CW30" s="1">
        <f ca="1"/>
        <v>0</v>
      </c>
      <c r="CX30" s="1">
        <f ca="1"/>
        <v>0</v>
      </c>
      <c r="CY30" s="1">
        <f ca="1"/>
        <v>0</v>
      </c>
      <c r="CZ30" s="1">
        <f ca="1"/>
        <v>1</v>
      </c>
    </row>
    <row r="31" spans="1:104">
      <c r="A31" s="9">
        <f>IF(RIGHT(A24,2)="12",(VALUE(LEFT(A24,4))+1)*100+1,A24+1)</f>
        <v>202104</v>
      </c>
      <c r="J31" s="9">
        <f>$A31</f>
        <v>202104</v>
      </c>
      <c r="R31" s="9">
        <f>$A31</f>
        <v>202104</v>
      </c>
      <c r="Z31" s="9">
        <f>$A31</f>
        <v>202104</v>
      </c>
      <c r="AH31" s="9">
        <f>$A31</f>
        <v>202104</v>
      </c>
      <c r="AP31" s="9">
        <f>$A31</f>
        <v>202104</v>
      </c>
      <c r="AX31" s="9">
        <f>$A31</f>
        <v>202104</v>
      </c>
      <c r="BF31" s="9">
        <f>$A31</f>
        <v>202104</v>
      </c>
      <c r="BN31" s="9">
        <f>$A31</f>
        <v>202104</v>
      </c>
      <c r="BO31" s="9">
        <f>BO24+1</f>
        <v>4</v>
      </c>
      <c r="BV31" s="9">
        <f>$A31</f>
        <v>202104</v>
      </c>
      <c r="BW31" s="9">
        <f>BW24+1</f>
        <v>4</v>
      </c>
      <c r="CD31" s="9">
        <f>$A31</f>
        <v>202104</v>
      </c>
      <c r="CE31" s="9">
        <f>CE24+1</f>
        <v>4</v>
      </c>
      <c r="CL31" s="9">
        <f>$A31</f>
        <v>202104</v>
      </c>
      <c r="CM31" s="9">
        <f>CM24+1</f>
        <v>4</v>
      </c>
      <c r="CT31" s="9">
        <f>$A31</f>
        <v>202104</v>
      </c>
      <c r="CU31" s="9">
        <f>CU24+1</f>
        <v>4</v>
      </c>
    </row>
    <row r="32" spans="1:104"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>AVERAGE(BH33:BL36)</f>
        <v>-4.5919516869570458E-2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>
        <f ca="1">VLOOKUP(CD31,regress!B:K,10,0)</f>
        <v>0.12993400095812785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>
        <f>A31</f>
        <v>202104</v>
      </c>
      <c r="B33" t="s">
        <v>2</v>
      </c>
      <c r="C33" s="1">
        <f>VLOOKUP($A33,'WCD II_our'!$A:$G,2,0)</f>
        <v>1.24603342152938E-2</v>
      </c>
      <c r="D33" s="1">
        <f>VLOOKUP($A33,'WCD II_our'!$A:$G,3,0)</f>
        <v>0.97940403621554395</v>
      </c>
      <c r="E33" s="1">
        <f>VLOOKUP($A33,'WCD II_our'!$A:$G,4,0)</f>
        <v>8.1356295691620908E-3</v>
      </c>
      <c r="F33" s="1">
        <f>VLOOKUP($A33,'WCD II_our'!$A:$G,5,0)</f>
        <v>0</v>
      </c>
      <c r="G33" s="1">
        <f>VLOOKUP($A33,'WCD II_our'!$A:$G,6,0)</f>
        <v>0</v>
      </c>
      <c r="H33" s="1">
        <f>VLOOKUP($A33,'WCD II_our'!$A:$G,7,0)</f>
        <v>0</v>
      </c>
      <c r="K33" t="s">
        <v>2</v>
      </c>
      <c r="L33" s="1">
        <f>IF(TYPE(D33)=1,IF(D33&gt;100%,100%,IF(D33&lt;0,0,D33)),D33)</f>
        <v>0.97940403621554395</v>
      </c>
      <c r="M33" s="1">
        <f t="shared" ref="M33:P36" si="28">IF(TYPE(E33)=1,IF(E33&gt;100%,100%,IF(E33&lt;0,0,E33)),E33)</f>
        <v>8.1356295691620908E-3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>IFERROR(L33/SUM($L33:$P33),"")</f>
        <v>0.99176171869238539</v>
      </c>
      <c r="U33" s="1">
        <f t="shared" ref="U33:X36" si="29">IFERROR(M33/SUM($L33:$P33),"")</f>
        <v>8.2382813076145762E-3</v>
      </c>
      <c r="V33" s="1">
        <f t="shared" si="29"/>
        <v>0</v>
      </c>
      <c r="W33" s="1">
        <f t="shared" si="29"/>
        <v>0</v>
      </c>
      <c r="X33" s="1">
        <f t="shared" si="29"/>
        <v>0</v>
      </c>
      <c r="AA33" t="s">
        <v>2</v>
      </c>
      <c r="AB33" s="1">
        <f>IFERROR(T33,"")</f>
        <v>0.99176171869238539</v>
      </c>
      <c r="AC33" s="1">
        <f t="shared" ref="AC33:AF36" si="30">IFERROR(U33,"")</f>
        <v>8.2382813076145762E-3</v>
      </c>
      <c r="AD33" s="1">
        <f t="shared" si="30"/>
        <v>0</v>
      </c>
      <c r="AE33" s="1">
        <f t="shared" si="30"/>
        <v>0</v>
      </c>
      <c r="AF33" s="1">
        <f t="shared" si="30"/>
        <v>0</v>
      </c>
      <c r="AI33" t="s">
        <v>2</v>
      </c>
      <c r="AJ33" s="1">
        <f>IFERROR(AB33,"")</f>
        <v>0.99176171869238539</v>
      </c>
      <c r="AK33" s="1">
        <f>IF(AC33="","",SUM(AC33:AF33))</f>
        <v>8.2382813076145762E-3</v>
      </c>
      <c r="AL33" s="1">
        <v>0</v>
      </c>
      <c r="AM33" s="1">
        <v>0</v>
      </c>
      <c r="AN33" s="1">
        <v>0</v>
      </c>
      <c r="AQ33" t="s">
        <v>2</v>
      </c>
      <c r="AR33" s="1">
        <f>IF(AJ33="",AR26,MAX(AJ33,50%))</f>
        <v>0.99176171869238539</v>
      </c>
      <c r="AS33" s="1">
        <f>IF(AK33="",AS26,MIN(AK33,50%))</f>
        <v>8.2382813076145762E-3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>-_xlfn.NORM.S.INV(IF(AS33=0,0.01%,AS33))</f>
        <v>2.3981845252993383</v>
      </c>
      <c r="BB33" s="10"/>
      <c r="BC33" s="10"/>
      <c r="BG33" t="s">
        <v>2</v>
      </c>
      <c r="BH33" s="10"/>
      <c r="BI33" s="10">
        <f>BA33-$BA$5</f>
        <v>-3.4105950698570808E-4</v>
      </c>
      <c r="BJ33" s="10"/>
      <c r="BK33" s="10"/>
      <c r="BO33" t="s">
        <v>2</v>
      </c>
      <c r="BP33" s="1">
        <f>AR33</f>
        <v>0.99176171869238539</v>
      </c>
      <c r="BQ33" s="1">
        <f t="shared" ref="BQ33:BT36" si="31">AS33</f>
        <v>8.2382813076145762E-3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ref="BX33:CB37">MMULT(BX26:CB30,BP33:BT37)</f>
        <v>0.98360309941953172</v>
      </c>
      <c r="BY33" s="1">
        <v>1.4139738057088687E-2</v>
      </c>
      <c r="BZ33" s="1">
        <v>1.128581261689774E-3</v>
      </c>
      <c r="CA33" s="1">
        <v>1.128581261689774E-3</v>
      </c>
      <c r="CB33" s="1">
        <v>0</v>
      </c>
      <c r="CE33" t="s">
        <v>2</v>
      </c>
      <c r="CF33" s="10"/>
      <c r="CG33" s="10">
        <f ca="1">MAX($CG$5+CD32,0)</f>
        <v>2.4650881068226229</v>
      </c>
      <c r="CH33" s="10"/>
      <c r="CI33" s="10"/>
      <c r="CJ33" s="10"/>
      <c r="CM33" t="s">
        <v>2</v>
      </c>
      <c r="CN33" s="1">
        <f ca="1">1-CO33</f>
        <v>0.99315102179070858</v>
      </c>
      <c r="CO33" s="1">
        <f ca="1">_xlfn.NORM.S.DIST(-CG33,1)</f>
        <v>6.8489782092914266E-3</v>
      </c>
      <c r="CP33" s="1">
        <v>0</v>
      </c>
      <c r="CQ33" s="1">
        <v>0</v>
      </c>
      <c r="CR33" s="1">
        <v>0</v>
      </c>
      <c r="CU33" t="s">
        <v>2</v>
      </c>
      <c r="CV33" s="1" cm="1">
        <f t="array" aca="1" ref="CV33:CZ37" ca="1">MMULT(CV26:CZ30,CN33:CR37)</f>
        <v>0.98171416101333675</v>
      </c>
      <c r="CW33" s="1">
        <f ca="1"/>
        <v>1.1409179564255269E-2</v>
      </c>
      <c r="CX33" s="1">
        <f ca="1"/>
        <v>5.435329424766132E-3</v>
      </c>
      <c r="CY33" s="1">
        <f ca="1"/>
        <v>1.234747865301995E-3</v>
      </c>
      <c r="CZ33" s="1">
        <f ca="1"/>
        <v>2.0658213233979908E-4</v>
      </c>
    </row>
    <row r="34" spans="1:104">
      <c r="A34" s="11">
        <f>A31</f>
        <v>202104</v>
      </c>
      <c r="B34" t="s">
        <v>1</v>
      </c>
      <c r="C34" s="1">
        <f>VLOOKUP($A34,'WCD II_our'!$H:$N,2,0)</f>
        <v>0.20026302678008301</v>
      </c>
      <c r="D34" s="1">
        <f>VLOOKUP($A34,'WCD II_our'!$H:$N,3,0)</f>
        <v>0.45974560303371598</v>
      </c>
      <c r="E34" s="1">
        <f>VLOOKUP($A34,'WCD II_our'!$H:$N,4,0)</f>
        <v>0.33999137018619902</v>
      </c>
      <c r="F34" s="1">
        <f>VLOOKUP($A34,'WCD II_our'!$H:$N,5,0)</f>
        <v>0</v>
      </c>
      <c r="G34" s="1">
        <f>VLOOKUP($A34,'WCD II_our'!$H:$N,6,0)</f>
        <v>0</v>
      </c>
      <c r="H34" s="1">
        <f>VLOOKUP($A34,'WCD II_our'!$H:$N,7,0)</f>
        <v>0</v>
      </c>
      <c r="K34" t="s">
        <v>1</v>
      </c>
      <c r="L34" s="1">
        <f t="shared" ref="L34:L36" si="32">IF(TYPE(D34)=1,IF(D34&gt;100%,100%,IF(D34&lt;0,0,D34)),D34)</f>
        <v>0.45974560303371598</v>
      </c>
      <c r="M34" s="1">
        <f t="shared" si="28"/>
        <v>0.33999137018619902</v>
      </c>
      <c r="N34" s="1">
        <f t="shared" si="28"/>
        <v>0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si="33">IFERROR(L34/SUM($L34:$P34),"")</f>
        <v>0.57487101188116907</v>
      </c>
      <c r="U34" s="1">
        <f t="shared" si="29"/>
        <v>0.42512898811883088</v>
      </c>
      <c r="V34" s="1">
        <f t="shared" si="29"/>
        <v>0</v>
      </c>
      <c r="W34" s="1">
        <f t="shared" si="29"/>
        <v>0</v>
      </c>
      <c r="X34" s="1">
        <f t="shared" si="29"/>
        <v>0</v>
      </c>
      <c r="AA34" t="s">
        <v>1</v>
      </c>
      <c r="AB34" s="1">
        <f t="shared" ref="AB34:AB36" si="34">IFERROR(T34,"")</f>
        <v>0.57487101188116907</v>
      </c>
      <c r="AC34" s="1">
        <f t="shared" si="30"/>
        <v>0.42512898811883088</v>
      </c>
      <c r="AD34" s="1">
        <f t="shared" si="30"/>
        <v>0</v>
      </c>
      <c r="AE34" s="1">
        <f t="shared" si="30"/>
        <v>0</v>
      </c>
      <c r="AF34" s="1">
        <f t="shared" si="30"/>
        <v>0</v>
      </c>
      <c r="AI34" t="s">
        <v>1</v>
      </c>
      <c r="AJ34" s="1">
        <f>IF(AB34="","",(SUM(AB34)))</f>
        <v>0.57487101188116907</v>
      </c>
      <c r="AK34" s="1">
        <f>IFERROR(AC34,"")</f>
        <v>0.42512898811883088</v>
      </c>
      <c r="AL34" s="1">
        <f>IF(AD34="","",(SUM(AD34:AF34)))</f>
        <v>0</v>
      </c>
      <c r="AM34" s="1">
        <v>0</v>
      </c>
      <c r="AN34" s="1">
        <v>0</v>
      </c>
      <c r="AP34" s="34">
        <f>IF(AK34&gt;=MAX(AJ34,AL34),0,(MAX(AJ34,AL34)-AK34)/(2*MAX(AJ34,AL34)+MIN(AJ34,AL34)))</f>
        <v>0.1302396717416073</v>
      </c>
      <c r="AQ34" t="s">
        <v>1</v>
      </c>
      <c r="AR34" s="1">
        <f>IF(AK34="",AR27,AJ34*(1-$AP34))</f>
        <v>0.49999999999999994</v>
      </c>
      <c r="AS34" s="1">
        <f>IF(AK34="",AS27,AK34+AJ34*$AP34+AL34*$AP34)</f>
        <v>0.5</v>
      </c>
      <c r="AT34" s="1">
        <f>IF(AK34="",AT27,AL34*(1-$AP34))</f>
        <v>0</v>
      </c>
      <c r="AU34" s="1">
        <v>0</v>
      </c>
      <c r="AV34" s="1">
        <v>0</v>
      </c>
      <c r="AW34" s="1"/>
      <c r="AY34" t="s">
        <v>1</v>
      </c>
      <c r="AZ34" s="10">
        <f>_xlfn.NORM.S.INV(IF(AR34=0,0.01%,AR34))</f>
        <v>-1.3914582123358836E-16</v>
      </c>
      <c r="BA34" s="10"/>
      <c r="BB34" s="10">
        <f>-_xlfn.NORM.S.INV(IF(AT34=0,0.01%,AT34))</f>
        <v>3.71901648545568</v>
      </c>
      <c r="BC34" s="10"/>
      <c r="BG34" t="s">
        <v>1</v>
      </c>
      <c r="BH34" s="10">
        <f>AZ34-$AZ$6</f>
        <v>0.11630838694495073</v>
      </c>
      <c r="BI34" s="10"/>
      <c r="BJ34" s="10">
        <f>BB34-$BB$6</f>
        <v>2.3940543858452852</v>
      </c>
      <c r="BK34" s="10"/>
      <c r="BO34" t="s">
        <v>1</v>
      </c>
      <c r="BP34" s="1">
        <f t="shared" ref="BP34:BP36" si="35">AR34</f>
        <v>0.49999999999999994</v>
      </c>
      <c r="BQ34" s="1">
        <f t="shared" si="31"/>
        <v>0.5</v>
      </c>
      <c r="BR34" s="1">
        <f t="shared" si="31"/>
        <v>0</v>
      </c>
      <c r="BS34" s="1">
        <f t="shared" si="31"/>
        <v>0</v>
      </c>
      <c r="BT34" s="1">
        <f t="shared" si="31"/>
        <v>0</v>
      </c>
      <c r="BW34" t="s">
        <v>1</v>
      </c>
      <c r="BX34" s="1">
        <v>0.86295193880533261</v>
      </c>
      <c r="BY34" s="1">
        <v>7.3356084297479432E-2</v>
      </c>
      <c r="BZ34" s="1">
        <v>3.1845988448593918E-2</v>
      </c>
      <c r="CA34" s="1">
        <v>3.1845988448593918E-2</v>
      </c>
      <c r="CB34" s="1">
        <v>0</v>
      </c>
      <c r="CE34" t="s">
        <v>1</v>
      </c>
      <c r="CF34" s="10">
        <f ca="1">MIN($CF$6+CD32,0)</f>
        <v>-0.61120730927620048</v>
      </c>
      <c r="CG34" s="10"/>
      <c r="CH34" s="10">
        <f ca="1">MAX($CH$6+CD32,0)</f>
        <v>0.51528141576496356</v>
      </c>
      <c r="CI34" s="10"/>
      <c r="CJ34" s="10"/>
      <c r="CM34" t="s">
        <v>1</v>
      </c>
      <c r="CN34" s="1">
        <f ca="1">_xlfn.NORM.S.DIST(CF34,1)</f>
        <v>0.2705311725351589</v>
      </c>
      <c r="CO34" s="1">
        <f ca="1">1-CN34-CP34</f>
        <v>0.42629063571174514</v>
      </c>
      <c r="CP34" s="1">
        <f ca="1">_xlfn.NORM.S.DIST(-CH34,1)</f>
        <v>0.30317819175309596</v>
      </c>
      <c r="CQ34" s="1">
        <v>0</v>
      </c>
      <c r="CR34" s="1">
        <v>0</v>
      </c>
      <c r="CU34" t="s">
        <v>1</v>
      </c>
      <c r="CV34" s="1">
        <f ca="1"/>
        <v>0.4890034061911997</v>
      </c>
      <c r="CW34" s="1">
        <f ca="1"/>
        <v>7.8836778103950525E-2</v>
      </c>
      <c r="CX34" s="1">
        <f ca="1"/>
        <v>0.20943738411245127</v>
      </c>
      <c r="CY34" s="1">
        <f ca="1"/>
        <v>0.13713852141050797</v>
      </c>
      <c r="CZ34" s="1">
        <f ca="1"/>
        <v>8.5583910181890599E-2</v>
      </c>
    </row>
    <row r="35" spans="1:104">
      <c r="A35" s="11">
        <f>A31</f>
        <v>202104</v>
      </c>
      <c r="B35" t="s">
        <v>0</v>
      </c>
      <c r="C35" s="1">
        <f>VLOOKUP($A35,'WCD II_our'!$O:$U,2,0)</f>
        <v>0</v>
      </c>
      <c r="D35" s="1">
        <f>VLOOKUP($A35,'WCD II_our'!$O:$U,3,0)</f>
        <v>0</v>
      </c>
      <c r="E35" s="1">
        <f>VLOOKUP($A35,'WCD II_our'!$O:$U,4,0)</f>
        <v>0</v>
      </c>
      <c r="F35" s="1">
        <f>VLOOKUP($A35,'WCD II_our'!$O:$U,5,0)</f>
        <v>0</v>
      </c>
      <c r="G35" s="1">
        <f>VLOOKUP($A35,'WCD II_our'!$O:$U,6,0)</f>
        <v>1</v>
      </c>
      <c r="H35" s="1">
        <f>VLOOKUP($A35,'WCD II_our'!$O:$U,7,0)</f>
        <v>0</v>
      </c>
      <c r="K35" t="s">
        <v>0</v>
      </c>
      <c r="L35" s="1">
        <f t="shared" si="32"/>
        <v>0</v>
      </c>
      <c r="M35" s="1">
        <f t="shared" si="28"/>
        <v>0</v>
      </c>
      <c r="N35" s="1">
        <f t="shared" si="28"/>
        <v>0</v>
      </c>
      <c r="O35" s="1">
        <f t="shared" si="28"/>
        <v>1</v>
      </c>
      <c r="P35" s="1">
        <f t="shared" si="28"/>
        <v>0</v>
      </c>
      <c r="S35" t="s">
        <v>0</v>
      </c>
      <c r="T35" s="1">
        <f t="shared" si="33"/>
        <v>0</v>
      </c>
      <c r="U35" s="1">
        <f t="shared" si="29"/>
        <v>0</v>
      </c>
      <c r="V35" s="1">
        <f t="shared" si="29"/>
        <v>0</v>
      </c>
      <c r="W35" s="1">
        <f t="shared" si="29"/>
        <v>1</v>
      </c>
      <c r="X35" s="1">
        <f t="shared" si="29"/>
        <v>0</v>
      </c>
      <c r="AA35" t="s">
        <v>0</v>
      </c>
      <c r="AB35" s="1">
        <f t="shared" si="34"/>
        <v>0</v>
      </c>
      <c r="AC35" s="1">
        <f t="shared" si="30"/>
        <v>0</v>
      </c>
      <c r="AD35" s="1">
        <f t="shared" si="30"/>
        <v>0</v>
      </c>
      <c r="AE35" s="1">
        <f t="shared" si="30"/>
        <v>1</v>
      </c>
      <c r="AF35" s="1">
        <f t="shared" si="30"/>
        <v>0</v>
      </c>
      <c r="AI35" t="s">
        <v>0</v>
      </c>
      <c r="AJ35" s="1">
        <v>0</v>
      </c>
      <c r="AK35" s="1">
        <f>IF(AC35="","",(SUM(AB35:AC35)))</f>
        <v>0</v>
      </c>
      <c r="AL35" s="1">
        <f>IFERROR(AD35,"")</f>
        <v>0</v>
      </c>
      <c r="AM35" s="1">
        <f>IF(AE35="","",(SUM(AE35:AF35)))</f>
        <v>1</v>
      </c>
      <c r="AN35" s="1">
        <v>0</v>
      </c>
      <c r="AP35" s="34">
        <f>IF(AL35&gt;=MAX(AK35,AM35),0,(MAX(AK35,AM35)-AL35)/(2*MAX(AK35,AM35)+MIN(AK35,AM35)))</f>
        <v>0.5</v>
      </c>
      <c r="AQ35" t="s">
        <v>0</v>
      </c>
      <c r="AR35" s="1">
        <v>0</v>
      </c>
      <c r="AS35" s="1">
        <f>IF(AL35="",AS28,AK35*(1-$AP35))</f>
        <v>0</v>
      </c>
      <c r="AT35" s="1">
        <f>IF(AL35="",AT28,AL35+AK35*$AP35+AM35*$AP35)</f>
        <v>0.5</v>
      </c>
      <c r="AU35" s="1">
        <f>IF(AL35="",AU28,AM35*(1-$AP35))</f>
        <v>0.5</v>
      </c>
      <c r="AV35" s="1">
        <v>0</v>
      </c>
      <c r="AW35" s="1"/>
      <c r="AY35" t="s">
        <v>0</v>
      </c>
      <c r="AZ35" s="10"/>
      <c r="BA35" s="10">
        <f>_xlfn.NORM.S.INV(IF(AS35=0,0.01%,AS35))</f>
        <v>-3.71901648545568</v>
      </c>
      <c r="BB35" s="10"/>
      <c r="BC35" s="10">
        <f>-_xlfn.NORM.S.INV(IF(AU35=0,0.01%,AU35))</f>
        <v>0</v>
      </c>
      <c r="BG35" t="s">
        <v>0</v>
      </c>
      <c r="BH35" s="10"/>
      <c r="BI35" s="10">
        <f>BA35-$BA$7</f>
        <v>-2.6514459615775383</v>
      </c>
      <c r="BJ35" s="10"/>
      <c r="BK35" s="10">
        <f>BC35-$BC$7</f>
        <v>-0.18001236979270516</v>
      </c>
      <c r="BO35" t="s">
        <v>0</v>
      </c>
      <c r="BP35" s="1">
        <f t="shared" si="35"/>
        <v>0</v>
      </c>
      <c r="BQ35" s="1">
        <f t="shared" si="31"/>
        <v>0</v>
      </c>
      <c r="BR35" s="1">
        <f t="shared" si="31"/>
        <v>0.5</v>
      </c>
      <c r="BS35" s="1">
        <f t="shared" si="31"/>
        <v>0.5</v>
      </c>
      <c r="BT35" s="1">
        <f t="shared" si="31"/>
        <v>0</v>
      </c>
      <c r="BW35" t="s">
        <v>0</v>
      </c>
      <c r="BX35" s="1">
        <v>0.19118911560380789</v>
      </c>
      <c r="BY35" s="1">
        <v>7.8399380046790035E-2</v>
      </c>
      <c r="BZ35" s="1">
        <v>5.9083303195109203E-2</v>
      </c>
      <c r="CA35" s="1">
        <v>0.15857309911347656</v>
      </c>
      <c r="CB35" s="1">
        <v>0.51275510204081631</v>
      </c>
      <c r="CE35" t="s">
        <v>0</v>
      </c>
      <c r="CF35" s="10"/>
      <c r="CG35" s="10">
        <f ca="1">MIN($CG$7+CD32,0)</f>
        <v>-1.3465522118891184</v>
      </c>
      <c r="CH35" s="10"/>
      <c r="CI35" s="10">
        <f ca="1">MAX($CI$7+CD32,0)</f>
        <v>0.61640857533602122</v>
      </c>
      <c r="CJ35" s="10"/>
      <c r="CM35" t="s">
        <v>0</v>
      </c>
      <c r="CN35" s="1">
        <v>0</v>
      </c>
      <c r="CO35" s="1">
        <f ca="1">_xlfn.NORM.S.DIST(CG35,1)</f>
        <v>8.9062246964180261E-2</v>
      </c>
      <c r="CP35" s="1">
        <f ca="1">1-CO35-CQ35</f>
        <v>0.6421253055030216</v>
      </c>
      <c r="CQ35" s="1">
        <f ca="1">_xlfn.NORM.S.DIST(-CI35,1)</f>
        <v>0.26881244753279809</v>
      </c>
      <c r="CR35" s="1">
        <v>0</v>
      </c>
      <c r="CU35" t="s">
        <v>0</v>
      </c>
      <c r="CV35" s="1">
        <f ca="1"/>
        <v>7.8988942169012422E-2</v>
      </c>
      <c r="CW35" s="1">
        <f ca="1"/>
        <v>6.6518074753275175E-2</v>
      </c>
      <c r="CX35" s="1">
        <f ca="1"/>
        <v>0.24209400163524292</v>
      </c>
      <c r="CY35" s="1">
        <f ca="1"/>
        <v>0.24356519628555945</v>
      </c>
      <c r="CZ35" s="1">
        <f ca="1"/>
        <v>0.36883378515691012</v>
      </c>
    </row>
    <row r="36" spans="1:104">
      <c r="A36" s="11">
        <f>A31</f>
        <v>202104</v>
      </c>
      <c r="B36" t="s">
        <v>42</v>
      </c>
      <c r="C36" s="1" t="str">
        <f>VLOOKUP($A36,'WCD II_our'!$V:$AB,2,0)</f>
        <v>N/A</v>
      </c>
      <c r="D36" s="1" t="str">
        <f>VLOOKUP($A36,'WCD II_our'!$V:$AB,3,0)</f>
        <v>N/A</v>
      </c>
      <c r="E36" s="1" t="str">
        <f>VLOOKUP($A36,'WCD II_our'!$V:$AB,4,0)</f>
        <v>N/A</v>
      </c>
      <c r="F36" s="1" t="str">
        <f>VLOOKUP($A36,'WCD II_our'!$V:$AB,5,0)</f>
        <v>N/A</v>
      </c>
      <c r="G36" s="1" t="str">
        <f>VLOOKUP($A36,'WCD II_our'!$V:$AB,6,0)</f>
        <v>N/A</v>
      </c>
      <c r="H36" s="1" t="str">
        <f>VLOOKUP($A36,'WCD II_our'!$V:$AB,7,0)</f>
        <v>N/A</v>
      </c>
      <c r="K36" t="s">
        <v>42</v>
      </c>
      <c r="L36" s="1" t="str">
        <f t="shared" si="32"/>
        <v>N/A</v>
      </c>
      <c r="M36" s="1" t="str">
        <f t="shared" si="28"/>
        <v>N/A</v>
      </c>
      <c r="N36" s="1" t="str">
        <f t="shared" si="28"/>
        <v>N/A</v>
      </c>
      <c r="O36" s="1" t="str">
        <f t="shared" si="28"/>
        <v>N/A</v>
      </c>
      <c r="P36" s="1" t="str">
        <f t="shared" si="28"/>
        <v>N/A</v>
      </c>
      <c r="S36" t="s">
        <v>42</v>
      </c>
      <c r="T36" s="1" t="str">
        <f t="shared" si="33"/>
        <v/>
      </c>
      <c r="U36" s="1" t="str">
        <f t="shared" si="29"/>
        <v/>
      </c>
      <c r="V36" s="1" t="str">
        <f t="shared" si="29"/>
        <v/>
      </c>
      <c r="W36" s="1" t="str">
        <f t="shared" si="29"/>
        <v/>
      </c>
      <c r="X36" s="1" t="str">
        <f t="shared" si="29"/>
        <v/>
      </c>
      <c r="AA36" t="s">
        <v>42</v>
      </c>
      <c r="AB36" s="1" t="str">
        <f t="shared" si="34"/>
        <v/>
      </c>
      <c r="AC36" s="1" t="str">
        <f t="shared" si="30"/>
        <v/>
      </c>
      <c r="AD36" s="1" t="str">
        <f t="shared" si="30"/>
        <v/>
      </c>
      <c r="AE36" s="1" t="str">
        <f t="shared" si="30"/>
        <v/>
      </c>
      <c r="AF36" s="1" t="str">
        <f t="shared" si="30"/>
        <v/>
      </c>
      <c r="AI36" t="s">
        <v>42</v>
      </c>
      <c r="AJ36" s="1">
        <v>0</v>
      </c>
      <c r="AK36" s="1">
        <v>0</v>
      </c>
      <c r="AL36" s="1" t="str">
        <f>IF(AD36="","",(SUM(AB36:AD36)))</f>
        <v/>
      </c>
      <c r="AM36" s="1" t="str">
        <f>IFERROR(AE36,"")</f>
        <v/>
      </c>
      <c r="AN36" s="1" t="str">
        <f>IF(AF36="","",(SUM(AF36)))</f>
        <v/>
      </c>
      <c r="AP36" s="34">
        <f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>IF(AM36="",AT29,AL36*(1-$AP36))</f>
        <v>0</v>
      </c>
      <c r="AU36" s="1">
        <f>IF(AM36="",AU29,AM36+AL36*$AP36+AN36*$AP36)</f>
        <v>0.5</v>
      </c>
      <c r="AV36" s="1">
        <f>IF(AM36="",AV29,AN36*(1-$AP36))</f>
        <v>0.5</v>
      </c>
      <c r="AW36" s="1"/>
      <c r="AY36" t="s">
        <v>42</v>
      </c>
      <c r="AZ36" s="10"/>
      <c r="BA36" s="10"/>
      <c r="BB36" s="10">
        <f>_xlfn.NORM.S.INV(IF(AT36=0,0.01%,AT36))</f>
        <v>-3.71901648545568</v>
      </c>
      <c r="BC36" s="10"/>
      <c r="BD36" s="10">
        <f>-_xlfn.NORM.S.INV(IF(AV36=0,0.01%,AV36))</f>
        <v>0</v>
      </c>
      <c r="BG36" t="s">
        <v>42</v>
      </c>
      <c r="BH36" s="10"/>
      <c r="BI36" s="10"/>
      <c r="BJ36" s="10">
        <f>BB36-$BB$8</f>
        <v>0</v>
      </c>
      <c r="BK36" s="10"/>
      <c r="BL36" s="10">
        <f>BD36-$BD$8</f>
        <v>0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si="31"/>
        <v>0</v>
      </c>
      <c r="BS36" s="1">
        <f t="shared" si="31"/>
        <v>0.5</v>
      </c>
      <c r="BT36" s="1">
        <f t="shared" si="31"/>
        <v>0.5</v>
      </c>
      <c r="BW36" t="s">
        <v>42</v>
      </c>
      <c r="BX36" s="1">
        <v>0</v>
      </c>
      <c r="BY36" s="1">
        <v>0</v>
      </c>
      <c r="BZ36" s="1">
        <v>0</v>
      </c>
      <c r="CA36" s="1">
        <v>6.25E-2</v>
      </c>
      <c r="CB36" s="1">
        <v>0.9375</v>
      </c>
      <c r="CE36" t="s">
        <v>42</v>
      </c>
      <c r="CF36" s="10"/>
      <c r="CG36" s="10"/>
      <c r="CH36" s="10">
        <f ca="1">MIN($CH$8+CD32,0)</f>
        <v>-2.1241606731373088</v>
      </c>
      <c r="CI36" s="10"/>
      <c r="CJ36" s="10">
        <f ca="1">MAX($CJ$8+CD32,0)</f>
        <v>0.14509354933376287</v>
      </c>
      <c r="CM36" t="s">
        <v>42</v>
      </c>
      <c r="CN36" s="1">
        <v>0</v>
      </c>
      <c r="CO36" s="1">
        <v>0</v>
      </c>
      <c r="CP36" s="1">
        <f ca="1">_xlfn.NORM.S.DIST(CH36,1)</f>
        <v>1.6828355234682419E-2</v>
      </c>
      <c r="CQ36" s="1">
        <f ca="1">1-CP36-CR36</f>
        <v>0.54085313912450972</v>
      </c>
      <c r="CR36" s="1">
        <f ca="1">_xlfn.NORM.S.DIST(-CJ36,1)</f>
        <v>0.44231850564080794</v>
      </c>
      <c r="CU36" t="s">
        <v>42</v>
      </c>
      <c r="CV36" s="1">
        <f ca="1"/>
        <v>1.2637051204019596E-3</v>
      </c>
      <c r="CW36" s="1">
        <f ca="1"/>
        <v>3.0539949021972817E-3</v>
      </c>
      <c r="CX36" s="1">
        <f ca="1"/>
        <v>1.7104755716686723E-2</v>
      </c>
      <c r="CY36" s="1">
        <f ca="1"/>
        <v>0.10182783108931059</v>
      </c>
      <c r="CZ36" s="1">
        <f ca="1"/>
        <v>0.87674971317140338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v>0</v>
      </c>
      <c r="BY37" s="1">
        <v>0</v>
      </c>
      <c r="BZ37" s="1">
        <v>0</v>
      </c>
      <c r="CA37" s="1">
        <v>0</v>
      </c>
      <c r="CB37" s="1"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>
        <f ca="1"/>
        <v>0</v>
      </c>
      <c r="CW37" s="1">
        <f ca="1"/>
        <v>0</v>
      </c>
      <c r="CX37" s="1">
        <f ca="1"/>
        <v>0</v>
      </c>
      <c r="CY37" s="1">
        <f ca="1"/>
        <v>0</v>
      </c>
      <c r="CZ37" s="1">
        <f ca="1"/>
        <v>1</v>
      </c>
    </row>
    <row r="38" spans="1:104">
      <c r="A38" s="9">
        <f>IF(RIGHT(A31,2)="12",(VALUE(LEFT(A31,4))+1)*100+1,A31+1)</f>
        <v>202105</v>
      </c>
      <c r="J38" s="9">
        <f>$A38</f>
        <v>202105</v>
      </c>
      <c r="R38" s="9">
        <f>$A38</f>
        <v>202105</v>
      </c>
      <c r="Z38" s="9">
        <f>$A38</f>
        <v>202105</v>
      </c>
      <c r="AH38" s="9">
        <f>$A38</f>
        <v>202105</v>
      </c>
      <c r="AP38" s="9">
        <f>$A38</f>
        <v>202105</v>
      </c>
      <c r="AX38" s="9">
        <f>$A38</f>
        <v>202105</v>
      </c>
      <c r="BF38" s="9">
        <f>$A38</f>
        <v>202105</v>
      </c>
      <c r="BN38" s="9">
        <f>$A38</f>
        <v>202105</v>
      </c>
      <c r="BO38" s="9">
        <f>BO31+1</f>
        <v>5</v>
      </c>
      <c r="BV38" s="9">
        <f>$A38</f>
        <v>202105</v>
      </c>
      <c r="BW38" s="9">
        <f>BW31+1</f>
        <v>5</v>
      </c>
      <c r="CD38" s="9">
        <f>$A38</f>
        <v>202105</v>
      </c>
      <c r="CE38" s="9">
        <f>CE31+1</f>
        <v>5</v>
      </c>
      <c r="CL38" s="9">
        <f>$A38</f>
        <v>202105</v>
      </c>
      <c r="CM38" s="9">
        <f>CM31+1</f>
        <v>5</v>
      </c>
      <c r="CT38" s="9">
        <f>$A38</f>
        <v>202105</v>
      </c>
      <c r="CU38" s="9">
        <f>CU31+1</f>
        <v>5</v>
      </c>
    </row>
    <row r="39" spans="1:104"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>AVERAGE(BH40:BL43)</f>
        <v>-0.42612273575258275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>
        <f ca="1">VLOOKUP(CD38,regress!B:K,10,0)</f>
        <v>0.10318957435963323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>
        <f>A38</f>
        <v>202105</v>
      </c>
      <c r="B40" t="s">
        <v>2</v>
      </c>
      <c r="C40" s="1">
        <f>VLOOKUP($A40,'WCD II_our'!$A:$G,2,0)</f>
        <v>1.08061594659737E-2</v>
      </c>
      <c r="D40" s="1">
        <f>VLOOKUP($A40,'WCD II_our'!$A:$G,3,0)</f>
        <v>0.98294497281312698</v>
      </c>
      <c r="E40" s="1">
        <f>VLOOKUP($A40,'WCD II_our'!$A:$G,4,0)</f>
        <v>5.0165989332111704E-3</v>
      </c>
      <c r="F40" s="1">
        <f>VLOOKUP($A40,'WCD II_our'!$A:$G,5,0)</f>
        <v>1.2322687876870199E-3</v>
      </c>
      <c r="G40" s="1">
        <f>VLOOKUP($A40,'WCD II_our'!$A:$G,6,0)</f>
        <v>0</v>
      </c>
      <c r="H40" s="1">
        <f>VLOOKUP($A40,'WCD II_our'!$A:$G,7,0)</f>
        <v>0</v>
      </c>
      <c r="K40" t="s">
        <v>2</v>
      </c>
      <c r="L40" s="1">
        <f>IF(TYPE(D40)=1,IF(D40&gt;100%,100%,IF(D40&lt;0,0,D40)),D40)</f>
        <v>0.98294497281312698</v>
      </c>
      <c r="M40" s="1">
        <f t="shared" ref="M40:P43" si="36">IF(TYPE(E40)=1,IF(E40&gt;100%,100%,IF(E40&lt;0,0,E40)),E40)</f>
        <v>5.0165989332111704E-3</v>
      </c>
      <c r="N40" s="1">
        <f t="shared" si="36"/>
        <v>1.2322687876870199E-3</v>
      </c>
      <c r="O40" s="1">
        <f t="shared" si="36"/>
        <v>0</v>
      </c>
      <c r="P40" s="1">
        <f t="shared" si="36"/>
        <v>0</v>
      </c>
      <c r="S40" t="s">
        <v>2</v>
      </c>
      <c r="T40" s="1">
        <f>IFERROR(L40/SUM($L40:$P40),"")</f>
        <v>0.99368286834709296</v>
      </c>
      <c r="U40" s="1">
        <f t="shared" ref="U40:X43" si="37">IFERROR(M40/SUM($L40:$P40),"")</f>
        <v>5.071401304422715E-3</v>
      </c>
      <c r="V40" s="1">
        <f t="shared" si="37"/>
        <v>1.2457303484843462E-3</v>
      </c>
      <c r="W40" s="1">
        <f t="shared" si="37"/>
        <v>0</v>
      </c>
      <c r="X40" s="1">
        <f t="shared" si="37"/>
        <v>0</v>
      </c>
      <c r="AA40" t="s">
        <v>2</v>
      </c>
      <c r="AB40" s="1">
        <f>IFERROR(T40,"")</f>
        <v>0.99368286834709296</v>
      </c>
      <c r="AC40" s="1">
        <f t="shared" ref="AC40:AF43" si="38">IFERROR(U40,"")</f>
        <v>5.071401304422715E-3</v>
      </c>
      <c r="AD40" s="1">
        <f t="shared" si="38"/>
        <v>1.2457303484843462E-3</v>
      </c>
      <c r="AE40" s="1">
        <f t="shared" si="38"/>
        <v>0</v>
      </c>
      <c r="AF40" s="1">
        <f t="shared" si="38"/>
        <v>0</v>
      </c>
      <c r="AI40" t="s">
        <v>2</v>
      </c>
      <c r="AJ40" s="1">
        <f>IFERROR(AB40,"")</f>
        <v>0.99368286834709296</v>
      </c>
      <c r="AK40" s="1">
        <f>IF(AC40="","",SUM(AC40:AF40))</f>
        <v>6.317131652907061E-3</v>
      </c>
      <c r="AL40" s="1">
        <v>0</v>
      </c>
      <c r="AM40" s="1">
        <v>0</v>
      </c>
      <c r="AN40" s="1">
        <v>0</v>
      </c>
      <c r="AQ40" t="s">
        <v>2</v>
      </c>
      <c r="AR40" s="1">
        <f>IF(AJ40="",AR33,MAX(AJ40,50%))</f>
        <v>0.99368286834709296</v>
      </c>
      <c r="AS40" s="1">
        <f>IF(AK40="",AS33,MIN(AK40,50%))</f>
        <v>6.317131652907061E-3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>-_xlfn.NORM.S.INV(IF(AS40=0,0.01%,AS40))</f>
        <v>2.4939154565786796</v>
      </c>
      <c r="BB40" s="10"/>
      <c r="BC40" s="10"/>
      <c r="BG40" t="s">
        <v>2</v>
      </c>
      <c r="BH40" s="10"/>
      <c r="BI40" s="10">
        <f>BA40-$BA$5</f>
        <v>9.5389871772355583E-2</v>
      </c>
      <c r="BJ40" s="10"/>
      <c r="BK40" s="10"/>
      <c r="BO40" t="s">
        <v>2</v>
      </c>
      <c r="BP40" s="1">
        <f>AR40</f>
        <v>0.99368286834709296</v>
      </c>
      <c r="BQ40" s="1">
        <f t="shared" ref="BQ40:BT43" si="39">AS40</f>
        <v>6.317131652907061E-3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ref="BX40:CB44">MMULT(BX33:CB37,BP40:BT44)</f>
        <v>0.98353930975308479</v>
      </c>
      <c r="BY40" s="1">
        <v>1.2363310880034235E-2</v>
      </c>
      <c r="BZ40" s="1">
        <v>2.4045074743463358E-3</v>
      </c>
      <c r="CA40" s="1">
        <v>1.128581261689774E-3</v>
      </c>
      <c r="CB40" s="1">
        <v>5.6429063084488702E-4</v>
      </c>
      <c r="CE40" t="s">
        <v>2</v>
      </c>
      <c r="CF40" s="10"/>
      <c r="CG40" s="10">
        <f ca="1">MAX($CG$5+CD39,0)</f>
        <v>2.4383436802241283</v>
      </c>
      <c r="CH40" s="10"/>
      <c r="CI40" s="10"/>
      <c r="CJ40" s="10"/>
      <c r="CM40" t="s">
        <v>2</v>
      </c>
      <c r="CN40" s="1">
        <f ca="1">1-CO40</f>
        <v>0.99262263067289369</v>
      </c>
      <c r="CO40" s="1">
        <f ca="1">_xlfn.NORM.S.DIST(-CG40,1)</f>
        <v>7.3773693271063636E-3</v>
      </c>
      <c r="CP40" s="1">
        <v>0</v>
      </c>
      <c r="CQ40" s="1">
        <v>0</v>
      </c>
      <c r="CR40" s="1">
        <v>0</v>
      </c>
      <c r="CU40" t="s">
        <v>2</v>
      </c>
      <c r="CV40" s="1" cm="1">
        <f t="array" aca="1" ref="CV40:CZ44" ca="1">MMULT(CV33:CZ37,CN40:CR44)</f>
        <v>0.97745807490906222</v>
      </c>
      <c r="CW40" s="1">
        <f ca="1"/>
        <v>1.2560009337661538E-2</v>
      </c>
      <c r="CX40" s="1">
        <f ca="1"/>
        <v>7.0505889492551432E-3</v>
      </c>
      <c r="CY40" s="1">
        <f ca="1"/>
        <v>2.1655328972902737E-3</v>
      </c>
      <c r="CZ40" s="1">
        <f ca="1"/>
        <v>7.657939067307639E-4</v>
      </c>
    </row>
    <row r="41" spans="1:104">
      <c r="A41" s="11">
        <f>A38</f>
        <v>202105</v>
      </c>
      <c r="B41" t="s">
        <v>1</v>
      </c>
      <c r="C41" s="1">
        <f>VLOOKUP($A41,'WCD II_our'!$H:$N,2,0)</f>
        <v>0</v>
      </c>
      <c r="D41" s="1">
        <f>VLOOKUP($A41,'WCD II_our'!$H:$N,3,0)</f>
        <v>0.49198413065031898</v>
      </c>
      <c r="E41" s="1">
        <f>VLOOKUP($A41,'WCD II_our'!$H:$N,4,0)</f>
        <v>0.36079753975194101</v>
      </c>
      <c r="F41" s="1">
        <f>VLOOKUP($A41,'WCD II_our'!$H:$N,5,0)</f>
        <v>0.14721832959773901</v>
      </c>
      <c r="G41" s="1">
        <f>VLOOKUP($A41,'WCD II_our'!$H:$N,6,0)</f>
        <v>0</v>
      </c>
      <c r="H41" s="1">
        <f>VLOOKUP($A41,'WCD II_our'!$H:$N,7,0)</f>
        <v>0</v>
      </c>
      <c r="K41" t="s">
        <v>1</v>
      </c>
      <c r="L41" s="1">
        <f t="shared" ref="L41:L43" si="40">IF(TYPE(D41)=1,IF(D41&gt;100%,100%,IF(D41&lt;0,0,D41)),D41)</f>
        <v>0.49198413065031898</v>
      </c>
      <c r="M41" s="1">
        <f t="shared" si="36"/>
        <v>0.36079753975194101</v>
      </c>
      <c r="N41" s="1">
        <f t="shared" si="36"/>
        <v>0.14721832959773901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si="41">IFERROR(L41/SUM($L41:$P41),"")</f>
        <v>0.49198413065031954</v>
      </c>
      <c r="U41" s="1">
        <f t="shared" si="37"/>
        <v>0.3607975397519414</v>
      </c>
      <c r="V41" s="1">
        <f t="shared" si="37"/>
        <v>0.14721832959773917</v>
      </c>
      <c r="W41" s="1">
        <f t="shared" si="37"/>
        <v>0</v>
      </c>
      <c r="X41" s="1">
        <f t="shared" si="37"/>
        <v>0</v>
      </c>
      <c r="AA41" t="s">
        <v>1</v>
      </c>
      <c r="AB41" s="1">
        <f t="shared" ref="AB41:AB43" si="42">IFERROR(T41,"")</f>
        <v>0.49198413065031954</v>
      </c>
      <c r="AC41" s="1">
        <f t="shared" si="38"/>
        <v>0.3607975397519414</v>
      </c>
      <c r="AD41" s="1">
        <f t="shared" si="38"/>
        <v>0.14721832959773917</v>
      </c>
      <c r="AE41" s="1">
        <f t="shared" si="38"/>
        <v>0</v>
      </c>
      <c r="AF41" s="1">
        <f t="shared" si="38"/>
        <v>0</v>
      </c>
      <c r="AI41" t="s">
        <v>1</v>
      </c>
      <c r="AJ41" s="1">
        <f>IF(AB41="","",(SUM(AB41)))</f>
        <v>0.49198413065031954</v>
      </c>
      <c r="AK41" s="1">
        <f>IFERROR(AC41,"")</f>
        <v>0.3607975397519414</v>
      </c>
      <c r="AL41" s="1">
        <f>IF(AD41="","",(SUM(AD41:AF41)))</f>
        <v>0.14721832959773917</v>
      </c>
      <c r="AM41" s="1">
        <v>0</v>
      </c>
      <c r="AN41" s="1">
        <v>0</v>
      </c>
      <c r="AP41" s="34">
        <f>IF(AK41&gt;=MAX(AJ41,AL41),0,(MAX(AJ41,AL41)-AK41)/(2*MAX(AJ41,AL41)+MIN(AJ41,AL41)))</f>
        <v>0.11597254772458974</v>
      </c>
      <c r="AQ41" t="s">
        <v>1</v>
      </c>
      <c r="AR41" s="1">
        <f>IF(AK41="",AR34,AJ41*(1-$AP41))</f>
        <v>0.43492747757873457</v>
      </c>
      <c r="AS41" s="1">
        <f>IF(AK41="",AS34,AK41+AJ41*$AP41+AL41*$AP41)</f>
        <v>0.43492747757873457</v>
      </c>
      <c r="AT41" s="1">
        <f>IF(AK41="",AT34,AL41*(1-$AP41))</f>
        <v>0.13014504484253098</v>
      </c>
      <c r="AU41" s="1">
        <v>0</v>
      </c>
      <c r="AV41" s="1">
        <v>0</v>
      </c>
      <c r="AW41" s="1"/>
      <c r="AY41" t="s">
        <v>1</v>
      </c>
      <c r="AZ41" s="10">
        <f>_xlfn.NORM.S.INV(IF(AR41=0,0.01%,AR41))</f>
        <v>-0.16384272663524663</v>
      </c>
      <c r="BA41" s="10"/>
      <c r="BB41" s="10">
        <f>-_xlfn.NORM.S.INV(IF(AT41=0,0.01%,AT41))</f>
        <v>1.1257057486304989</v>
      </c>
      <c r="BC41" s="10"/>
      <c r="BG41" t="s">
        <v>1</v>
      </c>
      <c r="BH41" s="10">
        <f>AZ41-$AZ$6</f>
        <v>-4.753433969029576E-2</v>
      </c>
      <c r="BI41" s="10"/>
      <c r="BJ41" s="10">
        <f>BB41-$BB$6</f>
        <v>-0.19925635097989591</v>
      </c>
      <c r="BK41" s="10"/>
      <c r="BO41" t="s">
        <v>1</v>
      </c>
      <c r="BP41" s="1">
        <f t="shared" ref="BP41:BP43" si="43">AR41</f>
        <v>0.43492747757873457</v>
      </c>
      <c r="BQ41" s="1">
        <f t="shared" si="39"/>
        <v>0.43492747757873457</v>
      </c>
      <c r="BR41" s="1">
        <f t="shared" si="39"/>
        <v>0.13014504484253098</v>
      </c>
      <c r="BS41" s="1">
        <f t="shared" si="39"/>
        <v>0</v>
      </c>
      <c r="BT41" s="1">
        <f t="shared" si="39"/>
        <v>0</v>
      </c>
      <c r="BW41" t="s">
        <v>1</v>
      </c>
      <c r="BX41" s="1">
        <v>0.88940513450632364</v>
      </c>
      <c r="BY41" s="1">
        <v>3.7355957716120429E-2</v>
      </c>
      <c r="BZ41" s="1">
        <v>2.5469925104664903E-2</v>
      </c>
      <c r="CA41" s="1">
        <v>3.1845988448593918E-2</v>
      </c>
      <c r="CB41" s="1">
        <v>1.5922994224296959E-2</v>
      </c>
      <c r="CE41" t="s">
        <v>1</v>
      </c>
      <c r="CF41" s="10">
        <f ca="1">MIN($CF$6+CD39,0)</f>
        <v>-0.637951735874695</v>
      </c>
      <c r="CG41" s="10"/>
      <c r="CH41" s="10">
        <f ca="1">MAX($CH$6+CD39,0)</f>
        <v>0.48853698916646893</v>
      </c>
      <c r="CI41" s="10"/>
      <c r="CJ41" s="10"/>
      <c r="CM41" t="s">
        <v>1</v>
      </c>
      <c r="CN41" s="1">
        <f ca="1">_xlfn.NORM.S.DIST(CF41,1)</f>
        <v>0.26175254919534263</v>
      </c>
      <c r="CO41" s="1">
        <f ca="1">1-CN41-CP41</f>
        <v>0.42566268465804291</v>
      </c>
      <c r="CP41" s="1">
        <f ca="1">_xlfn.NORM.S.DIST(-CH41,1)</f>
        <v>0.31258476614661446</v>
      </c>
      <c r="CQ41" s="1">
        <v>0</v>
      </c>
      <c r="CR41" s="1">
        <v>0</v>
      </c>
      <c r="CU41" t="s">
        <v>1</v>
      </c>
      <c r="CV41" s="1">
        <f ca="1"/>
        <v>0.50603157510057084</v>
      </c>
      <c r="CW41" s="1">
        <f ca="1"/>
        <v>5.4932022056287506E-2</v>
      </c>
      <c r="CX41" s="1">
        <f ca="1"/>
        <v>0.16031036483614064</v>
      </c>
      <c r="CY41" s="1">
        <f ca="1"/>
        <v>0.13103270609586803</v>
      </c>
      <c r="CZ41" s="1">
        <f ca="1"/>
        <v>0.14769333191113307</v>
      </c>
    </row>
    <row r="42" spans="1:104">
      <c r="A42" s="11">
        <f>A38</f>
        <v>202105</v>
      </c>
      <c r="B42" t="s">
        <v>0</v>
      </c>
      <c r="C42" s="1" t="str">
        <f>VLOOKUP($A42,'WCD II_our'!$O:$U,2,0)</f>
        <v>N/A</v>
      </c>
      <c r="D42" s="1" t="str">
        <f>VLOOKUP($A42,'WCD II_our'!$O:$U,3,0)</f>
        <v>N/A</v>
      </c>
      <c r="E42" s="1" t="str">
        <f>VLOOKUP($A42,'WCD II_our'!$O:$U,4,0)</f>
        <v>N/A</v>
      </c>
      <c r="F42" s="1" t="str">
        <f>VLOOKUP($A42,'WCD II_our'!$O:$U,5,0)</f>
        <v>N/A</v>
      </c>
      <c r="G42" s="1" t="str">
        <f>VLOOKUP($A42,'WCD II_our'!$O:$U,6,0)</f>
        <v>N/A</v>
      </c>
      <c r="H42" s="1" t="str">
        <f>VLOOKUP($A42,'WCD II_our'!$O:$U,7,0)</f>
        <v>N/A</v>
      </c>
      <c r="K42" t="s">
        <v>0</v>
      </c>
      <c r="L42" s="1" t="str">
        <f t="shared" si="40"/>
        <v>N/A</v>
      </c>
      <c r="M42" s="1" t="str">
        <f t="shared" si="36"/>
        <v>N/A</v>
      </c>
      <c r="N42" s="1" t="str">
        <f t="shared" si="36"/>
        <v>N/A</v>
      </c>
      <c r="O42" s="1" t="str">
        <f t="shared" si="36"/>
        <v>N/A</v>
      </c>
      <c r="P42" s="1" t="str">
        <f t="shared" si="36"/>
        <v>N/A</v>
      </c>
      <c r="S42" t="s">
        <v>0</v>
      </c>
      <c r="T42" s="1" t="str">
        <f t="shared" si="41"/>
        <v/>
      </c>
      <c r="U42" s="1" t="str">
        <f t="shared" si="37"/>
        <v/>
      </c>
      <c r="V42" s="1" t="str">
        <f t="shared" si="37"/>
        <v/>
      </c>
      <c r="W42" s="1" t="str">
        <f t="shared" si="37"/>
        <v/>
      </c>
      <c r="X42" s="1" t="str">
        <f t="shared" si="37"/>
        <v/>
      </c>
      <c r="AA42" t="s">
        <v>0</v>
      </c>
      <c r="AB42" s="1" t="str">
        <f t="shared" si="42"/>
        <v/>
      </c>
      <c r="AC42" s="1" t="str">
        <f t="shared" si="38"/>
        <v/>
      </c>
      <c r="AD42" s="1" t="str">
        <f t="shared" si="38"/>
        <v/>
      </c>
      <c r="AE42" s="1" t="str">
        <f t="shared" si="38"/>
        <v/>
      </c>
      <c r="AF42" s="1" t="str">
        <f t="shared" si="38"/>
        <v/>
      </c>
      <c r="AI42" t="s">
        <v>0</v>
      </c>
      <c r="AJ42" s="1">
        <v>0</v>
      </c>
      <c r="AK42" s="1" t="str">
        <f>IF(AC42="","",(SUM(AB42:AC42)))</f>
        <v/>
      </c>
      <c r="AL42" s="1" t="str">
        <f>IFERROR(AD42,"")</f>
        <v/>
      </c>
      <c r="AM42" s="1" t="str">
        <f>IF(AE42="","",(SUM(AE42:AF42)))</f>
        <v/>
      </c>
      <c r="AN42" s="1">
        <v>0</v>
      </c>
      <c r="AP42" s="34">
        <f>IF(AL42&gt;=MAX(AK42,AM42),0,(MAX(AK42,AM42)-AL42)/(2*MAX(AK42,AM42)+MIN(AK42,AM42)))</f>
        <v>0</v>
      </c>
      <c r="AQ42" t="s">
        <v>0</v>
      </c>
      <c r="AR42" s="1">
        <v>0</v>
      </c>
      <c r="AS42" s="1">
        <f>IF(AL42="",AS35,AK42*(1-$AP42))</f>
        <v>0</v>
      </c>
      <c r="AT42" s="1">
        <f>IF(AL42="",AT35,AL42+AK42*$AP42+AM42*$AP42)</f>
        <v>0.5</v>
      </c>
      <c r="AU42" s="1">
        <f>IF(AL42="",AU35,AM42*(1-$AP42))</f>
        <v>0.5</v>
      </c>
      <c r="AV42" s="1">
        <v>0</v>
      </c>
      <c r="AW42" s="1"/>
      <c r="AY42" t="s">
        <v>0</v>
      </c>
      <c r="AZ42" s="10"/>
      <c r="BA42" s="10">
        <f>_xlfn.NORM.S.INV(IF(AS42=0,0.01%,AS42))</f>
        <v>-3.71901648545568</v>
      </c>
      <c r="BB42" s="10"/>
      <c r="BC42" s="10">
        <f>-_xlfn.NORM.S.INV(IF(AU42=0,0.01%,AU42))</f>
        <v>0</v>
      </c>
      <c r="BG42" t="s">
        <v>0</v>
      </c>
      <c r="BH42" s="10"/>
      <c r="BI42" s="10">
        <f>BA42-$BA$7</f>
        <v>-2.6514459615775383</v>
      </c>
      <c r="BJ42" s="10"/>
      <c r="BK42" s="10">
        <f>BC42-$BC$7</f>
        <v>-0.18001236979270516</v>
      </c>
      <c r="BO42" t="s">
        <v>0</v>
      </c>
      <c r="BP42" s="1">
        <f t="shared" si="43"/>
        <v>0</v>
      </c>
      <c r="BQ42" s="1">
        <f t="shared" si="39"/>
        <v>0</v>
      </c>
      <c r="BR42" s="1">
        <f t="shared" si="39"/>
        <v>0.5</v>
      </c>
      <c r="BS42" s="1">
        <f t="shared" si="39"/>
        <v>0.5</v>
      </c>
      <c r="BT42" s="1">
        <f t="shared" si="39"/>
        <v>0</v>
      </c>
      <c r="BW42" t="s">
        <v>0</v>
      </c>
      <c r="BX42" s="1">
        <v>0.22407939339742275</v>
      </c>
      <c r="BY42" s="1">
        <v>3.5305811421359086E-2</v>
      </c>
      <c r="BZ42" s="1">
        <v>3.9744942429370718E-2</v>
      </c>
      <c r="CA42" s="1">
        <v>0.10882820115429288</v>
      </c>
      <c r="CB42" s="1">
        <v>0.59204165159755462</v>
      </c>
      <c r="CE42" t="s">
        <v>0</v>
      </c>
      <c r="CF42" s="10"/>
      <c r="CG42" s="10">
        <f ca="1">MIN($CG$7+CD39,0)</f>
        <v>-1.3732966384876131</v>
      </c>
      <c r="CH42" s="10"/>
      <c r="CI42" s="10">
        <f ca="1">MAX($CI$7+CD39,0)</f>
        <v>0.58966414873752659</v>
      </c>
      <c r="CJ42" s="10"/>
      <c r="CM42" t="s">
        <v>0</v>
      </c>
      <c r="CN42" s="1">
        <v>0</v>
      </c>
      <c r="CO42" s="1">
        <f ca="1">_xlfn.NORM.S.DIST(CG42,1)</f>
        <v>8.483007360111397E-2</v>
      </c>
      <c r="CP42" s="1">
        <f ca="1">1-CO42-CQ42</f>
        <v>0.63746200871638981</v>
      </c>
      <c r="CQ42" s="1">
        <f ca="1">_xlfn.NORM.S.DIST(-CI42,1)</f>
        <v>0.2777079176824962</v>
      </c>
      <c r="CR42" s="1">
        <v>0</v>
      </c>
      <c r="CU42" t="s">
        <v>0</v>
      </c>
      <c r="CV42" s="1">
        <f ca="1"/>
        <v>9.5817487204110319E-2</v>
      </c>
      <c r="CW42" s="1">
        <f ca="1"/>
        <v>4.9433844854007605E-2</v>
      </c>
      <c r="CX42" s="1">
        <f ca="1"/>
        <v>0.17895243110385387</v>
      </c>
      <c r="CY42" s="1">
        <f ca="1"/>
        <v>0.1966528658763933</v>
      </c>
      <c r="CZ42" s="1">
        <f ca="1"/>
        <v>0.47914337096163506</v>
      </c>
    </row>
    <row r="43" spans="1:104">
      <c r="A43" s="11">
        <f>A38</f>
        <v>202105</v>
      </c>
      <c r="B43" t="s">
        <v>42</v>
      </c>
      <c r="C43" s="1">
        <f>VLOOKUP($A43,'WCD II_our'!$V:$AB,2,0)</f>
        <v>0</v>
      </c>
      <c r="D43" s="1">
        <f>VLOOKUP($A43,'WCD II_our'!$V:$AB,3,0)</f>
        <v>0</v>
      </c>
      <c r="E43" s="1">
        <f>VLOOKUP($A43,'WCD II_our'!$V:$AB,4,0)</f>
        <v>0</v>
      </c>
      <c r="F43" s="1">
        <f>VLOOKUP($A43,'WCD II_our'!$V:$AB,5,0)</f>
        <v>0</v>
      </c>
      <c r="G43" s="1">
        <f>VLOOKUP($A43,'WCD II_our'!$V:$AB,6,0)</f>
        <v>0</v>
      </c>
      <c r="H43" s="1">
        <f>VLOOKUP($A43,'WCD II_our'!$V:$AB,7,0)</f>
        <v>1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si="36"/>
        <v>0</v>
      </c>
      <c r="O43" s="1">
        <f t="shared" si="36"/>
        <v>0</v>
      </c>
      <c r="P43" s="1">
        <f t="shared" si="36"/>
        <v>1</v>
      </c>
      <c r="S43" t="s">
        <v>42</v>
      </c>
      <c r="T43" s="1">
        <f t="shared" si="41"/>
        <v>0</v>
      </c>
      <c r="U43" s="1">
        <f t="shared" si="37"/>
        <v>0</v>
      </c>
      <c r="V43" s="1">
        <f t="shared" si="37"/>
        <v>0</v>
      </c>
      <c r="W43" s="1">
        <f t="shared" si="37"/>
        <v>0</v>
      </c>
      <c r="X43" s="1">
        <f t="shared" si="37"/>
        <v>1</v>
      </c>
      <c r="AA43" t="s">
        <v>42</v>
      </c>
      <c r="AB43" s="1">
        <f t="shared" si="42"/>
        <v>0</v>
      </c>
      <c r="AC43" s="1">
        <f t="shared" si="38"/>
        <v>0</v>
      </c>
      <c r="AD43" s="1">
        <f t="shared" si="38"/>
        <v>0</v>
      </c>
      <c r="AE43" s="1">
        <f t="shared" si="38"/>
        <v>0</v>
      </c>
      <c r="AF43" s="1">
        <f t="shared" si="38"/>
        <v>1</v>
      </c>
      <c r="AI43" t="s">
        <v>42</v>
      </c>
      <c r="AJ43" s="1">
        <v>0</v>
      </c>
      <c r="AK43" s="1">
        <v>0</v>
      </c>
      <c r="AL43" s="1">
        <f>IF(AD43="","",(SUM(AB43:AD43)))</f>
        <v>0</v>
      </c>
      <c r="AM43" s="1">
        <f>IFERROR(AE43,"")</f>
        <v>0</v>
      </c>
      <c r="AN43" s="1">
        <f>IF(AF43="","",(SUM(AF43)))</f>
        <v>1</v>
      </c>
      <c r="AP43" s="34">
        <f>IF(AM43&gt;=MAX(AL43,AN43),0,(MAX(AL43,AN43)-AM43)/(2*MAX(AL43,AN43)+MIN(AL43,AN43)))</f>
        <v>0.5</v>
      </c>
      <c r="AQ43" t="s">
        <v>42</v>
      </c>
      <c r="AR43" s="1">
        <v>0</v>
      </c>
      <c r="AS43" s="1">
        <v>0</v>
      </c>
      <c r="AT43" s="1">
        <f>IF(AM43="",AT36,AL43*(1-$AP43))</f>
        <v>0</v>
      </c>
      <c r="AU43" s="1">
        <f>IF(AM43="",AU36,AM43+AL43*$AP43+AN43*$AP43)</f>
        <v>0.5</v>
      </c>
      <c r="AV43" s="1">
        <f>IF(AM43="",AV36,AN43*(1-$AP43))</f>
        <v>0.5</v>
      </c>
      <c r="AW43" s="1"/>
      <c r="AY43" t="s">
        <v>42</v>
      </c>
      <c r="AZ43" s="10"/>
      <c r="BA43" s="10"/>
      <c r="BB43" s="10">
        <f>_xlfn.NORM.S.INV(IF(AT43=0,0.01%,AT43))</f>
        <v>-3.71901648545568</v>
      </c>
      <c r="BC43" s="10"/>
      <c r="BD43" s="10">
        <f>-_xlfn.NORM.S.INV(IF(AV43=0,0.01%,AV43))</f>
        <v>0</v>
      </c>
      <c r="BG43" t="s">
        <v>42</v>
      </c>
      <c r="BH43" s="10"/>
      <c r="BI43" s="10"/>
      <c r="BJ43" s="10">
        <f>BB43-$BB$8</f>
        <v>0</v>
      </c>
      <c r="BK43" s="10"/>
      <c r="BL43" s="10">
        <f>BD43-$BD$8</f>
        <v>0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si="39"/>
        <v>0</v>
      </c>
      <c r="BS43" s="1">
        <f t="shared" si="39"/>
        <v>0.5</v>
      </c>
      <c r="BT43" s="1">
        <f t="shared" si="39"/>
        <v>0.5</v>
      </c>
      <c r="BW43" t="s">
        <v>42</v>
      </c>
      <c r="BX43" s="1">
        <v>0</v>
      </c>
      <c r="BY43" s="1">
        <v>0</v>
      </c>
      <c r="BZ43" s="1">
        <v>0</v>
      </c>
      <c r="CA43" s="1">
        <v>3.125E-2</v>
      </c>
      <c r="CB43" s="1">
        <v>0.96875</v>
      </c>
      <c r="CE43" t="s">
        <v>42</v>
      </c>
      <c r="CF43" s="10"/>
      <c r="CG43" s="10"/>
      <c r="CH43" s="10">
        <f ca="1">MIN($CH$8+CD39,0)</f>
        <v>-2.1509050997358035</v>
      </c>
      <c r="CI43" s="10"/>
      <c r="CJ43" s="10">
        <f ca="1">MAX($CJ$8+CD39,0)</f>
        <v>0.11834912273526825</v>
      </c>
      <c r="CM43" t="s">
        <v>42</v>
      </c>
      <c r="CN43" s="1">
        <v>0</v>
      </c>
      <c r="CO43" s="1">
        <v>0</v>
      </c>
      <c r="CP43" s="1">
        <f ca="1">_xlfn.NORM.S.DIST(CH43,1)</f>
        <v>1.5741845470779722E-2</v>
      </c>
      <c r="CQ43" s="1">
        <f ca="1">1-CP43-CR43</f>
        <v>0.53136263625740487</v>
      </c>
      <c r="CR43" s="1">
        <f ca="1">_xlfn.NORM.S.DIST(-CJ43,1)</f>
        <v>0.45289551827181546</v>
      </c>
      <c r="CU43" t="s">
        <v>42</v>
      </c>
      <c r="CV43" s="1">
        <f ca="1"/>
        <v>2.0537732518879186E-3</v>
      </c>
      <c r="CW43" s="1">
        <f ca="1"/>
        <v>2.7602921747706425E-3</v>
      </c>
      <c r="CX43" s="1">
        <f ca="1"/>
        <v>1.3461222201711148E-2</v>
      </c>
      <c r="CY43" s="1">
        <f ca="1"/>
        <v>5.885763086453865E-2</v>
      </c>
      <c r="CZ43" s="1">
        <f ca="1"/>
        <v>0.92286708150709162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>
        <f ca="1"/>
        <v>0</v>
      </c>
      <c r="CW44" s="1">
        <f ca="1"/>
        <v>0</v>
      </c>
      <c r="CX44" s="1">
        <f ca="1"/>
        <v>0</v>
      </c>
      <c r="CY44" s="1">
        <f ca="1"/>
        <v>0</v>
      </c>
      <c r="CZ44" s="1">
        <f ca="1"/>
        <v>1</v>
      </c>
    </row>
    <row r="45" spans="1:104">
      <c r="A45" s="9">
        <f>IF(RIGHT(A38,2)="12",(VALUE(LEFT(A38,4))+1)*100+1,A38+1)</f>
        <v>202106</v>
      </c>
      <c r="J45" s="9">
        <f>$A45</f>
        <v>202106</v>
      </c>
      <c r="R45" s="9">
        <f>$A45</f>
        <v>202106</v>
      </c>
      <c r="Z45" s="9">
        <f>$A45</f>
        <v>202106</v>
      </c>
      <c r="AH45" s="9">
        <f>$A45</f>
        <v>202106</v>
      </c>
      <c r="AP45" s="9">
        <f>$A45</f>
        <v>202106</v>
      </c>
      <c r="AX45" s="9">
        <f>$A45</f>
        <v>202106</v>
      </c>
      <c r="BF45" s="9">
        <f>$A45</f>
        <v>202106</v>
      </c>
      <c r="BN45" s="9">
        <f>$A45</f>
        <v>202106</v>
      </c>
      <c r="BO45" s="9">
        <f>BO38+1</f>
        <v>6</v>
      </c>
      <c r="BV45" s="9">
        <f>$A45</f>
        <v>202106</v>
      </c>
      <c r="BW45" s="9">
        <f>BW38+1</f>
        <v>6</v>
      </c>
      <c r="CD45" s="9">
        <f>$A45</f>
        <v>202106</v>
      </c>
      <c r="CE45" s="9">
        <f>CE38+1</f>
        <v>6</v>
      </c>
      <c r="CL45" s="9">
        <f>$A45</f>
        <v>202106</v>
      </c>
      <c r="CM45" s="9">
        <f>CM38+1</f>
        <v>6</v>
      </c>
      <c r="CT45" s="9">
        <f>$A45</f>
        <v>202106</v>
      </c>
      <c r="CU45" s="9">
        <f>CU38+1</f>
        <v>6</v>
      </c>
    </row>
    <row r="46" spans="1:104"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>AVERAGE(BH47:BL50)</f>
        <v>-0.1325718298038901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>
        <f ca="1">VLOOKUP(CD45,regress!B:K,10,0)</f>
        <v>9.0215689842921637E-2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>
        <f>A45</f>
        <v>202106</v>
      </c>
      <c r="B47" t="s">
        <v>2</v>
      </c>
      <c r="C47" s="1">
        <f>VLOOKUP($A47,'WCD II_our'!$A:$G,2,0)</f>
        <v>9.2191127152867793E-3</v>
      </c>
      <c r="D47" s="1">
        <f>VLOOKUP($A47,'WCD II_our'!$A:$G,3,0)</f>
        <v>0.97659593230901798</v>
      </c>
      <c r="E47" s="1">
        <f>VLOOKUP($A47,'WCD II_our'!$A:$G,4,0)</f>
        <v>1.41849549756953E-2</v>
      </c>
      <c r="F47" s="1">
        <f>VLOOKUP($A47,'WCD II_our'!$A:$G,5,0)</f>
        <v>0</v>
      </c>
      <c r="G47" s="1">
        <f>VLOOKUP($A47,'WCD II_our'!$A:$G,6,0)</f>
        <v>0</v>
      </c>
      <c r="H47" s="1">
        <f>VLOOKUP($A47,'WCD II_our'!$A:$G,7,0)</f>
        <v>0</v>
      </c>
      <c r="K47" t="s">
        <v>2</v>
      </c>
      <c r="L47" s="1">
        <f>IF(TYPE(D47)=1,IF(D47&gt;100%,100%,IF(D47&lt;0,0,D47)),D47)</f>
        <v>0.97659593230901798</v>
      </c>
      <c r="M47" s="1">
        <f t="shared" ref="M47:P50" si="44">IF(TYPE(E47)=1,IF(E47&gt;100%,100%,IF(E47&lt;0,0,E47)),E47)</f>
        <v>1.41849549756953E-2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>IFERROR(L47/SUM($L47:$P47),"")</f>
        <v>0.98568305549921342</v>
      </c>
      <c r="U47" s="1">
        <f t="shared" ref="U47:X50" si="45">IFERROR(M47/SUM($L47:$P47),"")</f>
        <v>1.4316944500786556E-2</v>
      </c>
      <c r="V47" s="1">
        <f t="shared" si="45"/>
        <v>0</v>
      </c>
      <c r="W47" s="1">
        <f t="shared" si="45"/>
        <v>0</v>
      </c>
      <c r="X47" s="1">
        <f t="shared" si="45"/>
        <v>0</v>
      </c>
      <c r="AA47" t="s">
        <v>2</v>
      </c>
      <c r="AB47" s="1">
        <f>IFERROR(T47,"")</f>
        <v>0.98568305549921342</v>
      </c>
      <c r="AC47" s="1">
        <f t="shared" ref="AC47:AF50" si="46">IFERROR(U47,"")</f>
        <v>1.4316944500786556E-2</v>
      </c>
      <c r="AD47" s="1">
        <f t="shared" si="46"/>
        <v>0</v>
      </c>
      <c r="AE47" s="1">
        <f t="shared" si="46"/>
        <v>0</v>
      </c>
      <c r="AF47" s="1">
        <f t="shared" si="46"/>
        <v>0</v>
      </c>
      <c r="AI47" t="s">
        <v>2</v>
      </c>
      <c r="AJ47" s="1">
        <f>IFERROR(AB47,"")</f>
        <v>0.98568305549921342</v>
      </c>
      <c r="AK47" s="1">
        <f>IF(AC47="","",SUM(AC47:AF47))</f>
        <v>1.4316944500786556E-2</v>
      </c>
      <c r="AL47" s="1">
        <v>0</v>
      </c>
      <c r="AM47" s="1">
        <v>0</v>
      </c>
      <c r="AN47" s="1">
        <v>0</v>
      </c>
      <c r="AQ47" t="s">
        <v>2</v>
      </c>
      <c r="AR47" s="1">
        <f>IF(AJ47="",AR40,MAX(AJ47,50%))</f>
        <v>0.98568305549921342</v>
      </c>
      <c r="AS47" s="1">
        <f>IF(AK47="",AS40,MIN(AK47,50%))</f>
        <v>1.4316944500786556E-2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>-_xlfn.NORM.S.INV(IF(AS47=0,0.01%,AS47))</f>
        <v>2.1884905482476507</v>
      </c>
      <c r="BB47" s="10"/>
      <c r="BC47" s="10"/>
      <c r="BG47" t="s">
        <v>2</v>
      </c>
      <c r="BH47" s="10"/>
      <c r="BI47" s="10">
        <f>BA47-$BA$5</f>
        <v>-0.21003503655867339</v>
      </c>
      <c r="BJ47" s="10"/>
      <c r="BK47" s="10"/>
      <c r="BO47" t="s">
        <v>2</v>
      </c>
      <c r="BP47" s="1">
        <f>AR47</f>
        <v>0.98568305549921342</v>
      </c>
      <c r="BQ47" s="1">
        <f t="shared" ref="BQ47:BT50" si="47">AS47</f>
        <v>1.4316944500786556E-2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ref="BX47:CB51">MMULT(BX40:CB44,BP47:BT51)</f>
        <v>0.97373240999254307</v>
      </c>
      <c r="BY47" s="1">
        <v>2.2170210640575942E-2</v>
      </c>
      <c r="BZ47" s="1">
        <v>1.2022537371731679E-3</v>
      </c>
      <c r="CA47" s="1">
        <v>1.7665443680180549E-3</v>
      </c>
      <c r="CB47" s="1">
        <v>1.128581261689774E-3</v>
      </c>
      <c r="CE47" t="s">
        <v>2</v>
      </c>
      <c r="CF47" s="10"/>
      <c r="CG47" s="10">
        <f ca="1">MAX($CG$5+CD46,0)</f>
        <v>2.4253697957074167</v>
      </c>
      <c r="CH47" s="10"/>
      <c r="CI47" s="10"/>
      <c r="CJ47" s="10"/>
      <c r="CM47" t="s">
        <v>2</v>
      </c>
      <c r="CN47" s="1">
        <f ca="1">1-CO47</f>
        <v>0.99235359982069915</v>
      </c>
      <c r="CO47" s="1">
        <f ca="1">_xlfn.NORM.S.DIST(-CG47,1)</f>
        <v>7.6464001793008366E-3</v>
      </c>
      <c r="CP47" s="1">
        <v>0</v>
      </c>
      <c r="CQ47" s="1">
        <v>0</v>
      </c>
      <c r="CR47" s="1">
        <v>0</v>
      </c>
      <c r="CU47" t="s">
        <v>2</v>
      </c>
      <c r="CV47" s="1" cm="1">
        <f t="array" aca="1" ref="CV47:CZ51" ca="1">MMULT(CV40:CZ44,CN47:CR51)</f>
        <v>0.97321883518677255</v>
      </c>
      <c r="CW47" s="1">
        <f ca="1"/>
        <v>1.3399319608110288E-2</v>
      </c>
      <c r="CX47" s="1">
        <f ca="1"/>
        <v>8.4947239024400437E-3</v>
      </c>
      <c r="CY47" s="1">
        <f ca="1"/>
        <v>3.129428804236284E-3</v>
      </c>
      <c r="CZ47" s="1">
        <f ca="1"/>
        <v>1.7576924984407105E-3</v>
      </c>
    </row>
    <row r="48" spans="1:104">
      <c r="A48" s="11">
        <f>A45</f>
        <v>202106</v>
      </c>
      <c r="B48" t="s">
        <v>1</v>
      </c>
      <c r="C48" s="1">
        <f>VLOOKUP($A48,'WCD II_our'!$H:$N,2,0)</f>
        <v>0.123846714299841</v>
      </c>
      <c r="D48" s="1">
        <f>VLOOKUP($A48,'WCD II_our'!$H:$N,3,0)</f>
        <v>0.30291321822293599</v>
      </c>
      <c r="E48" s="1">
        <f>VLOOKUP($A48,'WCD II_our'!$H:$N,4,0)</f>
        <v>0.573240067477221</v>
      </c>
      <c r="F48" s="1">
        <f>VLOOKUP($A48,'WCD II_our'!$H:$N,5,0)</f>
        <v>0</v>
      </c>
      <c r="G48" s="1">
        <f>VLOOKUP($A48,'WCD II_our'!$H:$N,6,0)</f>
        <v>0</v>
      </c>
      <c r="H48" s="1">
        <f>VLOOKUP($A48,'WCD II_our'!$H:$N,7,0)</f>
        <v>0</v>
      </c>
      <c r="K48" t="s">
        <v>1</v>
      </c>
      <c r="L48" s="1">
        <f t="shared" ref="L48:L50" si="48">IF(TYPE(D48)=1,IF(D48&gt;100%,100%,IF(D48&lt;0,0,D48)),D48)</f>
        <v>0.30291321822293599</v>
      </c>
      <c r="M48" s="1">
        <f t="shared" si="44"/>
        <v>0.573240067477221</v>
      </c>
      <c r="N48" s="1">
        <f t="shared" si="44"/>
        <v>0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si="49">IFERROR(L48/SUM($L48:$P48),"")</f>
        <v>0.34573084774871338</v>
      </c>
      <c r="U48" s="1">
        <f t="shared" si="45"/>
        <v>0.65426915225128657</v>
      </c>
      <c r="V48" s="1">
        <f t="shared" si="45"/>
        <v>0</v>
      </c>
      <c r="W48" s="1">
        <f t="shared" si="45"/>
        <v>0</v>
      </c>
      <c r="X48" s="1">
        <f t="shared" si="45"/>
        <v>0</v>
      </c>
      <c r="AA48" t="s">
        <v>1</v>
      </c>
      <c r="AB48" s="1">
        <f t="shared" ref="AB48:AB50" si="50">IFERROR(T48,"")</f>
        <v>0.34573084774871338</v>
      </c>
      <c r="AC48" s="1">
        <f t="shared" si="46"/>
        <v>0.65426915225128657</v>
      </c>
      <c r="AD48" s="1">
        <f t="shared" si="46"/>
        <v>0</v>
      </c>
      <c r="AE48" s="1">
        <f t="shared" si="46"/>
        <v>0</v>
      </c>
      <c r="AF48" s="1">
        <f t="shared" si="46"/>
        <v>0</v>
      </c>
      <c r="AI48" t="s">
        <v>1</v>
      </c>
      <c r="AJ48" s="1">
        <f>IF(AB48="","",(SUM(AB48)))</f>
        <v>0.34573084774871338</v>
      </c>
      <c r="AK48" s="1">
        <f>IFERROR(AC48,"")</f>
        <v>0.65426915225128657</v>
      </c>
      <c r="AL48" s="1">
        <f>IF(AD48="","",(SUM(AD48:AF48)))</f>
        <v>0</v>
      </c>
      <c r="AM48" s="1">
        <v>0</v>
      </c>
      <c r="AN48" s="1">
        <v>0</v>
      </c>
      <c r="AP48" s="34">
        <f>IF(AK48&gt;=MAX(AJ48,AL48),0,(MAX(AJ48,AL48)-AK48)/(2*MAX(AJ48,AL48)+MIN(AJ48,AL48)))</f>
        <v>0</v>
      </c>
      <c r="AQ48" t="s">
        <v>1</v>
      </c>
      <c r="AR48" s="1">
        <f>IF(AK48="",AR41,AJ48*(1-$AP48))</f>
        <v>0.34573084774871338</v>
      </c>
      <c r="AS48" s="1">
        <f>IF(AK48="",AS41,AK48+AJ48*$AP48+AL48*$AP48)</f>
        <v>0.65426915225128657</v>
      </c>
      <c r="AT48" s="1">
        <f>IF(AK48="",AT41,AL48*(1-$AP48))</f>
        <v>0</v>
      </c>
      <c r="AU48" s="1">
        <v>0</v>
      </c>
      <c r="AV48" s="1">
        <v>0</v>
      </c>
      <c r="AW48" s="1"/>
      <c r="AY48" t="s">
        <v>1</v>
      </c>
      <c r="AZ48" s="10">
        <f>_xlfn.NORM.S.INV(IF(AR48=0,0.01%,AR48))</f>
        <v>-0.39687221348854984</v>
      </c>
      <c r="BA48" s="10"/>
      <c r="BB48" s="10">
        <f>-_xlfn.NORM.S.INV(IF(AT48=0,0.01%,AT48))</f>
        <v>3.71901648545568</v>
      </c>
      <c r="BC48" s="10"/>
      <c r="BG48" t="s">
        <v>1</v>
      </c>
      <c r="BH48" s="10">
        <f>AZ48-$AZ$6</f>
        <v>-0.28056382654359896</v>
      </c>
      <c r="BI48" s="10"/>
      <c r="BJ48" s="10">
        <f>BB48-$BB$6</f>
        <v>2.3940543858452852</v>
      </c>
      <c r="BK48" s="10"/>
      <c r="BO48" t="s">
        <v>1</v>
      </c>
      <c r="BP48" s="1">
        <f t="shared" ref="BP48:BP50" si="51">AR48</f>
        <v>0.34573084774871338</v>
      </c>
      <c r="BQ48" s="1">
        <f t="shared" si="47"/>
        <v>0.65426915225128657</v>
      </c>
      <c r="BR48" s="1">
        <f t="shared" si="47"/>
        <v>0</v>
      </c>
      <c r="BS48" s="1">
        <f t="shared" si="47"/>
        <v>0</v>
      </c>
      <c r="BT48" s="1">
        <f t="shared" si="47"/>
        <v>0</v>
      </c>
      <c r="BW48" t="s">
        <v>1</v>
      </c>
      <c r="BX48" s="1">
        <v>0.8895866774865413</v>
      </c>
      <c r="BY48" s="1">
        <v>3.7174414735902661E-2</v>
      </c>
      <c r="BZ48" s="1">
        <v>1.2734962552332451E-2</v>
      </c>
      <c r="CA48" s="1">
        <v>2.8657956776629412E-2</v>
      </c>
      <c r="CB48" s="1">
        <v>3.1845988448593918E-2</v>
      </c>
      <c r="CE48" t="s">
        <v>1</v>
      </c>
      <c r="CF48" s="10">
        <f ca="1">MIN($CF$6+CD46,0)</f>
        <v>-0.65092562039140667</v>
      </c>
      <c r="CG48" s="10"/>
      <c r="CH48" s="10">
        <f ca="1">MAX($CH$6+CD46,0)</f>
        <v>0.47556310464975737</v>
      </c>
      <c r="CI48" s="10"/>
      <c r="CJ48" s="10"/>
      <c r="CM48" t="s">
        <v>1</v>
      </c>
      <c r="CN48" s="1">
        <f ca="1">_xlfn.NORM.S.DIST(CF48,1)</f>
        <v>0.25754725096059217</v>
      </c>
      <c r="CO48" s="1">
        <f ca="1">1-CN48-CP48</f>
        <v>0.42525991612475933</v>
      </c>
      <c r="CP48" s="1">
        <f ca="1">_xlfn.NORM.S.DIST(-CH48,1)</f>
        <v>0.3171928329146485</v>
      </c>
      <c r="CQ48" s="1">
        <v>0</v>
      </c>
      <c r="CR48" s="1">
        <v>0</v>
      </c>
      <c r="CU48" t="s">
        <v>1</v>
      </c>
      <c r="CV48" s="1">
        <f ca="1"/>
        <v>0.51630984644429345</v>
      </c>
      <c r="CW48" s="1">
        <f ca="1"/>
        <v>4.0508560341716224E-2</v>
      </c>
      <c r="CX48" s="1">
        <f ca="1"/>
        <v>0.12123263405359326</v>
      </c>
      <c r="CY48" s="1">
        <f ca="1"/>
        <v>0.11423753340868226</v>
      </c>
      <c r="CZ48" s="1">
        <f ca="1"/>
        <v>0.20771142575171497</v>
      </c>
    </row>
    <row r="49" spans="1:104">
      <c r="A49" s="11">
        <f>A45</f>
        <v>202106</v>
      </c>
      <c r="B49" t="s">
        <v>0</v>
      </c>
      <c r="C49" s="1">
        <f>VLOOKUP($A49,'WCD II_our'!$O:$U,2,0)</f>
        <v>0.414819959190323</v>
      </c>
      <c r="D49" s="1">
        <f>VLOOKUP($A49,'WCD II_our'!$O:$U,3,0)</f>
        <v>0</v>
      </c>
      <c r="E49" s="1">
        <f>VLOOKUP($A49,'WCD II_our'!$O:$U,4,0)</f>
        <v>0</v>
      </c>
      <c r="F49" s="1">
        <f>VLOOKUP($A49,'WCD II_our'!$O:$U,5,0)</f>
        <v>0</v>
      </c>
      <c r="G49" s="1">
        <f>VLOOKUP($A49,'WCD II_our'!$O:$U,6,0)</f>
        <v>0.58518004080967601</v>
      </c>
      <c r="H49" s="1">
        <f>VLOOKUP($A49,'WCD II_our'!$O:$U,7,0)</f>
        <v>0</v>
      </c>
      <c r="K49" t="s">
        <v>0</v>
      </c>
      <c r="L49" s="1">
        <f t="shared" si="48"/>
        <v>0</v>
      </c>
      <c r="M49" s="1">
        <f t="shared" si="44"/>
        <v>0</v>
      </c>
      <c r="N49" s="1">
        <f t="shared" si="44"/>
        <v>0</v>
      </c>
      <c r="O49" s="1">
        <f t="shared" si="44"/>
        <v>0.58518004080967601</v>
      </c>
      <c r="P49" s="1">
        <f t="shared" si="44"/>
        <v>0</v>
      </c>
      <c r="S49" t="s">
        <v>0</v>
      </c>
      <c r="T49" s="1">
        <f t="shared" si="49"/>
        <v>0</v>
      </c>
      <c r="U49" s="1">
        <f t="shared" si="45"/>
        <v>0</v>
      </c>
      <c r="V49" s="1">
        <f t="shared" si="45"/>
        <v>0</v>
      </c>
      <c r="W49" s="1">
        <f t="shared" si="45"/>
        <v>1</v>
      </c>
      <c r="X49" s="1">
        <f t="shared" si="45"/>
        <v>0</v>
      </c>
      <c r="AA49" t="s">
        <v>0</v>
      </c>
      <c r="AB49" s="1">
        <f t="shared" si="50"/>
        <v>0</v>
      </c>
      <c r="AC49" s="1">
        <f t="shared" si="46"/>
        <v>0</v>
      </c>
      <c r="AD49" s="1">
        <f t="shared" si="46"/>
        <v>0</v>
      </c>
      <c r="AE49" s="1">
        <f t="shared" si="46"/>
        <v>1</v>
      </c>
      <c r="AF49" s="1">
        <f t="shared" si="46"/>
        <v>0</v>
      </c>
      <c r="AI49" t="s">
        <v>0</v>
      </c>
      <c r="AJ49" s="1">
        <v>0</v>
      </c>
      <c r="AK49" s="1">
        <f>IF(AC49="","",(SUM(AB49:AC49)))</f>
        <v>0</v>
      </c>
      <c r="AL49" s="1">
        <f>IFERROR(AD49,"")</f>
        <v>0</v>
      </c>
      <c r="AM49" s="1">
        <f>IF(AE49="","",(SUM(AE49:AF49)))</f>
        <v>1</v>
      </c>
      <c r="AN49" s="1">
        <v>0</v>
      </c>
      <c r="AP49" s="34">
        <f>IF(AL49&gt;=MAX(AK49,AM49),0,(MAX(AK49,AM49)-AL49)/(2*MAX(AK49,AM49)+MIN(AK49,AM49)))</f>
        <v>0.5</v>
      </c>
      <c r="AQ49" t="s">
        <v>0</v>
      </c>
      <c r="AR49" s="1">
        <v>0</v>
      </c>
      <c r="AS49" s="1">
        <f>IF(AL49="",AS42,AK49*(1-$AP49))</f>
        <v>0</v>
      </c>
      <c r="AT49" s="1">
        <f>IF(AL49="",AT42,AL49+AK49*$AP49+AM49*$AP49)</f>
        <v>0.5</v>
      </c>
      <c r="AU49" s="1">
        <f>IF(AL49="",AU42,AM49*(1-$AP49))</f>
        <v>0.5</v>
      </c>
      <c r="AV49" s="1">
        <v>0</v>
      </c>
      <c r="AW49" s="1"/>
      <c r="AY49" t="s">
        <v>0</v>
      </c>
      <c r="AZ49" s="10"/>
      <c r="BA49" s="10">
        <f>_xlfn.NORM.S.INV(IF(AS49=0,0.01%,AS49))</f>
        <v>-3.71901648545568</v>
      </c>
      <c r="BB49" s="10"/>
      <c r="BC49" s="10">
        <f>-_xlfn.NORM.S.INV(IF(AU49=0,0.01%,AU49))</f>
        <v>0</v>
      </c>
      <c r="BG49" t="s">
        <v>0</v>
      </c>
      <c r="BH49" s="10"/>
      <c r="BI49" s="10">
        <f>BA49-$BA$7</f>
        <v>-2.6514459615775383</v>
      </c>
      <c r="BJ49" s="10"/>
      <c r="BK49" s="10">
        <f>BC49-$BC$7</f>
        <v>-0.18001236979270516</v>
      </c>
      <c r="BO49" t="s">
        <v>0</v>
      </c>
      <c r="BP49" s="1">
        <f t="shared" si="51"/>
        <v>0</v>
      </c>
      <c r="BQ49" s="1">
        <f t="shared" si="47"/>
        <v>0</v>
      </c>
      <c r="BR49" s="1">
        <f t="shared" si="47"/>
        <v>0.5</v>
      </c>
      <c r="BS49" s="1">
        <f t="shared" si="47"/>
        <v>0.5</v>
      </c>
      <c r="BT49" s="1">
        <f t="shared" si="47"/>
        <v>0</v>
      </c>
      <c r="BW49" t="s">
        <v>0</v>
      </c>
      <c r="BX49" s="1">
        <v>0.2330775692715446</v>
      </c>
      <c r="BY49" s="1">
        <v>2.6307635547237217E-2</v>
      </c>
      <c r="BZ49" s="1">
        <v>1.9872471214685359E-2</v>
      </c>
      <c r="CA49" s="1">
        <v>7.4286571791831804E-2</v>
      </c>
      <c r="CB49" s="1">
        <v>0.64645575217470108</v>
      </c>
      <c r="CE49" t="s">
        <v>0</v>
      </c>
      <c r="CF49" s="10"/>
      <c r="CG49" s="10">
        <f ca="1">MIN($CG$7+CD46,0)</f>
        <v>-1.3862705230043246</v>
      </c>
      <c r="CH49" s="10"/>
      <c r="CI49" s="10">
        <f ca="1">MAX($CI$7+CD46,0)</f>
        <v>0.57669026422081504</v>
      </c>
      <c r="CJ49" s="10"/>
      <c r="CM49" t="s">
        <v>0</v>
      </c>
      <c r="CN49" s="1">
        <v>0</v>
      </c>
      <c r="CO49" s="1">
        <f ca="1">_xlfn.NORM.S.DIST(CG49,1)</f>
        <v>8.2832157087833355E-2</v>
      </c>
      <c r="CP49" s="1">
        <f ca="1">1-CO49-CQ49</f>
        <v>0.63509348770382101</v>
      </c>
      <c r="CQ49" s="1">
        <f ca="1">_xlfn.NORM.S.DIST(-CI49,1)</f>
        <v>0.28207435520834567</v>
      </c>
      <c r="CR49" s="1">
        <v>0</v>
      </c>
      <c r="CU49" t="s">
        <v>0</v>
      </c>
      <c r="CV49" s="1">
        <f ca="1"/>
        <v>0.10781637919933473</v>
      </c>
      <c r="CW49" s="1">
        <f ca="1"/>
        <v>3.6577907452121403E-2</v>
      </c>
      <c r="CX49" s="1">
        <f ca="1"/>
        <v>0.132327949039797</v>
      </c>
      <c r="CY49" s="1">
        <f ca="1"/>
        <v>0.15405970505094371</v>
      </c>
      <c r="CZ49" s="1">
        <f ca="1"/>
        <v>0.56921805925780333</v>
      </c>
    </row>
    <row r="50" spans="1:104">
      <c r="A50" s="11">
        <f>A45</f>
        <v>202106</v>
      </c>
      <c r="B50" t="s">
        <v>42</v>
      </c>
      <c r="C50" s="1" t="str">
        <f>VLOOKUP($A50,'WCD II_our'!$V:$AB,2,0)</f>
        <v>N/A</v>
      </c>
      <c r="D50" s="1" t="str">
        <f>VLOOKUP($A50,'WCD II_our'!$V:$AB,3,0)</f>
        <v>N/A</v>
      </c>
      <c r="E50" s="1" t="str">
        <f>VLOOKUP($A50,'WCD II_our'!$V:$AB,4,0)</f>
        <v>N/A</v>
      </c>
      <c r="F50" s="1" t="str">
        <f>VLOOKUP($A50,'WCD II_our'!$V:$AB,5,0)</f>
        <v>N/A</v>
      </c>
      <c r="G50" s="1" t="str">
        <f>VLOOKUP($A50,'WCD II_our'!$V:$AB,6,0)</f>
        <v>N/A</v>
      </c>
      <c r="H50" s="1" t="str">
        <f>VLOOKUP($A50,'WCD II_our'!$V:$AB,7,0)</f>
        <v>N/A</v>
      </c>
      <c r="K50" t="s">
        <v>42</v>
      </c>
      <c r="L50" s="1" t="str">
        <f t="shared" si="48"/>
        <v>N/A</v>
      </c>
      <c r="M50" s="1" t="str">
        <f t="shared" si="44"/>
        <v>N/A</v>
      </c>
      <c r="N50" s="1" t="str">
        <f t="shared" si="44"/>
        <v>N/A</v>
      </c>
      <c r="O50" s="1" t="str">
        <f t="shared" si="44"/>
        <v>N/A</v>
      </c>
      <c r="P50" s="1" t="str">
        <f t="shared" si="44"/>
        <v>N/A</v>
      </c>
      <c r="S50" t="s">
        <v>42</v>
      </c>
      <c r="T50" s="1" t="str">
        <f t="shared" si="49"/>
        <v/>
      </c>
      <c r="U50" s="1" t="str">
        <f t="shared" si="45"/>
        <v/>
      </c>
      <c r="V50" s="1" t="str">
        <f t="shared" si="45"/>
        <v/>
      </c>
      <c r="W50" s="1" t="str">
        <f t="shared" si="45"/>
        <v/>
      </c>
      <c r="X50" s="1" t="str">
        <f t="shared" si="45"/>
        <v/>
      </c>
      <c r="AA50" t="s">
        <v>42</v>
      </c>
      <c r="AB50" s="1" t="str">
        <f t="shared" si="50"/>
        <v/>
      </c>
      <c r="AC50" s="1" t="str">
        <f t="shared" si="46"/>
        <v/>
      </c>
      <c r="AD50" s="1" t="str">
        <f t="shared" si="46"/>
        <v/>
      </c>
      <c r="AE50" s="1" t="str">
        <f t="shared" si="46"/>
        <v/>
      </c>
      <c r="AF50" s="1" t="str">
        <f t="shared" si="46"/>
        <v/>
      </c>
      <c r="AI50" t="s">
        <v>42</v>
      </c>
      <c r="AJ50" s="1">
        <v>0</v>
      </c>
      <c r="AK50" s="1">
        <v>0</v>
      </c>
      <c r="AL50" s="1" t="str">
        <f>IF(AD50="","",(SUM(AB50:AD50)))</f>
        <v/>
      </c>
      <c r="AM50" s="1" t="str">
        <f>IFERROR(AE50,"")</f>
        <v/>
      </c>
      <c r="AN50" s="1" t="str">
        <f>IF(AF50="","",(SUM(AF50)))</f>
        <v/>
      </c>
      <c r="AP50" s="34">
        <f>IF(AM50&gt;=MAX(AL50,AN50),0,(MAX(AL50,AN50)-AM50)/(2*MAX(AL50,AN50)+MIN(AL50,AN50)))</f>
        <v>0</v>
      </c>
      <c r="AQ50" t="s">
        <v>42</v>
      </c>
      <c r="AR50" s="1">
        <v>0</v>
      </c>
      <c r="AS50" s="1">
        <v>0</v>
      </c>
      <c r="AT50" s="1">
        <f>IF(AM50="",AT43,AL50*(1-$AP50))</f>
        <v>0</v>
      </c>
      <c r="AU50" s="1">
        <f>IF(AM50="",AU43,AM50+AL50*$AP50+AN50*$AP50)</f>
        <v>0.5</v>
      </c>
      <c r="AV50" s="1">
        <f>IF(AM50="",AV43,AN50*(1-$AP50))</f>
        <v>0.5</v>
      </c>
      <c r="AW50" s="1"/>
      <c r="AY50" t="s">
        <v>42</v>
      </c>
      <c r="AZ50" s="10"/>
      <c r="BA50" s="10"/>
      <c r="BB50" s="10">
        <f>_xlfn.NORM.S.INV(IF(AT50=0,0.01%,AT50))</f>
        <v>-3.71901648545568</v>
      </c>
      <c r="BC50" s="10"/>
      <c r="BD50" s="10">
        <f>-_xlfn.NORM.S.INV(IF(AV50=0,0.01%,AV50))</f>
        <v>0</v>
      </c>
      <c r="BG50" t="s">
        <v>42</v>
      </c>
      <c r="BH50" s="10"/>
      <c r="BI50" s="10"/>
      <c r="BJ50" s="10">
        <f>BB50-$BB$8</f>
        <v>0</v>
      </c>
      <c r="BK50" s="10"/>
      <c r="BL50" s="10">
        <f>BD50-$BD$8</f>
        <v>0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si="47"/>
        <v>0</v>
      </c>
      <c r="BS50" s="1">
        <f t="shared" si="47"/>
        <v>0.5</v>
      </c>
      <c r="BT50" s="1">
        <f t="shared" si="47"/>
        <v>0.5</v>
      </c>
      <c r="BW50" t="s">
        <v>42</v>
      </c>
      <c r="BX50" s="1">
        <v>0</v>
      </c>
      <c r="BY50" s="1">
        <v>0</v>
      </c>
      <c r="BZ50" s="1">
        <v>0</v>
      </c>
      <c r="CA50" s="1">
        <v>1.5625E-2</v>
      </c>
      <c r="CB50" s="1">
        <v>0.984375</v>
      </c>
      <c r="CE50" t="s">
        <v>42</v>
      </c>
      <c r="CF50" s="10"/>
      <c r="CG50" s="10"/>
      <c r="CH50" s="10">
        <f ca="1">MIN($CH$8+CD46,0)</f>
        <v>-2.163878984252515</v>
      </c>
      <c r="CI50" s="10"/>
      <c r="CJ50" s="10">
        <f ca="1">MAX($CJ$8+CD46,0)</f>
        <v>0.10537523821855665</v>
      </c>
      <c r="CM50" t="s">
        <v>42</v>
      </c>
      <c r="CN50" s="1">
        <v>0</v>
      </c>
      <c r="CO50" s="1">
        <v>0</v>
      </c>
      <c r="CP50" s="1">
        <f ca="1">_xlfn.NORM.S.DIST(CH50,1)</f>
        <v>1.5236819115314628E-2</v>
      </c>
      <c r="CQ50" s="1">
        <f ca="1">1-CP50-CR50</f>
        <v>0.52672414903663223</v>
      </c>
      <c r="CR50" s="1">
        <f ca="1">_xlfn.NORM.S.DIST(-CJ50,1)</f>
        <v>0.45803903184805317</v>
      </c>
      <c r="CU50" t="s">
        <v>42</v>
      </c>
      <c r="CV50" s="1">
        <f ca="1"/>
        <v>2.7489749411866529E-3</v>
      </c>
      <c r="CW50" s="1">
        <f ca="1"/>
        <v>2.3045676628906395E-3</v>
      </c>
      <c r="CX50" s="1">
        <f ca="1"/>
        <v>1.0321482526467411E-2</v>
      </c>
      <c r="CY50" s="1">
        <f ca="1"/>
        <v>3.4798801104300281E-2</v>
      </c>
      <c r="CZ50" s="1">
        <f ca="1"/>
        <v>0.94982617376515499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v>0</v>
      </c>
      <c r="BY51" s="1">
        <v>0</v>
      </c>
      <c r="BZ51" s="1">
        <v>0</v>
      </c>
      <c r="CA51" s="1">
        <v>0</v>
      </c>
      <c r="CB51" s="1"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>
        <f ca="1"/>
        <v>0</v>
      </c>
      <c r="CW51" s="1">
        <f ca="1"/>
        <v>0</v>
      </c>
      <c r="CX51" s="1">
        <f ca="1"/>
        <v>0</v>
      </c>
      <c r="CY51" s="1">
        <f ca="1"/>
        <v>0</v>
      </c>
      <c r="CZ51" s="1">
        <f ca="1"/>
        <v>1</v>
      </c>
    </row>
    <row r="52" spans="1:104">
      <c r="A52" s="9">
        <f>IF(RIGHT(A45,2)="12",(VALUE(LEFT(A45,4))+1)*100+1,A45+1)</f>
        <v>202107</v>
      </c>
      <c r="J52" s="9">
        <f>$A52</f>
        <v>202107</v>
      </c>
      <c r="R52" s="9">
        <f>$A52</f>
        <v>202107</v>
      </c>
      <c r="Z52" s="9">
        <f>$A52</f>
        <v>202107</v>
      </c>
      <c r="AH52" s="9">
        <f>$A52</f>
        <v>202107</v>
      </c>
      <c r="AP52" s="9">
        <f>$A52</f>
        <v>202107</v>
      </c>
      <c r="AX52" s="9">
        <f>$A52</f>
        <v>202107</v>
      </c>
      <c r="BF52" s="9">
        <f>$A52</f>
        <v>202107</v>
      </c>
      <c r="BN52" s="9">
        <f>$A52</f>
        <v>202107</v>
      </c>
      <c r="BO52" s="9">
        <f>BO45+1</f>
        <v>7</v>
      </c>
      <c r="BV52" s="9">
        <f>$A52</f>
        <v>202107</v>
      </c>
      <c r="BW52" s="9">
        <f>BW45+1</f>
        <v>7</v>
      </c>
      <c r="CD52" s="9">
        <f>$A52</f>
        <v>202107</v>
      </c>
      <c r="CE52" s="9">
        <f>CE45+1</f>
        <v>7</v>
      </c>
      <c r="CL52" s="9">
        <f>$A52</f>
        <v>202107</v>
      </c>
      <c r="CM52" s="9">
        <f>CM45+1</f>
        <v>7</v>
      </c>
      <c r="CT52" s="9">
        <f>$A52</f>
        <v>202107</v>
      </c>
      <c r="CU52" s="9">
        <f>CU45+1</f>
        <v>7</v>
      </c>
    </row>
    <row r="53" spans="1:104"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>AVERAGE(BH54:BL57)</f>
        <v>-0.41953530910096209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>
        <f ca="1">VLOOKUP(CD52,regress!B:K,10,0)</f>
        <v>6.6932685596538977E-2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>
        <f>A52</f>
        <v>202107</v>
      </c>
      <c r="B54" t="s">
        <v>2</v>
      </c>
      <c r="C54" s="1">
        <f>VLOOKUP($A54,'WCD II_our'!$A:$G,2,0)</f>
        <v>8.1776149989312794E-3</v>
      </c>
      <c r="D54" s="1">
        <f>VLOOKUP($A54,'WCD II_our'!$A:$G,3,0)</f>
        <v>0.98635301519722096</v>
      </c>
      <c r="E54" s="1">
        <f>VLOOKUP($A54,'WCD II_our'!$A:$G,4,0)</f>
        <v>5.4693698038467504E-3</v>
      </c>
      <c r="F54" s="1">
        <f>VLOOKUP($A54,'WCD II_our'!$A:$G,5,0)</f>
        <v>0</v>
      </c>
      <c r="G54" s="1">
        <f>VLOOKUP($A54,'WCD II_our'!$A:$G,6,0)</f>
        <v>0</v>
      </c>
      <c r="H54" s="1">
        <f>VLOOKUP($A54,'WCD II_our'!$A:$G,7,0)</f>
        <v>0</v>
      </c>
      <c r="K54" t="s">
        <v>2</v>
      </c>
      <c r="L54" s="1">
        <f>IF(TYPE(D54)=1,IF(D54&gt;100%,100%,IF(D54&lt;0,0,D54)),D54)</f>
        <v>0.98635301519722096</v>
      </c>
      <c r="M54" s="1">
        <f t="shared" ref="M54:P57" si="52">IF(TYPE(E54)=1,IF(E54&gt;100%,100%,IF(E54&lt;0,0,E54)),E54)</f>
        <v>5.4693698038467504E-3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>IFERROR(L54/SUM($L54:$P54),"")</f>
        <v>0.99448553502465986</v>
      </c>
      <c r="U54" s="1">
        <f t="shared" ref="U54:X57" si="53">IFERROR(M54/SUM($L54:$P54),"")</f>
        <v>5.5144649753401795E-3</v>
      </c>
      <c r="V54" s="1">
        <f t="shared" si="53"/>
        <v>0</v>
      </c>
      <c r="W54" s="1">
        <f t="shared" si="53"/>
        <v>0</v>
      </c>
      <c r="X54" s="1">
        <f t="shared" si="53"/>
        <v>0</v>
      </c>
      <c r="AA54" t="s">
        <v>2</v>
      </c>
      <c r="AB54" s="1">
        <f t="shared" ref="AB54:AF57" si="54">IFERROR(T54/SUM($T54:$X54),"")</f>
        <v>0.99448553502465986</v>
      </c>
      <c r="AC54" s="1">
        <f t="shared" si="54"/>
        <v>5.5144649753401795E-3</v>
      </c>
      <c r="AD54" s="1">
        <f t="shared" si="54"/>
        <v>0</v>
      </c>
      <c r="AE54" s="1">
        <f t="shared" si="54"/>
        <v>0</v>
      </c>
      <c r="AF54" s="1">
        <f t="shared" si="54"/>
        <v>0</v>
      </c>
      <c r="AI54" t="s">
        <v>2</v>
      </c>
      <c r="AJ54" s="1">
        <f>IFERROR(AB54,"")</f>
        <v>0.99448553502465986</v>
      </c>
      <c r="AK54" s="1">
        <f>IF(AC54="","",SUM(AC54:AF54))</f>
        <v>5.5144649753401795E-3</v>
      </c>
      <c r="AL54" s="1">
        <v>0</v>
      </c>
      <c r="AM54" s="1">
        <v>0</v>
      </c>
      <c r="AN54" s="1">
        <v>0</v>
      </c>
      <c r="AQ54" t="s">
        <v>2</v>
      </c>
      <c r="AR54" s="1">
        <f>IF(AJ54="",AR47,MAX(AJ54,50%))</f>
        <v>0.99448553502465986</v>
      </c>
      <c r="AS54" s="1">
        <f>IF(AK54="",AS47,MIN(AK54,50%))</f>
        <v>5.5144649753401795E-3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>-_xlfn.NORM.S.INV(IF(AS54=0,0.01%,AS54))</f>
        <v>2.5417808534769666</v>
      </c>
      <c r="BB54" s="10"/>
      <c r="BC54" s="10"/>
      <c r="BG54" t="s">
        <v>2</v>
      </c>
      <c r="BH54" s="10"/>
      <c r="BI54" s="10">
        <f>BA54-$BA$5</f>
        <v>0.14325526867064253</v>
      </c>
      <c r="BJ54" s="10"/>
      <c r="BK54" s="10"/>
      <c r="BO54" t="s">
        <v>2</v>
      </c>
      <c r="BP54" s="1">
        <f>AR54</f>
        <v>0.99448553502465986</v>
      </c>
      <c r="BQ54" s="1">
        <f t="shared" ref="BQ54:BT57" si="55">AS54</f>
        <v>5.5144649753401795E-3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ref="BX54:CB58">MMULT(BX47:CB51,BP54:BT58)</f>
        <v>0.97800198570067598</v>
      </c>
      <c r="BY54" s="1">
        <v>1.500880224864776E-2</v>
      </c>
      <c r="BZ54" s="1">
        <v>3.4929595523819331E-3</v>
      </c>
      <c r="CA54" s="1">
        <v>1.4843990525956114E-3</v>
      </c>
      <c r="CB54" s="1">
        <v>2.0118534456988017E-3</v>
      </c>
      <c r="CE54" t="s">
        <v>2</v>
      </c>
      <c r="CF54" s="10"/>
      <c r="CG54" s="10">
        <f ca="1">MAX($CG$5+CD53,0)</f>
        <v>2.4020867914610342</v>
      </c>
      <c r="CH54" s="10"/>
      <c r="CI54" s="10"/>
      <c r="CJ54" s="10"/>
      <c r="CM54" t="s">
        <v>2</v>
      </c>
      <c r="CN54" s="1">
        <f ca="1">1-CO54</f>
        <v>0.99184907992561289</v>
      </c>
      <c r="CO54" s="1">
        <f ca="1">_xlfn.NORM.S.DIST(-CG54,1)</f>
        <v>8.1509200743870927E-3</v>
      </c>
      <c r="CP54" s="1">
        <v>0</v>
      </c>
      <c r="CQ54" s="1">
        <v>0</v>
      </c>
      <c r="CR54" s="1">
        <v>0</v>
      </c>
      <c r="CU54" t="s">
        <v>2</v>
      </c>
      <c r="CV54" s="1" cm="1">
        <f t="array" aca="1" ref="CV54:CZ58" ca="1">MMULT(CV47:CZ51,CN54:CR58)</f>
        <v>0.96863723329156115</v>
      </c>
      <c r="CW54" s="1">
        <f ca="1"/>
        <v>1.4292928224252302E-2</v>
      </c>
      <c r="CX54" s="1">
        <f ca="1"/>
        <v>9.7642681330971249E-3</v>
      </c>
      <c r="CY54" s="1">
        <f ca="1"/>
        <v>4.0855374428493026E-3</v>
      </c>
      <c r="CZ54" s="1">
        <f ca="1"/>
        <v>3.2200329082399453E-3</v>
      </c>
    </row>
    <row r="55" spans="1:104">
      <c r="A55" s="11">
        <f>A52</f>
        <v>202107</v>
      </c>
      <c r="B55" t="s">
        <v>1</v>
      </c>
      <c r="C55" s="1">
        <f>VLOOKUP($A55,'WCD II_our'!$H:$N,2,0)</f>
        <v>0</v>
      </c>
      <c r="D55" s="1">
        <f>VLOOKUP($A55,'WCD II_our'!$H:$N,3,0)</f>
        <v>0.51948813771129498</v>
      </c>
      <c r="E55" s="1">
        <f>VLOOKUP($A55,'WCD II_our'!$H:$N,4,0)</f>
        <v>0.32466132560502697</v>
      </c>
      <c r="F55" s="1">
        <f>VLOOKUP($A55,'WCD II_our'!$H:$N,5,0)</f>
        <v>0.15585053668367599</v>
      </c>
      <c r="G55" s="1">
        <f>VLOOKUP($A55,'WCD II_our'!$H:$N,6,0)</f>
        <v>0</v>
      </c>
      <c r="H55" s="1">
        <f>VLOOKUP($A55,'WCD II_our'!$H:$N,7,0)</f>
        <v>0</v>
      </c>
      <c r="K55" t="s">
        <v>1</v>
      </c>
      <c r="L55" s="1">
        <f t="shared" ref="L55:L57" si="56">IF(TYPE(D55)=1,IF(D55&gt;100%,100%,IF(D55&lt;0,0,D55)),D55)</f>
        <v>0.51948813771129498</v>
      </c>
      <c r="M55" s="1">
        <f t="shared" si="52"/>
        <v>0.32466132560502697</v>
      </c>
      <c r="N55" s="1">
        <f t="shared" si="52"/>
        <v>0.15585053668367599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si="57">IFERROR(L55/SUM($L55:$P55),"")</f>
        <v>0.51948813771129598</v>
      </c>
      <c r="U55" s="1">
        <f t="shared" si="53"/>
        <v>0.32466132560502764</v>
      </c>
      <c r="V55" s="1">
        <f t="shared" si="53"/>
        <v>0.15585053668367629</v>
      </c>
      <c r="W55" s="1">
        <f t="shared" si="53"/>
        <v>0</v>
      </c>
      <c r="X55" s="1">
        <f t="shared" si="53"/>
        <v>0</v>
      </c>
      <c r="AA55" t="s">
        <v>1</v>
      </c>
      <c r="AB55" s="1">
        <f t="shared" si="54"/>
        <v>0.51948813771129609</v>
      </c>
      <c r="AC55" s="1">
        <f t="shared" si="54"/>
        <v>0.3246613256050277</v>
      </c>
      <c r="AD55" s="1">
        <f t="shared" si="54"/>
        <v>0.15585053668367632</v>
      </c>
      <c r="AE55" s="1">
        <f t="shared" si="54"/>
        <v>0</v>
      </c>
      <c r="AF55" s="1">
        <f t="shared" si="54"/>
        <v>0</v>
      </c>
      <c r="AI55" t="s">
        <v>1</v>
      </c>
      <c r="AJ55" s="1">
        <f>IF(AB55="","",(SUM(AB55)))</f>
        <v>0.51948813771129609</v>
      </c>
      <c r="AK55" s="1">
        <f>IFERROR(AC55,"")</f>
        <v>0.3246613256050277</v>
      </c>
      <c r="AL55" s="1">
        <f>IF(AD55="","",(SUM(AD55:AF55)))</f>
        <v>0.15585053668367632</v>
      </c>
      <c r="AM55" s="1">
        <v>0</v>
      </c>
      <c r="AN55" s="1">
        <v>0</v>
      </c>
      <c r="AP55" s="34">
        <f>IF(AK55&gt;=MAX(AJ55,AL55),0,(MAX(AJ55,AL55)-AK55)/(2*MAX(AJ55,AL55)+MIN(AJ55,AL55)))</f>
        <v>0.1630586208245722</v>
      </c>
      <c r="AQ55" t="s">
        <v>1</v>
      </c>
      <c r="AR55" s="1">
        <f>IF(AK55="",AR48,AJ55*(1-$AP55))</f>
        <v>0.43478111844136669</v>
      </c>
      <c r="AS55" s="1">
        <f>IF(AK55="",AS48,AK55+AJ55*$AP55+AL55*$AP55)</f>
        <v>0.43478111844136674</v>
      </c>
      <c r="AT55" s="1">
        <f>IF(AK55="",AT48,AL55*(1-$AP55))</f>
        <v>0.13043776311726665</v>
      </c>
      <c r="AU55" s="1">
        <v>0</v>
      </c>
      <c r="AV55" s="1">
        <v>0</v>
      </c>
      <c r="AY55" t="s">
        <v>1</v>
      </c>
      <c r="AZ55" s="10">
        <f>_xlfn.NORM.S.INV(IF(AR55=0,0.01%,AR55))</f>
        <v>-0.16421456329948472</v>
      </c>
      <c r="BA55" s="10"/>
      <c r="BB55" s="10">
        <f>-_xlfn.NORM.S.INV(IF(AT55=0,0.01%,AT55))</f>
        <v>1.1243241749577946</v>
      </c>
      <c r="BC55" s="10"/>
      <c r="BG55" t="s">
        <v>1</v>
      </c>
      <c r="BH55" s="10">
        <f>AZ55-$AZ$6</f>
        <v>-4.7906176354533855E-2</v>
      </c>
      <c r="BI55" s="10"/>
      <c r="BJ55" s="10">
        <f>BB55-$BB$6</f>
        <v>-0.20063792465260022</v>
      </c>
      <c r="BK55" s="10"/>
      <c r="BO55" t="s">
        <v>1</v>
      </c>
      <c r="BP55" s="1">
        <f t="shared" ref="BP55:BP57" si="58">AR55</f>
        <v>0.43478111844136669</v>
      </c>
      <c r="BQ55" s="1">
        <f t="shared" si="55"/>
        <v>0.43478111844136674</v>
      </c>
      <c r="BR55" s="1">
        <f t="shared" si="55"/>
        <v>0.13043776311726665</v>
      </c>
      <c r="BS55" s="1">
        <f t="shared" si="55"/>
        <v>0</v>
      </c>
      <c r="BT55" s="1">
        <f t="shared" si="55"/>
        <v>0</v>
      </c>
      <c r="BW55" t="s">
        <v>1</v>
      </c>
      <c r="BX55" s="1">
        <v>0.90084381652729151</v>
      </c>
      <c r="BY55" s="1">
        <v>2.1068328191807758E-2</v>
      </c>
      <c r="BZ55" s="1">
        <v>1.1216428779510923E-2</v>
      </c>
      <c r="CA55" s="1">
        <v>2.0696459664480932E-2</v>
      </c>
      <c r="CB55" s="1">
        <v>4.6174966836908624E-2</v>
      </c>
      <c r="CE55" t="s">
        <v>1</v>
      </c>
      <c r="CF55" s="10">
        <f ca="1">MIN($CF$6+CD53,0)</f>
        <v>-0.6742086246377893</v>
      </c>
      <c r="CG55" s="10"/>
      <c r="CH55" s="10">
        <f ca="1">MAX($CH$6+CD53,0)</f>
        <v>0.45228010040337469</v>
      </c>
      <c r="CI55" s="10"/>
      <c r="CJ55" s="10"/>
      <c r="CM55" t="s">
        <v>1</v>
      </c>
      <c r="CN55" s="1">
        <f ca="1">_xlfn.NORM.S.DIST(CF55,1)</f>
        <v>0.25008934358546397</v>
      </c>
      <c r="CO55" s="1">
        <f ca="1">1-CN55-CP55</f>
        <v>0.42437705150772709</v>
      </c>
      <c r="CP55" s="1">
        <f ca="1">_xlfn.NORM.S.DIST(-CH55,1)</f>
        <v>0.32553360490680894</v>
      </c>
      <c r="CQ55" s="1">
        <v>0</v>
      </c>
      <c r="CR55" s="1">
        <v>0</v>
      </c>
      <c r="CU55" t="s">
        <v>1</v>
      </c>
      <c r="CV55" s="1">
        <f ca="1"/>
        <v>0.52223220541775883</v>
      </c>
      <c r="CW55" s="1">
        <f ca="1"/>
        <v>3.1017389125908033E-2</v>
      </c>
      <c r="CX55" s="1">
        <f ca="1"/>
        <v>9.1285979996583971E-2</v>
      </c>
      <c r="CY55" s="1">
        <f ca="1"/>
        <v>9.4371321494691879E-2</v>
      </c>
      <c r="CZ55" s="1">
        <f ca="1"/>
        <v>0.26109310396505736</v>
      </c>
    </row>
    <row r="56" spans="1:104">
      <c r="A56" s="11">
        <f>A52</f>
        <v>202107</v>
      </c>
      <c r="B56" t="s">
        <v>0</v>
      </c>
      <c r="C56" s="1" t="str">
        <f>VLOOKUP($A56,'WCD II_our'!$O:$U,2,0)</f>
        <v>N/A</v>
      </c>
      <c r="D56" s="1" t="str">
        <f>VLOOKUP($A56,'WCD II_our'!$O:$U,3,0)</f>
        <v>N/A</v>
      </c>
      <c r="E56" s="1" t="str">
        <f>VLOOKUP($A56,'WCD II_our'!$O:$U,4,0)</f>
        <v>N/A</v>
      </c>
      <c r="F56" s="1" t="str">
        <f>VLOOKUP($A56,'WCD II_our'!$O:$U,5,0)</f>
        <v>N/A</v>
      </c>
      <c r="G56" s="1" t="str">
        <f>VLOOKUP($A56,'WCD II_our'!$O:$U,6,0)</f>
        <v>N/A</v>
      </c>
      <c r="H56" s="1" t="str">
        <f>VLOOKUP($A56,'WCD II_our'!$O:$U,7,0)</f>
        <v>N/A</v>
      </c>
      <c r="K56" t="s">
        <v>0</v>
      </c>
      <c r="L56" s="1" t="str">
        <f t="shared" si="56"/>
        <v>N/A</v>
      </c>
      <c r="M56" s="1" t="str">
        <f t="shared" si="52"/>
        <v>N/A</v>
      </c>
      <c r="N56" s="1" t="str">
        <f t="shared" si="52"/>
        <v>N/A</v>
      </c>
      <c r="O56" s="1" t="str">
        <f t="shared" si="52"/>
        <v>N/A</v>
      </c>
      <c r="P56" s="1" t="str">
        <f t="shared" si="52"/>
        <v>N/A</v>
      </c>
      <c r="S56" t="s">
        <v>0</v>
      </c>
      <c r="T56" s="1" t="str">
        <f t="shared" si="57"/>
        <v/>
      </c>
      <c r="U56" s="1" t="str">
        <f t="shared" si="53"/>
        <v/>
      </c>
      <c r="V56" s="1" t="str">
        <f t="shared" si="53"/>
        <v/>
      </c>
      <c r="W56" s="1" t="str">
        <f t="shared" si="53"/>
        <v/>
      </c>
      <c r="X56" s="1" t="str">
        <f t="shared" si="53"/>
        <v/>
      </c>
      <c r="AA56" t="s">
        <v>0</v>
      </c>
      <c r="AB56" s="1" t="str">
        <f t="shared" si="54"/>
        <v/>
      </c>
      <c r="AC56" s="1" t="str">
        <f t="shared" si="54"/>
        <v/>
      </c>
      <c r="AD56" s="1" t="str">
        <f t="shared" si="54"/>
        <v/>
      </c>
      <c r="AE56" s="1" t="str">
        <f t="shared" si="54"/>
        <v/>
      </c>
      <c r="AF56" s="1" t="str">
        <f t="shared" si="54"/>
        <v/>
      </c>
      <c r="AI56" t="s">
        <v>0</v>
      </c>
      <c r="AJ56" s="1">
        <v>0</v>
      </c>
      <c r="AK56" s="1" t="str">
        <f>IF(AC56="","",(SUM(AB56:AC56)))</f>
        <v/>
      </c>
      <c r="AL56" s="1" t="str">
        <f>IFERROR(AD56,"")</f>
        <v/>
      </c>
      <c r="AM56" s="1" t="str">
        <f>IF(AE56="","",(SUM(AE56:AF56)))</f>
        <v/>
      </c>
      <c r="AN56" s="1">
        <v>0</v>
      </c>
      <c r="AP56" s="34">
        <f>IF(AL56&gt;=MAX(AK56,AM56),0,(MAX(AK56,AM56)-AL56)/(2*MAX(AK56,AM56)+MIN(AK56,AM56)))</f>
        <v>0</v>
      </c>
      <c r="AQ56" t="s">
        <v>0</v>
      </c>
      <c r="AR56" s="1">
        <v>0</v>
      </c>
      <c r="AS56" s="1">
        <f>IF(AL56="",AS49,AK56*(1-$AP56))</f>
        <v>0</v>
      </c>
      <c r="AT56" s="1">
        <f>IF(AL56="",AT49,AL56+AK56*$AP56+AM56*$AP56)</f>
        <v>0.5</v>
      </c>
      <c r="AU56" s="1">
        <f>IF(AL56="",AU49,AM56*(1-$AP56))</f>
        <v>0.5</v>
      </c>
      <c r="AV56" s="1">
        <v>0</v>
      </c>
      <c r="AY56" t="s">
        <v>0</v>
      </c>
      <c r="AZ56" s="10"/>
      <c r="BA56" s="10">
        <f>_xlfn.NORM.S.INV(IF(AS56=0,0.01%,AS56))</f>
        <v>-3.71901648545568</v>
      </c>
      <c r="BB56" s="10"/>
      <c r="BC56" s="10">
        <f>-_xlfn.NORM.S.INV(IF(AU56=0,0.01%,AU56))</f>
        <v>0</v>
      </c>
      <c r="BG56" t="s">
        <v>0</v>
      </c>
      <c r="BH56" s="10"/>
      <c r="BI56" s="10">
        <f>BA56-$BA$7</f>
        <v>-2.6514459615775383</v>
      </c>
      <c r="BJ56" s="10"/>
      <c r="BK56" s="10">
        <f>BC56-$BC$7</f>
        <v>-0.18001236979270516</v>
      </c>
      <c r="BO56" t="s">
        <v>0</v>
      </c>
      <c r="BP56" s="1">
        <f t="shared" si="58"/>
        <v>0</v>
      </c>
      <c r="BQ56" s="1">
        <f t="shared" si="55"/>
        <v>0</v>
      </c>
      <c r="BR56" s="1">
        <f t="shared" si="55"/>
        <v>0.5</v>
      </c>
      <c r="BS56" s="1">
        <f t="shared" si="55"/>
        <v>0.5</v>
      </c>
      <c r="BT56" s="1">
        <f t="shared" si="55"/>
        <v>0</v>
      </c>
      <c r="BW56" t="s">
        <v>0</v>
      </c>
      <c r="BX56" s="1">
        <v>0.24323033438603492</v>
      </c>
      <c r="BY56" s="1">
        <v>1.2723361299061011E-2</v>
      </c>
      <c r="BZ56" s="1">
        <v>1.3367744741028592E-2</v>
      </c>
      <c r="CA56" s="1">
        <v>4.707952150325858E-2</v>
      </c>
      <c r="CB56" s="1">
        <v>0.68359903807061695</v>
      </c>
      <c r="CE56" t="s">
        <v>0</v>
      </c>
      <c r="CF56" s="10"/>
      <c r="CG56" s="10">
        <f ca="1">MIN($CG$7+CD53,0)</f>
        <v>-1.4095535272507074</v>
      </c>
      <c r="CH56" s="10"/>
      <c r="CI56" s="10">
        <f ca="1">MAX($CI$7+CD53,0)</f>
        <v>0.55340725997443241</v>
      </c>
      <c r="CJ56" s="10"/>
      <c r="CM56" t="s">
        <v>0</v>
      </c>
      <c r="CN56" s="1">
        <v>0</v>
      </c>
      <c r="CO56" s="1">
        <f ca="1">_xlfn.NORM.S.DIST(CG56,1)</f>
        <v>7.9335778772482018E-2</v>
      </c>
      <c r="CP56" s="1">
        <f ca="1">1-CO56-CQ56</f>
        <v>0.63067193685637146</v>
      </c>
      <c r="CQ56" s="1">
        <f ca="1">_xlfn.NORM.S.DIST(-CI56,1)</f>
        <v>0.28999228437114655</v>
      </c>
      <c r="CR56" s="1">
        <v>0</v>
      </c>
      <c r="CU56" t="s">
        <v>0</v>
      </c>
      <c r="CV56" s="1">
        <f ca="1"/>
        <v>0.11608532137420204</v>
      </c>
      <c r="CW56" s="1">
        <f ca="1"/>
        <v>2.6899968094854995E-2</v>
      </c>
      <c r="CX56" s="1">
        <f ca="1"/>
        <v>9.7575983631392679E-2</v>
      </c>
      <c r="CY56" s="1">
        <f ca="1"/>
        <v>0.11823061887860672</v>
      </c>
      <c r="CZ56" s="1">
        <f ca="1"/>
        <v>0.64120810802094375</v>
      </c>
    </row>
    <row r="57" spans="1:104">
      <c r="A57" s="11">
        <f>A52</f>
        <v>202107</v>
      </c>
      <c r="B57" t="s">
        <v>42</v>
      </c>
      <c r="C57" s="1">
        <f>VLOOKUP($A57,'WCD II_our'!$V:$AB,2,0)</f>
        <v>0</v>
      </c>
      <c r="D57" s="1">
        <f>VLOOKUP($A57,'WCD II_our'!$V:$AB,3,0)</f>
        <v>0</v>
      </c>
      <c r="E57" s="1">
        <f>VLOOKUP($A57,'WCD II_our'!$V:$AB,4,0)</f>
        <v>0</v>
      </c>
      <c r="F57" s="1">
        <f>VLOOKUP($A57,'WCD II_our'!$V:$AB,5,0)</f>
        <v>0</v>
      </c>
      <c r="G57" s="1">
        <f>VLOOKUP($A57,'WCD II_our'!$V:$AB,6,0)</f>
        <v>0</v>
      </c>
      <c r="H57" s="1">
        <f>VLOOKUP($A57,'WCD II_our'!$V:$AB,7,0)</f>
        <v>1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si="52"/>
        <v>0</v>
      </c>
      <c r="O57" s="1">
        <f t="shared" si="52"/>
        <v>0</v>
      </c>
      <c r="P57" s="1">
        <f t="shared" si="52"/>
        <v>1</v>
      </c>
      <c r="S57" t="s">
        <v>42</v>
      </c>
      <c r="T57" s="1">
        <f t="shared" si="57"/>
        <v>0</v>
      </c>
      <c r="U57" s="1">
        <f t="shared" si="53"/>
        <v>0</v>
      </c>
      <c r="V57" s="1">
        <f t="shared" si="53"/>
        <v>0</v>
      </c>
      <c r="W57" s="1">
        <f t="shared" si="53"/>
        <v>0</v>
      </c>
      <c r="X57" s="1">
        <f t="shared" si="53"/>
        <v>1</v>
      </c>
      <c r="AA57" t="s">
        <v>42</v>
      </c>
      <c r="AB57" s="1">
        <f t="shared" si="54"/>
        <v>0</v>
      </c>
      <c r="AC57" s="1">
        <f t="shared" si="54"/>
        <v>0</v>
      </c>
      <c r="AD57" s="1">
        <f t="shared" si="54"/>
        <v>0</v>
      </c>
      <c r="AE57" s="1">
        <f t="shared" si="54"/>
        <v>0</v>
      </c>
      <c r="AF57" s="1">
        <f t="shared" si="54"/>
        <v>1</v>
      </c>
      <c r="AI57" t="s">
        <v>42</v>
      </c>
      <c r="AJ57" s="1">
        <v>0</v>
      </c>
      <c r="AK57" s="1">
        <v>0</v>
      </c>
      <c r="AL57" s="1">
        <f>IF(AD57="","",(SUM(AB57:AD57)))</f>
        <v>0</v>
      </c>
      <c r="AM57" s="1">
        <f>IFERROR(AE57,"")</f>
        <v>0</v>
      </c>
      <c r="AN57" s="1">
        <f>IF(AF57="","",(SUM(AF57)))</f>
        <v>1</v>
      </c>
      <c r="AP57" s="34">
        <f>IF(AM57&gt;=MAX(AL57,AN57),0,(MAX(AL57,AN57)-AM57)/(2*MAX(AL57,AN57)+MIN(AL57,AN57)))</f>
        <v>0.5</v>
      </c>
      <c r="AQ57" t="s">
        <v>42</v>
      </c>
      <c r="AR57" s="1">
        <v>0</v>
      </c>
      <c r="AS57" s="1">
        <v>0</v>
      </c>
      <c r="AT57" s="1">
        <f>IF(AM57="",AT50,AL57*(1-$AP57))</f>
        <v>0</v>
      </c>
      <c r="AU57" s="1">
        <f>IF(AM57="",AU50,AM57+AL57*$AP57+AN57*$AP57)</f>
        <v>0.5</v>
      </c>
      <c r="AV57" s="1">
        <f>IF(AM57="",AV50,AN57*(1-$AP57))</f>
        <v>0.5</v>
      </c>
      <c r="AY57" t="s">
        <v>42</v>
      </c>
      <c r="AZ57" s="10"/>
      <c r="BA57" s="10"/>
      <c r="BB57" s="10">
        <f>_xlfn.NORM.S.INV(IF(AT57=0,0.01%,AT57))</f>
        <v>-3.71901648545568</v>
      </c>
      <c r="BC57" s="10"/>
      <c r="BD57" s="10">
        <f>-_xlfn.NORM.S.INV(IF(AV57=0,0.01%,AV57))</f>
        <v>0</v>
      </c>
      <c r="BG57" t="s">
        <v>42</v>
      </c>
      <c r="BH57" s="10"/>
      <c r="BI57" s="10"/>
      <c r="BJ57" s="10">
        <f>BB57-$BB$8</f>
        <v>0</v>
      </c>
      <c r="BK57" s="10"/>
      <c r="BL57" s="10">
        <f>BD57-$BD$8</f>
        <v>0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si="55"/>
        <v>0</v>
      </c>
      <c r="BS57" s="1">
        <f t="shared" si="55"/>
        <v>0.5</v>
      </c>
      <c r="BT57" s="1">
        <f t="shared" si="55"/>
        <v>0.5</v>
      </c>
      <c r="BW57" t="s">
        <v>42</v>
      </c>
      <c r="BX57" s="1">
        <v>0</v>
      </c>
      <c r="BY57" s="1">
        <v>0</v>
      </c>
      <c r="BZ57" s="1">
        <v>0</v>
      </c>
      <c r="CA57" s="1">
        <v>7.8125E-3</v>
      </c>
      <c r="CB57" s="1">
        <v>0.9921875</v>
      </c>
      <c r="CE57" t="s">
        <v>42</v>
      </c>
      <c r="CF57" s="10"/>
      <c r="CG57" s="10"/>
      <c r="CH57" s="10">
        <f ca="1">MIN($CH$8+CD53,0)</f>
        <v>-2.1871619884988975</v>
      </c>
      <c r="CI57" s="10"/>
      <c r="CJ57" s="10">
        <f ca="1">MAX($CJ$8+CD53,0)</f>
        <v>8.2092233972173995E-2</v>
      </c>
      <c r="CM57" t="s">
        <v>42</v>
      </c>
      <c r="CN57" s="1">
        <v>0</v>
      </c>
      <c r="CO57" s="1">
        <v>0</v>
      </c>
      <c r="CP57" s="1">
        <f ca="1">_xlfn.NORM.S.DIST(CH57,1)</f>
        <v>1.4365350346894025E-2</v>
      </c>
      <c r="CQ57" s="1">
        <f ca="1">1-CP57-CR57</f>
        <v>0.51834796531643856</v>
      </c>
      <c r="CR57" s="1">
        <f ca="1">_xlfn.NORM.S.DIST(-CJ57,1)</f>
        <v>0.46728668433666742</v>
      </c>
      <c r="CU57" t="s">
        <v>42</v>
      </c>
      <c r="CV57" s="1">
        <f ca="1"/>
        <v>3.3029160802151543E-3</v>
      </c>
      <c r="CW57" s="1">
        <f ca="1"/>
        <v>1.8192751591335457E-3</v>
      </c>
      <c r="CX57" s="1">
        <f ca="1"/>
        <v>7.7595805647640024E-3</v>
      </c>
      <c r="CY57" s="1">
        <f ca="1"/>
        <v>2.1031038043812646E-2</v>
      </c>
      <c r="CZ57" s="1">
        <f ca="1"/>
        <v>0.96608719015207467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v>0</v>
      </c>
      <c r="BY58" s="1">
        <v>0</v>
      </c>
      <c r="BZ58" s="1">
        <v>0</v>
      </c>
      <c r="CA58" s="1">
        <v>0</v>
      </c>
      <c r="CB58" s="1"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>
        <f ca="1"/>
        <v>0</v>
      </c>
      <c r="CW58" s="1">
        <f ca="1"/>
        <v>0</v>
      </c>
      <c r="CX58" s="1">
        <f ca="1"/>
        <v>0</v>
      </c>
      <c r="CY58" s="1">
        <f ca="1"/>
        <v>0</v>
      </c>
      <c r="CZ58" s="1">
        <f ca="1"/>
        <v>1</v>
      </c>
    </row>
    <row r="59" spans="1:104">
      <c r="A59" s="9">
        <f>IF(RIGHT(A52,2)="12",(VALUE(LEFT(A52,4))+1)*100+1,A52+1)</f>
        <v>202108</v>
      </c>
      <c r="J59" s="9">
        <f>$A59</f>
        <v>202108</v>
      </c>
      <c r="R59" s="9">
        <f>$A59</f>
        <v>202108</v>
      </c>
      <c r="Z59" s="9">
        <f>$A59</f>
        <v>202108</v>
      </c>
      <c r="AH59" s="9">
        <f>$A59</f>
        <v>202108</v>
      </c>
      <c r="AP59" s="9">
        <f>$A59</f>
        <v>202108</v>
      </c>
      <c r="AX59" s="9">
        <f>$A59</f>
        <v>202108</v>
      </c>
      <c r="BF59" s="9">
        <f>$A59</f>
        <v>202108</v>
      </c>
      <c r="BN59" s="9">
        <f>$A59</f>
        <v>202108</v>
      </c>
      <c r="BO59" s="9">
        <f>BO52+1</f>
        <v>8</v>
      </c>
      <c r="BV59" s="9">
        <f>$A59</f>
        <v>202108</v>
      </c>
      <c r="BW59" s="9">
        <f>BW52+1</f>
        <v>8</v>
      </c>
      <c r="CD59" s="9">
        <f>$A59</f>
        <v>202108</v>
      </c>
      <c r="CE59" s="9">
        <f>CE52+1</f>
        <v>8</v>
      </c>
      <c r="CL59" s="9">
        <f>$A59</f>
        <v>202108</v>
      </c>
      <c r="CM59" s="9">
        <f>CM52+1</f>
        <v>8</v>
      </c>
      <c r="CT59" s="9">
        <f>$A59</f>
        <v>202108</v>
      </c>
      <c r="CU59" s="9">
        <f>CU52+1</f>
        <v>8</v>
      </c>
    </row>
    <row r="60" spans="1:104"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>AVERAGE(BH61:BL64)</f>
        <v>-0.46968498206009068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>
        <f ca="1">VLOOKUP(CD59,regress!B:K,10,0)</f>
        <v>-4.250709010940714E-2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>
        <f>A59</f>
        <v>202108</v>
      </c>
      <c r="B61" t="s">
        <v>2</v>
      </c>
      <c r="C61" s="1">
        <f>VLOOKUP($A61,'WCD II_our'!$A:$G,2,0)</f>
        <v>1.2048684725860201E-2</v>
      </c>
      <c r="D61" s="1">
        <f>VLOOKUP($A61,'WCD II_our'!$A:$G,3,0)</f>
        <v>0.98407177232747201</v>
      </c>
      <c r="E61" s="1">
        <f>VLOOKUP($A61,'WCD II_our'!$A:$G,4,0)</f>
        <v>3.87954294666722E-3</v>
      </c>
      <c r="F61" s="1">
        <f>VLOOKUP($A61,'WCD II_our'!$A:$G,5,0)</f>
        <v>0</v>
      </c>
      <c r="G61" s="1">
        <f>VLOOKUP($A61,'WCD II_our'!$A:$G,6,0)</f>
        <v>0</v>
      </c>
      <c r="H61" s="1">
        <f>VLOOKUP($A61,'WCD II_our'!$A:$G,7,0)</f>
        <v>0</v>
      </c>
      <c r="K61" t="s">
        <v>2</v>
      </c>
      <c r="L61" s="1">
        <f>IF(TYPE(D61)=1,IF(D61&gt;100%,100%,IF(D61&lt;0,0,D61)),D61)</f>
        <v>0.98407177232747201</v>
      </c>
      <c r="M61" s="1">
        <f t="shared" ref="M61:P64" si="59">IF(TYPE(E61)=1,IF(E61&gt;100%,100%,IF(E61&lt;0,0,E61)),E61)</f>
        <v>3.87954294666722E-3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>IFERROR(L61/SUM($L61:$P61),"")</f>
        <v>0.99607314359858845</v>
      </c>
      <c r="U61" s="1">
        <f t="shared" ref="U61:X64" si="60">IFERROR(M61/SUM($L61:$P61),"")</f>
        <v>3.9268564014115562E-3</v>
      </c>
      <c r="V61" s="1">
        <f t="shared" si="60"/>
        <v>0</v>
      </c>
      <c r="W61" s="1">
        <f t="shared" si="60"/>
        <v>0</v>
      </c>
      <c r="X61" s="1">
        <f t="shared" si="60"/>
        <v>0</v>
      </c>
      <c r="AA61" t="s">
        <v>2</v>
      </c>
      <c r="AB61" s="1">
        <f>IFERROR(T61,"")</f>
        <v>0.99607314359858845</v>
      </c>
      <c r="AC61" s="1">
        <f t="shared" ref="AC61:AF64" si="61">IFERROR(U61,"")</f>
        <v>3.9268564014115562E-3</v>
      </c>
      <c r="AD61" s="1">
        <f t="shared" si="61"/>
        <v>0</v>
      </c>
      <c r="AE61" s="1">
        <f t="shared" si="61"/>
        <v>0</v>
      </c>
      <c r="AF61" s="1">
        <f t="shared" si="61"/>
        <v>0</v>
      </c>
      <c r="AI61" t="s">
        <v>2</v>
      </c>
      <c r="AJ61" s="1">
        <f>IFERROR(AB61,"")</f>
        <v>0.99607314359858845</v>
      </c>
      <c r="AK61" s="1">
        <f>IF(AC61="","",SUM(AC61:AF61))</f>
        <v>3.9268564014115562E-3</v>
      </c>
      <c r="AL61" s="1">
        <v>0</v>
      </c>
      <c r="AM61" s="1">
        <v>0</v>
      </c>
      <c r="AN61" s="1">
        <v>0</v>
      </c>
      <c r="AQ61" t="s">
        <v>2</v>
      </c>
      <c r="AR61" s="1">
        <f>IF(AJ61="",AR54,MAX(AJ61,50%))</f>
        <v>0.99607314359858845</v>
      </c>
      <c r="AS61" s="1">
        <f>IF(AK61="",AS54,MIN(AK61,50%))</f>
        <v>3.9268564014115562E-3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>-_xlfn.NORM.S.INV(IF(AS61=0,0.01%,AS61))</f>
        <v>2.6582949409739807</v>
      </c>
      <c r="BB61" s="10"/>
      <c r="BC61" s="10"/>
      <c r="BG61" t="s">
        <v>2</v>
      </c>
      <c r="BH61" s="10"/>
      <c r="BI61" s="10">
        <f>BA61-$BA$5</f>
        <v>0.25976935616765662</v>
      </c>
      <c r="BJ61" s="10"/>
      <c r="BK61" s="10"/>
      <c r="BO61" t="s">
        <v>2</v>
      </c>
      <c r="BP61" s="1">
        <f>AR61</f>
        <v>0.99607314359858845</v>
      </c>
      <c r="BQ61" s="1">
        <f t="shared" ref="BQ61:BT64" si="62">AS61</f>
        <v>3.9268564014115562E-3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ref="BX61:CB65">MMULT(BX54:CB58,BP61:BT65)</f>
        <v>0.97913345252066386</v>
      </c>
      <c r="BY61" s="1">
        <v>1.1228964658929036E-2</v>
      </c>
      <c r="BZ61" s="1">
        <v>4.3948505459218161E-3</v>
      </c>
      <c r="CA61" s="1">
        <v>2.4886793024887725E-3</v>
      </c>
      <c r="CB61" s="1">
        <v>2.7540529719966072E-3</v>
      </c>
      <c r="CE61" t="s">
        <v>2</v>
      </c>
      <c r="CF61" s="10"/>
      <c r="CG61" s="10">
        <f ca="1">MAX($CG$5+CD60,0)</f>
        <v>2.292647015755088</v>
      </c>
      <c r="CH61" s="10"/>
      <c r="CI61" s="10"/>
      <c r="CJ61" s="10"/>
      <c r="CM61" t="s">
        <v>2</v>
      </c>
      <c r="CN61" s="1">
        <f ca="1">1-CO61</f>
        <v>0.98906583237468471</v>
      </c>
      <c r="CO61" s="1">
        <f ca="1">_xlfn.NORM.S.DIST(-CG61,1)</f>
        <v>1.0934167625315246E-2</v>
      </c>
      <c r="CP61" s="1">
        <v>0</v>
      </c>
      <c r="CQ61" s="1">
        <v>0</v>
      </c>
      <c r="CR61" s="1">
        <v>0</v>
      </c>
      <c r="CU61" t="s">
        <v>2</v>
      </c>
      <c r="CV61" s="1" cm="1">
        <f t="array" aca="1" ref="CV61:CZ65" ca="1">MMULT(CV54:CZ58,CN61:CR65)</f>
        <v>0.96114217160332771</v>
      </c>
      <c r="CW61" s="1">
        <f ca="1"/>
        <v>1.7187433283489383E-2</v>
      </c>
      <c r="CX61" s="1">
        <f ca="1"/>
        <v>1.1201148582263305E-2</v>
      </c>
      <c r="CY61" s="1">
        <f ca="1"/>
        <v>5.2064449012546934E-3</v>
      </c>
      <c r="CZ61" s="1">
        <f ca="1"/>
        <v>5.2628016296645966E-3</v>
      </c>
    </row>
    <row r="62" spans="1:104">
      <c r="A62" s="11">
        <f>A59</f>
        <v>202108</v>
      </c>
      <c r="B62" t="s">
        <v>1</v>
      </c>
      <c r="C62" s="1">
        <f>VLOOKUP($A62,'WCD II_our'!$H:$N,2,0)</f>
        <v>0</v>
      </c>
      <c r="D62" s="1">
        <f>VLOOKUP($A62,'WCD II_our'!$H:$N,3,0)</f>
        <v>0.33126828482117798</v>
      </c>
      <c r="E62" s="1">
        <f>VLOOKUP($A62,'WCD II_our'!$H:$N,4,0)</f>
        <v>0.49227721029190002</v>
      </c>
      <c r="F62" s="1">
        <f>VLOOKUP($A62,'WCD II_our'!$H:$N,5,0)</f>
        <v>0.17645450488692099</v>
      </c>
      <c r="G62" s="1">
        <f>VLOOKUP($A62,'WCD II_our'!$H:$N,6,0)</f>
        <v>0</v>
      </c>
      <c r="H62" s="1">
        <f>VLOOKUP($A62,'WCD II_our'!$H:$N,7,0)</f>
        <v>0</v>
      </c>
      <c r="K62" t="s">
        <v>1</v>
      </c>
      <c r="L62" s="1">
        <f t="shared" ref="L62:L64" si="63">IF(TYPE(D62)=1,IF(D62&gt;100%,100%,IF(D62&lt;0,0,D62)),D62)</f>
        <v>0.33126828482117798</v>
      </c>
      <c r="M62" s="1">
        <f t="shared" si="59"/>
        <v>0.49227721029190002</v>
      </c>
      <c r="N62" s="1">
        <f t="shared" si="59"/>
        <v>0.17645450488692099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si="64">IFERROR(L62/SUM($L62:$P62),"")</f>
        <v>0.33126828482117826</v>
      </c>
      <c r="U62" s="1">
        <f t="shared" si="60"/>
        <v>0.49227721029190047</v>
      </c>
      <c r="V62" s="1">
        <f t="shared" si="60"/>
        <v>0.17645450488692116</v>
      </c>
      <c r="W62" s="1">
        <f t="shared" si="60"/>
        <v>0</v>
      </c>
      <c r="X62" s="1">
        <f t="shared" si="60"/>
        <v>0</v>
      </c>
      <c r="AA62" t="s">
        <v>1</v>
      </c>
      <c r="AB62" s="1">
        <f t="shared" ref="AB62:AB64" si="65">IFERROR(T62,"")</f>
        <v>0.33126828482117826</v>
      </c>
      <c r="AC62" s="1">
        <f t="shared" si="61"/>
        <v>0.49227721029190047</v>
      </c>
      <c r="AD62" s="1">
        <f t="shared" si="61"/>
        <v>0.17645450488692116</v>
      </c>
      <c r="AE62" s="1">
        <f t="shared" si="61"/>
        <v>0</v>
      </c>
      <c r="AF62" s="1">
        <f t="shared" si="61"/>
        <v>0</v>
      </c>
      <c r="AI62" t="s">
        <v>1</v>
      </c>
      <c r="AJ62" s="1">
        <f>IF(AB62="","",(SUM(AB62)))</f>
        <v>0.33126828482117826</v>
      </c>
      <c r="AK62" s="1">
        <f>IFERROR(AC62,"")</f>
        <v>0.49227721029190047</v>
      </c>
      <c r="AL62" s="1">
        <f>IF(AD62="","",(SUM(AD62:AF62)))</f>
        <v>0.17645450488692116</v>
      </c>
      <c r="AM62" s="1">
        <v>0</v>
      </c>
      <c r="AN62" s="1">
        <v>0</v>
      </c>
      <c r="AP62" s="34">
        <f>IF(AK62&gt;=MAX(AJ62,AL62),0,(MAX(AJ62,AL62)-AK62)/(2*MAX(AJ62,AL62)+MIN(AJ62,AL62)))</f>
        <v>0</v>
      </c>
      <c r="AQ62" t="s">
        <v>1</v>
      </c>
      <c r="AR62" s="1">
        <f>IF(AK62="",AR55,AJ62*(1-$AP62))</f>
        <v>0.33126828482117826</v>
      </c>
      <c r="AS62" s="1">
        <f>IF(AK62="",AS55,AK62+AJ62*$AP62+AL62*$AP62)</f>
        <v>0.49227721029190047</v>
      </c>
      <c r="AT62" s="1">
        <f>IF(AK62="",AT55,AL62*(1-$AP62))</f>
        <v>0.17645450488692116</v>
      </c>
      <c r="AU62" s="1">
        <v>0</v>
      </c>
      <c r="AV62" s="1">
        <v>0</v>
      </c>
      <c r="AW62" s="1"/>
      <c r="AY62" t="s">
        <v>1</v>
      </c>
      <c r="AZ62" s="10">
        <f>_xlfn.NORM.S.INV(IF(AR62=0,0.01%,AR62))</f>
        <v>-0.43641374299777458</v>
      </c>
      <c r="BA62" s="10"/>
      <c r="BB62" s="10">
        <f>-_xlfn.NORM.S.INV(IF(AT62=0,0.01%,AT62))</f>
        <v>0.92896155644517042</v>
      </c>
      <c r="BC62" s="10"/>
      <c r="BG62" t="s">
        <v>1</v>
      </c>
      <c r="BH62" s="10">
        <f>AZ62-$AZ$6</f>
        <v>-0.3201053560528237</v>
      </c>
      <c r="BI62" s="10"/>
      <c r="BJ62" s="10">
        <f>BB62-$BB$6</f>
        <v>-0.39600054316522437</v>
      </c>
      <c r="BK62" s="10"/>
      <c r="BO62" t="s">
        <v>1</v>
      </c>
      <c r="BP62" s="1">
        <f t="shared" ref="BP62:BP64" si="66">AR62</f>
        <v>0.33126828482117826</v>
      </c>
      <c r="BQ62" s="1">
        <f t="shared" si="62"/>
        <v>0.49227721029190047</v>
      </c>
      <c r="BR62" s="1">
        <f t="shared" si="62"/>
        <v>0.17645450488692116</v>
      </c>
      <c r="BS62" s="1">
        <f t="shared" si="62"/>
        <v>0</v>
      </c>
      <c r="BT62" s="1">
        <f t="shared" si="62"/>
        <v>0</v>
      </c>
      <c r="BW62" t="s">
        <v>1</v>
      </c>
      <c r="BX62" s="1">
        <v>0.90428560116383905</v>
      </c>
      <c r="BY62" s="1">
        <v>1.3908942135379534E-2</v>
      </c>
      <c r="BZ62" s="1">
        <v>9.3258158096360625E-3</v>
      </c>
      <c r="CA62" s="1">
        <v>1.5956444221995929E-2</v>
      </c>
      <c r="CB62" s="1">
        <v>5.6523196669149088E-2</v>
      </c>
      <c r="CE62" t="s">
        <v>1</v>
      </c>
      <c r="CF62" s="10">
        <f ca="1">MIN($CF$6+CD60,0)</f>
        <v>-0.7836484003437354</v>
      </c>
      <c r="CG62" s="10"/>
      <c r="CH62" s="10">
        <f ca="1">MAX($CH$6+CD60,0)</f>
        <v>0.34284032469742859</v>
      </c>
      <c r="CI62" s="10"/>
      <c r="CJ62" s="10"/>
      <c r="CM62" t="s">
        <v>1</v>
      </c>
      <c r="CN62" s="1">
        <f ca="1">_xlfn.NORM.S.DIST(CF62,1)</f>
        <v>0.21662322374533469</v>
      </c>
      <c r="CO62" s="1">
        <f ca="1">1-CN62-CP62</f>
        <v>0.41751748241243447</v>
      </c>
      <c r="CP62" s="1">
        <f ca="1">_xlfn.NORM.S.DIST(-CH62,1)</f>
        <v>0.36585929384223081</v>
      </c>
      <c r="CQ62" s="1">
        <v>0</v>
      </c>
      <c r="CR62" s="1">
        <v>0</v>
      </c>
      <c r="CU62" t="s">
        <v>1</v>
      </c>
      <c r="CV62" s="1">
        <f ca="1"/>
        <v>0.52324111776900062</v>
      </c>
      <c r="CW62" s="1">
        <f ca="1"/>
        <v>2.4537658950054636E-2</v>
      </c>
      <c r="CX62" s="1">
        <f ca="1"/>
        <v>6.7787505105390514E-2</v>
      </c>
      <c r="CY62" s="1">
        <f ca="1"/>
        <v>7.6154953463150946E-2</v>
      </c>
      <c r="CZ62" s="1">
        <f ca="1"/>
        <v>0.30827876471240329</v>
      </c>
    </row>
    <row r="63" spans="1:104">
      <c r="A63" s="11">
        <f>A59</f>
        <v>202108</v>
      </c>
      <c r="B63" t="s">
        <v>0</v>
      </c>
      <c r="C63" s="1">
        <f>VLOOKUP($A63,'WCD II_our'!$O:$U,2,0)</f>
        <v>0</v>
      </c>
      <c r="D63" s="1">
        <f>VLOOKUP($A63,'WCD II_our'!$O:$U,3,0)</f>
        <v>0</v>
      </c>
      <c r="E63" s="1">
        <f>VLOOKUP($A63,'WCD II_our'!$O:$U,4,0)</f>
        <v>0</v>
      </c>
      <c r="F63" s="1">
        <f>VLOOKUP($A63,'WCD II_our'!$O:$U,5,0)</f>
        <v>0</v>
      </c>
      <c r="G63" s="1">
        <f>VLOOKUP($A63,'WCD II_our'!$O:$U,6,0)</f>
        <v>0.49378687263910298</v>
      </c>
      <c r="H63" s="1">
        <f>VLOOKUP($A63,'WCD II_our'!$O:$U,7,0)</f>
        <v>0.50621312736089596</v>
      </c>
      <c r="K63" t="s">
        <v>0</v>
      </c>
      <c r="L63" s="1">
        <f t="shared" si="63"/>
        <v>0</v>
      </c>
      <c r="M63" s="1">
        <f t="shared" si="59"/>
        <v>0</v>
      </c>
      <c r="N63" s="1">
        <f t="shared" si="59"/>
        <v>0</v>
      </c>
      <c r="O63" s="1">
        <f t="shared" si="59"/>
        <v>0.49378687263910298</v>
      </c>
      <c r="P63" s="1">
        <f t="shared" si="59"/>
        <v>0.50621312736089596</v>
      </c>
      <c r="S63" t="s">
        <v>0</v>
      </c>
      <c r="T63" s="1">
        <f t="shared" si="64"/>
        <v>0</v>
      </c>
      <c r="U63" s="1">
        <f t="shared" si="60"/>
        <v>0</v>
      </c>
      <c r="V63" s="1">
        <f t="shared" si="60"/>
        <v>0</v>
      </c>
      <c r="W63" s="1">
        <f t="shared" si="60"/>
        <v>0.49378687263910354</v>
      </c>
      <c r="X63" s="1">
        <f t="shared" si="60"/>
        <v>0.50621312736089652</v>
      </c>
      <c r="AA63" t="s">
        <v>0</v>
      </c>
      <c r="AB63" s="1">
        <f t="shared" si="65"/>
        <v>0</v>
      </c>
      <c r="AC63" s="1">
        <f t="shared" si="61"/>
        <v>0</v>
      </c>
      <c r="AD63" s="1">
        <f t="shared" si="61"/>
        <v>0</v>
      </c>
      <c r="AE63" s="1">
        <f t="shared" si="61"/>
        <v>0.49378687263910354</v>
      </c>
      <c r="AF63" s="1">
        <f t="shared" si="61"/>
        <v>0.50621312736089652</v>
      </c>
      <c r="AI63" t="s">
        <v>0</v>
      </c>
      <c r="AJ63" s="1">
        <v>0</v>
      </c>
      <c r="AK63" s="1">
        <f>IF(AC63="","",(SUM(AB63:AC63)))</f>
        <v>0</v>
      </c>
      <c r="AL63" s="1">
        <f>IFERROR(AD63,"")</f>
        <v>0</v>
      </c>
      <c r="AM63" s="1">
        <f>IF(AE63="","",(SUM(AE63:AF63)))</f>
        <v>1</v>
      </c>
      <c r="AN63" s="1">
        <v>0</v>
      </c>
      <c r="AP63" s="34">
        <f>IF(AL63&gt;=MAX(AK63,AM63),0,(MAX(AK63,AM63)-AL63)/(2*MAX(AK63,AM63)+MIN(AK63,AM63)))</f>
        <v>0.5</v>
      </c>
      <c r="AQ63" t="s">
        <v>0</v>
      </c>
      <c r="AR63" s="1">
        <v>0</v>
      </c>
      <c r="AS63" s="1">
        <f>IF(AL63="",AS56,AK63*(1-$AP63))</f>
        <v>0</v>
      </c>
      <c r="AT63" s="1">
        <f>IF(AL63="",AT56,AL63+AK63*$AP63+AM63*$AP63)</f>
        <v>0.5</v>
      </c>
      <c r="AU63" s="1">
        <f>IF(AL63="",AU56,AM63*(1-$AP63))</f>
        <v>0.5</v>
      </c>
      <c r="AV63" s="1">
        <v>0</v>
      </c>
      <c r="AW63" s="1"/>
      <c r="AY63" t="s">
        <v>0</v>
      </c>
      <c r="AZ63" s="10"/>
      <c r="BA63" s="10">
        <f>_xlfn.NORM.S.INV(IF(AS63=0,0.01%,AS63))</f>
        <v>-3.71901648545568</v>
      </c>
      <c r="BB63" s="10"/>
      <c r="BC63" s="10">
        <f>-_xlfn.NORM.S.INV(IF(AU63=0,0.01%,AU63))</f>
        <v>0</v>
      </c>
      <c r="BG63" t="s">
        <v>0</v>
      </c>
      <c r="BH63" s="10"/>
      <c r="BI63" s="10">
        <f>BA63-$BA$7</f>
        <v>-2.6514459615775383</v>
      </c>
      <c r="BJ63" s="10"/>
      <c r="BK63" s="10">
        <f>BC63-$BC$7</f>
        <v>-0.18001236979270516</v>
      </c>
      <c r="BO63" t="s">
        <v>0</v>
      </c>
      <c r="BP63" s="1">
        <f t="shared" si="66"/>
        <v>0</v>
      </c>
      <c r="BQ63" s="1">
        <f t="shared" si="62"/>
        <v>0</v>
      </c>
      <c r="BR63" s="1">
        <f t="shared" si="62"/>
        <v>0.5</v>
      </c>
      <c r="BS63" s="1">
        <f t="shared" si="62"/>
        <v>0.5</v>
      </c>
      <c r="BT63" s="1">
        <f t="shared" si="62"/>
        <v>0</v>
      </c>
      <c r="BW63" t="s">
        <v>0</v>
      </c>
      <c r="BX63" s="1">
        <v>0.24649004986513376</v>
      </c>
      <c r="BY63" s="1">
        <v>7.2185514014389595E-3</v>
      </c>
      <c r="BZ63" s="1">
        <v>8.9289667890375211E-3</v>
      </c>
      <c r="CA63" s="1">
        <v>3.0223633122143587E-2</v>
      </c>
      <c r="CB63" s="1">
        <v>0.70713879882224628</v>
      </c>
      <c r="CE63" t="s">
        <v>0</v>
      </c>
      <c r="CF63" s="10"/>
      <c r="CG63" s="10">
        <f ca="1">MIN($CG$7+CD60,0)</f>
        <v>-1.5189933029566534</v>
      </c>
      <c r="CH63" s="10"/>
      <c r="CI63" s="10">
        <f ca="1">MAX($CI$7+CD60,0)</f>
        <v>0.44396748426848626</v>
      </c>
      <c r="CJ63" s="10"/>
      <c r="CM63" t="s">
        <v>0</v>
      </c>
      <c r="CN63" s="1">
        <v>0</v>
      </c>
      <c r="CO63" s="1">
        <f ca="1">_xlfn.NORM.S.DIST(CG63,1)</f>
        <v>6.4382090853850535E-2</v>
      </c>
      <c r="CP63" s="1">
        <f ca="1">1-CO63-CQ63</f>
        <v>0.60708486282475338</v>
      </c>
      <c r="CQ63" s="1">
        <f ca="1">_xlfn.NORM.S.DIST(-CI63,1)</f>
        <v>0.32853304632139613</v>
      </c>
      <c r="CR63" s="1">
        <v>0</v>
      </c>
      <c r="CU63" t="s">
        <v>0</v>
      </c>
      <c r="CV63" s="1">
        <f ca="1"/>
        <v>0.12064318281881206</v>
      </c>
      <c r="CW63" s="1">
        <f ca="1"/>
        <v>1.8782649161992942E-2</v>
      </c>
      <c r="CX63" s="1">
        <f ca="1"/>
        <v>7.0357849815673973E-2</v>
      </c>
      <c r="CY63" s="1">
        <f ca="1"/>
        <v>8.9892900743274121E-2</v>
      </c>
      <c r="CZ63" s="1">
        <f ca="1"/>
        <v>0.70032341746024707</v>
      </c>
    </row>
    <row r="64" spans="1:104">
      <c r="A64" s="11">
        <f>A59</f>
        <v>202108</v>
      </c>
      <c r="B64" t="s">
        <v>42</v>
      </c>
      <c r="C64" s="1" t="str">
        <f>VLOOKUP($A64,'WCD II_our'!$V:$AB,2,0)</f>
        <v>N/A</v>
      </c>
      <c r="D64" s="1" t="str">
        <f>VLOOKUP($A64,'WCD II_our'!$V:$AB,3,0)</f>
        <v>N/A</v>
      </c>
      <c r="E64" s="1" t="str">
        <f>VLOOKUP($A64,'WCD II_our'!$V:$AB,4,0)</f>
        <v>N/A</v>
      </c>
      <c r="F64" s="1" t="str">
        <f>VLOOKUP($A64,'WCD II_our'!$V:$AB,5,0)</f>
        <v>N/A</v>
      </c>
      <c r="G64" s="1" t="str">
        <f>VLOOKUP($A64,'WCD II_our'!$V:$AB,6,0)</f>
        <v>N/A</v>
      </c>
      <c r="H64" s="1" t="str">
        <f>VLOOKUP($A64,'WCD II_our'!$V:$AB,7,0)</f>
        <v>N/A</v>
      </c>
      <c r="K64" t="s">
        <v>42</v>
      </c>
      <c r="L64" s="1" t="str">
        <f t="shared" si="63"/>
        <v>N/A</v>
      </c>
      <c r="M64" s="1" t="str">
        <f t="shared" si="59"/>
        <v>N/A</v>
      </c>
      <c r="N64" s="1" t="str">
        <f t="shared" si="59"/>
        <v>N/A</v>
      </c>
      <c r="O64" s="1" t="str">
        <f t="shared" si="59"/>
        <v>N/A</v>
      </c>
      <c r="P64" s="1" t="str">
        <f t="shared" si="59"/>
        <v>N/A</v>
      </c>
      <c r="S64" t="s">
        <v>42</v>
      </c>
      <c r="T64" s="1" t="str">
        <f t="shared" si="64"/>
        <v/>
      </c>
      <c r="U64" s="1" t="str">
        <f t="shared" si="60"/>
        <v/>
      </c>
      <c r="V64" s="1" t="str">
        <f t="shared" si="60"/>
        <v/>
      </c>
      <c r="W64" s="1" t="str">
        <f t="shared" si="60"/>
        <v/>
      </c>
      <c r="X64" s="1" t="str">
        <f t="shared" si="60"/>
        <v/>
      </c>
      <c r="AA64" t="s">
        <v>42</v>
      </c>
      <c r="AB64" s="1" t="str">
        <f t="shared" si="65"/>
        <v/>
      </c>
      <c r="AC64" s="1" t="str">
        <f t="shared" si="61"/>
        <v/>
      </c>
      <c r="AD64" s="1" t="str">
        <f t="shared" si="61"/>
        <v/>
      </c>
      <c r="AE64" s="1" t="str">
        <f t="shared" si="61"/>
        <v/>
      </c>
      <c r="AF64" s="1" t="str">
        <f t="shared" si="61"/>
        <v/>
      </c>
      <c r="AI64" t="s">
        <v>42</v>
      </c>
      <c r="AJ64" s="1">
        <v>0</v>
      </c>
      <c r="AK64" s="1">
        <v>0</v>
      </c>
      <c r="AL64" s="1" t="str">
        <f>IF(AD64="","",(SUM(AB64:AD64)))</f>
        <v/>
      </c>
      <c r="AM64" s="1" t="str">
        <f>IFERROR(AE64,"")</f>
        <v/>
      </c>
      <c r="AN64" s="1" t="str">
        <f>IF(AF64="","",(SUM(AF64)))</f>
        <v/>
      </c>
      <c r="AP64" s="34">
        <f>IF(AM64&gt;=MAX(AL64,AN64),0,(MAX(AL64,AN64)-AM64)/(2*MAX(AL64,AN64)+MIN(AL64,AN64)))</f>
        <v>0</v>
      </c>
      <c r="AQ64" t="s">
        <v>42</v>
      </c>
      <c r="AR64" s="1">
        <v>0</v>
      </c>
      <c r="AS64" s="1">
        <v>0</v>
      </c>
      <c r="AT64" s="1">
        <f>IF(AM64="",AT57,AL64*(1-$AP64))</f>
        <v>0</v>
      </c>
      <c r="AU64" s="1">
        <f>IF(AM64="",AU57,AM64+AL64*$AP64+AN64*$AP64)</f>
        <v>0.5</v>
      </c>
      <c r="AV64" s="1">
        <f>IF(AM64="",AV57,AN64*(1-$AP64))</f>
        <v>0.5</v>
      </c>
      <c r="AW64" s="1"/>
      <c r="AY64" t="s">
        <v>42</v>
      </c>
      <c r="AZ64" s="10"/>
      <c r="BA64" s="10"/>
      <c r="BB64" s="10">
        <f>_xlfn.NORM.S.INV(IF(AT64=0,0.01%,AT64))</f>
        <v>-3.71901648545568</v>
      </c>
      <c r="BC64" s="10"/>
      <c r="BD64" s="10">
        <f>-_xlfn.NORM.S.INV(IF(AV64=0,0.01%,AV64))</f>
        <v>0</v>
      </c>
      <c r="BG64" t="s">
        <v>42</v>
      </c>
      <c r="BH64" s="10"/>
      <c r="BI64" s="10"/>
      <c r="BJ64" s="10">
        <f>BB64-$BB$8</f>
        <v>0</v>
      </c>
      <c r="BK64" s="10"/>
      <c r="BL64" s="10">
        <f>BD64-$BD$8</f>
        <v>0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si="62"/>
        <v>0</v>
      </c>
      <c r="BS64" s="1">
        <f t="shared" si="62"/>
        <v>0.5</v>
      </c>
      <c r="BT64" s="1">
        <f t="shared" si="62"/>
        <v>0.5</v>
      </c>
      <c r="BW64" t="s">
        <v>42</v>
      </c>
      <c r="BX64" s="1">
        <v>0</v>
      </c>
      <c r="BY64" s="1">
        <v>0</v>
      </c>
      <c r="BZ64" s="1">
        <v>0</v>
      </c>
      <c r="CA64" s="1">
        <v>3.90625E-3</v>
      </c>
      <c r="CB64" s="1">
        <v>0.99609375</v>
      </c>
      <c r="CE64" t="s">
        <v>42</v>
      </c>
      <c r="CF64" s="10"/>
      <c r="CG64" s="10"/>
      <c r="CH64" s="10">
        <f ca="1">MIN($CH$8+CD60,0)</f>
        <v>-2.2966017642048437</v>
      </c>
      <c r="CI64" s="10"/>
      <c r="CJ64" s="10">
        <f ca="1">MAX($CJ$8+CD60,0)</f>
        <v>0</v>
      </c>
      <c r="CM64" t="s">
        <v>42</v>
      </c>
      <c r="CN64" s="1">
        <v>0</v>
      </c>
      <c r="CO64" s="1">
        <v>0</v>
      </c>
      <c r="CP64" s="1">
        <f ca="1">_xlfn.NORM.S.DIST(CH64,1)</f>
        <v>1.0820748959886068E-2</v>
      </c>
      <c r="CQ64" s="1">
        <f ca="1">1-CP64-CR64</f>
        <v>0.48917925104011395</v>
      </c>
      <c r="CR64" s="1">
        <f ca="1">_xlfn.NORM.S.DIST(-CJ64,1)</f>
        <v>0.5</v>
      </c>
      <c r="CU64" t="s">
        <v>42</v>
      </c>
      <c r="CV64" s="1">
        <f ca="1"/>
        <v>3.660898691993048E-3</v>
      </c>
      <c r="CW64" s="1">
        <f ca="1"/>
        <v>1.2952718432387496E-3</v>
      </c>
      <c r="CX64" s="1">
        <f ca="1"/>
        <v>5.6038942108005982E-3</v>
      </c>
      <c r="CY64" s="1">
        <f ca="1"/>
        <v>1.2837226079986632E-2</v>
      </c>
      <c r="CZ64" s="1">
        <f ca="1"/>
        <v>0.97660270917398095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v>0</v>
      </c>
      <c r="BY65" s="1">
        <v>0</v>
      </c>
      <c r="BZ65" s="1">
        <v>0</v>
      </c>
      <c r="CA65" s="1">
        <v>0</v>
      </c>
      <c r="CB65" s="1"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>
        <f ca="1"/>
        <v>0</v>
      </c>
      <c r="CW65" s="1">
        <f ca="1"/>
        <v>0</v>
      </c>
      <c r="CX65" s="1">
        <f ca="1"/>
        <v>0</v>
      </c>
      <c r="CY65" s="1">
        <f ca="1"/>
        <v>0</v>
      </c>
      <c r="CZ65" s="1">
        <f ca="1"/>
        <v>1</v>
      </c>
    </row>
    <row r="66" spans="1:104">
      <c r="A66" s="9">
        <f>IF(RIGHT(A59,2)="12",(VALUE(LEFT(A59,4))+1)*100+1,A59+1)</f>
        <v>202109</v>
      </c>
      <c r="J66" s="9">
        <f>$A66</f>
        <v>202109</v>
      </c>
      <c r="R66" s="9">
        <f>$A66</f>
        <v>202109</v>
      </c>
      <c r="Z66" s="9">
        <f>$A66</f>
        <v>202109</v>
      </c>
      <c r="AH66" s="9">
        <f>$A66</f>
        <v>202109</v>
      </c>
      <c r="AP66" s="9">
        <f>$A66</f>
        <v>202109</v>
      </c>
      <c r="AX66" s="9">
        <f>$A66</f>
        <v>202109</v>
      </c>
      <c r="BF66" s="9">
        <f>$A66</f>
        <v>202109</v>
      </c>
      <c r="BN66" s="9">
        <f>$A66</f>
        <v>202109</v>
      </c>
      <c r="BO66" s="9">
        <f>BO59+1</f>
        <v>9</v>
      </c>
      <c r="BV66" s="9">
        <f>$A66</f>
        <v>202109</v>
      </c>
      <c r="BW66" s="9">
        <f>BW59+1</f>
        <v>9</v>
      </c>
      <c r="CD66" s="9">
        <f>$A66</f>
        <v>202109</v>
      </c>
      <c r="CE66" s="9">
        <f>CE59+1</f>
        <v>9</v>
      </c>
      <c r="CL66" s="9">
        <f>$A66</f>
        <v>202109</v>
      </c>
      <c r="CM66" s="9">
        <f>CM59+1</f>
        <v>9</v>
      </c>
      <c r="CT66" s="9">
        <f>$A66</f>
        <v>202109</v>
      </c>
      <c r="CU66" s="9">
        <f>CU59+1</f>
        <v>9</v>
      </c>
    </row>
    <row r="67" spans="1:104"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>AVERAGE(BH68:BL71)</f>
        <v>-3.7517124700934081E-2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>
        <f ca="1">VLOOKUP(CD66,regress!B:K,10,0)</f>
        <v>0.30335819074569359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>
        <f>A66</f>
        <v>202109</v>
      </c>
      <c r="B68" t="s">
        <v>2</v>
      </c>
      <c r="C68" s="1">
        <f>VLOOKUP($A68,'WCD II_our'!$A:$G,2,0)</f>
        <v>2.1614926446300899E-2</v>
      </c>
      <c r="D68" s="1">
        <f>VLOOKUP($A68,'WCD II_our'!$A:$G,3,0)</f>
        <v>0.97214138382778204</v>
      </c>
      <c r="E68" s="1">
        <f>VLOOKUP($A68,'WCD II_our'!$A:$G,4,0)</f>
        <v>6.2436897259164903E-3</v>
      </c>
      <c r="F68" s="1">
        <f>VLOOKUP($A68,'WCD II_our'!$A:$G,5,0)</f>
        <v>0</v>
      </c>
      <c r="G68" s="1">
        <f>VLOOKUP($A68,'WCD II_our'!$A:$G,6,0)</f>
        <v>0</v>
      </c>
      <c r="H68" s="1">
        <f>VLOOKUP($A68,'WCD II_our'!$A:$G,7,0)</f>
        <v>0</v>
      </c>
      <c r="K68" t="s">
        <v>2</v>
      </c>
      <c r="L68" s="1">
        <f>IF(TYPE(D68)=1,IF(D68&gt;100%,100%,IF(D68&lt;0,0,D68)),D68)</f>
        <v>0.97214138382778204</v>
      </c>
      <c r="M68" s="1">
        <f t="shared" ref="M68:P71" si="67">IF(TYPE(E68)=1,IF(E68&gt;100%,100%,IF(E68&lt;0,0,E68)),E68)</f>
        <v>6.2436897259164903E-3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>IFERROR(L68/SUM($L68:$P68),"")</f>
        <v>0.99361837185103596</v>
      </c>
      <c r="U68" s="1">
        <f t="shared" ref="U68:X71" si="68">IFERROR(M68/SUM($L68:$P68),"")</f>
        <v>6.3816281489639942E-3</v>
      </c>
      <c r="V68" s="1">
        <f t="shared" si="68"/>
        <v>0</v>
      </c>
      <c r="W68" s="1">
        <f t="shared" si="68"/>
        <v>0</v>
      </c>
      <c r="X68" s="1">
        <f t="shared" si="68"/>
        <v>0</v>
      </c>
      <c r="AA68" t="s">
        <v>2</v>
      </c>
      <c r="AB68" s="1">
        <f>IFERROR(T68,"")</f>
        <v>0.99361837185103596</v>
      </c>
      <c r="AC68" s="1">
        <f t="shared" ref="AC68:AF71" si="69">IFERROR(U68,"")</f>
        <v>6.3816281489639942E-3</v>
      </c>
      <c r="AD68" s="1">
        <f t="shared" si="69"/>
        <v>0</v>
      </c>
      <c r="AE68" s="1">
        <f t="shared" si="69"/>
        <v>0</v>
      </c>
      <c r="AF68" s="1">
        <f t="shared" si="69"/>
        <v>0</v>
      </c>
      <c r="AI68" t="s">
        <v>2</v>
      </c>
      <c r="AJ68" s="1">
        <f>IFERROR(AB68,"")</f>
        <v>0.99361837185103596</v>
      </c>
      <c r="AK68" s="1">
        <f>IF(AC68="","",SUM(AC68:AF68))</f>
        <v>6.3816281489639942E-3</v>
      </c>
      <c r="AL68" s="1">
        <v>0</v>
      </c>
      <c r="AM68" s="1">
        <v>0</v>
      </c>
      <c r="AN68" s="1">
        <v>0</v>
      </c>
      <c r="AQ68" t="s">
        <v>2</v>
      </c>
      <c r="AR68" s="1">
        <f>IF(AJ68="",AR61,MAX(AJ68,50%))</f>
        <v>0.99361837185103596</v>
      </c>
      <c r="AS68" s="1">
        <f>IF(AK68="",AS61,MIN(AK68,50%))</f>
        <v>6.3816281489639942E-3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>-_xlfn.NORM.S.INV(IF(AS68=0,0.01%,AS68))</f>
        <v>2.4903076452189081</v>
      </c>
      <c r="BB68" s="10"/>
      <c r="BC68" s="10"/>
      <c r="BG68" t="s">
        <v>2</v>
      </c>
      <c r="BH68" s="10"/>
      <c r="BI68" s="10">
        <f>BA68-$BA$5</f>
        <v>9.1782060412584077E-2</v>
      </c>
      <c r="BJ68" s="10"/>
      <c r="BK68" s="10"/>
      <c r="BO68" t="s">
        <v>2</v>
      </c>
      <c r="BP68" s="1">
        <f>AR68</f>
        <v>0.99361837185103596</v>
      </c>
      <c r="BQ68" s="1">
        <f t="shared" ref="BQ68:BT71" si="70">AS68</f>
        <v>6.3816281489639942E-3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ref="BX68:CB72">MMULT(BX61:CB65,BP68:BT72)</f>
        <v>0.97455435607135477</v>
      </c>
      <c r="BY68" s="1">
        <v>1.4050504344957917E-2</v>
      </c>
      <c r="BZ68" s="1">
        <v>6.1524073092020619E-3</v>
      </c>
      <c r="CA68" s="1">
        <v>1.2443396512443862E-3</v>
      </c>
      <c r="CB68" s="1">
        <v>3.9983926232409935E-3</v>
      </c>
      <c r="CE68" t="s">
        <v>2</v>
      </c>
      <c r="CF68" s="10"/>
      <c r="CG68" s="10">
        <f ca="1">MAX($CG$5+CD67,0)</f>
        <v>2.6385122966101888</v>
      </c>
      <c r="CH68" s="10"/>
      <c r="CI68" s="10"/>
      <c r="CJ68" s="10"/>
      <c r="CM68" t="s">
        <v>2</v>
      </c>
      <c r="CN68" s="1">
        <f ca="1">1-CO68</f>
        <v>0.99583646598118647</v>
      </c>
      <c r="CO68" s="1">
        <f ca="1">_xlfn.NORM.S.DIST(-CG68,1)</f>
        <v>4.1635340188135635E-3</v>
      </c>
      <c r="CP68" s="1">
        <v>0</v>
      </c>
      <c r="CQ68" s="1">
        <v>0</v>
      </c>
      <c r="CR68" s="1">
        <v>0</v>
      </c>
      <c r="CU68" t="s">
        <v>2</v>
      </c>
      <c r="CV68" s="1" cm="1">
        <f t="array" aca="1" ref="CV68:CZ72" ca="1">MMULT(CV61:CZ65,CN68:CR72)</f>
        <v>0.96282554093634687</v>
      </c>
      <c r="CW68" s="1">
        <f ca="1"/>
        <v>1.2632782914544767E-2</v>
      </c>
      <c r="CX68" s="1">
        <f ca="1"/>
        <v>1.1799274889873139E-2</v>
      </c>
      <c r="CY68" s="1">
        <f ca="1"/>
        <v>5.5269426679900122E-3</v>
      </c>
      <c r="CZ68" s="1">
        <f ca="1"/>
        <v>7.2154585912449507E-3</v>
      </c>
    </row>
    <row r="69" spans="1:104">
      <c r="A69" s="11">
        <f>A66</f>
        <v>202109</v>
      </c>
      <c r="B69" t="s">
        <v>1</v>
      </c>
      <c r="C69" s="1">
        <f>VLOOKUP($A69,'WCD II_our'!$H:$N,2,0)</f>
        <v>0</v>
      </c>
      <c r="D69" s="1">
        <f>VLOOKUP($A69,'WCD II_our'!$H:$N,3,0)</f>
        <v>0.148666346684206</v>
      </c>
      <c r="E69" s="1">
        <f>VLOOKUP($A69,'WCD II_our'!$H:$N,4,0)</f>
        <v>0.69481372323633805</v>
      </c>
      <c r="F69" s="1">
        <f>VLOOKUP($A69,'WCD II_our'!$H:$N,5,0)</f>
        <v>0.156519930079455</v>
      </c>
      <c r="G69" s="1">
        <f>VLOOKUP($A69,'WCD II_our'!$H:$N,6,0)</f>
        <v>0</v>
      </c>
      <c r="H69" s="1">
        <f>VLOOKUP($A69,'WCD II_our'!$H:$N,7,0)</f>
        <v>0</v>
      </c>
      <c r="K69" t="s">
        <v>1</v>
      </c>
      <c r="L69" s="1">
        <f t="shared" ref="L69:L71" si="71">IF(TYPE(D69)=1,IF(D69&gt;100%,100%,IF(D69&lt;0,0,D69)),D69)</f>
        <v>0.148666346684206</v>
      </c>
      <c r="M69" s="1">
        <f t="shared" si="67"/>
        <v>0.69481372323633805</v>
      </c>
      <c r="N69" s="1">
        <f t="shared" si="67"/>
        <v>0.156519930079455</v>
      </c>
      <c r="O69" s="1">
        <f t="shared" si="67"/>
        <v>0</v>
      </c>
      <c r="P69" s="1">
        <f t="shared" si="67"/>
        <v>0</v>
      </c>
      <c r="S69" t="s">
        <v>1</v>
      </c>
      <c r="T69" s="1">
        <f t="shared" ref="T69:T71" si="72">IFERROR(L69/SUM($L69:$P69),"")</f>
        <v>0.14866634668420614</v>
      </c>
      <c r="U69" s="1">
        <f t="shared" si="68"/>
        <v>0.69481372323633872</v>
      </c>
      <c r="V69" s="1">
        <f t="shared" si="68"/>
        <v>0.15651993007945517</v>
      </c>
      <c r="W69" s="1">
        <f t="shared" si="68"/>
        <v>0</v>
      </c>
      <c r="X69" s="1">
        <f t="shared" si="68"/>
        <v>0</v>
      </c>
      <c r="AA69" t="s">
        <v>1</v>
      </c>
      <c r="AB69" s="1">
        <f t="shared" ref="AB69:AB71" si="73">IFERROR(T69,"")</f>
        <v>0.14866634668420614</v>
      </c>
      <c r="AC69" s="1">
        <f t="shared" si="69"/>
        <v>0.69481372323633872</v>
      </c>
      <c r="AD69" s="1">
        <f t="shared" si="69"/>
        <v>0.15651993007945517</v>
      </c>
      <c r="AE69" s="1">
        <f t="shared" si="69"/>
        <v>0</v>
      </c>
      <c r="AF69" s="1">
        <f t="shared" si="69"/>
        <v>0</v>
      </c>
      <c r="AI69" t="s">
        <v>1</v>
      </c>
      <c r="AJ69" s="1">
        <f>IF(AB69="","",(SUM(AB69)))</f>
        <v>0.14866634668420614</v>
      </c>
      <c r="AK69" s="1">
        <f>IFERROR(AC69,"")</f>
        <v>0.69481372323633872</v>
      </c>
      <c r="AL69" s="1">
        <f>IF(AD69="","",(SUM(AD69:AF69)))</f>
        <v>0.15651993007945517</v>
      </c>
      <c r="AM69" s="1">
        <v>0</v>
      </c>
      <c r="AN69" s="1">
        <v>0</v>
      </c>
      <c r="AP69" s="34">
        <f>IF(AK69&gt;=MAX(AJ69,AL69),0,(MAX(AJ69,AL69)-AK69)/(2*MAX(AJ69,AL69)+MIN(AJ69,AL69)))</f>
        <v>0</v>
      </c>
      <c r="AQ69" t="s">
        <v>1</v>
      </c>
      <c r="AR69" s="1">
        <f>IF(AK69="",AR62,AJ69*(1-$AP69))</f>
        <v>0.14866634668420614</v>
      </c>
      <c r="AS69" s="1">
        <f>IF(AK69="",AS62,AK69+AJ69*$AP69+AL69*$AP69)</f>
        <v>0.69481372323633872</v>
      </c>
      <c r="AT69" s="1">
        <f>IF(AK69="",AT62,AL69*(1-$AP69))</f>
        <v>0.15651993007945517</v>
      </c>
      <c r="AU69" s="1">
        <v>0</v>
      </c>
      <c r="AV69" s="1">
        <v>0</v>
      </c>
      <c r="AW69" s="1"/>
      <c r="AY69" t="s">
        <v>1</v>
      </c>
      <c r="AZ69" s="10">
        <f>_xlfn.NORM.S.INV(IF(AR69=0,0.01%,AR69))</f>
        <v>-1.0421703793488191</v>
      </c>
      <c r="BA69" s="10"/>
      <c r="BB69" s="10">
        <f>-_xlfn.NORM.S.INV(IF(AT69=0,0.01%,AT69))</f>
        <v>1.0088640046097035</v>
      </c>
      <c r="BC69" s="10"/>
      <c r="BG69" t="s">
        <v>1</v>
      </c>
      <c r="BH69" s="10">
        <f>AZ69-$AZ$6</f>
        <v>-0.92586199240386824</v>
      </c>
      <c r="BI69" s="10"/>
      <c r="BJ69" s="10">
        <f>BB69-$BB$6</f>
        <v>-0.3160980950006913</v>
      </c>
      <c r="BK69" s="10"/>
      <c r="BO69" t="s">
        <v>1</v>
      </c>
      <c r="BP69" s="1">
        <f t="shared" ref="BP69:BP71" si="74">AR69</f>
        <v>0.14866634668420614</v>
      </c>
      <c r="BQ69" s="1">
        <f t="shared" si="70"/>
        <v>0.69481372323633872</v>
      </c>
      <c r="BR69" s="1">
        <f t="shared" si="70"/>
        <v>0.15651993007945517</v>
      </c>
      <c r="BS69" s="1">
        <f t="shared" si="70"/>
        <v>0</v>
      </c>
      <c r="BT69" s="1">
        <f t="shared" si="70"/>
        <v>0</v>
      </c>
      <c r="BW69" t="s">
        <v>1</v>
      </c>
      <c r="BX69" s="1">
        <v>0.9005825783302579</v>
      </c>
      <c r="BY69" s="1">
        <v>1.543493831845183E-2</v>
      </c>
      <c r="BZ69" s="1">
        <v>1.1502842460144855E-2</v>
      </c>
      <c r="CA69" s="1">
        <v>7.9782221109979644E-3</v>
      </c>
      <c r="CB69" s="1">
        <v>6.4501418780147049E-2</v>
      </c>
      <c r="CE69" t="s">
        <v>1</v>
      </c>
      <c r="CF69" s="10">
        <f ca="1">MIN($CF$6+CD67,0)</f>
        <v>-0.43778311948863469</v>
      </c>
      <c r="CG69" s="10"/>
      <c r="CH69" s="10">
        <f ca="1">MAX($CH$6+CD67,0)</f>
        <v>0.68870560555252935</v>
      </c>
      <c r="CI69" s="10"/>
      <c r="CJ69" s="10"/>
      <c r="CM69" t="s">
        <v>1</v>
      </c>
      <c r="CN69" s="1">
        <f ca="1">_xlfn.NORM.S.DIST(CF69,1)</f>
        <v>0.3307717544345119</v>
      </c>
      <c r="CO69" s="1">
        <f ca="1">1-CN69-CP69</f>
        <v>0.42372397160805203</v>
      </c>
      <c r="CP69" s="1">
        <f ca="1">_xlfn.NORM.S.DIST(-CH69,1)</f>
        <v>0.24550427395743607</v>
      </c>
      <c r="CQ69" s="1">
        <v>0</v>
      </c>
      <c r="CR69" s="1">
        <v>0</v>
      </c>
      <c r="CU69" t="s">
        <v>1</v>
      </c>
      <c r="CV69" s="1">
        <f ca="1"/>
        <v>0.52917895007575266</v>
      </c>
      <c r="CW69" s="1">
        <f ca="1"/>
        <v>2.0735460017669217E-2</v>
      </c>
      <c r="CX69" s="1">
        <f ca="1"/>
        <v>5.3035570738009227E-2</v>
      </c>
      <c r="CY69" s="1">
        <f ca="1"/>
        <v>6.02096346063496E-2</v>
      </c>
      <c r="CZ69" s="1">
        <f ca="1"/>
        <v>0.33684038456221932</v>
      </c>
    </row>
    <row r="70" spans="1:104">
      <c r="A70" s="11">
        <f>A66</f>
        <v>202109</v>
      </c>
      <c r="B70" t="s">
        <v>0</v>
      </c>
      <c r="C70" s="1">
        <f>VLOOKUP($A70,'WCD II_our'!$O:$U,2,0)</f>
        <v>0</v>
      </c>
      <c r="D70" s="1">
        <f>VLOOKUP($A70,'WCD II_our'!$O:$U,3,0)</f>
        <v>0</v>
      </c>
      <c r="E70" s="1">
        <f>VLOOKUP($A70,'WCD II_our'!$O:$U,4,0)</f>
        <v>0</v>
      </c>
      <c r="F70" s="1">
        <f>VLOOKUP($A70,'WCD II_our'!$O:$U,5,0)</f>
        <v>1</v>
      </c>
      <c r="G70" s="1">
        <f>VLOOKUP($A70,'WCD II_our'!$O:$U,6,0)</f>
        <v>0</v>
      </c>
      <c r="H70" s="1">
        <f>VLOOKUP($A70,'WCD II_our'!$O:$U,7,0)</f>
        <v>0</v>
      </c>
      <c r="K70" t="s">
        <v>0</v>
      </c>
      <c r="L70" s="1">
        <f t="shared" si="71"/>
        <v>0</v>
      </c>
      <c r="M70" s="1">
        <f t="shared" si="67"/>
        <v>0</v>
      </c>
      <c r="N70" s="1">
        <f t="shared" si="67"/>
        <v>1</v>
      </c>
      <c r="O70" s="1">
        <f t="shared" si="67"/>
        <v>0</v>
      </c>
      <c r="P70" s="1">
        <f t="shared" si="67"/>
        <v>0</v>
      </c>
      <c r="S70" t="s">
        <v>0</v>
      </c>
      <c r="T70" s="1">
        <f t="shared" si="72"/>
        <v>0</v>
      </c>
      <c r="U70" s="1">
        <f t="shared" si="68"/>
        <v>0</v>
      </c>
      <c r="V70" s="1">
        <f t="shared" si="68"/>
        <v>1</v>
      </c>
      <c r="W70" s="1">
        <f t="shared" si="68"/>
        <v>0</v>
      </c>
      <c r="X70" s="1">
        <f t="shared" si="68"/>
        <v>0</v>
      </c>
      <c r="AA70" t="s">
        <v>0</v>
      </c>
      <c r="AB70" s="1">
        <f t="shared" si="73"/>
        <v>0</v>
      </c>
      <c r="AC70" s="1">
        <f t="shared" si="69"/>
        <v>0</v>
      </c>
      <c r="AD70" s="1">
        <f t="shared" si="69"/>
        <v>1</v>
      </c>
      <c r="AE70" s="1">
        <f t="shared" si="69"/>
        <v>0</v>
      </c>
      <c r="AF70" s="1">
        <f t="shared" si="69"/>
        <v>0</v>
      </c>
      <c r="AI70" t="s">
        <v>0</v>
      </c>
      <c r="AJ70" s="1">
        <v>0</v>
      </c>
      <c r="AK70" s="1">
        <f>IF(AC70="","",(SUM(AB70:AC70)))</f>
        <v>0</v>
      </c>
      <c r="AL70" s="1">
        <f>IFERROR(AD70,"")</f>
        <v>1</v>
      </c>
      <c r="AM70" s="1">
        <f>IF(AE70="","",(SUM(AE70:AF70)))</f>
        <v>0</v>
      </c>
      <c r="AN70" s="1">
        <v>0</v>
      </c>
      <c r="AP70" s="34">
        <f>IF(AL70&gt;=MAX(AK70,AM70),0,(MAX(AK70,AM70)-AL70)/(2*MAX(AK70,AM70)+MIN(AK70,AM70)))</f>
        <v>0</v>
      </c>
      <c r="AQ70" t="s">
        <v>0</v>
      </c>
      <c r="AR70" s="1">
        <v>0</v>
      </c>
      <c r="AS70" s="1">
        <f>IF(AL70="",AS63,AK70*(1-$AP70))</f>
        <v>0</v>
      </c>
      <c r="AT70" s="1">
        <f>IF(AL70="",AT63,AL70+AK70*$AP70+AM70*$AP70)</f>
        <v>1</v>
      </c>
      <c r="AU70" s="1">
        <f>IF(AL70="",AU63,AM70*(1-$AP70))</f>
        <v>0</v>
      </c>
      <c r="AV70" s="1">
        <v>0</v>
      </c>
      <c r="AW70" s="1"/>
      <c r="AY70" t="s">
        <v>0</v>
      </c>
      <c r="AZ70" s="10"/>
      <c r="BA70" s="10">
        <f>_xlfn.NORM.S.INV(IF(AS70=0,0.01%,AS70))</f>
        <v>-3.71901648545568</v>
      </c>
      <c r="BB70" s="10"/>
      <c r="BC70" s="10">
        <f>-_xlfn.NORM.S.INV(IF(AU70=0,0.01%,AU70))</f>
        <v>3.71901648545568</v>
      </c>
      <c r="BG70" t="s">
        <v>0</v>
      </c>
      <c r="BH70" s="10"/>
      <c r="BI70" s="10">
        <f>BA70-$BA$7</f>
        <v>-2.6514459615775383</v>
      </c>
      <c r="BJ70" s="10"/>
      <c r="BK70" s="10">
        <f>BC70-$BC$7</f>
        <v>3.539004115662975</v>
      </c>
      <c r="BO70" t="s">
        <v>0</v>
      </c>
      <c r="BP70" s="1">
        <f t="shared" si="74"/>
        <v>0</v>
      </c>
      <c r="BQ70" s="1">
        <f t="shared" si="70"/>
        <v>0</v>
      </c>
      <c r="BR70" s="1">
        <f t="shared" si="70"/>
        <v>1</v>
      </c>
      <c r="BS70" s="1">
        <f t="shared" si="70"/>
        <v>0</v>
      </c>
      <c r="BT70" s="1">
        <f t="shared" si="70"/>
        <v>0</v>
      </c>
      <c r="BW70" t="s">
        <v>0</v>
      </c>
      <c r="BX70" s="1">
        <v>0.24599019768967895</v>
      </c>
      <c r="BY70" s="1">
        <v>6.5885564162655704E-3</v>
      </c>
      <c r="BZ70" s="1">
        <v>1.00588139496657E-2</v>
      </c>
      <c r="CA70" s="1">
        <v>1.5111816561071793E-2</v>
      </c>
      <c r="CB70" s="1">
        <v>0.72225061538331803</v>
      </c>
      <c r="CE70" t="s">
        <v>0</v>
      </c>
      <c r="CF70" s="10"/>
      <c r="CG70" s="10">
        <f ca="1">MIN($CG$7+CD67,0)</f>
        <v>-1.1731280221015528</v>
      </c>
      <c r="CH70" s="10"/>
      <c r="CI70" s="10">
        <f ca="1">MAX($CI$7+CD67,0)</f>
        <v>0.78983276512358702</v>
      </c>
      <c r="CJ70" s="10"/>
      <c r="CM70" t="s">
        <v>0</v>
      </c>
      <c r="CN70" s="1">
        <v>0</v>
      </c>
      <c r="CO70" s="1">
        <f ca="1">_xlfn.NORM.S.DIST(CG70,1)</f>
        <v>0.1203722353674006</v>
      </c>
      <c r="CP70" s="1">
        <f ca="1">1-CO70-CQ70</f>
        <v>0.66481504402725256</v>
      </c>
      <c r="CQ70" s="1">
        <f ca="1">_xlfn.NORM.S.DIST(-CI70,1)</f>
        <v>0.21481272060534684</v>
      </c>
      <c r="CR70" s="1">
        <v>0</v>
      </c>
      <c r="CU70" t="s">
        <v>0</v>
      </c>
      <c r="CV70" s="1">
        <f ca="1"/>
        <v>0.12635365063924833</v>
      </c>
      <c r="CW70" s="1">
        <f ca="1"/>
        <v>1.6930092354000899E-2</v>
      </c>
      <c r="CX70" s="1">
        <f ca="1"/>
        <v>5.3682419950138546E-2</v>
      </c>
      <c r="CY70" s="1">
        <f ca="1"/>
        <v>6.8996435916118329E-2</v>
      </c>
      <c r="CZ70" s="1">
        <f ca="1"/>
        <v>0.73403740114049409</v>
      </c>
    </row>
    <row r="71" spans="1:104">
      <c r="A71" s="11">
        <f>A66</f>
        <v>202109</v>
      </c>
      <c r="B71" t="s">
        <v>42</v>
      </c>
      <c r="C71" s="1">
        <f>VLOOKUP($A71,'WCD II_our'!$V:$AB,2,0)</f>
        <v>0</v>
      </c>
      <c r="D71" s="1">
        <f>VLOOKUP($A71,'WCD II_our'!$V:$AB,3,0)</f>
        <v>0</v>
      </c>
      <c r="E71" s="1">
        <f>VLOOKUP($A71,'WCD II_our'!$V:$AB,4,0)</f>
        <v>0</v>
      </c>
      <c r="F71" s="1">
        <f>VLOOKUP($A71,'WCD II_our'!$V:$AB,5,0)</f>
        <v>0</v>
      </c>
      <c r="G71" s="1">
        <f>VLOOKUP($A71,'WCD II_our'!$V:$AB,6,0)</f>
        <v>0</v>
      </c>
      <c r="H71" s="1">
        <f>VLOOKUP($A71,'WCD II_our'!$V:$AB,7,0)</f>
        <v>1</v>
      </c>
      <c r="K71" t="s">
        <v>42</v>
      </c>
      <c r="L71" s="1">
        <f t="shared" si="71"/>
        <v>0</v>
      </c>
      <c r="M71" s="1">
        <f t="shared" si="67"/>
        <v>0</v>
      </c>
      <c r="N71" s="1">
        <f t="shared" si="67"/>
        <v>0</v>
      </c>
      <c r="O71" s="1">
        <f t="shared" si="67"/>
        <v>0</v>
      </c>
      <c r="P71" s="1">
        <f t="shared" si="67"/>
        <v>1</v>
      </c>
      <c r="S71" t="s">
        <v>42</v>
      </c>
      <c r="T71" s="1">
        <f t="shared" si="72"/>
        <v>0</v>
      </c>
      <c r="U71" s="1">
        <f t="shared" si="68"/>
        <v>0</v>
      </c>
      <c r="V71" s="1">
        <f t="shared" si="68"/>
        <v>0</v>
      </c>
      <c r="W71" s="1">
        <f t="shared" si="68"/>
        <v>0</v>
      </c>
      <c r="X71" s="1">
        <f t="shared" si="68"/>
        <v>1</v>
      </c>
      <c r="AA71" t="s">
        <v>42</v>
      </c>
      <c r="AB71" s="1">
        <f t="shared" si="73"/>
        <v>0</v>
      </c>
      <c r="AC71" s="1">
        <f t="shared" si="69"/>
        <v>0</v>
      </c>
      <c r="AD71" s="1">
        <f t="shared" si="69"/>
        <v>0</v>
      </c>
      <c r="AE71" s="1">
        <f t="shared" si="69"/>
        <v>0</v>
      </c>
      <c r="AF71" s="1">
        <f t="shared" si="69"/>
        <v>1</v>
      </c>
      <c r="AI71" t="s">
        <v>42</v>
      </c>
      <c r="AJ71" s="1">
        <v>0</v>
      </c>
      <c r="AK71" s="1">
        <v>0</v>
      </c>
      <c r="AL71" s="1">
        <f>IF(AD71="","",(SUM(AB71:AD71)))</f>
        <v>0</v>
      </c>
      <c r="AM71" s="1">
        <f>IFERROR(AE71,"")</f>
        <v>0</v>
      </c>
      <c r="AN71" s="1">
        <f>IF(AF71="","",(SUM(AF71)))</f>
        <v>1</v>
      </c>
      <c r="AP71" s="34">
        <f>IF(AM71&gt;=MAX(AL71,AN71),0,(MAX(AL71,AN71)-AM71)/(2*MAX(AL71,AN71)+MIN(AL71,AN71)))</f>
        <v>0.5</v>
      </c>
      <c r="AQ71" t="s">
        <v>42</v>
      </c>
      <c r="AR71" s="1">
        <v>0</v>
      </c>
      <c r="AS71" s="1">
        <v>0</v>
      </c>
      <c r="AT71" s="1">
        <f>IF(AM71="",AT64,AL71*(1-$AP71))</f>
        <v>0</v>
      </c>
      <c r="AU71" s="1">
        <f>IF(AM71="",AU64,AM71+AL71*$AP71+AN71*$AP71)</f>
        <v>0.5</v>
      </c>
      <c r="AV71" s="1">
        <f>IF(AM71="",AV64,AN71*(1-$AP71))</f>
        <v>0.5</v>
      </c>
      <c r="AW71" s="1"/>
      <c r="AY71" t="s">
        <v>42</v>
      </c>
      <c r="AZ71" s="10"/>
      <c r="BA71" s="10"/>
      <c r="BB71" s="10">
        <f>_xlfn.NORM.S.INV(IF(AT71=0,0.01%,AT71))</f>
        <v>-3.71901648545568</v>
      </c>
      <c r="BC71" s="10"/>
      <c r="BD71" s="10">
        <f>-_xlfn.NORM.S.INV(IF(AV71=0,0.01%,AV71))</f>
        <v>0</v>
      </c>
      <c r="BG71" t="s">
        <v>42</v>
      </c>
      <c r="BH71" s="10"/>
      <c r="BI71" s="10"/>
      <c r="BJ71" s="10">
        <f>BB71-$BB$8</f>
        <v>0</v>
      </c>
      <c r="BK71" s="10"/>
      <c r="BL71" s="10">
        <f>BD71-$BD$8</f>
        <v>0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si="70"/>
        <v>0</v>
      </c>
      <c r="BS71" s="1">
        <f t="shared" si="70"/>
        <v>0.5</v>
      </c>
      <c r="BT71" s="1">
        <f t="shared" si="70"/>
        <v>0.5</v>
      </c>
      <c r="BW71" t="s">
        <v>42</v>
      </c>
      <c r="BX71" s="1">
        <v>0</v>
      </c>
      <c r="BY71" s="1">
        <v>0</v>
      </c>
      <c r="BZ71" s="1">
        <v>0</v>
      </c>
      <c r="CA71" s="1">
        <v>1.953125E-3</v>
      </c>
      <c r="CB71" s="1">
        <v>0.998046875</v>
      </c>
      <c r="CE71" t="s">
        <v>42</v>
      </c>
      <c r="CF71" s="10"/>
      <c r="CG71" s="10"/>
      <c r="CH71" s="10">
        <f ca="1">MIN($CH$8+CD67,0)</f>
        <v>-1.9507364833497429</v>
      </c>
      <c r="CI71" s="10"/>
      <c r="CJ71" s="10">
        <f ca="1">MAX($CJ$8+CD67,0)</f>
        <v>0.31851773912132864</v>
      </c>
      <c r="CM71" t="s">
        <v>42</v>
      </c>
      <c r="CN71" s="1">
        <v>0</v>
      </c>
      <c r="CO71" s="1">
        <v>0</v>
      </c>
      <c r="CP71" s="1">
        <f ca="1">_xlfn.NORM.S.DIST(CH71,1)</f>
        <v>2.5544200518280807E-2</v>
      </c>
      <c r="CQ71" s="1">
        <f ca="1">1-CP71-CR71</f>
        <v>0.59940967902632236</v>
      </c>
      <c r="CR71" s="1">
        <f ca="1">_xlfn.NORM.S.DIST(-CJ71,1)</f>
        <v>0.37504612045539681</v>
      </c>
      <c r="CU71" t="s">
        <v>42</v>
      </c>
      <c r="CV71" s="1">
        <f ca="1"/>
        <v>4.07409575580721E-3</v>
      </c>
      <c r="CW71" s="1">
        <f ca="1"/>
        <v>1.2386332788892516E-3</v>
      </c>
      <c r="CX71" s="1">
        <f ca="1"/>
        <v>4.3714646270149871E-3</v>
      </c>
      <c r="CY71" s="1">
        <f ca="1"/>
        <v>8.898545325599751E-3</v>
      </c>
      <c r="CZ71" s="1">
        <f ca="1"/>
        <v>0.98141726101268878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>
        <f ca="1"/>
        <v>0</v>
      </c>
      <c r="CW72" s="1">
        <f ca="1"/>
        <v>0</v>
      </c>
      <c r="CX72" s="1">
        <f ca="1"/>
        <v>0</v>
      </c>
      <c r="CY72" s="1">
        <f ca="1"/>
        <v>0</v>
      </c>
      <c r="CZ72" s="1">
        <f ca="1"/>
        <v>1</v>
      </c>
    </row>
    <row r="73" spans="1:104">
      <c r="A73" s="9">
        <f>IF(RIGHT(A66,2)="12",(VALUE(LEFT(A66,4))+1)*100+1,A66+1)</f>
        <v>202110</v>
      </c>
      <c r="J73" s="9">
        <f>$A73</f>
        <v>202110</v>
      </c>
      <c r="R73" s="9">
        <f>$A73</f>
        <v>202110</v>
      </c>
      <c r="Z73" s="9">
        <f>$A73</f>
        <v>202110</v>
      </c>
      <c r="AH73" s="9">
        <f>$A73</f>
        <v>202110</v>
      </c>
      <c r="AP73" s="9">
        <f>$A73</f>
        <v>202110</v>
      </c>
      <c r="AX73" s="9">
        <f>$A73</f>
        <v>202110</v>
      </c>
      <c r="BF73" s="9">
        <f>$A73</f>
        <v>202110</v>
      </c>
      <c r="BN73" s="9">
        <f>$A73</f>
        <v>202110</v>
      </c>
      <c r="BO73" s="9">
        <f>BO66+1</f>
        <v>10</v>
      </c>
      <c r="BV73" s="9">
        <f>$A73</f>
        <v>202110</v>
      </c>
      <c r="BW73" s="9">
        <f>BW66+1</f>
        <v>10</v>
      </c>
      <c r="CD73" s="9">
        <f>$A73</f>
        <v>202110</v>
      </c>
      <c r="CE73" s="9">
        <f>CE66+1</f>
        <v>10</v>
      </c>
      <c r="CL73" s="9">
        <f>$A73</f>
        <v>202110</v>
      </c>
      <c r="CM73" s="9">
        <f>CM66+1</f>
        <v>10</v>
      </c>
      <c r="CT73" s="9">
        <f>$A73</f>
        <v>202110</v>
      </c>
      <c r="CU73" s="9">
        <f>CU66+1</f>
        <v>10</v>
      </c>
    </row>
    <row r="74" spans="1:104"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>AVERAGE(BH75:BL78)</f>
        <v>0.45407733979957932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>
        <f ca="1">VLOOKUP(CD73,regress!B:K,10,0)</f>
        <v>-0.73844139942386455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>
        <f>A73</f>
        <v>202110</v>
      </c>
      <c r="B75" t="s">
        <v>2</v>
      </c>
      <c r="C75" s="1">
        <f>VLOOKUP($A75,'WCD II_our'!$A:$G,2,0)</f>
        <v>1.77172526201646E-2</v>
      </c>
      <c r="D75" s="1">
        <f>VLOOKUP($A75,'WCD II_our'!$A:$G,3,0)</f>
        <v>0.96788207895559297</v>
      </c>
      <c r="E75" s="1">
        <f>VLOOKUP($A75,'WCD II_our'!$A:$G,4,0)</f>
        <v>1.36652512264586E-2</v>
      </c>
      <c r="F75" s="1">
        <f>VLOOKUP($A75,'WCD II_our'!$A:$G,5,0)</f>
        <v>7.3541719778312704E-4</v>
      </c>
      <c r="G75" s="1">
        <f>VLOOKUP($A75,'WCD II_our'!$A:$G,6,0)</f>
        <v>0</v>
      </c>
      <c r="H75" s="1">
        <f>VLOOKUP($A75,'WCD II_our'!$A:$G,7,0)</f>
        <v>0</v>
      </c>
      <c r="K75" t="s">
        <v>2</v>
      </c>
      <c r="L75" s="1">
        <f>IF(TYPE(D75)=1,IF(D75&gt;100%,100%,IF(D75&lt;0,0,D75)),D75)</f>
        <v>0.96788207895559297</v>
      </c>
      <c r="M75" s="1">
        <f t="shared" ref="M75:P78" si="75">IF(TYPE(E75)=1,IF(E75&gt;100%,100%,IF(E75&lt;0,0,E75)),E75)</f>
        <v>1.36652512264586E-2</v>
      </c>
      <c r="N75" s="1">
        <f t="shared" si="75"/>
        <v>7.3541719778312704E-4</v>
      </c>
      <c r="O75" s="1">
        <f t="shared" si="75"/>
        <v>0</v>
      </c>
      <c r="P75" s="1">
        <f t="shared" si="75"/>
        <v>0</v>
      </c>
      <c r="S75" t="s">
        <v>2</v>
      </c>
      <c r="T75" s="1">
        <f>IFERROR(L75/SUM($L75:$P75),"")</f>
        <v>0.98533958937723953</v>
      </c>
      <c r="U75" s="1">
        <f t="shared" ref="U75:X78" si="76">IFERROR(M75/SUM($L75:$P75),"")</f>
        <v>1.3911728840712748E-2</v>
      </c>
      <c r="V75" s="1">
        <f t="shared" si="76"/>
        <v>7.4868178204778315E-4</v>
      </c>
      <c r="W75" s="1">
        <f t="shared" si="76"/>
        <v>0</v>
      </c>
      <c r="X75" s="1">
        <f t="shared" si="76"/>
        <v>0</v>
      </c>
      <c r="AA75" t="s">
        <v>2</v>
      </c>
      <c r="AB75" s="1">
        <f t="shared" ref="AB75:AF78" si="77">IFERROR(T75/SUM($T75:$X75),"")</f>
        <v>0.98533958937723953</v>
      </c>
      <c r="AC75" s="1">
        <f t="shared" si="77"/>
        <v>1.3911728840712748E-2</v>
      </c>
      <c r="AD75" s="1">
        <f t="shared" si="77"/>
        <v>7.4868178204778315E-4</v>
      </c>
      <c r="AE75" s="1">
        <f t="shared" si="77"/>
        <v>0</v>
      </c>
      <c r="AF75" s="1">
        <f t="shared" si="77"/>
        <v>0</v>
      </c>
      <c r="AI75" t="s">
        <v>2</v>
      </c>
      <c r="AJ75" s="1">
        <f>IFERROR(AB75,"")</f>
        <v>0.98533958937723953</v>
      </c>
      <c r="AK75" s="1">
        <f>IF(AC75="","",SUM(AC75:AF75))</f>
        <v>1.4660410622760531E-2</v>
      </c>
      <c r="AL75" s="1">
        <v>0</v>
      </c>
      <c r="AM75" s="1">
        <v>0</v>
      </c>
      <c r="AN75" s="1">
        <v>0</v>
      </c>
      <c r="AQ75" t="s">
        <v>2</v>
      </c>
      <c r="AR75" s="1">
        <f>IF(AJ75="",AR68,MAX(AJ75,50%))</f>
        <v>0.98533958937723953</v>
      </c>
      <c r="AS75" s="1">
        <f>IF(AK75="",AS68,MIN(AK75,50%))</f>
        <v>1.4660410622760531E-2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>-_xlfn.NORM.S.INV(IF(AS75=0,0.01%,AS75))</f>
        <v>2.1791460365277064</v>
      </c>
      <c r="BB75" s="10"/>
      <c r="BC75" s="10"/>
      <c r="BG75" t="s">
        <v>2</v>
      </c>
      <c r="BH75" s="10"/>
      <c r="BI75" s="10">
        <f>BA75-$BA$5</f>
        <v>-0.21937954827861761</v>
      </c>
      <c r="BJ75" s="10"/>
      <c r="BK75" s="10"/>
      <c r="BO75" t="s">
        <v>2</v>
      </c>
      <c r="BP75" s="1">
        <f>AR75</f>
        <v>0.98533958937723953</v>
      </c>
      <c r="BQ75" s="1">
        <f t="shared" ref="BQ75:BT78" si="78">AS75</f>
        <v>1.4660410622760531E-2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ref="BX75:CB79">MMULT(BX68:CB72,BP75:BT79)</f>
        <v>0.96729224120962776</v>
      </c>
      <c r="BY75" s="1">
        <v>2.1312619206684997E-2</v>
      </c>
      <c r="BZ75" s="1">
        <v>6.1524073092020619E-3</v>
      </c>
      <c r="CA75" s="1">
        <v>6.2216982562219312E-4</v>
      </c>
      <c r="CB75" s="1">
        <v>4.6205624488631861E-3</v>
      </c>
      <c r="CE75" t="s">
        <v>2</v>
      </c>
      <c r="CF75" s="10"/>
      <c r="CG75" s="10">
        <f ca="1">MAX($CG$5+CD74,0)</f>
        <v>1.5967127064406306</v>
      </c>
      <c r="CH75" s="10"/>
      <c r="CI75" s="10"/>
      <c r="CJ75" s="10"/>
      <c r="CM75" t="s">
        <v>2</v>
      </c>
      <c r="CN75" s="1">
        <f ca="1">1-CO75</f>
        <v>0.94483511901594697</v>
      </c>
      <c r="CO75" s="1">
        <f ca="1">_xlfn.NORM.S.DIST(-CG75,1)</f>
        <v>5.5164880984053054E-2</v>
      </c>
      <c r="CP75" s="1">
        <v>0</v>
      </c>
      <c r="CQ75" s="1">
        <v>0</v>
      </c>
      <c r="CR75" s="1">
        <v>0</v>
      </c>
      <c r="CU75" t="s">
        <v>2</v>
      </c>
      <c r="CV75" s="1" cm="1">
        <f t="array" aca="1" ref="CV75:CZ79" ca="1">MMULT(CV68:CZ72,CN75:CR79)</f>
        <v>0.91058926597762468</v>
      </c>
      <c r="CW75" s="1">
        <f ca="1"/>
        <v>5.8710570409813485E-2</v>
      </c>
      <c r="CX75" s="1">
        <f ca="1"/>
        <v>1.2065770603637444E-2</v>
      </c>
      <c r="CY75" s="1">
        <f ca="1"/>
        <v>8.6554630836841884E-3</v>
      </c>
      <c r="CZ75" s="1">
        <f ca="1"/>
        <v>9.9789299252399568E-3</v>
      </c>
    </row>
    <row r="76" spans="1:104">
      <c r="A76" s="11">
        <f>A73</f>
        <v>202110</v>
      </c>
      <c r="B76" t="s">
        <v>1</v>
      </c>
      <c r="C76" s="1">
        <f>VLOOKUP($A76,'WCD II_our'!$H:$N,2,0)</f>
        <v>0</v>
      </c>
      <c r="D76" s="1">
        <f>VLOOKUP($A76,'WCD II_our'!$H:$N,3,0)</f>
        <v>0.66342317475975399</v>
      </c>
      <c r="E76" s="1">
        <f>VLOOKUP($A76,'WCD II_our'!$H:$N,4,0)</f>
        <v>0.33657682524024501</v>
      </c>
      <c r="F76" s="1">
        <f>VLOOKUP($A76,'WCD II_our'!$H:$N,5,0)</f>
        <v>0</v>
      </c>
      <c r="G76" s="1">
        <f>VLOOKUP($A76,'WCD II_our'!$H:$N,6,0)</f>
        <v>0</v>
      </c>
      <c r="H76" s="1">
        <f>VLOOKUP($A76,'WCD II_our'!$H:$N,7,0)</f>
        <v>0</v>
      </c>
      <c r="K76" t="s">
        <v>1</v>
      </c>
      <c r="L76" s="1">
        <f t="shared" ref="L76:L78" si="79">IF(TYPE(D76)=1,IF(D76&gt;100%,100%,IF(D76&lt;0,0,D76)),D76)</f>
        <v>0.66342317475975399</v>
      </c>
      <c r="M76" s="1">
        <f t="shared" si="75"/>
        <v>0.33657682524024501</v>
      </c>
      <c r="N76" s="1">
        <f t="shared" si="75"/>
        <v>0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si="80">IFERROR(L76/SUM($L76:$P76),"")</f>
        <v>0.66342317475975465</v>
      </c>
      <c r="U76" s="1">
        <f t="shared" si="76"/>
        <v>0.33657682524024535</v>
      </c>
      <c r="V76" s="1">
        <f t="shared" si="76"/>
        <v>0</v>
      </c>
      <c r="W76" s="1">
        <f t="shared" si="76"/>
        <v>0</v>
      </c>
      <c r="X76" s="1">
        <f t="shared" si="76"/>
        <v>0</v>
      </c>
      <c r="AA76" t="s">
        <v>1</v>
      </c>
      <c r="AB76" s="1">
        <f t="shared" si="77"/>
        <v>0.66342317475975465</v>
      </c>
      <c r="AC76" s="1">
        <f t="shared" si="77"/>
        <v>0.33657682524024535</v>
      </c>
      <c r="AD76" s="1">
        <f t="shared" si="77"/>
        <v>0</v>
      </c>
      <c r="AE76" s="1">
        <f t="shared" si="77"/>
        <v>0</v>
      </c>
      <c r="AF76" s="1">
        <f t="shared" si="77"/>
        <v>0</v>
      </c>
      <c r="AI76" t="s">
        <v>1</v>
      </c>
      <c r="AJ76" s="1">
        <f>IF(AB76="","",(SUM(AB76)))</f>
        <v>0.66342317475975465</v>
      </c>
      <c r="AK76" s="1">
        <f>IFERROR(AC76,"")</f>
        <v>0.33657682524024535</v>
      </c>
      <c r="AL76" s="1">
        <f>IF(AD76="","",(SUM(AD76:AF76)))</f>
        <v>0</v>
      </c>
      <c r="AM76" s="1">
        <v>0</v>
      </c>
      <c r="AN76" s="1">
        <v>0</v>
      </c>
      <c r="AP76" s="34">
        <f>IF(AK76&gt;=MAX(AJ76,AL76),0,(MAX(AJ76,AL76)-AK76)/(2*MAX(AJ76,AL76)+MIN(AJ76,AL76)))</f>
        <v>0.24633323190576673</v>
      </c>
      <c r="AQ76" t="s">
        <v>1</v>
      </c>
      <c r="AR76" s="1">
        <f>IF(AK76="",AR69,AJ76*(1-$AP76))</f>
        <v>0.5</v>
      </c>
      <c r="AS76" s="1">
        <f>IF(AK76="",AS69,AK76+AJ76*$AP76+AL76*$AP76)</f>
        <v>0.5</v>
      </c>
      <c r="AT76" s="1">
        <f>IF(AK76="",AT69,AL76*(1-$AP76))</f>
        <v>0</v>
      </c>
      <c r="AU76" s="1">
        <v>0</v>
      </c>
      <c r="AV76" s="1">
        <v>0</v>
      </c>
      <c r="AY76" t="s">
        <v>1</v>
      </c>
      <c r="AZ76" s="10">
        <f>_xlfn.NORM.S.INV(IF(AR76=0,0.01%,AR76))</f>
        <v>0</v>
      </c>
      <c r="BA76" s="10"/>
      <c r="BB76" s="10">
        <f>-_xlfn.NORM.S.INV(IF(AT76=0,0.01%,AT76))</f>
        <v>3.71901648545568</v>
      </c>
      <c r="BC76" s="10"/>
      <c r="BG76" t="s">
        <v>1</v>
      </c>
      <c r="BH76" s="10">
        <f>AZ76-$AZ$6</f>
        <v>0.11630838694495087</v>
      </c>
      <c r="BI76" s="10"/>
      <c r="BJ76" s="10">
        <f>BB76-$BB$6</f>
        <v>2.3940543858452852</v>
      </c>
      <c r="BK76" s="10"/>
      <c r="BO76" t="s">
        <v>1</v>
      </c>
      <c r="BP76" s="1">
        <f t="shared" ref="BP76:BP78" si="81">AR76</f>
        <v>0.5</v>
      </c>
      <c r="BQ76" s="1">
        <f t="shared" si="78"/>
        <v>0.5</v>
      </c>
      <c r="BR76" s="1">
        <f t="shared" si="78"/>
        <v>0</v>
      </c>
      <c r="BS76" s="1">
        <f t="shared" si="78"/>
        <v>0</v>
      </c>
      <c r="BT76" s="1">
        <f t="shared" si="78"/>
        <v>0</v>
      </c>
      <c r="BW76" t="s">
        <v>1</v>
      </c>
      <c r="BX76" s="1">
        <v>0.89509713709145788</v>
      </c>
      <c r="BY76" s="1">
        <v>2.0920379557251893E-2</v>
      </c>
      <c r="BZ76" s="1">
        <v>1.1502842460144855E-2</v>
      </c>
      <c r="CA76" s="1">
        <v>3.9891110554989822E-3</v>
      </c>
      <c r="CB76" s="1">
        <v>6.8490529835646033E-2</v>
      </c>
      <c r="CE76" t="s">
        <v>1</v>
      </c>
      <c r="CF76" s="10">
        <f ca="1">MIN($CF$6+CD74,0)</f>
        <v>-1.4795827096581928</v>
      </c>
      <c r="CG76" s="10"/>
      <c r="CH76" s="10">
        <f ca="1">MAX($CH$6+CD74,0)</f>
        <v>0</v>
      </c>
      <c r="CI76" s="10"/>
      <c r="CJ76" s="10"/>
      <c r="CM76" t="s">
        <v>1</v>
      </c>
      <c r="CN76" s="1">
        <f ca="1">_xlfn.NORM.S.DIST(CF76,1)</f>
        <v>6.9492321792937614E-2</v>
      </c>
      <c r="CO76" s="1">
        <f ca="1">1-CN76-CP76</f>
        <v>0.43050767820706237</v>
      </c>
      <c r="CP76" s="1">
        <f ca="1">_xlfn.NORM.S.DIST(-CH76,1)</f>
        <v>0.5</v>
      </c>
      <c r="CQ76" s="1">
        <v>0</v>
      </c>
      <c r="CR76" s="1">
        <v>0</v>
      </c>
      <c r="CU76" t="s">
        <v>1</v>
      </c>
      <c r="CV76" s="1">
        <f ca="1"/>
        <v>0.5014278115356301</v>
      </c>
      <c r="CW76" s="1">
        <f ca="1"/>
        <v>3.8828617962557502E-2</v>
      </c>
      <c r="CX76" s="1">
        <f ca="1"/>
        <v>3.6259056952550196E-2</v>
      </c>
      <c r="CY76" s="1">
        <f ca="1"/>
        <v>5.6539311683868131E-2</v>
      </c>
      <c r="CZ76" s="1">
        <f ca="1"/>
        <v>0.36694520186539414</v>
      </c>
    </row>
    <row r="77" spans="1:104">
      <c r="A77" s="11">
        <f>A73</f>
        <v>202110</v>
      </c>
      <c r="B77" t="s">
        <v>0</v>
      </c>
      <c r="C77" s="1">
        <f>VLOOKUP($A77,'WCD II_our'!$O:$U,2,0)</f>
        <v>0</v>
      </c>
      <c r="D77" s="1">
        <f>VLOOKUP($A77,'WCD II_our'!$O:$U,3,0)</f>
        <v>0</v>
      </c>
      <c r="E77" s="1">
        <f>VLOOKUP($A77,'WCD II_our'!$O:$U,4,0)</f>
        <v>0</v>
      </c>
      <c r="F77" s="1">
        <f>VLOOKUP($A77,'WCD II_our'!$O:$U,5,0)</f>
        <v>1</v>
      </c>
      <c r="G77" s="1">
        <f>VLOOKUP($A77,'WCD II_our'!$O:$U,6,0)</f>
        <v>0</v>
      </c>
      <c r="H77" s="1">
        <f>VLOOKUP($A77,'WCD II_our'!$O:$U,7,0)</f>
        <v>0</v>
      </c>
      <c r="K77" t="s">
        <v>0</v>
      </c>
      <c r="L77" s="1">
        <f t="shared" si="79"/>
        <v>0</v>
      </c>
      <c r="M77" s="1">
        <f t="shared" si="75"/>
        <v>0</v>
      </c>
      <c r="N77" s="1">
        <f t="shared" si="75"/>
        <v>1</v>
      </c>
      <c r="O77" s="1">
        <f t="shared" si="75"/>
        <v>0</v>
      </c>
      <c r="P77" s="1">
        <f t="shared" si="75"/>
        <v>0</v>
      </c>
      <c r="S77" t="s">
        <v>0</v>
      </c>
      <c r="T77" s="1">
        <f t="shared" si="80"/>
        <v>0</v>
      </c>
      <c r="U77" s="1">
        <f t="shared" si="76"/>
        <v>0</v>
      </c>
      <c r="V77" s="1">
        <f t="shared" si="76"/>
        <v>1</v>
      </c>
      <c r="W77" s="1">
        <f t="shared" si="76"/>
        <v>0</v>
      </c>
      <c r="X77" s="1">
        <f t="shared" si="76"/>
        <v>0</v>
      </c>
      <c r="AA77" t="s">
        <v>0</v>
      </c>
      <c r="AB77" s="1">
        <f t="shared" si="77"/>
        <v>0</v>
      </c>
      <c r="AC77" s="1">
        <f t="shared" si="77"/>
        <v>0</v>
      </c>
      <c r="AD77" s="1">
        <f t="shared" si="77"/>
        <v>1</v>
      </c>
      <c r="AE77" s="1">
        <f t="shared" si="77"/>
        <v>0</v>
      </c>
      <c r="AF77" s="1">
        <f t="shared" si="77"/>
        <v>0</v>
      </c>
      <c r="AI77" t="s">
        <v>0</v>
      </c>
      <c r="AJ77" s="1">
        <v>0</v>
      </c>
      <c r="AK77" s="1">
        <f>IF(AC77="","",(SUM(AB77:AC77)))</f>
        <v>0</v>
      </c>
      <c r="AL77" s="1">
        <f>IFERROR(AD77,"")</f>
        <v>1</v>
      </c>
      <c r="AM77" s="1">
        <f>IF(AE77="","",(SUM(AE77:AF77)))</f>
        <v>0</v>
      </c>
      <c r="AN77" s="1">
        <v>0</v>
      </c>
      <c r="AP77" s="34">
        <f>IF(AL77&gt;=MAX(AK77,AM77),0,(MAX(AK77,AM77)-AL77)/(2*MAX(AK77,AM77)+MIN(AK77,AM77)))</f>
        <v>0</v>
      </c>
      <c r="AQ77" t="s">
        <v>0</v>
      </c>
      <c r="AR77" s="1">
        <v>0</v>
      </c>
      <c r="AS77" s="1">
        <f>IF(AL77="",AS70,AK77*(1-$AP77))</f>
        <v>0</v>
      </c>
      <c r="AT77" s="1">
        <f>IF(AL77="",AT70,AL77+AK77*$AP77+AM77*$AP77)</f>
        <v>1</v>
      </c>
      <c r="AU77" s="1">
        <f>IF(AL77="",AU70,AM77*(1-$AP77))</f>
        <v>0</v>
      </c>
      <c r="AV77" s="1">
        <v>0</v>
      </c>
      <c r="AY77" t="s">
        <v>0</v>
      </c>
      <c r="AZ77" s="10"/>
      <c r="BA77" s="10">
        <f>_xlfn.NORM.S.INV(IF(AS77=0,0.01%,AS77))</f>
        <v>-3.71901648545568</v>
      </c>
      <c r="BB77" s="10"/>
      <c r="BC77" s="10">
        <f>-_xlfn.NORM.S.INV(IF(AU77=0,0.01%,AU77))</f>
        <v>3.71901648545568</v>
      </c>
      <c r="BG77" t="s">
        <v>0</v>
      </c>
      <c r="BH77" s="10"/>
      <c r="BI77" s="10">
        <f>BA77-$BA$7</f>
        <v>-2.6514459615775383</v>
      </c>
      <c r="BJ77" s="10"/>
      <c r="BK77" s="10">
        <f>BC77-$BC$7</f>
        <v>3.539004115662975</v>
      </c>
      <c r="BO77" t="s">
        <v>0</v>
      </c>
      <c r="BP77" s="1">
        <f t="shared" si="81"/>
        <v>0</v>
      </c>
      <c r="BQ77" s="1">
        <f t="shared" si="78"/>
        <v>0</v>
      </c>
      <c r="BR77" s="1">
        <f t="shared" si="78"/>
        <v>1</v>
      </c>
      <c r="BS77" s="1">
        <f t="shared" si="78"/>
        <v>0</v>
      </c>
      <c r="BT77" s="1">
        <f t="shared" si="78"/>
        <v>0</v>
      </c>
      <c r="BW77" t="s">
        <v>0</v>
      </c>
      <c r="BX77" s="1">
        <v>0.24567815859050701</v>
      </c>
      <c r="BY77" s="1">
        <v>6.900595515437518E-3</v>
      </c>
      <c r="BZ77" s="1">
        <v>1.00588139496657E-2</v>
      </c>
      <c r="CA77" s="1">
        <v>7.5559082805358967E-3</v>
      </c>
      <c r="CB77" s="1">
        <v>0.7298065236638539</v>
      </c>
      <c r="CE77" t="s">
        <v>0</v>
      </c>
      <c r="CF77" s="10"/>
      <c r="CG77" s="10">
        <f ca="1">MIN($CG$7+CD74,0)</f>
        <v>-2.2149276122711106</v>
      </c>
      <c r="CH77" s="10"/>
      <c r="CI77" s="10">
        <f ca="1">MAX($CI$7+CD74,0)</f>
        <v>0</v>
      </c>
      <c r="CJ77" s="10"/>
      <c r="CM77" t="s">
        <v>0</v>
      </c>
      <c r="CN77" s="1">
        <v>0</v>
      </c>
      <c r="CO77" s="1">
        <f ca="1">_xlfn.NORM.S.DIST(CG77,1)</f>
        <v>1.3382516747229871E-2</v>
      </c>
      <c r="CP77" s="1">
        <f ca="1">1-CO77-CQ77</f>
        <v>0.4866174832527701</v>
      </c>
      <c r="CQ77" s="1">
        <f ca="1">_xlfn.NORM.S.DIST(-CI77,1)</f>
        <v>0.5</v>
      </c>
      <c r="CR77" s="1">
        <v>0</v>
      </c>
      <c r="CU77" t="s">
        <v>0</v>
      </c>
      <c r="CV77" s="1">
        <f ca="1"/>
        <v>0.12055987796568197</v>
      </c>
      <c r="CW77" s="1">
        <f ca="1"/>
        <v>1.4977224734581376E-2</v>
      </c>
      <c r="CX77" s="1">
        <f ca="1"/>
        <v>3.4683296476539602E-2</v>
      </c>
      <c r="CY77" s="1">
        <f ca="1"/>
        <v>6.1243981724644E-2</v>
      </c>
      <c r="CZ77" s="1">
        <f ca="1"/>
        <v>0.76853561909855328</v>
      </c>
    </row>
    <row r="78" spans="1:104">
      <c r="A78" s="11">
        <f>A73</f>
        <v>202110</v>
      </c>
      <c r="B78" t="s">
        <v>42</v>
      </c>
      <c r="C78" s="1" t="str">
        <f>VLOOKUP($A78,'WCD II_our'!$V:$AB,2,0)</f>
        <v>N/A</v>
      </c>
      <c r="D78" s="1" t="str">
        <f>VLOOKUP($A78,'WCD II_our'!$V:$AB,3,0)</f>
        <v>N/A</v>
      </c>
      <c r="E78" s="1" t="str">
        <f>VLOOKUP($A78,'WCD II_our'!$V:$AB,4,0)</f>
        <v>N/A</v>
      </c>
      <c r="F78" s="1" t="str">
        <f>VLOOKUP($A78,'WCD II_our'!$V:$AB,5,0)</f>
        <v>N/A</v>
      </c>
      <c r="G78" s="1" t="str">
        <f>VLOOKUP($A78,'WCD II_our'!$V:$AB,6,0)</f>
        <v>N/A</v>
      </c>
      <c r="H78" s="1" t="str">
        <f>VLOOKUP($A78,'WCD II_our'!$V:$AB,7,0)</f>
        <v>N/A</v>
      </c>
      <c r="K78" t="s">
        <v>42</v>
      </c>
      <c r="L78" s="1" t="str">
        <f t="shared" si="79"/>
        <v>N/A</v>
      </c>
      <c r="M78" s="1" t="str">
        <f t="shared" si="75"/>
        <v>N/A</v>
      </c>
      <c r="N78" s="1" t="str">
        <f t="shared" si="75"/>
        <v>N/A</v>
      </c>
      <c r="O78" s="1" t="str">
        <f t="shared" si="75"/>
        <v>N/A</v>
      </c>
      <c r="P78" s="1" t="str">
        <f t="shared" si="75"/>
        <v>N/A</v>
      </c>
      <c r="S78" t="s">
        <v>42</v>
      </c>
      <c r="T78" s="1" t="str">
        <f t="shared" si="80"/>
        <v/>
      </c>
      <c r="U78" s="1" t="str">
        <f t="shared" si="76"/>
        <v/>
      </c>
      <c r="V78" s="1" t="str">
        <f t="shared" si="76"/>
        <v/>
      </c>
      <c r="W78" s="1" t="str">
        <f t="shared" si="76"/>
        <v/>
      </c>
      <c r="X78" s="1" t="str">
        <f t="shared" si="76"/>
        <v/>
      </c>
      <c r="AA78" t="s">
        <v>42</v>
      </c>
      <c r="AB78" s="1" t="str">
        <f t="shared" si="77"/>
        <v/>
      </c>
      <c r="AC78" s="1" t="str">
        <f t="shared" si="77"/>
        <v/>
      </c>
      <c r="AD78" s="1" t="str">
        <f t="shared" si="77"/>
        <v/>
      </c>
      <c r="AE78" s="1" t="str">
        <f t="shared" si="77"/>
        <v/>
      </c>
      <c r="AF78" s="1" t="str">
        <f t="shared" si="77"/>
        <v/>
      </c>
      <c r="AI78" t="s">
        <v>42</v>
      </c>
      <c r="AJ78" s="1">
        <v>0</v>
      </c>
      <c r="AK78" s="1">
        <v>0</v>
      </c>
      <c r="AL78" s="1" t="str">
        <f>IF(AD78="","",(SUM(AB78:AD78)))</f>
        <v/>
      </c>
      <c r="AM78" s="1" t="str">
        <f>IFERROR(AE78,"")</f>
        <v/>
      </c>
      <c r="AN78" s="1" t="str">
        <f>IF(AF78="","",(SUM(AF78)))</f>
        <v/>
      </c>
      <c r="AP78" s="34">
        <f>IF(AM78&gt;=MAX(AL78,AN78),0,(MAX(AL78,AN78)-AM78)/(2*MAX(AL78,AN78)+MIN(AL78,AN78)))</f>
        <v>0</v>
      </c>
      <c r="AQ78" t="s">
        <v>42</v>
      </c>
      <c r="AR78" s="1">
        <v>0</v>
      </c>
      <c r="AS78" s="1">
        <v>0</v>
      </c>
      <c r="AT78" s="1">
        <f>IF(AM78="",AT71,AL78*(1-$AP78))</f>
        <v>0</v>
      </c>
      <c r="AU78" s="1">
        <f>IF(AM78="",AU71,AM78+AL78*$AP78+AN78*$AP78)</f>
        <v>0.5</v>
      </c>
      <c r="AV78" s="1">
        <f>IF(AM78="",AV71,AN78*(1-$AP78))</f>
        <v>0.5</v>
      </c>
      <c r="AY78" t="s">
        <v>42</v>
      </c>
      <c r="AZ78" s="10"/>
      <c r="BA78" s="10"/>
      <c r="BB78" s="10">
        <f>_xlfn.NORM.S.INV(IF(AT78=0,0.01%,AT78))</f>
        <v>-3.71901648545568</v>
      </c>
      <c r="BC78" s="10"/>
      <c r="BD78" s="10">
        <f>-_xlfn.NORM.S.INV(IF(AV78=0,0.01%,AV78))</f>
        <v>0</v>
      </c>
      <c r="BG78" t="s">
        <v>42</v>
      </c>
      <c r="BH78" s="10"/>
      <c r="BI78" s="10"/>
      <c r="BJ78" s="10">
        <f>BB78-$BB$8</f>
        <v>0</v>
      </c>
      <c r="BK78" s="10"/>
      <c r="BL78" s="10">
        <f>BD78-$BD$8</f>
        <v>0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si="78"/>
        <v>0</v>
      </c>
      <c r="BS78" s="1">
        <f t="shared" si="78"/>
        <v>0.5</v>
      </c>
      <c r="BT78" s="1">
        <f t="shared" si="78"/>
        <v>0.5</v>
      </c>
      <c r="BW78" t="s">
        <v>42</v>
      </c>
      <c r="BX78" s="1">
        <v>0</v>
      </c>
      <c r="BY78" s="1">
        <v>0</v>
      </c>
      <c r="BZ78" s="1">
        <v>0</v>
      </c>
      <c r="CA78" s="1">
        <v>9.765625E-4</v>
      </c>
      <c r="CB78" s="1">
        <v>0.9990234375</v>
      </c>
      <c r="CE78" t="s">
        <v>42</v>
      </c>
      <c r="CF78" s="10"/>
      <c r="CG78" s="10"/>
      <c r="CH78" s="10">
        <f ca="1">MIN($CH$8+CD74,0)</f>
        <v>-2.9925360735193012</v>
      </c>
      <c r="CI78" s="10"/>
      <c r="CJ78" s="10">
        <f ca="1">MAX($CJ$8+CD74,0)</f>
        <v>0</v>
      </c>
      <c r="CM78" t="s">
        <v>42</v>
      </c>
      <c r="CN78" s="1">
        <v>0</v>
      </c>
      <c r="CO78" s="1">
        <v>0</v>
      </c>
      <c r="CP78" s="1">
        <f ca="1">_xlfn.NORM.S.DIST(CH78,1)</f>
        <v>1.3833498385405602E-3</v>
      </c>
      <c r="CQ78" s="1">
        <f ca="1">1-CP78-CR78</f>
        <v>0.4986166501614594</v>
      </c>
      <c r="CR78" s="1">
        <f ca="1">_xlfn.NORM.S.DIST(-CJ78,1)</f>
        <v>0.5</v>
      </c>
      <c r="CU78" t="s">
        <v>42</v>
      </c>
      <c r="CV78" s="1">
        <f ca="1"/>
        <v>3.9354242507204833E-3</v>
      </c>
      <c r="CW78" s="1">
        <f ca="1"/>
        <v>8.1648934311230386E-4</v>
      </c>
      <c r="CX78" s="1">
        <f ca="1"/>
        <v>2.7588575556105823E-3</v>
      </c>
      <c r="CY78" s="1">
        <f ca="1"/>
        <v>6.6226951750679545E-3</v>
      </c>
      <c r="CZ78" s="1">
        <f ca="1"/>
        <v>0.98586653367548871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>
        <f ca="1"/>
        <v>0</v>
      </c>
      <c r="CW79" s="1">
        <f ca="1"/>
        <v>0</v>
      </c>
      <c r="CX79" s="1">
        <f ca="1"/>
        <v>0</v>
      </c>
      <c r="CY79" s="1">
        <f ca="1"/>
        <v>0</v>
      </c>
      <c r="CZ79" s="1">
        <f ca="1"/>
        <v>1</v>
      </c>
    </row>
    <row r="80" spans="1:104">
      <c r="AJ80" s="1"/>
      <c r="AK80" s="1"/>
      <c r="AL80" s="1"/>
      <c r="AM80" s="1"/>
      <c r="AN80" s="1"/>
    </row>
    <row r="81" spans="36:40">
      <c r="AJ81" s="1"/>
      <c r="AK81" s="1"/>
      <c r="AL81" s="1"/>
      <c r="AM81" s="1"/>
      <c r="AN81" s="1"/>
    </row>
    <row r="82" spans="36:40">
      <c r="AJ82" s="1"/>
      <c r="AK82" s="1"/>
      <c r="AL82" s="1"/>
      <c r="AM82" s="1"/>
      <c r="AN82" s="1"/>
    </row>
    <row r="86" spans="36:40">
      <c r="AJ86" s="1"/>
      <c r="AK86" s="1"/>
      <c r="AL86" s="1"/>
      <c r="AM86" s="1"/>
      <c r="AN86" s="1"/>
    </row>
    <row r="87" spans="36:40">
      <c r="AJ87" s="1"/>
      <c r="AK87" s="1"/>
      <c r="AL87" s="1"/>
      <c r="AM87" s="1"/>
      <c r="AN87" s="1"/>
    </row>
    <row r="88" spans="36:40">
      <c r="AJ88" s="1"/>
      <c r="AK88" s="1"/>
      <c r="AL88" s="1"/>
      <c r="AM88" s="1"/>
      <c r="AN88" s="1"/>
    </row>
    <row r="89" spans="36:40">
      <c r="AJ89" s="1"/>
      <c r="AK89" s="1"/>
      <c r="AL89" s="1"/>
      <c r="AM89" s="1"/>
      <c r="AN89" s="1"/>
    </row>
    <row r="93" spans="36:40">
      <c r="AJ93" s="1"/>
      <c r="AK93" s="1"/>
      <c r="AL93" s="1"/>
      <c r="AM93" s="1"/>
      <c r="AN93" s="1"/>
    </row>
    <row r="94" spans="36:40">
      <c r="AJ94" s="1"/>
      <c r="AK94" s="1"/>
      <c r="AL94" s="1"/>
      <c r="AM94" s="1"/>
      <c r="AN94" s="1"/>
    </row>
    <row r="95" spans="36:40">
      <c r="AJ95" s="1"/>
      <c r="AK95" s="1"/>
      <c r="AL95" s="1"/>
      <c r="AM95" s="1"/>
      <c r="AN95" s="1"/>
    </row>
    <row r="96" spans="36:40">
      <c r="AJ96" s="1"/>
      <c r="AK96" s="1"/>
      <c r="AL96" s="1"/>
      <c r="AM96" s="1"/>
      <c r="AN96" s="1"/>
    </row>
    <row r="100" spans="36:40">
      <c r="AJ100" s="1"/>
      <c r="AK100" s="1"/>
      <c r="AL100" s="1"/>
      <c r="AM100" s="1"/>
      <c r="AN100" s="1"/>
    </row>
    <row r="101" spans="36:40">
      <c r="AJ101" s="1"/>
      <c r="AK101" s="1"/>
      <c r="AL101" s="1"/>
      <c r="AM101" s="1"/>
      <c r="AN101" s="1"/>
    </row>
    <row r="102" spans="36:40">
      <c r="AJ102" s="1"/>
      <c r="AK102" s="1"/>
      <c r="AL102" s="1"/>
      <c r="AM102" s="1"/>
      <c r="AN102" s="1"/>
    </row>
    <row r="103" spans="36:40">
      <c r="AJ103" s="1"/>
      <c r="AK103" s="1"/>
      <c r="AL103" s="1"/>
      <c r="AM103" s="1"/>
      <c r="AN103" s="1"/>
    </row>
  </sheetData>
  <mergeCells count="13">
    <mergeCell ref="BN1:BT1"/>
    <mergeCell ref="BV1:CB1"/>
    <mergeCell ref="CD1:CJ1"/>
    <mergeCell ref="CL1:CR1"/>
    <mergeCell ref="CT1:CZ1"/>
    <mergeCell ref="AP1:AV1"/>
    <mergeCell ref="AX1:BD1"/>
    <mergeCell ref="BF1:BL1"/>
    <mergeCell ref="A1:H1"/>
    <mergeCell ref="J1:P1"/>
    <mergeCell ref="R1:X1"/>
    <mergeCell ref="Z1:AF1"/>
    <mergeCell ref="AH1:AN1"/>
  </mergeCells>
  <conditionalFormatting sqref="BG53">
    <cfRule type="cellIs" dxfId="308" priority="11" operator="greaterThan">
      <formula>0</formula>
    </cfRule>
    <cfRule type="cellIs" dxfId="307" priority="12" operator="lessThan">
      <formula>0</formula>
    </cfRule>
  </conditionalFormatting>
  <conditionalFormatting sqref="BG74">
    <cfRule type="cellIs" dxfId="306" priority="9" operator="greaterThan">
      <formula>0</formula>
    </cfRule>
    <cfRule type="cellIs" dxfId="305" priority="10" operator="lessThan">
      <formula>0</formula>
    </cfRule>
  </conditionalFormatting>
  <conditionalFormatting sqref="BG11">
    <cfRule type="cellIs" dxfId="304" priority="83" operator="greaterThan">
      <formula>0</formula>
    </cfRule>
    <cfRule type="cellIs" dxfId="303" priority="84" operator="lessThan">
      <formula>0</formula>
    </cfRule>
  </conditionalFormatting>
  <conditionalFormatting sqref="BG46">
    <cfRule type="cellIs" dxfId="302" priority="73" operator="greaterThan">
      <formula>0</formula>
    </cfRule>
    <cfRule type="cellIs" dxfId="301" priority="74" operator="lessThan">
      <formula>0</formula>
    </cfRule>
  </conditionalFormatting>
  <conditionalFormatting sqref="BG60">
    <cfRule type="cellIs" dxfId="300" priority="71" operator="greaterThan">
      <formula>0</formula>
    </cfRule>
    <cfRule type="cellIs" dxfId="299" priority="72" operator="lessThan">
      <formula>0</formula>
    </cfRule>
  </conditionalFormatting>
  <conditionalFormatting sqref="BG67">
    <cfRule type="cellIs" dxfId="298" priority="69" operator="greaterThan">
      <formula>0</formula>
    </cfRule>
    <cfRule type="cellIs" dxfId="297" priority="70" operator="lessThan">
      <formula>0</formula>
    </cfRule>
  </conditionalFormatting>
  <conditionalFormatting sqref="BG18">
    <cfRule type="cellIs" dxfId="296" priority="81" operator="greaterThan">
      <formula>0</formula>
    </cfRule>
    <cfRule type="cellIs" dxfId="295" priority="82" operator="lessThan">
      <formula>0</formula>
    </cfRule>
  </conditionalFormatting>
  <conditionalFormatting sqref="BG25">
    <cfRule type="cellIs" dxfId="294" priority="79" operator="greaterThan">
      <formula>0</formula>
    </cfRule>
    <cfRule type="cellIs" dxfId="293" priority="80" operator="lessThan">
      <formula>0</formula>
    </cfRule>
  </conditionalFormatting>
  <conditionalFormatting sqref="BG32">
    <cfRule type="cellIs" dxfId="292" priority="77" operator="greaterThan">
      <formula>0</formula>
    </cfRule>
    <cfRule type="cellIs" dxfId="291" priority="78" operator="lessThan">
      <formula>0</formula>
    </cfRule>
  </conditionalFormatting>
  <conditionalFormatting sqref="BG39">
    <cfRule type="cellIs" dxfId="290" priority="75" operator="greaterThan">
      <formula>0</formula>
    </cfRule>
    <cfRule type="cellIs" dxfId="289" priority="7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DFB5C-DD1F-4142-BBCC-7F6111B33BAC}">
  <sheetPr>
    <tabColor theme="4" tint="-0.249977111117893"/>
  </sheetPr>
  <dimension ref="A1:CZ225"/>
  <sheetViews>
    <sheetView topLeftCell="BX1" workbookViewId="0">
      <pane ySplit="9" topLeftCell="A43" activePane="bottomLeft" state="frozen"/>
      <selection pane="bottomLeft" activeCell="CD2" sqref="CD1:CD1048576"/>
    </sheetView>
  </sheetViews>
  <sheetFormatPr defaultRowHeight="15"/>
  <cols>
    <col min="1" max="1" width="9.140625" style="9"/>
    <col min="10" max="10" width="9.140625" style="9"/>
    <col min="18" max="18" width="9.140625" style="9"/>
    <col min="26" max="26" width="9.140625" style="9"/>
    <col min="34" max="34" width="9.140625" style="9"/>
    <col min="42" max="42" width="9.140625" style="9"/>
    <col min="50" max="50" width="9.140625" style="9"/>
    <col min="58" max="58" width="9.140625" style="9"/>
  </cols>
  <sheetData>
    <row r="1" spans="1:104">
      <c r="A1" s="80" t="s">
        <v>36</v>
      </c>
      <c r="B1" s="80"/>
      <c r="C1" s="80"/>
      <c r="D1" s="80"/>
      <c r="E1" s="80"/>
      <c r="F1" s="80"/>
      <c r="G1" s="80"/>
      <c r="J1" s="80" t="s">
        <v>75</v>
      </c>
      <c r="K1" s="80"/>
      <c r="L1" s="80"/>
      <c r="M1" s="80"/>
      <c r="N1" s="80"/>
      <c r="O1" s="80"/>
      <c r="P1" s="35"/>
      <c r="R1" s="80" t="s">
        <v>35</v>
      </c>
      <c r="S1" s="80"/>
      <c r="T1" s="80"/>
      <c r="U1" s="80"/>
      <c r="V1" s="80"/>
      <c r="W1" s="80"/>
      <c r="X1" s="35"/>
      <c r="Z1" s="80" t="s">
        <v>69</v>
      </c>
      <c r="AA1" s="80"/>
      <c r="AB1" s="80"/>
      <c r="AC1" s="80"/>
      <c r="AD1" s="80"/>
      <c r="AE1" s="80"/>
      <c r="AF1" s="80"/>
      <c r="AH1" s="80" t="s">
        <v>71</v>
      </c>
      <c r="AI1" s="80"/>
      <c r="AJ1" s="80"/>
      <c r="AK1" s="80"/>
      <c r="AL1" s="80"/>
      <c r="AM1" s="80"/>
      <c r="AN1" s="80"/>
      <c r="AP1" s="80" t="s">
        <v>70</v>
      </c>
      <c r="AQ1" s="80"/>
      <c r="AR1" s="80"/>
      <c r="AS1" s="80"/>
      <c r="AT1" s="80"/>
      <c r="AU1" s="80"/>
      <c r="AV1" s="80"/>
      <c r="AX1" s="81" t="s">
        <v>73</v>
      </c>
      <c r="AY1" s="81"/>
      <c r="AZ1" s="81"/>
      <c r="BA1" s="81"/>
      <c r="BB1" s="81"/>
      <c r="BC1" s="81"/>
      <c r="BD1" s="81"/>
      <c r="BF1" s="81" t="s">
        <v>74</v>
      </c>
      <c r="BG1" s="81"/>
      <c r="BH1" s="81"/>
      <c r="BI1" s="81"/>
      <c r="BJ1" s="81"/>
      <c r="BK1" s="81"/>
      <c r="BL1" s="81"/>
      <c r="BN1" s="82" t="s">
        <v>170</v>
      </c>
      <c r="BO1" s="82"/>
      <c r="BP1" s="82"/>
      <c r="BQ1" s="82"/>
      <c r="BR1" s="82"/>
      <c r="BS1" s="82"/>
      <c r="BT1" s="82"/>
      <c r="BV1" s="82" t="s">
        <v>171</v>
      </c>
      <c r="BW1" s="82"/>
      <c r="BX1" s="82"/>
      <c r="BY1" s="82"/>
      <c r="BZ1" s="82"/>
      <c r="CA1" s="82"/>
      <c r="CB1" s="82"/>
      <c r="CD1" s="83" t="s">
        <v>173</v>
      </c>
      <c r="CE1" s="83"/>
      <c r="CF1" s="83"/>
      <c r="CG1" s="83"/>
      <c r="CH1" s="83"/>
      <c r="CI1" s="83"/>
      <c r="CJ1" s="83"/>
      <c r="CL1" s="83" t="s">
        <v>174</v>
      </c>
      <c r="CM1" s="83"/>
      <c r="CN1" s="83"/>
      <c r="CO1" s="83"/>
      <c r="CP1" s="83"/>
      <c r="CQ1" s="83"/>
      <c r="CR1" s="83"/>
      <c r="CT1" s="83" t="s">
        <v>172</v>
      </c>
      <c r="CU1" s="83"/>
      <c r="CV1" s="83"/>
      <c r="CW1" s="83"/>
      <c r="CX1" s="83"/>
      <c r="CY1" s="83"/>
      <c r="CZ1" s="83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B4" t="s">
        <v>2</v>
      </c>
      <c r="AC4" t="s">
        <v>1</v>
      </c>
      <c r="AD4" t="s">
        <v>0</v>
      </c>
      <c r="AE4" t="s">
        <v>42</v>
      </c>
      <c r="AF4" t="s">
        <v>32</v>
      </c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7</v>
      </c>
      <c r="BJ4" s="38">
        <f ca="1">COUNTIF(BG:BG,"&gt;0")</f>
        <v>4</v>
      </c>
      <c r="BK4" s="38">
        <f ca="1">COUNTIF(BG:BG,"&lt;0")</f>
        <v>3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C5" s="1"/>
      <c r="D5" s="1"/>
      <c r="E5" s="1"/>
      <c r="F5" s="1"/>
      <c r="G5" s="1"/>
      <c r="L5" s="1"/>
      <c r="M5" s="1"/>
      <c r="N5" s="1"/>
      <c r="O5" s="1"/>
      <c r="P5" s="1"/>
      <c r="T5" s="1"/>
      <c r="U5" s="1"/>
      <c r="V5" s="1"/>
      <c r="W5" s="1"/>
      <c r="X5" s="1"/>
      <c r="AA5" t="s">
        <v>2</v>
      </c>
      <c r="AB5" s="1"/>
      <c r="AC5" s="1"/>
      <c r="AD5" s="1"/>
      <c r="AE5" s="1"/>
      <c r="AF5" s="1"/>
      <c r="AI5" t="s">
        <v>2</v>
      </c>
      <c r="AJ5" s="1">
        <f>AVERAGEIFS($AJ$10:$AJ$636,$AI$10:$AI$636,$AI5)</f>
        <v>0.94922925120380053</v>
      </c>
      <c r="AK5" s="1">
        <f>AVERAGEIFS($AK$10:$AK$636,$AI$10:$AI$636,$AI5)</f>
        <v>5.0770748796199548E-2</v>
      </c>
      <c r="AL5" s="1">
        <f>AVERAGEIFS($AL$10:$AL$636,$AI$10:$AI$636,$AI5)</f>
        <v>0</v>
      </c>
      <c r="AM5" s="1">
        <f>AVERAGEIFS($AM$10:$AM$636,$AI$10:$AI$636,$AI5)</f>
        <v>0</v>
      </c>
      <c r="AN5" s="1">
        <f>AVERAGEIFS($AN$10:$AN$636,$AI$10:$AI$636,$AI5)</f>
        <v>0</v>
      </c>
      <c r="AQ5" t="s">
        <v>2</v>
      </c>
      <c r="AR5" s="1">
        <f>MAX(AJ5,50%)</f>
        <v>0.94922925120380053</v>
      </c>
      <c r="AS5" s="1">
        <f>MIN(AK5,50%)</f>
        <v>5.0770748796199548E-2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>-_xlfn.NORM.S.INV(IF(AS5=0,0.01%,AS5))</f>
        <v>1.6374259602078121</v>
      </c>
      <c r="BB5" s="10"/>
      <c r="BC5" s="10"/>
      <c r="BH5" s="10" t="s">
        <v>77</v>
      </c>
      <c r="BI5" s="37">
        <f ca="1">MIN(BG:BG)</f>
        <v>-0.29606790866308513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C6" s="1"/>
      <c r="D6" s="1"/>
      <c r="E6" s="1"/>
      <c r="F6" s="1"/>
      <c r="G6" s="1"/>
      <c r="L6" s="1"/>
      <c r="M6" s="1"/>
      <c r="N6" s="1"/>
      <c r="O6" s="1"/>
      <c r="P6" s="1"/>
      <c r="T6" s="1"/>
      <c r="U6" s="1"/>
      <c r="V6" s="1"/>
      <c r="W6" s="1"/>
      <c r="X6" s="1"/>
      <c r="AA6" t="s">
        <v>1</v>
      </c>
      <c r="AB6" s="1"/>
      <c r="AC6" s="1"/>
      <c r="AD6" s="1"/>
      <c r="AE6" s="1"/>
      <c r="AF6" s="1"/>
      <c r="AI6" t="s">
        <v>1</v>
      </c>
      <c r="AJ6" s="1">
        <f>AVERAGEIFS($AJ$10:$AJ$636,$AI$10:$AI$636,$AI6)</f>
        <v>0.63486339748814657</v>
      </c>
      <c r="AK6" s="1">
        <f>AVERAGEIFS($AK$10:$AK$636,$AI$10:$AI$636,$AI6)</f>
        <v>0.32171074455732879</v>
      </c>
      <c r="AL6" s="1">
        <f>AVERAGEIFS($AL$10:$AL$636,$AI$10:$AI$636,$AI6)</f>
        <v>4.3425857954524597E-2</v>
      </c>
      <c r="AM6" s="1">
        <f>AVERAGEIFS($AM$10:$AM$636,$AI$10:$AI$636,$AI6)</f>
        <v>0</v>
      </c>
      <c r="AN6" s="1">
        <f>AVERAGEIFS($AN$10:$AN$636,$AI$10:$AI$636,$AI6)</f>
        <v>0</v>
      </c>
      <c r="AP6" s="34">
        <f>IF(AK6&gt;=MAX(AJ6,AL6),0,(MAX(AJ6,AL6)-AK6)/(2*MAX(AJ6,AL6)+MIN(AJ6,AL6)))</f>
        <v>0.23847391408142399</v>
      </c>
      <c r="AQ6" t="s">
        <v>1</v>
      </c>
      <c r="AR6" s="1">
        <f>AJ6*(1-$AP6)</f>
        <v>0.48346503818211733</v>
      </c>
      <c r="AS6" s="1">
        <f>AK6+AJ6*$AP6+AL6*$AP6</f>
        <v>0.48346503818211739</v>
      </c>
      <c r="AT6" s="1">
        <f>AL6*(1-$AP6)</f>
        <v>3.3069923635765171E-2</v>
      </c>
      <c r="AU6" s="1">
        <v>0</v>
      </c>
      <c r="AV6" s="1">
        <v>0</v>
      </c>
      <c r="AY6" t="s">
        <v>1</v>
      </c>
      <c r="AZ6" s="10">
        <f>_xlfn.NORM.S.INV(IF(AR6=0,0.01%,AR6))</f>
        <v>-4.1458876602977583E-2</v>
      </c>
      <c r="BA6" s="10"/>
      <c r="BB6" s="10">
        <f>-_xlfn.NORM.S.INV(IF(AT6=0,0.01%,AT6))</f>
        <v>1.8374747053263489</v>
      </c>
      <c r="BC6" s="10"/>
      <c r="BH6" s="10" t="s">
        <v>78</v>
      </c>
      <c r="BI6" s="37">
        <f ca="1">MAX(BG:BG)</f>
        <v>0.8437167202693715</v>
      </c>
      <c r="BJ6" s="10"/>
      <c r="BK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C7" s="1"/>
      <c r="D7" s="1"/>
      <c r="E7" s="1"/>
      <c r="F7" s="1"/>
      <c r="G7" s="1"/>
      <c r="L7" s="1"/>
      <c r="M7" s="1"/>
      <c r="N7" s="1"/>
      <c r="O7" s="1"/>
      <c r="P7" s="1"/>
      <c r="T7" s="1"/>
      <c r="U7" s="1"/>
      <c r="V7" s="1"/>
      <c r="W7" s="1"/>
      <c r="X7" s="1"/>
      <c r="AA7" t="s">
        <v>0</v>
      </c>
      <c r="AB7" s="1"/>
      <c r="AC7" s="1"/>
      <c r="AD7" s="1"/>
      <c r="AE7" s="1"/>
      <c r="AF7" s="1"/>
      <c r="AI7" t="s">
        <v>0</v>
      </c>
      <c r="AJ7" s="1">
        <f>AVERAGEIFS($AJ$10:$AJ$636,$AI$10:$AI$636,$AI7)</f>
        <v>0</v>
      </c>
      <c r="AK7" s="1">
        <f>AVERAGEIFS($AK$10:$AK$636,$AI$10:$AI$636,$AI7)</f>
        <v>0.151467528675923</v>
      </c>
      <c r="AL7" s="1">
        <f>AVERAGEIFS($AL$10:$AL$636,$AI$10:$AI$636,$AI7)</f>
        <v>2.1597744596862423E-2</v>
      </c>
      <c r="AM7" s="1">
        <f>AVERAGEIFS($AM$10:$AM$636,$AI$10:$AI$636,$AI7)</f>
        <v>0.82693472672721458</v>
      </c>
      <c r="AN7" s="1">
        <f>AVERAGEIFS($AN$10:$AN$636,$AI$10:$AI$636,$AI7)</f>
        <v>0</v>
      </c>
      <c r="AP7" s="34">
        <f>IF(AL7&gt;=MAX(AK7,AM7),0,(MAX(AK7,AM7)-AL7)/(2*MAX(AK7,AM7)+MIN(AK7,AM7)))</f>
        <v>0.44608679160830694</v>
      </c>
      <c r="AQ7" t="s">
        <v>0</v>
      </c>
      <c r="AR7" s="1">
        <v>0</v>
      </c>
      <c r="AS7" s="1">
        <f>AK7*(1-$AP7)</f>
        <v>8.3899864776041291E-2</v>
      </c>
      <c r="AT7" s="1">
        <f>AL7+AK7*$AP7+AM7*$AP7</f>
        <v>0.45805006761197936</v>
      </c>
      <c r="AU7" s="1">
        <f>AM7*(1-$AP7)</f>
        <v>0.45805006761197942</v>
      </c>
      <c r="AV7" s="1">
        <v>0</v>
      </c>
      <c r="AY7" t="s">
        <v>0</v>
      </c>
      <c r="AZ7" s="10"/>
      <c r="BA7" s="10">
        <f>_xlfn.NORM.S.INV(IF(AS7=0,0.01%,AS7))</f>
        <v>-1.3793082643046237</v>
      </c>
      <c r="BB7" s="10"/>
      <c r="BC7" s="10">
        <f>-_xlfn.NORM.S.INV(IF(AU7=0,0.01%,AU7))</f>
        <v>0.10534742169259739</v>
      </c>
      <c r="BH7" s="10" t="s">
        <v>79</v>
      </c>
      <c r="BI7" s="37">
        <f ca="1">AVERAGE(BG:BG)</f>
        <v>0.12879848982199019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L8" s="1"/>
      <c r="M8" s="1"/>
      <c r="N8" s="1"/>
      <c r="O8" s="1"/>
      <c r="P8" s="1"/>
      <c r="T8" s="1"/>
      <c r="U8" s="1"/>
      <c r="V8" s="1"/>
      <c r="W8" s="1"/>
      <c r="X8" s="1"/>
      <c r="AA8" t="s">
        <v>42</v>
      </c>
      <c r="AB8" s="1">
        <f>'Yixin_part--rr'!AR8</f>
        <v>0</v>
      </c>
      <c r="AC8" s="1">
        <f>'Yixin_part--rr'!AS8</f>
        <v>0</v>
      </c>
      <c r="AD8" s="1">
        <f ca="1">'Yixin_part--rr'!AT8</f>
        <v>2.4190212658628016E-2</v>
      </c>
      <c r="AE8" s="1">
        <f ca="1">'Yixin_part--rr'!AU8</f>
        <v>0.48790489367068596</v>
      </c>
      <c r="AF8" s="1">
        <f ca="1">'Yixin_part--rr'!AV8</f>
        <v>0.48790489367068596</v>
      </c>
      <c r="AI8" t="s">
        <v>42</v>
      </c>
      <c r="AJ8" s="1">
        <f>AVERAGEIFS($AJ$10:$AJ$636,$AI$10:$AI$636,$AI8)</f>
        <v>0</v>
      </c>
      <c r="AK8" s="1">
        <f>AVERAGEIFS($AK$10:$AK$636,$AI$10:$AI$636,$AI8)</f>
        <v>0</v>
      </c>
      <c r="AL8" s="1">
        <f ca="1">AVERAGEIFS($AL$10:$AL$636,$AI$10:$AI$636,$AI8)</f>
        <v>2.4190212658628012E-2</v>
      </c>
      <c r="AM8" s="1">
        <f ca="1">AVERAGEIFS($AM$10:$AM$636,$AI$10:$AI$636,$AI8)</f>
        <v>0.4879048936706859</v>
      </c>
      <c r="AN8" s="1">
        <f ca="1">AVERAGEIFS($AN$10:$AN$636,$AI$10:$AI$636,$AI8)</f>
        <v>0.4879048936706859</v>
      </c>
      <c r="AP8" s="34">
        <f ca="1">IF(AM8&gt;=MAX(AL8,AN8),0,(MAX(AL8,AN8)-AM8)/(2*MAX(AL8,AN8)+MIN(AL8,AN8)))</f>
        <v>0</v>
      </c>
      <c r="AQ8" t="s">
        <v>42</v>
      </c>
      <c r="AR8" s="1">
        <v>0</v>
      </c>
      <c r="AS8" s="1">
        <v>0</v>
      </c>
      <c r="AT8" s="1">
        <f ca="1">AL8*(1-$AP8)</f>
        <v>2.4190212658628012E-2</v>
      </c>
      <c r="AU8" s="1">
        <f ca="1">AM8+AL8*$AP8+AN8*$AP8</f>
        <v>0.4879048936706859</v>
      </c>
      <c r="AV8" s="1">
        <f ca="1">AN8*(1-$AP8)</f>
        <v>0.4879048936706859</v>
      </c>
      <c r="AY8" t="s">
        <v>42</v>
      </c>
      <c r="AZ8" s="10"/>
      <c r="BA8" s="10"/>
      <c r="BB8" s="10">
        <f ca="1">_xlfn.NORM.S.INV(IF(AT8=0,0.01%,AT8))</f>
        <v>-1.974011588040729</v>
      </c>
      <c r="BC8" s="10"/>
      <c r="BD8" s="10">
        <f ca="1">-_xlfn.NORM.S.INV(IF(AV8=0,0.01%,AV8))</f>
        <v>3.0322581597122453E-2</v>
      </c>
      <c r="BH8" s="10" t="s">
        <v>80</v>
      </c>
      <c r="BI8" s="37">
        <f ca="1">_xlfn.STDEV.S(BG:BG)</f>
        <v>0.39854553349624389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v>202104</v>
      </c>
      <c r="J10" s="9">
        <f>$A10</f>
        <v>202104</v>
      </c>
      <c r="R10" s="9">
        <f>$A10</f>
        <v>202104</v>
      </c>
      <c r="Z10" s="9">
        <f>$A10</f>
        <v>202104</v>
      </c>
      <c r="AH10" s="9">
        <f>$A10</f>
        <v>202104</v>
      </c>
      <c r="AP10" s="9">
        <f>$A10</f>
        <v>202104</v>
      </c>
      <c r="AX10" s="9">
        <f>$A10</f>
        <v>202104</v>
      </c>
      <c r="BF10" s="9">
        <f>$A10</f>
        <v>202104</v>
      </c>
      <c r="BN10" s="9">
        <f>$A10</f>
        <v>202104</v>
      </c>
      <c r="BO10" s="9">
        <v>1</v>
      </c>
      <c r="BV10" s="9">
        <f>$A10</f>
        <v>202104</v>
      </c>
      <c r="BW10" s="9">
        <v>1</v>
      </c>
      <c r="CD10" s="9">
        <f>$A10</f>
        <v>202104</v>
      </c>
      <c r="CE10" s="9">
        <v>1</v>
      </c>
      <c r="CL10" s="9">
        <f>$A10</f>
        <v>202104</v>
      </c>
      <c r="CM10" s="9">
        <v>1</v>
      </c>
      <c r="CT10" s="9">
        <f>$A10</f>
        <v>202104</v>
      </c>
      <c r="CU10" s="9">
        <v>1</v>
      </c>
    </row>
    <row r="11" spans="1:104">
      <c r="C11" t="s">
        <v>33</v>
      </c>
      <c r="D11" t="s">
        <v>2</v>
      </c>
      <c r="E11" t="s">
        <v>1</v>
      </c>
      <c r="F11" t="s">
        <v>0</v>
      </c>
      <c r="G11" t="s">
        <v>32</v>
      </c>
      <c r="L11" t="s">
        <v>2</v>
      </c>
      <c r="M11" t="s">
        <v>1</v>
      </c>
      <c r="N11" t="s">
        <v>0</v>
      </c>
      <c r="O11" t="s">
        <v>32</v>
      </c>
      <c r="T11" t="s">
        <v>2</v>
      </c>
      <c r="U11" t="s">
        <v>1</v>
      </c>
      <c r="V11" t="s">
        <v>0</v>
      </c>
      <c r="W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0.29737007503540969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>
        <f ca="1">VLOOKUP(CD10,regress!B:K,10,0)</f>
        <v>0.12993400095812785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>
        <f>A10</f>
        <v>202104</v>
      </c>
      <c r="B12" t="s">
        <v>2</v>
      </c>
      <c r="C12" s="1">
        <f>VLOOKUP($A12,Yixin_our!$A:$F,2,0)</f>
        <v>0</v>
      </c>
      <c r="D12" s="1">
        <f>VLOOKUP($A12,Yixin_our!$A:$F,3,0)</f>
        <v>1</v>
      </c>
      <c r="E12" s="1">
        <f>VLOOKUP($A12,Yixin_our!$A:$F,4,0)</f>
        <v>0</v>
      </c>
      <c r="F12" s="1">
        <f>VLOOKUP($A12,Yixin_our!$A:$F,5,0)</f>
        <v>0</v>
      </c>
      <c r="G12" s="1">
        <f>VLOOKUP($A12,Yixin_our!$A:$F,6,0)</f>
        <v>0</v>
      </c>
      <c r="K12" t="s">
        <v>2</v>
      </c>
      <c r="L12" s="1">
        <f>IF(TYPE(D12)=1,IF(D12&gt;100%,100%,IF(D12&lt;0,0,D12)),D12)</f>
        <v>1</v>
      </c>
      <c r="M12" s="1">
        <f t="shared" ref="M12:O14" si="0">IF(TYPE(E12)=1,IF(E12&gt;100%,100%,IF(E12&lt;0,0,E12)),E12)</f>
        <v>0</v>
      </c>
      <c r="N12" s="1">
        <f t="shared" si="0"/>
        <v>0</v>
      </c>
      <c r="O12" s="1">
        <f t="shared" si="0"/>
        <v>0</v>
      </c>
      <c r="P12" s="1"/>
      <c r="S12" t="s">
        <v>2</v>
      </c>
      <c r="T12" s="1">
        <f>IFERROR(L12/SUM($L12:$O12),"")</f>
        <v>1</v>
      </c>
      <c r="U12" s="1">
        <f t="shared" ref="U12:W14" si="1">IFERROR(M12/SUM($L12:$O12),"")</f>
        <v>0</v>
      </c>
      <c r="V12" s="1">
        <f t="shared" si="1"/>
        <v>0</v>
      </c>
      <c r="W12" s="1">
        <f t="shared" si="1"/>
        <v>0</v>
      </c>
      <c r="X12" s="1"/>
      <c r="AA12" t="s">
        <v>2</v>
      </c>
      <c r="AB12" s="1">
        <f>IFERROR(T12,"")</f>
        <v>1</v>
      </c>
      <c r="AC12" s="1">
        <f t="shared" ref="AC12:AF14" si="2">IFERROR(U12,"")</f>
        <v>0</v>
      </c>
      <c r="AD12" s="1">
        <f t="shared" si="2"/>
        <v>0</v>
      </c>
      <c r="AE12" s="1">
        <f t="shared" si="2"/>
        <v>0</v>
      </c>
      <c r="AF12" s="1">
        <f t="shared" si="2"/>
        <v>0</v>
      </c>
      <c r="AI12" t="s">
        <v>2</v>
      </c>
      <c r="AJ12" s="1">
        <f>IFERROR(AB12,"")</f>
        <v>1</v>
      </c>
      <c r="AK12" s="1">
        <f>IF(AC12="","",SUM(AC12:AF12))</f>
        <v>0</v>
      </c>
      <c r="AL12" s="1">
        <v>0</v>
      </c>
      <c r="AM12" s="1">
        <v>0</v>
      </c>
      <c r="AN12" s="1">
        <v>0</v>
      </c>
      <c r="AQ12" t="s">
        <v>2</v>
      </c>
      <c r="AR12" s="1">
        <f>IF(AJ12="",AR5,MAX(AJ12,50%))</f>
        <v>1</v>
      </c>
      <c r="AS12" s="1">
        <f>IF(AK12="",AS5,MIN(AK12,50%))</f>
        <v>0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>-_xlfn.NORM.S.INV(IF(AS12=0,0.01%,AS12))</f>
        <v>3.71901648545568</v>
      </c>
      <c r="BB12" s="10"/>
      <c r="BC12" s="10"/>
      <c r="BG12" t="s">
        <v>2</v>
      </c>
      <c r="BH12" s="10"/>
      <c r="BI12" s="10">
        <f>BA12-$BA$5</f>
        <v>2.0815905252478677</v>
      </c>
      <c r="BJ12" s="10"/>
      <c r="BK12" s="10"/>
      <c r="BO12" t="s">
        <v>2</v>
      </c>
      <c r="BP12" s="1">
        <f>AR12</f>
        <v>1</v>
      </c>
      <c r="BQ12" s="1">
        <f t="shared" ref="BQ12:BT15" si="3">AS12</f>
        <v>0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>BP12</f>
        <v>1</v>
      </c>
      <c r="BY12" s="1">
        <f t="shared" ref="BY12:CB16" si="4">BQ12</f>
        <v>0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>
        <f ca="1">MAX($CG$5+CD11,0)</f>
        <v>2.4650881068226229</v>
      </c>
      <c r="CH12" s="10"/>
      <c r="CI12" s="10"/>
      <c r="CJ12" s="10"/>
      <c r="CM12" t="s">
        <v>2</v>
      </c>
      <c r="CN12" s="1">
        <f ca="1">1-CO12</f>
        <v>0.99315102179070858</v>
      </c>
      <c r="CO12" s="1">
        <f ca="1">_xlfn.NORM.S.DIST(-CG12,1)</f>
        <v>6.8489782092914266E-3</v>
      </c>
      <c r="CP12" s="1">
        <v>0</v>
      </c>
      <c r="CQ12" s="1">
        <v>0</v>
      </c>
      <c r="CR12" s="1">
        <v>0</v>
      </c>
      <c r="CU12" t="s">
        <v>2</v>
      </c>
      <c r="CV12" s="1">
        <f ca="1">CN12</f>
        <v>0.99315102179070858</v>
      </c>
      <c r="CW12" s="1">
        <f t="shared" ref="CW12:CZ16" ca="1" si="5">CO12</f>
        <v>6.8489782092914266E-3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>
        <f>A10</f>
        <v>202104</v>
      </c>
      <c r="B13" t="s">
        <v>1</v>
      </c>
      <c r="C13" s="1" t="str">
        <f>VLOOKUP($A13,Yixin_our!$G:$L,2,0)</f>
        <v>N/A</v>
      </c>
      <c r="D13" s="1" t="str">
        <f>VLOOKUP($A13,Yixin_our!$G:$L,3,0)</f>
        <v>N/A</v>
      </c>
      <c r="E13" s="1" t="str">
        <f>VLOOKUP($A13,Yixin_our!$G:$L,4,0)</f>
        <v>N/A</v>
      </c>
      <c r="F13" s="1" t="str">
        <f>VLOOKUP($A13,Yixin_our!$G:$L,5,0)</f>
        <v>N/A</v>
      </c>
      <c r="G13" s="1" t="str">
        <f>VLOOKUP($A13,Yixin_our!$G:$L,6,0)</f>
        <v>N/A</v>
      </c>
      <c r="K13" t="s">
        <v>1</v>
      </c>
      <c r="L13" s="1" t="str">
        <f t="shared" ref="L13:L14" si="6">IF(TYPE(D13)=1,IF(D13&gt;100%,100%,IF(D13&lt;0,0,D13)),D13)</f>
        <v>N/A</v>
      </c>
      <c r="M13" s="1" t="str">
        <f t="shared" si="0"/>
        <v>N/A</v>
      </c>
      <c r="N13" s="1" t="str">
        <f t="shared" si="0"/>
        <v>N/A</v>
      </c>
      <c r="O13" s="1" t="str">
        <f t="shared" si="0"/>
        <v>N/A</v>
      </c>
      <c r="P13" s="1"/>
      <c r="S13" t="s">
        <v>1</v>
      </c>
      <c r="T13" s="1" t="str">
        <f t="shared" ref="T13:T14" si="7">IFERROR(L13/SUM($L13:$O13),"")</f>
        <v/>
      </c>
      <c r="U13" s="1" t="str">
        <f t="shared" si="1"/>
        <v/>
      </c>
      <c r="V13" s="1" t="str">
        <f t="shared" si="1"/>
        <v/>
      </c>
      <c r="W13" s="1" t="str">
        <f t="shared" si="1"/>
        <v/>
      </c>
      <c r="X13" s="1"/>
      <c r="AA13" t="s">
        <v>1</v>
      </c>
      <c r="AB13" s="1" t="str">
        <f t="shared" ref="AB13:AB14" si="8">IFERROR(T13,"")</f>
        <v/>
      </c>
      <c r="AC13" s="1" t="str">
        <f t="shared" si="2"/>
        <v/>
      </c>
      <c r="AD13" s="1" t="str">
        <f t="shared" si="2"/>
        <v/>
      </c>
      <c r="AE13" s="1" t="str">
        <f t="shared" si="2"/>
        <v/>
      </c>
      <c r="AF13" s="1">
        <f t="shared" si="2"/>
        <v>0</v>
      </c>
      <c r="AI13" t="s">
        <v>1</v>
      </c>
      <c r="AJ13" s="1" t="str">
        <f>IF(AB13="","",(SUM(AB13)))</f>
        <v/>
      </c>
      <c r="AK13" s="1" t="str">
        <f>IFERROR(AC13,"")</f>
        <v/>
      </c>
      <c r="AL13" s="1" t="str">
        <f>IF(AD13="","",(SUM(AD13:AF13)))</f>
        <v/>
      </c>
      <c r="AM13" s="1">
        <v>0</v>
      </c>
      <c r="AN13" s="1">
        <v>0</v>
      </c>
      <c r="AP13" s="34">
        <f>IF(AK13&gt;=MAX(AJ13,AL13),0,(MAX(AJ13,AL13)-AK13)/(2*MAX(AJ13,AL13)+MIN(AJ13,AL13)))</f>
        <v>0</v>
      </c>
      <c r="AQ13" t="s">
        <v>1</v>
      </c>
      <c r="AR13" s="1">
        <f>IF(AK13="",AR6,AJ13*(1-$AP13))</f>
        <v>0.48346503818211733</v>
      </c>
      <c r="AS13" s="1">
        <f>IF(AK13="",AS6,AK13+AJ13*$AP13+AL13*$AP13)</f>
        <v>0.48346503818211739</v>
      </c>
      <c r="AT13" s="1">
        <f>IF(AK13="",AT6,AL13*(1-$AP13))</f>
        <v>3.3069923635765171E-2</v>
      </c>
      <c r="AU13" s="1">
        <v>0</v>
      </c>
      <c r="AV13" s="1">
        <v>0</v>
      </c>
      <c r="AW13" s="1"/>
      <c r="AY13" t="s">
        <v>1</v>
      </c>
      <c r="AZ13" s="10">
        <f>_xlfn.NORM.S.INV(IF(AR13=0,0.01%,AR13))</f>
        <v>-4.1458876602977583E-2</v>
      </c>
      <c r="BA13" s="10"/>
      <c r="BB13" s="10">
        <f>-_xlfn.NORM.S.INV(IF(AT13=0,0.01%,AT13))</f>
        <v>1.8374747053263489</v>
      </c>
      <c r="BC13" s="10"/>
      <c r="BG13" t="s">
        <v>1</v>
      </c>
      <c r="BH13" s="10">
        <f>AZ13-$AZ$6</f>
        <v>0</v>
      </c>
      <c r="BI13" s="10"/>
      <c r="BJ13" s="10">
        <f>BB13-$BB$6</f>
        <v>0</v>
      </c>
      <c r="BK13" s="10"/>
      <c r="BO13" t="s">
        <v>1</v>
      </c>
      <c r="BP13" s="1">
        <f t="shared" ref="BP13:BP15" si="9">AR13</f>
        <v>0.48346503818211733</v>
      </c>
      <c r="BQ13" s="1">
        <f t="shared" si="3"/>
        <v>0.48346503818211739</v>
      </c>
      <c r="BR13" s="1">
        <f t="shared" si="3"/>
        <v>3.3069923635765171E-2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si="10">BP13</f>
        <v>0.48346503818211733</v>
      </c>
      <c r="BY13" s="1">
        <f t="shared" si="4"/>
        <v>0.48346503818211739</v>
      </c>
      <c r="BZ13" s="1">
        <f t="shared" si="4"/>
        <v>3.3069923635765171E-2</v>
      </c>
      <c r="CA13" s="1">
        <f t="shared" si="4"/>
        <v>0</v>
      </c>
      <c r="CB13" s="1">
        <f t="shared" si="4"/>
        <v>0</v>
      </c>
      <c r="CE13" t="s">
        <v>1</v>
      </c>
      <c r="CF13" s="10">
        <f ca="1">MIN($CF$6+CD11,0)</f>
        <v>-0.61120730927620048</v>
      </c>
      <c r="CG13" s="10"/>
      <c r="CH13" s="10">
        <f ca="1">MAX($CH$6+CD11,0)</f>
        <v>0.51528141576496356</v>
      </c>
      <c r="CI13" s="10"/>
      <c r="CJ13" s="10"/>
      <c r="CM13" t="s">
        <v>1</v>
      </c>
      <c r="CN13" s="1">
        <f ca="1">_xlfn.NORM.S.DIST(CF13,1)</f>
        <v>0.2705311725351589</v>
      </c>
      <c r="CO13" s="1">
        <f ca="1">1-CN13-CP13</f>
        <v>0.42629063571174514</v>
      </c>
      <c r="CP13" s="1">
        <f ca="1">_xlfn.NORM.S.DIST(-CH13,1)</f>
        <v>0.30317819175309596</v>
      </c>
      <c r="CQ13" s="1">
        <v>0</v>
      </c>
      <c r="CR13" s="1">
        <v>0</v>
      </c>
      <c r="CU13" t="s">
        <v>1</v>
      </c>
      <c r="CV13" s="1">
        <f t="shared" ref="CV13:CV16" ca="1" si="11">CN13</f>
        <v>0.2705311725351589</v>
      </c>
      <c r="CW13" s="1">
        <f t="shared" ca="1" si="5"/>
        <v>0.42629063571174514</v>
      </c>
      <c r="CX13" s="1">
        <f t="shared" ca="1" si="5"/>
        <v>0.30317819175309596</v>
      </c>
      <c r="CY13" s="1">
        <f t="shared" si="5"/>
        <v>0</v>
      </c>
      <c r="CZ13" s="1">
        <f t="shared" si="5"/>
        <v>0</v>
      </c>
    </row>
    <row r="14" spans="1:104">
      <c r="A14" s="11">
        <f>A10</f>
        <v>202104</v>
      </c>
      <c r="B14" t="s">
        <v>0</v>
      </c>
      <c r="C14" s="1" t="str">
        <f>VLOOKUP($A14,Yixin_our!$M:$R,2,0)</f>
        <v>N/A</v>
      </c>
      <c r="D14" s="1" t="str">
        <f>VLOOKUP($A14,Yixin_our!$M:$R,3,0)</f>
        <v>N/A</v>
      </c>
      <c r="E14" s="1" t="str">
        <f>VLOOKUP($A14,Yixin_our!$M:$R,4,0)</f>
        <v>N/A</v>
      </c>
      <c r="F14" s="1" t="str">
        <f>VLOOKUP($A14,Yixin_our!$M:$R,5,0)</f>
        <v>N/A</v>
      </c>
      <c r="G14" s="1" t="str">
        <f>VLOOKUP($A14,Yixin_our!$M:$R,6,0)</f>
        <v>N/A</v>
      </c>
      <c r="K14" t="s">
        <v>0</v>
      </c>
      <c r="L14" s="1" t="str">
        <f t="shared" si="6"/>
        <v>N/A</v>
      </c>
      <c r="M14" s="1" t="str">
        <f t="shared" si="0"/>
        <v>N/A</v>
      </c>
      <c r="N14" s="1" t="str">
        <f t="shared" si="0"/>
        <v>N/A</v>
      </c>
      <c r="O14" s="1" t="str">
        <f t="shared" si="0"/>
        <v>N/A</v>
      </c>
      <c r="P14" s="1"/>
      <c r="S14" t="s">
        <v>0</v>
      </c>
      <c r="T14" s="1" t="str">
        <f t="shared" si="7"/>
        <v/>
      </c>
      <c r="U14" s="1" t="str">
        <f t="shared" si="1"/>
        <v/>
      </c>
      <c r="V14" s="1" t="str">
        <f t="shared" si="1"/>
        <v/>
      </c>
      <c r="W14" s="1" t="str">
        <f t="shared" si="1"/>
        <v/>
      </c>
      <c r="X14" s="1"/>
      <c r="AA14" t="s">
        <v>0</v>
      </c>
      <c r="AB14" s="1" t="str">
        <f t="shared" si="8"/>
        <v/>
      </c>
      <c r="AC14" s="1" t="str">
        <f t="shared" si="2"/>
        <v/>
      </c>
      <c r="AD14" s="1" t="str">
        <f t="shared" si="2"/>
        <v/>
      </c>
      <c r="AE14" s="1" t="str">
        <f t="shared" si="2"/>
        <v/>
      </c>
      <c r="AF14" s="1">
        <f t="shared" si="2"/>
        <v>0</v>
      </c>
      <c r="AI14" t="s">
        <v>0</v>
      </c>
      <c r="AJ14" s="1">
        <v>0</v>
      </c>
      <c r="AK14" s="1" t="str">
        <f>IF(AC14="","",(SUM(AB14:AC14)))</f>
        <v/>
      </c>
      <c r="AL14" s="1" t="str">
        <f>IFERROR(AD14,"")</f>
        <v/>
      </c>
      <c r="AM14" s="1" t="str">
        <f>IF(AE14="","",(SUM(AE14:AF14)))</f>
        <v/>
      </c>
      <c r="AN14" s="1">
        <v>0</v>
      </c>
      <c r="AP14" s="34">
        <f>IF(AL14&gt;=MAX(AK14,AM14),0,(MAX(AK14,AM14)-AL14)/(2*MAX(AK14,AM14)+MIN(AK14,AM14)))</f>
        <v>0</v>
      </c>
      <c r="AQ14" t="s">
        <v>0</v>
      </c>
      <c r="AR14" s="1">
        <v>0</v>
      </c>
      <c r="AS14" s="1">
        <f>IF(AL14="",AS7,AK14*(1-$AP14))</f>
        <v>8.3899864776041291E-2</v>
      </c>
      <c r="AT14" s="1">
        <f>IF(AL14="",AT7,AL14+AK14*$AP14+AM14*$AP14)</f>
        <v>0.45805006761197936</v>
      </c>
      <c r="AU14" s="1">
        <f>IF(AL14="",AU7,AM14*(1-$AP14))</f>
        <v>0.45805006761197942</v>
      </c>
      <c r="AV14" s="1">
        <v>0</v>
      </c>
      <c r="AW14" s="1"/>
      <c r="AY14" t="s">
        <v>0</v>
      </c>
      <c r="AZ14" s="10"/>
      <c r="BA14" s="10">
        <f>_xlfn.NORM.S.INV(IF(AS14=0,0.01%,AS14))</f>
        <v>-1.3793082643046237</v>
      </c>
      <c r="BB14" s="10"/>
      <c r="BC14" s="10">
        <f>-_xlfn.NORM.S.INV(IF(AU14=0,0.01%,AU14))</f>
        <v>0.10534742169259739</v>
      </c>
      <c r="BG14" t="s">
        <v>0</v>
      </c>
      <c r="BH14" s="10"/>
      <c r="BI14" s="10">
        <f>BA14-$BA$7</f>
        <v>0</v>
      </c>
      <c r="BJ14" s="10"/>
      <c r="BK14" s="10">
        <f>BC14-$BC$7</f>
        <v>0</v>
      </c>
      <c r="BO14" t="s">
        <v>0</v>
      </c>
      <c r="BP14" s="1">
        <f t="shared" si="9"/>
        <v>0</v>
      </c>
      <c r="BQ14" s="1">
        <f t="shared" si="3"/>
        <v>8.3899864776041291E-2</v>
      </c>
      <c r="BR14" s="1">
        <f t="shared" si="3"/>
        <v>0.45805006761197936</v>
      </c>
      <c r="BS14" s="1">
        <f t="shared" si="3"/>
        <v>0.45805006761197942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si="4"/>
        <v>8.3899864776041291E-2</v>
      </c>
      <c r="BZ14" s="1">
        <f t="shared" si="4"/>
        <v>0.45805006761197936</v>
      </c>
      <c r="CA14" s="1">
        <f t="shared" si="4"/>
        <v>0.45805006761197942</v>
      </c>
      <c r="CB14" s="1">
        <f t="shared" si="4"/>
        <v>0</v>
      </c>
      <c r="CE14" t="s">
        <v>0</v>
      </c>
      <c r="CF14" s="10"/>
      <c r="CG14" s="10">
        <f ca="1">MIN($CG$7+CD11,0)</f>
        <v>-1.3465522118891184</v>
      </c>
      <c r="CH14" s="10"/>
      <c r="CI14" s="10">
        <f ca="1">MAX($CI$7+CD11,0)</f>
        <v>0.61640857533602122</v>
      </c>
      <c r="CJ14" s="10"/>
      <c r="CM14" t="s">
        <v>0</v>
      </c>
      <c r="CN14" s="1">
        <v>0</v>
      </c>
      <c r="CO14" s="1">
        <f ca="1">_xlfn.NORM.S.DIST(CG14,1)</f>
        <v>8.9062246964180261E-2</v>
      </c>
      <c r="CP14" s="1">
        <f ca="1">1-CO14-CQ14</f>
        <v>0.6421253055030216</v>
      </c>
      <c r="CQ14" s="1">
        <f ca="1">_xlfn.NORM.S.DIST(-CI14,1)</f>
        <v>0.26881244753279809</v>
      </c>
      <c r="CR14" s="1">
        <v>0</v>
      </c>
      <c r="CU14" t="s">
        <v>0</v>
      </c>
      <c r="CV14" s="1">
        <f t="shared" si="11"/>
        <v>0</v>
      </c>
      <c r="CW14" s="1">
        <f t="shared" ca="1" si="5"/>
        <v>8.9062246964180261E-2</v>
      </c>
      <c r="CX14" s="1">
        <f t="shared" ca="1" si="5"/>
        <v>0.6421253055030216</v>
      </c>
      <c r="CY14" s="1">
        <f t="shared" ca="1" si="5"/>
        <v>0.26881244753279809</v>
      </c>
      <c r="CZ14" s="1">
        <f t="shared" si="5"/>
        <v>0</v>
      </c>
    </row>
    <row r="15" spans="1:104">
      <c r="L15" s="1"/>
      <c r="M15" s="1"/>
      <c r="N15" s="1"/>
      <c r="O15" s="1"/>
      <c r="P15" s="1"/>
      <c r="T15" s="1"/>
      <c r="U15" s="1"/>
      <c r="V15" s="1"/>
      <c r="W15" s="1"/>
      <c r="X15" s="1"/>
      <c r="Z15" s="33"/>
      <c r="AA15" t="s">
        <v>42</v>
      </c>
      <c r="AB15" s="1">
        <f>$AB$8</f>
        <v>0</v>
      </c>
      <c r="AC15" s="1">
        <f>$AC$8</f>
        <v>0</v>
      </c>
      <c r="AD15" s="1">
        <f ca="1">$AD$8</f>
        <v>2.4190212658628016E-2</v>
      </c>
      <c r="AE15" s="1">
        <f ca="1">$AE$8</f>
        <v>0.48790489367068596</v>
      </c>
      <c r="AF15" s="1">
        <f ca="1">$AF$8</f>
        <v>0.48790489367068596</v>
      </c>
      <c r="AI15" t="s">
        <v>42</v>
      </c>
      <c r="AJ15" s="1">
        <v>0</v>
      </c>
      <c r="AK15" s="1">
        <v>0</v>
      </c>
      <c r="AL15" s="1">
        <f ca="1">IF(AD15="","",(SUM(AB15:AD15)))</f>
        <v>2.4190212658628016E-2</v>
      </c>
      <c r="AM15" s="1">
        <f ca="1">IFERROR(AE15,"")</f>
        <v>0.48790489367068596</v>
      </c>
      <c r="AN15" s="1">
        <f ca="1">IF(AF15="","",(SUM(AF15)))</f>
        <v>0.48790489367068596</v>
      </c>
      <c r="AP15" s="34">
        <f ca="1"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 ca="1">IF(AM15="",AT8,AL15*(1-$AP15))</f>
        <v>2.4190212658628016E-2</v>
      </c>
      <c r="AU15" s="1">
        <f ca="1">IF(AM15="",AU8,AM15+AL15*$AP15+AN15*$AP15)</f>
        <v>0.48790489367068596</v>
      </c>
      <c r="AV15" s="1">
        <f ca="1">IF(AM15="",AV8,AN15*(1-$AP15))</f>
        <v>0.48790489367068596</v>
      </c>
      <c r="AW15" s="1"/>
      <c r="AY15" t="s">
        <v>42</v>
      </c>
      <c r="AZ15" s="10"/>
      <c r="BA15" s="10"/>
      <c r="BB15" s="10">
        <f ca="1">_xlfn.NORM.S.INV(IF(AT15=0,0.01%,AT15))</f>
        <v>-1.9740115880407285</v>
      </c>
      <c r="BC15" s="10"/>
      <c r="BD15" s="10">
        <f ca="1">-_xlfn.NORM.S.INV(IF(AV15=0,0.01%,AV15))</f>
        <v>3.0322581597122308E-2</v>
      </c>
      <c r="BG15" t="s">
        <v>42</v>
      </c>
      <c r="BH15" s="10"/>
      <c r="BI15" s="10"/>
      <c r="BJ15" s="10">
        <f ca="1">BB15-$BB$8</f>
        <v>0</v>
      </c>
      <c r="BK15" s="10"/>
      <c r="BL15" s="10">
        <f ca="1">BD15-$BD$8</f>
        <v>-1.457167719820518E-16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2.4190212658628016E-2</v>
      </c>
      <c r="BS15" s="1">
        <f t="shared" ca="1" si="3"/>
        <v>0.48790489367068596</v>
      </c>
      <c r="BT15" s="1">
        <f t="shared" ca="1" si="3"/>
        <v>0.48790489367068596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2.4190212658628016E-2</v>
      </c>
      <c r="CA15" s="1">
        <f t="shared" ca="1" si="4"/>
        <v>0.48790489367068596</v>
      </c>
      <c r="CB15" s="1">
        <f t="shared" ca="1" si="4"/>
        <v>0.48790489367068596</v>
      </c>
      <c r="CE15" t="s">
        <v>42</v>
      </c>
      <c r="CF15" s="10"/>
      <c r="CG15" s="10"/>
      <c r="CH15" s="10">
        <f ca="1">MIN($CH$8+CD11,0)</f>
        <v>-2.1241606731373088</v>
      </c>
      <c r="CI15" s="10"/>
      <c r="CJ15" s="10">
        <f ca="1">MAX($CJ$8+CD11,0)</f>
        <v>0.14509354933376287</v>
      </c>
      <c r="CM15" t="s">
        <v>42</v>
      </c>
      <c r="CN15" s="1">
        <v>0</v>
      </c>
      <c r="CO15" s="1">
        <v>0</v>
      </c>
      <c r="CP15" s="1">
        <f ca="1">_xlfn.NORM.S.DIST(CH15,1)</f>
        <v>1.6828355234682419E-2</v>
      </c>
      <c r="CQ15" s="1">
        <f ca="1">1-CP15-CR15</f>
        <v>0.54085313912450972</v>
      </c>
      <c r="CR15" s="1">
        <f ca="1">_xlfn.NORM.S.DIST(-CJ15,1)</f>
        <v>0.44231850564080794</v>
      </c>
      <c r="CU15" t="s">
        <v>42</v>
      </c>
      <c r="CV15" s="1">
        <f t="shared" si="11"/>
        <v>0</v>
      </c>
      <c r="CW15" s="1">
        <f t="shared" si="5"/>
        <v>0</v>
      </c>
      <c r="CX15" s="1">
        <f t="shared" ca="1" si="5"/>
        <v>1.6828355234682419E-2</v>
      </c>
      <c r="CY15" s="1">
        <f t="shared" ca="1" si="5"/>
        <v>0.54085313912450972</v>
      </c>
      <c r="CZ15" s="1">
        <f t="shared" ca="1" si="5"/>
        <v>0.44231850564080794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>IF(RIGHT(A10,2)="12",(VALUE(LEFT(A10,4))+1)*100+1,A10+1)</f>
        <v>202105</v>
      </c>
      <c r="J17" s="9">
        <f>$A17</f>
        <v>202105</v>
      </c>
      <c r="R17" s="9">
        <f>$A17</f>
        <v>202105</v>
      </c>
      <c r="Z17" s="9">
        <f>$A17</f>
        <v>202105</v>
      </c>
      <c r="AH17" s="9">
        <f>$A17</f>
        <v>202105</v>
      </c>
      <c r="AP17" s="9">
        <f>$A17</f>
        <v>202105</v>
      </c>
      <c r="AX17" s="9">
        <f>$A17</f>
        <v>202105</v>
      </c>
      <c r="BF17" s="9">
        <f>$A17</f>
        <v>202105</v>
      </c>
      <c r="BN17" s="9">
        <f>$A17</f>
        <v>202105</v>
      </c>
      <c r="BO17" s="9">
        <f>BO10+1</f>
        <v>2</v>
      </c>
      <c r="BV17" s="9">
        <f>$A17</f>
        <v>202105</v>
      </c>
      <c r="BW17" s="9">
        <f>BW10+1</f>
        <v>2</v>
      </c>
      <c r="CD17" s="9">
        <f>$A17</f>
        <v>202105</v>
      </c>
      <c r="CE17" s="9">
        <f>CE10+1</f>
        <v>2</v>
      </c>
      <c r="CL17" s="9">
        <f>$A17</f>
        <v>202105</v>
      </c>
      <c r="CM17" s="9">
        <f>CM10+1</f>
        <v>2</v>
      </c>
      <c r="CT17" s="9">
        <f>$A17</f>
        <v>202105</v>
      </c>
      <c r="CU17" s="9">
        <f>CU10+1</f>
        <v>2</v>
      </c>
    </row>
    <row r="18" spans="1:104">
      <c r="C18" t="s">
        <v>33</v>
      </c>
      <c r="D18" t="s">
        <v>2</v>
      </c>
      <c r="E18" t="s">
        <v>1</v>
      </c>
      <c r="F18" t="s">
        <v>0</v>
      </c>
      <c r="G18" t="s">
        <v>32</v>
      </c>
      <c r="L18" t="s">
        <v>2</v>
      </c>
      <c r="M18" t="s">
        <v>1</v>
      </c>
      <c r="N18" t="s">
        <v>0</v>
      </c>
      <c r="O18" t="s">
        <v>32</v>
      </c>
      <c r="T18" t="s">
        <v>2</v>
      </c>
      <c r="U18" t="s">
        <v>1</v>
      </c>
      <c r="V18" t="s">
        <v>0</v>
      </c>
      <c r="W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-0.13567442336888366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>
        <f ca="1">VLOOKUP(CD17,regress!B:K,10,0)</f>
        <v>0.10318957435963323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>
        <f>A17</f>
        <v>202105</v>
      </c>
      <c r="B19" t="s">
        <v>2</v>
      </c>
      <c r="C19" s="1">
        <f>VLOOKUP($A19,Yixin_our!$A:$F,2,0)</f>
        <v>0</v>
      </c>
      <c r="D19" s="1">
        <f>VLOOKUP($A19,Yixin_our!$A:$F,3,0)</f>
        <v>0.75418071358143601</v>
      </c>
      <c r="E19" s="1">
        <f>VLOOKUP($A19,Yixin_our!$A:$F,4,0)</f>
        <v>0.24581928641856299</v>
      </c>
      <c r="F19" s="1">
        <f>VLOOKUP($A19,Yixin_our!$A:$F,5,0)</f>
        <v>0</v>
      </c>
      <c r="G19" s="1">
        <f>VLOOKUP($A19,Yixin_our!$A:$F,6,0)</f>
        <v>0</v>
      </c>
      <c r="K19" t="s">
        <v>2</v>
      </c>
      <c r="L19" s="1">
        <f>IF(TYPE(D19)=1,IF(D19&gt;100%,100%,IF(D19&lt;0,0,D19)),D19)</f>
        <v>0.75418071358143601</v>
      </c>
      <c r="M19" s="1">
        <f t="shared" ref="M19:O21" si="12">IF(TYPE(E19)=1,IF(E19&gt;100%,100%,IF(E19&lt;0,0,E19)),E19)</f>
        <v>0.24581928641856299</v>
      </c>
      <c r="N19" s="1">
        <f t="shared" si="12"/>
        <v>0</v>
      </c>
      <c r="O19" s="1">
        <f t="shared" si="12"/>
        <v>0</v>
      </c>
      <c r="P19" s="1"/>
      <c r="S19" t="s">
        <v>2</v>
      </c>
      <c r="T19" s="1">
        <f>IFERROR(L19/SUM($L19:$O19),"")</f>
        <v>0.75418071358143679</v>
      </c>
      <c r="U19" s="1">
        <f t="shared" ref="U19:W21" si="13">IFERROR(M19/SUM($L19:$O19),"")</f>
        <v>0.24581928641856324</v>
      </c>
      <c r="V19" s="1">
        <f t="shared" si="13"/>
        <v>0</v>
      </c>
      <c r="W19" s="1">
        <f t="shared" si="13"/>
        <v>0</v>
      </c>
      <c r="X19" s="1"/>
      <c r="AA19" t="s">
        <v>2</v>
      </c>
      <c r="AB19" s="1">
        <f>IFERROR(T19,"")</f>
        <v>0.75418071358143679</v>
      </c>
      <c r="AC19" s="1">
        <f t="shared" ref="AC19:AF21" si="14">IFERROR(U19,"")</f>
        <v>0.24581928641856324</v>
      </c>
      <c r="AD19" s="1">
        <f t="shared" si="14"/>
        <v>0</v>
      </c>
      <c r="AE19" s="1">
        <f t="shared" si="14"/>
        <v>0</v>
      </c>
      <c r="AF19" s="1">
        <f t="shared" si="14"/>
        <v>0</v>
      </c>
      <c r="AI19" t="s">
        <v>2</v>
      </c>
      <c r="AJ19" s="1">
        <f>IFERROR(AB19,"")</f>
        <v>0.75418071358143679</v>
      </c>
      <c r="AK19" s="1">
        <f>IF(AC19="","",SUM(AC19:AF19))</f>
        <v>0.24581928641856324</v>
      </c>
      <c r="AL19" s="1">
        <v>0</v>
      </c>
      <c r="AM19" s="1">
        <v>0</v>
      </c>
      <c r="AN19" s="1">
        <v>0</v>
      </c>
      <c r="AQ19" t="s">
        <v>2</v>
      </c>
      <c r="AR19" s="1">
        <f>IF(AJ19="",AR12,MAX(AJ19,50%))</f>
        <v>0.75418071358143679</v>
      </c>
      <c r="AS19" s="1">
        <f>IF(AK19="",AS12,MIN(AK19,50%))</f>
        <v>0.24581928641856324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>-_xlfn.NORM.S.INV(IF(AS19=0,0.01%,AS19))</f>
        <v>0.68770499662562656</v>
      </c>
      <c r="BB19" s="10"/>
      <c r="BC19" s="10"/>
      <c r="BG19" t="s">
        <v>2</v>
      </c>
      <c r="BH19" s="10"/>
      <c r="BI19" s="10">
        <f>BA19-$BA$5</f>
        <v>-0.9497209635821855</v>
      </c>
      <c r="BJ19" s="10"/>
      <c r="BK19" s="10"/>
      <c r="BO19" t="s">
        <v>2</v>
      </c>
      <c r="BP19" s="1">
        <f>AR19</f>
        <v>0.75418071358143679</v>
      </c>
      <c r="BQ19" s="1">
        <f t="shared" ref="BQ19:BT22" si="15">AS19</f>
        <v>0.24581928641856324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0.75418071358143679</v>
      </c>
      <c r="BY19" s="1">
        <f ca="1"/>
        <v>0.24581928641856324</v>
      </c>
      <c r="BZ19" s="1">
        <f ca="1"/>
        <v>0</v>
      </c>
      <c r="CA19" s="1">
        <f ca="1"/>
        <v>0</v>
      </c>
      <c r="CB19" s="1">
        <f ca="1"/>
        <v>0</v>
      </c>
      <c r="CE19" t="s">
        <v>2</v>
      </c>
      <c r="CF19" s="10"/>
      <c r="CG19" s="10">
        <f ca="1">MAX($CG$5+CD18,0)</f>
        <v>2.4383436802241283</v>
      </c>
      <c r="CH19" s="10"/>
      <c r="CI19" s="10"/>
      <c r="CJ19" s="10"/>
      <c r="CM19" t="s">
        <v>2</v>
      </c>
      <c r="CN19" s="1">
        <f ca="1">1-CO19</f>
        <v>0.99262263067289369</v>
      </c>
      <c r="CO19" s="1">
        <f ca="1">_xlfn.NORM.S.DIST(-CG19,1)</f>
        <v>7.3773693271063636E-3</v>
      </c>
      <c r="CP19" s="1">
        <v>0</v>
      </c>
      <c r="CQ19" s="1">
        <v>0</v>
      </c>
      <c r="CR19" s="1">
        <v>0</v>
      </c>
      <c r="CU19" t="s">
        <v>2</v>
      </c>
      <c r="CV19" s="1" cm="1">
        <f t="array" aca="1" ref="CV19:CZ23" ca="1">MMULT(CV12:CZ16,CN19:CR23)</f>
        <v>0.98761691741103086</v>
      </c>
      <c r="CW19" s="1">
        <f ca="1"/>
        <v>1.024219633707454E-2</v>
      </c>
      <c r="CX19" s="1">
        <f ca="1"/>
        <v>2.1408862518946187E-3</v>
      </c>
      <c r="CY19" s="1">
        <f ca="1"/>
        <v>0</v>
      </c>
      <c r="CZ19" s="1">
        <f ca="1"/>
        <v>0</v>
      </c>
    </row>
    <row r="20" spans="1:104">
      <c r="A20" s="11">
        <f>A17</f>
        <v>202105</v>
      </c>
      <c r="B20" t="s">
        <v>1</v>
      </c>
      <c r="C20" s="1" t="str">
        <f>VLOOKUP($A20,Yixin_our!$G:$L,2,0)</f>
        <v>N/A</v>
      </c>
      <c r="D20" s="1" t="str">
        <f>VLOOKUP($A20,Yixin_our!$G:$L,3,0)</f>
        <v>N/A</v>
      </c>
      <c r="E20" s="1" t="str">
        <f>VLOOKUP($A20,Yixin_our!$G:$L,4,0)</f>
        <v>N/A</v>
      </c>
      <c r="F20" s="1" t="str">
        <f>VLOOKUP($A20,Yixin_our!$G:$L,5,0)</f>
        <v>N/A</v>
      </c>
      <c r="G20" s="1" t="str">
        <f>VLOOKUP($A20,Yixin_our!$G:$L,6,0)</f>
        <v>N/A</v>
      </c>
      <c r="K20" t="s">
        <v>1</v>
      </c>
      <c r="L20" s="1" t="str">
        <f t="shared" ref="L20:L21" si="16">IF(TYPE(D20)=1,IF(D20&gt;100%,100%,IF(D20&lt;0,0,D20)),D20)</f>
        <v>N/A</v>
      </c>
      <c r="M20" s="1" t="str">
        <f t="shared" si="12"/>
        <v>N/A</v>
      </c>
      <c r="N20" s="1" t="str">
        <f t="shared" si="12"/>
        <v>N/A</v>
      </c>
      <c r="O20" s="1" t="str">
        <f t="shared" si="12"/>
        <v>N/A</v>
      </c>
      <c r="P20" s="1"/>
      <c r="S20" t="s">
        <v>1</v>
      </c>
      <c r="T20" s="1" t="str">
        <f t="shared" ref="T20:T21" si="17">IFERROR(L20/SUM($L20:$O20),"")</f>
        <v/>
      </c>
      <c r="U20" s="1" t="str">
        <f t="shared" si="13"/>
        <v/>
      </c>
      <c r="V20" s="1" t="str">
        <f t="shared" si="13"/>
        <v/>
      </c>
      <c r="W20" s="1" t="str">
        <f t="shared" si="13"/>
        <v/>
      </c>
      <c r="X20" s="1"/>
      <c r="AA20" t="s">
        <v>1</v>
      </c>
      <c r="AB20" s="1" t="str">
        <f t="shared" ref="AB20:AB21" si="18">IFERROR(T20,"")</f>
        <v/>
      </c>
      <c r="AC20" s="1" t="str">
        <f t="shared" si="14"/>
        <v/>
      </c>
      <c r="AD20" s="1" t="str">
        <f t="shared" si="14"/>
        <v/>
      </c>
      <c r="AE20" s="1" t="str">
        <f t="shared" si="14"/>
        <v/>
      </c>
      <c r="AF20" s="1">
        <f t="shared" si="14"/>
        <v>0</v>
      </c>
      <c r="AI20" t="s">
        <v>1</v>
      </c>
      <c r="AJ20" s="1" t="str">
        <f>IF(AB20="","",(SUM(AB20)))</f>
        <v/>
      </c>
      <c r="AK20" s="1" t="str">
        <f>IFERROR(AC20,"")</f>
        <v/>
      </c>
      <c r="AL20" s="1" t="str">
        <f>IF(AD20="","",(SUM(AD20:AF20)))</f>
        <v/>
      </c>
      <c r="AM20" s="1">
        <v>0</v>
      </c>
      <c r="AN20" s="1">
        <v>0</v>
      </c>
      <c r="AP20" s="34">
        <f>IF(AK20&gt;=MAX(AJ20,AL20),0,(MAX(AJ20,AL20)-AK20)/(2*MAX(AJ20,AL20)+MIN(AJ20,AL20)))</f>
        <v>0</v>
      </c>
      <c r="AQ20" t="s">
        <v>1</v>
      </c>
      <c r="AR20" s="1">
        <f>IF(AK20="",AR13,AJ20*(1-$AP20))</f>
        <v>0.48346503818211733</v>
      </c>
      <c r="AS20" s="1">
        <f>IF(AK20="",AS13,AK20+AJ20*$AP20+AL20*$AP20)</f>
        <v>0.48346503818211739</v>
      </c>
      <c r="AT20" s="1">
        <f>IF(AK20="",AT13,AL20*(1-$AP20))</f>
        <v>3.3069923635765171E-2</v>
      </c>
      <c r="AU20" s="1">
        <v>0</v>
      </c>
      <c r="AV20" s="1">
        <v>0</v>
      </c>
      <c r="AW20" s="1"/>
      <c r="AY20" t="s">
        <v>1</v>
      </c>
      <c r="AZ20" s="10">
        <f>_xlfn.NORM.S.INV(IF(AR20=0,0.01%,AR20))</f>
        <v>-4.1458876602977583E-2</v>
      </c>
      <c r="BA20" s="10"/>
      <c r="BB20" s="10">
        <f>-_xlfn.NORM.S.INV(IF(AT20=0,0.01%,AT20))</f>
        <v>1.8374747053263489</v>
      </c>
      <c r="BC20" s="10"/>
      <c r="BG20" t="s">
        <v>1</v>
      </c>
      <c r="BH20" s="10">
        <f>AZ20-$AZ$6</f>
        <v>0</v>
      </c>
      <c r="BI20" s="10"/>
      <c r="BJ20" s="10">
        <f>BB20-$BB$6</f>
        <v>0</v>
      </c>
      <c r="BK20" s="10"/>
      <c r="BO20" t="s">
        <v>1</v>
      </c>
      <c r="BP20" s="1">
        <f t="shared" ref="BP20:BP22" si="19">AR20</f>
        <v>0.48346503818211733</v>
      </c>
      <c r="BQ20" s="1">
        <f t="shared" si="15"/>
        <v>0.48346503818211739</v>
      </c>
      <c r="BR20" s="1">
        <f t="shared" si="15"/>
        <v>3.3069923635765171E-2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0.59835845063230209</v>
      </c>
      <c r="BY20" s="1">
        <f ca="1"/>
        <v>0.35535803595988241</v>
      </c>
      <c r="BZ20" s="1">
        <f ca="1"/>
        <v>3.1135832650530146E-2</v>
      </c>
      <c r="CA20" s="1">
        <f ca="1"/>
        <v>1.5147680757285233E-2</v>
      </c>
      <c r="CB20" s="1">
        <f ca="1"/>
        <v>0</v>
      </c>
      <c r="CE20" t="s">
        <v>1</v>
      </c>
      <c r="CF20" s="10">
        <f ca="1">MIN($CF$6+CD18,0)</f>
        <v>-0.637951735874695</v>
      </c>
      <c r="CG20" s="10"/>
      <c r="CH20" s="10">
        <f ca="1">MAX($CH$6+CD18,0)</f>
        <v>0.48853698916646893</v>
      </c>
      <c r="CI20" s="10"/>
      <c r="CJ20" s="10"/>
      <c r="CM20" t="s">
        <v>1</v>
      </c>
      <c r="CN20" s="1">
        <f ca="1">_xlfn.NORM.S.DIST(CF20,1)</f>
        <v>0.26175254919534263</v>
      </c>
      <c r="CO20" s="1">
        <f ca="1">1-CN20-CP20</f>
        <v>0.42566268465804291</v>
      </c>
      <c r="CP20" s="1">
        <f ca="1">_xlfn.NORM.S.DIST(-CH20,1)</f>
        <v>0.31258476614661446</v>
      </c>
      <c r="CQ20" s="1">
        <v>0</v>
      </c>
      <c r="CR20" s="1">
        <v>0</v>
      </c>
      <c r="CU20" t="s">
        <v>1</v>
      </c>
      <c r="CV20" s="1">
        <f ca="1"/>
        <v>0.3801180247565244</v>
      </c>
      <c r="CW20" s="1">
        <f ca="1"/>
        <v>0.20917045313659999</v>
      </c>
      <c r="CX20" s="1">
        <f ca="1"/>
        <v>0.32651653778837886</v>
      </c>
      <c r="CY20" s="1">
        <f ca="1"/>
        <v>8.4194984318496827E-2</v>
      </c>
      <c r="CZ20" s="1">
        <f ca="1"/>
        <v>0</v>
      </c>
    </row>
    <row r="21" spans="1:104">
      <c r="A21" s="11">
        <f>A17</f>
        <v>202105</v>
      </c>
      <c r="B21" t="s">
        <v>0</v>
      </c>
      <c r="C21" s="1" t="str">
        <f>VLOOKUP($A21,Yixin_our!$M:$R,2,0)</f>
        <v>N/A</v>
      </c>
      <c r="D21" s="1" t="str">
        <f>VLOOKUP($A21,Yixin_our!$M:$R,3,0)</f>
        <v>N/A</v>
      </c>
      <c r="E21" s="1" t="str">
        <f>VLOOKUP($A21,Yixin_our!$M:$R,4,0)</f>
        <v>N/A</v>
      </c>
      <c r="F21" s="1" t="str">
        <f>VLOOKUP($A21,Yixin_our!$M:$R,5,0)</f>
        <v>N/A</v>
      </c>
      <c r="G21" s="1" t="str">
        <f>VLOOKUP($A21,Yixin_our!$M:$R,6,0)</f>
        <v>N/A</v>
      </c>
      <c r="K21" t="s">
        <v>0</v>
      </c>
      <c r="L21" s="1" t="str">
        <f t="shared" si="16"/>
        <v>N/A</v>
      </c>
      <c r="M21" s="1" t="str">
        <f t="shared" si="12"/>
        <v>N/A</v>
      </c>
      <c r="N21" s="1" t="str">
        <f t="shared" si="12"/>
        <v>N/A</v>
      </c>
      <c r="O21" s="1" t="str">
        <f t="shared" si="12"/>
        <v>N/A</v>
      </c>
      <c r="P21" s="1"/>
      <c r="S21" t="s">
        <v>0</v>
      </c>
      <c r="T21" s="1" t="str">
        <f t="shared" si="17"/>
        <v/>
      </c>
      <c r="U21" s="1" t="str">
        <f t="shared" si="13"/>
        <v/>
      </c>
      <c r="V21" s="1" t="str">
        <f t="shared" si="13"/>
        <v/>
      </c>
      <c r="W21" s="1" t="str">
        <f t="shared" si="13"/>
        <v/>
      </c>
      <c r="X21" s="1"/>
      <c r="AA21" t="s">
        <v>0</v>
      </c>
      <c r="AB21" s="1" t="str">
        <f t="shared" si="18"/>
        <v/>
      </c>
      <c r="AC21" s="1" t="str">
        <f t="shared" si="14"/>
        <v/>
      </c>
      <c r="AD21" s="1" t="str">
        <f t="shared" si="14"/>
        <v/>
      </c>
      <c r="AE21" s="1" t="str">
        <f t="shared" si="14"/>
        <v/>
      </c>
      <c r="AF21" s="1">
        <f t="shared" si="14"/>
        <v>0</v>
      </c>
      <c r="AI21" t="s">
        <v>0</v>
      </c>
      <c r="AJ21" s="1">
        <v>0</v>
      </c>
      <c r="AK21" s="1" t="str">
        <f>IF(AC21="","",(SUM(AB21:AC21)))</f>
        <v/>
      </c>
      <c r="AL21" s="1" t="str">
        <f>IFERROR(AD21,"")</f>
        <v/>
      </c>
      <c r="AM21" s="1" t="str">
        <f>IF(AE21="","",(SUM(AE21:AF21)))</f>
        <v/>
      </c>
      <c r="AN21" s="1">
        <v>0</v>
      </c>
      <c r="AP21" s="34">
        <f>IF(AL21&gt;=MAX(AK21,AM21),0,(MAX(AK21,AM21)-AL21)/(2*MAX(AK21,AM21)+MIN(AK21,AM21)))</f>
        <v>0</v>
      </c>
      <c r="AQ21" t="s">
        <v>0</v>
      </c>
      <c r="AR21" s="1">
        <v>0</v>
      </c>
      <c r="AS21" s="1">
        <f>IF(AL21="",AS14,AK21*(1-$AP21))</f>
        <v>8.3899864776041291E-2</v>
      </c>
      <c r="AT21" s="1">
        <f>IF(AL21="",AT14,AL21+AK21*$AP21+AM21*$AP21)</f>
        <v>0.45805006761197936</v>
      </c>
      <c r="AU21" s="1">
        <f>IF(AL21="",AU14,AM21*(1-$AP21))</f>
        <v>0.45805006761197942</v>
      </c>
      <c r="AV21" s="1">
        <v>0</v>
      </c>
      <c r="AW21" s="1"/>
      <c r="AY21" t="s">
        <v>0</v>
      </c>
      <c r="AZ21" s="10"/>
      <c r="BA21" s="10">
        <f>_xlfn.NORM.S.INV(IF(AS21=0,0.01%,AS21))</f>
        <v>-1.3793082643046237</v>
      </c>
      <c r="BB21" s="10"/>
      <c r="BC21" s="10">
        <f>-_xlfn.NORM.S.INV(IF(AU21=0,0.01%,AU21))</f>
        <v>0.10534742169259739</v>
      </c>
      <c r="BG21" t="s">
        <v>0</v>
      </c>
      <c r="BH21" s="10"/>
      <c r="BI21" s="10">
        <f>BA21-$BA$7</f>
        <v>0</v>
      </c>
      <c r="BJ21" s="10"/>
      <c r="BK21" s="10">
        <f>BC21-$BC$7</f>
        <v>0</v>
      </c>
      <c r="BO21" t="s">
        <v>0</v>
      </c>
      <c r="BP21" s="1">
        <f t="shared" si="19"/>
        <v>0</v>
      </c>
      <c r="BQ21" s="1">
        <f t="shared" si="15"/>
        <v>8.3899864776041291E-2</v>
      </c>
      <c r="BR21" s="1">
        <f t="shared" si="15"/>
        <v>0.45805006761197936</v>
      </c>
      <c r="BS21" s="1">
        <f t="shared" si="15"/>
        <v>0.45805006761197942</v>
      </c>
      <c r="BT21" s="1">
        <f t="shared" si="15"/>
        <v>0</v>
      </c>
      <c r="BW21" t="s">
        <v>0</v>
      </c>
      <c r="BX21" s="1">
        <f ca="1"/>
        <v>4.0562651327423281E-2</v>
      </c>
      <c r="BY21" s="1">
        <f ca="1"/>
        <v>7.8992990060724924E-2</v>
      </c>
      <c r="BZ21" s="1">
        <f ca="1"/>
        <v>0.22366475510436629</v>
      </c>
      <c r="CA21" s="1">
        <f ca="1"/>
        <v>0.43329473397341223</v>
      </c>
      <c r="CB21" s="1">
        <f ca="1"/>
        <v>0.22348486953407334</v>
      </c>
      <c r="CE21" t="s">
        <v>0</v>
      </c>
      <c r="CF21" s="10"/>
      <c r="CG21" s="10">
        <f ca="1">MIN($CG$7+CD18,0)</f>
        <v>-1.3732966384876131</v>
      </c>
      <c r="CH21" s="10"/>
      <c r="CI21" s="10">
        <f ca="1">MAX($CI$7+CD18,0)</f>
        <v>0.58966414873752659</v>
      </c>
      <c r="CJ21" s="10"/>
      <c r="CM21" t="s">
        <v>0</v>
      </c>
      <c r="CN21" s="1">
        <v>0</v>
      </c>
      <c r="CO21" s="1">
        <f ca="1">_xlfn.NORM.S.DIST(CG21,1)</f>
        <v>8.483007360111397E-2</v>
      </c>
      <c r="CP21" s="1">
        <f ca="1">1-CO21-CQ21</f>
        <v>0.63746200871638981</v>
      </c>
      <c r="CQ21" s="1">
        <f ca="1">_xlfn.NORM.S.DIST(-CI21,1)</f>
        <v>0.2777079176824962</v>
      </c>
      <c r="CR21" s="1">
        <v>0</v>
      </c>
      <c r="CU21" t="s">
        <v>0</v>
      </c>
      <c r="CV21" s="1">
        <f ca="1"/>
        <v>2.3312270179939348E-2</v>
      </c>
      <c r="CW21" s="1">
        <f ca="1"/>
        <v>9.2382012071409725E-2</v>
      </c>
      <c r="CX21" s="1">
        <f ca="1"/>
        <v>0.44140159274305529</v>
      </c>
      <c r="CY21" s="1">
        <f ca="1"/>
        <v>0.32116017226231375</v>
      </c>
      <c r="CZ21" s="1">
        <f ca="1"/>
        <v>0.12174395274328179</v>
      </c>
    </row>
    <row r="22" spans="1:104">
      <c r="L22" s="1"/>
      <c r="M22" s="1"/>
      <c r="N22" s="1"/>
      <c r="O22" s="1"/>
      <c r="P22" s="1"/>
      <c r="T22" s="1"/>
      <c r="U22" s="1"/>
      <c r="V22" s="1"/>
      <c r="W22" s="1"/>
      <c r="X22" s="1"/>
      <c r="Z22" s="33"/>
      <c r="AA22" t="s">
        <v>42</v>
      </c>
      <c r="AB22" s="1">
        <f>$AB$8</f>
        <v>0</v>
      </c>
      <c r="AC22" s="1">
        <f>$AC$8</f>
        <v>0</v>
      </c>
      <c r="AD22" s="1">
        <f ca="1">$AD$8</f>
        <v>2.4190212658628016E-2</v>
      </c>
      <c r="AE22" s="1">
        <f ca="1">$AE$8</f>
        <v>0.48790489367068596</v>
      </c>
      <c r="AF22" s="1">
        <f ca="1">$AF$8</f>
        <v>0.48790489367068596</v>
      </c>
      <c r="AI22" t="s">
        <v>42</v>
      </c>
      <c r="AJ22" s="1">
        <v>0</v>
      </c>
      <c r="AK22" s="1">
        <v>0</v>
      </c>
      <c r="AL22" s="1">
        <f ca="1">IF(AD22="","",(SUM(AB22:AD22)))</f>
        <v>2.4190212658628016E-2</v>
      </c>
      <c r="AM22" s="1">
        <f ca="1">IFERROR(AE22,"")</f>
        <v>0.48790489367068596</v>
      </c>
      <c r="AN22" s="1">
        <f ca="1">IF(AF22="","",(SUM(AF22)))</f>
        <v>0.48790489367068596</v>
      </c>
      <c r="AP22" s="34">
        <f ca="1"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 ca="1">IF(AM22="",AT15,AL22*(1-$AP22))</f>
        <v>2.4190212658628016E-2</v>
      </c>
      <c r="AU22" s="1">
        <f ca="1">IF(AM22="",AU15,AM22+AL22*$AP22+AN22*$AP22)</f>
        <v>0.48790489367068596</v>
      </c>
      <c r="AV22" s="1">
        <f ca="1">IF(AM22="",AV15,AN22*(1-$AP22))</f>
        <v>0.48790489367068596</v>
      </c>
      <c r="AW22" s="1"/>
      <c r="AY22" t="s">
        <v>42</v>
      </c>
      <c r="AZ22" s="10"/>
      <c r="BA22" s="10"/>
      <c r="BB22" s="10">
        <f ca="1">_xlfn.NORM.S.INV(IF(AT22=0,0.01%,AT22))</f>
        <v>-1.9740115880407285</v>
      </c>
      <c r="BC22" s="10"/>
      <c r="BD22" s="10">
        <f ca="1">-_xlfn.NORM.S.INV(IF(AV22=0,0.01%,AV22))</f>
        <v>3.0322581597122308E-2</v>
      </c>
      <c r="BG22" t="s">
        <v>42</v>
      </c>
      <c r="BH22" s="10"/>
      <c r="BI22" s="10"/>
      <c r="BJ22" s="10">
        <f ca="1">BB22-$BB$8</f>
        <v>0</v>
      </c>
      <c r="BK22" s="10"/>
      <c r="BL22" s="10">
        <f ca="1">BD22-$BD$8</f>
        <v>-1.457167719820518E-16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2.4190212658628016E-2</v>
      </c>
      <c r="BS22" s="1">
        <f t="shared" ca="1" si="15"/>
        <v>0.48790489367068596</v>
      </c>
      <c r="BT22" s="1">
        <f t="shared" ca="1" si="15"/>
        <v>0.48790489367068596</v>
      </c>
      <c r="BW22" t="s">
        <v>42</v>
      </c>
      <c r="BX22" s="1">
        <f ca="1"/>
        <v>0</v>
      </c>
      <c r="BY22" s="1">
        <f ca="1"/>
        <v>2.029555570962573E-3</v>
      </c>
      <c r="BZ22" s="1">
        <f ca="1"/>
        <v>2.2882851678911905E-2</v>
      </c>
      <c r="CA22" s="1">
        <f ca="1"/>
        <v>0.24913151381163609</v>
      </c>
      <c r="CB22" s="1">
        <f ca="1"/>
        <v>0.72595607893848935</v>
      </c>
      <c r="CE22" t="s">
        <v>42</v>
      </c>
      <c r="CF22" s="10"/>
      <c r="CG22" s="10"/>
      <c r="CH22" s="10">
        <f ca="1">MIN($CH$8+CD18,0)</f>
        <v>-2.1509050997358035</v>
      </c>
      <c r="CI22" s="10"/>
      <c r="CJ22" s="10">
        <f ca="1">MAX($CJ$8+CD18,0)</f>
        <v>0.11834912273526825</v>
      </c>
      <c r="CM22" t="s">
        <v>42</v>
      </c>
      <c r="CN22" s="1">
        <v>0</v>
      </c>
      <c r="CO22" s="1">
        <v>0</v>
      </c>
      <c r="CP22" s="1">
        <f ca="1">_xlfn.NORM.S.DIST(CH22,1)</f>
        <v>1.5741845470779722E-2</v>
      </c>
      <c r="CQ22" s="1">
        <f ca="1">1-CP22-CR22</f>
        <v>0.53136263625740487</v>
      </c>
      <c r="CR22" s="1">
        <f ca="1">_xlfn.NORM.S.DIST(-CJ22,1)</f>
        <v>0.45289551827181546</v>
      </c>
      <c r="CU22" t="s">
        <v>42</v>
      </c>
      <c r="CV22" s="1">
        <f ca="1"/>
        <v>0</v>
      </c>
      <c r="CW22" s="1">
        <f ca="1"/>
        <v>1.4275506131438012E-3</v>
      </c>
      <c r="CX22" s="1">
        <f ca="1"/>
        <v>1.9241463669777786E-2</v>
      </c>
      <c r="CY22" s="1">
        <f ca="1"/>
        <v>0.29206251732353744</v>
      </c>
      <c r="CZ22" s="1">
        <f ca="1"/>
        <v>0.68726846839354105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>
        <f ca="1"/>
        <v>0</v>
      </c>
      <c r="CW23" s="1">
        <f ca="1"/>
        <v>0</v>
      </c>
      <c r="CX23" s="1">
        <f ca="1"/>
        <v>0</v>
      </c>
      <c r="CY23" s="1">
        <f ca="1"/>
        <v>0</v>
      </c>
      <c r="CZ23" s="1">
        <f ca="1"/>
        <v>1</v>
      </c>
    </row>
    <row r="24" spans="1:104">
      <c r="A24" s="9">
        <f>IF(RIGHT(A17,2)="12",(VALUE(LEFT(A17,4))+1)*100+1,A17+1)</f>
        <v>202106</v>
      </c>
      <c r="J24" s="9">
        <f>$A24</f>
        <v>202106</v>
      </c>
      <c r="R24" s="9">
        <f>$A24</f>
        <v>202106</v>
      </c>
      <c r="Z24" s="9">
        <f>$A24</f>
        <v>202106</v>
      </c>
      <c r="AH24" s="9">
        <f>$A24</f>
        <v>202106</v>
      </c>
      <c r="AP24" s="9">
        <f>$A24</f>
        <v>202106</v>
      </c>
      <c r="AX24" s="9">
        <f>$A24</f>
        <v>202106</v>
      </c>
      <c r="BF24" s="9">
        <f>$A24</f>
        <v>202106</v>
      </c>
      <c r="BN24" s="9">
        <f>$A24</f>
        <v>202106</v>
      </c>
      <c r="BO24" s="9">
        <f>BO17+1</f>
        <v>3</v>
      </c>
      <c r="BV24" s="9">
        <f>$A24</f>
        <v>202106</v>
      </c>
      <c r="BW24" s="9">
        <f>BW17+1</f>
        <v>3</v>
      </c>
      <c r="CD24" s="9">
        <f>$A24</f>
        <v>202106</v>
      </c>
      <c r="CE24" s="9">
        <f>CE17+1</f>
        <v>3</v>
      </c>
      <c r="CL24" s="9">
        <f>$A24</f>
        <v>202106</v>
      </c>
      <c r="CM24" s="9">
        <f>CM17+1</f>
        <v>3</v>
      </c>
      <c r="CT24" s="9">
        <f>$A24</f>
        <v>202106</v>
      </c>
      <c r="CU24" s="9">
        <f>CU17+1</f>
        <v>3</v>
      </c>
    </row>
    <row r="25" spans="1:104">
      <c r="C25" t="s">
        <v>33</v>
      </c>
      <c r="D25" t="s">
        <v>2</v>
      </c>
      <c r="E25" t="s">
        <v>1</v>
      </c>
      <c r="F25" t="s">
        <v>0</v>
      </c>
      <c r="G25" t="s">
        <v>32</v>
      </c>
      <c r="L25" t="s">
        <v>2</v>
      </c>
      <c r="M25" t="s">
        <v>1</v>
      </c>
      <c r="N25" t="s">
        <v>0</v>
      </c>
      <c r="O25" t="s">
        <v>32</v>
      </c>
      <c r="T25" t="s">
        <v>2</v>
      </c>
      <c r="U25" t="s">
        <v>1</v>
      </c>
      <c r="V25" t="s">
        <v>0</v>
      </c>
      <c r="W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0.8437167202693715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>
        <f ca="1">VLOOKUP(CD24,regress!B:K,10,0)</f>
        <v>9.0215689842921637E-2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>
        <f>A24</f>
        <v>202106</v>
      </c>
      <c r="B26" t="s">
        <v>2</v>
      </c>
      <c r="C26" s="1">
        <f>VLOOKUP($A26,Yixin_our!$A:$F,2,0)</f>
        <v>7.1296240492825004E-4</v>
      </c>
      <c r="D26" s="1">
        <f>VLOOKUP($A26,Yixin_our!$A:$F,3,0)</f>
        <v>0.92046325246400795</v>
      </c>
      <c r="E26" s="1">
        <f>VLOOKUP($A26,Yixin_our!$A:$F,4,0)</f>
        <v>7.8823785131063098E-2</v>
      </c>
      <c r="F26" s="1">
        <f>VLOOKUP($A26,Yixin_our!$A:$F,5,0)</f>
        <v>0</v>
      </c>
      <c r="G26" s="1">
        <f>VLOOKUP($A26,Yixin_our!$A:$F,6,0)</f>
        <v>0</v>
      </c>
      <c r="K26" t="s">
        <v>2</v>
      </c>
      <c r="L26" s="1">
        <f>IF(TYPE(D26)=1,IF(D26&gt;100%,100%,IF(D26&lt;0,0,D26)),D26)</f>
        <v>0.92046325246400795</v>
      </c>
      <c r="M26" s="1">
        <f t="shared" ref="M26:O28" si="20">IF(TYPE(E26)=1,IF(E26&gt;100%,100%,IF(E26&lt;0,0,E26)),E26)</f>
        <v>7.8823785131063098E-2</v>
      </c>
      <c r="N26" s="1">
        <f t="shared" si="20"/>
        <v>0</v>
      </c>
      <c r="O26" s="1">
        <f t="shared" si="20"/>
        <v>0</v>
      </c>
      <c r="P26" s="1"/>
      <c r="S26" t="s">
        <v>2</v>
      </c>
      <c r="T26" s="1">
        <f>IFERROR(L26/SUM($L26:$O26),"")</f>
        <v>0.92111997637759413</v>
      </c>
      <c r="U26" s="1">
        <f t="shared" ref="U26:W28" si="21">IFERROR(M26/SUM($L26:$O26),"")</f>
        <v>7.8880023622405773E-2</v>
      </c>
      <c r="V26" s="1">
        <f t="shared" si="21"/>
        <v>0</v>
      </c>
      <c r="W26" s="1">
        <f t="shared" si="21"/>
        <v>0</v>
      </c>
      <c r="X26" s="1"/>
      <c r="AA26" t="s">
        <v>2</v>
      </c>
      <c r="AB26" s="1">
        <f>IFERROR(T26,"")</f>
        <v>0.92111997637759413</v>
      </c>
      <c r="AC26" s="1">
        <f t="shared" ref="AC26:AF28" si="22">IFERROR(U26,"")</f>
        <v>7.8880023622405773E-2</v>
      </c>
      <c r="AD26" s="1">
        <f t="shared" si="22"/>
        <v>0</v>
      </c>
      <c r="AE26" s="1">
        <f t="shared" si="22"/>
        <v>0</v>
      </c>
      <c r="AF26" s="1">
        <f t="shared" si="22"/>
        <v>0</v>
      </c>
      <c r="AI26" t="s">
        <v>2</v>
      </c>
      <c r="AJ26" s="1">
        <f>IFERROR(AB26,"")</f>
        <v>0.92111997637759413</v>
      </c>
      <c r="AK26" s="1">
        <f>IF(AC26="","",SUM(AC26:AF26))</f>
        <v>7.8880023622405773E-2</v>
      </c>
      <c r="AL26" s="1">
        <v>0</v>
      </c>
      <c r="AM26" s="1">
        <v>0</v>
      </c>
      <c r="AN26" s="1">
        <v>0</v>
      </c>
      <c r="AQ26" t="s">
        <v>2</v>
      </c>
      <c r="AR26" s="1">
        <f>IF(AJ26="",AR19,MAX(AJ26,50%))</f>
        <v>0.92111997637759413</v>
      </c>
      <c r="AS26" s="1">
        <f>IF(AK26="",AS19,MIN(AK26,50%))</f>
        <v>7.8880023622405773E-2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>-_xlfn.NORM.S.INV(IF(AS26=0,0.01%,AS26))</f>
        <v>1.4126452836368353</v>
      </c>
      <c r="BB26" s="10"/>
      <c r="BC26" s="10"/>
      <c r="BG26" t="s">
        <v>2</v>
      </c>
      <c r="BH26" s="10"/>
      <c r="BI26" s="10">
        <f>BA26-$BA$5</f>
        <v>-0.22478067657097678</v>
      </c>
      <c r="BJ26" s="10"/>
      <c r="BK26" s="10"/>
      <c r="BO26" t="s">
        <v>2</v>
      </c>
      <c r="BP26" s="1">
        <f>AR26</f>
        <v>0.92111997637759413</v>
      </c>
      <c r="BQ26" s="1">
        <f t="shared" ref="BQ26:BT29" si="23">AS26</f>
        <v>7.8880023622405773E-2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0.81760056428785155</v>
      </c>
      <c r="BY26" s="1">
        <f ca="1"/>
        <v>0.18239943571214806</v>
      </c>
      <c r="BZ26" s="1">
        <f ca="1"/>
        <v>2.7635063302457823E-16</v>
      </c>
      <c r="CA26" s="1">
        <f ca="1"/>
        <v>0</v>
      </c>
      <c r="CB26" s="1">
        <f ca="1"/>
        <v>0</v>
      </c>
      <c r="CE26" t="s">
        <v>2</v>
      </c>
      <c r="CF26" s="10"/>
      <c r="CG26" s="10">
        <f ca="1">MAX($CG$5+CD25,0)</f>
        <v>2.4253697957074167</v>
      </c>
      <c r="CH26" s="10"/>
      <c r="CI26" s="10"/>
      <c r="CJ26" s="10"/>
      <c r="CM26" t="s">
        <v>2</v>
      </c>
      <c r="CN26" s="1">
        <f ca="1">1-CO26</f>
        <v>0.99235359982069915</v>
      </c>
      <c r="CO26" s="1">
        <f ca="1">_xlfn.NORM.S.DIST(-CG26,1)</f>
        <v>7.6464001793008366E-3</v>
      </c>
      <c r="CP26" s="1">
        <v>0</v>
      </c>
      <c r="CQ26" s="1">
        <v>0</v>
      </c>
      <c r="CR26" s="1">
        <v>0</v>
      </c>
      <c r="CU26" t="s">
        <v>2</v>
      </c>
      <c r="CV26" s="1" cm="1">
        <f t="array" aca="1" ref="CV26:CZ30" ca="1">MMULT(CV19:CZ23,CN26:CR30)</f>
        <v>0.98270305274707082</v>
      </c>
      <c r="CW26" s="1">
        <f ca="1"/>
        <v>1.2084643955934001E-2</v>
      </c>
      <c r="CX26" s="1">
        <f ca="1"/>
        <v>4.6084141879176241E-3</v>
      </c>
      <c r="CY26" s="1">
        <f ca="1"/>
        <v>6.0388910907758651E-4</v>
      </c>
      <c r="CZ26" s="1">
        <f ca="1"/>
        <v>0</v>
      </c>
    </row>
    <row r="27" spans="1:104">
      <c r="A27" s="11">
        <f>A24</f>
        <v>202106</v>
      </c>
      <c r="B27" t="s">
        <v>1</v>
      </c>
      <c r="C27" s="1">
        <f>VLOOKUP($A27,Yixin_our!$G:$L,2,0)</f>
        <v>0</v>
      </c>
      <c r="D27" s="1">
        <f>VLOOKUP($A27,Yixin_our!$G:$L,3,0)</f>
        <v>0.88880856114806805</v>
      </c>
      <c r="E27" s="1">
        <f>VLOOKUP($A27,Yixin_our!$G:$L,4,0)</f>
        <v>0.11119143885193</v>
      </c>
      <c r="F27" s="1">
        <f>VLOOKUP($A27,Yixin_our!$G:$L,5,0)</f>
        <v>0</v>
      </c>
      <c r="G27" s="1">
        <f>VLOOKUP($A27,Yixin_our!$G:$L,6,0)</f>
        <v>1.9984014443252818E-15</v>
      </c>
      <c r="K27" t="s">
        <v>1</v>
      </c>
      <c r="L27" s="1">
        <f t="shared" ref="L27:L28" si="24">IF(TYPE(D27)=1,IF(D27&gt;100%,100%,IF(D27&lt;0,0,D27)),D27)</f>
        <v>0.88880856114806805</v>
      </c>
      <c r="M27" s="1">
        <f t="shared" si="20"/>
        <v>0.11119143885193</v>
      </c>
      <c r="N27" s="1">
        <f t="shared" si="20"/>
        <v>0</v>
      </c>
      <c r="O27" s="1">
        <f t="shared" si="20"/>
        <v>1.9984014443252818E-15</v>
      </c>
      <c r="P27" s="1"/>
      <c r="S27" t="s">
        <v>1</v>
      </c>
      <c r="T27" s="1">
        <f t="shared" ref="T27:T28" si="25">IFERROR(L27/SUM($L27:$O27),"")</f>
        <v>0.88880856114806805</v>
      </c>
      <c r="U27" s="1">
        <f t="shared" si="21"/>
        <v>0.11119143885193</v>
      </c>
      <c r="V27" s="1">
        <f t="shared" si="21"/>
        <v>0</v>
      </c>
      <c r="W27" s="1">
        <f t="shared" si="21"/>
        <v>1.9984014443252818E-15</v>
      </c>
      <c r="X27" s="1"/>
      <c r="AA27" t="s">
        <v>1</v>
      </c>
      <c r="AB27" s="1">
        <f t="shared" ref="AB27:AB28" si="26">IFERROR(T27,"")</f>
        <v>0.88880856114806805</v>
      </c>
      <c r="AC27" s="1">
        <f t="shared" si="22"/>
        <v>0.11119143885193</v>
      </c>
      <c r="AD27" s="1">
        <f t="shared" si="22"/>
        <v>0</v>
      </c>
      <c r="AE27" s="1">
        <f t="shared" si="22"/>
        <v>1.9984014443252818E-15</v>
      </c>
      <c r="AF27" s="1">
        <f t="shared" si="22"/>
        <v>0</v>
      </c>
      <c r="AI27" t="s">
        <v>1</v>
      </c>
      <c r="AJ27" s="1">
        <f>IF(AB27="","",(SUM(AB27)))</f>
        <v>0.88880856114806805</v>
      </c>
      <c r="AK27" s="1">
        <f>IFERROR(AC27,"")</f>
        <v>0.11119143885193</v>
      </c>
      <c r="AL27" s="1">
        <f>IF(AD27="","",(SUM(AD27:AF27)))</f>
        <v>1.9984014443252818E-15</v>
      </c>
      <c r="AM27" s="1">
        <v>0</v>
      </c>
      <c r="AN27" s="1">
        <v>0</v>
      </c>
      <c r="AP27" s="34">
        <f>IF(AK27&gt;=MAX(AJ27,AL27),0,(MAX(AJ27,AL27)-AK27)/(2*MAX(AJ27,AL27)+MIN(AJ27,AL27)))</f>
        <v>0.43744916300743908</v>
      </c>
      <c r="AQ27" t="s">
        <v>1</v>
      </c>
      <c r="AR27" s="1">
        <f>IF(AK27="",AR20,AJ27*(1-$AP27))</f>
        <v>0.49999999999999944</v>
      </c>
      <c r="AS27" s="1">
        <f>IF(AK27="",AS20,AK27+AJ27*$AP27+AL27*$AP27)</f>
        <v>0.4999999999999995</v>
      </c>
      <c r="AT27" s="1">
        <f>IF(AK27="",AT20,AL27*(1-$AP27))</f>
        <v>1.1242024051523298E-15</v>
      </c>
      <c r="AU27" s="1">
        <v>0</v>
      </c>
      <c r="AV27" s="1">
        <v>0</v>
      </c>
      <c r="AW27" s="1"/>
      <c r="AY27" t="s">
        <v>1</v>
      </c>
      <c r="AZ27" s="10">
        <f>_xlfn.NORM.S.INV(IF(AR27=0,0.01%,AR27))</f>
        <v>-1.3914582123358837E-15</v>
      </c>
      <c r="BA27" s="10"/>
      <c r="BB27" s="10">
        <f>-_xlfn.NORM.S.INV(IF(AT27=0,0.01%,AT27))</f>
        <v>7.9268135471799495</v>
      </c>
      <c r="BC27" s="10"/>
      <c r="BG27" t="s">
        <v>1</v>
      </c>
      <c r="BH27" s="10">
        <f>AZ27-$AZ$6</f>
        <v>4.1458876602976188E-2</v>
      </c>
      <c r="BI27" s="10"/>
      <c r="BJ27" s="10">
        <f>BB27-$BB$6</f>
        <v>6.0893388418536007</v>
      </c>
      <c r="BK27" s="10"/>
      <c r="BO27" t="s">
        <v>1</v>
      </c>
      <c r="BP27" s="1">
        <f t="shared" ref="BP27:BP29" si="27">AR27</f>
        <v>0.49999999999999944</v>
      </c>
      <c r="BQ27" s="1">
        <f t="shared" si="23"/>
        <v>0.4999999999999995</v>
      </c>
      <c r="BR27" s="1">
        <f t="shared" si="23"/>
        <v>1.1242024051523298E-15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0.7288389398917009</v>
      </c>
      <c r="BY27" s="1">
        <f ca="1"/>
        <v>0.2274898388495521</v>
      </c>
      <c r="BZ27" s="1">
        <f ca="1"/>
        <v>1.4628195869534745E-2</v>
      </c>
      <c r="CA27" s="1">
        <f ca="1"/>
        <v>2.1652397819971358E-2</v>
      </c>
      <c r="CB27" s="1">
        <f ca="1"/>
        <v>7.3906275692407477E-3</v>
      </c>
      <c r="CE27" t="s">
        <v>1</v>
      </c>
      <c r="CF27" s="10">
        <f ca="1">MIN($CF$6+CD25,0)</f>
        <v>-0.65092562039140667</v>
      </c>
      <c r="CG27" s="10"/>
      <c r="CH27" s="10">
        <f ca="1">MAX($CH$6+CD25,0)</f>
        <v>0.47556310464975737</v>
      </c>
      <c r="CI27" s="10"/>
      <c r="CJ27" s="10"/>
      <c r="CM27" t="s">
        <v>1</v>
      </c>
      <c r="CN27" s="1">
        <f ca="1">_xlfn.NORM.S.DIST(CF27,1)</f>
        <v>0.25754725096059217</v>
      </c>
      <c r="CO27" s="1">
        <f ca="1">1-CN27-CP27</f>
        <v>0.42525991612475933</v>
      </c>
      <c r="CP27" s="1">
        <f ca="1">_xlfn.NORM.S.DIST(-CH27,1)</f>
        <v>0.3171928329146485</v>
      </c>
      <c r="CQ27" s="1">
        <v>0</v>
      </c>
      <c r="CR27" s="1">
        <v>0</v>
      </c>
      <c r="CU27" t="s">
        <v>1</v>
      </c>
      <c r="CV27" s="1">
        <f ca="1"/>
        <v>0.43108276541138335</v>
      </c>
      <c r="CW27" s="1">
        <f ca="1"/>
        <v>0.11890441303916466</v>
      </c>
      <c r="CX27" s="1">
        <f ca="1"/>
        <v>0.27499875911591454</v>
      </c>
      <c r="CY27" s="1">
        <f ca="1"/>
        <v>0.13644947332983123</v>
      </c>
      <c r="CZ27" s="1">
        <f ca="1"/>
        <v>3.8564589103706304E-2</v>
      </c>
    </row>
    <row r="28" spans="1:104">
      <c r="A28" s="11">
        <f>A24</f>
        <v>202106</v>
      </c>
      <c r="B28" t="s">
        <v>0</v>
      </c>
      <c r="C28" s="1" t="str">
        <f>VLOOKUP($A28,Yixin_our!$M:$R,2,0)</f>
        <v>N/A</v>
      </c>
      <c r="D28" s="1" t="str">
        <f>VLOOKUP($A28,Yixin_our!$M:$R,3,0)</f>
        <v>N/A</v>
      </c>
      <c r="E28" s="1" t="str">
        <f>VLOOKUP($A28,Yixin_our!$M:$R,4,0)</f>
        <v>N/A</v>
      </c>
      <c r="F28" s="1" t="str">
        <f>VLOOKUP($A28,Yixin_our!$M:$R,5,0)</f>
        <v>N/A</v>
      </c>
      <c r="G28" s="1" t="str">
        <f>VLOOKUP($A28,Yixin_our!$M:$R,6,0)</f>
        <v>N/A</v>
      </c>
      <c r="K28" t="s">
        <v>0</v>
      </c>
      <c r="L28" s="1" t="str">
        <f t="shared" si="24"/>
        <v>N/A</v>
      </c>
      <c r="M28" s="1" t="str">
        <f t="shared" si="20"/>
        <v>N/A</v>
      </c>
      <c r="N28" s="1" t="str">
        <f t="shared" si="20"/>
        <v>N/A</v>
      </c>
      <c r="O28" s="1" t="str">
        <f t="shared" si="20"/>
        <v>N/A</v>
      </c>
      <c r="P28" s="1"/>
      <c r="S28" t="s">
        <v>0</v>
      </c>
      <c r="T28" s="1" t="str">
        <f t="shared" si="25"/>
        <v/>
      </c>
      <c r="U28" s="1" t="str">
        <f t="shared" si="21"/>
        <v/>
      </c>
      <c r="V28" s="1" t="str">
        <f t="shared" si="21"/>
        <v/>
      </c>
      <c r="W28" s="1" t="str">
        <f t="shared" si="21"/>
        <v/>
      </c>
      <c r="X28" s="1"/>
      <c r="AA28" t="s">
        <v>0</v>
      </c>
      <c r="AB28" s="1" t="str">
        <f t="shared" si="26"/>
        <v/>
      </c>
      <c r="AC28" s="1" t="str">
        <f t="shared" si="22"/>
        <v/>
      </c>
      <c r="AD28" s="1" t="str">
        <f t="shared" si="22"/>
        <v/>
      </c>
      <c r="AE28" s="1" t="str">
        <f t="shared" si="22"/>
        <v/>
      </c>
      <c r="AF28" s="1">
        <f t="shared" si="22"/>
        <v>0</v>
      </c>
      <c r="AI28" t="s">
        <v>0</v>
      </c>
      <c r="AJ28" s="1">
        <v>0</v>
      </c>
      <c r="AK28" s="1" t="str">
        <f>IF(AC28="","",(SUM(AB28:AC28)))</f>
        <v/>
      </c>
      <c r="AL28" s="1" t="str">
        <f>IFERROR(AD28,"")</f>
        <v/>
      </c>
      <c r="AM28" s="1" t="str">
        <f>IF(AE28="","",(SUM(AE28:AF28)))</f>
        <v/>
      </c>
      <c r="AN28" s="1">
        <v>0</v>
      </c>
      <c r="AP28" s="34">
        <f>IF(AL28&gt;=MAX(AK28,AM28),0,(MAX(AK28,AM28)-AL28)/(2*MAX(AK28,AM28)+MIN(AK28,AM28)))</f>
        <v>0</v>
      </c>
      <c r="AQ28" t="s">
        <v>0</v>
      </c>
      <c r="AR28" s="1">
        <v>0</v>
      </c>
      <c r="AS28" s="1">
        <f>IF(AL28="",AS21,AK28*(1-$AP28))</f>
        <v>8.3899864776041291E-2</v>
      </c>
      <c r="AT28" s="1">
        <f>IF(AL28="",AT21,AL28+AK28*$AP28+AM28*$AP28)</f>
        <v>0.45805006761197936</v>
      </c>
      <c r="AU28" s="1">
        <f>IF(AL28="",AU21,AM28*(1-$AP28))</f>
        <v>0.45805006761197942</v>
      </c>
      <c r="AV28" s="1">
        <v>0</v>
      </c>
      <c r="AW28" s="1"/>
      <c r="AY28" t="s">
        <v>0</v>
      </c>
      <c r="AZ28" s="10"/>
      <c r="BA28" s="10">
        <f>_xlfn.NORM.S.INV(IF(AS28=0,0.01%,AS28))</f>
        <v>-1.3793082643046237</v>
      </c>
      <c r="BB28" s="10"/>
      <c r="BC28" s="10">
        <f>-_xlfn.NORM.S.INV(IF(AU28=0,0.01%,AU28))</f>
        <v>0.10534742169259739</v>
      </c>
      <c r="BG28" t="s">
        <v>0</v>
      </c>
      <c r="BH28" s="10"/>
      <c r="BI28" s="10">
        <f>BA28-$BA$7</f>
        <v>0</v>
      </c>
      <c r="BJ28" s="10"/>
      <c r="BK28" s="10">
        <f>BC28-$BC$7</f>
        <v>0</v>
      </c>
      <c r="BO28" t="s">
        <v>0</v>
      </c>
      <c r="BP28" s="1">
        <f t="shared" si="27"/>
        <v>0</v>
      </c>
      <c r="BQ28" s="1">
        <f t="shared" si="23"/>
        <v>8.3899864776041291E-2</v>
      </c>
      <c r="BR28" s="1">
        <f t="shared" si="23"/>
        <v>0.45805006761197936</v>
      </c>
      <c r="BS28" s="1">
        <f t="shared" si="23"/>
        <v>0.45805006761197942</v>
      </c>
      <c r="BT28" s="1">
        <f t="shared" si="23"/>
        <v>0</v>
      </c>
      <c r="BW28" t="s">
        <v>0</v>
      </c>
      <c r="BX28" s="1">
        <f ca="1"/>
        <v>7.6859563462891134E-2</v>
      </c>
      <c r="BY28" s="1">
        <f ca="1"/>
        <v>6.1461520633679705E-2</v>
      </c>
      <c r="BZ28" s="1">
        <f ca="1"/>
        <v>0.11293114795665235</v>
      </c>
      <c r="CA28" s="1">
        <f ca="1"/>
        <v>0.31385627730533766</v>
      </c>
      <c r="CB28" s="1">
        <f ca="1"/>
        <v>0.43489149064143917</v>
      </c>
      <c r="CE28" t="s">
        <v>0</v>
      </c>
      <c r="CF28" s="10"/>
      <c r="CG28" s="10">
        <f ca="1">MIN($CG$7+CD25,0)</f>
        <v>-1.3862705230043246</v>
      </c>
      <c r="CH28" s="10"/>
      <c r="CI28" s="10">
        <f ca="1">MAX($CI$7+CD25,0)</f>
        <v>0.57669026422081504</v>
      </c>
      <c r="CJ28" s="10"/>
      <c r="CM28" t="s">
        <v>0</v>
      </c>
      <c r="CN28" s="1">
        <v>0</v>
      </c>
      <c r="CO28" s="1">
        <f ca="1">_xlfn.NORM.S.DIST(CG28,1)</f>
        <v>8.2832157087833355E-2</v>
      </c>
      <c r="CP28" s="1">
        <f ca="1">1-CO28-CQ28</f>
        <v>0.63509348770382101</v>
      </c>
      <c r="CQ28" s="1">
        <f ca="1">_xlfn.NORM.S.DIST(-CI28,1)</f>
        <v>0.28207435520834567</v>
      </c>
      <c r="CR28" s="1">
        <v>0</v>
      </c>
      <c r="CU28" t="s">
        <v>0</v>
      </c>
      <c r="CV28" s="1">
        <f ca="1"/>
        <v>4.6926748480255367E-2</v>
      </c>
      <c r="CW28" s="1">
        <f ca="1"/>
        <v>7.6026867720720592E-2</v>
      </c>
      <c r="CX28" s="1">
        <f ca="1"/>
        <v>0.31452764858429844</v>
      </c>
      <c r="CY28" s="1">
        <f ca="1"/>
        <v>0.29367088810025954</v>
      </c>
      <c r="CZ28" s="1">
        <f ca="1"/>
        <v>0.26884784711446597</v>
      </c>
    </row>
    <row r="29" spans="1:104">
      <c r="L29" s="1"/>
      <c r="M29" s="1"/>
      <c r="N29" s="1"/>
      <c r="O29" s="1"/>
      <c r="P29" s="1"/>
      <c r="T29" s="1"/>
      <c r="U29" s="1"/>
      <c r="V29" s="1"/>
      <c r="W29" s="1"/>
      <c r="X29" s="1"/>
      <c r="Z29" s="33"/>
      <c r="AA29" t="s">
        <v>42</v>
      </c>
      <c r="AB29" s="1">
        <f>$AB$8</f>
        <v>0</v>
      </c>
      <c r="AC29" s="1">
        <f>$AC$8</f>
        <v>0</v>
      </c>
      <c r="AD29" s="1">
        <f ca="1">$AD$8</f>
        <v>2.4190212658628016E-2</v>
      </c>
      <c r="AE29" s="1">
        <f ca="1">$AE$8</f>
        <v>0.48790489367068596</v>
      </c>
      <c r="AF29" s="1">
        <f ca="1">$AF$8</f>
        <v>0.48790489367068596</v>
      </c>
      <c r="AI29" t="s">
        <v>42</v>
      </c>
      <c r="AJ29" s="1">
        <v>0</v>
      </c>
      <c r="AK29" s="1">
        <v>0</v>
      </c>
      <c r="AL29" s="1">
        <f ca="1">IF(AD29="","",(SUM(AB29:AD29)))</f>
        <v>2.4190212658628016E-2</v>
      </c>
      <c r="AM29" s="1">
        <f ca="1">IFERROR(AE29,"")</f>
        <v>0.48790489367068596</v>
      </c>
      <c r="AN29" s="1">
        <f ca="1">IF(AF29="","",(SUM(AF29)))</f>
        <v>0.48790489367068596</v>
      </c>
      <c r="AP29" s="34">
        <f ca="1"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 ca="1">IF(AM29="",AT22,AL29*(1-$AP29))</f>
        <v>2.4190212658628016E-2</v>
      </c>
      <c r="AU29" s="1">
        <f ca="1">IF(AM29="",AU22,AM29+AL29*$AP29+AN29*$AP29)</f>
        <v>0.48790489367068596</v>
      </c>
      <c r="AV29" s="1">
        <f ca="1">IF(AM29="",AV22,AN29*(1-$AP29))</f>
        <v>0.48790489367068596</v>
      </c>
      <c r="AW29" s="1"/>
      <c r="AY29" t="s">
        <v>42</v>
      </c>
      <c r="AZ29" s="10"/>
      <c r="BA29" s="10"/>
      <c r="BB29" s="10">
        <f ca="1">_xlfn.NORM.S.INV(IF(AT29=0,0.01%,AT29))</f>
        <v>-1.9740115880407285</v>
      </c>
      <c r="BC29" s="10"/>
      <c r="BD29" s="10">
        <f ca="1">-_xlfn.NORM.S.INV(IF(AV29=0,0.01%,AV29))</f>
        <v>3.0322581597122308E-2</v>
      </c>
      <c r="BG29" t="s">
        <v>42</v>
      </c>
      <c r="BH29" s="10"/>
      <c r="BI29" s="10"/>
      <c r="BJ29" s="10">
        <f ca="1">BB29-$BB$8</f>
        <v>0</v>
      </c>
      <c r="BK29" s="10"/>
      <c r="BL29" s="10">
        <f ca="1">BD29-$BD$8</f>
        <v>-1.457167719820518E-16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2.4190212658628016E-2</v>
      </c>
      <c r="BS29" s="1">
        <f t="shared" ca="1" si="23"/>
        <v>0.48790489367068596</v>
      </c>
      <c r="BT29" s="1">
        <f t="shared" ca="1" si="23"/>
        <v>0.48790489367068596</v>
      </c>
      <c r="BW29" t="s">
        <v>42</v>
      </c>
      <c r="BX29" s="1">
        <f ca="1"/>
        <v>1.0147777854812854E-3</v>
      </c>
      <c r="BY29" s="1">
        <f ca="1"/>
        <v>2.9346459470322036E-3</v>
      </c>
      <c r="BZ29" s="1">
        <f ca="1"/>
        <v>1.6508036057749895E-2</v>
      </c>
      <c r="CA29" s="1">
        <f ca="1"/>
        <v>0.13203397651496382</v>
      </c>
      <c r="CB29" s="1">
        <f ca="1"/>
        <v>0.84750856369477268</v>
      </c>
      <c r="CE29" t="s">
        <v>42</v>
      </c>
      <c r="CF29" s="10"/>
      <c r="CG29" s="10"/>
      <c r="CH29" s="10">
        <f ca="1">MIN($CH$8+CD25,0)</f>
        <v>-2.163878984252515</v>
      </c>
      <c r="CI29" s="10"/>
      <c r="CJ29" s="10">
        <f ca="1">MAX($CJ$8+CD25,0)</f>
        <v>0.10537523821855665</v>
      </c>
      <c r="CM29" t="s">
        <v>42</v>
      </c>
      <c r="CN29" s="1">
        <v>0</v>
      </c>
      <c r="CO29" s="1">
        <v>0</v>
      </c>
      <c r="CP29" s="1">
        <f ca="1">_xlfn.NORM.S.DIST(CH29,1)</f>
        <v>1.5236819115314628E-2</v>
      </c>
      <c r="CQ29" s="1">
        <f ca="1">1-CP29-CR29</f>
        <v>0.52672414903663223</v>
      </c>
      <c r="CR29" s="1">
        <f ca="1">_xlfn.NORM.S.DIST(-CJ29,1)</f>
        <v>0.45803903184805317</v>
      </c>
      <c r="CU29" t="s">
        <v>42</v>
      </c>
      <c r="CV29" s="1">
        <f ca="1"/>
        <v>3.6766173602229381E-4</v>
      </c>
      <c r="CW29" s="1">
        <f ca="1"/>
        <v>2.2008919953042539E-3</v>
      </c>
      <c r="CX29" s="1">
        <f ca="1"/>
        <v>1.7123040840499849E-2</v>
      </c>
      <c r="CY29" s="1">
        <f ca="1"/>
        <v>0.1592639043606543</v>
      </c>
      <c r="CZ29" s="1">
        <f ca="1"/>
        <v>0.82104450106751936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>
        <f ca="1"/>
        <v>0</v>
      </c>
      <c r="CW30" s="1">
        <f ca="1"/>
        <v>0</v>
      </c>
      <c r="CX30" s="1">
        <f ca="1"/>
        <v>0</v>
      </c>
      <c r="CY30" s="1">
        <f ca="1"/>
        <v>0</v>
      </c>
      <c r="CZ30" s="1">
        <f ca="1"/>
        <v>1</v>
      </c>
    </row>
    <row r="31" spans="1:104">
      <c r="A31" s="9">
        <f>IF(RIGHT(A24,2)="12",(VALUE(LEFT(A24,4))+1)*100+1,A24+1)</f>
        <v>202107</v>
      </c>
      <c r="J31" s="9">
        <f>$A31</f>
        <v>202107</v>
      </c>
      <c r="R31" s="9">
        <f>$A31</f>
        <v>202107</v>
      </c>
      <c r="Z31" s="9">
        <f>$A31</f>
        <v>202107</v>
      </c>
      <c r="AH31" s="9">
        <f>$A31</f>
        <v>202107</v>
      </c>
      <c r="AP31" s="9">
        <f>$A31</f>
        <v>202107</v>
      </c>
      <c r="AX31" s="9">
        <f>$A31</f>
        <v>202107</v>
      </c>
      <c r="BF31" s="9">
        <f>$A31</f>
        <v>202107</v>
      </c>
      <c r="BN31" s="9">
        <f>$A31</f>
        <v>202107</v>
      </c>
      <c r="BO31" s="9">
        <f>BO24+1</f>
        <v>4</v>
      </c>
      <c r="BV31" s="9">
        <f>$A31</f>
        <v>202107</v>
      </c>
      <c r="BW31" s="9">
        <f>BW24+1</f>
        <v>4</v>
      </c>
      <c r="CD31" s="9">
        <f>$A31</f>
        <v>202107</v>
      </c>
      <c r="CE31" s="9">
        <f>CE24+1</f>
        <v>4</v>
      </c>
      <c r="CL31" s="9">
        <f>$A31</f>
        <v>202107</v>
      </c>
      <c r="CM31" s="9">
        <f>CM24+1</f>
        <v>4</v>
      </c>
      <c r="CT31" s="9">
        <f>$A31</f>
        <v>202107</v>
      </c>
      <c r="CU31" s="9">
        <f>CU24+1</f>
        <v>4</v>
      </c>
    </row>
    <row r="32" spans="1:104">
      <c r="C32" t="s">
        <v>33</v>
      </c>
      <c r="D32" t="s">
        <v>2</v>
      </c>
      <c r="E32" t="s">
        <v>1</v>
      </c>
      <c r="F32" t="s">
        <v>0</v>
      </c>
      <c r="G32" t="s">
        <v>32</v>
      </c>
      <c r="L32" t="s">
        <v>2</v>
      </c>
      <c r="M32" t="s">
        <v>1</v>
      </c>
      <c r="N32" t="s">
        <v>0</v>
      </c>
      <c r="O32" t="s">
        <v>32</v>
      </c>
      <c r="T32" t="s">
        <v>2</v>
      </c>
      <c r="U32" t="s">
        <v>1</v>
      </c>
      <c r="V32" t="s">
        <v>0</v>
      </c>
      <c r="W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0.28141938630076269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>
        <f ca="1">VLOOKUP(CD31,regress!B:K,10,0)</f>
        <v>6.6932685596538977E-2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>
        <f>A31</f>
        <v>202107</v>
      </c>
      <c r="B33" t="s">
        <v>2</v>
      </c>
      <c r="C33" s="1">
        <f>VLOOKUP($A33,Yixin_our!$A:$F,2,0)</f>
        <v>2.77287108261242E-3</v>
      </c>
      <c r="D33" s="1">
        <f>VLOOKUP($A33,Yixin_our!$A:$F,3,0)</f>
        <v>0.992843519045987</v>
      </c>
      <c r="E33" s="1">
        <f>VLOOKUP($A33,Yixin_our!$A:$F,4,0)</f>
        <v>4.3836098714006497E-3</v>
      </c>
      <c r="F33" s="1">
        <f>VLOOKUP($A33,Yixin_our!$A:$F,5,0)</f>
        <v>0</v>
      </c>
      <c r="G33" s="1">
        <f>VLOOKUP($A33,Yixin_our!$A:$F,6,0)</f>
        <v>0</v>
      </c>
      <c r="K33" t="s">
        <v>2</v>
      </c>
      <c r="L33" s="1">
        <f>IF(TYPE(D33)=1,IF(D33&gt;100%,100%,IF(D33&lt;0,0,D33)),D33)</f>
        <v>0.992843519045987</v>
      </c>
      <c r="M33" s="1">
        <f t="shared" ref="M33:O35" si="28">IF(TYPE(E33)=1,IF(E33&gt;100%,100%,IF(E33&lt;0,0,E33)),E33)</f>
        <v>4.3836098714006497E-3</v>
      </c>
      <c r="N33" s="1">
        <f t="shared" si="28"/>
        <v>0</v>
      </c>
      <c r="O33" s="1">
        <f t="shared" si="28"/>
        <v>0</v>
      </c>
      <c r="P33" s="1"/>
      <c r="S33" t="s">
        <v>2</v>
      </c>
      <c r="T33" s="1">
        <f>IFERROR(L33/SUM($L33:$O33),"")</f>
        <v>0.99560420114506953</v>
      </c>
      <c r="U33" s="1">
        <f t="shared" ref="U33:W35" si="29">IFERROR(M33/SUM($L33:$O33),"")</f>
        <v>4.3957988549304669E-3</v>
      </c>
      <c r="V33" s="1">
        <f t="shared" si="29"/>
        <v>0</v>
      </c>
      <c r="W33" s="1">
        <f t="shared" si="29"/>
        <v>0</v>
      </c>
      <c r="X33" s="1"/>
      <c r="AA33" t="s">
        <v>2</v>
      </c>
      <c r="AB33" s="1">
        <f>IFERROR(T33,"")</f>
        <v>0.99560420114506953</v>
      </c>
      <c r="AC33" s="1">
        <f t="shared" ref="AC33:AF35" si="30">IFERROR(U33,"")</f>
        <v>4.3957988549304669E-3</v>
      </c>
      <c r="AD33" s="1">
        <f t="shared" si="30"/>
        <v>0</v>
      </c>
      <c r="AE33" s="1">
        <f t="shared" si="30"/>
        <v>0</v>
      </c>
      <c r="AF33" s="1">
        <f t="shared" si="30"/>
        <v>0</v>
      </c>
      <c r="AI33" t="s">
        <v>2</v>
      </c>
      <c r="AJ33" s="1">
        <f>IFERROR(AB33,"")</f>
        <v>0.99560420114506953</v>
      </c>
      <c r="AK33" s="1">
        <f>IF(AC33="","",SUM(AC33:AF33))</f>
        <v>4.3957988549304669E-3</v>
      </c>
      <c r="AL33" s="1">
        <v>0</v>
      </c>
      <c r="AM33" s="1">
        <v>0</v>
      </c>
      <c r="AN33" s="1">
        <v>0</v>
      </c>
      <c r="AQ33" t="s">
        <v>2</v>
      </c>
      <c r="AR33" s="1">
        <f>IF(AJ33="",AR26,MAX(AJ33,50%))</f>
        <v>0.99560420114506953</v>
      </c>
      <c r="AS33" s="1">
        <f>IF(AK33="",AS26,MIN(AK33,50%))</f>
        <v>4.3957988549304669E-3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>-_xlfn.NORM.S.INV(IF(AS33=0,0.01%,AS33))</f>
        <v>2.6200534854760602</v>
      </c>
      <c r="BB33" s="10"/>
      <c r="BC33" s="10"/>
      <c r="BG33" t="s">
        <v>2</v>
      </c>
      <c r="BH33" s="10"/>
      <c r="BI33" s="10">
        <f>BA33-$BA$5</f>
        <v>0.98262752526824815</v>
      </c>
      <c r="BJ33" s="10"/>
      <c r="BK33" s="10"/>
      <c r="BO33" t="s">
        <v>2</v>
      </c>
      <c r="BP33" s="1">
        <f>AR33</f>
        <v>0.99560420114506953</v>
      </c>
      <c r="BQ33" s="1">
        <f t="shared" ref="BQ33:BT36" si="31">AS33</f>
        <v>4.3957988549304669E-3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0.9049634364813377</v>
      </c>
      <c r="BY33" s="1">
        <f ca="1"/>
        <v>9.455088744206025E-2</v>
      </c>
      <c r="BZ33" s="1">
        <f ca="1"/>
        <v>4.8567607660179412E-4</v>
      </c>
      <c r="CA33" s="1">
        <f ca="1"/>
        <v>1.2658242614152138E-16</v>
      </c>
      <c r="CB33" s="1">
        <f ca="1"/>
        <v>0</v>
      </c>
      <c r="CE33" t="s">
        <v>2</v>
      </c>
      <c r="CF33" s="10"/>
      <c r="CG33" s="10">
        <f ca="1">MAX($CG$5+CD32,0)</f>
        <v>2.4020867914610342</v>
      </c>
      <c r="CH33" s="10"/>
      <c r="CI33" s="10"/>
      <c r="CJ33" s="10"/>
      <c r="CM33" t="s">
        <v>2</v>
      </c>
      <c r="CN33" s="1">
        <f ca="1">1-CO33</f>
        <v>0.99184907992561289</v>
      </c>
      <c r="CO33" s="1">
        <f ca="1">_xlfn.NORM.S.DIST(-CG33,1)</f>
        <v>8.1509200743870927E-3</v>
      </c>
      <c r="CP33" s="1">
        <v>0</v>
      </c>
      <c r="CQ33" s="1">
        <v>0</v>
      </c>
      <c r="CR33" s="1">
        <v>0</v>
      </c>
      <c r="CU33" t="s">
        <v>2</v>
      </c>
      <c r="CV33" s="1" cm="1">
        <f t="array" aca="1" ref="CV33:CZ37" ca="1">MMULT(CV26:CZ30,CN33:CR37)</f>
        <v>0.97771535938167686</v>
      </c>
      <c r="CW33" s="1">
        <f ca="1"/>
        <v>1.3503991738842126E-2</v>
      </c>
      <c r="CX33" s="1">
        <f ca="1"/>
        <v>6.8490302913434397E-3</v>
      </c>
      <c r="CY33" s="1">
        <f ca="1"/>
        <v>1.6494292486497579E-3</v>
      </c>
      <c r="CZ33" s="1">
        <f ca="1"/>
        <v>2.8218933948788948E-4</v>
      </c>
    </row>
    <row r="34" spans="1:104">
      <c r="A34" s="11">
        <f>A31</f>
        <v>202107</v>
      </c>
      <c r="B34" t="s">
        <v>1</v>
      </c>
      <c r="C34" s="1">
        <f>VLOOKUP($A34,Yixin_our!$G:$L,2,0)</f>
        <v>1.53621614630497E-2</v>
      </c>
      <c r="D34" s="1">
        <f>VLOOKUP($A34,Yixin_our!$G:$L,3,0)</f>
        <v>0.82129850155192596</v>
      </c>
      <c r="E34" s="1">
        <f>VLOOKUP($A34,Yixin_our!$G:$L,4,0)</f>
        <v>0.158953906935623</v>
      </c>
      <c r="F34" s="1">
        <f>VLOOKUP($A34,Yixin_our!$G:$L,5,0)</f>
        <v>4.3854300494004499E-3</v>
      </c>
      <c r="G34" s="1">
        <f>VLOOKUP($A34,Yixin_our!$G:$L,6,0)</f>
        <v>0</v>
      </c>
      <c r="K34" t="s">
        <v>1</v>
      </c>
      <c r="L34" s="1">
        <f t="shared" ref="L34:L35" si="32">IF(TYPE(D34)=1,IF(D34&gt;100%,100%,IF(D34&lt;0,0,D34)),D34)</f>
        <v>0.82129850155192596</v>
      </c>
      <c r="M34" s="1">
        <f t="shared" si="28"/>
        <v>0.158953906935623</v>
      </c>
      <c r="N34" s="1">
        <f t="shared" si="28"/>
        <v>4.3854300494004499E-3</v>
      </c>
      <c r="O34" s="1">
        <f t="shared" si="28"/>
        <v>0</v>
      </c>
      <c r="P34" s="1"/>
      <c r="S34" t="s">
        <v>1</v>
      </c>
      <c r="T34" s="1">
        <f t="shared" ref="T34:T35" si="33">IFERROR(L34/SUM($L34:$O34),"")</f>
        <v>0.83411226890515844</v>
      </c>
      <c r="U34" s="1">
        <f t="shared" si="29"/>
        <v>0.16143388026993655</v>
      </c>
      <c r="V34" s="1">
        <f t="shared" si="29"/>
        <v>4.4538508249049816E-3</v>
      </c>
      <c r="W34" s="1">
        <f t="shared" si="29"/>
        <v>0</v>
      </c>
      <c r="X34" s="1"/>
      <c r="AA34" t="s">
        <v>1</v>
      </c>
      <c r="AB34" s="1">
        <f t="shared" ref="AB34:AB35" si="34">IFERROR(T34,"")</f>
        <v>0.83411226890515844</v>
      </c>
      <c r="AC34" s="1">
        <f t="shared" si="30"/>
        <v>0.16143388026993655</v>
      </c>
      <c r="AD34" s="1">
        <f t="shared" si="30"/>
        <v>4.4538508249049816E-3</v>
      </c>
      <c r="AE34" s="1">
        <f t="shared" si="30"/>
        <v>0</v>
      </c>
      <c r="AF34" s="1">
        <f t="shared" si="30"/>
        <v>0</v>
      </c>
      <c r="AI34" t="s">
        <v>1</v>
      </c>
      <c r="AJ34" s="1">
        <f>IF(AB34="","",(SUM(AB34)))</f>
        <v>0.83411226890515844</v>
      </c>
      <c r="AK34" s="1">
        <f>IFERROR(AC34,"")</f>
        <v>0.16143388026993655</v>
      </c>
      <c r="AL34" s="1">
        <f>IF(AD34="","",(SUM(AD34:AF34)))</f>
        <v>4.4538508249049816E-3</v>
      </c>
      <c r="AM34" s="1">
        <v>0</v>
      </c>
      <c r="AN34" s="1">
        <v>0</v>
      </c>
      <c r="AP34" s="34">
        <f>IF(AK34&gt;=MAX(AJ34,AL34),0,(MAX(AJ34,AL34)-AK34)/(2*MAX(AJ34,AL34)+MIN(AJ34,AL34)))</f>
        <v>0.40215644155244701</v>
      </c>
      <c r="AQ34" t="s">
        <v>1</v>
      </c>
      <c r="AR34" s="1">
        <f>IF(AK34="",AR27,AJ34*(1-$AP34))</f>
        <v>0.49866864698702212</v>
      </c>
      <c r="AS34" s="1">
        <f>IF(AK34="",AS27,AK34+AJ34*$AP34+AL34*$AP34)</f>
        <v>0.49866864698702207</v>
      </c>
      <c r="AT34" s="1">
        <f>IF(AK34="",AT27,AL34*(1-$AP34))</f>
        <v>2.6627060259557635E-3</v>
      </c>
      <c r="AU34" s="1">
        <v>0</v>
      </c>
      <c r="AV34" s="1">
        <v>0</v>
      </c>
      <c r="AW34" s="1"/>
      <c r="AY34" t="s">
        <v>1</v>
      </c>
      <c r="AZ34" s="10">
        <f>_xlfn.NORM.S.INV(IF(AR34=0,0.01%,AR34))</f>
        <v>-3.3372133002551479E-3</v>
      </c>
      <c r="BA34" s="10"/>
      <c r="BB34" s="10">
        <f>-_xlfn.NORM.S.INV(IF(AT34=0,0.01%,AT34))</f>
        <v>2.7866612208607173</v>
      </c>
      <c r="BC34" s="10"/>
      <c r="BG34" t="s">
        <v>1</v>
      </c>
      <c r="BH34" s="10">
        <f>AZ34-$AZ$6</f>
        <v>3.8121663302722437E-2</v>
      </c>
      <c r="BI34" s="10"/>
      <c r="BJ34" s="10">
        <f>BB34-$BB$6</f>
        <v>0.94918651553436839</v>
      </c>
      <c r="BK34" s="10"/>
      <c r="BO34" t="s">
        <v>1</v>
      </c>
      <c r="BP34" s="1">
        <f t="shared" ref="BP34:BP36" si="35">AR34</f>
        <v>0.49866864698702212</v>
      </c>
      <c r="BQ34" s="1">
        <f t="shared" si="31"/>
        <v>0.49866864698702207</v>
      </c>
      <c r="BR34" s="1">
        <f t="shared" si="31"/>
        <v>2.6627060259557635E-3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0.83907716065669802</v>
      </c>
      <c r="BY34" s="1">
        <f ca="1"/>
        <v>0.11787318317517791</v>
      </c>
      <c r="BZ34" s="1">
        <f ca="1"/>
        <v>7.8299607796643959E-3</v>
      </c>
      <c r="CA34" s="1">
        <f ca="1"/>
        <v>1.7264756963150187E-2</v>
      </c>
      <c r="CB34" s="1">
        <f ca="1"/>
        <v>1.7954938425309267E-2</v>
      </c>
      <c r="CE34" t="s">
        <v>1</v>
      </c>
      <c r="CF34" s="10">
        <f ca="1">MIN($CF$6+CD32,0)</f>
        <v>-0.6742086246377893</v>
      </c>
      <c r="CG34" s="10"/>
      <c r="CH34" s="10">
        <f ca="1">MAX($CH$6+CD32,0)</f>
        <v>0.45228010040337469</v>
      </c>
      <c r="CI34" s="10"/>
      <c r="CJ34" s="10"/>
      <c r="CM34" t="s">
        <v>1</v>
      </c>
      <c r="CN34" s="1">
        <f ca="1">_xlfn.NORM.S.DIST(CF34,1)</f>
        <v>0.25008934358546397</v>
      </c>
      <c r="CO34" s="1">
        <f ca="1">1-CN34-CP34</f>
        <v>0.42437705150772709</v>
      </c>
      <c r="CP34" s="1">
        <f ca="1">_xlfn.NORM.S.DIST(-CH34,1)</f>
        <v>0.32553360490680894</v>
      </c>
      <c r="CQ34" s="1">
        <v>0</v>
      </c>
      <c r="CR34" s="1">
        <v>0</v>
      </c>
      <c r="CU34" t="s">
        <v>1</v>
      </c>
      <c r="CV34" s="1">
        <f ca="1"/>
        <v>0.45730577085144897</v>
      </c>
      <c r="CW34" s="1">
        <f ca="1"/>
        <v>7.5791266099058854E-2</v>
      </c>
      <c r="CX34" s="1">
        <f ca="1"/>
        <v>0.21410152674973221</v>
      </c>
      <c r="CY34" s="1">
        <f ca="1"/>
        <v>0.15047582522427239</v>
      </c>
      <c r="CZ34" s="1">
        <f ca="1"/>
        <v>0.10232561107548767</v>
      </c>
    </row>
    <row r="35" spans="1:104">
      <c r="A35" s="11">
        <f>A31</f>
        <v>202107</v>
      </c>
      <c r="B35" t="s">
        <v>0</v>
      </c>
      <c r="C35" s="1" t="str">
        <f>VLOOKUP($A35,Yixin_our!$M:$R,2,0)</f>
        <v>N/A</v>
      </c>
      <c r="D35" s="1" t="str">
        <f>VLOOKUP($A35,Yixin_our!$M:$R,3,0)</f>
        <v>N/A</v>
      </c>
      <c r="E35" s="1" t="str">
        <f>VLOOKUP($A35,Yixin_our!$M:$R,4,0)</f>
        <v>N/A</v>
      </c>
      <c r="F35" s="1" t="str">
        <f>VLOOKUP($A35,Yixin_our!$M:$R,5,0)</f>
        <v>N/A</v>
      </c>
      <c r="G35" s="1" t="str">
        <f>VLOOKUP($A35,Yixin_our!$M:$R,6,0)</f>
        <v>N/A</v>
      </c>
      <c r="K35" t="s">
        <v>0</v>
      </c>
      <c r="L35" s="1" t="str">
        <f t="shared" si="32"/>
        <v>N/A</v>
      </c>
      <c r="M35" s="1" t="str">
        <f t="shared" si="28"/>
        <v>N/A</v>
      </c>
      <c r="N35" s="1" t="str">
        <f t="shared" si="28"/>
        <v>N/A</v>
      </c>
      <c r="O35" s="1" t="str">
        <f t="shared" si="28"/>
        <v>N/A</v>
      </c>
      <c r="P35" s="1"/>
      <c r="S35" t="s">
        <v>0</v>
      </c>
      <c r="T35" s="1" t="str">
        <f t="shared" si="33"/>
        <v/>
      </c>
      <c r="U35" s="1" t="str">
        <f t="shared" si="29"/>
        <v/>
      </c>
      <c r="V35" s="1" t="str">
        <f t="shared" si="29"/>
        <v/>
      </c>
      <c r="W35" s="1" t="str">
        <f t="shared" si="29"/>
        <v/>
      </c>
      <c r="X35" s="1"/>
      <c r="AA35" t="s">
        <v>0</v>
      </c>
      <c r="AB35" s="1" t="str">
        <f t="shared" si="34"/>
        <v/>
      </c>
      <c r="AC35" s="1" t="str">
        <f t="shared" si="30"/>
        <v/>
      </c>
      <c r="AD35" s="1" t="str">
        <f t="shared" si="30"/>
        <v/>
      </c>
      <c r="AE35" s="1" t="str">
        <f t="shared" si="30"/>
        <v/>
      </c>
      <c r="AF35" s="1">
        <f t="shared" si="30"/>
        <v>0</v>
      </c>
      <c r="AI35" t="s">
        <v>0</v>
      </c>
      <c r="AJ35" s="1">
        <v>0</v>
      </c>
      <c r="AK35" s="1" t="str">
        <f>IF(AC35="","",(SUM(AB35:AC35)))</f>
        <v/>
      </c>
      <c r="AL35" s="1" t="str">
        <f>IFERROR(AD35,"")</f>
        <v/>
      </c>
      <c r="AM35" s="1" t="str">
        <f>IF(AE35="","",(SUM(AE35:AF35)))</f>
        <v/>
      </c>
      <c r="AN35" s="1">
        <v>0</v>
      </c>
      <c r="AP35" s="34">
        <f>IF(AL35&gt;=MAX(AK35,AM35),0,(MAX(AK35,AM35)-AL35)/(2*MAX(AK35,AM35)+MIN(AK35,AM35)))</f>
        <v>0</v>
      </c>
      <c r="AQ35" t="s">
        <v>0</v>
      </c>
      <c r="AR35" s="1">
        <v>0</v>
      </c>
      <c r="AS35" s="1">
        <f>IF(AL35="",AS28,AK35*(1-$AP35))</f>
        <v>8.3899864776041291E-2</v>
      </c>
      <c r="AT35" s="1">
        <f>IF(AL35="",AT28,AL35+AK35*$AP35+AM35*$AP35)</f>
        <v>0.45805006761197936</v>
      </c>
      <c r="AU35" s="1">
        <f>IF(AL35="",AU28,AM35*(1-$AP35))</f>
        <v>0.45805006761197942</v>
      </c>
      <c r="AV35" s="1">
        <v>0</v>
      </c>
      <c r="AW35" s="1"/>
      <c r="AY35" t="s">
        <v>0</v>
      </c>
      <c r="AZ35" s="10"/>
      <c r="BA35" s="10">
        <f>_xlfn.NORM.S.INV(IF(AS35=0,0.01%,AS35))</f>
        <v>-1.3793082643046237</v>
      </c>
      <c r="BB35" s="10"/>
      <c r="BC35" s="10">
        <f>-_xlfn.NORM.S.INV(IF(AU35=0,0.01%,AU35))</f>
        <v>0.10534742169259739</v>
      </c>
      <c r="BG35" t="s">
        <v>0</v>
      </c>
      <c r="BH35" s="10"/>
      <c r="BI35" s="10">
        <f>BA35-$BA$7</f>
        <v>0</v>
      </c>
      <c r="BJ35" s="10"/>
      <c r="BK35" s="10">
        <f>BC35-$BC$7</f>
        <v>0</v>
      </c>
      <c r="BO35" t="s">
        <v>0</v>
      </c>
      <c r="BP35" s="1">
        <f t="shared" si="35"/>
        <v>0</v>
      </c>
      <c r="BQ35" s="1">
        <f t="shared" si="31"/>
        <v>8.3899864776041291E-2</v>
      </c>
      <c r="BR35" s="1">
        <f t="shared" si="31"/>
        <v>0.45805006761197936</v>
      </c>
      <c r="BS35" s="1">
        <f t="shared" si="31"/>
        <v>0.45805006761197942</v>
      </c>
      <c r="BT35" s="1">
        <f t="shared" si="31"/>
        <v>0</v>
      </c>
      <c r="BW35" t="s">
        <v>0</v>
      </c>
      <c r="BX35" s="1">
        <f ca="1"/>
        <v>0.1071706376179925</v>
      </c>
      <c r="BY35" s="1">
        <f ca="1"/>
        <v>4.0461700559788871E-2</v>
      </c>
      <c r="BZ35" s="1">
        <f ca="1"/>
        <v>5.9484024010660198E-2</v>
      </c>
      <c r="CA35" s="1">
        <f ca="1"/>
        <v>0.20486013356358118</v>
      </c>
      <c r="CB35" s="1">
        <f ca="1"/>
        <v>0.58802350424797734</v>
      </c>
      <c r="CE35" t="s">
        <v>0</v>
      </c>
      <c r="CF35" s="10"/>
      <c r="CG35" s="10">
        <f ca="1">MIN($CG$7+CD32,0)</f>
        <v>-1.4095535272507074</v>
      </c>
      <c r="CH35" s="10"/>
      <c r="CI35" s="10">
        <f ca="1">MAX($CI$7+CD32,0)</f>
        <v>0.55340725997443241</v>
      </c>
      <c r="CJ35" s="10"/>
      <c r="CM35" t="s">
        <v>0</v>
      </c>
      <c r="CN35" s="1">
        <v>0</v>
      </c>
      <c r="CO35" s="1">
        <f ca="1">_xlfn.NORM.S.DIST(CG35,1)</f>
        <v>7.9335778772482018E-2</v>
      </c>
      <c r="CP35" s="1">
        <f ca="1">1-CO35-CQ35</f>
        <v>0.63067193685637146</v>
      </c>
      <c r="CQ35" s="1">
        <f ca="1">_xlfn.NORM.S.DIST(-CI35,1)</f>
        <v>0.28999228437114655</v>
      </c>
      <c r="CR35" s="1">
        <v>0</v>
      </c>
      <c r="CU35" t="s">
        <v>0</v>
      </c>
      <c r="CV35" s="1">
        <f ca="1"/>
        <v>6.5557761747175855E-2</v>
      </c>
      <c r="CW35" s="1">
        <f ca="1"/>
        <v>5.7599850080813697E-2</v>
      </c>
      <c r="CX35" s="1">
        <f ca="1"/>
        <v>0.22733174684068269</v>
      </c>
      <c r="CY35" s="1">
        <f ca="1"/>
        <v>0.24343429863028698</v>
      </c>
      <c r="CZ35" s="1">
        <f ca="1"/>
        <v>0.40607634270104076</v>
      </c>
    </row>
    <row r="36" spans="1:104">
      <c r="L36" s="1"/>
      <c r="M36" s="1"/>
      <c r="N36" s="1"/>
      <c r="O36" s="1"/>
      <c r="P36" s="1"/>
      <c r="T36" s="1"/>
      <c r="U36" s="1"/>
      <c r="V36" s="1"/>
      <c r="W36" s="1"/>
      <c r="X36" s="1"/>
      <c r="Z36" s="33"/>
      <c r="AA36" t="s">
        <v>42</v>
      </c>
      <c r="AB36" s="1">
        <f>$AB$8</f>
        <v>0</v>
      </c>
      <c r="AC36" s="1">
        <f>$AC$8</f>
        <v>0</v>
      </c>
      <c r="AD36" s="1">
        <f ca="1">$AD$8</f>
        <v>2.4190212658628016E-2</v>
      </c>
      <c r="AE36" s="1">
        <f ca="1">$AE$8</f>
        <v>0.48790489367068596</v>
      </c>
      <c r="AF36" s="1">
        <f ca="1">$AF$8</f>
        <v>0.48790489367068596</v>
      </c>
      <c r="AI36" t="s">
        <v>42</v>
      </c>
      <c r="AJ36" s="1">
        <v>0</v>
      </c>
      <c r="AK36" s="1">
        <v>0</v>
      </c>
      <c r="AL36" s="1">
        <f ca="1">IF(AD36="","",(SUM(AB36:AD36)))</f>
        <v>2.4190212658628016E-2</v>
      </c>
      <c r="AM36" s="1">
        <f ca="1">IFERROR(AE36,"")</f>
        <v>0.48790489367068596</v>
      </c>
      <c r="AN36" s="1">
        <f ca="1">IF(AF36="","",(SUM(AF36)))</f>
        <v>0.48790489367068596</v>
      </c>
      <c r="AP36" s="34">
        <f ca="1"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 ca="1">IF(AM36="",AT29,AL36*(1-$AP36))</f>
        <v>2.4190212658628016E-2</v>
      </c>
      <c r="AU36" s="1">
        <f ca="1">IF(AM36="",AU29,AM36+AL36*$AP36+AN36*$AP36)</f>
        <v>0.48790489367068596</v>
      </c>
      <c r="AV36" s="1">
        <f ca="1">IF(AM36="",AV29,AN36*(1-$AP36))</f>
        <v>0.48790489367068596</v>
      </c>
      <c r="AW36" s="1"/>
      <c r="AY36" t="s">
        <v>42</v>
      </c>
      <c r="AZ36" s="10"/>
      <c r="BA36" s="10"/>
      <c r="BB36" s="10">
        <f ca="1">_xlfn.NORM.S.INV(IF(AT36=0,0.01%,AT36))</f>
        <v>-1.9740115880407285</v>
      </c>
      <c r="BC36" s="10"/>
      <c r="BD36" s="10">
        <f ca="1">-_xlfn.NORM.S.INV(IF(AV36=0,0.01%,AV36))</f>
        <v>3.0322581597122308E-2</v>
      </c>
      <c r="BG36" t="s">
        <v>42</v>
      </c>
      <c r="BH36" s="10"/>
      <c r="BI36" s="10"/>
      <c r="BJ36" s="10">
        <f ca="1">BB36-$BB$8</f>
        <v>0</v>
      </c>
      <c r="BK36" s="10"/>
      <c r="BL36" s="10">
        <f ca="1">BD36-$BD$8</f>
        <v>-1.457167719820518E-16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2.4190212658628016E-2</v>
      </c>
      <c r="BS36" s="1">
        <f t="shared" ca="1" si="31"/>
        <v>0.48790489367068596</v>
      </c>
      <c r="BT36" s="1">
        <f t="shared" ca="1" si="31"/>
        <v>0.48790489367068596</v>
      </c>
      <c r="BW36" t="s">
        <v>42</v>
      </c>
      <c r="BX36" s="1">
        <f ca="1"/>
        <v>2.4737329502463549E-3</v>
      </c>
      <c r="BY36" s="1">
        <f ca="1"/>
        <v>2.8528986757831547E-3</v>
      </c>
      <c r="BZ36" s="1">
        <f ca="1"/>
        <v>1.0763251101901815E-2</v>
      </c>
      <c r="CA36" s="1">
        <f ca="1"/>
        <v>7.1981530304844596E-2</v>
      </c>
      <c r="CB36" s="1">
        <f ca="1"/>
        <v>0.9119285869672239</v>
      </c>
      <c r="CE36" t="s">
        <v>42</v>
      </c>
      <c r="CF36" s="10"/>
      <c r="CG36" s="10"/>
      <c r="CH36" s="10">
        <f ca="1">MIN($CH$8+CD32,0)</f>
        <v>-2.1871619884988975</v>
      </c>
      <c r="CI36" s="10"/>
      <c r="CJ36" s="10">
        <f ca="1">MAX($CJ$8+CD32,0)</f>
        <v>8.2092233972173995E-2</v>
      </c>
      <c r="CM36" t="s">
        <v>42</v>
      </c>
      <c r="CN36" s="1">
        <v>0</v>
      </c>
      <c r="CO36" s="1">
        <v>0</v>
      </c>
      <c r="CP36" s="1">
        <f ca="1">_xlfn.NORM.S.DIST(CH36,1)</f>
        <v>1.4365350346894025E-2</v>
      </c>
      <c r="CQ36" s="1">
        <f ca="1">1-CP36-CR36</f>
        <v>0.51834796531643856</v>
      </c>
      <c r="CR36" s="1">
        <f ca="1">_xlfn.NORM.S.DIST(-CJ36,1)</f>
        <v>0.46728668433666742</v>
      </c>
      <c r="CU36" t="s">
        <v>42</v>
      </c>
      <c r="CV36" s="1">
        <f ca="1"/>
        <v>9.1508458900570861E-4</v>
      </c>
      <c r="CW36" s="1">
        <f ca="1"/>
        <v>2.2954746171129766E-3</v>
      </c>
      <c r="CX36" s="1">
        <f ca="1"/>
        <v>1.3803367420745748E-2</v>
      </c>
      <c r="CY36" s="1">
        <f ca="1"/>
        <v>8.7519670502414007E-2</v>
      </c>
      <c r="CZ36" s="1">
        <f ca="1"/>
        <v>0.89546640287072166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>
        <f ca="1"/>
        <v>0</v>
      </c>
      <c r="CW37" s="1">
        <f ca="1"/>
        <v>0</v>
      </c>
      <c r="CX37" s="1">
        <f ca="1"/>
        <v>0</v>
      </c>
      <c r="CY37" s="1">
        <f ca="1"/>
        <v>0</v>
      </c>
      <c r="CZ37" s="1">
        <f ca="1"/>
        <v>1</v>
      </c>
    </row>
    <row r="38" spans="1:104">
      <c r="A38" s="9">
        <f>IF(RIGHT(A31,2)="12",(VALUE(LEFT(A31,4))+1)*100+1,A31+1)</f>
        <v>202108</v>
      </c>
      <c r="J38" s="9">
        <f>$A38</f>
        <v>202108</v>
      </c>
      <c r="R38" s="9">
        <f>$A38</f>
        <v>202108</v>
      </c>
      <c r="Z38" s="9">
        <f>$A38</f>
        <v>202108</v>
      </c>
      <c r="AH38" s="9">
        <f>$A38</f>
        <v>202108</v>
      </c>
      <c r="AP38" s="9">
        <f>$A38</f>
        <v>202108</v>
      </c>
      <c r="AX38" s="9">
        <f>$A38</f>
        <v>202108</v>
      </c>
      <c r="BF38" s="9">
        <f>$A38</f>
        <v>202108</v>
      </c>
      <c r="BN38" s="9">
        <f>$A38</f>
        <v>202108</v>
      </c>
      <c r="BO38" s="9">
        <f>BO31+1</f>
        <v>5</v>
      </c>
      <c r="BV38" s="9">
        <f>$A38</f>
        <v>202108</v>
      </c>
      <c r="BW38" s="9">
        <f>BW31+1</f>
        <v>5</v>
      </c>
      <c r="CD38" s="9">
        <f>$A38</f>
        <v>202108</v>
      </c>
      <c r="CE38" s="9">
        <f>CE31+1</f>
        <v>5</v>
      </c>
      <c r="CL38" s="9">
        <f>$A38</f>
        <v>202108</v>
      </c>
      <c r="CM38" s="9">
        <f>CM31+1</f>
        <v>5</v>
      </c>
      <c r="CT38" s="9">
        <f>$A38</f>
        <v>202108</v>
      </c>
      <c r="CU38" s="9">
        <f>CU31+1</f>
        <v>5</v>
      </c>
    </row>
    <row r="39" spans="1:104">
      <c r="C39" t="s">
        <v>33</v>
      </c>
      <c r="D39" t="s">
        <v>2</v>
      </c>
      <c r="E39" t="s">
        <v>1</v>
      </c>
      <c r="F39" t="s">
        <v>0</v>
      </c>
      <c r="G39" t="s">
        <v>32</v>
      </c>
      <c r="L39" t="s">
        <v>2</v>
      </c>
      <c r="M39" t="s">
        <v>1</v>
      </c>
      <c r="N39" t="s">
        <v>0</v>
      </c>
      <c r="O39" t="s">
        <v>32</v>
      </c>
      <c r="T39" t="s">
        <v>2</v>
      </c>
      <c r="U39" t="s">
        <v>1</v>
      </c>
      <c r="V39" t="s">
        <v>0</v>
      </c>
      <c r="W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-0.29606790866308513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>
        <f ca="1">VLOOKUP(CD38,regress!B:K,10,0)</f>
        <v>-4.250709010940714E-2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>
        <f>A38</f>
        <v>202108</v>
      </c>
      <c r="B40" t="s">
        <v>2</v>
      </c>
      <c r="C40" s="1">
        <f>VLOOKUP($A40,Yixin_our!$A:$F,2,0)</f>
        <v>4.2409430021605804E-3</v>
      </c>
      <c r="D40" s="1">
        <f>VLOOKUP($A40,Yixin_our!$A:$F,3,0)</f>
        <v>0.98640796741699399</v>
      </c>
      <c r="E40" s="1">
        <f>VLOOKUP($A40,Yixin_our!$A:$F,4,0)</f>
        <v>9.35108958084537E-3</v>
      </c>
      <c r="F40" s="1">
        <f>VLOOKUP($A40,Yixin_our!$A:$F,5,0)</f>
        <v>0</v>
      </c>
      <c r="G40" s="1">
        <f>VLOOKUP($A40,Yixin_our!$A:$F,6,0)</f>
        <v>0</v>
      </c>
      <c r="K40" t="s">
        <v>2</v>
      </c>
      <c r="L40" s="1">
        <f>IF(TYPE(D40)=1,IF(D40&gt;100%,100%,IF(D40&lt;0,0,D40)),D40)</f>
        <v>0.98640796741699399</v>
      </c>
      <c r="M40" s="1">
        <f t="shared" ref="M40:O42" si="36">IF(TYPE(E40)=1,IF(E40&gt;100%,100%,IF(E40&lt;0,0,E40)),E40)</f>
        <v>9.35108958084537E-3</v>
      </c>
      <c r="N40" s="1">
        <f t="shared" si="36"/>
        <v>0</v>
      </c>
      <c r="O40" s="1">
        <f t="shared" si="36"/>
        <v>0</v>
      </c>
      <c r="P40" s="1"/>
      <c r="S40" t="s">
        <v>2</v>
      </c>
      <c r="T40" s="1">
        <f>IFERROR(L40/SUM($L40:$O40),"")</f>
        <v>0.99060908407999981</v>
      </c>
      <c r="U40" s="1">
        <f t="shared" ref="U40:W42" si="37">IFERROR(M40/SUM($L40:$O40),"")</f>
        <v>9.3909159200001729E-3</v>
      </c>
      <c r="V40" s="1">
        <f t="shared" si="37"/>
        <v>0</v>
      </c>
      <c r="W40" s="1">
        <f t="shared" si="37"/>
        <v>0</v>
      </c>
      <c r="X40" s="1"/>
      <c r="AA40" t="s">
        <v>2</v>
      </c>
      <c r="AB40" s="1">
        <f>IFERROR(T40,"")</f>
        <v>0.99060908407999981</v>
      </c>
      <c r="AC40" s="1">
        <f t="shared" ref="AC40:AF42" si="38">IFERROR(U40,"")</f>
        <v>9.3909159200001729E-3</v>
      </c>
      <c r="AD40" s="1">
        <f t="shared" si="38"/>
        <v>0</v>
      </c>
      <c r="AE40" s="1">
        <f t="shared" si="38"/>
        <v>0</v>
      </c>
      <c r="AF40" s="1">
        <f t="shared" si="38"/>
        <v>0</v>
      </c>
      <c r="AI40" t="s">
        <v>2</v>
      </c>
      <c r="AJ40" s="1">
        <f>IFERROR(AB40,"")</f>
        <v>0.99060908407999981</v>
      </c>
      <c r="AK40" s="1">
        <f>IF(AC40="","",SUM(AC40:AF40))</f>
        <v>9.3909159200001729E-3</v>
      </c>
      <c r="AL40" s="1">
        <v>0</v>
      </c>
      <c r="AM40" s="1">
        <v>0</v>
      </c>
      <c r="AN40" s="1">
        <v>0</v>
      </c>
      <c r="AQ40" t="s">
        <v>2</v>
      </c>
      <c r="AR40" s="1">
        <f>IF(AJ40="",AR33,MAX(AJ40,50%))</f>
        <v>0.99060908407999981</v>
      </c>
      <c r="AS40" s="1">
        <f>IF(AK40="",AS33,MIN(AK40,50%))</f>
        <v>9.3909159200001729E-3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>-_xlfn.NORM.S.INV(IF(AS40=0,0.01%,AS40))</f>
        <v>2.3498330746802933</v>
      </c>
      <c r="BB40" s="10"/>
      <c r="BC40" s="10"/>
      <c r="BG40" t="s">
        <v>2</v>
      </c>
      <c r="BH40" s="10"/>
      <c r="BI40" s="10">
        <f>BA40-$BA$5</f>
        <v>0.71240711447248128</v>
      </c>
      <c r="BJ40" s="10"/>
      <c r="BK40" s="10"/>
      <c r="BO40" t="s">
        <v>2</v>
      </c>
      <c r="BP40" s="1">
        <f>AR40</f>
        <v>0.99060908407999981</v>
      </c>
      <c r="BQ40" s="1">
        <f t="shared" ref="BQ40:BT43" si="39">AS40</f>
        <v>9.3909159200001729E-3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0.94078815018259465</v>
      </c>
      <c r="BY40" s="1">
        <f ca="1"/>
        <v>5.2821584786598312E-2</v>
      </c>
      <c r="BZ40" s="1">
        <f ca="1"/>
        <v>6.1474269925058311E-3</v>
      </c>
      <c r="CA40" s="1">
        <f ca="1"/>
        <v>2.4283803830095883E-4</v>
      </c>
      <c r="CB40" s="1">
        <f ca="1"/>
        <v>6.1760185167156454E-17</v>
      </c>
      <c r="CE40" t="s">
        <v>2</v>
      </c>
      <c r="CF40" s="10"/>
      <c r="CG40" s="10">
        <f ca="1">MAX($CG$5+CD39,0)</f>
        <v>2.292647015755088</v>
      </c>
      <c r="CH40" s="10"/>
      <c r="CI40" s="10"/>
      <c r="CJ40" s="10"/>
      <c r="CM40" t="s">
        <v>2</v>
      </c>
      <c r="CN40" s="1">
        <f ca="1">1-CO40</f>
        <v>0.98906583237468471</v>
      </c>
      <c r="CO40" s="1">
        <f ca="1">_xlfn.NORM.S.DIST(-CG40,1)</f>
        <v>1.0934167625315246E-2</v>
      </c>
      <c r="CP40" s="1">
        <v>0</v>
      </c>
      <c r="CQ40" s="1">
        <v>0</v>
      </c>
      <c r="CR40" s="1">
        <v>0</v>
      </c>
      <c r="CU40" t="s">
        <v>2</v>
      </c>
      <c r="CV40" s="1" cm="1">
        <f t="array" aca="1" ref="CV40:CZ44" ca="1">MMULT(CV33:CZ37,CN40:CR44)</f>
        <v>0.96995013397625052</v>
      </c>
      <c r="CW40" s="1">
        <f ca="1"/>
        <v>1.6769611153122317E-2</v>
      </c>
      <c r="CX40" s="1">
        <f ca="1"/>
        <v>9.1163515563536454E-3</v>
      </c>
      <c r="CY40" s="1">
        <f ca="1"/>
        <v>3.0569993504607259E-3</v>
      </c>
      <c r="CZ40" s="1">
        <f ca="1"/>
        <v>1.1069039638127685E-3</v>
      </c>
    </row>
    <row r="41" spans="1:104">
      <c r="A41" s="11">
        <f>A38</f>
        <v>202108</v>
      </c>
      <c r="B41" t="s">
        <v>1</v>
      </c>
      <c r="C41" s="1">
        <f>VLOOKUP($A41,Yixin_our!$G:$L,2,0)</f>
        <v>1.5756450020192599E-2</v>
      </c>
      <c r="D41" s="1">
        <f>VLOOKUP($A41,Yixin_our!$G:$L,3,0)</f>
        <v>0.49425271344573701</v>
      </c>
      <c r="E41" s="1">
        <f>VLOOKUP($A41,Yixin_our!$G:$L,4,0)</f>
        <v>0.42414806222359203</v>
      </c>
      <c r="F41" s="1">
        <f>VLOOKUP($A41,Yixin_our!$G:$L,5,0)</f>
        <v>6.5842774310476901E-2</v>
      </c>
      <c r="G41" s="1">
        <f>VLOOKUP($A41,Yixin_our!$G:$L,6,0)</f>
        <v>0</v>
      </c>
      <c r="K41" t="s">
        <v>1</v>
      </c>
      <c r="L41" s="1">
        <f t="shared" ref="L41:L42" si="40">IF(TYPE(D41)=1,IF(D41&gt;100%,100%,IF(D41&lt;0,0,D41)),D41)</f>
        <v>0.49425271344573701</v>
      </c>
      <c r="M41" s="1">
        <f t="shared" si="36"/>
        <v>0.42414806222359203</v>
      </c>
      <c r="N41" s="1">
        <f t="shared" si="36"/>
        <v>6.5842774310476901E-2</v>
      </c>
      <c r="O41" s="1">
        <f t="shared" si="36"/>
        <v>0</v>
      </c>
      <c r="P41" s="1"/>
      <c r="S41" t="s">
        <v>1</v>
      </c>
      <c r="T41" s="1">
        <f t="shared" ref="T41:T42" si="41">IFERROR(L41/SUM($L41:$O41),"")</f>
        <v>0.5021650519892944</v>
      </c>
      <c r="U41" s="1">
        <f t="shared" si="37"/>
        <v>0.43093811712791452</v>
      </c>
      <c r="V41" s="1">
        <f t="shared" si="37"/>
        <v>6.689683088279097E-2</v>
      </c>
      <c r="W41" s="1">
        <f t="shared" si="37"/>
        <v>0</v>
      </c>
      <c r="X41" s="1"/>
      <c r="AA41" t="s">
        <v>1</v>
      </c>
      <c r="AB41" s="1">
        <f t="shared" ref="AB41:AB42" si="42">IFERROR(T41,"")</f>
        <v>0.5021650519892944</v>
      </c>
      <c r="AC41" s="1">
        <f t="shared" si="38"/>
        <v>0.43093811712791452</v>
      </c>
      <c r="AD41" s="1">
        <f t="shared" si="38"/>
        <v>6.689683088279097E-2</v>
      </c>
      <c r="AE41" s="1">
        <f t="shared" si="38"/>
        <v>0</v>
      </c>
      <c r="AF41" s="1">
        <f t="shared" si="38"/>
        <v>0</v>
      </c>
      <c r="AI41" t="s">
        <v>1</v>
      </c>
      <c r="AJ41" s="1">
        <f>IF(AB41="","",(SUM(AB41)))</f>
        <v>0.5021650519892944</v>
      </c>
      <c r="AK41" s="1">
        <f>IFERROR(AC41,"")</f>
        <v>0.43093811712791452</v>
      </c>
      <c r="AL41" s="1">
        <f>IF(AD41="","",(SUM(AD41:AF41)))</f>
        <v>6.689683088279097E-2</v>
      </c>
      <c r="AM41" s="1">
        <v>0</v>
      </c>
      <c r="AN41" s="1">
        <v>0</v>
      </c>
      <c r="AP41" s="34">
        <f>IF(AK41&gt;=MAX(AJ41,AL41),0,(MAX(AJ41,AL41)-AK41)/(2*MAX(AJ41,AL41)+MIN(AJ41,AL41)))</f>
        <v>6.649098575046275E-2</v>
      </c>
      <c r="AQ41" t="s">
        <v>1</v>
      </c>
      <c r="AR41" s="1">
        <f>IF(AK41="",AR34,AJ41*(1-$AP41))</f>
        <v>0.46877560267309382</v>
      </c>
      <c r="AS41" s="1">
        <f>IF(AK41="",AS34,AK41+AJ41*$AP41+AL41*$AP41)</f>
        <v>0.46877560267309387</v>
      </c>
      <c r="AT41" s="1">
        <f>IF(AK41="",AT34,AL41*(1-$AP41))</f>
        <v>6.2448794653812201E-2</v>
      </c>
      <c r="AU41" s="1">
        <v>0</v>
      </c>
      <c r="AV41" s="1">
        <v>0</v>
      </c>
      <c r="AW41" s="1"/>
      <c r="AY41" t="s">
        <v>1</v>
      </c>
      <c r="AZ41" s="10">
        <f>_xlfn.NORM.S.INV(IF(AR41=0,0.01%,AR41))</f>
        <v>-7.8348038913220411E-2</v>
      </c>
      <c r="BA41" s="10"/>
      <c r="BB41" s="10">
        <f>-_xlfn.NORM.S.INV(IF(AT41=0,0.01%,AT41))</f>
        <v>1.5345370353661685</v>
      </c>
      <c r="BC41" s="10"/>
      <c r="BG41" t="s">
        <v>1</v>
      </c>
      <c r="BH41" s="10">
        <f>AZ41-$AZ$6</f>
        <v>-3.6889162310242828E-2</v>
      </c>
      <c r="BI41" s="10"/>
      <c r="BJ41" s="10">
        <f>BB41-$BB$6</f>
        <v>-0.30293766996018046</v>
      </c>
      <c r="BK41" s="10"/>
      <c r="BO41" t="s">
        <v>1</v>
      </c>
      <c r="BP41" s="1">
        <f t="shared" ref="BP41:BP43" si="43">AR41</f>
        <v>0.46877560267309382</v>
      </c>
      <c r="BQ41" s="1">
        <f t="shared" si="39"/>
        <v>0.46877560267309387</v>
      </c>
      <c r="BR41" s="1">
        <f t="shared" si="39"/>
        <v>6.2448794653812201E-2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0.88645353007251848</v>
      </c>
      <c r="BY41" s="1">
        <f ca="1"/>
        <v>6.3135775548059547E-2</v>
      </c>
      <c r="BZ41" s="1">
        <f ca="1"/>
        <v>1.1693656743568207E-2</v>
      </c>
      <c r="CA41" s="1">
        <f ca="1"/>
        <v>1.2338539800188226E-2</v>
      </c>
      <c r="CB41" s="1">
        <f ca="1"/>
        <v>2.6378497835665295E-2</v>
      </c>
      <c r="CE41" t="s">
        <v>1</v>
      </c>
      <c r="CF41" s="10">
        <f ca="1">MIN($CF$6+CD39,0)</f>
        <v>-0.7836484003437354</v>
      </c>
      <c r="CG41" s="10"/>
      <c r="CH41" s="10">
        <f ca="1">MAX($CH$6+CD39,0)</f>
        <v>0.34284032469742859</v>
      </c>
      <c r="CI41" s="10"/>
      <c r="CJ41" s="10"/>
      <c r="CM41" t="s">
        <v>1</v>
      </c>
      <c r="CN41" s="1">
        <f ca="1">_xlfn.NORM.S.DIST(CF41,1)</f>
        <v>0.21662322374533469</v>
      </c>
      <c r="CO41" s="1">
        <f ca="1">1-CN41-CP41</f>
        <v>0.41751748241243447</v>
      </c>
      <c r="CP41" s="1">
        <f ca="1">_xlfn.NORM.S.DIST(-CH41,1)</f>
        <v>0.36585929384223081</v>
      </c>
      <c r="CQ41" s="1">
        <v>0</v>
      </c>
      <c r="CR41" s="1">
        <v>0</v>
      </c>
      <c r="CU41" t="s">
        <v>1</v>
      </c>
      <c r="CV41" s="1">
        <f ca="1"/>
        <v>0.46872366129105386</v>
      </c>
      <c r="CW41" s="1">
        <f ca="1"/>
        <v>5.0428740512193065E-2</v>
      </c>
      <c r="CX41" s="1">
        <f ca="1"/>
        <v>0.15933499622112529</v>
      </c>
      <c r="CY41" s="1">
        <f ca="1"/>
        <v>0.14394907828800407</v>
      </c>
      <c r="CZ41" s="1">
        <f ca="1"/>
        <v>0.17756352368762385</v>
      </c>
    </row>
    <row r="42" spans="1:104">
      <c r="A42" s="11">
        <f>A38</f>
        <v>202108</v>
      </c>
      <c r="B42" t="s">
        <v>0</v>
      </c>
      <c r="C42" s="1">
        <f>VLOOKUP($A42,Yixin_our!$M:$R,2,0)</f>
        <v>0</v>
      </c>
      <c r="D42" s="1">
        <f>VLOOKUP($A42,Yixin_our!$M:$R,3,0)</f>
        <v>0</v>
      </c>
      <c r="E42" s="1">
        <f>VLOOKUP($A42,Yixin_our!$M:$R,4,0)</f>
        <v>0</v>
      </c>
      <c r="F42" s="1">
        <f>VLOOKUP($A42,Yixin_our!$M:$R,5,0)</f>
        <v>0</v>
      </c>
      <c r="G42" s="1">
        <f>VLOOKUP($A42,Yixin_our!$M:$R,6,0)</f>
        <v>1</v>
      </c>
      <c r="K42" t="s">
        <v>0</v>
      </c>
      <c r="L42" s="1">
        <f t="shared" si="40"/>
        <v>0</v>
      </c>
      <c r="M42" s="1">
        <f t="shared" si="36"/>
        <v>0</v>
      </c>
      <c r="N42" s="1">
        <f t="shared" si="36"/>
        <v>0</v>
      </c>
      <c r="O42" s="1">
        <f t="shared" si="36"/>
        <v>1</v>
      </c>
      <c r="P42" s="1"/>
      <c r="S42" t="s">
        <v>0</v>
      </c>
      <c r="T42" s="1">
        <f t="shared" si="41"/>
        <v>0</v>
      </c>
      <c r="U42" s="1">
        <f t="shared" si="37"/>
        <v>0</v>
      </c>
      <c r="V42" s="1">
        <f t="shared" si="37"/>
        <v>0</v>
      </c>
      <c r="W42" s="1">
        <f t="shared" si="37"/>
        <v>1</v>
      </c>
      <c r="X42" s="1"/>
      <c r="AA42" t="s">
        <v>0</v>
      </c>
      <c r="AB42" s="1">
        <f t="shared" si="42"/>
        <v>0</v>
      </c>
      <c r="AC42" s="1">
        <f t="shared" si="38"/>
        <v>0</v>
      </c>
      <c r="AD42" s="1">
        <f t="shared" si="38"/>
        <v>0</v>
      </c>
      <c r="AE42" s="1">
        <f t="shared" si="38"/>
        <v>1</v>
      </c>
      <c r="AF42" s="1">
        <f t="shared" si="38"/>
        <v>0</v>
      </c>
      <c r="AI42" t="s">
        <v>0</v>
      </c>
      <c r="AJ42" s="1">
        <v>0</v>
      </c>
      <c r="AK42" s="1">
        <f>IF(AC42="","",(SUM(AB42:AC42)))</f>
        <v>0</v>
      </c>
      <c r="AL42" s="1">
        <f>IFERROR(AD42,"")</f>
        <v>0</v>
      </c>
      <c r="AM42" s="1">
        <f>IF(AE42="","",(SUM(AE42:AF42)))</f>
        <v>1</v>
      </c>
      <c r="AN42" s="1">
        <v>0</v>
      </c>
      <c r="AP42" s="34">
        <f>IF(AL42&gt;=MAX(AK42,AM42),0,(MAX(AK42,AM42)-AL42)/(2*MAX(AK42,AM42)+MIN(AK42,AM42)))</f>
        <v>0.5</v>
      </c>
      <c r="AQ42" t="s">
        <v>0</v>
      </c>
      <c r="AR42" s="1">
        <v>0</v>
      </c>
      <c r="AS42" s="1">
        <f>IF(AL42="",AS35,AK42*(1-$AP42))</f>
        <v>0</v>
      </c>
      <c r="AT42" s="1">
        <f>IF(AL42="",AT35,AL42+AK42*$AP42+AM42*$AP42)</f>
        <v>0.5</v>
      </c>
      <c r="AU42" s="1">
        <f>IF(AL42="",AU35,AM42*(1-$AP42))</f>
        <v>0.5</v>
      </c>
      <c r="AV42" s="1">
        <v>0</v>
      </c>
      <c r="AW42" s="1"/>
      <c r="AY42" t="s">
        <v>0</v>
      </c>
      <c r="AZ42" s="10"/>
      <c r="BA42" s="10">
        <f>_xlfn.NORM.S.INV(IF(AS42=0,0.01%,AS42))</f>
        <v>-3.71901648545568</v>
      </c>
      <c r="BB42" s="10"/>
      <c r="BC42" s="10">
        <f>-_xlfn.NORM.S.INV(IF(AU42=0,0.01%,AU42))</f>
        <v>0</v>
      </c>
      <c r="BG42" t="s">
        <v>0</v>
      </c>
      <c r="BH42" s="10"/>
      <c r="BI42" s="10">
        <f>BA42-$BA$7</f>
        <v>-2.3397082211510565</v>
      </c>
      <c r="BJ42" s="10"/>
      <c r="BK42" s="10">
        <f>BC42-$BC$7</f>
        <v>-0.10534742169259739</v>
      </c>
      <c r="BO42" t="s">
        <v>0</v>
      </c>
      <c r="BP42" s="1">
        <f t="shared" si="43"/>
        <v>0</v>
      </c>
      <c r="BQ42" s="1">
        <f t="shared" si="39"/>
        <v>0</v>
      </c>
      <c r="BR42" s="1">
        <f t="shared" si="39"/>
        <v>0.5</v>
      </c>
      <c r="BS42" s="1">
        <f t="shared" si="39"/>
        <v>0.5</v>
      </c>
      <c r="BT42" s="1">
        <f t="shared" si="39"/>
        <v>0</v>
      </c>
      <c r="BW42" t="s">
        <v>0</v>
      </c>
      <c r="BX42" s="1">
        <f ca="1"/>
        <v>0.1251316652361224</v>
      </c>
      <c r="BY42" s="1">
        <f ca="1"/>
        <v>1.9973888512056663E-2</v>
      </c>
      <c r="BZ42" s="1">
        <f ca="1"/>
        <v>3.722440663111036E-2</v>
      </c>
      <c r="CA42" s="1">
        <f ca="1"/>
        <v>0.12969427368903169</v>
      </c>
      <c r="CB42" s="1">
        <f ca="1"/>
        <v>0.68797576593167897</v>
      </c>
      <c r="CE42" t="s">
        <v>0</v>
      </c>
      <c r="CF42" s="10"/>
      <c r="CG42" s="10">
        <f ca="1">MIN($CG$7+CD39,0)</f>
        <v>-1.5189933029566534</v>
      </c>
      <c r="CH42" s="10"/>
      <c r="CI42" s="10">
        <f ca="1">MAX($CI$7+CD39,0)</f>
        <v>0.44396748426848626</v>
      </c>
      <c r="CJ42" s="10"/>
      <c r="CM42" t="s">
        <v>0</v>
      </c>
      <c r="CN42" s="1">
        <v>0</v>
      </c>
      <c r="CO42" s="1">
        <f ca="1">_xlfn.NORM.S.DIST(CG42,1)</f>
        <v>6.4382090853850535E-2</v>
      </c>
      <c r="CP42" s="1">
        <f ca="1">1-CO42-CQ42</f>
        <v>0.60708486282475338</v>
      </c>
      <c r="CQ42" s="1">
        <f ca="1">_xlfn.NORM.S.DIST(-CI42,1)</f>
        <v>0.32853304632139613</v>
      </c>
      <c r="CR42" s="1">
        <v>0</v>
      </c>
      <c r="CU42" t="s">
        <v>0</v>
      </c>
      <c r="CV42" s="1">
        <f ca="1"/>
        <v>7.7318407402845596E-2</v>
      </c>
      <c r="CW42" s="1">
        <f ca="1"/>
        <v>3.9401857128220474E-2</v>
      </c>
      <c r="CX42" s="1">
        <f ca="1"/>
        <v>0.16171724425617656</v>
      </c>
      <c r="CY42" s="1">
        <f ca="1"/>
        <v>0.19376899919657312</v>
      </c>
      <c r="CZ42" s="1">
        <f ca="1"/>
        <v>0.5277934920161842</v>
      </c>
    </row>
    <row r="43" spans="1:104">
      <c r="L43" s="1"/>
      <c r="M43" s="1"/>
      <c r="N43" s="1"/>
      <c r="O43" s="1"/>
      <c r="P43" s="1"/>
      <c r="T43" s="1"/>
      <c r="U43" s="1"/>
      <c r="V43" s="1"/>
      <c r="W43" s="1"/>
      <c r="X43" s="1"/>
      <c r="Z43" s="33"/>
      <c r="AA43" t="s">
        <v>42</v>
      </c>
      <c r="AB43" s="1">
        <f>$AB$8</f>
        <v>0</v>
      </c>
      <c r="AC43" s="1">
        <f>$AC$8</f>
        <v>0</v>
      </c>
      <c r="AD43" s="1">
        <f ca="1">$AD$8</f>
        <v>2.4190212658628016E-2</v>
      </c>
      <c r="AE43" s="1">
        <f ca="1">$AE$8</f>
        <v>0.48790489367068596</v>
      </c>
      <c r="AF43" s="1">
        <f ca="1">$AF$8</f>
        <v>0.48790489367068596</v>
      </c>
      <c r="AI43" t="s">
        <v>42</v>
      </c>
      <c r="AJ43" s="1">
        <v>0</v>
      </c>
      <c r="AK43" s="1">
        <v>0</v>
      </c>
      <c r="AL43" s="1">
        <f ca="1">IF(AD43="","",(SUM(AB43:AD43)))</f>
        <v>2.4190212658628016E-2</v>
      </c>
      <c r="AM43" s="1">
        <f ca="1">IFERROR(AE43,"")</f>
        <v>0.48790489367068596</v>
      </c>
      <c r="AN43" s="1">
        <f ca="1">IF(AF43="","",(SUM(AF43)))</f>
        <v>0.48790489367068596</v>
      </c>
      <c r="AP43" s="34">
        <f ca="1">IF(AM43&gt;=MAX(AL43,AN43),0,(MAX(AL43,AN43)-AM43)/(2*MAX(AL43,AN43)+MIN(AL43,AN43)))</f>
        <v>0</v>
      </c>
      <c r="AQ43" t="s">
        <v>42</v>
      </c>
      <c r="AR43" s="1">
        <v>0</v>
      </c>
      <c r="AS43" s="1">
        <v>0</v>
      </c>
      <c r="AT43" s="1">
        <f ca="1">IF(AM43="",AT36,AL43*(1-$AP43))</f>
        <v>2.4190212658628016E-2</v>
      </c>
      <c r="AU43" s="1">
        <f ca="1">IF(AM43="",AU36,AM43+AL43*$AP43+AN43*$AP43)</f>
        <v>0.48790489367068596</v>
      </c>
      <c r="AV43" s="1">
        <f ca="1">IF(AM43="",AV36,AN43*(1-$AP43))</f>
        <v>0.48790489367068596</v>
      </c>
      <c r="AW43" s="1"/>
      <c r="AY43" t="s">
        <v>42</v>
      </c>
      <c r="AZ43" s="10"/>
      <c r="BA43" s="10"/>
      <c r="BB43" s="10">
        <f ca="1">_xlfn.NORM.S.INV(IF(AT43=0,0.01%,AT43))</f>
        <v>-1.9740115880407285</v>
      </c>
      <c r="BC43" s="10"/>
      <c r="BD43" s="10">
        <f ca="1">-_xlfn.NORM.S.INV(IF(AV43=0,0.01%,AV43))</f>
        <v>3.0322581597122308E-2</v>
      </c>
      <c r="BG43" t="s">
        <v>42</v>
      </c>
      <c r="BH43" s="10"/>
      <c r="BI43" s="10"/>
      <c r="BJ43" s="10">
        <f ca="1">BB43-$BB$8</f>
        <v>0</v>
      </c>
      <c r="BK43" s="10"/>
      <c r="BL43" s="10">
        <f ca="1">BD43-$BD$8</f>
        <v>-1.457167719820518E-16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2.4190212658628016E-2</v>
      </c>
      <c r="BS43" s="1">
        <f t="shared" ca="1" si="39"/>
        <v>0.48790489367068596</v>
      </c>
      <c r="BT43" s="1">
        <f t="shared" ca="1" si="39"/>
        <v>0.48790489367068596</v>
      </c>
      <c r="BW43" t="s">
        <v>42</v>
      </c>
      <c r="BX43" s="1">
        <f ca="1"/>
        <v>3.7878716282075771E-3</v>
      </c>
      <c r="BY43" s="1">
        <f ca="1"/>
        <v>1.3605999142498172E-3</v>
      </c>
      <c r="BZ43" s="1">
        <f ca="1"/>
        <v>7.3010341600906904E-3</v>
      </c>
      <c r="CA43" s="1">
        <f ca="1"/>
        <v>4.0501766440589365E-2</v>
      </c>
      <c r="CB43" s="1">
        <f ca="1"/>
        <v>0.94704872785686234</v>
      </c>
      <c r="CE43" t="s">
        <v>42</v>
      </c>
      <c r="CF43" s="10"/>
      <c r="CG43" s="10"/>
      <c r="CH43" s="10">
        <f ca="1">MIN($CH$8+CD39,0)</f>
        <v>-2.2966017642048437</v>
      </c>
      <c r="CI43" s="10"/>
      <c r="CJ43" s="10">
        <f ca="1">MAX($CJ$8+CD39,0)</f>
        <v>0</v>
      </c>
      <c r="CM43" t="s">
        <v>42</v>
      </c>
      <c r="CN43" s="1">
        <v>0</v>
      </c>
      <c r="CO43" s="1">
        <v>0</v>
      </c>
      <c r="CP43" s="1">
        <f ca="1">_xlfn.NORM.S.DIST(CH43,1)</f>
        <v>1.0820748959886068E-2</v>
      </c>
      <c r="CQ43" s="1">
        <f ca="1">1-CP43-CR43</f>
        <v>0.48917925104011395</v>
      </c>
      <c r="CR43" s="1">
        <f ca="1">_xlfn.NORM.S.DIST(-CJ43,1)</f>
        <v>0.5</v>
      </c>
      <c r="CU43" t="s">
        <v>42</v>
      </c>
      <c r="CV43" s="1">
        <f ca="1"/>
        <v>1.4023320123027782E-3</v>
      </c>
      <c r="CW43" s="1">
        <f ca="1"/>
        <v>1.8570961267377214E-3</v>
      </c>
      <c r="CX43" s="1">
        <f ca="1"/>
        <v>1.0166664523151387E-2</v>
      </c>
      <c r="CY43" s="1">
        <f ca="1"/>
        <v>4.7347669215879545E-2</v>
      </c>
      <c r="CZ43" s="1">
        <f ca="1"/>
        <v>0.93922623812192862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>
        <f ca="1"/>
        <v>0</v>
      </c>
      <c r="CW44" s="1">
        <f ca="1"/>
        <v>0</v>
      </c>
      <c r="CX44" s="1">
        <f ca="1"/>
        <v>0</v>
      </c>
      <c r="CY44" s="1">
        <f ca="1"/>
        <v>0</v>
      </c>
      <c r="CZ44" s="1">
        <f ca="1"/>
        <v>1</v>
      </c>
    </row>
    <row r="45" spans="1:104">
      <c r="A45" s="9">
        <f>IF(RIGHT(A38,2)="12",(VALUE(LEFT(A38,4))+1)*100+1,A38+1)</f>
        <v>202109</v>
      </c>
      <c r="J45" s="9">
        <f>$A45</f>
        <v>202109</v>
      </c>
      <c r="R45" s="9">
        <f>$A45</f>
        <v>202109</v>
      </c>
      <c r="Z45" s="9">
        <f>$A45</f>
        <v>202109</v>
      </c>
      <c r="AH45" s="9">
        <f>$A45</f>
        <v>202109</v>
      </c>
      <c r="AP45" s="9">
        <f>$A45</f>
        <v>202109</v>
      </c>
      <c r="AX45" s="9">
        <f>$A45</f>
        <v>202109</v>
      </c>
      <c r="BF45" s="9">
        <f>$A45</f>
        <v>202109</v>
      </c>
      <c r="BN45" s="9">
        <f>$A45</f>
        <v>202109</v>
      </c>
      <c r="BO45" s="9">
        <f>BO38+1</f>
        <v>6</v>
      </c>
      <c r="BV45" s="9">
        <f>$A45</f>
        <v>202109</v>
      </c>
      <c r="BW45" s="9">
        <f>BW38+1</f>
        <v>6</v>
      </c>
      <c r="CD45" s="9">
        <f>$A45</f>
        <v>202109</v>
      </c>
      <c r="CE45" s="9">
        <f>CE38+1</f>
        <v>6</v>
      </c>
      <c r="CL45" s="9">
        <f>$A45</f>
        <v>202109</v>
      </c>
      <c r="CM45" s="9">
        <f>CM38+1</f>
        <v>6</v>
      </c>
      <c r="CT45" s="9">
        <f>$A45</f>
        <v>202109</v>
      </c>
      <c r="CU45" s="9">
        <f>CU38+1</f>
        <v>6</v>
      </c>
    </row>
    <row r="46" spans="1:104">
      <c r="C46" t="s">
        <v>33</v>
      </c>
      <c r="D46" t="s">
        <v>2</v>
      </c>
      <c r="E46" t="s">
        <v>1</v>
      </c>
      <c r="F46" t="s">
        <v>0</v>
      </c>
      <c r="G46" t="s">
        <v>32</v>
      </c>
      <c r="L46" t="s">
        <v>2</v>
      </c>
      <c r="M46" t="s">
        <v>1</v>
      </c>
      <c r="N46" t="s">
        <v>0</v>
      </c>
      <c r="O46" t="s">
        <v>32</v>
      </c>
      <c r="T46" t="s">
        <v>2</v>
      </c>
      <c r="U46" t="s">
        <v>1</v>
      </c>
      <c r="V46" t="s">
        <v>0</v>
      </c>
      <c r="W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0.15495110614413174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>
        <f ca="1">VLOOKUP(CD45,regress!B:K,10,0)</f>
        <v>0.30335819074569359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>
        <f>A45</f>
        <v>202109</v>
      </c>
      <c r="B47" t="s">
        <v>2</v>
      </c>
      <c r="C47" s="1">
        <f>VLOOKUP($A47,Yixin_our!$A:$F,2,0)</f>
        <v>2.7318103830044401E-3</v>
      </c>
      <c r="D47" s="1">
        <f>VLOOKUP($A47,Yixin_our!$A:$F,3,0)</f>
        <v>0.98764168204106595</v>
      </c>
      <c r="E47" s="1">
        <f>VLOOKUP($A47,Yixin_our!$A:$F,4,0)</f>
        <v>9.6265075759294997E-3</v>
      </c>
      <c r="F47" s="1">
        <f>VLOOKUP($A47,Yixin_our!$A:$F,5,0)</f>
        <v>0</v>
      </c>
      <c r="G47" s="1">
        <f>VLOOKUP($A47,Yixin_our!$A:$F,6,0)</f>
        <v>0</v>
      </c>
      <c r="K47" t="s">
        <v>2</v>
      </c>
      <c r="L47" s="1">
        <f>IF(TYPE(D47)=1,IF(D47&gt;100%,100%,IF(D47&lt;0,0,D47)),D47)</f>
        <v>0.98764168204106595</v>
      </c>
      <c r="M47" s="1">
        <f t="shared" ref="M47:O49" si="44">IF(TYPE(E47)=1,IF(E47&gt;100%,100%,IF(E47&lt;0,0,E47)),E47)</f>
        <v>9.6265075759294997E-3</v>
      </c>
      <c r="N47" s="1">
        <f t="shared" si="44"/>
        <v>0</v>
      </c>
      <c r="O47" s="1">
        <f t="shared" si="44"/>
        <v>0</v>
      </c>
      <c r="P47" s="1"/>
      <c r="S47" t="s">
        <v>2</v>
      </c>
      <c r="T47" s="1">
        <f>IFERROR(L47/SUM($L47:$O47),"")</f>
        <v>0.99034712259334512</v>
      </c>
      <c r="U47" s="1">
        <f t="shared" ref="U47:W49" si="45">IFERROR(M47/SUM($L47:$O47),"")</f>
        <v>9.6528774066548684E-3</v>
      </c>
      <c r="V47" s="1">
        <f t="shared" si="45"/>
        <v>0</v>
      </c>
      <c r="W47" s="1">
        <f t="shared" si="45"/>
        <v>0</v>
      </c>
      <c r="X47" s="1"/>
      <c r="AA47" t="s">
        <v>2</v>
      </c>
      <c r="AB47" s="1">
        <f>IFERROR(T47,"")</f>
        <v>0.99034712259334512</v>
      </c>
      <c r="AC47" s="1">
        <f t="shared" ref="AC47:AF49" si="46">IFERROR(U47,"")</f>
        <v>9.6528774066548684E-3</v>
      </c>
      <c r="AD47" s="1">
        <f t="shared" si="46"/>
        <v>0</v>
      </c>
      <c r="AE47" s="1">
        <f t="shared" si="46"/>
        <v>0</v>
      </c>
      <c r="AF47" s="1">
        <f t="shared" si="46"/>
        <v>0</v>
      </c>
      <c r="AI47" t="s">
        <v>2</v>
      </c>
      <c r="AJ47" s="1">
        <f>IFERROR(AB47,"")</f>
        <v>0.99034712259334512</v>
      </c>
      <c r="AK47" s="1">
        <f>IF(AC47="","",SUM(AC47:AF47))</f>
        <v>9.6528774066548684E-3</v>
      </c>
      <c r="AL47" s="1">
        <v>0</v>
      </c>
      <c r="AM47" s="1">
        <v>0</v>
      </c>
      <c r="AN47" s="1">
        <v>0</v>
      </c>
      <c r="AQ47" t="s">
        <v>2</v>
      </c>
      <c r="AR47" s="1">
        <f>IF(AJ47="",AR40,MAX(AJ47,50%))</f>
        <v>0.99034712259334512</v>
      </c>
      <c r="AS47" s="1">
        <f>IF(AK47="",AS40,MIN(AK47,50%))</f>
        <v>9.6528774066548684E-3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>-_xlfn.NORM.S.INV(IF(AS47=0,0.01%,AS47))</f>
        <v>2.3395738406837392</v>
      </c>
      <c r="BB47" s="10"/>
      <c r="BC47" s="10"/>
      <c r="BG47" t="s">
        <v>2</v>
      </c>
      <c r="BH47" s="10"/>
      <c r="BI47" s="10">
        <f>BA47-$BA$5</f>
        <v>0.70214788047592713</v>
      </c>
      <c r="BJ47" s="10"/>
      <c r="BK47" s="10"/>
      <c r="BO47" t="s">
        <v>2</v>
      </c>
      <c r="BP47" s="1">
        <f>AR47</f>
        <v>0.99034712259334512</v>
      </c>
      <c r="BQ47" s="1">
        <f t="shared" ref="BQ47:BT50" si="47">AS47</f>
        <v>9.6528774066548684E-3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0.95416715021342846</v>
      </c>
      <c r="BY47" s="1">
        <f ca="1"/>
        <v>3.574284304599664E-2</v>
      </c>
      <c r="BZ47" s="1">
        <f ca="1"/>
        <v>7.682995204885427E-3</v>
      </c>
      <c r="CA47" s="1">
        <f ca="1"/>
        <v>2.2885296684327637E-3</v>
      </c>
      <c r="CB47" s="1">
        <f ca="1"/>
        <v>1.1848186725648904E-4</v>
      </c>
      <c r="CE47" t="s">
        <v>2</v>
      </c>
      <c r="CF47" s="10"/>
      <c r="CG47" s="10">
        <f ca="1">MAX($CG$5+CD46,0)</f>
        <v>2.6385122966101888</v>
      </c>
      <c r="CH47" s="10"/>
      <c r="CI47" s="10"/>
      <c r="CJ47" s="10"/>
      <c r="CM47" t="s">
        <v>2</v>
      </c>
      <c r="CN47" s="1">
        <f ca="1">1-CO47</f>
        <v>0.99583646598118647</v>
      </c>
      <c r="CO47" s="1">
        <f ca="1">_xlfn.NORM.S.DIST(-CG47,1)</f>
        <v>4.1635340188135635E-3</v>
      </c>
      <c r="CP47" s="1">
        <v>0</v>
      </c>
      <c r="CQ47" s="1">
        <v>0</v>
      </c>
      <c r="CR47" s="1">
        <v>0</v>
      </c>
      <c r="CU47" t="s">
        <v>2</v>
      </c>
      <c r="CV47" s="1" cm="1">
        <f t="array" aca="1" ref="CV47:CZ51" ca="1">MMULT(CV40:CZ44,CN47:CR51)</f>
        <v>0.97145862729919052</v>
      </c>
      <c r="CW47" s="1">
        <f ca="1"/>
        <v>1.2241462234719936E-2</v>
      </c>
      <c r="CX47" s="1">
        <f ca="1"/>
        <v>1.0255787476393401E-2</v>
      </c>
      <c r="CY47" s="1">
        <f ca="1"/>
        <v>3.7907032792584543E-3</v>
      </c>
      <c r="CZ47" s="1">
        <f ca="1"/>
        <v>2.2534197104377316E-3</v>
      </c>
    </row>
    <row r="48" spans="1:104">
      <c r="A48" s="11">
        <f>A45</f>
        <v>202109</v>
      </c>
      <c r="B48" t="s">
        <v>1</v>
      </c>
      <c r="C48" s="1">
        <f>VLOOKUP($A48,Yixin_our!$G:$L,2,0)</f>
        <v>1.7156161341540299E-2</v>
      </c>
      <c r="D48" s="1">
        <f>VLOOKUP($A48,Yixin_our!$G:$L,3,0)</f>
        <v>0.41791589651705202</v>
      </c>
      <c r="E48" s="1">
        <f>VLOOKUP($A48,Yixin_our!$G:$L,4,0)</f>
        <v>0.46245860338214301</v>
      </c>
      <c r="F48" s="1">
        <f>VLOOKUP($A48,Yixin_our!$G:$L,5,0)</f>
        <v>0.10246933875926301</v>
      </c>
      <c r="G48" s="1">
        <f>VLOOKUP($A48,Yixin_our!$G:$L,6,0)</f>
        <v>0</v>
      </c>
      <c r="K48" t="s">
        <v>1</v>
      </c>
      <c r="L48" s="1">
        <f t="shared" ref="L48:L49" si="48">IF(TYPE(D48)=1,IF(D48&gt;100%,100%,IF(D48&lt;0,0,D48)),D48)</f>
        <v>0.41791589651705202</v>
      </c>
      <c r="M48" s="1">
        <f t="shared" si="44"/>
        <v>0.46245860338214301</v>
      </c>
      <c r="N48" s="1">
        <f t="shared" si="44"/>
        <v>0.10246933875926301</v>
      </c>
      <c r="O48" s="1">
        <f t="shared" si="44"/>
        <v>0</v>
      </c>
      <c r="P48" s="1"/>
      <c r="S48" t="s">
        <v>1</v>
      </c>
      <c r="T48" s="1">
        <f t="shared" ref="T48:T49" si="49">IFERROR(L48/SUM($L48:$O48),"")</f>
        <v>0.42521088303050286</v>
      </c>
      <c r="U48" s="1">
        <f t="shared" si="45"/>
        <v>0.47053111103934908</v>
      </c>
      <c r="V48" s="1">
        <f t="shared" si="45"/>
        <v>0.10425800593014807</v>
      </c>
      <c r="W48" s="1">
        <f t="shared" si="45"/>
        <v>0</v>
      </c>
      <c r="X48" s="1"/>
      <c r="AA48" t="s">
        <v>1</v>
      </c>
      <c r="AB48" s="1">
        <f t="shared" ref="AB48:AB49" si="50">IFERROR(T48,"")</f>
        <v>0.42521088303050286</v>
      </c>
      <c r="AC48" s="1">
        <f t="shared" si="46"/>
        <v>0.47053111103934908</v>
      </c>
      <c r="AD48" s="1">
        <f t="shared" si="46"/>
        <v>0.10425800593014807</v>
      </c>
      <c r="AE48" s="1">
        <f t="shared" si="46"/>
        <v>0</v>
      </c>
      <c r="AF48" s="1">
        <f t="shared" si="46"/>
        <v>0</v>
      </c>
      <c r="AI48" t="s">
        <v>1</v>
      </c>
      <c r="AJ48" s="1">
        <f>IF(AB48="","",(SUM(AB48)))</f>
        <v>0.42521088303050286</v>
      </c>
      <c r="AK48" s="1">
        <f>IFERROR(AC48,"")</f>
        <v>0.47053111103934908</v>
      </c>
      <c r="AL48" s="1">
        <f>IF(AD48="","",(SUM(AD48:AF48)))</f>
        <v>0.10425800593014807</v>
      </c>
      <c r="AM48" s="1">
        <v>0</v>
      </c>
      <c r="AN48" s="1">
        <v>0</v>
      </c>
      <c r="AP48" s="34">
        <f>IF(AK48&gt;=MAX(AJ48,AL48),0,(MAX(AJ48,AL48)-AK48)/(2*MAX(AJ48,AL48)+MIN(AJ48,AL48)))</f>
        <v>0</v>
      </c>
      <c r="AQ48" t="s">
        <v>1</v>
      </c>
      <c r="AR48" s="1">
        <f>IF(AK48="",AR41,AJ48*(1-$AP48))</f>
        <v>0.42521088303050286</v>
      </c>
      <c r="AS48" s="1">
        <f>IF(AK48="",AS41,AK48+AJ48*$AP48+AL48*$AP48)</f>
        <v>0.47053111103934908</v>
      </c>
      <c r="AT48" s="1">
        <f>IF(AK48="",AT41,AL48*(1-$AP48))</f>
        <v>0.10425800593014807</v>
      </c>
      <c r="AU48" s="1">
        <v>0</v>
      </c>
      <c r="AV48" s="1">
        <v>0</v>
      </c>
      <c r="AW48" s="1"/>
      <c r="AY48" t="s">
        <v>1</v>
      </c>
      <c r="AZ48" s="10">
        <f>_xlfn.NORM.S.INV(IF(AR48=0,0.01%,AR48))</f>
        <v>-0.18858031024134583</v>
      </c>
      <c r="BA48" s="10"/>
      <c r="BB48" s="10">
        <f>-_xlfn.NORM.S.INV(IF(AT48=0,0.01%,AT48))</f>
        <v>1.2576564962148395</v>
      </c>
      <c r="BC48" s="10"/>
      <c r="BG48" t="s">
        <v>1</v>
      </c>
      <c r="BH48" s="10">
        <f>AZ48-$AZ$6</f>
        <v>-0.14712143363836824</v>
      </c>
      <c r="BI48" s="10"/>
      <c r="BJ48" s="10">
        <f>BB48-$BB$6</f>
        <v>-0.57981820911150939</v>
      </c>
      <c r="BK48" s="10"/>
      <c r="BO48" t="s">
        <v>1</v>
      </c>
      <c r="BP48" s="1">
        <f t="shared" ref="BP48:BP50" si="51">AR48</f>
        <v>0.42521088303050286</v>
      </c>
      <c r="BQ48" s="1">
        <f t="shared" si="47"/>
        <v>0.47053111103934908</v>
      </c>
      <c r="BR48" s="1">
        <f t="shared" si="47"/>
        <v>0.10425800593014807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0.90474272169163794</v>
      </c>
      <c r="BY48" s="1">
        <f ca="1"/>
        <v>4.170208584657005E-2</v>
      </c>
      <c r="BZ48" s="1">
        <f ca="1"/>
        <v>1.1008754345379613E-2</v>
      </c>
      <c r="CA48" s="1">
        <f ca="1"/>
        <v>1.0147906331484388E-2</v>
      </c>
      <c r="CB48" s="1">
        <f ca="1"/>
        <v>3.2398531784927659E-2</v>
      </c>
      <c r="CE48" t="s">
        <v>1</v>
      </c>
      <c r="CF48" s="10">
        <f ca="1">MIN($CF$6+CD46,0)</f>
        <v>-0.43778311948863469</v>
      </c>
      <c r="CG48" s="10"/>
      <c r="CH48" s="10">
        <f ca="1">MAX($CH$6+CD46,0)</f>
        <v>0.68870560555252935</v>
      </c>
      <c r="CI48" s="10"/>
      <c r="CJ48" s="10"/>
      <c r="CM48" t="s">
        <v>1</v>
      </c>
      <c r="CN48" s="1">
        <f ca="1">_xlfn.NORM.S.DIST(CF48,1)</f>
        <v>0.3307717544345119</v>
      </c>
      <c r="CO48" s="1">
        <f ca="1">1-CN48-CP48</f>
        <v>0.42372397160805203</v>
      </c>
      <c r="CP48" s="1">
        <f ca="1">_xlfn.NORM.S.DIST(-CH48,1)</f>
        <v>0.24550427395743607</v>
      </c>
      <c r="CQ48" s="1">
        <v>0</v>
      </c>
      <c r="CR48" s="1">
        <v>0</v>
      </c>
      <c r="CU48" t="s">
        <v>1</v>
      </c>
      <c r="CV48" s="1">
        <f ca="1"/>
        <v>0.48345251735498657</v>
      </c>
      <c r="CW48" s="1">
        <f ca="1"/>
        <v>4.2498922789619642E-2</v>
      </c>
      <c r="CX48" s="1">
        <f ca="1"/>
        <v>0.1219858379740739</v>
      </c>
      <c r="CY48" s="1">
        <f ca="1"/>
        <v>0.12051165483865005</v>
      </c>
      <c r="CZ48" s="1">
        <f ca="1"/>
        <v>0.23155106704266998</v>
      </c>
    </row>
    <row r="49" spans="1:104">
      <c r="A49" s="11">
        <f>A45</f>
        <v>202109</v>
      </c>
      <c r="B49" t="s">
        <v>0</v>
      </c>
      <c r="C49" s="1">
        <f>VLOOKUP($A49,Yixin_our!$M:$R,2,0)</f>
        <v>0</v>
      </c>
      <c r="D49" s="1">
        <f>VLOOKUP($A49,Yixin_our!$M:$R,3,0)</f>
        <v>0</v>
      </c>
      <c r="E49" s="1">
        <f>VLOOKUP($A49,Yixin_our!$M:$R,4,0)</f>
        <v>0.45440258602776901</v>
      </c>
      <c r="F49" s="1">
        <f>VLOOKUP($A49,Yixin_our!$M:$R,5,0)</f>
        <v>0</v>
      </c>
      <c r="G49" s="1">
        <f>VLOOKUP($A49,Yixin_our!$M:$R,6,0)</f>
        <v>0.54559741397223105</v>
      </c>
      <c r="K49" t="s">
        <v>0</v>
      </c>
      <c r="L49" s="1">
        <f t="shared" si="48"/>
        <v>0</v>
      </c>
      <c r="M49" s="1">
        <f t="shared" si="44"/>
        <v>0.45440258602776901</v>
      </c>
      <c r="N49" s="1">
        <f t="shared" si="44"/>
        <v>0</v>
      </c>
      <c r="O49" s="1">
        <f t="shared" si="44"/>
        <v>0.54559741397223105</v>
      </c>
      <c r="P49" s="1"/>
      <c r="S49" t="s">
        <v>0</v>
      </c>
      <c r="T49" s="1">
        <f t="shared" si="49"/>
        <v>0</v>
      </c>
      <c r="U49" s="1">
        <f t="shared" si="45"/>
        <v>0.45440258602776901</v>
      </c>
      <c r="V49" s="1">
        <f t="shared" si="45"/>
        <v>0</v>
      </c>
      <c r="W49" s="1">
        <f t="shared" si="45"/>
        <v>0.54559741397223105</v>
      </c>
      <c r="X49" s="1"/>
      <c r="AA49" t="s">
        <v>0</v>
      </c>
      <c r="AB49" s="1">
        <f t="shared" si="50"/>
        <v>0</v>
      </c>
      <c r="AC49" s="1">
        <f t="shared" si="46"/>
        <v>0.45440258602776901</v>
      </c>
      <c r="AD49" s="1">
        <f t="shared" si="46"/>
        <v>0</v>
      </c>
      <c r="AE49" s="1">
        <f t="shared" si="46"/>
        <v>0.54559741397223105</v>
      </c>
      <c r="AF49" s="1">
        <f t="shared" si="46"/>
        <v>0</v>
      </c>
      <c r="AI49" t="s">
        <v>0</v>
      </c>
      <c r="AJ49" s="1">
        <v>0</v>
      </c>
      <c r="AK49" s="1">
        <f>IF(AC49="","",(SUM(AB49:AC49)))</f>
        <v>0.45440258602776901</v>
      </c>
      <c r="AL49" s="1">
        <f>IFERROR(AD49,"")</f>
        <v>0</v>
      </c>
      <c r="AM49" s="1">
        <f>IF(AE49="","",(SUM(AE49:AF49)))</f>
        <v>0.54559741397223105</v>
      </c>
      <c r="AN49" s="1">
        <v>0</v>
      </c>
      <c r="AP49" s="34">
        <f>IF(AL49&gt;=MAX(AK49,AM49),0,(MAX(AK49,AM49)-AL49)/(2*MAX(AK49,AM49)+MIN(AK49,AM49)))</f>
        <v>0.35300098786399337</v>
      </c>
      <c r="AQ49" t="s">
        <v>0</v>
      </c>
      <c r="AR49" s="1">
        <v>0</v>
      </c>
      <c r="AS49" s="1">
        <f>IF(AL49="",AS42,AK49*(1-$AP49))</f>
        <v>0.29399802427201333</v>
      </c>
      <c r="AT49" s="1">
        <f>IF(AL49="",AT42,AL49+AK49*$AP49+AM49*$AP49)</f>
        <v>0.35300098786399337</v>
      </c>
      <c r="AU49" s="1">
        <f>IF(AL49="",AU42,AM49*(1-$AP49))</f>
        <v>0.35300098786399337</v>
      </c>
      <c r="AV49" s="1">
        <v>0</v>
      </c>
      <c r="AW49" s="1"/>
      <c r="AY49" t="s">
        <v>0</v>
      </c>
      <c r="AZ49" s="10"/>
      <c r="BA49" s="10">
        <f>_xlfn.NORM.S.INV(IF(AS49=0,0.01%,AS49))</f>
        <v>-0.54174229527636786</v>
      </c>
      <c r="BB49" s="10"/>
      <c r="BC49" s="10">
        <f>-_xlfn.NORM.S.INV(IF(AU49=0,0.01%,AU49))</f>
        <v>0.37723095794721456</v>
      </c>
      <c r="BG49" t="s">
        <v>0</v>
      </c>
      <c r="BH49" s="10"/>
      <c r="BI49" s="10">
        <f>BA49-$BA$7</f>
        <v>0.83756596902825586</v>
      </c>
      <c r="BJ49" s="10"/>
      <c r="BK49" s="10">
        <f>BC49-$BC$7</f>
        <v>0.27188353625461714</v>
      </c>
      <c r="BO49" t="s">
        <v>0</v>
      </c>
      <c r="BP49" s="1">
        <f t="shared" si="51"/>
        <v>0</v>
      </c>
      <c r="BQ49" s="1">
        <f t="shared" si="47"/>
        <v>0.29399802427201333</v>
      </c>
      <c r="BR49" s="1">
        <f t="shared" si="47"/>
        <v>0.35300098786399337</v>
      </c>
      <c r="BS49" s="1">
        <f t="shared" si="47"/>
        <v>0.35300098786399337</v>
      </c>
      <c r="BT49" s="1">
        <f t="shared" si="47"/>
        <v>0</v>
      </c>
      <c r="BW49" t="s">
        <v>0</v>
      </c>
      <c r="BX49" s="1">
        <f ca="1"/>
        <v>0.13241689938367196</v>
      </c>
      <c r="BY49" s="1">
        <f ca="1"/>
        <v>2.1550118581813459E-2</v>
      </c>
      <c r="BZ49" s="1">
        <f ca="1"/>
        <v>1.8360022161515045E-2</v>
      </c>
      <c r="CA49" s="1">
        <f ca="1"/>
        <v>7.6418723127376784E-2</v>
      </c>
      <c r="CB49" s="1">
        <f ca="1"/>
        <v>0.75125423674562286</v>
      </c>
      <c r="CE49" t="s">
        <v>0</v>
      </c>
      <c r="CF49" s="10"/>
      <c r="CG49" s="10">
        <f ca="1">MIN($CG$7+CD46,0)</f>
        <v>-1.1731280221015528</v>
      </c>
      <c r="CH49" s="10"/>
      <c r="CI49" s="10">
        <f ca="1">MAX($CI$7+CD46,0)</f>
        <v>0.78983276512358702</v>
      </c>
      <c r="CJ49" s="10"/>
      <c r="CM49" t="s">
        <v>0</v>
      </c>
      <c r="CN49" s="1">
        <v>0</v>
      </c>
      <c r="CO49" s="1">
        <f ca="1">_xlfn.NORM.S.DIST(CG49,1)</f>
        <v>0.1203722353674006</v>
      </c>
      <c r="CP49" s="1">
        <f ca="1">1-CO49-CQ49</f>
        <v>0.66481504402725256</v>
      </c>
      <c r="CQ49" s="1">
        <f ca="1">_xlfn.NORM.S.DIST(-CI49,1)</f>
        <v>0.21481272060534684</v>
      </c>
      <c r="CR49" s="1">
        <v>0</v>
      </c>
      <c r="CU49" t="s">
        <v>0</v>
      </c>
      <c r="CV49" s="1">
        <f ca="1"/>
        <v>9.002951099362283E-2</v>
      </c>
      <c r="CW49" s="1">
        <f ca="1"/>
        <v>3.6483695399176744E-2</v>
      </c>
      <c r="CX49" s="1">
        <f ca="1"/>
        <v>0.12213505535667823</v>
      </c>
      <c r="CY49" s="1">
        <f ca="1"/>
        <v>0.1508859348211383</v>
      </c>
      <c r="CZ49" s="1">
        <f ca="1"/>
        <v>0.60046580342938383</v>
      </c>
    </row>
    <row r="50" spans="1:104">
      <c r="L50" s="1"/>
      <c r="M50" s="1"/>
      <c r="N50" s="1"/>
      <c r="O50" s="1"/>
      <c r="P50" s="1"/>
      <c r="T50" s="1"/>
      <c r="U50" s="1"/>
      <c r="V50" s="1"/>
      <c r="W50" s="1"/>
      <c r="X50" s="1"/>
      <c r="Z50" s="33"/>
      <c r="AA50" t="s">
        <v>42</v>
      </c>
      <c r="AB50" s="1">
        <f>$AB$8</f>
        <v>0</v>
      </c>
      <c r="AC50" s="1">
        <f>$AC$8</f>
        <v>0</v>
      </c>
      <c r="AD50" s="1">
        <f ca="1">$AD$8</f>
        <v>2.4190212658628016E-2</v>
      </c>
      <c r="AE50" s="1">
        <f ca="1">$AE$8</f>
        <v>0.48790489367068596</v>
      </c>
      <c r="AF50" s="1">
        <f ca="1">$AF$8</f>
        <v>0.48790489367068596</v>
      </c>
      <c r="AI50" t="s">
        <v>42</v>
      </c>
      <c r="AJ50" s="1">
        <v>0</v>
      </c>
      <c r="AK50" s="1">
        <v>0</v>
      </c>
      <c r="AL50" s="1">
        <f ca="1">IF(AD50="","",(SUM(AB50:AD50)))</f>
        <v>2.4190212658628016E-2</v>
      </c>
      <c r="AM50" s="1">
        <f ca="1">IFERROR(AE50,"")</f>
        <v>0.48790489367068596</v>
      </c>
      <c r="AN50" s="1">
        <f ca="1">IF(AF50="","",(SUM(AF50)))</f>
        <v>0.48790489367068596</v>
      </c>
      <c r="AP50" s="34">
        <f ca="1">IF(AM50&gt;=MAX(AL50,AN50),0,(MAX(AL50,AN50)-AM50)/(2*MAX(AL50,AN50)+MIN(AL50,AN50)))</f>
        <v>0</v>
      </c>
      <c r="AQ50" t="s">
        <v>42</v>
      </c>
      <c r="AR50" s="1">
        <v>0</v>
      </c>
      <c r="AS50" s="1">
        <v>0</v>
      </c>
      <c r="AT50" s="1">
        <f ca="1">IF(AM50="",AT43,AL50*(1-$AP50))</f>
        <v>2.4190212658628016E-2</v>
      </c>
      <c r="AU50" s="1">
        <f ca="1">IF(AM50="",AU43,AM50+AL50*$AP50+AN50*$AP50)</f>
        <v>0.48790489367068596</v>
      </c>
      <c r="AV50" s="1">
        <f ca="1">IF(AM50="",AV43,AN50*(1-$AP50))</f>
        <v>0.48790489367068596</v>
      </c>
      <c r="AW50" s="1"/>
      <c r="AY50" t="s">
        <v>42</v>
      </c>
      <c r="AZ50" s="10"/>
      <c r="BA50" s="10"/>
      <c r="BB50" s="10">
        <f ca="1">_xlfn.NORM.S.INV(IF(AT50=0,0.01%,AT50))</f>
        <v>-1.9740115880407285</v>
      </c>
      <c r="BC50" s="10"/>
      <c r="BD50" s="10">
        <f ca="1">-_xlfn.NORM.S.INV(IF(AV50=0,0.01%,AV50))</f>
        <v>3.0322581597122308E-2</v>
      </c>
      <c r="BG50" t="s">
        <v>42</v>
      </c>
      <c r="BH50" s="10"/>
      <c r="BI50" s="10"/>
      <c r="BJ50" s="10">
        <f ca="1">BB50-$BB$8</f>
        <v>0</v>
      </c>
      <c r="BK50" s="10"/>
      <c r="BL50" s="10">
        <f ca="1">BD50-$BD$8</f>
        <v>-1.457167719820518E-16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2.4190212658628016E-2</v>
      </c>
      <c r="BS50" s="1">
        <f t="shared" ca="1" si="47"/>
        <v>0.48790489367068596</v>
      </c>
      <c r="BT50" s="1">
        <f t="shared" ca="1" si="47"/>
        <v>0.48790489367068596</v>
      </c>
      <c r="BW50" t="s">
        <v>42</v>
      </c>
      <c r="BX50" s="1">
        <f ca="1"/>
        <v>4.3298496587377338E-3</v>
      </c>
      <c r="BY50" s="1">
        <f ca="1"/>
        <v>2.8232580680003848E-3</v>
      </c>
      <c r="BZ50" s="1">
        <f ca="1"/>
        <v>3.6988720481171316E-3</v>
      </c>
      <c r="CA50" s="1">
        <f ca="1"/>
        <v>2.2338282319611488E-2</v>
      </c>
      <c r="CB50" s="1">
        <f ca="1"/>
        <v>0.96680973790553304</v>
      </c>
      <c r="CE50" t="s">
        <v>42</v>
      </c>
      <c r="CF50" s="10"/>
      <c r="CG50" s="10"/>
      <c r="CH50" s="10">
        <f ca="1">MIN($CH$8+CD46,0)</f>
        <v>-1.9507364833497429</v>
      </c>
      <c r="CI50" s="10"/>
      <c r="CJ50" s="10">
        <f ca="1">MAX($CJ$8+CD46,0)</f>
        <v>0.31851773912132864</v>
      </c>
      <c r="CM50" t="s">
        <v>42</v>
      </c>
      <c r="CN50" s="1">
        <v>0</v>
      </c>
      <c r="CO50" s="1">
        <v>0</v>
      </c>
      <c r="CP50" s="1">
        <f ca="1">_xlfn.NORM.S.DIST(CH50,1)</f>
        <v>2.5544200518280807E-2</v>
      </c>
      <c r="CQ50" s="1">
        <f ca="1">1-CP50-CR50</f>
        <v>0.59940967902632236</v>
      </c>
      <c r="CR50" s="1">
        <f ca="1">_xlfn.NORM.S.DIST(-CJ50,1)</f>
        <v>0.37504612045539681</v>
      </c>
      <c r="CU50" t="s">
        <v>42</v>
      </c>
      <c r="CV50" s="1">
        <f ca="1"/>
        <v>2.010768299258457E-3</v>
      </c>
      <c r="CW50" s="1">
        <f ca="1"/>
        <v>2.016518938400312E-3</v>
      </c>
      <c r="CX50" s="1">
        <f ca="1"/>
        <v>8.4243349153567647E-3</v>
      </c>
      <c r="CY50" s="1">
        <f ca="1"/>
        <v>3.0564580073034853E-2</v>
      </c>
      <c r="CZ50" s="1">
        <f ca="1"/>
        <v>0.95698379777394971</v>
      </c>
    </row>
    <row r="51" spans="1:104">
      <c r="J51" s="36"/>
      <c r="K51" s="26"/>
      <c r="L51" s="26"/>
      <c r="M51" s="26"/>
      <c r="N51" s="26"/>
      <c r="O51" s="26"/>
      <c r="P51" s="26"/>
      <c r="Q51" s="26"/>
      <c r="R51" s="36"/>
      <c r="S51" s="26"/>
      <c r="T51" s="26"/>
      <c r="U51" s="26"/>
      <c r="V51" s="26"/>
      <c r="W51" s="26"/>
      <c r="X51" s="26"/>
      <c r="Y51" s="26"/>
      <c r="Z51" s="36"/>
      <c r="AA51" s="26"/>
      <c r="AB51" s="26"/>
      <c r="AC51" s="26"/>
      <c r="AD51" s="26"/>
      <c r="AE51" s="26"/>
      <c r="AF51" s="26"/>
      <c r="AG51" s="26"/>
      <c r="AH51" s="36"/>
      <c r="AI51" s="26"/>
      <c r="AJ51" s="26"/>
      <c r="AK51" s="26"/>
      <c r="AL51" s="26"/>
      <c r="AM51" s="26"/>
      <c r="AN51" s="26"/>
      <c r="AO51" s="26"/>
      <c r="AP51" s="36"/>
      <c r="AQ51" s="26"/>
      <c r="AR51" s="26"/>
      <c r="AS51" s="26"/>
      <c r="AT51" s="26"/>
      <c r="AU51" s="26"/>
      <c r="AV51" s="26"/>
      <c r="AW51" s="26"/>
      <c r="AX51" s="36"/>
      <c r="AY51" s="26"/>
      <c r="AZ51" s="26"/>
      <c r="BA51" s="26"/>
      <c r="BB51" s="26"/>
      <c r="BC51" s="26"/>
      <c r="BD51" s="26"/>
      <c r="BE51" s="26"/>
      <c r="BF51" s="36"/>
      <c r="BG51" s="26"/>
      <c r="BH51" s="26"/>
      <c r="BI51" s="26"/>
      <c r="BJ51" s="26"/>
      <c r="BK51" s="26"/>
      <c r="BL51" s="26"/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>
        <f ca="1"/>
        <v>0</v>
      </c>
      <c r="CW51" s="1">
        <f ca="1"/>
        <v>0</v>
      </c>
      <c r="CX51" s="1">
        <f ca="1"/>
        <v>0</v>
      </c>
      <c r="CY51" s="1">
        <f ca="1"/>
        <v>0</v>
      </c>
      <c r="CZ51" s="1">
        <f ca="1"/>
        <v>1</v>
      </c>
    </row>
    <row r="52" spans="1:104">
      <c r="A52" s="9">
        <f>IF(RIGHT(A45,2)="12",(VALUE(LEFT(A45,4))+1)*100+1,A45+1)</f>
        <v>202110</v>
      </c>
      <c r="J52" s="9">
        <f>$A52</f>
        <v>202110</v>
      </c>
      <c r="R52" s="9">
        <f>$A52</f>
        <v>202110</v>
      </c>
      <c r="Z52" s="9">
        <f>$A52</f>
        <v>202110</v>
      </c>
      <c r="AH52" s="9">
        <f>$A52</f>
        <v>202110</v>
      </c>
      <c r="AP52" s="9">
        <f>$A52</f>
        <v>202110</v>
      </c>
      <c r="AX52" s="9">
        <f>$A52</f>
        <v>202110</v>
      </c>
      <c r="BF52" s="9">
        <f>$A52</f>
        <v>202110</v>
      </c>
      <c r="BN52" s="9">
        <f>$A52</f>
        <v>202110</v>
      </c>
      <c r="BO52" s="9">
        <f>BO45+1</f>
        <v>7</v>
      </c>
      <c r="BV52" s="9">
        <f>$A52</f>
        <v>202110</v>
      </c>
      <c r="BW52" s="9">
        <f>BW45+1</f>
        <v>7</v>
      </c>
      <c r="CD52" s="9">
        <f>$A52</f>
        <v>202110</v>
      </c>
      <c r="CE52" s="9">
        <f>CE45+1</f>
        <v>7</v>
      </c>
      <c r="CL52" s="9">
        <f>$A52</f>
        <v>202110</v>
      </c>
      <c r="CM52" s="9">
        <f>CM45+1</f>
        <v>7</v>
      </c>
      <c r="CT52" s="9">
        <f>$A52</f>
        <v>202110</v>
      </c>
      <c r="CU52" s="9">
        <f>CU45+1</f>
        <v>7</v>
      </c>
    </row>
    <row r="53" spans="1:104">
      <c r="C53" t="s">
        <v>33</v>
      </c>
      <c r="D53" t="s">
        <v>2</v>
      </c>
      <c r="E53" t="s">
        <v>1</v>
      </c>
      <c r="F53" t="s">
        <v>0</v>
      </c>
      <c r="G53" t="s">
        <v>32</v>
      </c>
      <c r="L53" t="s">
        <v>2</v>
      </c>
      <c r="M53" t="s">
        <v>1</v>
      </c>
      <c r="N53" t="s">
        <v>0</v>
      </c>
      <c r="O53" t="s">
        <v>32</v>
      </c>
      <c r="T53" t="s">
        <v>2</v>
      </c>
      <c r="U53" t="s">
        <v>1</v>
      </c>
      <c r="V53" t="s">
        <v>0</v>
      </c>
      <c r="W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-0.24412552696377582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>
        <f ca="1">VLOOKUP(CD52,regress!B:K,10,0)</f>
        <v>-0.73844139942386455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>
        <f>A52</f>
        <v>202110</v>
      </c>
      <c r="B54" t="s">
        <v>2</v>
      </c>
      <c r="C54" s="1">
        <f>VLOOKUP($A54,Yixin_our!$A:$F,2,0)</f>
        <v>3.7649594962944899E-3</v>
      </c>
      <c r="D54" s="1">
        <f>VLOOKUP($A54,Yixin_our!$A:$F,3,0)</f>
        <v>0.98900602097660995</v>
      </c>
      <c r="E54" s="1">
        <f>VLOOKUP($A54,Yixin_our!$A:$F,4,0)</f>
        <v>7.1662545383448803E-3</v>
      </c>
      <c r="F54" s="1">
        <f>VLOOKUP($A54,Yixin_our!$A:$F,5,0)</f>
        <v>6.2764988750146303E-5</v>
      </c>
      <c r="G54" s="1">
        <f>VLOOKUP($A54,Yixin_our!$A:$F,6,0)</f>
        <v>0</v>
      </c>
      <c r="K54" t="s">
        <v>2</v>
      </c>
      <c r="L54" s="1">
        <f>IF(TYPE(D54)=1,IF(D54&gt;100%,100%,IF(D54&lt;0,0,D54)),D54)</f>
        <v>0.98900602097660995</v>
      </c>
      <c r="M54" s="1">
        <f t="shared" ref="M54:O56" si="52">IF(TYPE(E54)=1,IF(E54&gt;100%,100%,IF(E54&lt;0,0,E54)),E54)</f>
        <v>7.1662545383448803E-3</v>
      </c>
      <c r="N54" s="1">
        <f t="shared" si="52"/>
        <v>6.2764988750146303E-5</v>
      </c>
      <c r="O54" s="1">
        <f t="shared" si="52"/>
        <v>0</v>
      </c>
      <c r="P54" s="1"/>
      <c r="S54" t="s">
        <v>2</v>
      </c>
      <c r="T54" s="1">
        <f>IFERROR(L54/SUM($L54:$O54),"")</f>
        <v>0.99274366064915776</v>
      </c>
      <c r="U54" s="1">
        <f t="shared" ref="U54:W56" si="53">IFERROR(M54/SUM($L54:$O54),"")</f>
        <v>7.193337161400748E-3</v>
      </c>
      <c r="V54" s="1">
        <f t="shared" si="53"/>
        <v>6.3002189441571728E-5</v>
      </c>
      <c r="W54" s="1">
        <f t="shared" si="53"/>
        <v>0</v>
      </c>
      <c r="X54" s="1"/>
      <c r="AA54" t="s">
        <v>2</v>
      </c>
      <c r="AB54" s="1">
        <f>IFERROR(T54,"")</f>
        <v>0.99274366064915776</v>
      </c>
      <c r="AC54" s="1">
        <f t="shared" ref="AC54:AF56" si="54">IFERROR(U54,"")</f>
        <v>7.193337161400748E-3</v>
      </c>
      <c r="AD54" s="1">
        <f t="shared" si="54"/>
        <v>6.3002189441571728E-5</v>
      </c>
      <c r="AE54" s="1">
        <f t="shared" si="54"/>
        <v>0</v>
      </c>
      <c r="AF54" s="1">
        <f t="shared" si="54"/>
        <v>0</v>
      </c>
      <c r="AI54" t="s">
        <v>2</v>
      </c>
      <c r="AJ54" s="1">
        <f>IFERROR(AB54,"")</f>
        <v>0.99274366064915776</v>
      </c>
      <c r="AK54" s="1">
        <f>IF(AC54="","",SUM(AC54:AF54))</f>
        <v>7.2563393508423193E-3</v>
      </c>
      <c r="AL54" s="1">
        <v>0</v>
      </c>
      <c r="AM54" s="1">
        <v>0</v>
      </c>
      <c r="AN54" s="1">
        <v>0</v>
      </c>
      <c r="AQ54" t="s">
        <v>2</v>
      </c>
      <c r="AR54" s="1">
        <f>IF(AJ54="",AR47,MAX(AJ54,50%))</f>
        <v>0.99274366064915776</v>
      </c>
      <c r="AS54" s="1">
        <f>IF(AK54="",AS47,MIN(AK54,50%))</f>
        <v>7.2563393508423193E-3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>-_xlfn.NORM.S.INV(IF(AS54=0,0.01%,AS54))</f>
        <v>2.4443167484803108</v>
      </c>
      <c r="BB54" s="10"/>
      <c r="BC54" s="10"/>
      <c r="BG54" t="s">
        <v>2</v>
      </c>
      <c r="BH54" s="10"/>
      <c r="BI54" s="10">
        <f>BA54-$BA$5</f>
        <v>0.80689078827249872</v>
      </c>
      <c r="BJ54" s="10"/>
      <c r="BK54" s="10"/>
      <c r="BO54" t="s">
        <v>2</v>
      </c>
      <c r="BP54" s="1">
        <f>AR54</f>
        <v>0.99274366064915776</v>
      </c>
      <c r="BQ54" s="1">
        <f t="shared" ref="BQ54:BT57" si="55">AS54</f>
        <v>7.2563393508423193E-3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0.96443377336651759</v>
      </c>
      <c r="BY54" s="1">
        <f ca="1"/>
        <v>2.4114144431838569E-2</v>
      </c>
      <c r="BZ54" s="1">
        <f ca="1"/>
        <v>5.2589330828667364E-3</v>
      </c>
      <c r="CA54" s="1">
        <f ca="1"/>
        <v>4.9580824269816115E-3</v>
      </c>
      <c r="CB54" s="1">
        <f ca="1"/>
        <v>1.2350666917953868E-3</v>
      </c>
      <c r="CE54" t="s">
        <v>2</v>
      </c>
      <c r="CF54" s="10"/>
      <c r="CG54" s="10">
        <f ca="1">MAX($CG$5+CD53,0)</f>
        <v>1.5967127064406306</v>
      </c>
      <c r="CH54" s="10"/>
      <c r="CI54" s="10"/>
      <c r="CJ54" s="10"/>
      <c r="CM54" t="s">
        <v>2</v>
      </c>
      <c r="CN54" s="1">
        <f ca="1">1-CO54</f>
        <v>0.94483511901594697</v>
      </c>
      <c r="CO54" s="1">
        <f ca="1">_xlfn.NORM.S.DIST(-CG54,1)</f>
        <v>5.5164880984053054E-2</v>
      </c>
      <c r="CP54" s="1">
        <v>0</v>
      </c>
      <c r="CQ54" s="1">
        <v>0</v>
      </c>
      <c r="CR54" s="1">
        <v>0</v>
      </c>
      <c r="CU54" t="s">
        <v>2</v>
      </c>
      <c r="CV54" s="1" cm="1">
        <f t="array" aca="1" ref="CV54:CZ58" ca="1">MMULT(CV47:CZ51,CN54:CR58)</f>
        <v>0.91871891537613037</v>
      </c>
      <c r="CW54" s="1">
        <f ca="1"/>
        <v>5.8997691288078982E-2</v>
      </c>
      <c r="CX54" s="1">
        <f ca="1"/>
        <v>1.1116620476667121E-2</v>
      </c>
      <c r="CY54" s="1">
        <f ca="1"/>
        <v>7.0180015090566105E-3</v>
      </c>
      <c r="CZ54" s="1">
        <f ca="1"/>
        <v>4.1487713500669588E-3</v>
      </c>
    </row>
    <row r="55" spans="1:104">
      <c r="A55" s="11">
        <f>A52</f>
        <v>202110</v>
      </c>
      <c r="B55" t="s">
        <v>1</v>
      </c>
      <c r="C55" s="1">
        <f>VLOOKUP($A55,Yixin_our!$G:$L,2,0)</f>
        <v>3.5672001773060402E-2</v>
      </c>
      <c r="D55" s="1">
        <f>VLOOKUP($A55,Yixin_our!$G:$L,3,0)</f>
        <v>0.50532737206628897</v>
      </c>
      <c r="E55" s="1">
        <f>VLOOKUP($A55,Yixin_our!$G:$L,4,0)</f>
        <v>0.41896114701884402</v>
      </c>
      <c r="F55" s="1">
        <f>VLOOKUP($A55,Yixin_our!$G:$L,5,0)</f>
        <v>3.32744622597494E-2</v>
      </c>
      <c r="G55" s="1">
        <f>VLOOKUP($A55,Yixin_our!$G:$L,6,0)</f>
        <v>6.7650168820572176E-3</v>
      </c>
      <c r="K55" t="s">
        <v>1</v>
      </c>
      <c r="L55" s="1">
        <f t="shared" ref="L55:L56" si="56">IF(TYPE(D55)=1,IF(D55&gt;100%,100%,IF(D55&lt;0,0,D55)),D55)</f>
        <v>0.50532737206628897</v>
      </c>
      <c r="M55" s="1">
        <f t="shared" si="52"/>
        <v>0.41896114701884402</v>
      </c>
      <c r="N55" s="1">
        <f t="shared" si="52"/>
        <v>3.32744622597494E-2</v>
      </c>
      <c r="O55" s="1">
        <f t="shared" si="52"/>
        <v>6.7650168820572176E-3</v>
      </c>
      <c r="P55" s="1"/>
      <c r="S55" t="s">
        <v>1</v>
      </c>
      <c r="T55" s="1">
        <f t="shared" ref="T55:T56" si="57">IFERROR(L55/SUM($L55:$O55),"")</f>
        <v>0.5240202223677094</v>
      </c>
      <c r="U55" s="1">
        <f t="shared" si="53"/>
        <v>0.43445917549751367</v>
      </c>
      <c r="V55" s="1">
        <f t="shared" si="53"/>
        <v>3.4505336691384517E-2</v>
      </c>
      <c r="W55" s="1">
        <f t="shared" si="53"/>
        <v>7.0152654433924006E-3</v>
      </c>
      <c r="X55" s="1"/>
      <c r="AA55" t="s">
        <v>1</v>
      </c>
      <c r="AB55" s="1">
        <f t="shared" ref="AB55:AB56" si="58">IFERROR(T55,"")</f>
        <v>0.5240202223677094</v>
      </c>
      <c r="AC55" s="1">
        <f t="shared" si="54"/>
        <v>0.43445917549751367</v>
      </c>
      <c r="AD55" s="1">
        <f t="shared" si="54"/>
        <v>3.4505336691384517E-2</v>
      </c>
      <c r="AE55" s="1">
        <f t="shared" si="54"/>
        <v>7.0152654433924006E-3</v>
      </c>
      <c r="AF55" s="1">
        <f t="shared" si="54"/>
        <v>0</v>
      </c>
      <c r="AI55" t="s">
        <v>1</v>
      </c>
      <c r="AJ55" s="1">
        <f>IF(AB55="","",(SUM(AB55)))</f>
        <v>0.5240202223677094</v>
      </c>
      <c r="AK55" s="1">
        <f>IFERROR(AC55,"")</f>
        <v>0.43445917549751367</v>
      </c>
      <c r="AL55" s="1">
        <f>IF(AD55="","",(SUM(AD55:AF55)))</f>
        <v>4.1520602134776916E-2</v>
      </c>
      <c r="AM55" s="1">
        <v>0</v>
      </c>
      <c r="AN55" s="1">
        <v>0</v>
      </c>
      <c r="AP55" s="34">
        <f>IF(AK55&gt;=MAX(AJ55,AL55),0,(MAX(AJ55,AL55)-AK55)/(2*MAX(AJ55,AL55)+MIN(AJ55,AL55)))</f>
        <v>8.2199200427973393E-2</v>
      </c>
      <c r="AQ55" t="s">
        <v>1</v>
      </c>
      <c r="AR55" s="1">
        <f>IF(AK55="",AR48,AJ55*(1-$AP55))</f>
        <v>0.48094617908099491</v>
      </c>
      <c r="AS55" s="1">
        <f>IF(AK55="",AS48,AK55+AJ55*$AP55+AL55*$AP55)</f>
        <v>0.48094617908099491</v>
      </c>
      <c r="AT55" s="1">
        <f>IF(AK55="",AT48,AL55*(1-$AP55))</f>
        <v>3.8107641838010249E-2</v>
      </c>
      <c r="AU55" s="1">
        <v>0</v>
      </c>
      <c r="AV55" s="1">
        <v>0</v>
      </c>
      <c r="AY55" t="s">
        <v>1</v>
      </c>
      <c r="AZ55" s="10">
        <f>_xlfn.NORM.S.INV(IF(AR55=0,0.01%,AR55))</f>
        <v>-4.7779018631866371E-2</v>
      </c>
      <c r="BA55" s="10"/>
      <c r="BB55" s="10">
        <f>-_xlfn.NORM.S.INV(IF(AT55=0,0.01%,AT55))</f>
        <v>1.7730810131799624</v>
      </c>
      <c r="BC55" s="10"/>
      <c r="BG55" t="s">
        <v>1</v>
      </c>
      <c r="BH55" s="10">
        <f>AZ55-$AZ$6</f>
        <v>-6.320142028888788E-3</v>
      </c>
      <c r="BI55" s="10"/>
      <c r="BJ55" s="10">
        <f>BB55-$BB$6</f>
        <v>-6.4393692146386572E-2</v>
      </c>
      <c r="BK55" s="10"/>
      <c r="BO55" t="s">
        <v>1</v>
      </c>
      <c r="BP55" s="1">
        <f t="shared" ref="BP55:BP57" si="59">AR55</f>
        <v>0.48094617908099491</v>
      </c>
      <c r="BQ55" s="1">
        <f t="shared" si="55"/>
        <v>0.48094617908099491</v>
      </c>
      <c r="BR55" s="1">
        <f t="shared" si="55"/>
        <v>3.8107641838010249E-2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0.91823406032545429</v>
      </c>
      <c r="BY55" s="1">
        <f ca="1"/>
        <v>2.6621579061414713E-2</v>
      </c>
      <c r="BZ55" s="1">
        <f ca="1"/>
        <v>7.3390253362272985E-3</v>
      </c>
      <c r="CA55" s="1">
        <f ca="1"/>
        <v>1.0455590332332777E-2</v>
      </c>
      <c r="CB55" s="1">
        <f ca="1"/>
        <v>3.7349744944570627E-2</v>
      </c>
      <c r="CE55" t="s">
        <v>1</v>
      </c>
      <c r="CF55" s="10">
        <f ca="1">MIN($CF$6+CD53,0)</f>
        <v>-1.4795827096581928</v>
      </c>
      <c r="CG55" s="10"/>
      <c r="CH55" s="10">
        <f ca="1">MAX($CH$6+CD53,0)</f>
        <v>0</v>
      </c>
      <c r="CI55" s="10"/>
      <c r="CJ55" s="10"/>
      <c r="CM55" t="s">
        <v>1</v>
      </c>
      <c r="CN55" s="1">
        <f ca="1">_xlfn.NORM.S.DIST(CF55,1)</f>
        <v>6.9492321792937614E-2</v>
      </c>
      <c r="CO55" s="1">
        <f ca="1">1-CN55-CP55</f>
        <v>0.43050767820706237</v>
      </c>
      <c r="CP55" s="1">
        <f ca="1">_xlfn.NORM.S.DIST(-CH55,1)</f>
        <v>0.5</v>
      </c>
      <c r="CQ55" s="1">
        <v>0</v>
      </c>
      <c r="CR55" s="1">
        <v>0</v>
      </c>
      <c r="CU55" t="s">
        <v>1</v>
      </c>
      <c r="CV55" s="1">
        <f ca="1"/>
        <v>0.45973626559200736</v>
      </c>
      <c r="CW55" s="1">
        <f ca="1"/>
        <v>4.6598190677401952E-2</v>
      </c>
      <c r="CX55" s="1">
        <f ca="1"/>
        <v>8.0776612640497153E-2</v>
      </c>
      <c r="CY55" s="1">
        <f ca="1"/>
        <v>0.12108203662809866</v>
      </c>
      <c r="CZ55" s="1">
        <f ca="1"/>
        <v>0.29180689446199498</v>
      </c>
    </row>
    <row r="56" spans="1:104">
      <c r="A56" s="11">
        <f>A52</f>
        <v>202110</v>
      </c>
      <c r="B56" t="s">
        <v>0</v>
      </c>
      <c r="C56" s="1">
        <f>VLOOKUP($A56,Yixin_our!$M:$R,2,0)</f>
        <v>0.149579935008918</v>
      </c>
      <c r="D56" s="1">
        <f>VLOOKUP($A56,Yixin_our!$M:$R,3,0)</f>
        <v>0</v>
      </c>
      <c r="E56" s="1">
        <f>VLOOKUP($A56,Yixin_our!$M:$R,4,0)</f>
        <v>0</v>
      </c>
      <c r="F56" s="1">
        <f>VLOOKUP($A56,Yixin_our!$M:$R,5,0)</f>
        <v>5.5101466091173598E-2</v>
      </c>
      <c r="G56" s="1">
        <f>VLOOKUP($A56,Yixin_our!$M:$R,6,0)</f>
        <v>0.79531859889990841</v>
      </c>
      <c r="K56" t="s">
        <v>0</v>
      </c>
      <c r="L56" s="1">
        <f t="shared" si="56"/>
        <v>0</v>
      </c>
      <c r="M56" s="1">
        <f t="shared" si="52"/>
        <v>0</v>
      </c>
      <c r="N56" s="1">
        <f t="shared" si="52"/>
        <v>5.5101466091173598E-2</v>
      </c>
      <c r="O56" s="1">
        <f t="shared" si="52"/>
        <v>0.79531859889990841</v>
      </c>
      <c r="P56" s="1"/>
      <c r="S56" t="s">
        <v>0</v>
      </c>
      <c r="T56" s="1">
        <f t="shared" si="57"/>
        <v>0</v>
      </c>
      <c r="U56" s="1">
        <f t="shared" si="53"/>
        <v>0</v>
      </c>
      <c r="V56" s="1">
        <f t="shared" si="53"/>
        <v>6.4793233790587268E-2</v>
      </c>
      <c r="W56" s="1">
        <f t="shared" si="53"/>
        <v>0.93520676620941268</v>
      </c>
      <c r="X56" s="1"/>
      <c r="AA56" t="s">
        <v>0</v>
      </c>
      <c r="AB56" s="1">
        <f t="shared" si="58"/>
        <v>0</v>
      </c>
      <c r="AC56" s="1">
        <f t="shared" si="54"/>
        <v>0</v>
      </c>
      <c r="AD56" s="1">
        <f t="shared" si="54"/>
        <v>6.4793233790587268E-2</v>
      </c>
      <c r="AE56" s="1">
        <f t="shared" si="54"/>
        <v>0.93520676620941268</v>
      </c>
      <c r="AF56" s="1">
        <f t="shared" si="54"/>
        <v>0</v>
      </c>
      <c r="AI56" t="s">
        <v>0</v>
      </c>
      <c r="AJ56" s="1">
        <v>0</v>
      </c>
      <c r="AK56" s="1">
        <f>IF(AC56="","",(SUM(AB56:AC56)))</f>
        <v>0</v>
      </c>
      <c r="AL56" s="1">
        <f>IFERROR(AD56,"")</f>
        <v>6.4793233790587268E-2</v>
      </c>
      <c r="AM56" s="1">
        <f>IF(AE56="","",(SUM(AE56:AF56)))</f>
        <v>0.93520676620941268</v>
      </c>
      <c r="AN56" s="1">
        <v>0</v>
      </c>
      <c r="AP56" s="34">
        <f>IF(AL56&gt;=MAX(AK56,AM56),0,(MAX(AK56,AM56)-AL56)/(2*MAX(AK56,AM56)+MIN(AK56,AM56)))</f>
        <v>0.46535887242710627</v>
      </c>
      <c r="AQ56" t="s">
        <v>0</v>
      </c>
      <c r="AR56" s="1">
        <v>0</v>
      </c>
      <c r="AS56" s="1">
        <f>IF(AL56="",AS49,AK56*(1-$AP56))</f>
        <v>0</v>
      </c>
      <c r="AT56" s="1">
        <f>IF(AL56="",AT49,AL56+AK56*$AP56+AM56*$AP56)</f>
        <v>0.49999999999999994</v>
      </c>
      <c r="AU56" s="1">
        <f>IF(AL56="",AU49,AM56*(1-$AP56))</f>
        <v>0.5</v>
      </c>
      <c r="AV56" s="1">
        <v>0</v>
      </c>
      <c r="AY56" t="s">
        <v>0</v>
      </c>
      <c r="AZ56" s="10"/>
      <c r="BA56" s="10">
        <f>_xlfn.NORM.S.INV(IF(AS56=0,0.01%,AS56))</f>
        <v>-3.71901648545568</v>
      </c>
      <c r="BB56" s="10"/>
      <c r="BC56" s="10">
        <f>-_xlfn.NORM.S.INV(IF(AU56=0,0.01%,AU56))</f>
        <v>0</v>
      </c>
      <c r="BG56" t="s">
        <v>0</v>
      </c>
      <c r="BH56" s="10"/>
      <c r="BI56" s="10">
        <f>BA56-$BA$7</f>
        <v>-2.3397082211510565</v>
      </c>
      <c r="BJ56" s="10"/>
      <c r="BK56" s="10">
        <f>BC56-$BC$7</f>
        <v>-0.10534742169259739</v>
      </c>
      <c r="BO56" t="s">
        <v>0</v>
      </c>
      <c r="BP56" s="1">
        <f t="shared" si="59"/>
        <v>0</v>
      </c>
      <c r="BQ56" s="1">
        <f t="shared" si="55"/>
        <v>0</v>
      </c>
      <c r="BR56" s="1">
        <f t="shared" si="55"/>
        <v>0.49999999999999994</v>
      </c>
      <c r="BS56" s="1">
        <f t="shared" si="55"/>
        <v>0.5</v>
      </c>
      <c r="BT56" s="1">
        <f t="shared" si="55"/>
        <v>0</v>
      </c>
      <c r="BW56" t="s">
        <v>0</v>
      </c>
      <c r="BX56" s="1">
        <f ca="1"/>
        <v>0.14182048461662325</v>
      </c>
      <c r="BY56" s="1">
        <f ca="1"/>
        <v>1.1325309148379798E-2</v>
      </c>
      <c r="BZ56" s="1">
        <f ca="1"/>
        <v>1.1849820444791976E-2</v>
      </c>
      <c r="CA56" s="1">
        <f ca="1"/>
        <v>4.6465080062669882E-2</v>
      </c>
      <c r="CB56" s="1">
        <f ca="1"/>
        <v>0.78853930572753517</v>
      </c>
      <c r="CE56" t="s">
        <v>0</v>
      </c>
      <c r="CF56" s="10"/>
      <c r="CG56" s="10">
        <f ca="1">MIN($CG$7+CD53,0)</f>
        <v>-2.2149276122711106</v>
      </c>
      <c r="CH56" s="10"/>
      <c r="CI56" s="10">
        <f ca="1">MAX($CI$7+CD53,0)</f>
        <v>0</v>
      </c>
      <c r="CJ56" s="10"/>
      <c r="CM56" t="s">
        <v>0</v>
      </c>
      <c r="CN56" s="1">
        <v>0</v>
      </c>
      <c r="CO56" s="1">
        <f ca="1">_xlfn.NORM.S.DIST(CG56,1)</f>
        <v>1.3382516747229871E-2</v>
      </c>
      <c r="CP56" s="1">
        <f ca="1">1-CO56-CQ56</f>
        <v>0.4866174832527701</v>
      </c>
      <c r="CQ56" s="1">
        <f ca="1">_xlfn.NORM.S.DIST(-CI56,1)</f>
        <v>0.5</v>
      </c>
      <c r="CR56" s="1">
        <v>0</v>
      </c>
      <c r="CU56" t="s">
        <v>0</v>
      </c>
      <c r="CV56" s="1">
        <f ca="1"/>
        <v>8.7598380435482237E-2</v>
      </c>
      <c r="CW56" s="1">
        <f ca="1"/>
        <v>2.2307452681463558E-2</v>
      </c>
      <c r="CX56" s="1">
        <f ca="1"/>
        <v>7.7883628987765741E-2</v>
      </c>
      <c r="CY56" s="1">
        <f ca="1"/>
        <v>0.13630176705533539</v>
      </c>
      <c r="CZ56" s="1">
        <f ca="1"/>
        <v>0.67590877083995293</v>
      </c>
    </row>
    <row r="57" spans="1:104">
      <c r="L57" s="1"/>
      <c r="M57" s="1"/>
      <c r="N57" s="1"/>
      <c r="O57" s="1"/>
      <c r="P57" s="1"/>
      <c r="T57" s="1"/>
      <c r="U57" s="1"/>
      <c r="V57" s="1"/>
      <c r="W57" s="1"/>
      <c r="X57" s="1"/>
      <c r="Z57" s="33"/>
      <c r="AA57" t="s">
        <v>42</v>
      </c>
      <c r="AB57" s="1">
        <f>$AB$8</f>
        <v>0</v>
      </c>
      <c r="AC57" s="1">
        <f>$AC$8</f>
        <v>0</v>
      </c>
      <c r="AD57" s="1">
        <f ca="1">$AD$8</f>
        <v>2.4190212658628016E-2</v>
      </c>
      <c r="AE57" s="1">
        <f ca="1">$AE$8</f>
        <v>0.48790489367068596</v>
      </c>
      <c r="AF57" s="1">
        <f ca="1">$AF$8</f>
        <v>0.48790489367068596</v>
      </c>
      <c r="AI57" t="s">
        <v>42</v>
      </c>
      <c r="AJ57" s="1">
        <v>0</v>
      </c>
      <c r="AK57" s="1">
        <v>0</v>
      </c>
      <c r="AL57" s="1">
        <f ca="1">IF(AD57="","",(SUM(AB57:AD57)))</f>
        <v>2.4190212658628016E-2</v>
      </c>
      <c r="AM57" s="1">
        <f ca="1">IFERROR(AE57,"")</f>
        <v>0.48790489367068596</v>
      </c>
      <c r="AN57" s="1">
        <f ca="1">IF(AF57="","",(SUM(AF57)))</f>
        <v>0.48790489367068596</v>
      </c>
      <c r="AP57" s="34">
        <f ca="1">IF(AM57&gt;=MAX(AL57,AN57),0,(MAX(AL57,AN57)-AM57)/(2*MAX(AL57,AN57)+MIN(AL57,AN57)))</f>
        <v>0</v>
      </c>
      <c r="AQ57" t="s">
        <v>42</v>
      </c>
      <c r="AR57" s="1">
        <v>0</v>
      </c>
      <c r="AS57" s="1">
        <v>0</v>
      </c>
      <c r="AT57" s="1">
        <f ca="1">IF(AM57="",AT50,AL57*(1-$AP57))</f>
        <v>2.4190212658628016E-2</v>
      </c>
      <c r="AU57" s="1">
        <f ca="1">IF(AM57="",AU50,AM57+AL57*$AP57+AN57*$AP57)</f>
        <v>0.48790489367068596</v>
      </c>
      <c r="AV57" s="1">
        <f ca="1">IF(AM57="",AV50,AN57*(1-$AP57))</f>
        <v>0.48790489367068596</v>
      </c>
      <c r="AY57" t="s">
        <v>42</v>
      </c>
      <c r="AZ57" s="10"/>
      <c r="BA57" s="10"/>
      <c r="BB57" s="10">
        <f ca="1">_xlfn.NORM.S.INV(IF(AT57=0,0.01%,AT57))</f>
        <v>-1.9740115880407285</v>
      </c>
      <c r="BC57" s="10"/>
      <c r="BD57" s="10">
        <f ca="1">-_xlfn.NORM.S.INV(IF(AV57=0,0.01%,AV57))</f>
        <v>3.0322581597122308E-2</v>
      </c>
      <c r="BG57" t="s">
        <v>42</v>
      </c>
      <c r="BH57" s="10"/>
      <c r="BI57" s="10"/>
      <c r="BJ57" s="10">
        <f ca="1">BB57-$BB$8</f>
        <v>0</v>
      </c>
      <c r="BK57" s="10"/>
      <c r="BL57" s="10">
        <f ca="1">BD57-$BD$8</f>
        <v>-1.457167719820518E-16</v>
      </c>
      <c r="BO57" t="s">
        <v>42</v>
      </c>
      <c r="BP57" s="1">
        <f t="shared" si="59"/>
        <v>0</v>
      </c>
      <c r="BQ57" s="1">
        <f t="shared" si="55"/>
        <v>0</v>
      </c>
      <c r="BR57" s="1">
        <f t="shared" ca="1" si="55"/>
        <v>2.4190212658628016E-2</v>
      </c>
      <c r="BS57" s="1">
        <f t="shared" ca="1" si="55"/>
        <v>0.48790489367068596</v>
      </c>
      <c r="BT57" s="1">
        <f t="shared" ca="1" si="55"/>
        <v>0.48790489367068596</v>
      </c>
      <c r="BW57" t="s">
        <v>42</v>
      </c>
      <c r="BX57" s="1">
        <f ca="1"/>
        <v>5.6562659806401816E-3</v>
      </c>
      <c r="BY57" s="1">
        <f ca="1"/>
        <v>1.3892540388263067E-3</v>
      </c>
      <c r="BZ57" s="1">
        <f ca="1"/>
        <v>2.4973915310700693E-3</v>
      </c>
      <c r="CA57" s="1">
        <f ca="1"/>
        <v>1.2748393283994372E-2</v>
      </c>
      <c r="CB57" s="1">
        <f ca="1"/>
        <v>0.97770869516546888</v>
      </c>
      <c r="CE57" t="s">
        <v>42</v>
      </c>
      <c r="CF57" s="10"/>
      <c r="CG57" s="10"/>
      <c r="CH57" s="10">
        <f ca="1">MIN($CH$8+CD53,0)</f>
        <v>-2.9925360735193012</v>
      </c>
      <c r="CI57" s="10"/>
      <c r="CJ57" s="10">
        <f ca="1">MAX($CJ$8+CD53,0)</f>
        <v>0</v>
      </c>
      <c r="CM57" t="s">
        <v>42</v>
      </c>
      <c r="CN57" s="1">
        <v>0</v>
      </c>
      <c r="CO57" s="1">
        <v>0</v>
      </c>
      <c r="CP57" s="1">
        <f ca="1">_xlfn.NORM.S.DIST(CH57,1)</f>
        <v>1.3833498385405602E-3</v>
      </c>
      <c r="CQ57" s="1">
        <f ca="1">1-CP57-CR57</f>
        <v>0.4986166501614594</v>
      </c>
      <c r="CR57" s="1">
        <f ca="1">_xlfn.NORM.S.DIST(-CJ57,1)</f>
        <v>0.5</v>
      </c>
      <c r="CU57" t="s">
        <v>42</v>
      </c>
      <c r="CV57" s="1">
        <f ca="1"/>
        <v>2.0399770883122248E-3</v>
      </c>
      <c r="CW57" s="1">
        <f ca="1"/>
        <v>1.0917894832354234E-3</v>
      </c>
      <c r="CX57" s="1">
        <f ca="1"/>
        <v>5.1499696306985957E-3</v>
      </c>
      <c r="CY57" s="1">
        <f ca="1"/>
        <v>1.9452175987286713E-2</v>
      </c>
      <c r="CZ57" s="1">
        <f ca="1"/>
        <v>0.97226608781046708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>
        <f ca="1"/>
        <v>0</v>
      </c>
      <c r="CW58" s="1">
        <f ca="1"/>
        <v>0</v>
      </c>
      <c r="CX58" s="1">
        <f ca="1"/>
        <v>0</v>
      </c>
      <c r="CY58" s="1">
        <f ca="1"/>
        <v>0</v>
      </c>
      <c r="CZ58" s="1">
        <f ca="1"/>
        <v>1</v>
      </c>
    </row>
    <row r="59" spans="1:104">
      <c r="AJ59" s="1"/>
      <c r="AK59" s="1"/>
      <c r="AL59" s="1"/>
      <c r="AM59" s="1"/>
      <c r="AN59" s="1"/>
      <c r="AP59" s="34"/>
      <c r="AR59" s="1"/>
      <c r="AS59" s="1"/>
      <c r="AT59" s="1"/>
      <c r="AU59" s="1"/>
      <c r="AV59" s="1"/>
      <c r="BN59" s="9"/>
      <c r="BO59" s="9"/>
      <c r="BV59" s="9"/>
      <c r="BW59" s="9"/>
      <c r="CD59" s="9"/>
      <c r="CE59" s="9"/>
      <c r="CL59" s="9"/>
      <c r="CM59" s="9"/>
      <c r="CT59" s="9"/>
      <c r="CU59" s="9"/>
    </row>
    <row r="60" spans="1:104">
      <c r="AJ60" s="1"/>
      <c r="AK60" s="1"/>
      <c r="AL60" s="1"/>
      <c r="AM60" s="1"/>
      <c r="AN60" s="1"/>
      <c r="AP60" s="34"/>
      <c r="AR60" s="1"/>
      <c r="AS60" s="1"/>
      <c r="AT60" s="1"/>
      <c r="AU60" s="1"/>
      <c r="AV60" s="1"/>
      <c r="CD60" s="37"/>
    </row>
    <row r="61" spans="1:104">
      <c r="AB61" s="1"/>
      <c r="AC61" s="1"/>
      <c r="AD61" s="1"/>
      <c r="AE61" s="1"/>
      <c r="AF61" s="1"/>
      <c r="AJ61" s="1"/>
      <c r="AK61" s="1"/>
      <c r="AL61" s="1"/>
      <c r="AM61" s="1"/>
      <c r="AN61" s="1"/>
      <c r="AP61" s="34"/>
      <c r="AR61" s="1"/>
      <c r="AS61" s="1"/>
      <c r="AT61" s="1"/>
      <c r="AU61" s="1"/>
      <c r="AV61" s="1"/>
      <c r="BP61" s="1"/>
      <c r="BQ61" s="1"/>
      <c r="BR61" s="1"/>
      <c r="BS61" s="1"/>
      <c r="BT61" s="1"/>
      <c r="BX61" s="1"/>
      <c r="BY61" s="1"/>
      <c r="BZ61" s="1"/>
      <c r="CA61" s="1"/>
      <c r="CB61" s="1"/>
      <c r="CF61" s="10"/>
      <c r="CG61" s="10"/>
      <c r="CH61" s="10"/>
      <c r="CI61" s="10"/>
      <c r="CJ61" s="10"/>
      <c r="CN61" s="1"/>
      <c r="CO61" s="1"/>
      <c r="CP61" s="1"/>
      <c r="CQ61" s="1"/>
      <c r="CR61" s="1"/>
      <c r="CV61" s="1"/>
      <c r="CW61" s="1"/>
      <c r="CX61" s="1"/>
      <c r="CY61" s="1"/>
      <c r="CZ61" s="1"/>
    </row>
    <row r="62" spans="1:104">
      <c r="AB62" s="1"/>
      <c r="AC62" s="1"/>
      <c r="AD62" s="1"/>
      <c r="AE62" s="1"/>
      <c r="AF62" s="1"/>
      <c r="BP62" s="1"/>
      <c r="BQ62" s="1"/>
      <c r="BR62" s="1"/>
      <c r="BS62" s="1"/>
      <c r="BT62" s="1"/>
      <c r="BX62" s="1"/>
      <c r="BY62" s="1"/>
      <c r="BZ62" s="1"/>
      <c r="CA62" s="1"/>
      <c r="CB62" s="1"/>
      <c r="CF62" s="10"/>
      <c r="CG62" s="10"/>
      <c r="CH62" s="10"/>
      <c r="CI62" s="10"/>
      <c r="CJ62" s="10"/>
      <c r="CN62" s="1"/>
      <c r="CO62" s="1"/>
      <c r="CP62" s="1"/>
      <c r="CQ62" s="1"/>
      <c r="CR62" s="1"/>
      <c r="CV62" s="1"/>
      <c r="CW62" s="1"/>
      <c r="CX62" s="1"/>
      <c r="CY62" s="1"/>
      <c r="CZ62" s="1"/>
    </row>
    <row r="63" spans="1:104">
      <c r="AB63" s="1"/>
      <c r="AC63" s="1"/>
      <c r="AD63" s="1"/>
      <c r="AE63" s="1"/>
      <c r="AF63" s="1"/>
      <c r="BP63" s="1"/>
      <c r="BQ63" s="1"/>
      <c r="BR63" s="1"/>
      <c r="BS63" s="1"/>
      <c r="BT63" s="1"/>
      <c r="BX63" s="1"/>
      <c r="BY63" s="1"/>
      <c r="BZ63" s="1"/>
      <c r="CA63" s="1"/>
      <c r="CB63" s="1"/>
      <c r="CF63" s="10"/>
      <c r="CG63" s="10"/>
      <c r="CH63" s="10"/>
      <c r="CI63" s="10"/>
      <c r="CJ63" s="10"/>
      <c r="CN63" s="1"/>
      <c r="CO63" s="1"/>
      <c r="CP63" s="1"/>
      <c r="CQ63" s="1"/>
      <c r="CR63" s="1"/>
      <c r="CV63" s="1"/>
      <c r="CW63" s="1"/>
      <c r="CX63" s="1"/>
      <c r="CY63" s="1"/>
      <c r="CZ63" s="1"/>
    </row>
    <row r="64" spans="1:104">
      <c r="Z64" s="33"/>
      <c r="AB64" s="1"/>
      <c r="AC64" s="1"/>
      <c r="AD64" s="1"/>
      <c r="AE64" s="1"/>
      <c r="AF64" s="1"/>
      <c r="BP64" s="1"/>
      <c r="BQ64" s="1"/>
      <c r="BR64" s="1"/>
      <c r="BS64" s="1"/>
      <c r="BT64" s="1"/>
      <c r="BX64" s="1"/>
      <c r="BY64" s="1"/>
      <c r="BZ64" s="1"/>
      <c r="CA64" s="1"/>
      <c r="CB64" s="1"/>
      <c r="CF64" s="10"/>
      <c r="CG64" s="10"/>
      <c r="CH64" s="10"/>
      <c r="CI64" s="10"/>
      <c r="CJ64" s="10"/>
      <c r="CN64" s="1"/>
      <c r="CO64" s="1"/>
      <c r="CP64" s="1"/>
      <c r="CQ64" s="1"/>
      <c r="CR64" s="1"/>
      <c r="CV64" s="1"/>
      <c r="CW64" s="1"/>
      <c r="CX64" s="1"/>
      <c r="CY64" s="1"/>
      <c r="CZ64" s="1"/>
    </row>
    <row r="65" spans="26:104">
      <c r="AJ65" s="1"/>
      <c r="AK65" s="1"/>
      <c r="AL65" s="1"/>
      <c r="AM65" s="1"/>
      <c r="AN65" s="1"/>
      <c r="AR65" s="1"/>
      <c r="AS65" s="1"/>
      <c r="AT65" s="1"/>
      <c r="AU65" s="1"/>
      <c r="AV65" s="1"/>
      <c r="BP65" s="1"/>
      <c r="BQ65" s="1"/>
      <c r="BR65" s="1"/>
      <c r="BS65" s="1"/>
      <c r="BT65" s="1"/>
      <c r="BX65" s="1"/>
      <c r="BY65" s="1"/>
      <c r="BZ65" s="1"/>
      <c r="CA65" s="1"/>
      <c r="CB65" s="1"/>
      <c r="CF65" s="1"/>
      <c r="CG65" s="1"/>
      <c r="CH65" s="1"/>
      <c r="CI65" s="1"/>
      <c r="CJ65" s="1"/>
      <c r="CN65" s="1"/>
      <c r="CO65" s="1"/>
      <c r="CP65" s="1"/>
      <c r="CQ65" s="1"/>
      <c r="CR65" s="1"/>
      <c r="CV65" s="1"/>
      <c r="CW65" s="1"/>
      <c r="CX65" s="1"/>
      <c r="CY65" s="1"/>
      <c r="CZ65" s="1"/>
    </row>
    <row r="66" spans="26:104">
      <c r="AJ66" s="1"/>
      <c r="AK66" s="1"/>
      <c r="AL66" s="1"/>
      <c r="AM66" s="1"/>
      <c r="AN66" s="1"/>
      <c r="AP66" s="34"/>
      <c r="AR66" s="1"/>
      <c r="AS66" s="1"/>
      <c r="AT66" s="1"/>
      <c r="AU66" s="1"/>
      <c r="AV66" s="1"/>
      <c r="BN66" s="9"/>
      <c r="BO66" s="9"/>
      <c r="BV66" s="9"/>
      <c r="BW66" s="9"/>
      <c r="CD66" s="9"/>
      <c r="CE66" s="9"/>
      <c r="CL66" s="9"/>
      <c r="CM66" s="9"/>
      <c r="CT66" s="9"/>
      <c r="CU66" s="9"/>
    </row>
    <row r="67" spans="26:104">
      <c r="AJ67" s="1"/>
      <c r="AK67" s="1"/>
      <c r="AL67" s="1"/>
      <c r="AM67" s="1"/>
      <c r="AN67" s="1"/>
      <c r="AP67" s="34"/>
      <c r="AR67" s="1"/>
      <c r="AS67" s="1"/>
      <c r="AT67" s="1"/>
      <c r="AU67" s="1"/>
      <c r="AV67" s="1"/>
      <c r="CD67" s="37"/>
    </row>
    <row r="68" spans="26:104">
      <c r="AB68" s="1"/>
      <c r="AC68" s="1"/>
      <c r="AD68" s="1"/>
      <c r="AE68" s="1"/>
      <c r="AF68" s="1"/>
      <c r="AJ68" s="1"/>
      <c r="AK68" s="1"/>
      <c r="AL68" s="1"/>
      <c r="AM68" s="1"/>
      <c r="AN68" s="1"/>
      <c r="AP68" s="34"/>
      <c r="AR68" s="1"/>
      <c r="AS68" s="1"/>
      <c r="AT68" s="1"/>
      <c r="AU68" s="1"/>
      <c r="AV68" s="1"/>
      <c r="BP68" s="1"/>
      <c r="BQ68" s="1"/>
      <c r="BR68" s="1"/>
      <c r="BS68" s="1"/>
      <c r="BT68" s="1"/>
      <c r="BX68" s="1"/>
      <c r="BY68" s="1"/>
      <c r="BZ68" s="1"/>
      <c r="CA68" s="1"/>
      <c r="CB68" s="1"/>
      <c r="CF68" s="10"/>
      <c r="CG68" s="10"/>
      <c r="CH68" s="10"/>
      <c r="CI68" s="10"/>
      <c r="CJ68" s="10"/>
      <c r="CN68" s="1"/>
      <c r="CO68" s="1"/>
      <c r="CP68" s="1"/>
      <c r="CQ68" s="1"/>
      <c r="CR68" s="1"/>
      <c r="CV68" s="1"/>
      <c r="CW68" s="1"/>
      <c r="CX68" s="1"/>
      <c r="CY68" s="1"/>
      <c r="CZ68" s="1"/>
    </row>
    <row r="69" spans="26:104">
      <c r="AB69" s="1"/>
      <c r="AC69" s="1"/>
      <c r="AD69" s="1"/>
      <c r="AE69" s="1"/>
      <c r="AF69" s="1"/>
      <c r="BP69" s="1"/>
      <c r="BQ69" s="1"/>
      <c r="BR69" s="1"/>
      <c r="BS69" s="1"/>
      <c r="BT69" s="1"/>
      <c r="BX69" s="1"/>
      <c r="BY69" s="1"/>
      <c r="BZ69" s="1"/>
      <c r="CA69" s="1"/>
      <c r="CB69" s="1"/>
      <c r="CF69" s="10"/>
      <c r="CG69" s="10"/>
      <c r="CH69" s="10"/>
      <c r="CI69" s="10"/>
      <c r="CJ69" s="10"/>
      <c r="CN69" s="1"/>
      <c r="CO69" s="1"/>
      <c r="CP69" s="1"/>
      <c r="CQ69" s="1"/>
      <c r="CR69" s="1"/>
      <c r="CV69" s="1"/>
      <c r="CW69" s="1"/>
      <c r="CX69" s="1"/>
      <c r="CY69" s="1"/>
      <c r="CZ69" s="1"/>
    </row>
    <row r="70" spans="26:104">
      <c r="AB70" s="1"/>
      <c r="AC70" s="1"/>
      <c r="AD70" s="1"/>
      <c r="AE70" s="1"/>
      <c r="AF70" s="1"/>
      <c r="BP70" s="1"/>
      <c r="BQ70" s="1"/>
      <c r="BR70" s="1"/>
      <c r="BS70" s="1"/>
      <c r="BT70" s="1"/>
      <c r="BX70" s="1"/>
      <c r="BY70" s="1"/>
      <c r="BZ70" s="1"/>
      <c r="CA70" s="1"/>
      <c r="CB70" s="1"/>
      <c r="CF70" s="10"/>
      <c r="CG70" s="10"/>
      <c r="CH70" s="10"/>
      <c r="CI70" s="10"/>
      <c r="CJ70" s="10"/>
      <c r="CN70" s="1"/>
      <c r="CO70" s="1"/>
      <c r="CP70" s="1"/>
      <c r="CQ70" s="1"/>
      <c r="CR70" s="1"/>
      <c r="CV70" s="1"/>
      <c r="CW70" s="1"/>
      <c r="CX70" s="1"/>
      <c r="CY70" s="1"/>
      <c r="CZ70" s="1"/>
    </row>
    <row r="71" spans="26:104">
      <c r="Z71" s="33"/>
      <c r="AB71" s="1"/>
      <c r="AC71" s="1"/>
      <c r="AD71" s="1"/>
      <c r="AE71" s="1"/>
      <c r="AF71" s="1"/>
      <c r="BP71" s="1"/>
      <c r="BQ71" s="1"/>
      <c r="BR71" s="1"/>
      <c r="BS71" s="1"/>
      <c r="BT71" s="1"/>
      <c r="BX71" s="1"/>
      <c r="BY71" s="1"/>
      <c r="BZ71" s="1"/>
      <c r="CA71" s="1"/>
      <c r="CB71" s="1"/>
      <c r="CF71" s="10"/>
      <c r="CG71" s="10"/>
      <c r="CH71" s="10"/>
      <c r="CI71" s="10"/>
      <c r="CJ71" s="10"/>
      <c r="CN71" s="1"/>
      <c r="CO71" s="1"/>
      <c r="CP71" s="1"/>
      <c r="CQ71" s="1"/>
      <c r="CR71" s="1"/>
      <c r="CV71" s="1"/>
      <c r="CW71" s="1"/>
      <c r="CX71" s="1"/>
      <c r="CY71" s="1"/>
      <c r="CZ71" s="1"/>
    </row>
    <row r="72" spans="26:104">
      <c r="AJ72" s="1"/>
      <c r="AK72" s="1"/>
      <c r="AL72" s="1"/>
      <c r="AM72" s="1"/>
      <c r="AN72" s="1"/>
      <c r="AR72" s="1"/>
      <c r="AS72" s="1"/>
      <c r="AT72" s="1"/>
      <c r="AU72" s="1"/>
      <c r="AV72" s="1"/>
      <c r="BP72" s="1"/>
      <c r="BQ72" s="1"/>
      <c r="BR72" s="1"/>
      <c r="BS72" s="1"/>
      <c r="BT72" s="1"/>
      <c r="BX72" s="1"/>
      <c r="BY72" s="1"/>
      <c r="BZ72" s="1"/>
      <c r="CA72" s="1"/>
      <c r="CB72" s="1"/>
      <c r="CF72" s="1"/>
      <c r="CG72" s="1"/>
      <c r="CH72" s="1"/>
      <c r="CI72" s="1"/>
      <c r="CJ72" s="1"/>
      <c r="CN72" s="1"/>
      <c r="CO72" s="1"/>
      <c r="CP72" s="1"/>
      <c r="CQ72" s="1"/>
      <c r="CR72" s="1"/>
      <c r="CV72" s="1"/>
      <c r="CW72" s="1"/>
      <c r="CX72" s="1"/>
      <c r="CY72" s="1"/>
      <c r="CZ72" s="1"/>
    </row>
    <row r="73" spans="26:104">
      <c r="AJ73" s="1"/>
      <c r="AK73" s="1"/>
      <c r="AL73" s="1"/>
      <c r="AM73" s="1"/>
      <c r="AN73" s="1"/>
      <c r="AP73" s="34"/>
      <c r="AR73" s="1"/>
      <c r="AS73" s="1"/>
      <c r="AT73" s="1"/>
      <c r="AU73" s="1"/>
      <c r="AV73" s="1"/>
      <c r="BN73" s="9"/>
      <c r="BO73" s="9"/>
      <c r="BV73" s="9"/>
      <c r="BW73" s="9"/>
      <c r="CD73" s="9"/>
      <c r="CE73" s="9"/>
      <c r="CL73" s="9"/>
      <c r="CM73" s="9"/>
      <c r="CT73" s="9"/>
      <c r="CU73" s="9"/>
    </row>
    <row r="74" spans="26:104">
      <c r="AJ74" s="1"/>
      <c r="AK74" s="1"/>
      <c r="AL74" s="1"/>
      <c r="AM74" s="1"/>
      <c r="AN74" s="1"/>
      <c r="AP74" s="34"/>
      <c r="AR74" s="1"/>
      <c r="AS74" s="1"/>
      <c r="AT74" s="1"/>
      <c r="AU74" s="1"/>
      <c r="AV74" s="1"/>
      <c r="CD74" s="37"/>
    </row>
    <row r="75" spans="26:104">
      <c r="AB75" s="1"/>
      <c r="AC75" s="1"/>
      <c r="AD75" s="1"/>
      <c r="AE75" s="1"/>
      <c r="AF75" s="1"/>
      <c r="AJ75" s="1"/>
      <c r="AK75" s="1"/>
      <c r="AL75" s="1"/>
      <c r="AM75" s="1"/>
      <c r="AN75" s="1"/>
      <c r="AP75" s="34"/>
      <c r="AR75" s="1"/>
      <c r="AS75" s="1"/>
      <c r="AT75" s="1"/>
      <c r="AU75" s="1"/>
      <c r="AV75" s="1"/>
      <c r="BP75" s="1"/>
      <c r="BQ75" s="1"/>
      <c r="BR75" s="1"/>
      <c r="BS75" s="1"/>
      <c r="BT75" s="1"/>
      <c r="BX75" s="1"/>
      <c r="BY75" s="1"/>
      <c r="BZ75" s="1"/>
      <c r="CA75" s="1"/>
      <c r="CB75" s="1"/>
      <c r="CF75" s="10"/>
      <c r="CG75" s="10"/>
      <c r="CH75" s="10"/>
      <c r="CI75" s="10"/>
      <c r="CJ75" s="10"/>
      <c r="CN75" s="1"/>
      <c r="CO75" s="1"/>
      <c r="CP75" s="1"/>
      <c r="CQ75" s="1"/>
      <c r="CR75" s="1"/>
      <c r="CV75" s="1"/>
      <c r="CW75" s="1"/>
      <c r="CX75" s="1"/>
      <c r="CY75" s="1"/>
      <c r="CZ75" s="1"/>
    </row>
    <row r="76" spans="26:104">
      <c r="AB76" s="1"/>
      <c r="AC76" s="1"/>
      <c r="AD76" s="1"/>
      <c r="AE76" s="1"/>
      <c r="AF76" s="1"/>
      <c r="BP76" s="1"/>
      <c r="BQ76" s="1"/>
      <c r="BR76" s="1"/>
      <c r="BS76" s="1"/>
      <c r="BT76" s="1"/>
      <c r="BX76" s="1"/>
      <c r="BY76" s="1"/>
      <c r="BZ76" s="1"/>
      <c r="CA76" s="1"/>
      <c r="CB76" s="1"/>
      <c r="CF76" s="10"/>
      <c r="CG76" s="10"/>
      <c r="CH76" s="10"/>
      <c r="CI76" s="10"/>
      <c r="CJ76" s="10"/>
      <c r="CN76" s="1"/>
      <c r="CO76" s="1"/>
      <c r="CP76" s="1"/>
      <c r="CQ76" s="1"/>
      <c r="CR76" s="1"/>
      <c r="CV76" s="1"/>
      <c r="CW76" s="1"/>
      <c r="CX76" s="1"/>
      <c r="CY76" s="1"/>
      <c r="CZ76" s="1"/>
    </row>
    <row r="77" spans="26:104">
      <c r="AB77" s="1"/>
      <c r="AC77" s="1"/>
      <c r="AD77" s="1"/>
      <c r="AE77" s="1"/>
      <c r="AF77" s="1"/>
      <c r="BP77" s="1"/>
      <c r="BQ77" s="1"/>
      <c r="BR77" s="1"/>
      <c r="BS77" s="1"/>
      <c r="BT77" s="1"/>
      <c r="BX77" s="1"/>
      <c r="BY77" s="1"/>
      <c r="BZ77" s="1"/>
      <c r="CA77" s="1"/>
      <c r="CB77" s="1"/>
      <c r="CF77" s="10"/>
      <c r="CG77" s="10"/>
      <c r="CH77" s="10"/>
      <c r="CI77" s="10"/>
      <c r="CJ77" s="10"/>
      <c r="CN77" s="1"/>
      <c r="CO77" s="1"/>
      <c r="CP77" s="1"/>
      <c r="CQ77" s="1"/>
      <c r="CR77" s="1"/>
      <c r="CV77" s="1"/>
      <c r="CW77" s="1"/>
      <c r="CX77" s="1"/>
      <c r="CY77" s="1"/>
      <c r="CZ77" s="1"/>
    </row>
    <row r="78" spans="26:104">
      <c r="Z78" s="33"/>
      <c r="AB78" s="1"/>
      <c r="AC78" s="1"/>
      <c r="AD78" s="1"/>
      <c r="AE78" s="1"/>
      <c r="AF78" s="1"/>
      <c r="BP78" s="1"/>
      <c r="BQ78" s="1"/>
      <c r="BR78" s="1"/>
      <c r="BS78" s="1"/>
      <c r="BT78" s="1"/>
      <c r="BX78" s="1"/>
      <c r="BY78" s="1"/>
      <c r="BZ78" s="1"/>
      <c r="CA78" s="1"/>
      <c r="CB78" s="1"/>
      <c r="CF78" s="10"/>
      <c r="CG78" s="10"/>
      <c r="CH78" s="10"/>
      <c r="CI78" s="10"/>
      <c r="CJ78" s="10"/>
      <c r="CN78" s="1"/>
      <c r="CO78" s="1"/>
      <c r="CP78" s="1"/>
      <c r="CQ78" s="1"/>
      <c r="CR78" s="1"/>
      <c r="CV78" s="1"/>
      <c r="CW78" s="1"/>
      <c r="CX78" s="1"/>
      <c r="CY78" s="1"/>
      <c r="CZ78" s="1"/>
    </row>
    <row r="79" spans="26:104">
      <c r="AJ79" s="1"/>
      <c r="AK79" s="1"/>
      <c r="AL79" s="1"/>
      <c r="AM79" s="1"/>
      <c r="AN79" s="1"/>
      <c r="BP79" s="1"/>
      <c r="BQ79" s="1"/>
      <c r="BR79" s="1"/>
      <c r="BS79" s="1"/>
      <c r="BT79" s="1"/>
      <c r="BX79" s="1"/>
      <c r="BY79" s="1"/>
      <c r="BZ79" s="1"/>
      <c r="CA79" s="1"/>
      <c r="CB79" s="1"/>
      <c r="CF79" s="1"/>
      <c r="CG79" s="1"/>
      <c r="CH79" s="1"/>
      <c r="CI79" s="1"/>
      <c r="CJ79" s="1"/>
      <c r="CN79" s="1"/>
      <c r="CO79" s="1"/>
      <c r="CP79" s="1"/>
      <c r="CQ79" s="1"/>
      <c r="CR79" s="1"/>
      <c r="CV79" s="1"/>
      <c r="CW79" s="1"/>
      <c r="CX79" s="1"/>
      <c r="CY79" s="1"/>
      <c r="CZ79" s="1"/>
    </row>
    <row r="80" spans="26:104">
      <c r="AJ80" s="1"/>
      <c r="AK80" s="1"/>
      <c r="AL80" s="1"/>
      <c r="AM80" s="1"/>
      <c r="AN80" s="1"/>
      <c r="BN80" s="9"/>
      <c r="BO80" s="9"/>
      <c r="BV80" s="9"/>
      <c r="BW80" s="9"/>
      <c r="CD80" s="9"/>
      <c r="CE80" s="9"/>
      <c r="CL80" s="9"/>
      <c r="CM80" s="9"/>
      <c r="CT80" s="9"/>
      <c r="CU80" s="9"/>
    </row>
    <row r="81" spans="26:104">
      <c r="AJ81" s="1"/>
      <c r="AK81" s="1"/>
      <c r="AL81" s="1"/>
      <c r="AM81" s="1"/>
      <c r="AN81" s="1"/>
      <c r="CD81" s="37"/>
    </row>
    <row r="82" spans="26:104">
      <c r="AB82" s="1"/>
      <c r="AC82" s="1"/>
      <c r="AD82" s="1"/>
      <c r="AE82" s="1"/>
      <c r="AF82" s="1"/>
      <c r="AJ82" s="1"/>
      <c r="AK82" s="1"/>
      <c r="AL82" s="1"/>
      <c r="AM82" s="1"/>
      <c r="AN82" s="1"/>
      <c r="BP82" s="1"/>
      <c r="BQ82" s="1"/>
      <c r="BR82" s="1"/>
      <c r="BS82" s="1"/>
      <c r="BT82" s="1"/>
      <c r="BX82" s="1"/>
      <c r="BY82" s="1"/>
      <c r="BZ82" s="1"/>
      <c r="CA82" s="1"/>
      <c r="CB82" s="1"/>
      <c r="CF82" s="10"/>
      <c r="CG82" s="10"/>
      <c r="CH82" s="10"/>
      <c r="CI82" s="10"/>
      <c r="CJ82" s="10"/>
      <c r="CN82" s="1"/>
      <c r="CO82" s="1"/>
      <c r="CP82" s="1"/>
      <c r="CQ82" s="1"/>
      <c r="CR82" s="1"/>
      <c r="CV82" s="1"/>
      <c r="CW82" s="1"/>
      <c r="CX82" s="1"/>
      <c r="CY82" s="1"/>
      <c r="CZ82" s="1"/>
    </row>
    <row r="83" spans="26:104">
      <c r="AB83" s="1"/>
      <c r="AC83" s="1"/>
      <c r="AD83" s="1"/>
      <c r="AE83" s="1"/>
      <c r="AF83" s="1"/>
      <c r="BP83" s="1"/>
      <c r="BQ83" s="1"/>
      <c r="BR83" s="1"/>
      <c r="BS83" s="1"/>
      <c r="BT83" s="1"/>
      <c r="BX83" s="1"/>
      <c r="BY83" s="1"/>
      <c r="BZ83" s="1"/>
      <c r="CA83" s="1"/>
      <c r="CB83" s="1"/>
      <c r="CF83" s="10"/>
      <c r="CG83" s="10"/>
      <c r="CH83" s="10"/>
      <c r="CI83" s="10"/>
      <c r="CJ83" s="10"/>
      <c r="CN83" s="1"/>
      <c r="CO83" s="1"/>
      <c r="CP83" s="1"/>
      <c r="CQ83" s="1"/>
      <c r="CR83" s="1"/>
      <c r="CV83" s="1"/>
      <c r="CW83" s="1"/>
      <c r="CX83" s="1"/>
      <c r="CY83" s="1"/>
      <c r="CZ83" s="1"/>
    </row>
    <row r="84" spans="26:104">
      <c r="AB84" s="1"/>
      <c r="AC84" s="1"/>
      <c r="AD84" s="1"/>
      <c r="AE84" s="1"/>
      <c r="AF84" s="1"/>
      <c r="BP84" s="1"/>
      <c r="BQ84" s="1"/>
      <c r="BR84" s="1"/>
      <c r="BS84" s="1"/>
      <c r="BT84" s="1"/>
      <c r="BX84" s="1"/>
      <c r="BY84" s="1"/>
      <c r="BZ84" s="1"/>
      <c r="CA84" s="1"/>
      <c r="CB84" s="1"/>
      <c r="CF84" s="10"/>
      <c r="CG84" s="10"/>
      <c r="CH84" s="10"/>
      <c r="CI84" s="10"/>
      <c r="CJ84" s="10"/>
      <c r="CN84" s="1"/>
      <c r="CO84" s="1"/>
      <c r="CP84" s="1"/>
      <c r="CQ84" s="1"/>
      <c r="CR84" s="1"/>
      <c r="CV84" s="1"/>
      <c r="CW84" s="1"/>
      <c r="CX84" s="1"/>
      <c r="CY84" s="1"/>
      <c r="CZ84" s="1"/>
    </row>
    <row r="85" spans="26:104">
      <c r="Z85" s="33"/>
      <c r="AB85" s="1"/>
      <c r="AC85" s="1"/>
      <c r="AD85" s="1"/>
      <c r="AE85" s="1"/>
      <c r="AF85" s="1"/>
      <c r="BP85" s="1"/>
      <c r="BQ85" s="1"/>
      <c r="BR85" s="1"/>
      <c r="BS85" s="1"/>
      <c r="BT85" s="1"/>
      <c r="BX85" s="1"/>
      <c r="BY85" s="1"/>
      <c r="BZ85" s="1"/>
      <c r="CA85" s="1"/>
      <c r="CB85" s="1"/>
      <c r="CF85" s="10"/>
      <c r="CG85" s="10"/>
      <c r="CH85" s="10"/>
      <c r="CI85" s="10"/>
      <c r="CJ85" s="10"/>
      <c r="CN85" s="1"/>
      <c r="CO85" s="1"/>
      <c r="CP85" s="1"/>
      <c r="CQ85" s="1"/>
      <c r="CR85" s="1"/>
      <c r="CV85" s="1"/>
      <c r="CW85" s="1"/>
      <c r="CX85" s="1"/>
      <c r="CY85" s="1"/>
      <c r="CZ85" s="1"/>
    </row>
    <row r="86" spans="26:104">
      <c r="AJ86" s="1"/>
      <c r="AK86" s="1"/>
      <c r="AL86" s="1"/>
      <c r="AM86" s="1"/>
      <c r="AN86" s="1"/>
      <c r="BP86" s="1"/>
      <c r="BQ86" s="1"/>
      <c r="BR86" s="1"/>
      <c r="BS86" s="1"/>
      <c r="BT86" s="1"/>
      <c r="BX86" s="1"/>
      <c r="BY86" s="1"/>
      <c r="BZ86" s="1"/>
      <c r="CA86" s="1"/>
      <c r="CB86" s="1"/>
      <c r="CF86" s="1"/>
      <c r="CG86" s="1"/>
      <c r="CH86" s="1"/>
      <c r="CI86" s="1"/>
      <c r="CJ86" s="1"/>
      <c r="CN86" s="1"/>
      <c r="CO86" s="1"/>
      <c r="CP86" s="1"/>
      <c r="CQ86" s="1"/>
      <c r="CR86" s="1"/>
      <c r="CV86" s="1"/>
      <c r="CW86" s="1"/>
      <c r="CX86" s="1"/>
      <c r="CY86" s="1"/>
      <c r="CZ86" s="1"/>
    </row>
    <row r="87" spans="26:104">
      <c r="AJ87" s="1"/>
      <c r="AK87" s="1"/>
      <c r="AL87" s="1"/>
      <c r="AM87" s="1"/>
      <c r="AN87" s="1"/>
      <c r="BN87" s="9"/>
      <c r="BO87" s="9"/>
      <c r="BV87" s="9"/>
      <c r="BW87" s="9"/>
      <c r="CD87" s="9"/>
      <c r="CE87" s="9"/>
      <c r="CL87" s="9"/>
      <c r="CM87" s="9"/>
      <c r="CT87" s="9"/>
      <c r="CU87" s="9"/>
    </row>
    <row r="88" spans="26:104">
      <c r="AJ88" s="1"/>
      <c r="AK88" s="1"/>
      <c r="AL88" s="1"/>
      <c r="AM88" s="1"/>
      <c r="AN88" s="1"/>
      <c r="CD88" s="37"/>
    </row>
    <row r="89" spans="26:104">
      <c r="AB89" s="1"/>
      <c r="AC89" s="1"/>
      <c r="AD89" s="1"/>
      <c r="AE89" s="1"/>
      <c r="AF89" s="1"/>
      <c r="AJ89" s="1"/>
      <c r="AK89" s="1"/>
      <c r="AL89" s="1"/>
      <c r="AM89" s="1"/>
      <c r="AN89" s="1"/>
      <c r="BP89" s="1"/>
      <c r="BQ89" s="1"/>
      <c r="BR89" s="1"/>
      <c r="BS89" s="1"/>
      <c r="BT89" s="1"/>
      <c r="BX89" s="1"/>
      <c r="BY89" s="1"/>
      <c r="BZ89" s="1"/>
      <c r="CA89" s="1"/>
      <c r="CB89" s="1"/>
      <c r="CF89" s="10"/>
      <c r="CG89" s="10"/>
      <c r="CH89" s="10"/>
      <c r="CI89" s="10"/>
      <c r="CJ89" s="10"/>
      <c r="CN89" s="1"/>
      <c r="CO89" s="1"/>
      <c r="CP89" s="1"/>
      <c r="CQ89" s="1"/>
      <c r="CR89" s="1"/>
      <c r="CV89" s="1"/>
      <c r="CW89" s="1"/>
      <c r="CX89" s="1"/>
      <c r="CY89" s="1"/>
      <c r="CZ89" s="1"/>
    </row>
    <row r="90" spans="26:104">
      <c r="AB90" s="1"/>
      <c r="AC90" s="1"/>
      <c r="AD90" s="1"/>
      <c r="AE90" s="1"/>
      <c r="AF90" s="1"/>
      <c r="BP90" s="1"/>
      <c r="BQ90" s="1"/>
      <c r="BR90" s="1"/>
      <c r="BS90" s="1"/>
      <c r="BT90" s="1"/>
      <c r="BX90" s="1"/>
      <c r="BY90" s="1"/>
      <c r="BZ90" s="1"/>
      <c r="CA90" s="1"/>
      <c r="CB90" s="1"/>
      <c r="CF90" s="10"/>
      <c r="CG90" s="10"/>
      <c r="CH90" s="10"/>
      <c r="CI90" s="10"/>
      <c r="CJ90" s="10"/>
      <c r="CN90" s="1"/>
      <c r="CO90" s="1"/>
      <c r="CP90" s="1"/>
      <c r="CQ90" s="1"/>
      <c r="CR90" s="1"/>
      <c r="CV90" s="1"/>
      <c r="CW90" s="1"/>
      <c r="CX90" s="1"/>
      <c r="CY90" s="1"/>
      <c r="CZ90" s="1"/>
    </row>
    <row r="91" spans="26:104">
      <c r="AB91" s="1"/>
      <c r="AC91" s="1"/>
      <c r="AD91" s="1"/>
      <c r="AE91" s="1"/>
      <c r="AF91" s="1"/>
      <c r="BP91" s="1"/>
      <c r="BQ91" s="1"/>
      <c r="BR91" s="1"/>
      <c r="BS91" s="1"/>
      <c r="BT91" s="1"/>
      <c r="BX91" s="1"/>
      <c r="BY91" s="1"/>
      <c r="BZ91" s="1"/>
      <c r="CA91" s="1"/>
      <c r="CB91" s="1"/>
      <c r="CF91" s="10"/>
      <c r="CG91" s="10"/>
      <c r="CH91" s="10"/>
      <c r="CI91" s="10"/>
      <c r="CJ91" s="10"/>
      <c r="CN91" s="1"/>
      <c r="CO91" s="1"/>
      <c r="CP91" s="1"/>
      <c r="CQ91" s="1"/>
      <c r="CR91" s="1"/>
      <c r="CV91" s="1"/>
      <c r="CW91" s="1"/>
      <c r="CX91" s="1"/>
      <c r="CY91" s="1"/>
      <c r="CZ91" s="1"/>
    </row>
    <row r="92" spans="26:104">
      <c r="Z92" s="33"/>
      <c r="AB92" s="1"/>
      <c r="AC92" s="1"/>
      <c r="AD92" s="1"/>
      <c r="AE92" s="1"/>
      <c r="AF92" s="1"/>
      <c r="BP92" s="1"/>
      <c r="BQ92" s="1"/>
      <c r="BR92" s="1"/>
      <c r="BS92" s="1"/>
      <c r="BT92" s="1"/>
      <c r="BX92" s="1"/>
      <c r="BY92" s="1"/>
      <c r="BZ92" s="1"/>
      <c r="CA92" s="1"/>
      <c r="CB92" s="1"/>
      <c r="CF92" s="10"/>
      <c r="CG92" s="10"/>
      <c r="CH92" s="10"/>
      <c r="CI92" s="10"/>
      <c r="CJ92" s="10"/>
      <c r="CN92" s="1"/>
      <c r="CO92" s="1"/>
      <c r="CP92" s="1"/>
      <c r="CQ92" s="1"/>
      <c r="CR92" s="1"/>
      <c r="CV92" s="1"/>
      <c r="CW92" s="1"/>
      <c r="CX92" s="1"/>
      <c r="CY92" s="1"/>
      <c r="CZ92" s="1"/>
    </row>
    <row r="93" spans="26:104">
      <c r="Z93" s="36"/>
      <c r="AA93" s="26"/>
      <c r="AB93" s="26"/>
      <c r="AC93" s="26"/>
      <c r="AD93" s="26"/>
      <c r="AE93" s="26"/>
      <c r="AF93" s="26"/>
      <c r="AJ93" s="1"/>
      <c r="AK93" s="1"/>
      <c r="AL93" s="1"/>
      <c r="AM93" s="1"/>
      <c r="AN93" s="1"/>
      <c r="BP93" s="1"/>
      <c r="BQ93" s="1"/>
      <c r="BR93" s="1"/>
      <c r="BS93" s="1"/>
      <c r="BT93" s="1"/>
      <c r="BX93" s="1"/>
      <c r="BY93" s="1"/>
      <c r="BZ93" s="1"/>
      <c r="CA93" s="1"/>
      <c r="CB93" s="1"/>
      <c r="CF93" s="1"/>
      <c r="CG93" s="1"/>
      <c r="CH93" s="1"/>
      <c r="CI93" s="1"/>
      <c r="CJ93" s="1"/>
      <c r="CN93" s="1"/>
      <c r="CO93" s="1"/>
      <c r="CP93" s="1"/>
      <c r="CQ93" s="1"/>
      <c r="CR93" s="1"/>
      <c r="CV93" s="1"/>
      <c r="CW93" s="1"/>
      <c r="CX93" s="1"/>
      <c r="CY93" s="1"/>
      <c r="CZ93" s="1"/>
    </row>
    <row r="94" spans="26:104">
      <c r="AJ94" s="1"/>
      <c r="AK94" s="1"/>
      <c r="AL94" s="1"/>
      <c r="AM94" s="1"/>
      <c r="AN94" s="1"/>
    </row>
    <row r="95" spans="26:104">
      <c r="AJ95" s="1"/>
      <c r="AK95" s="1"/>
      <c r="AL95" s="1"/>
      <c r="AM95" s="1"/>
      <c r="AN95" s="1"/>
    </row>
    <row r="96" spans="26:104">
      <c r="AB96" s="1"/>
      <c r="AC96" s="1"/>
      <c r="AD96" s="1"/>
      <c r="AE96" s="1"/>
      <c r="AF96" s="1"/>
      <c r="AJ96" s="1"/>
      <c r="AK96" s="1"/>
      <c r="AL96" s="1"/>
      <c r="AM96" s="1"/>
      <c r="AN96" s="1"/>
    </row>
    <row r="97" spans="26:40">
      <c r="AB97" s="1"/>
      <c r="AC97" s="1"/>
      <c r="AD97" s="1"/>
      <c r="AE97" s="1"/>
      <c r="AF97" s="1"/>
    </row>
    <row r="98" spans="26:40">
      <c r="AB98" s="1"/>
      <c r="AC98" s="1"/>
      <c r="AD98" s="1"/>
      <c r="AE98" s="1"/>
      <c r="AF98" s="1"/>
    </row>
    <row r="99" spans="26:40">
      <c r="Z99" s="33"/>
      <c r="AB99" s="1"/>
      <c r="AC99" s="1"/>
      <c r="AD99" s="1"/>
      <c r="AE99" s="1"/>
      <c r="AF99" s="1"/>
    </row>
    <row r="100" spans="26:40">
      <c r="AJ100" s="1"/>
      <c r="AK100" s="1"/>
      <c r="AL100" s="1"/>
      <c r="AM100" s="1"/>
      <c r="AN100" s="1"/>
    </row>
    <row r="101" spans="26:40">
      <c r="AJ101" s="1"/>
      <c r="AK101" s="1"/>
      <c r="AL101" s="1"/>
      <c r="AM101" s="1"/>
      <c r="AN101" s="1"/>
    </row>
    <row r="102" spans="26:40">
      <c r="AJ102" s="1"/>
      <c r="AK102" s="1"/>
      <c r="AL102" s="1"/>
      <c r="AM102" s="1"/>
      <c r="AN102" s="1"/>
    </row>
    <row r="103" spans="26:40">
      <c r="AB103" s="1"/>
      <c r="AC103" s="1"/>
      <c r="AD103" s="1"/>
      <c r="AE103" s="1"/>
      <c r="AF103" s="1"/>
      <c r="AJ103" s="1"/>
      <c r="AK103" s="1"/>
      <c r="AL103" s="1"/>
      <c r="AM103" s="1"/>
      <c r="AN103" s="1"/>
    </row>
    <row r="104" spans="26:40">
      <c r="AB104" s="1"/>
      <c r="AC104" s="1"/>
      <c r="AD104" s="1"/>
      <c r="AE104" s="1"/>
      <c r="AF104" s="1"/>
    </row>
    <row r="105" spans="26:40">
      <c r="AB105" s="1"/>
      <c r="AC105" s="1"/>
      <c r="AD105" s="1"/>
      <c r="AE105" s="1"/>
      <c r="AF105" s="1"/>
    </row>
    <row r="106" spans="26:40">
      <c r="Z106" s="33"/>
      <c r="AB106" s="1"/>
      <c r="AC106" s="1"/>
      <c r="AD106" s="1"/>
      <c r="AE106" s="1"/>
      <c r="AF106" s="1"/>
    </row>
    <row r="107" spans="26:40">
      <c r="AJ107" s="1"/>
      <c r="AK107" s="1"/>
      <c r="AL107" s="1"/>
      <c r="AM107" s="1"/>
      <c r="AN107" s="1"/>
    </row>
    <row r="108" spans="26:40">
      <c r="AJ108" s="1"/>
      <c r="AK108" s="1"/>
      <c r="AL108" s="1"/>
      <c r="AM108" s="1"/>
      <c r="AN108" s="1"/>
    </row>
    <row r="109" spans="26:40">
      <c r="AJ109" s="1"/>
      <c r="AK109" s="1"/>
      <c r="AL109" s="1"/>
      <c r="AM109" s="1"/>
      <c r="AN109" s="1"/>
    </row>
    <row r="110" spans="26:40">
      <c r="AB110" s="1"/>
      <c r="AC110" s="1"/>
      <c r="AD110" s="1"/>
      <c r="AE110" s="1"/>
      <c r="AF110" s="1"/>
      <c r="AJ110" s="1"/>
      <c r="AK110" s="1"/>
      <c r="AL110" s="1"/>
      <c r="AM110" s="1"/>
      <c r="AN110" s="1"/>
    </row>
    <row r="111" spans="26:40">
      <c r="AB111" s="1"/>
      <c r="AC111" s="1"/>
      <c r="AD111" s="1"/>
      <c r="AE111" s="1"/>
      <c r="AF111" s="1"/>
    </row>
    <row r="112" spans="26:40">
      <c r="AB112" s="1"/>
      <c r="AC112" s="1"/>
      <c r="AD112" s="1"/>
      <c r="AE112" s="1"/>
      <c r="AF112" s="1"/>
    </row>
    <row r="113" spans="26:40">
      <c r="Z113" s="33"/>
      <c r="AB113" s="1"/>
      <c r="AC113" s="1"/>
      <c r="AD113" s="1"/>
      <c r="AE113" s="1"/>
      <c r="AF113" s="1"/>
    </row>
    <row r="114" spans="26:40">
      <c r="AJ114" s="1"/>
      <c r="AK114" s="1"/>
      <c r="AL114" s="1"/>
      <c r="AM114" s="1"/>
      <c r="AN114" s="1"/>
    </row>
    <row r="115" spans="26:40">
      <c r="AJ115" s="1"/>
      <c r="AK115" s="1"/>
      <c r="AL115" s="1"/>
      <c r="AM115" s="1"/>
      <c r="AN115" s="1"/>
    </row>
    <row r="116" spans="26:40">
      <c r="AJ116" s="1"/>
      <c r="AK116" s="1"/>
      <c r="AL116" s="1"/>
      <c r="AM116" s="1"/>
      <c r="AN116" s="1"/>
    </row>
    <row r="117" spans="26:40">
      <c r="AB117" s="1"/>
      <c r="AC117" s="1"/>
      <c r="AD117" s="1"/>
      <c r="AE117" s="1"/>
      <c r="AF117" s="1"/>
      <c r="AJ117" s="1"/>
      <c r="AK117" s="1"/>
      <c r="AL117" s="1"/>
      <c r="AM117" s="1"/>
      <c r="AN117" s="1"/>
    </row>
    <row r="118" spans="26:40">
      <c r="AB118" s="1"/>
      <c r="AC118" s="1"/>
      <c r="AD118" s="1"/>
      <c r="AE118" s="1"/>
      <c r="AF118" s="1"/>
    </row>
    <row r="119" spans="26:40">
      <c r="AB119" s="1"/>
      <c r="AC119" s="1"/>
      <c r="AD119" s="1"/>
      <c r="AE119" s="1"/>
      <c r="AF119" s="1"/>
    </row>
    <row r="120" spans="26:40">
      <c r="Z120" s="33"/>
      <c r="AB120" s="1"/>
      <c r="AC120" s="1"/>
      <c r="AD120" s="1"/>
      <c r="AE120" s="1"/>
      <c r="AF120" s="1"/>
    </row>
    <row r="121" spans="26:40">
      <c r="AJ121" s="1"/>
      <c r="AK121" s="1"/>
      <c r="AL121" s="1"/>
      <c r="AM121" s="1"/>
      <c r="AN121" s="1"/>
    </row>
    <row r="122" spans="26:40">
      <c r="AJ122" s="1"/>
      <c r="AK122" s="1"/>
      <c r="AL122" s="1"/>
      <c r="AM122" s="1"/>
      <c r="AN122" s="1"/>
    </row>
    <row r="123" spans="26:40">
      <c r="AJ123" s="1"/>
      <c r="AK123" s="1"/>
      <c r="AL123" s="1"/>
      <c r="AM123" s="1"/>
      <c r="AN123" s="1"/>
    </row>
    <row r="124" spans="26:40">
      <c r="AB124" s="1"/>
      <c r="AC124" s="1"/>
      <c r="AD124" s="1"/>
      <c r="AE124" s="1"/>
      <c r="AF124" s="1"/>
      <c r="AJ124" s="1"/>
      <c r="AK124" s="1"/>
      <c r="AL124" s="1"/>
      <c r="AM124" s="1"/>
      <c r="AN124" s="1"/>
    </row>
    <row r="125" spans="26:40">
      <c r="AB125" s="1"/>
      <c r="AC125" s="1"/>
      <c r="AD125" s="1"/>
      <c r="AE125" s="1"/>
      <c r="AF125" s="1"/>
    </row>
    <row r="126" spans="26:40">
      <c r="AB126" s="1"/>
      <c r="AC126" s="1"/>
      <c r="AD126" s="1"/>
      <c r="AE126" s="1"/>
      <c r="AF126" s="1"/>
    </row>
    <row r="127" spans="26:40">
      <c r="Z127" s="33"/>
      <c r="AB127" s="1"/>
      <c r="AC127" s="1"/>
      <c r="AD127" s="1"/>
      <c r="AE127" s="1"/>
      <c r="AF127" s="1"/>
    </row>
    <row r="128" spans="26:40">
      <c r="AJ128" s="1"/>
      <c r="AK128" s="1"/>
      <c r="AL128" s="1"/>
      <c r="AM128" s="1"/>
      <c r="AN128" s="1"/>
    </row>
    <row r="129" spans="26:40">
      <c r="AJ129" s="1"/>
      <c r="AK129" s="1"/>
      <c r="AL129" s="1"/>
      <c r="AM129" s="1"/>
      <c r="AN129" s="1"/>
    </row>
    <row r="130" spans="26:40">
      <c r="AJ130" s="1"/>
      <c r="AK130" s="1"/>
      <c r="AL130" s="1"/>
      <c r="AM130" s="1"/>
      <c r="AN130" s="1"/>
    </row>
    <row r="131" spans="26:40">
      <c r="AB131" s="1"/>
      <c r="AC131" s="1"/>
      <c r="AD131" s="1"/>
      <c r="AE131" s="1"/>
      <c r="AF131" s="1"/>
      <c r="AJ131" s="1"/>
      <c r="AK131" s="1"/>
      <c r="AL131" s="1"/>
      <c r="AM131" s="1"/>
      <c r="AN131" s="1"/>
    </row>
    <row r="132" spans="26:40">
      <c r="AB132" s="1"/>
      <c r="AC132" s="1"/>
      <c r="AD132" s="1"/>
      <c r="AE132" s="1"/>
      <c r="AF132" s="1"/>
    </row>
    <row r="133" spans="26:40">
      <c r="AB133" s="1"/>
      <c r="AC133" s="1"/>
      <c r="AD133" s="1"/>
      <c r="AE133" s="1"/>
      <c r="AF133" s="1"/>
    </row>
    <row r="134" spans="26:40">
      <c r="Z134" s="33"/>
      <c r="AB134" s="1"/>
      <c r="AC134" s="1"/>
      <c r="AD134" s="1"/>
      <c r="AE134" s="1"/>
      <c r="AF134" s="1"/>
    </row>
    <row r="135" spans="26:40">
      <c r="Z135" s="36"/>
      <c r="AA135" s="26"/>
      <c r="AB135" s="26"/>
      <c r="AC135" s="26"/>
      <c r="AD135" s="26"/>
      <c r="AE135" s="26"/>
      <c r="AF135" s="26"/>
      <c r="AJ135" s="1"/>
      <c r="AK135" s="1"/>
      <c r="AL135" s="1"/>
      <c r="AM135" s="1"/>
      <c r="AN135" s="1"/>
    </row>
    <row r="136" spans="26:40">
      <c r="AJ136" s="1"/>
      <c r="AK136" s="1"/>
      <c r="AL136" s="1"/>
      <c r="AM136" s="1"/>
      <c r="AN136" s="1"/>
    </row>
    <row r="137" spans="26:40">
      <c r="AJ137" s="1"/>
      <c r="AK137" s="1"/>
      <c r="AL137" s="1"/>
      <c r="AM137" s="1"/>
      <c r="AN137" s="1"/>
    </row>
    <row r="138" spans="26:40">
      <c r="AB138" s="1"/>
      <c r="AC138" s="1"/>
      <c r="AD138" s="1"/>
      <c r="AE138" s="1"/>
      <c r="AF138" s="1"/>
      <c r="AJ138" s="1"/>
      <c r="AK138" s="1"/>
      <c r="AL138" s="1"/>
      <c r="AM138" s="1"/>
      <c r="AN138" s="1"/>
    </row>
    <row r="139" spans="26:40">
      <c r="AB139" s="1"/>
      <c r="AC139" s="1"/>
      <c r="AD139" s="1"/>
      <c r="AE139" s="1"/>
      <c r="AF139" s="1"/>
    </row>
    <row r="140" spans="26:40">
      <c r="AB140" s="1"/>
      <c r="AC140" s="1"/>
      <c r="AD140" s="1"/>
      <c r="AE140" s="1"/>
      <c r="AF140" s="1"/>
    </row>
    <row r="141" spans="26:40">
      <c r="Z141" s="33"/>
      <c r="AB141" s="1"/>
      <c r="AC141" s="1"/>
      <c r="AD141" s="1"/>
      <c r="AE141" s="1"/>
      <c r="AF141" s="1"/>
    </row>
    <row r="142" spans="26:40">
      <c r="AJ142" s="1"/>
      <c r="AK142" s="1"/>
      <c r="AL142" s="1"/>
      <c r="AM142" s="1"/>
      <c r="AN142" s="1"/>
    </row>
    <row r="143" spans="26:40">
      <c r="AJ143" s="1"/>
      <c r="AK143" s="1"/>
      <c r="AL143" s="1"/>
      <c r="AM143" s="1"/>
      <c r="AN143" s="1"/>
    </row>
    <row r="144" spans="26:40">
      <c r="AJ144" s="1"/>
      <c r="AK144" s="1"/>
      <c r="AL144" s="1"/>
      <c r="AM144" s="1"/>
      <c r="AN144" s="1"/>
    </row>
    <row r="145" spans="26:40">
      <c r="AB145" s="1"/>
      <c r="AC145" s="1"/>
      <c r="AD145" s="1"/>
      <c r="AE145" s="1"/>
      <c r="AF145" s="1"/>
      <c r="AJ145" s="1"/>
      <c r="AK145" s="1"/>
      <c r="AL145" s="1"/>
      <c r="AM145" s="1"/>
      <c r="AN145" s="1"/>
    </row>
    <row r="146" spans="26:40">
      <c r="AB146" s="1"/>
      <c r="AC146" s="1"/>
      <c r="AD146" s="1"/>
      <c r="AE146" s="1"/>
      <c r="AF146" s="1"/>
    </row>
    <row r="147" spans="26:40">
      <c r="AB147" s="1"/>
      <c r="AC147" s="1"/>
      <c r="AD147" s="1"/>
      <c r="AE147" s="1"/>
      <c r="AF147" s="1"/>
    </row>
    <row r="148" spans="26:40">
      <c r="Z148" s="33"/>
      <c r="AB148" s="1"/>
      <c r="AC148" s="1"/>
      <c r="AD148" s="1"/>
      <c r="AE148" s="1"/>
      <c r="AF148" s="1"/>
    </row>
    <row r="149" spans="26:40">
      <c r="AJ149" s="1"/>
      <c r="AK149" s="1"/>
      <c r="AL149" s="1"/>
      <c r="AM149" s="1"/>
      <c r="AN149" s="1"/>
    </row>
    <row r="150" spans="26:40">
      <c r="AJ150" s="1"/>
      <c r="AK150" s="1"/>
      <c r="AL150" s="1"/>
      <c r="AM150" s="1"/>
      <c r="AN150" s="1"/>
    </row>
    <row r="151" spans="26:40">
      <c r="AJ151" s="1"/>
      <c r="AK151" s="1"/>
      <c r="AL151" s="1"/>
      <c r="AM151" s="1"/>
      <c r="AN151" s="1"/>
    </row>
    <row r="152" spans="26:40">
      <c r="AB152" s="1"/>
      <c r="AC152" s="1"/>
      <c r="AD152" s="1"/>
      <c r="AE152" s="1"/>
      <c r="AF152" s="1"/>
      <c r="AJ152" s="1"/>
      <c r="AK152" s="1"/>
      <c r="AL152" s="1"/>
      <c r="AM152" s="1"/>
      <c r="AN152" s="1"/>
    </row>
    <row r="153" spans="26:40">
      <c r="AB153" s="1"/>
      <c r="AC153" s="1"/>
      <c r="AD153" s="1"/>
      <c r="AE153" s="1"/>
      <c r="AF153" s="1"/>
    </row>
    <row r="154" spans="26:40">
      <c r="AB154" s="1"/>
      <c r="AC154" s="1"/>
      <c r="AD154" s="1"/>
      <c r="AE154" s="1"/>
      <c r="AF154" s="1"/>
    </row>
    <row r="155" spans="26:40">
      <c r="Z155" s="33"/>
      <c r="AB155" s="1"/>
      <c r="AC155" s="1"/>
      <c r="AD155" s="1"/>
      <c r="AE155" s="1"/>
      <c r="AF155" s="1"/>
    </row>
    <row r="156" spans="26:40">
      <c r="AJ156" s="1"/>
      <c r="AK156" s="1"/>
      <c r="AL156" s="1"/>
      <c r="AM156" s="1"/>
      <c r="AN156" s="1"/>
    </row>
    <row r="157" spans="26:40">
      <c r="AJ157" s="1"/>
      <c r="AK157" s="1"/>
      <c r="AL157" s="1"/>
      <c r="AM157" s="1"/>
      <c r="AN157" s="1"/>
    </row>
    <row r="158" spans="26:40">
      <c r="AJ158" s="1"/>
      <c r="AK158" s="1"/>
      <c r="AL158" s="1"/>
      <c r="AM158" s="1"/>
      <c r="AN158" s="1"/>
    </row>
    <row r="159" spans="26:40">
      <c r="AB159" s="1"/>
      <c r="AC159" s="1"/>
      <c r="AD159" s="1"/>
      <c r="AE159" s="1"/>
      <c r="AF159" s="1"/>
      <c r="AJ159" s="1"/>
      <c r="AK159" s="1"/>
      <c r="AL159" s="1"/>
      <c r="AM159" s="1"/>
      <c r="AN159" s="1"/>
    </row>
    <row r="160" spans="26:40">
      <c r="AB160" s="1"/>
      <c r="AC160" s="1"/>
      <c r="AD160" s="1"/>
      <c r="AE160" s="1"/>
      <c r="AF160" s="1"/>
    </row>
    <row r="161" spans="26:32">
      <c r="AB161" s="1"/>
      <c r="AC161" s="1"/>
      <c r="AD161" s="1"/>
      <c r="AE161" s="1"/>
      <c r="AF161" s="1"/>
    </row>
    <row r="162" spans="26:32">
      <c r="Z162" s="33"/>
      <c r="AB162" s="1"/>
      <c r="AC162" s="1"/>
      <c r="AD162" s="1"/>
      <c r="AE162" s="1"/>
      <c r="AF162" s="1"/>
    </row>
    <row r="166" spans="26:32">
      <c r="AB166" s="1"/>
      <c r="AC166" s="1"/>
      <c r="AD166" s="1"/>
      <c r="AE166" s="1"/>
      <c r="AF166" s="1"/>
    </row>
    <row r="167" spans="26:32">
      <c r="AB167" s="1"/>
      <c r="AC167" s="1"/>
      <c r="AD167" s="1"/>
      <c r="AE167" s="1"/>
      <c r="AF167" s="1"/>
    </row>
    <row r="168" spans="26:32">
      <c r="AB168" s="1"/>
      <c r="AC168" s="1"/>
      <c r="AD168" s="1"/>
      <c r="AE168" s="1"/>
      <c r="AF168" s="1"/>
    </row>
    <row r="169" spans="26:32">
      <c r="Z169" s="33"/>
      <c r="AB169" s="1"/>
      <c r="AC169" s="1"/>
      <c r="AD169" s="1"/>
      <c r="AE169" s="1"/>
      <c r="AF169" s="1"/>
    </row>
    <row r="173" spans="26:32">
      <c r="AB173" s="1"/>
      <c r="AC173" s="1"/>
      <c r="AD173" s="1"/>
      <c r="AE173" s="1"/>
      <c r="AF173" s="1"/>
    </row>
    <row r="174" spans="26:32">
      <c r="AB174" s="1"/>
      <c r="AC174" s="1"/>
      <c r="AD174" s="1"/>
      <c r="AE174" s="1"/>
      <c r="AF174" s="1"/>
    </row>
    <row r="175" spans="26:32">
      <c r="AB175" s="1"/>
      <c r="AC175" s="1"/>
      <c r="AD175" s="1"/>
      <c r="AE175" s="1"/>
      <c r="AF175" s="1"/>
    </row>
    <row r="176" spans="26:32">
      <c r="Z176" s="33"/>
      <c r="AB176" s="1"/>
      <c r="AC176" s="1"/>
      <c r="AD176" s="1"/>
      <c r="AE176" s="1"/>
      <c r="AF176" s="1"/>
    </row>
    <row r="177" spans="26:32">
      <c r="Z177" s="36"/>
      <c r="AA177" s="26"/>
      <c r="AB177" s="26"/>
      <c r="AC177" s="26"/>
      <c r="AD177" s="26"/>
      <c r="AE177" s="26"/>
      <c r="AF177" s="26"/>
    </row>
    <row r="180" spans="26:32">
      <c r="AB180" s="1"/>
      <c r="AC180" s="1"/>
      <c r="AD180" s="1"/>
      <c r="AE180" s="1"/>
      <c r="AF180" s="1"/>
    </row>
    <row r="181" spans="26:32">
      <c r="AB181" s="1"/>
      <c r="AC181" s="1"/>
      <c r="AD181" s="1"/>
      <c r="AE181" s="1"/>
      <c r="AF181" s="1"/>
    </row>
    <row r="182" spans="26:32">
      <c r="AB182" s="1"/>
      <c r="AC182" s="1"/>
      <c r="AD182" s="1"/>
      <c r="AE182" s="1"/>
      <c r="AF182" s="1"/>
    </row>
    <row r="183" spans="26:32">
      <c r="Z183" s="33"/>
      <c r="AB183" s="1"/>
      <c r="AC183" s="1"/>
      <c r="AD183" s="1"/>
      <c r="AE183" s="1"/>
      <c r="AF183" s="1"/>
    </row>
    <row r="187" spans="26:32">
      <c r="AB187" s="1"/>
      <c r="AC187" s="1"/>
      <c r="AD187" s="1"/>
      <c r="AE187" s="1"/>
      <c r="AF187" s="1"/>
    </row>
    <row r="188" spans="26:32">
      <c r="AB188" s="1"/>
      <c r="AC188" s="1"/>
      <c r="AD188" s="1"/>
      <c r="AE188" s="1"/>
      <c r="AF188" s="1"/>
    </row>
    <row r="189" spans="26:32">
      <c r="AB189" s="1"/>
      <c r="AC189" s="1"/>
      <c r="AD189" s="1"/>
      <c r="AE189" s="1"/>
      <c r="AF189" s="1"/>
    </row>
    <row r="190" spans="26:32">
      <c r="Z190" s="33"/>
      <c r="AB190" s="1"/>
      <c r="AC190" s="1"/>
      <c r="AD190" s="1"/>
      <c r="AE190" s="1"/>
      <c r="AF190" s="1"/>
    </row>
    <row r="194" spans="26:32">
      <c r="AB194" s="1"/>
      <c r="AC194" s="1"/>
      <c r="AD194" s="1"/>
      <c r="AE194" s="1"/>
      <c r="AF194" s="1"/>
    </row>
    <row r="195" spans="26:32">
      <c r="AB195" s="1"/>
      <c r="AC195" s="1"/>
      <c r="AD195" s="1"/>
      <c r="AE195" s="1"/>
      <c r="AF195" s="1"/>
    </row>
    <row r="196" spans="26:32">
      <c r="AB196" s="1"/>
      <c r="AC196" s="1"/>
      <c r="AD196" s="1"/>
      <c r="AE196" s="1"/>
      <c r="AF196" s="1"/>
    </row>
    <row r="197" spans="26:32">
      <c r="Z197" s="33"/>
      <c r="AB197" s="1"/>
      <c r="AC197" s="1"/>
      <c r="AD197" s="1"/>
      <c r="AE197" s="1"/>
      <c r="AF197" s="1"/>
    </row>
    <row r="201" spans="26:32">
      <c r="AB201" s="1"/>
      <c r="AC201" s="1"/>
      <c r="AD201" s="1"/>
      <c r="AE201" s="1"/>
      <c r="AF201" s="1"/>
    </row>
    <row r="202" spans="26:32">
      <c r="AB202" s="1"/>
      <c r="AC202" s="1"/>
      <c r="AD202" s="1"/>
      <c r="AE202" s="1"/>
      <c r="AF202" s="1"/>
    </row>
    <row r="203" spans="26:32">
      <c r="AB203" s="1"/>
      <c r="AC203" s="1"/>
      <c r="AD203" s="1"/>
      <c r="AE203" s="1"/>
      <c r="AF203" s="1"/>
    </row>
    <row r="204" spans="26:32">
      <c r="Z204" s="33"/>
      <c r="AB204" s="1"/>
      <c r="AC204" s="1"/>
      <c r="AD204" s="1"/>
      <c r="AE204" s="1"/>
      <c r="AF204" s="1"/>
    </row>
    <row r="208" spans="26:32">
      <c r="AB208" s="1"/>
      <c r="AC208" s="1"/>
      <c r="AD208" s="1"/>
      <c r="AE208" s="1"/>
      <c r="AF208" s="1"/>
    </row>
    <row r="209" spans="26:32">
      <c r="AB209" s="1"/>
      <c r="AC209" s="1"/>
      <c r="AD209" s="1"/>
      <c r="AE209" s="1"/>
      <c r="AF209" s="1"/>
    </row>
    <row r="210" spans="26:32">
      <c r="AB210" s="1"/>
      <c r="AC210" s="1"/>
      <c r="AD210" s="1"/>
      <c r="AE210" s="1"/>
      <c r="AF210" s="1"/>
    </row>
    <row r="211" spans="26:32">
      <c r="Z211" s="33"/>
      <c r="AB211" s="1"/>
      <c r="AC211" s="1"/>
      <c r="AD211" s="1"/>
      <c r="AE211" s="1"/>
      <c r="AF211" s="1"/>
    </row>
    <row r="215" spans="26:32">
      <c r="AB215" s="1"/>
      <c r="AC215" s="1"/>
      <c r="AD215" s="1"/>
      <c r="AE215" s="1"/>
      <c r="AF215" s="1"/>
    </row>
    <row r="216" spans="26:32">
      <c r="AB216" s="1"/>
      <c r="AC216" s="1"/>
      <c r="AD216" s="1"/>
      <c r="AE216" s="1"/>
      <c r="AF216" s="1"/>
    </row>
    <row r="217" spans="26:32">
      <c r="AB217" s="1"/>
      <c r="AC217" s="1"/>
      <c r="AD217" s="1"/>
      <c r="AE217" s="1"/>
      <c r="AF217" s="1"/>
    </row>
    <row r="218" spans="26:32">
      <c r="Z218" s="33"/>
      <c r="AB218" s="1"/>
      <c r="AC218" s="1"/>
      <c r="AD218" s="1"/>
      <c r="AE218" s="1"/>
      <c r="AF218" s="1"/>
    </row>
    <row r="219" spans="26:32">
      <c r="Z219" s="36"/>
      <c r="AA219" s="26"/>
      <c r="AB219" s="26"/>
      <c r="AC219" s="26"/>
      <c r="AD219" s="26"/>
      <c r="AE219" s="26"/>
      <c r="AF219" s="26"/>
    </row>
    <row r="222" spans="26:32">
      <c r="AB222" s="1"/>
      <c r="AC222" s="1"/>
      <c r="AD222" s="1"/>
      <c r="AE222" s="1"/>
      <c r="AF222" s="1"/>
    </row>
    <row r="223" spans="26:32">
      <c r="AB223" s="1"/>
      <c r="AC223" s="1"/>
      <c r="AD223" s="1"/>
      <c r="AE223" s="1"/>
      <c r="AF223" s="1"/>
    </row>
    <row r="224" spans="26:32">
      <c r="AB224" s="1"/>
      <c r="AC224" s="1"/>
      <c r="AD224" s="1"/>
      <c r="AE224" s="1"/>
      <c r="AF224" s="1"/>
    </row>
    <row r="225" spans="26:32">
      <c r="Z225" s="33"/>
      <c r="AB225" s="1"/>
      <c r="AC225" s="1"/>
      <c r="AD225" s="1"/>
      <c r="AE225" s="1"/>
      <c r="AF225" s="1"/>
    </row>
  </sheetData>
  <mergeCells count="13">
    <mergeCell ref="BN1:BT1"/>
    <mergeCell ref="BV1:CB1"/>
    <mergeCell ref="CD1:CJ1"/>
    <mergeCell ref="CL1:CR1"/>
    <mergeCell ref="CT1:CZ1"/>
    <mergeCell ref="AP1:AV1"/>
    <mergeCell ref="AX1:BD1"/>
    <mergeCell ref="BF1:BL1"/>
    <mergeCell ref="A1:G1"/>
    <mergeCell ref="J1:O1"/>
    <mergeCell ref="R1:W1"/>
    <mergeCell ref="Z1:AF1"/>
    <mergeCell ref="AH1:AN1"/>
  </mergeCells>
  <conditionalFormatting sqref="BG53">
    <cfRule type="cellIs" dxfId="288" priority="7" operator="greaterThan">
      <formula>0</formula>
    </cfRule>
    <cfRule type="cellIs" dxfId="287" priority="8" operator="lessThan">
      <formula>0</formula>
    </cfRule>
  </conditionalFormatting>
  <conditionalFormatting sqref="BG11">
    <cfRule type="cellIs" dxfId="286" priority="57" operator="greaterThan">
      <formula>0</formula>
    </cfRule>
    <cfRule type="cellIs" dxfId="285" priority="58" operator="lessThan">
      <formula>0</formula>
    </cfRule>
  </conditionalFormatting>
  <conditionalFormatting sqref="BG46">
    <cfRule type="cellIs" dxfId="284" priority="47" operator="greaterThan">
      <formula>0</formula>
    </cfRule>
    <cfRule type="cellIs" dxfId="283" priority="48" operator="lessThan">
      <formula>0</formula>
    </cfRule>
  </conditionalFormatting>
  <conditionalFormatting sqref="BG18">
    <cfRule type="cellIs" dxfId="282" priority="55" operator="greaterThan">
      <formula>0</formula>
    </cfRule>
    <cfRule type="cellIs" dxfId="281" priority="56" operator="lessThan">
      <formula>0</formula>
    </cfRule>
  </conditionalFormatting>
  <conditionalFormatting sqref="BG25">
    <cfRule type="cellIs" dxfId="280" priority="53" operator="greaterThan">
      <formula>0</formula>
    </cfRule>
    <cfRule type="cellIs" dxfId="279" priority="54" operator="lessThan">
      <formula>0</formula>
    </cfRule>
  </conditionalFormatting>
  <conditionalFormatting sqref="BG32">
    <cfRule type="cellIs" dxfId="278" priority="51" operator="greaterThan">
      <formula>0</formula>
    </cfRule>
    <cfRule type="cellIs" dxfId="277" priority="52" operator="lessThan">
      <formula>0</formula>
    </cfRule>
  </conditionalFormatting>
  <conditionalFormatting sqref="BG39">
    <cfRule type="cellIs" dxfId="276" priority="49" operator="greaterThan">
      <formula>0</formula>
    </cfRule>
    <cfRule type="cellIs" dxfId="275" priority="50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2AEC-65DC-4D07-83C5-50E637B39B3A}">
  <sheetPr>
    <tabColor theme="9" tint="-0.249977111117893"/>
  </sheetPr>
  <dimension ref="A1:CZ456"/>
  <sheetViews>
    <sheetView topLeftCell="AI1" workbookViewId="0">
      <pane ySplit="9" topLeftCell="A295" activePane="bottomLeft" state="frozen"/>
      <selection pane="bottomLeft" activeCell="AR299" sqref="AR299:AV302"/>
    </sheetView>
  </sheetViews>
  <sheetFormatPr defaultRowHeight="15"/>
  <cols>
    <col min="1" max="1" width="9.140625" style="9"/>
    <col min="10" max="10" width="9.140625" style="9"/>
    <col min="18" max="18" width="9.140625" style="9"/>
    <col min="20" max="20" width="9.140625" customWidth="1"/>
    <col min="25" max="25" width="9.140625" customWidth="1"/>
    <col min="26" max="26" width="9.140625" style="9"/>
    <col min="34" max="34" width="9.140625" style="9"/>
    <col min="42" max="42" width="9.140625" style="9"/>
    <col min="50" max="50" width="9.140625" style="9"/>
    <col min="58" max="58" width="9.140625" style="9"/>
  </cols>
  <sheetData>
    <row r="1" spans="1:104">
      <c r="A1" s="80" t="s">
        <v>36</v>
      </c>
      <c r="B1" s="80"/>
      <c r="C1" s="80"/>
      <c r="D1" s="80"/>
      <c r="E1" s="80"/>
      <c r="F1" s="80"/>
      <c r="G1" s="80"/>
      <c r="H1" s="80"/>
      <c r="J1" s="80" t="s">
        <v>75</v>
      </c>
      <c r="K1" s="80"/>
      <c r="L1" s="80"/>
      <c r="M1" s="80"/>
      <c r="N1" s="80"/>
      <c r="O1" s="80"/>
      <c r="P1" s="80"/>
      <c r="R1" s="80" t="s">
        <v>35</v>
      </c>
      <c r="S1" s="80"/>
      <c r="T1" s="80"/>
      <c r="U1" s="80"/>
      <c r="V1" s="80"/>
      <c r="W1" s="80"/>
      <c r="X1" s="80"/>
      <c r="Z1" s="80" t="s">
        <v>69</v>
      </c>
      <c r="AA1" s="80"/>
      <c r="AB1" s="80"/>
      <c r="AC1" s="80"/>
      <c r="AD1" s="80"/>
      <c r="AE1" s="80"/>
      <c r="AF1" s="80"/>
      <c r="AH1" s="80" t="s">
        <v>71</v>
      </c>
      <c r="AI1" s="80"/>
      <c r="AJ1" s="80"/>
      <c r="AK1" s="80"/>
      <c r="AL1" s="80"/>
      <c r="AM1" s="80"/>
      <c r="AN1" s="80"/>
      <c r="AP1" s="80" t="s">
        <v>70</v>
      </c>
      <c r="AQ1" s="80"/>
      <c r="AR1" s="80"/>
      <c r="AS1" s="80"/>
      <c r="AT1" s="80"/>
      <c r="AU1" s="80"/>
      <c r="AV1" s="80"/>
      <c r="AX1" s="81" t="s">
        <v>73</v>
      </c>
      <c r="AY1" s="81"/>
      <c r="AZ1" s="81"/>
      <c r="BA1" s="81"/>
      <c r="BB1" s="81"/>
      <c r="BC1" s="81"/>
      <c r="BD1" s="81"/>
      <c r="BF1" s="81" t="s">
        <v>74</v>
      </c>
      <c r="BG1" s="81"/>
      <c r="BH1" s="81"/>
      <c r="BI1" s="81"/>
      <c r="BJ1" s="81"/>
      <c r="BK1" s="81"/>
      <c r="BL1" s="81"/>
      <c r="BN1" s="82" t="s">
        <v>170</v>
      </c>
      <c r="BO1" s="82"/>
      <c r="BP1" s="82"/>
      <c r="BQ1" s="82"/>
      <c r="BR1" s="82"/>
      <c r="BS1" s="82"/>
      <c r="BT1" s="82"/>
      <c r="BV1" s="82" t="s">
        <v>171</v>
      </c>
      <c r="BW1" s="82"/>
      <c r="BX1" s="82"/>
      <c r="BY1" s="82"/>
      <c r="BZ1" s="82"/>
      <c r="CA1" s="82"/>
      <c r="CB1" s="82"/>
      <c r="CD1" s="83" t="s">
        <v>173</v>
      </c>
      <c r="CE1" s="83"/>
      <c r="CF1" s="83"/>
      <c r="CG1" s="83"/>
      <c r="CH1" s="83"/>
      <c r="CI1" s="83"/>
      <c r="CJ1" s="83"/>
      <c r="CL1" s="83" t="s">
        <v>174</v>
      </c>
      <c r="CM1" s="83"/>
      <c r="CN1" s="83"/>
      <c r="CO1" s="83"/>
      <c r="CP1" s="83"/>
      <c r="CQ1" s="83"/>
      <c r="CR1" s="83"/>
      <c r="CT1" s="83" t="s">
        <v>172</v>
      </c>
      <c r="CU1" s="83"/>
      <c r="CV1" s="83"/>
      <c r="CW1" s="83"/>
      <c r="CX1" s="83"/>
      <c r="CY1" s="83"/>
      <c r="CZ1" s="83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42</v>
      </c>
      <c r="BJ4" s="38">
        <f ca="1">COUNTIF(BG:BG,"&gt;0")</f>
        <v>18</v>
      </c>
      <c r="BK4" s="38">
        <f ca="1">COUNTIF(BG:BG,"&lt;0")</f>
        <v>24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AVERAGEIFS($AJ$10:$AJ$905,$AI$10:$AI$905,$AI5)</f>
        <v>0.99208549447033978</v>
      </c>
      <c r="AK5" s="1">
        <f ca="1">AVERAGEIFS($AK$10:$AK$905,$AI$10:$AI$905,$AI5)</f>
        <v>7.9145055296602068E-3</v>
      </c>
      <c r="AL5" s="1">
        <f>AVERAGEIFS($AL$10:$AL$905,$AI$10:$AI$905,$AI5)</f>
        <v>0</v>
      </c>
      <c r="AM5" s="1">
        <f>AVERAGEIFS($AM$10:$AM$905,$AI$10:$AI$905,$AI5)</f>
        <v>0</v>
      </c>
      <c r="AN5" s="1">
        <f>AVERAGEIFS($AN$10:$AN$905,$AI$10:$AI$905,$AI5)</f>
        <v>0</v>
      </c>
      <c r="AQ5" t="s">
        <v>2</v>
      </c>
      <c r="AR5" s="1">
        <f ca="1">MAX(AJ5,50%)</f>
        <v>0.99208549447033978</v>
      </c>
      <c r="AS5" s="1">
        <f ca="1">MIN(AK5,50%)</f>
        <v>7.9145055296602068E-3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2.4128343670462451</v>
      </c>
      <c r="BB5" s="10"/>
      <c r="BC5" s="10"/>
      <c r="BH5" s="10" t="s">
        <v>77</v>
      </c>
      <c r="BI5" s="37">
        <f ca="1">MIN(BG:BG)</f>
        <v>-0.72168917331336424</v>
      </c>
      <c r="BJ5" s="10"/>
      <c r="BK5" s="10"/>
      <c r="CE5" t="s">
        <v>2</v>
      </c>
      <c r="CF5" s="10"/>
      <c r="CG5" s="10">
        <f ca="1">car!U27</f>
        <v>2.3351541058644951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t="shared" ref="AJ6:AJ8" ca="1" si="0">AVERAGEIFS($AJ$10:$AJ$905,$AI$10:$AI$905,$AI6)</f>
        <v>0.15569402149238473</v>
      </c>
      <c r="AK6" s="1">
        <f t="shared" ref="AK6:AK8" ca="1" si="1">AVERAGEIFS($AK$10:$AK$905,$AI$10:$AI$905,$AI6)</f>
        <v>0.31138804298476946</v>
      </c>
      <c r="AL6" s="1">
        <f t="shared" ref="AL6:AL8" ca="1" si="2">AVERAGEIFS($AL$10:$AL$905,$AI$10:$AI$905,$AI6)</f>
        <v>0.53291793552284594</v>
      </c>
      <c r="AM6" s="1">
        <f t="shared" ref="AM6:AM8" si="3">AVERAGEIFS($AM$10:$AM$905,$AI$10:$AI$905,$AI6)</f>
        <v>0</v>
      </c>
      <c r="AN6" s="1">
        <f t="shared" ref="AN6:AN8" si="4">AVERAGEIFS($AN$10:$AN$905,$AI$10:$AI$905,$AI6)</f>
        <v>0</v>
      </c>
      <c r="AP6" s="34">
        <f ca="1">IF(AK6&gt;=MAX(AJ6,AL6),0,(MAX(AJ6,AL6)-AK6)/(2*MAX(AJ6,AL6)+MIN(AJ6,AL6)))</f>
        <v>0.18135445877446763</v>
      </c>
      <c r="AQ6" t="s">
        <v>1</v>
      </c>
      <c r="AR6" s="1">
        <f ca="1">AJ6*(1-$AP6)</f>
        <v>0.12745821649021297</v>
      </c>
      <c r="AS6" s="1">
        <f ca="1">AK6+AJ6*$AP6+AL6*$AP6</f>
        <v>0.43627089175489359</v>
      </c>
      <c r="AT6" s="1">
        <f ca="1">AL6*(1-$AP6)</f>
        <v>0.43627089175489359</v>
      </c>
      <c r="AU6" s="1">
        <v>0</v>
      </c>
      <c r="AV6" s="1">
        <v>0</v>
      </c>
      <c r="AY6" t="s">
        <v>1</v>
      </c>
      <c r="AZ6" s="10">
        <f ca="1">_xlfn.NORM.S.INV(IF(AR6=0,0.01%,AR6))</f>
        <v>-1.1384887999993278</v>
      </c>
      <c r="BA6" s="10"/>
      <c r="BB6" s="10">
        <f ca="1">-_xlfn.NORM.S.INV(IF(AT6=0,0.01%,AT6))</f>
        <v>0.16043073072441813</v>
      </c>
      <c r="BC6" s="10"/>
      <c r="BH6" s="10" t="s">
        <v>78</v>
      </c>
      <c r="BI6" s="37">
        <f ca="1">MAX(BG:BG)</f>
        <v>0.23594557544085268</v>
      </c>
      <c r="BJ6" s="10"/>
      <c r="BK6" s="10"/>
      <c r="CE6" t="s">
        <v>1</v>
      </c>
      <c r="CF6" s="10">
        <f ca="1">car!T28</f>
        <v>-0.74114131023432828</v>
      </c>
      <c r="CG6" s="10"/>
      <c r="CH6" s="10">
        <f ca="1">car!V28</f>
        <v>0.38534741480683571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 t="shared" si="0"/>
        <v>0</v>
      </c>
      <c r="AK7" s="1">
        <f t="shared" ca="1" si="1"/>
        <v>4.8110961026076628E-2</v>
      </c>
      <c r="AL7" s="1">
        <f t="shared" ca="1" si="2"/>
        <v>9.6221922052153255E-2</v>
      </c>
      <c r="AM7" s="1">
        <f t="shared" ca="1" si="3"/>
        <v>0.85566711692177</v>
      </c>
      <c r="AN7" s="1">
        <f t="shared" si="4"/>
        <v>0</v>
      </c>
      <c r="AP7" s="34">
        <f ca="1">IF(AL7&gt;=MAX(AK7,AM7),0,(MAX(AK7,AM7)-AL7)/(2*MAX(AK7,AM7)+MIN(AK7,AM7)))</f>
        <v>0.43163901727890719</v>
      </c>
      <c r="AQ7" t="s">
        <v>0</v>
      </c>
      <c r="AR7" s="1">
        <v>0</v>
      </c>
      <c r="AS7" s="1">
        <f ca="1">AK7*(1-$AP7)</f>
        <v>2.7344393088437106E-2</v>
      </c>
      <c r="AT7" s="1">
        <f ca="1">AL7+AK7*$AP7+AM7*$AP7</f>
        <v>0.48632780345578136</v>
      </c>
      <c r="AU7" s="1">
        <f ca="1">AM7*(1-$AP7)</f>
        <v>0.48632780345578142</v>
      </c>
      <c r="AV7" s="1">
        <v>0</v>
      </c>
      <c r="AY7" t="s">
        <v>0</v>
      </c>
      <c r="AZ7" s="10"/>
      <c r="BA7" s="10">
        <f ca="1">_xlfn.NORM.S.INV(IF(AS7=0,0.01%,AS7))</f>
        <v>-1.9213405654936475</v>
      </c>
      <c r="BB7" s="10"/>
      <c r="BC7" s="10">
        <f ca="1">-_xlfn.NORM.S.INV(IF(AU7=0,0.01%,AU7))</f>
        <v>3.4277825816902252E-2</v>
      </c>
      <c r="BH7" s="10" t="s">
        <v>79</v>
      </c>
      <c r="BI7" s="37">
        <f ca="1">AVERAGE(BG:BG)</f>
        <v>-3.8134220132697801E-2</v>
      </c>
      <c r="BJ7" s="10"/>
      <c r="BK7" s="10"/>
      <c r="CE7" t="s">
        <v>0</v>
      </c>
      <c r="CF7" s="10"/>
      <c r="CG7" s="10">
        <f ca="1">car!U29</f>
        <v>-1.4764862128472462</v>
      </c>
      <c r="CH7" s="10"/>
      <c r="CI7" s="10">
        <f ca="1">car!W29</f>
        <v>0.48647457437789338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 t="shared" si="0"/>
        <v>0</v>
      </c>
      <c r="AK8" s="1">
        <f t="shared" si="1"/>
        <v>0</v>
      </c>
      <c r="AL8" s="1">
        <f t="shared" ca="1" si="2"/>
        <v>4.3160158281239848E-2</v>
      </c>
      <c r="AM8" s="1">
        <f t="shared" ca="1" si="3"/>
        <v>8.6320316562479696E-2</v>
      </c>
      <c r="AN8" s="1">
        <f t="shared" ca="1" si="4"/>
        <v>0.87051952515628039</v>
      </c>
      <c r="AP8" s="34">
        <f ca="1">IF(AM8&gt;=MAX(AL8,AN8),0,(MAX(AL8,AN8)-AM8)/(2*MAX(AL8,AN8)+MIN(AL8,AN8)))</f>
        <v>0.43952446835342995</v>
      </c>
      <c r="AQ8" t="s">
        <v>42</v>
      </c>
      <c r="AR8" s="1">
        <v>0</v>
      </c>
      <c r="AS8" s="1">
        <v>0</v>
      </c>
      <c r="AT8" s="1">
        <f ca="1">AL8*(1-$AP8)</f>
        <v>2.4190212658628016E-2</v>
      </c>
      <c r="AU8" s="1">
        <f ca="1">AM8+AL8*$AP8+AN8*$AP8</f>
        <v>0.48790489367068596</v>
      </c>
      <c r="AV8" s="1">
        <f ca="1">AN8*(1-$AP8)</f>
        <v>0.48790489367068596</v>
      </c>
      <c r="AY8" t="s">
        <v>42</v>
      </c>
      <c r="AZ8" s="10"/>
      <c r="BA8" s="10"/>
      <c r="BB8" s="10">
        <f ca="1">_xlfn.NORM.S.INV(IF(AT8=0,0.01%,AT8))</f>
        <v>-1.9740115880407285</v>
      </c>
      <c r="BC8" s="10"/>
      <c r="BD8" s="10">
        <f ca="1">-_xlfn.NORM.S.INV(IF(AV8=0,0.01%,AV8))</f>
        <v>3.0322581597122308E-2</v>
      </c>
      <c r="BH8" s="10" t="s">
        <v>80</v>
      </c>
      <c r="BI8" s="37">
        <f ca="1">_xlfn.STDEV.S(BG:BG)</f>
        <v>0.18543790276559649</v>
      </c>
      <c r="BJ8" s="10"/>
      <c r="BK8" s="10"/>
      <c r="CE8" t="s">
        <v>42</v>
      </c>
      <c r="CF8" s="10"/>
      <c r="CG8" s="10"/>
      <c r="CH8" s="10">
        <f ca="1">car!V30</f>
        <v>-2.2540946740954366</v>
      </c>
      <c r="CI8" s="10"/>
      <c r="CJ8" s="10">
        <f ca="1">car!X30</f>
        <v>1.5159548375635023E-2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OFFSET(Yixin_part!A2,0,1)</f>
        <v>201701</v>
      </c>
      <c r="J10" s="9">
        <f ca="1">$A10</f>
        <v>201701</v>
      </c>
      <c r="R10" s="9">
        <f ca="1">$A10</f>
        <v>201701</v>
      </c>
      <c r="Z10" s="9">
        <f ca="1">$A10</f>
        <v>201701</v>
      </c>
      <c r="AH10" s="9">
        <f ca="1">$A10</f>
        <v>201701</v>
      </c>
      <c r="AP10" s="9">
        <f ca="1">$A10</f>
        <v>201701</v>
      </c>
      <c r="AX10" s="9">
        <f ca="1">$A10</f>
        <v>201701</v>
      </c>
      <c r="BF10" s="9">
        <f ca="1">$A10</f>
        <v>201701</v>
      </c>
      <c r="BN10" s="9">
        <f ca="1">$A10</f>
        <v>201701</v>
      </c>
      <c r="BO10" s="9">
        <v>1</v>
      </c>
      <c r="BV10" s="9">
        <f ca="1">$A10</f>
        <v>201701</v>
      </c>
      <c r="BW10" s="9">
        <v>1</v>
      </c>
      <c r="CD10" s="9">
        <f ca="1">$A10</f>
        <v>201701</v>
      </c>
      <c r="CE10" s="9">
        <v>1</v>
      </c>
      <c r="CL10" s="9">
        <f ca="1">$A10</f>
        <v>201701</v>
      </c>
      <c r="CM10" s="9">
        <v>1</v>
      </c>
      <c r="CT10" s="9">
        <f ca="1">$A10</f>
        <v>201701</v>
      </c>
      <c r="CU10" s="9">
        <v>1</v>
      </c>
    </row>
    <row r="11" spans="1:104">
      <c r="A11" s="11"/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-2.5604687328525066E-2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>
        <f ca="1">VLOOKUP(CD10,regress!B:K,10,0)</f>
        <v>-7.0407683333934337E-2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0.93909187159551699</v>
      </c>
      <c r="E12" s="1">
        <f ca="1">HLOOKUP(A10,Yixin_part!$2:$7,3,0)</f>
        <v>1.0908128404482994E-2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0.93909187159551699</v>
      </c>
      <c r="M12" s="1">
        <f t="shared" ref="M12:P12" ca="1" si="5">IF(TYPE(E12)=1,IF(E12&gt;100%,100%,IF(E12&lt;0,0,E12)),E12)</f>
        <v>1.0908128404482994E-2</v>
      </c>
      <c r="N12" s="1">
        <f t="shared" si="5"/>
        <v>0</v>
      </c>
      <c r="O12" s="1">
        <f t="shared" si="5"/>
        <v>0</v>
      </c>
      <c r="P12" s="1">
        <f t="shared" si="5"/>
        <v>0</v>
      </c>
      <c r="S12" t="s">
        <v>2</v>
      </c>
      <c r="T12" s="1">
        <f ca="1">IFERROR(L12/SUM($L12:$P12),"")</f>
        <v>0.98851775957422849</v>
      </c>
      <c r="U12" s="1">
        <f t="shared" ref="U12:X12" ca="1" si="6">IFERROR(M12/SUM($L12:$P12),"")</f>
        <v>1.1482240425771572E-2</v>
      </c>
      <c r="V12" s="1">
        <f t="shared" ca="1" si="6"/>
        <v>0</v>
      </c>
      <c r="W12" s="1">
        <f t="shared" ca="1" si="6"/>
        <v>0</v>
      </c>
      <c r="X12" s="1">
        <f t="shared" ca="1" si="6"/>
        <v>0</v>
      </c>
      <c r="AA12" t="s">
        <v>2</v>
      </c>
      <c r="AB12" s="1">
        <f ca="1">IFERROR(T12,"")</f>
        <v>0.98851775957422849</v>
      </c>
      <c r="AC12" s="1">
        <f t="shared" ref="AC12:AF12" ca="1" si="7">IFERROR(U12,"")</f>
        <v>1.1482240425771572E-2</v>
      </c>
      <c r="AD12" s="1">
        <f t="shared" ca="1" si="7"/>
        <v>0</v>
      </c>
      <c r="AE12" s="1">
        <f t="shared" ca="1" si="7"/>
        <v>0</v>
      </c>
      <c r="AF12" s="1">
        <f t="shared" ca="1" si="7"/>
        <v>0</v>
      </c>
      <c r="AI12" t="s">
        <v>2</v>
      </c>
      <c r="AJ12" s="1">
        <f ca="1">IFERROR(AB12,"")</f>
        <v>0.98851775957422849</v>
      </c>
      <c r="AK12" s="1">
        <f ca="1">IF(AC12="","",SUM(AC12:AF12))</f>
        <v>1.1482240425771572E-2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0.98851775957422849</v>
      </c>
      <c r="AS12" s="1">
        <f ca="1">IF(AK12="",AS5,MIN(AK12,50%))</f>
        <v>1.1482240425771572E-2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2.2740250430737388</v>
      </c>
      <c r="BB12" s="10"/>
      <c r="BC12" s="10"/>
      <c r="BG12" t="s">
        <v>2</v>
      </c>
      <c r="BH12" s="10"/>
      <c r="BI12" s="10">
        <f ca="1">BA12-$BA$5</f>
        <v>-0.13880932397250634</v>
      </c>
      <c r="BJ12" s="10"/>
      <c r="BK12" s="10"/>
      <c r="BO12" t="s">
        <v>2</v>
      </c>
      <c r="BP12" s="1">
        <f ca="1">AR12</f>
        <v>0.98851775957422849</v>
      </c>
      <c r="BQ12" s="1">
        <f t="shared" ref="BQ12:BT15" ca="1" si="8">AS12</f>
        <v>1.1482240425771572E-2</v>
      </c>
      <c r="BR12" s="1">
        <f t="shared" si="8"/>
        <v>0</v>
      </c>
      <c r="BS12" s="1">
        <f t="shared" si="8"/>
        <v>0</v>
      </c>
      <c r="BT12" s="1">
        <f t="shared" si="8"/>
        <v>0</v>
      </c>
      <c r="BW12" t="s">
        <v>2</v>
      </c>
      <c r="BX12" s="1">
        <f ca="1">BP12</f>
        <v>0.98851775957422849</v>
      </c>
      <c r="BY12" s="1">
        <f t="shared" ref="BY12:CB16" ca="1" si="9">BQ12</f>
        <v>1.1482240425771572E-2</v>
      </c>
      <c r="BZ12" s="1">
        <f t="shared" si="9"/>
        <v>0</v>
      </c>
      <c r="CA12" s="1">
        <f t="shared" si="9"/>
        <v>0</v>
      </c>
      <c r="CB12" s="1">
        <f t="shared" si="9"/>
        <v>0</v>
      </c>
      <c r="CE12" t="s">
        <v>2</v>
      </c>
      <c r="CF12" s="10"/>
      <c r="CG12" s="10">
        <f ca="1">MAX($CG$5+CD11,0)</f>
        <v>2.2647464225305609</v>
      </c>
      <c r="CH12" s="10"/>
      <c r="CI12" s="10"/>
      <c r="CJ12" s="10"/>
      <c r="CM12" t="s">
        <v>2</v>
      </c>
      <c r="CN12" s="1">
        <f ca="1">1-CO12</f>
        <v>0.98823587752502551</v>
      </c>
      <c r="CO12" s="1">
        <f ca="1">_xlfn.NORM.S.DIST(-CG12,1)</f>
        <v>1.1764122474974499E-2</v>
      </c>
      <c r="CP12" s="1">
        <v>0</v>
      </c>
      <c r="CQ12" s="1">
        <v>0</v>
      </c>
      <c r="CR12" s="1">
        <v>0</v>
      </c>
      <c r="CU12" t="s">
        <v>2</v>
      </c>
      <c r="CV12" s="1">
        <f ca="1">CN12</f>
        <v>0.98823587752502551</v>
      </c>
      <c r="CW12" s="1">
        <f t="shared" ref="CW12:CZ16" ca="1" si="10">CO12</f>
        <v>1.1764122474974499E-2</v>
      </c>
      <c r="CX12" s="1">
        <f t="shared" si="10"/>
        <v>0</v>
      </c>
      <c r="CY12" s="1">
        <f t="shared" si="10"/>
        <v>0</v>
      </c>
      <c r="CZ12" s="1">
        <f t="shared" si="10"/>
        <v>0</v>
      </c>
    </row>
    <row r="13" spans="1:104">
      <c r="A13" s="11"/>
      <c r="B13" t="s">
        <v>1</v>
      </c>
      <c r="C13" s="1">
        <v>0</v>
      </c>
      <c r="D13" s="1">
        <f ca="1">(1-F13)/3</f>
        <v>0.13293770883266373</v>
      </c>
      <c r="E13" s="1">
        <f ca="1">(1-F13)/3*2</f>
        <v>0.26587541766532746</v>
      </c>
      <c r="F13" s="1">
        <f ca="1">HLOOKUP(A10,Yixin_part!$2:$7,4,0)</f>
        <v>0.60118687350200883</v>
      </c>
      <c r="G13" s="1">
        <v>0</v>
      </c>
      <c r="H13" s="1">
        <v>0</v>
      </c>
      <c r="K13" t="s">
        <v>1</v>
      </c>
      <c r="L13" s="1">
        <f t="shared" ref="L13:L15" ca="1" si="11">IF(TYPE(D13)=1,IF(D13&gt;100%,100%,IF(D13&lt;0,0,D13)),D13)</f>
        <v>0.13293770883266373</v>
      </c>
      <c r="M13" s="1">
        <f t="shared" ref="M13:M15" ca="1" si="12">IF(TYPE(E13)=1,IF(E13&gt;100%,100%,IF(E13&lt;0,0,E13)),E13)</f>
        <v>0.26587541766532746</v>
      </c>
      <c r="N13" s="1">
        <f t="shared" ref="N13:N15" ca="1" si="13">IF(TYPE(F13)=1,IF(F13&gt;100%,100%,IF(F13&lt;0,0,F13)),F13)</f>
        <v>0.60118687350200883</v>
      </c>
      <c r="O13" s="1">
        <f t="shared" ref="O13:O15" si="14">IF(TYPE(G13)=1,IF(G13&gt;100%,100%,IF(G13&lt;0,0,G13)),G13)</f>
        <v>0</v>
      </c>
      <c r="P13" s="1">
        <f t="shared" ref="P13:P15" si="15">IF(TYPE(H13)=1,IF(H13&gt;100%,100%,IF(H13&lt;0,0,H13)),H13)</f>
        <v>0</v>
      </c>
      <c r="S13" t="s">
        <v>1</v>
      </c>
      <c r="T13" s="1">
        <f t="shared" ref="T13:T15" ca="1" si="16">IFERROR(L13/SUM($L13:$P13),"")</f>
        <v>0.13293770883266373</v>
      </c>
      <c r="U13" s="1">
        <f t="shared" ref="U13:U15" ca="1" si="17">IFERROR(M13/SUM($L13:$P13),"")</f>
        <v>0.26587541766532746</v>
      </c>
      <c r="V13" s="1">
        <f t="shared" ref="V13:V15" ca="1" si="18">IFERROR(N13/SUM($L13:$P13),"")</f>
        <v>0.60118687350200883</v>
      </c>
      <c r="W13" s="1">
        <f t="shared" ref="W13:W15" ca="1" si="19">IFERROR(O13/SUM($L13:$P13),"")</f>
        <v>0</v>
      </c>
      <c r="X13" s="1">
        <f t="shared" ref="X13:X15" ca="1" si="20">IFERROR(P13/SUM($L13:$P13),"")</f>
        <v>0</v>
      </c>
      <c r="AA13" t="s">
        <v>1</v>
      </c>
      <c r="AB13" s="1">
        <f t="shared" ref="AB13:AB15" ca="1" si="21">IFERROR(T13,"")</f>
        <v>0.13293770883266373</v>
      </c>
      <c r="AC13" s="1">
        <f t="shared" ref="AC13:AC15" ca="1" si="22">IFERROR(U13,"")</f>
        <v>0.26587541766532746</v>
      </c>
      <c r="AD13" s="1">
        <f t="shared" ref="AD13:AD15" ca="1" si="23">IFERROR(V13,"")</f>
        <v>0.60118687350200883</v>
      </c>
      <c r="AE13" s="1">
        <f t="shared" ref="AE13:AE15" ca="1" si="24">IFERROR(W13,"")</f>
        <v>0</v>
      </c>
      <c r="AF13" s="1">
        <f t="shared" ref="AF13:AF15" ca="1" si="25">IFERROR(X13,"")</f>
        <v>0</v>
      </c>
      <c r="AI13" t="s">
        <v>1</v>
      </c>
      <c r="AJ13" s="1">
        <f ca="1">IF(AB13="","",(SUM(AB13)))</f>
        <v>0.13293770883266373</v>
      </c>
      <c r="AK13" s="1">
        <f ca="1">IFERROR(AC13,"")</f>
        <v>0.26587541766532746</v>
      </c>
      <c r="AL13" s="1">
        <f ca="1">IF(AD13="","",(SUM(AD13:AF13)))</f>
        <v>0.60118687350200883</v>
      </c>
      <c r="AM13" s="1">
        <v>0</v>
      </c>
      <c r="AN13" s="1">
        <v>0</v>
      </c>
      <c r="AP13" s="34">
        <f ca="1">IF(AK13&gt;=MAX(AJ13,AL13),0,(MAX(AJ13,AL13)-AK13)/(2*MAX(AJ13,AL13)+MIN(AJ13,AL13)))</f>
        <v>0.25111104556995012</v>
      </c>
      <c r="AQ13" t="s">
        <v>1</v>
      </c>
      <c r="AR13" s="1">
        <f ca="1">IF(AK13="",AR6,AJ13*(1-$AP13))</f>
        <v>9.9555581772019952E-2</v>
      </c>
      <c r="AS13" s="1">
        <f ca="1">IF(AK13="",AS6,AK13+AJ13*$AP13+AL13*$AP13)</f>
        <v>0.45022220911399002</v>
      </c>
      <c r="AT13" s="1">
        <f ca="1">IF(AK13="",AT6,AL13*(1-$AP13))</f>
        <v>0.45022220911399008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-1.2840880079152726</v>
      </c>
      <c r="BA13" s="10"/>
      <c r="BB13" s="10">
        <f ca="1">-_xlfn.NORM.S.INV(IF(AT13=0,0.01%,AT13))</f>
        <v>0.12509995587698472</v>
      </c>
      <c r="BC13" s="10"/>
      <c r="BG13" t="s">
        <v>1</v>
      </c>
      <c r="BH13" s="10">
        <f ca="1">AZ13-$AZ$6</f>
        <v>-0.14559920791594472</v>
      </c>
      <c r="BI13" s="10"/>
      <c r="BJ13" s="10">
        <f ca="1">BB13-$BB$6</f>
        <v>-3.533077484743341E-2</v>
      </c>
      <c r="BK13" s="10"/>
      <c r="BO13" t="s">
        <v>1</v>
      </c>
      <c r="BP13" s="1">
        <f t="shared" ref="BP13:BP15" ca="1" si="26">AR13</f>
        <v>9.9555581772019952E-2</v>
      </c>
      <c r="BQ13" s="1">
        <f t="shared" ca="1" si="8"/>
        <v>0.45022220911399002</v>
      </c>
      <c r="BR13" s="1">
        <f t="shared" ca="1" si="8"/>
        <v>0.45022220911399008</v>
      </c>
      <c r="BS13" s="1">
        <f t="shared" si="8"/>
        <v>0</v>
      </c>
      <c r="BT13" s="1">
        <f t="shared" si="8"/>
        <v>0</v>
      </c>
      <c r="BW13" t="s">
        <v>1</v>
      </c>
      <c r="BX13" s="1">
        <f t="shared" ref="BX13:BX16" ca="1" si="27">BP13</f>
        <v>9.9555581772019952E-2</v>
      </c>
      <c r="BY13" s="1">
        <f t="shared" ca="1" si="9"/>
        <v>0.45022220911399002</v>
      </c>
      <c r="BZ13" s="1">
        <f t="shared" ca="1" si="9"/>
        <v>0.45022220911399008</v>
      </c>
      <c r="CA13" s="1">
        <f t="shared" si="9"/>
        <v>0</v>
      </c>
      <c r="CB13" s="1">
        <f t="shared" si="9"/>
        <v>0</v>
      </c>
      <c r="CE13" t="s">
        <v>1</v>
      </c>
      <c r="CF13" s="10">
        <f ca="1">MIN($CF$6+CD11,0)</f>
        <v>-0.8115489935682626</v>
      </c>
      <c r="CG13" s="10"/>
      <c r="CH13" s="10">
        <f ca="1">MAX($CH$6+CD11,0)</f>
        <v>0.31493973147290139</v>
      </c>
      <c r="CI13" s="10"/>
      <c r="CJ13" s="10"/>
      <c r="CM13" t="s">
        <v>1</v>
      </c>
      <c r="CN13" s="1">
        <f ca="1">_xlfn.NORM.S.DIST(CF13,1)</f>
        <v>0.20852523461005951</v>
      </c>
      <c r="CO13" s="1">
        <f ca="1">1-CN13-CP13</f>
        <v>0.41507105833565178</v>
      </c>
      <c r="CP13" s="1">
        <f ca="1">_xlfn.NORM.S.DIST(-CH13,1)</f>
        <v>0.37640370705428877</v>
      </c>
      <c r="CQ13" s="1">
        <v>0</v>
      </c>
      <c r="CR13" s="1">
        <v>0</v>
      </c>
      <c r="CU13" t="s">
        <v>1</v>
      </c>
      <c r="CV13" s="1">
        <f t="shared" ref="CV13:CV16" ca="1" si="28">CN13</f>
        <v>0.20852523461005951</v>
      </c>
      <c r="CW13" s="1">
        <f t="shared" ca="1" si="10"/>
        <v>0.41507105833565178</v>
      </c>
      <c r="CX13" s="1">
        <f t="shared" ca="1" si="10"/>
        <v>0.37640370705428877</v>
      </c>
      <c r="CY13" s="1">
        <f t="shared" si="10"/>
        <v>0</v>
      </c>
      <c r="CZ13" s="1">
        <f t="shared" si="10"/>
        <v>0</v>
      </c>
    </row>
    <row r="14" spans="1:104">
      <c r="A14" s="11"/>
      <c r="B14" t="s">
        <v>0</v>
      </c>
      <c r="C14" s="1">
        <v>0</v>
      </c>
      <c r="D14" s="1">
        <v>0</v>
      </c>
      <c r="E14" s="1">
        <f ca="1">(1-G14)/3</f>
        <v>5.1910852004026821E-2</v>
      </c>
      <c r="F14" s="1">
        <f ca="1">(1-G14)/3*2</f>
        <v>0.10382170400805364</v>
      </c>
      <c r="G14" s="1">
        <f ca="1">HLOOKUP(A10,Yixin_part!$2:$7,5,0)</f>
        <v>0.84426744398791953</v>
      </c>
      <c r="H14" s="1">
        <v>0</v>
      </c>
      <c r="K14" t="s">
        <v>0</v>
      </c>
      <c r="L14" s="1">
        <f t="shared" si="11"/>
        <v>0</v>
      </c>
      <c r="M14" s="1">
        <f t="shared" ca="1" si="12"/>
        <v>5.1910852004026821E-2</v>
      </c>
      <c r="N14" s="1">
        <f t="shared" ca="1" si="13"/>
        <v>0.10382170400805364</v>
      </c>
      <c r="O14" s="1">
        <f t="shared" ca="1" si="14"/>
        <v>0.84426744398791953</v>
      </c>
      <c r="P14" s="1">
        <f t="shared" si="15"/>
        <v>0</v>
      </c>
      <c r="S14" t="s">
        <v>0</v>
      </c>
      <c r="T14" s="1">
        <f t="shared" ca="1" si="16"/>
        <v>0</v>
      </c>
      <c r="U14" s="1">
        <f t="shared" ca="1" si="17"/>
        <v>5.1910852004026821E-2</v>
      </c>
      <c r="V14" s="1">
        <f t="shared" ca="1" si="18"/>
        <v>0.10382170400805364</v>
      </c>
      <c r="W14" s="1">
        <f t="shared" ca="1" si="19"/>
        <v>0.84426744398791953</v>
      </c>
      <c r="X14" s="1">
        <f t="shared" ca="1" si="20"/>
        <v>0</v>
      </c>
      <c r="AA14" t="s">
        <v>0</v>
      </c>
      <c r="AB14" s="1">
        <f t="shared" ca="1" si="21"/>
        <v>0</v>
      </c>
      <c r="AC14" s="1">
        <f t="shared" ca="1" si="22"/>
        <v>5.1910852004026821E-2</v>
      </c>
      <c r="AD14" s="1">
        <f t="shared" ca="1" si="23"/>
        <v>0.10382170400805364</v>
      </c>
      <c r="AE14" s="1">
        <f t="shared" ca="1" si="24"/>
        <v>0.84426744398791953</v>
      </c>
      <c r="AF14" s="1">
        <f t="shared" ca="1" si="25"/>
        <v>0</v>
      </c>
      <c r="AI14" t="s">
        <v>0</v>
      </c>
      <c r="AJ14" s="1">
        <v>0</v>
      </c>
      <c r="AK14" s="1">
        <f ca="1">IF(AC14="","",(SUM(AB14:AC14)))</f>
        <v>5.1910852004026821E-2</v>
      </c>
      <c r="AL14" s="1">
        <f ca="1">IFERROR(AD14,"")</f>
        <v>0.10382170400805364</v>
      </c>
      <c r="AM14" s="1">
        <f ca="1">IF(AE14="","",(SUM(AE14:AF14)))</f>
        <v>0.84426744398791953</v>
      </c>
      <c r="AN14" s="1">
        <v>0</v>
      </c>
      <c r="AP14" s="34">
        <f ca="1">IF(AL14&gt;=MAX(AK14,AM14),0,(MAX(AK14,AM14)-AL14)/(2*MAX(AK14,AM14)+MIN(AK14,AM14)))</f>
        <v>0.42543454413490167</v>
      </c>
      <c r="AQ14" t="s">
        <v>0</v>
      </c>
      <c r="AR14" s="1">
        <v>0</v>
      </c>
      <c r="AS14" s="1">
        <f ca="1">IF(AL14="",AS7,AK14*(1-$AP14))</f>
        <v>2.9826182346039322E-2</v>
      </c>
      <c r="AT14" s="1">
        <f ca="1">IF(AL14="",AT7,AL14+AK14*$AP14+AM14*$AP14)</f>
        <v>0.4850869088269803</v>
      </c>
      <c r="AU14" s="1">
        <f ca="1">IF(AL14="",AU7,AM14*(1-$AP14))</f>
        <v>0.48508690882698036</v>
      </c>
      <c r="AV14" s="1">
        <v>0</v>
      </c>
      <c r="AW14" s="1"/>
      <c r="AY14" t="s">
        <v>0</v>
      </c>
      <c r="AZ14" s="10"/>
      <c r="BA14" s="10">
        <f ca="1">_xlfn.NORM.S.INV(IF(AS14=0,0.01%,AS14))</f>
        <v>-1.8833543335044307</v>
      </c>
      <c r="BB14" s="10"/>
      <c r="BC14" s="10">
        <f ca="1">-_xlfn.NORM.S.INV(IF(AU14=0,0.01%,AU14))</f>
        <v>3.7390286315305186E-2</v>
      </c>
      <c r="BG14" t="s">
        <v>0</v>
      </c>
      <c r="BH14" s="10"/>
      <c r="BI14" s="10">
        <f ca="1">BA14-$BA$7</f>
        <v>3.7986231989216801E-2</v>
      </c>
      <c r="BJ14" s="10"/>
      <c r="BK14" s="10">
        <f ca="1">BC14-$BC$7</f>
        <v>3.1124604984029344E-3</v>
      </c>
      <c r="BO14" t="s">
        <v>0</v>
      </c>
      <c r="BP14" s="1">
        <f t="shared" si="26"/>
        <v>0</v>
      </c>
      <c r="BQ14" s="1">
        <f t="shared" ca="1" si="8"/>
        <v>2.9826182346039322E-2</v>
      </c>
      <c r="BR14" s="1">
        <f t="shared" ca="1" si="8"/>
        <v>0.4850869088269803</v>
      </c>
      <c r="BS14" s="1">
        <f t="shared" ca="1" si="8"/>
        <v>0.48508690882698036</v>
      </c>
      <c r="BT14" s="1">
        <f t="shared" si="8"/>
        <v>0</v>
      </c>
      <c r="BW14" t="s">
        <v>0</v>
      </c>
      <c r="BX14" s="1">
        <f t="shared" si="27"/>
        <v>0</v>
      </c>
      <c r="BY14" s="1">
        <f t="shared" ca="1" si="9"/>
        <v>2.9826182346039322E-2</v>
      </c>
      <c r="BZ14" s="1">
        <f t="shared" ca="1" si="9"/>
        <v>0.4850869088269803</v>
      </c>
      <c r="CA14" s="1">
        <f t="shared" ca="1" si="9"/>
        <v>0.48508690882698036</v>
      </c>
      <c r="CB14" s="1">
        <f t="shared" si="9"/>
        <v>0</v>
      </c>
      <c r="CE14" t="s">
        <v>0</v>
      </c>
      <c r="CF14" s="10"/>
      <c r="CG14" s="10">
        <f ca="1">MIN($CG$7+CD11,0)</f>
        <v>-1.5468938961811807</v>
      </c>
      <c r="CH14" s="10"/>
      <c r="CI14" s="10">
        <f ca="1">MAX($CI$7+CD11,0)</f>
        <v>0.41606689104395905</v>
      </c>
      <c r="CJ14" s="10"/>
      <c r="CM14" t="s">
        <v>0</v>
      </c>
      <c r="CN14" s="1">
        <v>0</v>
      </c>
      <c r="CO14" s="1">
        <f ca="1">_xlfn.NORM.S.DIST(CG14,1)</f>
        <v>6.0944416577856264E-2</v>
      </c>
      <c r="CP14" s="1">
        <f ca="1">1-CO14-CQ14</f>
        <v>0.60037505516107714</v>
      </c>
      <c r="CQ14" s="1">
        <f ca="1">_xlfn.NORM.S.DIST(-CI14,1)</f>
        <v>0.33868052826106654</v>
      </c>
      <c r="CR14" s="1">
        <v>0</v>
      </c>
      <c r="CU14" t="s">
        <v>0</v>
      </c>
      <c r="CV14" s="1">
        <f t="shared" si="28"/>
        <v>0</v>
      </c>
      <c r="CW14" s="1">
        <f t="shared" ca="1" si="10"/>
        <v>6.0944416577856264E-2</v>
      </c>
      <c r="CX14" s="1">
        <f t="shared" ca="1" si="10"/>
        <v>0.60037505516107714</v>
      </c>
      <c r="CY14" s="1">
        <f t="shared" ca="1" si="10"/>
        <v>0.33868052826106654</v>
      </c>
      <c r="CZ14" s="1">
        <f t="shared" si="10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>
        <f ca="1">(1-H15)/3</f>
        <v>5.2070074201391169E-2</v>
      </c>
      <c r="G15" s="1">
        <f ca="1">(1-H15)/3*2</f>
        <v>0.10414014840278234</v>
      </c>
      <c r="H15" s="1">
        <f ca="1">MIN(HLOOKUP(A10,Yixin_part!$2:$7,6,0),1)</f>
        <v>0.8437897773958265</v>
      </c>
      <c r="K15" t="s">
        <v>42</v>
      </c>
      <c r="L15" s="1">
        <f t="shared" si="11"/>
        <v>0</v>
      </c>
      <c r="M15" s="1">
        <f t="shared" si="12"/>
        <v>0</v>
      </c>
      <c r="N15" s="1">
        <f t="shared" ca="1" si="13"/>
        <v>5.2070074201391169E-2</v>
      </c>
      <c r="O15" s="1">
        <f t="shared" ca="1" si="14"/>
        <v>0.10414014840278234</v>
      </c>
      <c r="P15" s="1">
        <f t="shared" ca="1" si="15"/>
        <v>0.8437897773958265</v>
      </c>
      <c r="S15" t="s">
        <v>42</v>
      </c>
      <c r="T15" s="1">
        <f t="shared" ca="1" si="16"/>
        <v>0</v>
      </c>
      <c r="U15" s="1">
        <f t="shared" ca="1" si="17"/>
        <v>0</v>
      </c>
      <c r="V15" s="1">
        <f t="shared" ca="1" si="18"/>
        <v>5.2070074201391169E-2</v>
      </c>
      <c r="W15" s="1">
        <f t="shared" ca="1" si="19"/>
        <v>0.10414014840278234</v>
      </c>
      <c r="X15" s="1">
        <f t="shared" ca="1" si="20"/>
        <v>0.8437897773958265</v>
      </c>
      <c r="AA15" t="s">
        <v>42</v>
      </c>
      <c r="AB15" s="1">
        <f t="shared" ca="1" si="21"/>
        <v>0</v>
      </c>
      <c r="AC15" s="1">
        <f t="shared" ca="1" si="22"/>
        <v>0</v>
      </c>
      <c r="AD15" s="1">
        <f t="shared" ca="1" si="23"/>
        <v>5.2070074201391169E-2</v>
      </c>
      <c r="AE15" s="1">
        <f t="shared" ca="1" si="24"/>
        <v>0.10414014840278234</v>
      </c>
      <c r="AF15" s="1">
        <f t="shared" ca="1" si="25"/>
        <v>0.8437897773958265</v>
      </c>
      <c r="AI15" t="s">
        <v>42</v>
      </c>
      <c r="AJ15" s="1">
        <v>0</v>
      </c>
      <c r="AK15" s="1">
        <v>0</v>
      </c>
      <c r="AL15" s="1">
        <f ca="1">IF(AD15="","",(SUM(AB15:AD15)))</f>
        <v>5.2070074201391169E-2</v>
      </c>
      <c r="AM15" s="1">
        <f ca="1">IFERROR(AE15,"")</f>
        <v>0.10414014840278234</v>
      </c>
      <c r="AN15" s="1">
        <f ca="1">IF(AF15="","",(SUM(AF15)))</f>
        <v>0.8437897773958265</v>
      </c>
      <c r="AP15" s="34">
        <f ca="1">IF(AM15&gt;=MAX(AL15,AN15),0,(MAX(AL15,AN15)-AM15)/(2*MAX(AL15,AN15)+MIN(AL15,AN15)))</f>
        <v>0.42517160735473686</v>
      </c>
      <c r="AQ15" t="s">
        <v>42</v>
      </c>
      <c r="AR15" s="1">
        <v>0</v>
      </c>
      <c r="AS15" s="1">
        <v>0</v>
      </c>
      <c r="AT15" s="1">
        <f ca="1">IF(AM15="",AT8,AL15*(1-$AP15))</f>
        <v>2.9931357058105266E-2</v>
      </c>
      <c r="AU15" s="1">
        <f ca="1">IF(AM15="",AU8,AM15+AL15*$AP15+AN15*$AP15)</f>
        <v>0.48503432147094738</v>
      </c>
      <c r="AV15" s="1">
        <f ca="1">IF(AM15="",AV8,AN15*(1-$AP15))</f>
        <v>0.48503432147094727</v>
      </c>
      <c r="AW15" s="1"/>
      <c r="AY15" t="s">
        <v>42</v>
      </c>
      <c r="AZ15" s="10"/>
      <c r="BA15" s="10"/>
      <c r="BB15" s="10">
        <f ca="1">_xlfn.NORM.S.INV(IF(AT15=0,0.01%,AT15))</f>
        <v>-1.8818033992639933</v>
      </c>
      <c r="BC15" s="10"/>
      <c r="BD15" s="10">
        <f ca="1">-_xlfn.NORM.S.INV(IF(AV15=0,0.01%,AV15))</f>
        <v>3.7522195768976384E-2</v>
      </c>
      <c r="BG15" t="s">
        <v>42</v>
      </c>
      <c r="BH15" s="10"/>
      <c r="BI15" s="10"/>
      <c r="BJ15" s="10">
        <f ca="1">BB15-$BB$8</f>
        <v>9.22081887767352E-2</v>
      </c>
      <c r="BK15" s="10"/>
      <c r="BL15" s="10">
        <f ca="1">BD15-$BD$8</f>
        <v>7.1996141718540761E-3</v>
      </c>
      <c r="BO15" t="s">
        <v>42</v>
      </c>
      <c r="BP15" s="1">
        <f t="shared" si="26"/>
        <v>0</v>
      </c>
      <c r="BQ15" s="1">
        <f t="shared" si="8"/>
        <v>0</v>
      </c>
      <c r="BR15" s="1">
        <f t="shared" ca="1" si="8"/>
        <v>2.9931357058105266E-2</v>
      </c>
      <c r="BS15" s="1">
        <f t="shared" ca="1" si="8"/>
        <v>0.48503432147094738</v>
      </c>
      <c r="BT15" s="1">
        <f t="shared" ca="1" si="8"/>
        <v>0.48503432147094727</v>
      </c>
      <c r="BW15" t="s">
        <v>42</v>
      </c>
      <c r="BX15" s="1">
        <f t="shared" si="27"/>
        <v>0</v>
      </c>
      <c r="BY15" s="1">
        <f t="shared" si="9"/>
        <v>0</v>
      </c>
      <c r="BZ15" s="1">
        <f t="shared" ca="1" si="9"/>
        <v>2.9931357058105266E-2</v>
      </c>
      <c r="CA15" s="1">
        <f t="shared" ca="1" si="9"/>
        <v>0.48503432147094738</v>
      </c>
      <c r="CB15" s="1">
        <f t="shared" ca="1" si="9"/>
        <v>0.48503432147094727</v>
      </c>
      <c r="CE15" t="s">
        <v>42</v>
      </c>
      <c r="CF15" s="10"/>
      <c r="CG15" s="10"/>
      <c r="CH15" s="10">
        <f ca="1">MIN($CH$8+CD11,0)</f>
        <v>-2.3245023574293708</v>
      </c>
      <c r="CI15" s="10"/>
      <c r="CJ15" s="10">
        <f ca="1">MAX($CJ$8+CD11,0)</f>
        <v>0</v>
      </c>
      <c r="CM15" t="s">
        <v>42</v>
      </c>
      <c r="CN15" s="1">
        <v>0</v>
      </c>
      <c r="CO15" s="1">
        <v>0</v>
      </c>
      <c r="CP15" s="1">
        <f ca="1">_xlfn.NORM.S.DIST(CH15,1)</f>
        <v>1.0049292681972853E-2</v>
      </c>
      <c r="CQ15" s="1">
        <f ca="1">1-CP15-CR15</f>
        <v>0.48995070731802715</v>
      </c>
      <c r="CR15" s="1">
        <f ca="1">_xlfn.NORM.S.DIST(-CJ15,1)</f>
        <v>0.5</v>
      </c>
      <c r="CU15" t="s">
        <v>42</v>
      </c>
      <c r="CV15" s="1">
        <f t="shared" si="28"/>
        <v>0</v>
      </c>
      <c r="CW15" s="1">
        <f t="shared" si="10"/>
        <v>0</v>
      </c>
      <c r="CX15" s="1">
        <f t="shared" ca="1" si="10"/>
        <v>1.0049292681972853E-2</v>
      </c>
      <c r="CY15" s="1">
        <f t="shared" ca="1" si="10"/>
        <v>0.48995070731802715</v>
      </c>
      <c r="CZ15" s="1">
        <f t="shared" ca="1" si="10"/>
        <v>0.5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27"/>
        <v>0</v>
      </c>
      <c r="BY16" s="1">
        <f t="shared" si="9"/>
        <v>0</v>
      </c>
      <c r="BZ16" s="1">
        <f t="shared" si="9"/>
        <v>0</v>
      </c>
      <c r="CA16" s="1">
        <f t="shared" si="9"/>
        <v>0</v>
      </c>
      <c r="CB16" s="1">
        <f t="shared" si="9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28"/>
        <v>0</v>
      </c>
      <c r="CW16" s="1">
        <f t="shared" si="10"/>
        <v>0</v>
      </c>
      <c r="CX16" s="1">
        <f t="shared" si="10"/>
        <v>0</v>
      </c>
      <c r="CY16" s="1">
        <f t="shared" si="10"/>
        <v>0</v>
      </c>
      <c r="CZ16" s="1">
        <f t="shared" si="10"/>
        <v>1</v>
      </c>
    </row>
    <row r="17" spans="1:104">
      <c r="A17" s="9">
        <f ca="1">IF(RIGHT(A10,2)="12",(VALUE(LEFT(A10,4))+1)*100+1,A10+1)</f>
        <v>201702</v>
      </c>
      <c r="J17" s="9">
        <f ca="1">$A17</f>
        <v>201702</v>
      </c>
      <c r="R17" s="9">
        <f ca="1">$A17</f>
        <v>201702</v>
      </c>
      <c r="Z17" s="9">
        <f ca="1">$A17</f>
        <v>201702</v>
      </c>
      <c r="AH17" s="9">
        <f ca="1">$A17</f>
        <v>201702</v>
      </c>
      <c r="AP17" s="9">
        <f ca="1">$A17</f>
        <v>201702</v>
      </c>
      <c r="AX17" s="9">
        <f ca="1">$A17</f>
        <v>201702</v>
      </c>
      <c r="BF17" s="9">
        <f ca="1">$A17</f>
        <v>201702</v>
      </c>
      <c r="BN17" s="9">
        <f ca="1">$A17</f>
        <v>201702</v>
      </c>
      <c r="BO17" s="9">
        <f>BO10+1</f>
        <v>2</v>
      </c>
      <c r="BV17" s="9">
        <f ca="1">$A17</f>
        <v>201702</v>
      </c>
      <c r="BW17" s="9">
        <f>BW10+1</f>
        <v>2</v>
      </c>
      <c r="CD17" s="9">
        <f ca="1">$A17</f>
        <v>201702</v>
      </c>
      <c r="CE17" s="9">
        <f>CE10+1</f>
        <v>2</v>
      </c>
      <c r="CL17" s="9">
        <f ca="1">$A17</f>
        <v>201702</v>
      </c>
      <c r="CM17" s="9">
        <f>CM10+1</f>
        <v>2</v>
      </c>
      <c r="CT17" s="9">
        <f ca="1">$A17</f>
        <v>201702</v>
      </c>
      <c r="CU17" s="9">
        <f>CU10+1</f>
        <v>2</v>
      </c>
    </row>
    <row r="18" spans="1:104">
      <c r="A18" s="11"/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7.973741551891507E-2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>
        <f ca="1">VLOOKUP(CD17,regress!B:K,10,0)</f>
        <v>5.9209136954534683E-2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0.94180961835861354</v>
      </c>
      <c r="E19" s="1">
        <f ca="1">HLOOKUP(A17,Yixin_part!$2:$7,3,0)</f>
        <v>8.1903816413864041E-3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0.94180961835861354</v>
      </c>
      <c r="M19" s="1">
        <f t="shared" ref="M19:M22" ca="1" si="29">IF(TYPE(E19)=1,IF(E19&gt;100%,100%,IF(E19&lt;0,0,E19)),E19)</f>
        <v>8.1903816413864041E-3</v>
      </c>
      <c r="N19" s="1">
        <f t="shared" ref="N19:N22" si="30">IF(TYPE(F19)=1,IF(F19&gt;100%,100%,IF(F19&lt;0,0,F19)),F19)</f>
        <v>0</v>
      </c>
      <c r="O19" s="1">
        <f t="shared" ref="O19:O22" si="31">IF(TYPE(G19)=1,IF(G19&gt;100%,100%,IF(G19&lt;0,0,G19)),G19)</f>
        <v>0</v>
      </c>
      <c r="P19" s="1">
        <f t="shared" ref="P19:P22" si="32">IF(TYPE(H19)=1,IF(H19&gt;100%,100%,IF(H19&lt;0,0,H19)),H19)</f>
        <v>0</v>
      </c>
      <c r="S19" t="s">
        <v>2</v>
      </c>
      <c r="T19" s="1">
        <f ca="1">IFERROR(L19/SUM($L19:$P19),"")</f>
        <v>0.99137854564064587</v>
      </c>
      <c r="U19" s="1">
        <f t="shared" ref="U19:U22" ca="1" si="33">IFERROR(M19/SUM($L19:$P19),"")</f>
        <v>8.6214543593541096E-3</v>
      </c>
      <c r="V19" s="1">
        <f t="shared" ref="V19:V22" ca="1" si="34">IFERROR(N19/SUM($L19:$P19),"")</f>
        <v>0</v>
      </c>
      <c r="W19" s="1">
        <f t="shared" ref="W19:W22" ca="1" si="35">IFERROR(O19/SUM($L19:$P19),"")</f>
        <v>0</v>
      </c>
      <c r="X19" s="1">
        <f t="shared" ref="X19:X22" ca="1" si="36">IFERROR(P19/SUM($L19:$P19),"")</f>
        <v>0</v>
      </c>
      <c r="AA19" t="s">
        <v>2</v>
      </c>
      <c r="AB19" s="1">
        <f ca="1">IFERROR(T19,"")</f>
        <v>0.99137854564064587</v>
      </c>
      <c r="AC19" s="1">
        <f t="shared" ref="AC19:AC22" ca="1" si="37">IFERROR(U19,"")</f>
        <v>8.6214543593541096E-3</v>
      </c>
      <c r="AD19" s="1">
        <f t="shared" ref="AD19:AD22" ca="1" si="38">IFERROR(V19,"")</f>
        <v>0</v>
      </c>
      <c r="AE19" s="1">
        <f t="shared" ref="AE19:AE22" ca="1" si="39">IFERROR(W19,"")</f>
        <v>0</v>
      </c>
      <c r="AF19" s="1">
        <f t="shared" ref="AF19:AF22" ca="1" si="40">IFERROR(X19,"")</f>
        <v>0</v>
      </c>
      <c r="AI19" t="s">
        <v>2</v>
      </c>
      <c r="AJ19" s="1">
        <f ca="1">IFERROR(AB19,"")</f>
        <v>0.99137854564064587</v>
      </c>
      <c r="AK19" s="1">
        <f ca="1">IF(AC19="","",SUM(AC19:AF19))</f>
        <v>8.6214543593541096E-3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0.99137854564064587</v>
      </c>
      <c r="AS19" s="1">
        <f ca="1">IF(AK19="",AS12,MIN(AK19,50%))</f>
        <v>8.6214543593541096E-3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2.3814868001766918</v>
      </c>
      <c r="BB19" s="10"/>
      <c r="BC19" s="10"/>
      <c r="BG19" t="s">
        <v>2</v>
      </c>
      <c r="BH19" s="10"/>
      <c r="BI19" s="10">
        <f ca="1">BA19-$BA$5</f>
        <v>-3.1347566869553312E-2</v>
      </c>
      <c r="BJ19" s="10"/>
      <c r="BK19" s="10"/>
      <c r="BO19" t="s">
        <v>2</v>
      </c>
      <c r="BP19" s="1">
        <f ca="1">AR19</f>
        <v>0.99137854564064587</v>
      </c>
      <c r="BQ19" s="1">
        <f t="shared" ref="BQ19:BT22" ca="1" si="41">AS19</f>
        <v>8.6214543593541096E-3</v>
      </c>
      <c r="BR19" s="1">
        <f t="shared" si="41"/>
        <v>0</v>
      </c>
      <c r="BS19" s="1">
        <f t="shared" si="41"/>
        <v>0</v>
      </c>
      <c r="BT19" s="1">
        <f t="shared" si="41"/>
        <v>0</v>
      </c>
      <c r="BW19" t="s">
        <v>2</v>
      </c>
      <c r="BX19" s="1" cm="1">
        <f t="array" aca="1" ref="BX19:CB23" ca="1">MMULT(BX12:CB16,BP19:BT23)</f>
        <v>0.98280731337600125</v>
      </c>
      <c r="BY19" s="1">
        <f ca="1"/>
        <v>1.4146489846286144E-2</v>
      </c>
      <c r="BZ19" s="1">
        <f ca="1"/>
        <v>3.0461967777126397E-3</v>
      </c>
      <c r="CA19" s="1">
        <f ca="1"/>
        <v>0</v>
      </c>
      <c r="CB19" s="1">
        <f ca="1"/>
        <v>0</v>
      </c>
      <c r="CE19" t="s">
        <v>2</v>
      </c>
      <c r="CF19" s="10"/>
      <c r="CG19" s="10">
        <f ca="1">MAX($CG$5+CD18,0)</f>
        <v>2.39436324281903</v>
      </c>
      <c r="CH19" s="10"/>
      <c r="CI19" s="10"/>
      <c r="CJ19" s="10"/>
      <c r="CM19" t="s">
        <v>2</v>
      </c>
      <c r="CN19" s="1">
        <f ca="1">1-CO19</f>
        <v>0.99167537450727472</v>
      </c>
      <c r="CO19" s="1">
        <f ca="1">_xlfn.NORM.S.DIST(-CG19,1)</f>
        <v>8.3246254927252482E-3</v>
      </c>
      <c r="CP19" s="1">
        <v>0</v>
      </c>
      <c r="CQ19" s="1">
        <v>0</v>
      </c>
      <c r="CR19" s="1">
        <v>0</v>
      </c>
      <c r="CU19" t="s">
        <v>2</v>
      </c>
      <c r="CV19" s="1" cm="1">
        <f t="array" aca="1" ref="CV19:CZ23" ca="1">MMULT(CV12:CZ16,CN19:CR23)</f>
        <v>0.98292246206071698</v>
      </c>
      <c r="CW19" s="1">
        <f ca="1"/>
        <v>1.3215139765601942E-2</v>
      </c>
      <c r="CX19" s="1">
        <f ca="1"/>
        <v>3.8623981736810708E-3</v>
      </c>
      <c r="CY19" s="1">
        <f ca="1"/>
        <v>0</v>
      </c>
      <c r="CZ19" s="1">
        <f ca="1"/>
        <v>0</v>
      </c>
    </row>
    <row r="20" spans="1:104">
      <c r="A20" s="11"/>
      <c r="B20" t="s">
        <v>1</v>
      </c>
      <c r="C20" s="1">
        <v>0</v>
      </c>
      <c r="D20" s="1">
        <f ca="1">(1-F20)/3</f>
        <v>0.24490120787241909</v>
      </c>
      <c r="E20" s="1">
        <f ca="1">(1-F20)/3*2</f>
        <v>0.48980241574483818</v>
      </c>
      <c r="F20" s="1">
        <f ca="1">HLOOKUP(A17,Yixin_part!$2:$7,4,0)</f>
        <v>0.26529637638274278</v>
      </c>
      <c r="G20" s="1">
        <v>0</v>
      </c>
      <c r="H20" s="1">
        <v>0</v>
      </c>
      <c r="K20" t="s">
        <v>1</v>
      </c>
      <c r="L20" s="1">
        <f t="shared" ref="L20:L22" ca="1" si="42">IF(TYPE(D20)=1,IF(D20&gt;100%,100%,IF(D20&lt;0,0,D20)),D20)</f>
        <v>0.24490120787241909</v>
      </c>
      <c r="M20" s="1">
        <f t="shared" ca="1" si="29"/>
        <v>0.48980241574483818</v>
      </c>
      <c r="N20" s="1">
        <f t="shared" ca="1" si="30"/>
        <v>0.26529637638274278</v>
      </c>
      <c r="O20" s="1">
        <f t="shared" si="31"/>
        <v>0</v>
      </c>
      <c r="P20" s="1">
        <f t="shared" si="32"/>
        <v>0</v>
      </c>
      <c r="S20" t="s">
        <v>1</v>
      </c>
      <c r="T20" s="1">
        <f t="shared" ref="T20:T22" ca="1" si="43">IFERROR(L20/SUM($L20:$P20),"")</f>
        <v>0.24490120787241909</v>
      </c>
      <c r="U20" s="1">
        <f t="shared" ca="1" si="33"/>
        <v>0.48980241574483818</v>
      </c>
      <c r="V20" s="1">
        <f t="shared" ca="1" si="34"/>
        <v>0.26529637638274278</v>
      </c>
      <c r="W20" s="1">
        <f t="shared" ca="1" si="35"/>
        <v>0</v>
      </c>
      <c r="X20" s="1">
        <f t="shared" ca="1" si="36"/>
        <v>0</v>
      </c>
      <c r="AA20" t="s">
        <v>1</v>
      </c>
      <c r="AB20" s="1">
        <f t="shared" ref="AB20:AB22" ca="1" si="44">IFERROR(T20,"")</f>
        <v>0.24490120787241909</v>
      </c>
      <c r="AC20" s="1">
        <f t="shared" ca="1" si="37"/>
        <v>0.48980241574483818</v>
      </c>
      <c r="AD20" s="1">
        <f t="shared" ca="1" si="38"/>
        <v>0.26529637638274278</v>
      </c>
      <c r="AE20" s="1">
        <f t="shared" ca="1" si="39"/>
        <v>0</v>
      </c>
      <c r="AF20" s="1">
        <f t="shared" ca="1" si="40"/>
        <v>0</v>
      </c>
      <c r="AI20" t="s">
        <v>1</v>
      </c>
      <c r="AJ20" s="1">
        <f ca="1">IF(AB20="","",(SUM(AB20)))</f>
        <v>0.24490120787241909</v>
      </c>
      <c r="AK20" s="1">
        <f ca="1">IFERROR(AC20,"")</f>
        <v>0.48980241574483818</v>
      </c>
      <c r="AL20" s="1">
        <f ca="1">IF(AD20="","",(SUM(AD20:AF20)))</f>
        <v>0.26529637638274278</v>
      </c>
      <c r="AM20" s="1">
        <v>0</v>
      </c>
      <c r="AN20" s="1">
        <v>0</v>
      </c>
      <c r="AP20" s="34">
        <f ca="1">IF(AK20&gt;=MAX(AJ20,AL20),0,(MAX(AJ20,AL20)-AK20)/(2*MAX(AJ20,AL20)+MIN(AJ20,AL20)))</f>
        <v>0</v>
      </c>
      <c r="AQ20" t="s">
        <v>1</v>
      </c>
      <c r="AR20" s="1">
        <f ca="1">IF(AK20="",AR13,AJ20*(1-$AP20))</f>
        <v>0.24490120787241909</v>
      </c>
      <c r="AS20" s="1">
        <f ca="1">IF(AK20="",AS13,AK20+AJ20*$AP20+AL20*$AP20)</f>
        <v>0.48980241574483818</v>
      </c>
      <c r="AT20" s="1">
        <f ca="1">IF(AK20="",AT13,AL20*(1-$AP20))</f>
        <v>0.26529637638274278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-0.69062311769147633</v>
      </c>
      <c r="BA20" s="10"/>
      <c r="BB20" s="10">
        <f ca="1">-_xlfn.NORM.S.INV(IF(AT20=0,0.01%,AT20))</f>
        <v>0.6271014255256796</v>
      </c>
      <c r="BC20" s="10"/>
      <c r="BG20" t="s">
        <v>1</v>
      </c>
      <c r="BH20" s="10">
        <f ca="1">AZ20-$AZ$6</f>
        <v>0.44786568230785151</v>
      </c>
      <c r="BI20" s="10"/>
      <c r="BJ20" s="10">
        <f ca="1">BB20-$BB$6</f>
        <v>0.46667069480126144</v>
      </c>
      <c r="BK20" s="10"/>
      <c r="BO20" t="s">
        <v>1</v>
      </c>
      <c r="BP20" s="1">
        <f t="shared" ref="BP20:BP22" ca="1" si="45">AR20</f>
        <v>0.24490120787241909</v>
      </c>
      <c r="BQ20" s="1">
        <f t="shared" ca="1" si="41"/>
        <v>0.48980241574483818</v>
      </c>
      <c r="BR20" s="1">
        <f t="shared" ca="1" si="41"/>
        <v>0.26529637638274278</v>
      </c>
      <c r="BS20" s="1">
        <f t="shared" si="41"/>
        <v>0</v>
      </c>
      <c r="BT20" s="1">
        <f t="shared" si="41"/>
        <v>0</v>
      </c>
      <c r="BW20" t="s">
        <v>1</v>
      </c>
      <c r="BX20" s="1">
        <f ca="1"/>
        <v>0.20895723069055855</v>
      </c>
      <c r="BY20" s="1">
        <f ca="1"/>
        <v>0.23188673461676421</v>
      </c>
      <c r="BZ20" s="1">
        <f ca="1"/>
        <v>0.33929917766882617</v>
      </c>
      <c r="CA20" s="1">
        <f ca="1"/>
        <v>0.21985685702385113</v>
      </c>
      <c r="CB20" s="1">
        <f ca="1"/>
        <v>0</v>
      </c>
      <c r="CE20" t="s">
        <v>1</v>
      </c>
      <c r="CF20" s="10">
        <f ca="1">MIN($CF$6+CD18,0)</f>
        <v>-0.68193217327979361</v>
      </c>
      <c r="CG20" s="10"/>
      <c r="CH20" s="10">
        <f ca="1">MAX($CH$6+CD18,0)</f>
        <v>0.44455655176137038</v>
      </c>
      <c r="CI20" s="10"/>
      <c r="CJ20" s="10"/>
      <c r="CM20" t="s">
        <v>1</v>
      </c>
      <c r="CN20" s="1">
        <f ca="1">_xlfn.NORM.S.DIST(CF20,1)</f>
        <v>0.24764092015867384</v>
      </c>
      <c r="CO20" s="1">
        <f ca="1">1-CN20-CP20</f>
        <v>0.42403895380579348</v>
      </c>
      <c r="CP20" s="1">
        <f ca="1">_xlfn.NORM.S.DIST(-CH20,1)</f>
        <v>0.32832012603553273</v>
      </c>
      <c r="CQ20" s="1">
        <v>0</v>
      </c>
      <c r="CR20" s="1">
        <v>0</v>
      </c>
      <c r="CU20" t="s">
        <v>1</v>
      </c>
      <c r="CV20" s="1">
        <f ca="1"/>
        <v>0.30957791894362346</v>
      </c>
      <c r="CW20" s="1">
        <f ca="1"/>
        <v>0.20717732583126203</v>
      </c>
      <c r="CX20" s="1">
        <f ca="1"/>
        <v>0.37309334005085038</v>
      </c>
      <c r="CY20" s="1">
        <f ca="1"/>
        <v>0.11015141517426419</v>
      </c>
      <c r="CZ20" s="1">
        <f ca="1"/>
        <v>0</v>
      </c>
    </row>
    <row r="21" spans="1:104">
      <c r="A21" s="11"/>
      <c r="B21" t="s">
        <v>0</v>
      </c>
      <c r="C21" s="1">
        <v>0</v>
      </c>
      <c r="D21" s="1">
        <v>0</v>
      </c>
      <c r="E21" s="1">
        <f ca="1">(1-G21)/3</f>
        <v>4.1802836958920807E-2</v>
      </c>
      <c r="F21" s="1">
        <f ca="1">(1-G21)/3*2</f>
        <v>8.3605673917841614E-2</v>
      </c>
      <c r="G21" s="1">
        <f ca="1">HLOOKUP(A17,Yixin_part!$2:$7,5,0)</f>
        <v>0.87459148912323759</v>
      </c>
      <c r="H21" s="1">
        <v>0</v>
      </c>
      <c r="K21" t="s">
        <v>0</v>
      </c>
      <c r="L21" s="1">
        <f t="shared" si="42"/>
        <v>0</v>
      </c>
      <c r="M21" s="1">
        <f t="shared" ca="1" si="29"/>
        <v>4.1802836958920807E-2</v>
      </c>
      <c r="N21" s="1">
        <f t="shared" ca="1" si="30"/>
        <v>8.3605673917841614E-2</v>
      </c>
      <c r="O21" s="1">
        <f t="shared" ca="1" si="31"/>
        <v>0.87459148912323759</v>
      </c>
      <c r="P21" s="1">
        <f t="shared" si="32"/>
        <v>0</v>
      </c>
      <c r="S21" t="s">
        <v>0</v>
      </c>
      <c r="T21" s="1">
        <f t="shared" ca="1" si="43"/>
        <v>0</v>
      </c>
      <c r="U21" s="1">
        <f t="shared" ca="1" si="33"/>
        <v>4.1802836958920807E-2</v>
      </c>
      <c r="V21" s="1">
        <f t="shared" ca="1" si="34"/>
        <v>8.3605673917841614E-2</v>
      </c>
      <c r="W21" s="1">
        <f t="shared" ca="1" si="35"/>
        <v>0.87459148912323759</v>
      </c>
      <c r="X21" s="1">
        <f t="shared" ca="1" si="36"/>
        <v>0</v>
      </c>
      <c r="AA21" t="s">
        <v>0</v>
      </c>
      <c r="AB21" s="1">
        <f t="shared" ca="1" si="44"/>
        <v>0</v>
      </c>
      <c r="AC21" s="1">
        <f t="shared" ca="1" si="37"/>
        <v>4.1802836958920807E-2</v>
      </c>
      <c r="AD21" s="1">
        <f t="shared" ca="1" si="38"/>
        <v>8.3605673917841614E-2</v>
      </c>
      <c r="AE21" s="1">
        <f t="shared" ca="1" si="39"/>
        <v>0.87459148912323759</v>
      </c>
      <c r="AF21" s="1">
        <f t="shared" ca="1" si="40"/>
        <v>0</v>
      </c>
      <c r="AI21" t="s">
        <v>0</v>
      </c>
      <c r="AJ21" s="1">
        <v>0</v>
      </c>
      <c r="AK21" s="1">
        <f ca="1">IF(AC21="","",(SUM(AB21:AC21)))</f>
        <v>4.1802836958920807E-2</v>
      </c>
      <c r="AL21" s="1">
        <f ca="1">IFERROR(AD21,"")</f>
        <v>8.3605673917841614E-2</v>
      </c>
      <c r="AM21" s="1">
        <f ca="1">IF(AE21="","",(SUM(AE21:AF21)))</f>
        <v>0.87459148912323759</v>
      </c>
      <c r="AN21" s="1">
        <v>0</v>
      </c>
      <c r="AP21" s="34">
        <f ca="1">IF(AL21&gt;=MAX(AK21,AM21),0,(MAX(AK21,AM21)-AL21)/(2*MAX(AK21,AM21)+MIN(AK21,AM21)))</f>
        <v>0.44164828581553184</v>
      </c>
      <c r="AQ21" t="s">
        <v>0</v>
      </c>
      <c r="AR21" s="1">
        <v>0</v>
      </c>
      <c r="AS21" s="1">
        <f ca="1">IF(AL21="",AS14,AK21*(1-$AP21))</f>
        <v>2.3340685673787272E-2</v>
      </c>
      <c r="AT21" s="1">
        <f ca="1">IF(AL21="",AT14,AL21+AK21*$AP21+AM21*$AP21)</f>
        <v>0.48832965716310639</v>
      </c>
      <c r="AU21" s="1">
        <f ca="1">IF(AL21="",AU14,AM21*(1-$AP21))</f>
        <v>0.48832965716310633</v>
      </c>
      <c r="AV21" s="1">
        <v>0</v>
      </c>
      <c r="AW21" s="1"/>
      <c r="AY21" t="s">
        <v>0</v>
      </c>
      <c r="AZ21" s="10"/>
      <c r="BA21" s="10">
        <f ca="1">_xlfn.NORM.S.INV(IF(AS21=0,0.01%,AS21))</f>
        <v>-1.9891797034781973</v>
      </c>
      <c r="BB21" s="10"/>
      <c r="BC21" s="10">
        <f ca="1">-_xlfn.NORM.S.INV(IF(AU21=0,0.01%,AU21))</f>
        <v>2.9257384820780975E-2</v>
      </c>
      <c r="BG21" t="s">
        <v>0</v>
      </c>
      <c r="BH21" s="10"/>
      <c r="BI21" s="10">
        <f ca="1">BA21-$BA$7</f>
        <v>-6.7839137984549769E-2</v>
      </c>
      <c r="BJ21" s="10"/>
      <c r="BK21" s="10">
        <f ca="1">BC21-$BC$7</f>
        <v>-5.0204409961212768E-3</v>
      </c>
      <c r="BO21" t="s">
        <v>0</v>
      </c>
      <c r="BP21" s="1">
        <f t="shared" si="45"/>
        <v>0</v>
      </c>
      <c r="BQ21" s="1">
        <f t="shared" ca="1" si="41"/>
        <v>2.3340685673787272E-2</v>
      </c>
      <c r="BR21" s="1">
        <f t="shared" ca="1" si="41"/>
        <v>0.48832965716310639</v>
      </c>
      <c r="BS21" s="1">
        <f t="shared" ca="1" si="41"/>
        <v>0.48832965716310633</v>
      </c>
      <c r="BT21" s="1">
        <f t="shared" si="41"/>
        <v>0</v>
      </c>
      <c r="BW21" t="s">
        <v>0</v>
      </c>
      <c r="BX21" s="1">
        <f ca="1"/>
        <v>7.3044680827680526E-3</v>
      </c>
      <c r="BY21" s="1">
        <f ca="1"/>
        <v>2.5931197228935755E-2</v>
      </c>
      <c r="BZ21" s="1">
        <f ca="1"/>
        <v>0.25132355592847716</v>
      </c>
      <c r="CA21" s="1">
        <f ca="1"/>
        <v>0.47616155132080468</v>
      </c>
      <c r="CB21" s="1">
        <f ca="1"/>
        <v>0.23927922743901436</v>
      </c>
      <c r="CE21" t="s">
        <v>0</v>
      </c>
      <c r="CF21" s="10"/>
      <c r="CG21" s="10">
        <f ca="1">MIN($CG$7+CD18,0)</f>
        <v>-1.4172770758927116</v>
      </c>
      <c r="CH21" s="10"/>
      <c r="CI21" s="10">
        <f ca="1">MAX($CI$7+CD18,0)</f>
        <v>0.5456837113324281</v>
      </c>
      <c r="CJ21" s="10"/>
      <c r="CM21" t="s">
        <v>0</v>
      </c>
      <c r="CN21" s="1">
        <v>0</v>
      </c>
      <c r="CO21" s="1">
        <f ca="1">_xlfn.NORM.S.DIST(CG21,1)</f>
        <v>7.8200967376211086E-2</v>
      </c>
      <c r="CP21" s="1">
        <f ca="1">1-CO21-CQ21</f>
        <v>0.62915734735373119</v>
      </c>
      <c r="CQ21" s="1">
        <f ca="1">_xlfn.NORM.S.DIST(-CI21,1)</f>
        <v>0.29264168527005774</v>
      </c>
      <c r="CR21" s="1">
        <v>0</v>
      </c>
      <c r="CU21" t="s">
        <v>0</v>
      </c>
      <c r="CV21" s="1">
        <f ca="1"/>
        <v>1.5092331399873862E-2</v>
      </c>
      <c r="CW21" s="1">
        <f ca="1"/>
        <v>7.2792716748120961E-2</v>
      </c>
      <c r="CX21" s="1">
        <f ca="1"/>
        <v>0.40251027732331657</v>
      </c>
      <c r="CY21" s="1">
        <f ca="1"/>
        <v>0.35030340499751061</v>
      </c>
      <c r="CZ21" s="1">
        <f ca="1"/>
        <v>0.15930126953117804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>
        <f ca="1">(1-H22)/3</f>
        <v>2.5219571232055094E-2</v>
      </c>
      <c r="G22" s="1">
        <f ca="1">(1-H22)/3*2</f>
        <v>5.0439142464110187E-2</v>
      </c>
      <c r="H22" s="1">
        <f ca="1">MIN(HLOOKUP(A17,Yixin_part!$2:$7,6,0),1)</f>
        <v>0.92434128630383472</v>
      </c>
      <c r="K22" t="s">
        <v>42</v>
      </c>
      <c r="L22" s="1">
        <f t="shared" si="42"/>
        <v>0</v>
      </c>
      <c r="M22" s="1">
        <f t="shared" si="29"/>
        <v>0</v>
      </c>
      <c r="N22" s="1">
        <f t="shared" ca="1" si="30"/>
        <v>2.5219571232055094E-2</v>
      </c>
      <c r="O22" s="1">
        <f t="shared" ca="1" si="31"/>
        <v>5.0439142464110187E-2</v>
      </c>
      <c r="P22" s="1">
        <f t="shared" ca="1" si="32"/>
        <v>0.92434128630383472</v>
      </c>
      <c r="S22" t="s">
        <v>42</v>
      </c>
      <c r="T22" s="1">
        <f t="shared" ca="1" si="43"/>
        <v>0</v>
      </c>
      <c r="U22" s="1">
        <f t="shared" ca="1" si="33"/>
        <v>0</v>
      </c>
      <c r="V22" s="1">
        <f t="shared" ca="1" si="34"/>
        <v>2.5219571232055094E-2</v>
      </c>
      <c r="W22" s="1">
        <f t="shared" ca="1" si="35"/>
        <v>5.0439142464110187E-2</v>
      </c>
      <c r="X22" s="1">
        <f t="shared" ca="1" si="36"/>
        <v>0.92434128630383472</v>
      </c>
      <c r="AA22" t="s">
        <v>42</v>
      </c>
      <c r="AB22" s="1">
        <f t="shared" ca="1" si="44"/>
        <v>0</v>
      </c>
      <c r="AC22" s="1">
        <f t="shared" ca="1" si="37"/>
        <v>0</v>
      </c>
      <c r="AD22" s="1">
        <f t="shared" ca="1" si="38"/>
        <v>2.5219571232055094E-2</v>
      </c>
      <c r="AE22" s="1">
        <f t="shared" ca="1" si="39"/>
        <v>5.0439142464110187E-2</v>
      </c>
      <c r="AF22" s="1">
        <f t="shared" ca="1" si="40"/>
        <v>0.92434128630383472</v>
      </c>
      <c r="AI22" t="s">
        <v>42</v>
      </c>
      <c r="AJ22" s="1">
        <v>0</v>
      </c>
      <c r="AK22" s="1">
        <v>0</v>
      </c>
      <c r="AL22" s="1">
        <f ca="1">IF(AD22="","",(SUM(AB22:AD22)))</f>
        <v>2.5219571232055094E-2</v>
      </c>
      <c r="AM22" s="1">
        <f ca="1">IFERROR(AE22,"")</f>
        <v>5.0439142464110187E-2</v>
      </c>
      <c r="AN22" s="1">
        <f ca="1">IF(AF22="","",(SUM(AF22)))</f>
        <v>0.92434128630383472</v>
      </c>
      <c r="AP22" s="34">
        <f ca="1">IF(AM22&gt;=MAX(AL22,AN22),0,(MAX(AL22,AN22)-AM22)/(2*MAX(AL22,AN22)+MIN(AL22,AN22)))</f>
        <v>0.46635420462727734</v>
      </c>
      <c r="AQ22" t="s">
        <v>42</v>
      </c>
      <c r="AR22" s="1">
        <v>0</v>
      </c>
      <c r="AS22" s="1">
        <v>0</v>
      </c>
      <c r="AT22" s="1">
        <f ca="1">IF(AM22="",AT15,AL22*(1-$AP22))</f>
        <v>1.3458318149089077E-2</v>
      </c>
      <c r="AU22" s="1">
        <f ca="1">IF(AM22="",AU15,AM22+AL22*$AP22+AN22*$AP22)</f>
        <v>0.49327084092545548</v>
      </c>
      <c r="AV22" s="1">
        <f ca="1">IF(AM22="",AV15,AN22*(1-$AP22))</f>
        <v>0.49327084092545548</v>
      </c>
      <c r="AW22" s="1"/>
      <c r="AY22" t="s">
        <v>42</v>
      </c>
      <c r="AZ22" s="10"/>
      <c r="BA22" s="10"/>
      <c r="BB22" s="10">
        <f ca="1">_xlfn.NORM.S.INV(IF(AT22=0,0.01%,AT22))</f>
        <v>-2.2127246293864702</v>
      </c>
      <c r="BC22" s="10"/>
      <c r="BD22" s="10">
        <f ca="1">-_xlfn.NORM.S.INV(IF(AV22=0,0.01%,AV22))</f>
        <v>1.686830031638082E-2</v>
      </c>
      <c r="BG22" t="s">
        <v>42</v>
      </c>
      <c r="BH22" s="10"/>
      <c r="BI22" s="10"/>
      <c r="BJ22" s="10">
        <f ca="1">BB22-$BB$8</f>
        <v>-0.23871304134574167</v>
      </c>
      <c r="BK22" s="10"/>
      <c r="BL22" s="10">
        <f ca="1">BD22-$BD$8</f>
        <v>-1.3454281280741488E-2</v>
      </c>
      <c r="BO22" t="s">
        <v>42</v>
      </c>
      <c r="BP22" s="1">
        <f t="shared" si="45"/>
        <v>0</v>
      </c>
      <c r="BQ22" s="1">
        <f t="shared" si="41"/>
        <v>0</v>
      </c>
      <c r="BR22" s="1">
        <f t="shared" ca="1" si="41"/>
        <v>1.3458318149089077E-2</v>
      </c>
      <c r="BS22" s="1">
        <f t="shared" ca="1" si="41"/>
        <v>0.49327084092545548</v>
      </c>
      <c r="BT22" s="1">
        <f t="shared" ca="1" si="41"/>
        <v>0.49327084092545548</v>
      </c>
      <c r="BW22" t="s">
        <v>42</v>
      </c>
      <c r="BX22" s="1">
        <f ca="1"/>
        <v>0</v>
      </c>
      <c r="BY22" s="1">
        <f ca="1"/>
        <v>6.9861839688312914E-4</v>
      </c>
      <c r="BZ22" s="1">
        <f ca="1"/>
        <v>2.1144115542194624E-2</v>
      </c>
      <c r="CA22" s="1">
        <f ca="1"/>
        <v>0.25386965696029301</v>
      </c>
      <c r="CB22" s="1">
        <f ca="1"/>
        <v>0.72428760910062917</v>
      </c>
      <c r="CE22" t="s">
        <v>42</v>
      </c>
      <c r="CF22" s="10"/>
      <c r="CG22" s="10"/>
      <c r="CH22" s="10">
        <f ca="1">MIN($CH$8+CD18,0)</f>
        <v>-2.1948855371409017</v>
      </c>
      <c r="CI22" s="10"/>
      <c r="CJ22" s="10">
        <f ca="1">MAX($CJ$8+CD18,0)</f>
        <v>7.4368685330169701E-2</v>
      </c>
      <c r="CM22" t="s">
        <v>42</v>
      </c>
      <c r="CN22" s="1">
        <v>0</v>
      </c>
      <c r="CO22" s="1">
        <v>0</v>
      </c>
      <c r="CP22" s="1">
        <f ca="1">_xlfn.NORM.S.DIST(CH22,1)</f>
        <v>1.4085904770828866E-2</v>
      </c>
      <c r="CQ22" s="1">
        <f ca="1">1-CP22-CR22</f>
        <v>0.5155555825945648</v>
      </c>
      <c r="CR22" s="1">
        <f ca="1">_xlfn.NORM.S.DIST(-CJ22,1)</f>
        <v>0.47035851263460643</v>
      </c>
      <c r="CU22" t="s">
        <v>42</v>
      </c>
      <c r="CV22" s="1">
        <f ca="1"/>
        <v>0</v>
      </c>
      <c r="CW22" s="1">
        <f ca="1"/>
        <v>7.8586440917695582E-4</v>
      </c>
      <c r="CX22" s="1">
        <f ca="1"/>
        <v>1.3223985332253278E-2</v>
      </c>
      <c r="CY22" s="1">
        <f ca="1"/>
        <v>0.25553766430018915</v>
      </c>
      <c r="CZ22" s="1">
        <f ca="1"/>
        <v>0.73045248595838064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>
        <f ca="1"/>
        <v>0</v>
      </c>
      <c r="CW23" s="1">
        <f ca="1"/>
        <v>0</v>
      </c>
      <c r="CX23" s="1">
        <f ca="1"/>
        <v>0</v>
      </c>
      <c r="CY23" s="1">
        <f ca="1"/>
        <v>0</v>
      </c>
      <c r="CZ23" s="1">
        <f ca="1"/>
        <v>1</v>
      </c>
    </row>
    <row r="24" spans="1:104">
      <c r="A24" s="9">
        <f ca="1">IF(RIGHT(A17,2)="12",(VALUE(LEFT(A17,4))+1)*100+1,A17+1)</f>
        <v>201703</v>
      </c>
      <c r="J24" s="9">
        <f ca="1">$A24</f>
        <v>201703</v>
      </c>
      <c r="R24" s="9">
        <f ca="1">$A24</f>
        <v>201703</v>
      </c>
      <c r="Z24" s="9">
        <f ca="1">$A24</f>
        <v>201703</v>
      </c>
      <c r="AH24" s="9">
        <f ca="1">$A24</f>
        <v>201703</v>
      </c>
      <c r="AP24" s="9">
        <f ca="1">$A24</f>
        <v>201703</v>
      </c>
      <c r="AX24" s="9">
        <f ca="1">$A24</f>
        <v>201703</v>
      </c>
      <c r="BF24" s="9">
        <f ca="1">$A24</f>
        <v>201703</v>
      </c>
      <c r="BN24" s="9">
        <f ca="1">$A24</f>
        <v>201703</v>
      </c>
      <c r="BO24" s="9">
        <f>BO17+1</f>
        <v>3</v>
      </c>
      <c r="BV24" s="9">
        <f ca="1">$A24</f>
        <v>201703</v>
      </c>
      <c r="BW24" s="9">
        <f>BW17+1</f>
        <v>3</v>
      </c>
      <c r="CD24" s="9">
        <f ca="1">$A24</f>
        <v>201703</v>
      </c>
      <c r="CE24" s="9">
        <f>CE17+1</f>
        <v>3</v>
      </c>
      <c r="CL24" s="9">
        <f ca="1">$A24</f>
        <v>201703</v>
      </c>
      <c r="CM24" s="9">
        <f>CM17+1</f>
        <v>3</v>
      </c>
      <c r="CT24" s="9">
        <f ca="1">$A24</f>
        <v>201703</v>
      </c>
      <c r="CU24" s="9">
        <f>CU17+1</f>
        <v>3</v>
      </c>
    </row>
    <row r="25" spans="1:104">
      <c r="A25" s="11"/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0.22307288212407458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>
        <f ca="1">VLOOKUP(CD24,regress!B:K,10,0)</f>
        <v>5.1586277226555247E-2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0.94768024851118626</v>
      </c>
      <c r="E26" s="1">
        <f ca="1">HLOOKUP(A24,Yixin_part!$2:$7,3,0)</f>
        <v>2.3197514888136888E-3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0.94768024851118626</v>
      </c>
      <c r="M26" s="1">
        <f t="shared" ref="M26:M29" ca="1" si="46">IF(TYPE(E26)=1,IF(E26&gt;100%,100%,IF(E26&lt;0,0,E26)),E26)</f>
        <v>2.3197514888136888E-3</v>
      </c>
      <c r="N26" s="1">
        <f t="shared" ref="N26:N29" si="47">IF(TYPE(F26)=1,IF(F26&gt;100%,100%,IF(F26&lt;0,0,F26)),F26)</f>
        <v>0</v>
      </c>
      <c r="O26" s="1">
        <f t="shared" ref="O26:O29" si="48">IF(TYPE(G26)=1,IF(G26&gt;100%,100%,IF(G26&lt;0,0,G26)),G26)</f>
        <v>0</v>
      </c>
      <c r="P26" s="1">
        <f t="shared" ref="P26:P29" si="49">IF(TYPE(H26)=1,IF(H26&gt;100%,100%,IF(H26&lt;0,0,H26)),H26)</f>
        <v>0</v>
      </c>
      <c r="S26" t="s">
        <v>2</v>
      </c>
      <c r="T26" s="1">
        <f ca="1">IFERROR(L26/SUM($L26:$P26),"")</f>
        <v>0.9975581563275645</v>
      </c>
      <c r="U26" s="1">
        <f t="shared" ref="U26:U29" ca="1" si="50">IFERROR(M26/SUM($L26:$P26),"")</f>
        <v>2.4418436724354619E-3</v>
      </c>
      <c r="V26" s="1">
        <f t="shared" ref="V26:V29" ca="1" si="51">IFERROR(N26/SUM($L26:$P26),"")</f>
        <v>0</v>
      </c>
      <c r="W26" s="1">
        <f t="shared" ref="W26:W29" ca="1" si="52">IFERROR(O26/SUM($L26:$P26),"")</f>
        <v>0</v>
      </c>
      <c r="X26" s="1">
        <f t="shared" ref="X26:X29" ca="1" si="53">IFERROR(P26/SUM($L26:$P26),"")</f>
        <v>0</v>
      </c>
      <c r="AA26" t="s">
        <v>2</v>
      </c>
      <c r="AB26" s="1">
        <f ca="1">IFERROR(T26,"")</f>
        <v>0.9975581563275645</v>
      </c>
      <c r="AC26" s="1">
        <f t="shared" ref="AC26:AC29" ca="1" si="54">IFERROR(U26,"")</f>
        <v>2.4418436724354619E-3</v>
      </c>
      <c r="AD26" s="1">
        <f t="shared" ref="AD26:AD29" ca="1" si="55">IFERROR(V26,"")</f>
        <v>0</v>
      </c>
      <c r="AE26" s="1">
        <f t="shared" ref="AE26:AE29" ca="1" si="56">IFERROR(W26,"")</f>
        <v>0</v>
      </c>
      <c r="AF26" s="1">
        <f t="shared" ref="AF26:AF29" ca="1" si="57">IFERROR(X26,"")</f>
        <v>0</v>
      </c>
      <c r="AI26" t="s">
        <v>2</v>
      </c>
      <c r="AJ26" s="1">
        <f ca="1">IFERROR(AB26,"")</f>
        <v>0.9975581563275645</v>
      </c>
      <c r="AK26" s="1">
        <f ca="1">IF(AC26="","",SUM(AC26:AF26))</f>
        <v>2.4418436724354619E-3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0.9975581563275645</v>
      </c>
      <c r="AS26" s="1">
        <f ca="1">IF(AK26="",AS19,MIN(AK26,50%))</f>
        <v>2.4418436724354619E-3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2.8146072846559123</v>
      </c>
      <c r="BB26" s="10"/>
      <c r="BC26" s="10"/>
      <c r="BG26" t="s">
        <v>2</v>
      </c>
      <c r="BH26" s="10"/>
      <c r="BI26" s="10">
        <f ca="1">BA26-$BA$5</f>
        <v>0.40177291760966716</v>
      </c>
      <c r="BJ26" s="10"/>
      <c r="BK26" s="10"/>
      <c r="BO26" t="s">
        <v>2</v>
      </c>
      <c r="BP26" s="1">
        <f ca="1">AR26</f>
        <v>0.9975581563275645</v>
      </c>
      <c r="BQ26" s="1">
        <f t="shared" ref="BQ26:BT29" ca="1" si="58">AS26</f>
        <v>2.4418436724354619E-3</v>
      </c>
      <c r="BR26" s="1">
        <f t="shared" si="58"/>
        <v>0</v>
      </c>
      <c r="BS26" s="1">
        <f t="shared" si="58"/>
        <v>0</v>
      </c>
      <c r="BT26" s="1">
        <f t="shared" si="58"/>
        <v>0</v>
      </c>
      <c r="BW26" t="s">
        <v>2</v>
      </c>
      <c r="BX26" s="1" cm="1">
        <f t="array" aca="1" ref="BX26:CB30" ca="1">MMULT(BX19:CB23,BP26:BT30)</f>
        <v>0.98388132634863701</v>
      </c>
      <c r="BY26" s="1">
        <f ca="1"/>
        <v>9.5095435093652501E-3</v>
      </c>
      <c r="BZ26" s="1">
        <f ca="1"/>
        <v>5.1669978061023841E-3</v>
      </c>
      <c r="CA26" s="1">
        <f ca="1"/>
        <v>1.4421323358952849E-3</v>
      </c>
      <c r="CB26" s="1">
        <f ca="1"/>
        <v>0</v>
      </c>
      <c r="CE26" t="s">
        <v>2</v>
      </c>
      <c r="CF26" s="10"/>
      <c r="CG26" s="10">
        <f ca="1">MAX($CG$5+CD25,0)</f>
        <v>2.3867403830910505</v>
      </c>
      <c r="CH26" s="10"/>
      <c r="CI26" s="10"/>
      <c r="CJ26" s="10"/>
      <c r="CM26" t="s">
        <v>2</v>
      </c>
      <c r="CN26" s="1">
        <f ca="1">1-CO26</f>
        <v>0.99150075475471722</v>
      </c>
      <c r="CO26" s="1">
        <f ca="1">_xlfn.NORM.S.DIST(-CG26,1)</f>
        <v>8.499245245282774E-3</v>
      </c>
      <c r="CP26" s="1">
        <v>0</v>
      </c>
      <c r="CQ26" s="1">
        <v>0</v>
      </c>
      <c r="CR26" s="1">
        <v>0</v>
      </c>
      <c r="CU26" t="s">
        <v>2</v>
      </c>
      <c r="CV26" s="1" cm="1">
        <f t="array" aca="1" ref="CV26:CZ30" ca="1">MMULT(CV19:CZ23,CN26:CR30)</f>
        <v>0.97780920458420717</v>
      </c>
      <c r="CW26" s="1">
        <f ca="1"/>
        <v>1.4250896599962976E-2</v>
      </c>
      <c r="CX26" s="1">
        <f ca="1"/>
        <v>6.7994580886168027E-3</v>
      </c>
      <c r="CY26" s="1">
        <f ca="1"/>
        <v>1.140440727212982E-3</v>
      </c>
      <c r="CZ26" s="1">
        <f ca="1"/>
        <v>0</v>
      </c>
    </row>
    <row r="27" spans="1:104">
      <c r="A27" s="11"/>
      <c r="B27" t="s">
        <v>1</v>
      </c>
      <c r="C27" s="1">
        <v>0</v>
      </c>
      <c r="D27" s="1">
        <f ca="1">(1-F27)/3</f>
        <v>0.24556443540220962</v>
      </c>
      <c r="E27" s="1">
        <f ca="1">(1-F27)/3*2</f>
        <v>0.49112887080441925</v>
      </c>
      <c r="F27" s="1">
        <f ca="1">HLOOKUP(A24,Yixin_part!$2:$7,4,0)</f>
        <v>0.26330669379337113</v>
      </c>
      <c r="G27" s="1">
        <v>0</v>
      </c>
      <c r="H27" s="1">
        <v>0</v>
      </c>
      <c r="K27" t="s">
        <v>1</v>
      </c>
      <c r="L27" s="1">
        <f t="shared" ref="L27:L29" ca="1" si="59">IF(TYPE(D27)=1,IF(D27&gt;100%,100%,IF(D27&lt;0,0,D27)),D27)</f>
        <v>0.24556443540220962</v>
      </c>
      <c r="M27" s="1">
        <f t="shared" ca="1" si="46"/>
        <v>0.49112887080441925</v>
      </c>
      <c r="N27" s="1">
        <f t="shared" ca="1" si="47"/>
        <v>0.26330669379337113</v>
      </c>
      <c r="O27" s="1">
        <f t="shared" si="48"/>
        <v>0</v>
      </c>
      <c r="P27" s="1">
        <f t="shared" si="49"/>
        <v>0</v>
      </c>
      <c r="S27" t="s">
        <v>1</v>
      </c>
      <c r="T27" s="1">
        <f t="shared" ref="T27:T29" ca="1" si="60">IFERROR(L27/SUM($L27:$P27),"")</f>
        <v>0.24556443540220962</v>
      </c>
      <c r="U27" s="1">
        <f t="shared" ca="1" si="50"/>
        <v>0.49112887080441925</v>
      </c>
      <c r="V27" s="1">
        <f t="shared" ca="1" si="51"/>
        <v>0.26330669379337113</v>
      </c>
      <c r="W27" s="1">
        <f t="shared" ca="1" si="52"/>
        <v>0</v>
      </c>
      <c r="X27" s="1">
        <f t="shared" ca="1" si="53"/>
        <v>0</v>
      </c>
      <c r="AA27" t="s">
        <v>1</v>
      </c>
      <c r="AB27" s="1">
        <f t="shared" ref="AB27:AB29" ca="1" si="61">IFERROR(T27,"")</f>
        <v>0.24556443540220962</v>
      </c>
      <c r="AC27" s="1">
        <f t="shared" ca="1" si="54"/>
        <v>0.49112887080441925</v>
      </c>
      <c r="AD27" s="1">
        <f t="shared" ca="1" si="55"/>
        <v>0.26330669379337113</v>
      </c>
      <c r="AE27" s="1">
        <f t="shared" ca="1" si="56"/>
        <v>0</v>
      </c>
      <c r="AF27" s="1">
        <f t="shared" ca="1" si="57"/>
        <v>0</v>
      </c>
      <c r="AI27" t="s">
        <v>1</v>
      </c>
      <c r="AJ27" s="1">
        <f ca="1">IF(AB27="","",(SUM(AB27)))</f>
        <v>0.24556443540220962</v>
      </c>
      <c r="AK27" s="1">
        <f ca="1">IFERROR(AC27,"")</f>
        <v>0.49112887080441925</v>
      </c>
      <c r="AL27" s="1">
        <f ca="1">IF(AD27="","",(SUM(AD27:AF27)))</f>
        <v>0.26330669379337113</v>
      </c>
      <c r="AM27" s="1">
        <v>0</v>
      </c>
      <c r="AN27" s="1">
        <v>0</v>
      </c>
      <c r="AP27" s="34">
        <f ca="1">IF(AK27&gt;=MAX(AJ27,AL27),0,(MAX(AJ27,AL27)-AK27)/(2*MAX(AJ27,AL27)+MIN(AJ27,AL27)))</f>
        <v>0</v>
      </c>
      <c r="AQ27" t="s">
        <v>1</v>
      </c>
      <c r="AR27" s="1">
        <f ca="1">IF(AK27="",AR20,AJ27*(1-$AP27))</f>
        <v>0.24556443540220962</v>
      </c>
      <c r="AS27" s="1">
        <f ca="1">IF(AK27="",AS20,AK27+AJ27*$AP27+AL27*$AP27)</f>
        <v>0.49112887080441925</v>
      </c>
      <c r="AT27" s="1">
        <f ca="1">IF(AK27="",AT20,AL27*(1-$AP27))</f>
        <v>0.26330669379337113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-0.68851445485376406</v>
      </c>
      <c r="BA27" s="10"/>
      <c r="BB27" s="10">
        <f ca="1">-_xlfn.NORM.S.INV(IF(AT27=0,0.01%,AT27))</f>
        <v>0.63318416128947219</v>
      </c>
      <c r="BC27" s="10"/>
      <c r="BG27" t="s">
        <v>1</v>
      </c>
      <c r="BH27" s="10">
        <f ca="1">AZ27-$AZ$6</f>
        <v>0.44997434514556378</v>
      </c>
      <c r="BI27" s="10"/>
      <c r="BJ27" s="10">
        <f ca="1">BB27-$BB$6</f>
        <v>0.47275343056505403</v>
      </c>
      <c r="BK27" s="10"/>
      <c r="BO27" t="s">
        <v>1</v>
      </c>
      <c r="BP27" s="1">
        <f t="shared" ref="BP27:BP29" ca="1" si="62">AR27</f>
        <v>0.24556443540220962</v>
      </c>
      <c r="BQ27" s="1">
        <f t="shared" ca="1" si="58"/>
        <v>0.49112887080441925</v>
      </c>
      <c r="BR27" s="1">
        <f t="shared" ca="1" si="58"/>
        <v>0.26330669379337113</v>
      </c>
      <c r="BS27" s="1">
        <f t="shared" si="58"/>
        <v>0</v>
      </c>
      <c r="BT27" s="1">
        <f t="shared" si="58"/>
        <v>0</v>
      </c>
      <c r="BW27" t="s">
        <v>1</v>
      </c>
      <c r="BX27" s="1">
        <f ca="1"/>
        <v>0.26539012486241487</v>
      </c>
      <c r="BY27" s="1">
        <f ca="1"/>
        <v>0.13243324153417374</v>
      </c>
      <c r="BZ27" s="1">
        <f ca="1"/>
        <v>0.22591996779513554</v>
      </c>
      <c r="CA27" s="1">
        <f ca="1"/>
        <v>0.26844394469240773</v>
      </c>
      <c r="CB27" s="1">
        <f ca="1"/>
        <v>0.10781272111586813</v>
      </c>
      <c r="CE27" t="s">
        <v>1</v>
      </c>
      <c r="CF27" s="10">
        <f ca="1">MIN($CF$6+CD25,0)</f>
        <v>-0.68955503300777299</v>
      </c>
      <c r="CG27" s="10"/>
      <c r="CH27" s="10">
        <f ca="1">MAX($CH$6+CD25,0)</f>
        <v>0.43693369203339094</v>
      </c>
      <c r="CI27" s="10"/>
      <c r="CJ27" s="10"/>
      <c r="CM27" t="s">
        <v>1</v>
      </c>
      <c r="CN27" s="1">
        <f ca="1">_xlfn.NORM.S.DIST(CF27,1)</f>
        <v>0.24523702685893006</v>
      </c>
      <c r="CO27" s="1">
        <f ca="1">1-CN27-CP27</f>
        <v>0.42368325473662394</v>
      </c>
      <c r="CP27" s="1">
        <f ca="1">_xlfn.NORM.S.DIST(-CH27,1)</f>
        <v>0.33107971840444594</v>
      </c>
      <c r="CQ27" s="1">
        <v>0</v>
      </c>
      <c r="CR27" s="1">
        <v>0</v>
      </c>
      <c r="CU27" t="s">
        <v>1</v>
      </c>
      <c r="CV27" s="1">
        <f ca="1"/>
        <v>0.35775429170743983</v>
      </c>
      <c r="CW27" s="1">
        <f ca="1"/>
        <v>0.11917165116468142</v>
      </c>
      <c r="CX27" s="1">
        <f ca="1"/>
        <v>0.30428200664945165</v>
      </c>
      <c r="CY27" s="1">
        <f ca="1"/>
        <v>0.16664724887834109</v>
      </c>
      <c r="CZ27" s="1">
        <f ca="1"/>
        <v>5.2144801600086027E-2</v>
      </c>
    </row>
    <row r="28" spans="1:104">
      <c r="A28" s="11"/>
      <c r="B28" t="s">
        <v>0</v>
      </c>
      <c r="C28" s="1">
        <v>0</v>
      </c>
      <c r="D28" s="1">
        <v>0</v>
      </c>
      <c r="E28" s="1">
        <f ca="1">(1-G28)/3</f>
        <v>8.3992789678461688E-2</v>
      </c>
      <c r="F28" s="1">
        <f ca="1">(1-G28)/3*2</f>
        <v>0.16798557935692338</v>
      </c>
      <c r="G28" s="1">
        <f ca="1">HLOOKUP(A24,Yixin_part!$2:$7,5,0)</f>
        <v>0.74802163096461494</v>
      </c>
      <c r="H28" s="1">
        <v>0</v>
      </c>
      <c r="K28" t="s">
        <v>0</v>
      </c>
      <c r="L28" s="1">
        <f t="shared" si="59"/>
        <v>0</v>
      </c>
      <c r="M28" s="1">
        <f t="shared" ca="1" si="46"/>
        <v>8.3992789678461688E-2</v>
      </c>
      <c r="N28" s="1">
        <f t="shared" ca="1" si="47"/>
        <v>0.16798557935692338</v>
      </c>
      <c r="O28" s="1">
        <f t="shared" ca="1" si="48"/>
        <v>0.74802163096461494</v>
      </c>
      <c r="P28" s="1">
        <f t="shared" si="49"/>
        <v>0</v>
      </c>
      <c r="S28" t="s">
        <v>0</v>
      </c>
      <c r="T28" s="1">
        <f t="shared" ca="1" si="60"/>
        <v>0</v>
      </c>
      <c r="U28" s="1">
        <f t="shared" ca="1" si="50"/>
        <v>8.3992789678461688E-2</v>
      </c>
      <c r="V28" s="1">
        <f t="shared" ca="1" si="51"/>
        <v>0.16798557935692338</v>
      </c>
      <c r="W28" s="1">
        <f t="shared" ca="1" si="52"/>
        <v>0.74802163096461494</v>
      </c>
      <c r="X28" s="1">
        <f t="shared" ca="1" si="53"/>
        <v>0</v>
      </c>
      <c r="AA28" t="s">
        <v>0</v>
      </c>
      <c r="AB28" s="1">
        <f t="shared" ca="1" si="61"/>
        <v>0</v>
      </c>
      <c r="AC28" s="1">
        <f t="shared" ca="1" si="54"/>
        <v>8.3992789678461688E-2</v>
      </c>
      <c r="AD28" s="1">
        <f t="shared" ca="1" si="55"/>
        <v>0.16798557935692338</v>
      </c>
      <c r="AE28" s="1">
        <f t="shared" ca="1" si="56"/>
        <v>0.74802163096461494</v>
      </c>
      <c r="AF28" s="1">
        <f t="shared" ca="1" si="57"/>
        <v>0</v>
      </c>
      <c r="AI28" t="s">
        <v>0</v>
      </c>
      <c r="AJ28" s="1">
        <v>0</v>
      </c>
      <c r="AK28" s="1">
        <f ca="1">IF(AC28="","",(SUM(AB28:AC28)))</f>
        <v>8.3992789678461688E-2</v>
      </c>
      <c r="AL28" s="1">
        <f ca="1">IFERROR(AD28,"")</f>
        <v>0.16798557935692338</v>
      </c>
      <c r="AM28" s="1">
        <f ca="1">IF(AE28="","",(SUM(AE28:AF28)))</f>
        <v>0.74802163096461494</v>
      </c>
      <c r="AN28" s="1">
        <v>0</v>
      </c>
      <c r="AP28" s="34">
        <f ca="1">IF(AL28&gt;=MAX(AK28,AM28),0,(MAX(AK28,AM28)-AL28)/(2*MAX(AK28,AM28)+MIN(AK28,AM28)))</f>
        <v>0.36710304870417548</v>
      </c>
      <c r="AQ28" t="s">
        <v>0</v>
      </c>
      <c r="AR28" s="1">
        <v>0</v>
      </c>
      <c r="AS28" s="1">
        <f ca="1">IF(AL28="",AS21,AK28*(1-$AP28))</f>
        <v>5.3158780518329792E-2</v>
      </c>
      <c r="AT28" s="1">
        <f ca="1">IF(AL28="",AT21,AL28+AK28*$AP28+AM28*$AP28)</f>
        <v>0.47342060974083511</v>
      </c>
      <c r="AU28" s="1">
        <f ca="1">IF(AL28="",AU21,AM28*(1-$AP28))</f>
        <v>0.47342060974083505</v>
      </c>
      <c r="AV28" s="1">
        <v>0</v>
      </c>
      <c r="AW28" s="1"/>
      <c r="AY28" t="s">
        <v>0</v>
      </c>
      <c r="AZ28" s="10"/>
      <c r="BA28" s="10">
        <f ca="1">_xlfn.NORM.S.INV(IF(AS28=0,0.01%,AS28))</f>
        <v>-1.614968294697132</v>
      </c>
      <c r="BB28" s="10"/>
      <c r="BC28" s="10">
        <f ca="1">-_xlfn.NORM.S.INV(IF(AU28=0,0.01%,AU28))</f>
        <v>6.6674017276073236E-2</v>
      </c>
      <c r="BG28" t="s">
        <v>0</v>
      </c>
      <c r="BH28" s="10"/>
      <c r="BI28" s="10">
        <f ca="1">BA28-$BA$7</f>
        <v>0.30637227079651552</v>
      </c>
      <c r="BJ28" s="10"/>
      <c r="BK28" s="10">
        <f ca="1">BC28-$BC$7</f>
        <v>3.2396191459170984E-2</v>
      </c>
      <c r="BO28" t="s">
        <v>0</v>
      </c>
      <c r="BP28" s="1">
        <f t="shared" si="62"/>
        <v>0</v>
      </c>
      <c r="BQ28" s="1">
        <f t="shared" ca="1" si="58"/>
        <v>5.3158780518329792E-2</v>
      </c>
      <c r="BR28" s="1">
        <f t="shared" ca="1" si="58"/>
        <v>0.47342060974083511</v>
      </c>
      <c r="BS28" s="1">
        <f t="shared" ca="1" si="58"/>
        <v>0.47342060974083505</v>
      </c>
      <c r="BT28" s="1">
        <f t="shared" si="58"/>
        <v>0</v>
      </c>
      <c r="BW28" t="s">
        <v>0</v>
      </c>
      <c r="BX28" s="1">
        <f ca="1"/>
        <v>1.3654411520426589E-2</v>
      </c>
      <c r="BY28" s="1">
        <f ca="1"/>
        <v>2.6113449731510415E-2</v>
      </c>
      <c r="BZ28" s="1">
        <f ca="1"/>
        <v>0.13497392180161555</v>
      </c>
      <c r="CA28" s="1">
        <f ca="1"/>
        <v>0.3524803702986638</v>
      </c>
      <c r="CB28" s="1">
        <f ca="1"/>
        <v>0.47277784664778366</v>
      </c>
      <c r="CE28" t="s">
        <v>0</v>
      </c>
      <c r="CF28" s="10"/>
      <c r="CG28" s="10">
        <f ca="1">MIN($CG$7+CD25,0)</f>
        <v>-1.4248999356206911</v>
      </c>
      <c r="CH28" s="10"/>
      <c r="CI28" s="10">
        <f ca="1">MAX($CI$7+CD25,0)</f>
        <v>0.53806085160444861</v>
      </c>
      <c r="CJ28" s="10"/>
      <c r="CM28" t="s">
        <v>0</v>
      </c>
      <c r="CN28" s="1">
        <v>0</v>
      </c>
      <c r="CO28" s="1">
        <f ca="1">_xlfn.NORM.S.DIST(CG28,1)</f>
        <v>7.709306413595042E-2</v>
      </c>
      <c r="CP28" s="1">
        <f ca="1">1-CO28-CQ28</f>
        <v>0.62763941658441991</v>
      </c>
      <c r="CQ28" s="1">
        <f ca="1">_xlfn.NORM.S.DIST(-CI28,1)</f>
        <v>0.29526751927962969</v>
      </c>
      <c r="CR28" s="1">
        <v>0</v>
      </c>
      <c r="CU28" t="s">
        <v>0</v>
      </c>
      <c r="CV28" s="1">
        <f ca="1"/>
        <v>3.2815527406276683E-2</v>
      </c>
      <c r="CW28" s="1">
        <f ca="1"/>
        <v>6.2000079203921289E-2</v>
      </c>
      <c r="CX28" s="1">
        <f ca="1"/>
        <v>0.28157084715718372</v>
      </c>
      <c r="CY28" s="1">
        <f ca="1"/>
        <v>0.2984814380823323</v>
      </c>
      <c r="CZ28" s="1">
        <f ca="1"/>
        <v>0.32513210815028609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>
        <f ca="1">(1-H29)/3</f>
        <v>3.511344572350298E-2</v>
      </c>
      <c r="G29" s="1">
        <f ca="1">(1-H29)/3*2</f>
        <v>7.022689144700596E-2</v>
      </c>
      <c r="H29" s="1">
        <f ca="1">MIN(HLOOKUP(A24,Yixin_part!$2:$7,6,0),1)</f>
        <v>0.89465966282949105</v>
      </c>
      <c r="K29" t="s">
        <v>42</v>
      </c>
      <c r="L29" s="1">
        <f t="shared" si="59"/>
        <v>0</v>
      </c>
      <c r="M29" s="1">
        <f t="shared" si="46"/>
        <v>0</v>
      </c>
      <c r="N29" s="1">
        <f t="shared" ca="1" si="47"/>
        <v>3.511344572350298E-2</v>
      </c>
      <c r="O29" s="1">
        <f t="shared" ca="1" si="48"/>
        <v>7.022689144700596E-2</v>
      </c>
      <c r="P29" s="1">
        <f t="shared" ca="1" si="49"/>
        <v>0.89465966282949105</v>
      </c>
      <c r="S29" t="s">
        <v>42</v>
      </c>
      <c r="T29" s="1">
        <f t="shared" ca="1" si="60"/>
        <v>0</v>
      </c>
      <c r="U29" s="1">
        <f t="shared" ca="1" si="50"/>
        <v>0</v>
      </c>
      <c r="V29" s="1">
        <f t="shared" ca="1" si="51"/>
        <v>3.511344572350298E-2</v>
      </c>
      <c r="W29" s="1">
        <f t="shared" ca="1" si="52"/>
        <v>7.022689144700596E-2</v>
      </c>
      <c r="X29" s="1">
        <f t="shared" ca="1" si="53"/>
        <v>0.89465966282949105</v>
      </c>
      <c r="AA29" t="s">
        <v>42</v>
      </c>
      <c r="AB29" s="1">
        <f t="shared" ca="1" si="61"/>
        <v>0</v>
      </c>
      <c r="AC29" s="1">
        <f t="shared" ca="1" si="54"/>
        <v>0</v>
      </c>
      <c r="AD29" s="1">
        <f t="shared" ca="1" si="55"/>
        <v>3.511344572350298E-2</v>
      </c>
      <c r="AE29" s="1">
        <f t="shared" ca="1" si="56"/>
        <v>7.022689144700596E-2</v>
      </c>
      <c r="AF29" s="1">
        <f t="shared" ca="1" si="57"/>
        <v>0.89465966282949105</v>
      </c>
      <c r="AI29" t="s">
        <v>42</v>
      </c>
      <c r="AJ29" s="1">
        <v>0</v>
      </c>
      <c r="AK29" s="1">
        <v>0</v>
      </c>
      <c r="AL29" s="1">
        <f ca="1">IF(AD29="","",(SUM(AB29:AD29)))</f>
        <v>3.511344572350298E-2</v>
      </c>
      <c r="AM29" s="1">
        <f ca="1">IFERROR(AE29,"")</f>
        <v>7.022689144700596E-2</v>
      </c>
      <c r="AN29" s="1">
        <f ca="1">IF(AF29="","",(SUM(AF29)))</f>
        <v>0.89465966282949105</v>
      </c>
      <c r="AP29" s="34">
        <f ca="1">IF(AM29&gt;=MAX(AL29,AN29),0,(MAX(AL29,AN29)-AM29)/(2*MAX(AL29,AN29)+MIN(AL29,AN29)))</f>
        <v>0.45188443461129102</v>
      </c>
      <c r="AQ29" t="s">
        <v>42</v>
      </c>
      <c r="AR29" s="1">
        <v>0</v>
      </c>
      <c r="AS29" s="1">
        <v>0</v>
      </c>
      <c r="AT29" s="1">
        <f ca="1">IF(AM29="",AT22,AL29*(1-$AP29))</f>
        <v>1.9246226155483583E-2</v>
      </c>
      <c r="AU29" s="1">
        <f ca="1">IF(AM29="",AU22,AM29+AL29*$AP29+AN29*$AP29)</f>
        <v>0.49037688692225817</v>
      </c>
      <c r="AV29" s="1">
        <f ca="1">IF(AM29="",AV22,AN29*(1-$AP29))</f>
        <v>0.49037688692225823</v>
      </c>
      <c r="AW29" s="1"/>
      <c r="AY29" t="s">
        <v>42</v>
      </c>
      <c r="AZ29" s="10"/>
      <c r="BA29" s="10"/>
      <c r="BB29" s="10">
        <f ca="1">_xlfn.NORM.S.INV(IF(AT29=0,0.01%,AT29))</f>
        <v>-2.0695718941472183</v>
      </c>
      <c r="BC29" s="10"/>
      <c r="BD29" s="10">
        <f ca="1">-_xlfn.NORM.S.INV(IF(AV29=0,0.01%,AV29))</f>
        <v>2.4123906996162705E-2</v>
      </c>
      <c r="BG29" t="s">
        <v>42</v>
      </c>
      <c r="BH29" s="10"/>
      <c r="BI29" s="10"/>
      <c r="BJ29" s="10">
        <f ca="1">BB29-$BB$8</f>
        <v>-9.5560306106489801E-2</v>
      </c>
      <c r="BK29" s="10"/>
      <c r="BL29" s="10">
        <f ca="1">BD29-$BD$8</f>
        <v>-6.1986746009596028E-3</v>
      </c>
      <c r="BO29" t="s">
        <v>42</v>
      </c>
      <c r="BP29" s="1">
        <f t="shared" si="62"/>
        <v>0</v>
      </c>
      <c r="BQ29" s="1">
        <f t="shared" si="58"/>
        <v>0</v>
      </c>
      <c r="BR29" s="1">
        <f t="shared" ca="1" si="58"/>
        <v>1.9246226155483583E-2</v>
      </c>
      <c r="BS29" s="1">
        <f t="shared" ca="1" si="58"/>
        <v>0.49037688692225817</v>
      </c>
      <c r="BT29" s="1">
        <f t="shared" ca="1" si="58"/>
        <v>0.49037688692225823</v>
      </c>
      <c r="BW29" t="s">
        <v>42</v>
      </c>
      <c r="BX29" s="1">
        <f ca="1"/>
        <v>1.715558321922024E-4</v>
      </c>
      <c r="BY29" s="1">
        <f ca="1"/>
        <v>1.4671070617461345E-3</v>
      </c>
      <c r="BZ29" s="1">
        <f ca="1"/>
        <v>1.5080043804595806E-2</v>
      </c>
      <c r="CA29" s="1">
        <f ca="1"/>
        <v>0.13450187213662651</v>
      </c>
      <c r="CB29" s="1">
        <f ca="1"/>
        <v>0.84877942116483929</v>
      </c>
      <c r="CE29" t="s">
        <v>42</v>
      </c>
      <c r="CF29" s="10"/>
      <c r="CG29" s="10"/>
      <c r="CH29" s="10">
        <f ca="1">MIN($CH$8+CD25,0)</f>
        <v>-2.2025083968688812</v>
      </c>
      <c r="CI29" s="10"/>
      <c r="CJ29" s="10">
        <f ca="1">MAX($CJ$8+CD25,0)</f>
        <v>6.6745825602190265E-2</v>
      </c>
      <c r="CM29" t="s">
        <v>42</v>
      </c>
      <c r="CN29" s="1">
        <v>0</v>
      </c>
      <c r="CO29" s="1">
        <v>0</v>
      </c>
      <c r="CP29" s="1">
        <f ca="1">_xlfn.NORM.S.DIST(CH29,1)</f>
        <v>1.3814708326675225E-2</v>
      </c>
      <c r="CQ29" s="1">
        <f ca="1">1-CP29-CR29</f>
        <v>0.51279326563724759</v>
      </c>
      <c r="CR29" s="1">
        <f ca="1">_xlfn.NORM.S.DIST(-CJ29,1)</f>
        <v>0.47339202603607722</v>
      </c>
      <c r="CU29" t="s">
        <v>42</v>
      </c>
      <c r="CV29" s="1">
        <f ca="1"/>
        <v>1.9272305122080633E-4</v>
      </c>
      <c r="CW29" s="1">
        <f ca="1"/>
        <v>1.3524351400140363E-3</v>
      </c>
      <c r="CX29" s="1">
        <f ca="1"/>
        <v>1.2090256504937717E-2</v>
      </c>
      <c r="CY29" s="1">
        <f ca="1"/>
        <v>0.13494260671385333</v>
      </c>
      <c r="CZ29" s="1">
        <f ca="1"/>
        <v>0.85142197858997415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>
        <f ca="1"/>
        <v>0</v>
      </c>
      <c r="CW30" s="1">
        <f ca="1"/>
        <v>0</v>
      </c>
      <c r="CX30" s="1">
        <f ca="1"/>
        <v>0</v>
      </c>
      <c r="CY30" s="1">
        <f ca="1"/>
        <v>0</v>
      </c>
      <c r="CZ30" s="1">
        <f ca="1"/>
        <v>1</v>
      </c>
    </row>
    <row r="31" spans="1:104">
      <c r="A31" s="9">
        <f ca="1">IF(RIGHT(A24,2)="12",(VALUE(LEFT(A24,4))+1)*100+1,A24+1)</f>
        <v>201704</v>
      </c>
      <c r="J31" s="9">
        <f ca="1">$A31</f>
        <v>201704</v>
      </c>
      <c r="R31" s="9">
        <f ca="1">$A31</f>
        <v>201704</v>
      </c>
      <c r="Z31" s="9">
        <f ca="1">$A31</f>
        <v>201704</v>
      </c>
      <c r="AH31" s="9">
        <f ca="1">$A31</f>
        <v>201704</v>
      </c>
      <c r="AP31" s="9">
        <f ca="1">$A31</f>
        <v>201704</v>
      </c>
      <c r="AX31" s="9">
        <f ca="1">$A31</f>
        <v>201704</v>
      </c>
      <c r="BF31" s="9">
        <f ca="1">$A31</f>
        <v>201704</v>
      </c>
      <c r="BN31" s="9">
        <f ca="1">$A31</f>
        <v>201704</v>
      </c>
      <c r="BO31" s="9">
        <f>BO24+1</f>
        <v>4</v>
      </c>
      <c r="BV31" s="9">
        <f ca="1">$A31</f>
        <v>201704</v>
      </c>
      <c r="BW31" s="9">
        <f>BW24+1</f>
        <v>4</v>
      </c>
      <c r="CD31" s="9">
        <f ca="1">$A31</f>
        <v>201704</v>
      </c>
      <c r="CE31" s="9">
        <f>CE24+1</f>
        <v>4</v>
      </c>
      <c r="CL31" s="9">
        <f ca="1">$A31</f>
        <v>201704</v>
      </c>
      <c r="CM31" s="9">
        <f>CM24+1</f>
        <v>4</v>
      </c>
      <c r="CT31" s="9">
        <f ca="1">$A31</f>
        <v>201704</v>
      </c>
      <c r="CU31" s="9">
        <f>CU24+1</f>
        <v>4</v>
      </c>
    </row>
    <row r="32" spans="1:104">
      <c r="A32" s="11"/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-0.13850842505753475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>
        <f ca="1">VLOOKUP(CD31,regress!B:K,10,0)</f>
        <v>4.3111440064253603E-2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0.94428791202978657</v>
      </c>
      <c r="E33" s="1">
        <f ca="1">HLOOKUP(A31,Yixin_part!$2:$7,3,0)</f>
        <v>5.7120879702133526E-3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0.94428791202978657</v>
      </c>
      <c r="M33" s="1">
        <f t="shared" ref="M33:M36" ca="1" si="63">IF(TYPE(E33)=1,IF(E33&gt;100%,100%,IF(E33&lt;0,0,E33)),E33)</f>
        <v>5.7120879702133526E-3</v>
      </c>
      <c r="N33" s="1">
        <f t="shared" ref="N33:N36" si="64">IF(TYPE(F33)=1,IF(F33&gt;100%,100%,IF(F33&lt;0,0,F33)),F33)</f>
        <v>0</v>
      </c>
      <c r="O33" s="1">
        <f t="shared" ref="O33:O36" si="65">IF(TYPE(G33)=1,IF(G33&gt;100%,100%,IF(G33&lt;0,0,G33)),G33)</f>
        <v>0</v>
      </c>
      <c r="P33" s="1">
        <f t="shared" ref="P33:P36" si="66">IF(TYPE(H33)=1,IF(H33&gt;100%,100%,IF(H33&lt;0,0,H33)),H33)</f>
        <v>0</v>
      </c>
      <c r="S33" t="s">
        <v>2</v>
      </c>
      <c r="T33" s="1">
        <f ca="1">IFERROR(L33/SUM($L33:$P33),"")</f>
        <v>0.99398727582082802</v>
      </c>
      <c r="U33" s="1">
        <f t="shared" ref="U33:U36" ca="1" si="67">IFERROR(M33/SUM($L33:$P33),"")</f>
        <v>6.0127241791719504E-3</v>
      </c>
      <c r="V33" s="1">
        <f t="shared" ref="V33:V36" ca="1" si="68">IFERROR(N33/SUM($L33:$P33),"")</f>
        <v>0</v>
      </c>
      <c r="W33" s="1">
        <f t="shared" ref="W33:W36" ca="1" si="69">IFERROR(O33/SUM($L33:$P33),"")</f>
        <v>0</v>
      </c>
      <c r="X33" s="1">
        <f t="shared" ref="X33:X36" ca="1" si="70">IFERROR(P33/SUM($L33:$P33),"")</f>
        <v>0</v>
      </c>
      <c r="AA33" t="s">
        <v>2</v>
      </c>
      <c r="AB33" s="1">
        <f ca="1">IFERROR(T33,"")</f>
        <v>0.99398727582082802</v>
      </c>
      <c r="AC33" s="1">
        <f t="shared" ref="AC33:AC36" ca="1" si="71">IFERROR(U33,"")</f>
        <v>6.0127241791719504E-3</v>
      </c>
      <c r="AD33" s="1">
        <f t="shared" ref="AD33:AD36" ca="1" si="72">IFERROR(V33,"")</f>
        <v>0</v>
      </c>
      <c r="AE33" s="1">
        <f t="shared" ref="AE33:AE36" ca="1" si="73">IFERROR(W33,"")</f>
        <v>0</v>
      </c>
      <c r="AF33" s="1">
        <f t="shared" ref="AF33:AF36" ca="1" si="74">IFERROR(X33,"")</f>
        <v>0</v>
      </c>
      <c r="AI33" t="s">
        <v>2</v>
      </c>
      <c r="AJ33" s="1">
        <f ca="1">IFERROR(AB33,"")</f>
        <v>0.99398727582082802</v>
      </c>
      <c r="AK33" s="1">
        <f ca="1">IF(AC33="","",SUM(AC33:AF33))</f>
        <v>6.0127241791719504E-3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0.99398727582082802</v>
      </c>
      <c r="AS33" s="1">
        <f ca="1">IF(AK33="",AS26,MIN(AK33,50%))</f>
        <v>6.0127241791719504E-3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2.5113966756594182</v>
      </c>
      <c r="BB33" s="10"/>
      <c r="BC33" s="10"/>
      <c r="BG33" t="s">
        <v>2</v>
      </c>
      <c r="BH33" s="10"/>
      <c r="BI33" s="10">
        <f ca="1">BA33-$BA$5</f>
        <v>9.8562308613173055E-2</v>
      </c>
      <c r="BJ33" s="10"/>
      <c r="BK33" s="10"/>
      <c r="BO33" t="s">
        <v>2</v>
      </c>
      <c r="BP33" s="1">
        <f ca="1">AR33</f>
        <v>0.99398727582082802</v>
      </c>
      <c r="BQ33" s="1">
        <f t="shared" ref="BQ33:BT36" ca="1" si="75">AS33</f>
        <v>6.0127241791719504E-3</v>
      </c>
      <c r="BR33" s="1">
        <f t="shared" si="75"/>
        <v>0</v>
      </c>
      <c r="BS33" s="1">
        <f t="shared" si="75"/>
        <v>0</v>
      </c>
      <c r="BT33" s="1">
        <f t="shared" si="75"/>
        <v>0</v>
      </c>
      <c r="BW33" t="s">
        <v>2</v>
      </c>
      <c r="BX33" s="1" cm="1">
        <f t="array" aca="1" ref="BX33:CB37" ca="1">MMULT(BX26:CB30,BP33:BT37)</f>
        <v>0.97835916397860911</v>
      </c>
      <c r="BY33" s="1">
        <f ca="1"/>
        <v>1.0586286999064337E-2</v>
      </c>
      <c r="BZ33" s="1">
        <f ca="1"/>
        <v>7.1042496710934742E-3</v>
      </c>
      <c r="CA33" s="1">
        <f ca="1"/>
        <v>3.2387664923467026E-3</v>
      </c>
      <c r="CB33" s="1">
        <f ca="1"/>
        <v>7.1153285888633029E-4</v>
      </c>
      <c r="CE33" t="s">
        <v>2</v>
      </c>
      <c r="CF33" s="10"/>
      <c r="CG33" s="10">
        <f ca="1">MAX($CG$5+CD32,0)</f>
        <v>2.3782655459287487</v>
      </c>
      <c r="CH33" s="10"/>
      <c r="CI33" s="10"/>
      <c r="CJ33" s="10"/>
      <c r="CM33" t="s">
        <v>2</v>
      </c>
      <c r="CN33" s="1">
        <f ca="1">1-CO33</f>
        <v>0.99130285274824526</v>
      </c>
      <c r="CO33" s="1">
        <f ca="1">_xlfn.NORM.S.DIST(-CG33,1)</f>
        <v>8.697147251754753E-3</v>
      </c>
      <c r="CP33" s="1">
        <v>0</v>
      </c>
      <c r="CQ33" s="1">
        <v>0</v>
      </c>
      <c r="CR33" s="1">
        <v>0</v>
      </c>
      <c r="CU33" t="s">
        <v>2</v>
      </c>
      <c r="CV33" s="1" cm="1">
        <f t="array" aca="1" ref="CV33:CZ37" ca="1">MMULT(CV26:CZ30,CN33:CR37)</f>
        <v>0.97276202585667015</v>
      </c>
      <c r="CW33" s="1">
        <f ca="1"/>
        <v>1.5051927982571354E-2</v>
      </c>
      <c r="CX33" s="1">
        <f ca="1"/>
        <v>9.033427501483263E-3</v>
      </c>
      <c r="CY33" s="1">
        <f ca="1"/>
        <v>2.6088948529727814E-3</v>
      </c>
      <c r="CZ33" s="1">
        <f ca="1"/>
        <v>5.4372380630248515E-4</v>
      </c>
    </row>
    <row r="34" spans="1:104">
      <c r="A34" s="11"/>
      <c r="B34" t="s">
        <v>1</v>
      </c>
      <c r="C34" s="1">
        <v>0</v>
      </c>
      <c r="D34" s="1">
        <f ca="1">(1-F34)/3</f>
        <v>6.8592553779581067E-2</v>
      </c>
      <c r="E34" s="1">
        <f ca="1">(1-F34)/3*2</f>
        <v>0.13718510755916213</v>
      </c>
      <c r="F34" s="1">
        <f ca="1">HLOOKUP(A31,Yixin_part!$2:$7,4,0)</f>
        <v>0.7942223386612568</v>
      </c>
      <c r="G34" s="1">
        <v>0</v>
      </c>
      <c r="H34" s="1">
        <v>0</v>
      </c>
      <c r="K34" t="s">
        <v>1</v>
      </c>
      <c r="L34" s="1">
        <f t="shared" ref="L34:L36" ca="1" si="76">IF(TYPE(D34)=1,IF(D34&gt;100%,100%,IF(D34&lt;0,0,D34)),D34)</f>
        <v>6.8592553779581067E-2</v>
      </c>
      <c r="M34" s="1">
        <f t="shared" ca="1" si="63"/>
        <v>0.13718510755916213</v>
      </c>
      <c r="N34" s="1">
        <f t="shared" ca="1" si="64"/>
        <v>0.7942223386612568</v>
      </c>
      <c r="O34" s="1">
        <f t="shared" si="65"/>
        <v>0</v>
      </c>
      <c r="P34" s="1">
        <f t="shared" si="66"/>
        <v>0</v>
      </c>
      <c r="S34" t="s">
        <v>1</v>
      </c>
      <c r="T34" s="1">
        <f t="shared" ref="T34:T36" ca="1" si="77">IFERROR(L34/SUM($L34:$P34),"")</f>
        <v>6.8592553779581067E-2</v>
      </c>
      <c r="U34" s="1">
        <f t="shared" ca="1" si="67"/>
        <v>0.13718510755916213</v>
      </c>
      <c r="V34" s="1">
        <f t="shared" ca="1" si="68"/>
        <v>0.7942223386612568</v>
      </c>
      <c r="W34" s="1">
        <f t="shared" ca="1" si="69"/>
        <v>0</v>
      </c>
      <c r="X34" s="1">
        <f t="shared" ca="1" si="70"/>
        <v>0</v>
      </c>
      <c r="AA34" t="s">
        <v>1</v>
      </c>
      <c r="AB34" s="1">
        <f t="shared" ref="AB34:AB36" ca="1" si="78">IFERROR(T34,"")</f>
        <v>6.8592553779581067E-2</v>
      </c>
      <c r="AC34" s="1">
        <f t="shared" ca="1" si="71"/>
        <v>0.13718510755916213</v>
      </c>
      <c r="AD34" s="1">
        <f t="shared" ca="1" si="72"/>
        <v>0.7942223386612568</v>
      </c>
      <c r="AE34" s="1">
        <f t="shared" ca="1" si="73"/>
        <v>0</v>
      </c>
      <c r="AF34" s="1">
        <f t="shared" ca="1" si="74"/>
        <v>0</v>
      </c>
      <c r="AI34" t="s">
        <v>1</v>
      </c>
      <c r="AJ34" s="1">
        <f ca="1">IF(AB34="","",(SUM(AB34)))</f>
        <v>6.8592553779581067E-2</v>
      </c>
      <c r="AK34" s="1">
        <f ca="1">IFERROR(AC34,"")</f>
        <v>0.13718510755916213</v>
      </c>
      <c r="AL34" s="1">
        <f ca="1">IF(AD34="","",(SUM(AD34:AF34)))</f>
        <v>0.7942223386612568</v>
      </c>
      <c r="AM34" s="1">
        <v>0</v>
      </c>
      <c r="AN34" s="1">
        <v>0</v>
      </c>
      <c r="AP34" s="34">
        <f ca="1">IF(AK34&gt;=MAX(AJ34,AL34),0,(MAX(AJ34,AL34)-AK34)/(2*MAX(AJ34,AL34)+MIN(AJ34,AL34)))</f>
        <v>0.39651325798219966</v>
      </c>
      <c r="AQ34" t="s">
        <v>1</v>
      </c>
      <c r="AR34" s="1">
        <f ca="1">IF(AK34="",AR27,AJ34*(1-$AP34))</f>
        <v>4.1394696807120129E-2</v>
      </c>
      <c r="AS34" s="1">
        <f ca="1">IF(AK34="",AS27,AK34+AJ34*$AP34+AL34*$AP34)</f>
        <v>0.47930265159643992</v>
      </c>
      <c r="AT34" s="1">
        <f ca="1">IF(AK34="",AT27,AL34*(1-$AP34))</f>
        <v>0.47930265159643987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-1.7347257470537967</v>
      </c>
      <c r="BA34" s="10"/>
      <c r="BB34" s="10">
        <f ca="1">-_xlfn.NORM.S.INV(IF(AT34=0,0.01%,AT34))</f>
        <v>5.1903854221489951E-2</v>
      </c>
      <c r="BC34" s="10"/>
      <c r="BG34" t="s">
        <v>1</v>
      </c>
      <c r="BH34" s="10">
        <f ca="1">AZ34-$AZ$6</f>
        <v>-0.59623694705446884</v>
      </c>
      <c r="BI34" s="10"/>
      <c r="BJ34" s="10">
        <f ca="1">BB34-$BB$6</f>
        <v>-0.10852687650292818</v>
      </c>
      <c r="BK34" s="10"/>
      <c r="BO34" t="s">
        <v>1</v>
      </c>
      <c r="BP34" s="1">
        <f t="shared" ref="BP34:BP36" ca="1" si="79">AR34</f>
        <v>4.1394696807120129E-2</v>
      </c>
      <c r="BQ34" s="1">
        <f t="shared" ca="1" si="75"/>
        <v>0.47930265159643992</v>
      </c>
      <c r="BR34" s="1">
        <f t="shared" ca="1" si="75"/>
        <v>0.47930265159643987</v>
      </c>
      <c r="BS34" s="1">
        <f t="shared" si="75"/>
        <v>0</v>
      </c>
      <c r="BT34" s="1">
        <f t="shared" si="75"/>
        <v>0</v>
      </c>
      <c r="BW34" t="s">
        <v>1</v>
      </c>
      <c r="BX34" s="1">
        <f ca="1"/>
        <v>0.26927644112223237</v>
      </c>
      <c r="BY34" s="1">
        <f ca="1"/>
        <v>6.9991566576680722E-2</v>
      </c>
      <c r="BZ34" s="1">
        <f ca="1"/>
        <v>0.1775245972702322</v>
      </c>
      <c r="CA34" s="1">
        <f ca="1"/>
        <v>0.24294726762398572</v>
      </c>
      <c r="CB34" s="1">
        <f ca="1"/>
        <v>0.24026012740686892</v>
      </c>
      <c r="CE34" t="s">
        <v>1</v>
      </c>
      <c r="CF34" s="10">
        <f ca="1">MIN($CF$6+CD32,0)</f>
        <v>-0.69802987017007467</v>
      </c>
      <c r="CG34" s="10"/>
      <c r="CH34" s="10">
        <f ca="1">MAX($CH$6+CD32,0)</f>
        <v>0.42845885487108931</v>
      </c>
      <c r="CI34" s="10"/>
      <c r="CJ34" s="10"/>
      <c r="CM34" t="s">
        <v>1</v>
      </c>
      <c r="CN34" s="1">
        <f ca="1">_xlfn.NORM.S.DIST(CF34,1)</f>
        <v>0.2425792570035134</v>
      </c>
      <c r="CO34" s="1">
        <f ca="1">1-CN34-CP34</f>
        <v>0.42326220140717019</v>
      </c>
      <c r="CP34" s="1">
        <f ca="1">_xlfn.NORM.S.DIST(-CH34,1)</f>
        <v>0.33415854158931635</v>
      </c>
      <c r="CQ34" s="1">
        <v>0</v>
      </c>
      <c r="CR34" s="1">
        <v>0</v>
      </c>
      <c r="CU34" t="s">
        <v>1</v>
      </c>
      <c r="CV34" s="1">
        <f ca="1"/>
        <v>0.38355142054792329</v>
      </c>
      <c r="CW34" s="1">
        <f ca="1"/>
        <v>7.6639810635094036E-2</v>
      </c>
      <c r="CX34" s="1">
        <f ca="1"/>
        <v>0.23253279781719091</v>
      </c>
      <c r="CY34" s="1">
        <f ca="1"/>
        <v>0.17567936247291982</v>
      </c>
      <c r="CZ34" s="1">
        <f ca="1"/>
        <v>0.13159660852687194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3.9280070971921356E-2</v>
      </c>
      <c r="F35" s="1">
        <f ca="1">(1-G35)/3*2</f>
        <v>7.8560141943842712E-2</v>
      </c>
      <c r="G35" s="1">
        <f ca="1">HLOOKUP(A31,Yixin_part!$2:$7,5,0)</f>
        <v>0.88215978708423592</v>
      </c>
      <c r="H35" s="1">
        <v>0</v>
      </c>
      <c r="K35" t="s">
        <v>0</v>
      </c>
      <c r="L35" s="1">
        <f t="shared" si="76"/>
        <v>0</v>
      </c>
      <c r="M35" s="1">
        <f t="shared" ca="1" si="63"/>
        <v>3.9280070971921356E-2</v>
      </c>
      <c r="N35" s="1">
        <f t="shared" ca="1" si="64"/>
        <v>7.8560141943842712E-2</v>
      </c>
      <c r="O35" s="1">
        <f t="shared" ca="1" si="65"/>
        <v>0.88215978708423592</v>
      </c>
      <c r="P35" s="1">
        <f t="shared" si="66"/>
        <v>0</v>
      </c>
      <c r="S35" t="s">
        <v>0</v>
      </c>
      <c r="T35" s="1">
        <f t="shared" ca="1" si="77"/>
        <v>0</v>
      </c>
      <c r="U35" s="1">
        <f t="shared" ca="1" si="67"/>
        <v>3.9280070971921356E-2</v>
      </c>
      <c r="V35" s="1">
        <f t="shared" ca="1" si="68"/>
        <v>7.8560141943842712E-2</v>
      </c>
      <c r="W35" s="1">
        <f t="shared" ca="1" si="69"/>
        <v>0.88215978708423592</v>
      </c>
      <c r="X35" s="1">
        <f t="shared" ca="1" si="70"/>
        <v>0</v>
      </c>
      <c r="AA35" t="s">
        <v>0</v>
      </c>
      <c r="AB35" s="1">
        <f t="shared" ca="1" si="78"/>
        <v>0</v>
      </c>
      <c r="AC35" s="1">
        <f t="shared" ca="1" si="71"/>
        <v>3.9280070971921356E-2</v>
      </c>
      <c r="AD35" s="1">
        <f t="shared" ca="1" si="72"/>
        <v>7.8560141943842712E-2</v>
      </c>
      <c r="AE35" s="1">
        <f t="shared" ca="1" si="73"/>
        <v>0.88215978708423592</v>
      </c>
      <c r="AF35" s="1">
        <f t="shared" ca="1" si="74"/>
        <v>0</v>
      </c>
      <c r="AI35" t="s">
        <v>0</v>
      </c>
      <c r="AJ35" s="1">
        <v>0</v>
      </c>
      <c r="AK35" s="1">
        <f ca="1">IF(AC35="","",(SUM(AB35:AC35)))</f>
        <v>3.9280070971921356E-2</v>
      </c>
      <c r="AL35" s="1">
        <f ca="1">IFERROR(AD35,"")</f>
        <v>7.8560141943842712E-2</v>
      </c>
      <c r="AM35" s="1">
        <f ca="1">IF(AE35="","",(SUM(AE35:AF35)))</f>
        <v>0.88215978708423592</v>
      </c>
      <c r="AN35" s="1">
        <v>0</v>
      </c>
      <c r="AP35" s="34">
        <f ca="1">IF(AL35&gt;=MAX(AK35,AM35),0,(MAX(AK35,AM35)-AL35)/(2*MAX(AK35,AM35)+MIN(AK35,AM35)))</f>
        <v>0.44555322868110259</v>
      </c>
      <c r="AQ35" t="s">
        <v>0</v>
      </c>
      <c r="AR35" s="1">
        <v>0</v>
      </c>
      <c r="AS35" s="1">
        <f ca="1">IF(AL35="",AS28,AK35*(1-$AP35))</f>
        <v>2.1778708527558942E-2</v>
      </c>
      <c r="AT35" s="1">
        <f ca="1">IF(AL35="",AT28,AL35+AK35*$AP35+AM35*$AP35)</f>
        <v>0.48911064573622043</v>
      </c>
      <c r="AU35" s="1">
        <f ca="1">IF(AL35="",AU28,AM35*(1-$AP35))</f>
        <v>0.4891106457362206</v>
      </c>
      <c r="AV35" s="1">
        <v>0</v>
      </c>
      <c r="AW35" s="1"/>
      <c r="AY35" t="s">
        <v>0</v>
      </c>
      <c r="AZ35" s="10"/>
      <c r="BA35" s="10">
        <f ca="1">_xlfn.NORM.S.INV(IF(AS35=0,0.01%,AS35))</f>
        <v>-2.0183250734261509</v>
      </c>
      <c r="BB35" s="10"/>
      <c r="BC35" s="10">
        <f ca="1">-_xlfn.NORM.S.INV(IF(AU35=0,0.01%,AU35))</f>
        <v>2.7298953590645575E-2</v>
      </c>
      <c r="BG35" t="s">
        <v>0</v>
      </c>
      <c r="BH35" s="10"/>
      <c r="BI35" s="10">
        <f ca="1">BA35-$BA$7</f>
        <v>-9.698450793250335E-2</v>
      </c>
      <c r="BJ35" s="10"/>
      <c r="BK35" s="10">
        <f ca="1">BC35-$BC$7</f>
        <v>-6.9788722262566771E-3</v>
      </c>
      <c r="BO35" t="s">
        <v>0</v>
      </c>
      <c r="BP35" s="1">
        <f t="shared" si="79"/>
        <v>0</v>
      </c>
      <c r="BQ35" s="1">
        <f t="shared" ca="1" si="75"/>
        <v>2.1778708527558942E-2</v>
      </c>
      <c r="BR35" s="1">
        <f t="shared" ca="1" si="75"/>
        <v>0.48911064573622043</v>
      </c>
      <c r="BS35" s="1">
        <f t="shared" ca="1" si="75"/>
        <v>0.4891106457362206</v>
      </c>
      <c r="BT35" s="1">
        <f t="shared" si="75"/>
        <v>0</v>
      </c>
      <c r="BW35" t="s">
        <v>0</v>
      </c>
      <c r="BX35" s="1">
        <f ca="1"/>
        <v>1.4653269644349202E-2</v>
      </c>
      <c r="BY35" s="1">
        <f ca="1"/>
        <v>1.5537903610683437E-2</v>
      </c>
      <c r="BZ35" s="1">
        <f ca="1"/>
        <v>8.3193616310287696E-2</v>
      </c>
      <c r="CA35" s="1">
        <f ca="1"/>
        <v>0.2399272729184172</v>
      </c>
      <c r="CB35" s="1">
        <f ca="1"/>
        <v>0.64668793751626241</v>
      </c>
      <c r="CE35" t="s">
        <v>0</v>
      </c>
      <c r="CF35" s="10"/>
      <c r="CG35" s="10">
        <f ca="1">MIN($CG$7+CD32,0)</f>
        <v>-1.4333747727829926</v>
      </c>
      <c r="CH35" s="10"/>
      <c r="CI35" s="10">
        <f ca="1">MAX($CI$7+CD32,0)</f>
        <v>0.52958601444214692</v>
      </c>
      <c r="CJ35" s="10"/>
      <c r="CM35" t="s">
        <v>0</v>
      </c>
      <c r="CN35" s="1">
        <v>0</v>
      </c>
      <c r="CO35" s="1">
        <f ca="1">_xlfn.NORM.S.DIST(CG35,1)</f>
        <v>7.5875381910027906E-2</v>
      </c>
      <c r="CP35" s="1">
        <f ca="1">1-CO35-CQ35</f>
        <v>0.62592512152350865</v>
      </c>
      <c r="CQ35" s="1">
        <f ca="1">_xlfn.NORM.S.DIST(-CI35,1)</f>
        <v>0.29819949656646333</v>
      </c>
      <c r="CR35" s="1">
        <v>0</v>
      </c>
      <c r="CU35" t="s">
        <v>0</v>
      </c>
      <c r="CV35" s="1">
        <f ca="1"/>
        <v>4.7570059079726515E-2</v>
      </c>
      <c r="CW35" s="1">
        <f ca="1"/>
        <v>4.7891987048048423E-2</v>
      </c>
      <c r="CX35" s="1">
        <f ca="1"/>
        <v>0.20099514380685848</v>
      </c>
      <c r="CY35" s="1">
        <f ca="1"/>
        <v>0.23610478477954083</v>
      </c>
      <c r="CZ35" s="1">
        <f ca="1"/>
        <v>0.46743802528582579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>
        <f ca="1">(1-H36)/3</f>
        <v>2.4802662608061965E-2</v>
      </c>
      <c r="G36" s="1">
        <f ca="1">(1-H36)/3*2</f>
        <v>4.960532521612393E-2</v>
      </c>
      <c r="H36" s="1">
        <f ca="1">MIN(HLOOKUP(A31,Yixin_part!$2:$7,6,0),1)</f>
        <v>0.92559201217581411</v>
      </c>
      <c r="K36" t="s">
        <v>42</v>
      </c>
      <c r="L36" s="1">
        <f t="shared" si="76"/>
        <v>0</v>
      </c>
      <c r="M36" s="1">
        <f t="shared" si="63"/>
        <v>0</v>
      </c>
      <c r="N36" s="1">
        <f t="shared" ca="1" si="64"/>
        <v>2.4802662608061965E-2</v>
      </c>
      <c r="O36" s="1">
        <f t="shared" ca="1" si="65"/>
        <v>4.960532521612393E-2</v>
      </c>
      <c r="P36" s="1">
        <f t="shared" ca="1" si="66"/>
        <v>0.92559201217581411</v>
      </c>
      <c r="S36" t="s">
        <v>42</v>
      </c>
      <c r="T36" s="1">
        <f t="shared" ca="1" si="77"/>
        <v>0</v>
      </c>
      <c r="U36" s="1">
        <f t="shared" ca="1" si="67"/>
        <v>0</v>
      </c>
      <c r="V36" s="1">
        <f t="shared" ca="1" si="68"/>
        <v>2.4802662608061965E-2</v>
      </c>
      <c r="W36" s="1">
        <f t="shared" ca="1" si="69"/>
        <v>4.960532521612393E-2</v>
      </c>
      <c r="X36" s="1">
        <f t="shared" ca="1" si="70"/>
        <v>0.92559201217581411</v>
      </c>
      <c r="AA36" t="s">
        <v>42</v>
      </c>
      <c r="AB36" s="1">
        <f t="shared" ca="1" si="78"/>
        <v>0</v>
      </c>
      <c r="AC36" s="1">
        <f t="shared" ca="1" si="71"/>
        <v>0</v>
      </c>
      <c r="AD36" s="1">
        <f t="shared" ca="1" si="72"/>
        <v>2.4802662608061965E-2</v>
      </c>
      <c r="AE36" s="1">
        <f t="shared" ca="1" si="73"/>
        <v>4.960532521612393E-2</v>
      </c>
      <c r="AF36" s="1">
        <f t="shared" ca="1" si="74"/>
        <v>0.92559201217581411</v>
      </c>
      <c r="AI36" t="s">
        <v>42</v>
      </c>
      <c r="AJ36" s="1">
        <v>0</v>
      </c>
      <c r="AK36" s="1">
        <v>0</v>
      </c>
      <c r="AL36" s="1">
        <f ca="1">IF(AD36="","",(SUM(AB36:AD36)))</f>
        <v>2.4802662608061965E-2</v>
      </c>
      <c r="AM36" s="1">
        <f ca="1">IFERROR(AE36,"")</f>
        <v>4.960532521612393E-2</v>
      </c>
      <c r="AN36" s="1">
        <f ca="1">IF(AF36="","",(SUM(AF36)))</f>
        <v>0.92559201217581411</v>
      </c>
      <c r="AP36" s="34">
        <f ca="1">IF(AM36&gt;=MAX(AL36,AN36),0,(MAX(AL36,AN36)-AM36)/(2*MAX(AL36,AN36)+MIN(AL36,AN36)))</f>
        <v>0.46694717667711932</v>
      </c>
      <c r="AQ36" t="s">
        <v>42</v>
      </c>
      <c r="AR36" s="1">
        <v>0</v>
      </c>
      <c r="AS36" s="1">
        <v>0</v>
      </c>
      <c r="AT36" s="1">
        <f ca="1">IF(AM36="",AT29,AL36*(1-$AP36))</f>
        <v>1.3221129329152271E-2</v>
      </c>
      <c r="AU36" s="1">
        <f ca="1">IF(AM36="",AU29,AM36+AL36*$AP36+AN36*$AP36)</f>
        <v>0.4933894353354239</v>
      </c>
      <c r="AV36" s="1">
        <f ca="1">IF(AM36="",AV29,AN36*(1-$AP36))</f>
        <v>0.49338943533542379</v>
      </c>
      <c r="AW36" s="1"/>
      <c r="AY36" t="s">
        <v>42</v>
      </c>
      <c r="AZ36" s="10"/>
      <c r="BA36" s="10"/>
      <c r="BB36" s="10">
        <f ca="1">_xlfn.NORM.S.INV(IF(AT36=0,0.01%,AT36))</f>
        <v>-2.2196540734038233</v>
      </c>
      <c r="BC36" s="10"/>
      <c r="BD36" s="10">
        <f ca="1">-_xlfn.NORM.S.INV(IF(AV36=0,0.01%,AV36))</f>
        <v>1.6570986660457851E-2</v>
      </c>
      <c r="BG36" t="s">
        <v>42</v>
      </c>
      <c r="BH36" s="10"/>
      <c r="BI36" s="10"/>
      <c r="BJ36" s="10">
        <f ca="1">BB36-$BB$8</f>
        <v>-0.24564248536309474</v>
      </c>
      <c r="BK36" s="10"/>
      <c r="BL36" s="10">
        <f ca="1">BD36-$BD$8</f>
        <v>-1.3751594936664457E-2</v>
      </c>
      <c r="BO36" t="s">
        <v>42</v>
      </c>
      <c r="BP36" s="1">
        <f t="shared" si="79"/>
        <v>0</v>
      </c>
      <c r="BQ36" s="1">
        <f t="shared" si="75"/>
        <v>0</v>
      </c>
      <c r="BR36" s="1">
        <f t="shared" ca="1" si="75"/>
        <v>1.3221129329152271E-2</v>
      </c>
      <c r="BS36" s="1">
        <f t="shared" ca="1" si="75"/>
        <v>0.4933894353354239</v>
      </c>
      <c r="BT36" s="1">
        <f t="shared" ca="1" si="75"/>
        <v>0.49338943533542379</v>
      </c>
      <c r="BW36" t="s">
        <v>42</v>
      </c>
      <c r="BX36" s="1">
        <f ca="1"/>
        <v>2.3125476629646846E-4</v>
      </c>
      <c r="BY36" s="1">
        <f ca="1"/>
        <v>1.0326437013741972E-3</v>
      </c>
      <c r="BZ36" s="1">
        <f ca="1"/>
        <v>9.85726491439857E-3</v>
      </c>
      <c r="CA36" s="1">
        <f ca="1"/>
        <v>7.3737612708043881E-2</v>
      </c>
      <c r="CB36" s="1">
        <f ca="1"/>
        <v>0.91514122390988684</v>
      </c>
      <c r="CE36" t="s">
        <v>42</v>
      </c>
      <c r="CF36" s="10"/>
      <c r="CG36" s="10"/>
      <c r="CH36" s="10">
        <f ca="1">MIN($CH$8+CD32,0)</f>
        <v>-2.210983234031183</v>
      </c>
      <c r="CI36" s="10"/>
      <c r="CJ36" s="10">
        <f ca="1">MAX($CJ$8+CD32,0)</f>
        <v>5.8270988439888628E-2</v>
      </c>
      <c r="CM36" t="s">
        <v>42</v>
      </c>
      <c r="CN36" s="1">
        <v>0</v>
      </c>
      <c r="CO36" s="1">
        <v>0</v>
      </c>
      <c r="CP36" s="1">
        <f ca="1">_xlfn.NORM.S.DIST(CH36,1)</f>
        <v>1.3518499050528958E-2</v>
      </c>
      <c r="CQ36" s="1">
        <f ca="1">1-CP36-CR36</f>
        <v>0.50971511289593174</v>
      </c>
      <c r="CR36" s="1">
        <f ca="1">_xlfn.NORM.S.DIST(-CJ36,1)</f>
        <v>0.47676638805353933</v>
      </c>
      <c r="CU36" t="s">
        <v>42</v>
      </c>
      <c r="CV36" s="1">
        <f ca="1"/>
        <v>5.191196218755791E-4</v>
      </c>
      <c r="CW36" s="1">
        <f ca="1"/>
        <v>1.4914636450803786E-3</v>
      </c>
      <c r="CX36" s="1">
        <f ca="1"/>
        <v>9.8437445268218932E-3</v>
      </c>
      <c r="CY36" s="1">
        <f ca="1"/>
        <v>7.2387594418754905E-2</v>
      </c>
      <c r="CZ36" s="1">
        <f ca="1"/>
        <v>0.91575807778746732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>
        <f ca="1"/>
        <v>0</v>
      </c>
      <c r="CW37" s="1">
        <f ca="1"/>
        <v>0</v>
      </c>
      <c r="CX37" s="1">
        <f ca="1"/>
        <v>0</v>
      </c>
      <c r="CY37" s="1">
        <f ca="1"/>
        <v>0</v>
      </c>
      <c r="CZ37" s="1">
        <f ca="1"/>
        <v>1</v>
      </c>
    </row>
    <row r="38" spans="1:104">
      <c r="A38" s="9">
        <f ca="1">IF(RIGHT(A31,2)="12",(VALUE(LEFT(A31,4))+1)*100+1,A31+1)</f>
        <v>201705</v>
      </c>
      <c r="J38" s="9">
        <f ca="1">$A38</f>
        <v>201705</v>
      </c>
      <c r="R38" s="9">
        <f ca="1">$A38</f>
        <v>201705</v>
      </c>
      <c r="Z38" s="9">
        <f ca="1">$A38</f>
        <v>201705</v>
      </c>
      <c r="AH38" s="9">
        <f ca="1">$A38</f>
        <v>201705</v>
      </c>
      <c r="AP38" s="9">
        <f ca="1">$A38</f>
        <v>201705</v>
      </c>
      <c r="AX38" s="9">
        <f ca="1">$A38</f>
        <v>201705</v>
      </c>
      <c r="BF38" s="9">
        <f ca="1">$A38</f>
        <v>201705</v>
      </c>
      <c r="BN38" s="9">
        <f ca="1">$A38</f>
        <v>201705</v>
      </c>
      <c r="BO38" s="9">
        <f>BO31+1</f>
        <v>5</v>
      </c>
      <c r="BV38" s="9">
        <f ca="1">$A38</f>
        <v>201705</v>
      </c>
      <c r="BW38" s="9">
        <f>BW31+1</f>
        <v>5</v>
      </c>
      <c r="CD38" s="9">
        <f ca="1">$A38</f>
        <v>201705</v>
      </c>
      <c r="CE38" s="9">
        <f>CE31+1</f>
        <v>5</v>
      </c>
      <c r="CL38" s="9">
        <f ca="1">$A38</f>
        <v>201705</v>
      </c>
      <c r="CM38" s="9">
        <f>CM31+1</f>
        <v>5</v>
      </c>
      <c r="CT38" s="9">
        <f ca="1">$A38</f>
        <v>201705</v>
      </c>
      <c r="CU38" s="9">
        <f>CU31+1</f>
        <v>5</v>
      </c>
    </row>
    <row r="39" spans="1:104">
      <c r="A39" s="11"/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9.1835904640959157E-2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>
        <f ca="1">VLOOKUP(CD38,regress!B:K,10,0)</f>
        <v>1.3896542206234069E-2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0.94464101481499685</v>
      </c>
      <c r="E40" s="1">
        <f ca="1">HLOOKUP(A38,Yixin_part!$2:$7,3,0)</f>
        <v>5.3589851850030625E-3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0.94464101481499685</v>
      </c>
      <c r="M40" s="1">
        <f t="shared" ref="M40:M43" ca="1" si="80">IF(TYPE(E40)=1,IF(E40&gt;100%,100%,IF(E40&lt;0,0,E40)),E40)</f>
        <v>5.3589851850030625E-3</v>
      </c>
      <c r="N40" s="1">
        <f t="shared" ref="N40:N43" si="81">IF(TYPE(F40)=1,IF(F40&gt;100%,100%,IF(F40&lt;0,0,F40)),F40)</f>
        <v>0</v>
      </c>
      <c r="O40" s="1">
        <f t="shared" ref="O40:O43" si="82">IF(TYPE(G40)=1,IF(G40&gt;100%,100%,IF(G40&lt;0,0,G40)),G40)</f>
        <v>0</v>
      </c>
      <c r="P40" s="1">
        <f t="shared" ref="P40:P43" si="83">IF(TYPE(H40)=1,IF(H40&gt;100%,100%,IF(H40&lt;0,0,H40)),H40)</f>
        <v>0</v>
      </c>
      <c r="S40" t="s">
        <v>2</v>
      </c>
      <c r="T40" s="1">
        <f ca="1">IFERROR(L40/SUM($L40:$P40),"")</f>
        <v>0.99435896296315462</v>
      </c>
      <c r="U40" s="1">
        <f t="shared" ref="U40:U43" ca="1" si="84">IFERROR(M40/SUM($L40:$P40),"")</f>
        <v>5.6410370368453295E-3</v>
      </c>
      <c r="V40" s="1">
        <f t="shared" ref="V40:V43" ca="1" si="85">IFERROR(N40/SUM($L40:$P40),"")</f>
        <v>0</v>
      </c>
      <c r="W40" s="1">
        <f t="shared" ref="W40:W43" ca="1" si="86">IFERROR(O40/SUM($L40:$P40),"")</f>
        <v>0</v>
      </c>
      <c r="X40" s="1">
        <f t="shared" ref="X40:X43" ca="1" si="87">IFERROR(P40/SUM($L40:$P40),"")</f>
        <v>0</v>
      </c>
      <c r="AA40" t="s">
        <v>2</v>
      </c>
      <c r="AB40" s="1">
        <f ca="1">IFERROR(T40,"")</f>
        <v>0.99435896296315462</v>
      </c>
      <c r="AC40" s="1">
        <f t="shared" ref="AC40:AC43" ca="1" si="88">IFERROR(U40,"")</f>
        <v>5.6410370368453295E-3</v>
      </c>
      <c r="AD40" s="1">
        <f t="shared" ref="AD40:AD43" ca="1" si="89">IFERROR(V40,"")</f>
        <v>0</v>
      </c>
      <c r="AE40" s="1">
        <f t="shared" ref="AE40:AE43" ca="1" si="90">IFERROR(W40,"")</f>
        <v>0</v>
      </c>
      <c r="AF40" s="1">
        <f t="shared" ref="AF40:AF43" ca="1" si="91">IFERROR(X40,"")</f>
        <v>0</v>
      </c>
      <c r="AI40" t="s">
        <v>2</v>
      </c>
      <c r="AJ40" s="1">
        <f ca="1">IFERROR(AB40,"")</f>
        <v>0.99435896296315462</v>
      </c>
      <c r="AK40" s="1">
        <f ca="1">IF(AC40="","",SUM(AC40:AF40))</f>
        <v>5.6410370368453295E-3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0.99435896296315462</v>
      </c>
      <c r="AS40" s="1">
        <f ca="1">IF(AK40="",AS33,MIN(AK40,50%))</f>
        <v>5.6410370368453295E-3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2.5338384206198419</v>
      </c>
      <c r="BB40" s="10"/>
      <c r="BC40" s="10"/>
      <c r="BG40" t="s">
        <v>2</v>
      </c>
      <c r="BH40" s="10"/>
      <c r="BI40" s="10">
        <f ca="1">BA40-$BA$5</f>
        <v>0.12100405357359678</v>
      </c>
      <c r="BJ40" s="10"/>
      <c r="BK40" s="10"/>
      <c r="BO40" t="s">
        <v>2</v>
      </c>
      <c r="BP40" s="1">
        <f ca="1">AR40</f>
        <v>0.99435896296315462</v>
      </c>
      <c r="BQ40" s="1">
        <f t="shared" ref="BQ40:BT43" ca="1" si="92">AS40</f>
        <v>5.6410370368453295E-3</v>
      </c>
      <c r="BR40" s="1">
        <f t="shared" si="92"/>
        <v>0</v>
      </c>
      <c r="BS40" s="1">
        <f t="shared" si="92"/>
        <v>0</v>
      </c>
      <c r="BT40" s="1">
        <f t="shared" si="92"/>
        <v>0</v>
      </c>
      <c r="BW40" t="s">
        <v>2</v>
      </c>
      <c r="BX40" s="1" cm="1">
        <f t="array" aca="1" ref="BX40:CB44" ca="1">MMULT(BX33:CB37,BP40:BT44)</f>
        <v>0.97518394929979535</v>
      </c>
      <c r="BY40" s="1">
        <f ca="1"/>
        <v>1.0456146260194326E-2</v>
      </c>
      <c r="BZ40" s="1">
        <f ca="1"/>
        <v>7.0279259175749908E-3</v>
      </c>
      <c r="CA40" s="1">
        <f ca="1"/>
        <v>5.0238615545976605E-3</v>
      </c>
      <c r="CB40" s="1">
        <f ca="1"/>
        <v>2.3081169678375972E-3</v>
      </c>
      <c r="CE40" t="s">
        <v>2</v>
      </c>
      <c r="CF40" s="10"/>
      <c r="CG40" s="10">
        <f ca="1">MAX($CG$5+CD39,0)</f>
        <v>2.3490506480707292</v>
      </c>
      <c r="CH40" s="10"/>
      <c r="CI40" s="10"/>
      <c r="CJ40" s="10"/>
      <c r="CM40" t="s">
        <v>2</v>
      </c>
      <c r="CN40" s="1">
        <f ca="1">1-CO40</f>
        <v>0.99058932677729095</v>
      </c>
      <c r="CO40" s="1">
        <f ca="1">_xlfn.NORM.S.DIST(-CG40,1)</f>
        <v>9.410673222709106E-3</v>
      </c>
      <c r="CP40" s="1">
        <v>0</v>
      </c>
      <c r="CQ40" s="1">
        <v>0</v>
      </c>
      <c r="CR40" s="1">
        <v>0</v>
      </c>
      <c r="CU40" t="s">
        <v>2</v>
      </c>
      <c r="CV40" s="1" cm="1">
        <f t="array" aca="1" ref="CV40:CZ44" ca="1">MMULT(CV33:CZ37,CN40:CR44)</f>
        <v>0.96712287766155125</v>
      </c>
      <c r="CW40" s="1">
        <f ca="1"/>
        <v>1.6148825901954447E-2</v>
      </c>
      <c r="CX40" s="1">
        <f ca="1"/>
        <v>1.0822419477814539E-2</v>
      </c>
      <c r="CY40" s="1">
        <f ca="1"/>
        <v>4.0879430055501794E-3</v>
      </c>
      <c r="CZ40" s="1">
        <f ca="1"/>
        <v>1.817933953129664E-3</v>
      </c>
    </row>
    <row r="41" spans="1:104">
      <c r="A41" s="11"/>
      <c r="B41" t="s">
        <v>1</v>
      </c>
      <c r="C41" s="1">
        <v>0</v>
      </c>
      <c r="D41" s="1">
        <f ca="1">(1-F41)/3</f>
        <v>0.22139448899635797</v>
      </c>
      <c r="E41" s="1">
        <f ca="1">(1-F41)/3*2</f>
        <v>0.44278897799271594</v>
      </c>
      <c r="F41" s="1">
        <f ca="1">HLOOKUP(A38,Yixin_part!$2:$7,4,0)</f>
        <v>0.33581653301092607</v>
      </c>
      <c r="G41" s="1">
        <v>0</v>
      </c>
      <c r="H41" s="1">
        <v>0</v>
      </c>
      <c r="K41" t="s">
        <v>1</v>
      </c>
      <c r="L41" s="1">
        <f t="shared" ref="L41:L43" ca="1" si="93">IF(TYPE(D41)=1,IF(D41&gt;100%,100%,IF(D41&lt;0,0,D41)),D41)</f>
        <v>0.22139448899635797</v>
      </c>
      <c r="M41" s="1">
        <f t="shared" ca="1" si="80"/>
        <v>0.44278897799271594</v>
      </c>
      <c r="N41" s="1">
        <f t="shared" ca="1" si="81"/>
        <v>0.33581653301092607</v>
      </c>
      <c r="O41" s="1">
        <f t="shared" si="82"/>
        <v>0</v>
      </c>
      <c r="P41" s="1">
        <f t="shared" si="83"/>
        <v>0</v>
      </c>
      <c r="S41" t="s">
        <v>1</v>
      </c>
      <c r="T41" s="1">
        <f t="shared" ref="T41:T43" ca="1" si="94">IFERROR(L41/SUM($L41:$P41),"")</f>
        <v>0.22139448899635797</v>
      </c>
      <c r="U41" s="1">
        <f t="shared" ca="1" si="84"/>
        <v>0.44278897799271594</v>
      </c>
      <c r="V41" s="1">
        <f t="shared" ca="1" si="85"/>
        <v>0.33581653301092607</v>
      </c>
      <c r="W41" s="1">
        <f t="shared" ca="1" si="86"/>
        <v>0</v>
      </c>
      <c r="X41" s="1">
        <f t="shared" ca="1" si="87"/>
        <v>0</v>
      </c>
      <c r="AA41" t="s">
        <v>1</v>
      </c>
      <c r="AB41" s="1">
        <f t="shared" ref="AB41:AB43" ca="1" si="95">IFERROR(T41,"")</f>
        <v>0.22139448899635797</v>
      </c>
      <c r="AC41" s="1">
        <f t="shared" ca="1" si="88"/>
        <v>0.44278897799271594</v>
      </c>
      <c r="AD41" s="1">
        <f t="shared" ca="1" si="89"/>
        <v>0.33581653301092607</v>
      </c>
      <c r="AE41" s="1">
        <f t="shared" ca="1" si="90"/>
        <v>0</v>
      </c>
      <c r="AF41" s="1">
        <f t="shared" ca="1" si="91"/>
        <v>0</v>
      </c>
      <c r="AI41" t="s">
        <v>1</v>
      </c>
      <c r="AJ41" s="1">
        <f ca="1">IF(AB41="","",(SUM(AB41)))</f>
        <v>0.22139448899635797</v>
      </c>
      <c r="AK41" s="1">
        <f ca="1">IFERROR(AC41,"")</f>
        <v>0.44278897799271594</v>
      </c>
      <c r="AL41" s="1">
        <f ca="1">IF(AD41="","",(SUM(AD41:AF41)))</f>
        <v>0.33581653301092607</v>
      </c>
      <c r="AM41" s="1">
        <v>0</v>
      </c>
      <c r="AN41" s="1">
        <v>0</v>
      </c>
      <c r="AP41" s="34">
        <f ca="1">IF(AK41&gt;=MAX(AJ41,AL41),0,(MAX(AJ41,AL41)-AK41)/(2*MAX(AJ41,AL41)+MIN(AJ41,AL41)))</f>
        <v>0</v>
      </c>
      <c r="AQ41" t="s">
        <v>1</v>
      </c>
      <c r="AR41" s="1">
        <f ca="1">IF(AK41="",AR34,AJ41*(1-$AP41))</f>
        <v>0.22139448899635797</v>
      </c>
      <c r="AS41" s="1">
        <f ca="1">IF(AK41="",AS34,AK41+AJ41*$AP41+AL41*$AP41)</f>
        <v>0.44278897799271594</v>
      </c>
      <c r="AT41" s="1">
        <f ca="1">IF(AK41="",AT34,AL41*(1-$AP41))</f>
        <v>0.33581653301092607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-0.76749211754140134</v>
      </c>
      <c r="BA41" s="10"/>
      <c r="BB41" s="10">
        <f ca="1">-_xlfn.NORM.S.INV(IF(AT41=0,0.01%,AT41))</f>
        <v>0.42390778549333674</v>
      </c>
      <c r="BC41" s="10"/>
      <c r="BG41" t="s">
        <v>1</v>
      </c>
      <c r="BH41" s="10">
        <f ca="1">AZ41-$AZ$6</f>
        <v>0.3709966824579265</v>
      </c>
      <c r="BI41" s="10"/>
      <c r="BJ41" s="10">
        <f ca="1">BB41-$BB$6</f>
        <v>0.26347705476891858</v>
      </c>
      <c r="BK41" s="10"/>
      <c r="BO41" t="s">
        <v>1</v>
      </c>
      <c r="BP41" s="1">
        <f t="shared" ref="BP41:BP43" ca="1" si="96">AR41</f>
        <v>0.22139448899635797</v>
      </c>
      <c r="BQ41" s="1">
        <f t="shared" ca="1" si="92"/>
        <v>0.44278897799271594</v>
      </c>
      <c r="BR41" s="1">
        <f t="shared" ca="1" si="92"/>
        <v>0.33581653301092607</v>
      </c>
      <c r="BS41" s="1">
        <f t="shared" si="92"/>
        <v>0</v>
      </c>
      <c r="BT41" s="1">
        <f t="shared" si="92"/>
        <v>0</v>
      </c>
      <c r="BW41" t="s">
        <v>1</v>
      </c>
      <c r="BX41" s="1">
        <f ca="1"/>
        <v>0.28325318986101072</v>
      </c>
      <c r="BY41" s="1">
        <f ca="1"/>
        <v>3.8749992525916044E-2</v>
      </c>
      <c r="BZ41" s="1">
        <f ca="1"/>
        <v>0.11256730455684281</v>
      </c>
      <c r="CA41" s="1">
        <f ca="1"/>
        <v>0.20540596716328924</v>
      </c>
      <c r="CB41" s="1">
        <f ca="1"/>
        <v>0.36002354589294105</v>
      </c>
      <c r="CE41" t="s">
        <v>1</v>
      </c>
      <c r="CF41" s="10">
        <f ca="1">MIN($CF$6+CD39,0)</f>
        <v>-0.72724476802809424</v>
      </c>
      <c r="CG41" s="10"/>
      <c r="CH41" s="10">
        <f ca="1">MAX($CH$6+CD39,0)</f>
        <v>0.39924395701306981</v>
      </c>
      <c r="CI41" s="10"/>
      <c r="CJ41" s="10"/>
      <c r="CM41" t="s">
        <v>1</v>
      </c>
      <c r="CN41" s="1">
        <f ca="1">_xlfn.NORM.S.DIST(CF41,1)</f>
        <v>0.23353801305380487</v>
      </c>
      <c r="CO41" s="1">
        <f ca="1">1-CN41-CP41</f>
        <v>0.42160525842121793</v>
      </c>
      <c r="CP41" s="1">
        <f ca="1">_xlfn.NORM.S.DIST(-CH41,1)</f>
        <v>0.34485672852497723</v>
      </c>
      <c r="CQ41" s="1">
        <v>0</v>
      </c>
      <c r="CR41" s="1">
        <v>0</v>
      </c>
      <c r="CU41" t="s">
        <v>1</v>
      </c>
      <c r="CV41" s="1">
        <f ca="1"/>
        <v>0.39784025256158068</v>
      </c>
      <c r="CW41" s="1">
        <f ca="1"/>
        <v>5.2614717922762441E-2</v>
      </c>
      <c r="CX41" s="1">
        <f ca="1"/>
        <v>0.1727571897391694</v>
      </c>
      <c r="CY41" s="1">
        <f ca="1"/>
        <v>0.15938768650497048</v>
      </c>
      <c r="CZ41" s="1">
        <f ca="1"/>
        <v>0.21740015327151704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5.978763159231152E-2</v>
      </c>
      <c r="F42" s="1">
        <f ca="1">(1-G42)/3*2</f>
        <v>0.11957526318462304</v>
      </c>
      <c r="G42" s="1">
        <f ca="1">HLOOKUP(A38,Yixin_part!$2:$7,5,0)</f>
        <v>0.82063710522306543</v>
      </c>
      <c r="H42" s="1">
        <v>0</v>
      </c>
      <c r="K42" t="s">
        <v>0</v>
      </c>
      <c r="L42" s="1">
        <f t="shared" si="93"/>
        <v>0</v>
      </c>
      <c r="M42" s="1">
        <f t="shared" ca="1" si="80"/>
        <v>5.978763159231152E-2</v>
      </c>
      <c r="N42" s="1">
        <f t="shared" ca="1" si="81"/>
        <v>0.11957526318462304</v>
      </c>
      <c r="O42" s="1">
        <f t="shared" ca="1" si="82"/>
        <v>0.82063710522306543</v>
      </c>
      <c r="P42" s="1">
        <f t="shared" si="83"/>
        <v>0</v>
      </c>
      <c r="S42" t="s">
        <v>0</v>
      </c>
      <c r="T42" s="1">
        <f t="shared" ca="1" si="94"/>
        <v>0</v>
      </c>
      <c r="U42" s="1">
        <f t="shared" ca="1" si="84"/>
        <v>5.978763159231152E-2</v>
      </c>
      <c r="V42" s="1">
        <f t="shared" ca="1" si="85"/>
        <v>0.11957526318462304</v>
      </c>
      <c r="W42" s="1">
        <f t="shared" ca="1" si="86"/>
        <v>0.82063710522306543</v>
      </c>
      <c r="X42" s="1">
        <f t="shared" ca="1" si="87"/>
        <v>0</v>
      </c>
      <c r="AA42" t="s">
        <v>0</v>
      </c>
      <c r="AB42" s="1">
        <f t="shared" ca="1" si="95"/>
        <v>0</v>
      </c>
      <c r="AC42" s="1">
        <f t="shared" ca="1" si="88"/>
        <v>5.978763159231152E-2</v>
      </c>
      <c r="AD42" s="1">
        <f t="shared" ca="1" si="89"/>
        <v>0.11957526318462304</v>
      </c>
      <c r="AE42" s="1">
        <f t="shared" ca="1" si="90"/>
        <v>0.82063710522306543</v>
      </c>
      <c r="AF42" s="1">
        <f t="shared" ca="1" si="91"/>
        <v>0</v>
      </c>
      <c r="AI42" t="s">
        <v>0</v>
      </c>
      <c r="AJ42" s="1">
        <v>0</v>
      </c>
      <c r="AK42" s="1">
        <f ca="1">IF(AC42="","",(SUM(AB42:AC42)))</f>
        <v>5.978763159231152E-2</v>
      </c>
      <c r="AL42" s="1">
        <f ca="1">IFERROR(AD42,"")</f>
        <v>0.11957526318462304</v>
      </c>
      <c r="AM42" s="1">
        <f ca="1">IF(AE42="","",(SUM(AE42:AF42)))</f>
        <v>0.82063710522306543</v>
      </c>
      <c r="AN42" s="1">
        <v>0</v>
      </c>
      <c r="AP42" s="34">
        <f ca="1">IF(AL42&gt;=MAX(AK42,AM42),0,(MAX(AK42,AM42)-AL42)/(2*MAX(AK42,AM42)+MIN(AK42,AM42)))</f>
        <v>0.41213189592115901</v>
      </c>
      <c r="AQ42" t="s">
        <v>0</v>
      </c>
      <c r="AR42" s="1">
        <v>0</v>
      </c>
      <c r="AS42" s="1">
        <f ca="1">IF(AL42="",AS35,AK42*(1-$AP42))</f>
        <v>3.5147241631536388E-2</v>
      </c>
      <c r="AT42" s="1">
        <f ca="1">IF(AL42="",AT35,AL42+AK42*$AP42+AM42*$AP42)</f>
        <v>0.48242637918423181</v>
      </c>
      <c r="AU42" s="1">
        <f ca="1">IF(AL42="",AU35,AM42*(1-$AP42))</f>
        <v>0.48242637918423176</v>
      </c>
      <c r="AV42" s="1">
        <v>0</v>
      </c>
      <c r="AW42" s="1"/>
      <c r="AY42" t="s">
        <v>0</v>
      </c>
      <c r="AZ42" s="10"/>
      <c r="BA42" s="10">
        <f ca="1">_xlfn.NORM.S.INV(IF(AS42=0,0.01%,AS42))</f>
        <v>-1.8100084082433339</v>
      </c>
      <c r="BB42" s="10"/>
      <c r="BC42" s="10">
        <f ca="1">-_xlfn.NORM.S.INV(IF(AU42=0,0.01%,AU42))</f>
        <v>4.4064790815298648E-2</v>
      </c>
      <c r="BG42" t="s">
        <v>0</v>
      </c>
      <c r="BH42" s="10"/>
      <c r="BI42" s="10">
        <f ca="1">BA42-$BA$7</f>
        <v>0.11133215725031365</v>
      </c>
      <c r="BJ42" s="10"/>
      <c r="BK42" s="10">
        <f ca="1">BC42-$BC$7</f>
        <v>9.7869649983963955E-3</v>
      </c>
      <c r="BO42" t="s">
        <v>0</v>
      </c>
      <c r="BP42" s="1">
        <f t="shared" si="96"/>
        <v>0</v>
      </c>
      <c r="BQ42" s="1">
        <f t="shared" ca="1" si="92"/>
        <v>3.5147241631536388E-2</v>
      </c>
      <c r="BR42" s="1">
        <f t="shared" ca="1" si="92"/>
        <v>0.48242637918423181</v>
      </c>
      <c r="BS42" s="1">
        <f t="shared" ca="1" si="92"/>
        <v>0.48242637918423176</v>
      </c>
      <c r="BT42" s="1">
        <f t="shared" si="92"/>
        <v>0</v>
      </c>
      <c r="BW42" t="s">
        <v>0</v>
      </c>
      <c r="BX42" s="1">
        <f ca="1"/>
        <v>1.801061623753647E-2</v>
      </c>
      <c r="BY42" s="1">
        <f ca="1"/>
        <v>9.8866982313575123E-3</v>
      </c>
      <c r="BZ42" s="1">
        <f ca="1"/>
        <v>4.8730592452447416E-2</v>
      </c>
      <c r="CA42" s="1">
        <f ca="1"/>
        <v>0.15840947532510524</v>
      </c>
      <c r="CB42" s="1">
        <f ca="1"/>
        <v>0.76496261775355334</v>
      </c>
      <c r="CE42" t="s">
        <v>0</v>
      </c>
      <c r="CF42" s="10"/>
      <c r="CG42" s="10">
        <f ca="1">MIN($CG$7+CD39,0)</f>
        <v>-1.4625896706410122</v>
      </c>
      <c r="CH42" s="10"/>
      <c r="CI42" s="10">
        <f ca="1">MAX($CI$7+CD39,0)</f>
        <v>0.50037111658412747</v>
      </c>
      <c r="CJ42" s="10"/>
      <c r="CM42" t="s">
        <v>0</v>
      </c>
      <c r="CN42" s="1">
        <v>0</v>
      </c>
      <c r="CO42" s="1">
        <f ca="1">_xlfn.NORM.S.DIST(CG42,1)</f>
        <v>7.1789845683798398E-2</v>
      </c>
      <c r="CP42" s="1">
        <f ca="1">1-CO42-CQ42</f>
        <v>0.6198032607471532</v>
      </c>
      <c r="CQ42" s="1">
        <f ca="1">_xlfn.NORM.S.DIST(-CI42,1)</f>
        <v>0.30840689356904838</v>
      </c>
      <c r="CR42" s="1">
        <v>0</v>
      </c>
      <c r="CU42" t="s">
        <v>0</v>
      </c>
      <c r="CV42" s="1">
        <f ca="1"/>
        <v>5.8306992294942031E-2</v>
      </c>
      <c r="CW42" s="1">
        <f ca="1"/>
        <v>3.5068590213969589E-2</v>
      </c>
      <c r="CX42" s="1">
        <f ca="1"/>
        <v>0.14405384482344211</v>
      </c>
      <c r="CY42" s="1">
        <f ca="1"/>
        <v>0.17981662648998034</v>
      </c>
      <c r="CZ42" s="1">
        <f ca="1"/>
        <v>0.58275394617766596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2.6306004760362638E-2</v>
      </c>
      <c r="G43" s="1">
        <f ca="1">(1-H43)/3*2</f>
        <v>5.2612009520725277E-2</v>
      </c>
      <c r="H43" s="1">
        <f ca="1">MIN(HLOOKUP(A38,Yixin_part!$2:$7,6,0),1)</f>
        <v>0.92108198571891209</v>
      </c>
      <c r="K43" t="s">
        <v>42</v>
      </c>
      <c r="L43" s="1">
        <f t="shared" si="93"/>
        <v>0</v>
      </c>
      <c r="M43" s="1">
        <f t="shared" si="80"/>
        <v>0</v>
      </c>
      <c r="N43" s="1">
        <f t="shared" ca="1" si="81"/>
        <v>2.6306004760362638E-2</v>
      </c>
      <c r="O43" s="1">
        <f t="shared" ca="1" si="82"/>
        <v>5.2612009520725277E-2</v>
      </c>
      <c r="P43" s="1">
        <f t="shared" ca="1" si="83"/>
        <v>0.92108198571891209</v>
      </c>
      <c r="S43" t="s">
        <v>42</v>
      </c>
      <c r="T43" s="1">
        <f t="shared" ca="1" si="94"/>
        <v>0</v>
      </c>
      <c r="U43" s="1">
        <f t="shared" ca="1" si="84"/>
        <v>0</v>
      </c>
      <c r="V43" s="1">
        <f t="shared" ca="1" si="85"/>
        <v>2.6306004760362638E-2</v>
      </c>
      <c r="W43" s="1">
        <f t="shared" ca="1" si="86"/>
        <v>5.2612009520725277E-2</v>
      </c>
      <c r="X43" s="1">
        <f t="shared" ca="1" si="87"/>
        <v>0.92108198571891209</v>
      </c>
      <c r="AA43" t="s">
        <v>42</v>
      </c>
      <c r="AB43" s="1">
        <f t="shared" ca="1" si="95"/>
        <v>0</v>
      </c>
      <c r="AC43" s="1">
        <f t="shared" ca="1" si="88"/>
        <v>0</v>
      </c>
      <c r="AD43" s="1">
        <f t="shared" ca="1" si="89"/>
        <v>2.6306004760362638E-2</v>
      </c>
      <c r="AE43" s="1">
        <f t="shared" ca="1" si="90"/>
        <v>5.2612009520725277E-2</v>
      </c>
      <c r="AF43" s="1">
        <f t="shared" ca="1" si="91"/>
        <v>0.92108198571891209</v>
      </c>
      <c r="AI43" t="s">
        <v>42</v>
      </c>
      <c r="AJ43" s="1">
        <v>0</v>
      </c>
      <c r="AK43" s="1">
        <v>0</v>
      </c>
      <c r="AL43" s="1">
        <f ca="1">IF(AD43="","",(SUM(AB43:AD43)))</f>
        <v>2.6306004760362638E-2</v>
      </c>
      <c r="AM43" s="1">
        <f ca="1">IFERROR(AE43,"")</f>
        <v>5.2612009520725277E-2</v>
      </c>
      <c r="AN43" s="1">
        <f ca="1">IF(AF43="","",(SUM(AF43)))</f>
        <v>0.92108198571891209</v>
      </c>
      <c r="AP43" s="34">
        <f ca="1">IF(AM43&gt;=MAX(AL43,AN43),0,(MAX(AL43,AN43)-AM43)/(2*MAX(AL43,AN43)+MIN(AL43,AN43)))</f>
        <v>0.46480274623693979</v>
      </c>
      <c r="AQ43" t="s">
        <v>42</v>
      </c>
      <c r="AR43" s="1">
        <v>0</v>
      </c>
      <c r="AS43" s="1">
        <v>0</v>
      </c>
      <c r="AT43" s="1">
        <f ca="1">IF(AM43="",AT36,AL43*(1-$AP43))</f>
        <v>1.4078901505224074E-2</v>
      </c>
      <c r="AU43" s="1">
        <f ca="1">IF(AM43="",AU36,AM43+AL43*$AP43+AN43*$AP43)</f>
        <v>0.49296054924738797</v>
      </c>
      <c r="AV43" s="1">
        <f ca="1">IF(AM43="",AV36,AN43*(1-$AP43))</f>
        <v>0.49296054924738802</v>
      </c>
      <c r="AW43" s="1"/>
      <c r="AY43" t="s">
        <v>42</v>
      </c>
      <c r="AZ43" s="10"/>
      <c r="BA43" s="10"/>
      <c r="BB43" s="10">
        <f ca="1">_xlfn.NORM.S.INV(IF(AT43=0,0.01%,AT43))</f>
        <v>-2.1950807890615485</v>
      </c>
      <c r="BC43" s="10"/>
      <c r="BD43" s="10">
        <f ca="1">-_xlfn.NORM.S.INV(IF(AV43=0,0.01%,AV43))</f>
        <v>1.7646202055504497E-2</v>
      </c>
      <c r="BG43" t="s">
        <v>42</v>
      </c>
      <c r="BH43" s="10"/>
      <c r="BI43" s="10"/>
      <c r="BJ43" s="10">
        <f ca="1">BB43-$BB$8</f>
        <v>-0.22106920102081995</v>
      </c>
      <c r="BK43" s="10"/>
      <c r="BL43" s="10">
        <f ca="1">BD43-$BD$8</f>
        <v>-1.2676379541617811E-2</v>
      </c>
      <c r="BO43" t="s">
        <v>42</v>
      </c>
      <c r="BP43" s="1">
        <f t="shared" si="96"/>
        <v>0</v>
      </c>
      <c r="BQ43" s="1">
        <f t="shared" si="92"/>
        <v>0</v>
      </c>
      <c r="BR43" s="1">
        <f t="shared" ca="1" si="92"/>
        <v>1.4078901505224074E-2</v>
      </c>
      <c r="BS43" s="1">
        <f t="shared" ca="1" si="92"/>
        <v>0.49296054924738797</v>
      </c>
      <c r="BT43" s="1">
        <f t="shared" ca="1" si="92"/>
        <v>0.49296054924738802</v>
      </c>
      <c r="BW43" t="s">
        <v>42</v>
      </c>
      <c r="BX43" s="1">
        <f ca="1"/>
        <v>4.5857187417589114E-4</v>
      </c>
      <c r="BY43" s="1">
        <f ca="1"/>
        <v>8.0500343763615398E-4</v>
      </c>
      <c r="BZ43" s="1">
        <f ca="1"/>
        <v>6.1403280354910307E-3</v>
      </c>
      <c r="CA43" s="1">
        <f ca="1"/>
        <v>4.1105138682061552E-2</v>
      </c>
      <c r="CB43" s="1">
        <f ca="1"/>
        <v>0.95149095797063532</v>
      </c>
      <c r="CE43" t="s">
        <v>42</v>
      </c>
      <c r="CF43" s="10"/>
      <c r="CG43" s="10"/>
      <c r="CH43" s="10">
        <f ca="1">MIN($CH$8+CD39,0)</f>
        <v>-2.2401981318892026</v>
      </c>
      <c r="CI43" s="10"/>
      <c r="CJ43" s="10">
        <f ca="1">MAX($CJ$8+CD39,0)</f>
        <v>2.9056090581869094E-2</v>
      </c>
      <c r="CM43" t="s">
        <v>42</v>
      </c>
      <c r="CN43" s="1">
        <v>0</v>
      </c>
      <c r="CO43" s="1">
        <v>0</v>
      </c>
      <c r="CP43" s="1">
        <f ca="1">_xlfn.NORM.S.DIST(CH43,1)</f>
        <v>1.2539031449201848E-2</v>
      </c>
      <c r="CQ43" s="1">
        <f ca="1">1-CP43-CR43</f>
        <v>0.49905104073203493</v>
      </c>
      <c r="CR43" s="1">
        <f ca="1">_xlfn.NORM.S.DIST(-CJ43,1)</f>
        <v>0.48840992781876319</v>
      </c>
      <c r="CU43" t="s">
        <v>42</v>
      </c>
      <c r="CV43" s="1">
        <f ca="1"/>
        <v>8.6254781296466864E-4</v>
      </c>
      <c r="CW43" s="1">
        <f ca="1"/>
        <v>1.3403750811662109E-3</v>
      </c>
      <c r="CX43" s="1">
        <f ca="1"/>
        <v>7.5231965519913452E-3</v>
      </c>
      <c r="CY43" s="1">
        <f ca="1"/>
        <v>3.9160983001372537E-2</v>
      </c>
      <c r="CZ43" s="1">
        <f ca="1"/>
        <v>0.95111289755250528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>
        <f ca="1"/>
        <v>0</v>
      </c>
      <c r="CW44" s="1">
        <f ca="1"/>
        <v>0</v>
      </c>
      <c r="CX44" s="1">
        <f ca="1"/>
        <v>0</v>
      </c>
      <c r="CY44" s="1">
        <f ca="1"/>
        <v>0</v>
      </c>
      <c r="CZ44" s="1">
        <f ca="1"/>
        <v>1</v>
      </c>
    </row>
    <row r="45" spans="1:104">
      <c r="A45" s="9">
        <f ca="1">IF(RIGHT(A38,2)="12",(VALUE(LEFT(A38,4))+1)*100+1,A38+1)</f>
        <v>201706</v>
      </c>
      <c r="J45" s="9">
        <f ca="1">$A45</f>
        <v>201706</v>
      </c>
      <c r="R45" s="9">
        <f ca="1">$A45</f>
        <v>201706</v>
      </c>
      <c r="Z45" s="9">
        <f ca="1">$A45</f>
        <v>201706</v>
      </c>
      <c r="AH45" s="9">
        <f ca="1">$A45</f>
        <v>201706</v>
      </c>
      <c r="AP45" s="9">
        <f ca="1">$A45</f>
        <v>201706</v>
      </c>
      <c r="AX45" s="9">
        <f ca="1">$A45</f>
        <v>201706</v>
      </c>
      <c r="BF45" s="9">
        <f ca="1">$A45</f>
        <v>201706</v>
      </c>
      <c r="BN45" s="9">
        <f ca="1">$A45</f>
        <v>201706</v>
      </c>
      <c r="BO45" s="9">
        <f>BO38+1</f>
        <v>6</v>
      </c>
      <c r="BV45" s="9">
        <f ca="1">$A45</f>
        <v>201706</v>
      </c>
      <c r="BW45" s="9">
        <f>BW38+1</f>
        <v>6</v>
      </c>
      <c r="CD45" s="9">
        <f ca="1">$A45</f>
        <v>201706</v>
      </c>
      <c r="CE45" s="9">
        <f>CE38+1</f>
        <v>6</v>
      </c>
      <c r="CL45" s="9">
        <f ca="1">$A45</f>
        <v>201706</v>
      </c>
      <c r="CM45" s="9">
        <f>CM38+1</f>
        <v>6</v>
      </c>
      <c r="CT45" s="9">
        <f ca="1">$A45</f>
        <v>201706</v>
      </c>
      <c r="CU45" s="9">
        <f>CU38+1</f>
        <v>6</v>
      </c>
    </row>
    <row r="46" spans="1:104">
      <c r="A46" s="11"/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-5.9821056979645786E-2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>
        <f ca="1">VLOOKUP(CD45,regress!B:K,10,0)</f>
        <v>1.2099638260319831E-2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0.94320815015925863</v>
      </c>
      <c r="E47" s="1">
        <f ca="1">HLOOKUP(A45,Yixin_part!$2:$7,3,0)</f>
        <v>6.791849840741309E-3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0.94320815015925863</v>
      </c>
      <c r="M47" s="1">
        <f t="shared" ref="M47:M50" ca="1" si="97">IF(TYPE(E47)=1,IF(E47&gt;100%,100%,IF(E47&lt;0,0,E47)),E47)</f>
        <v>6.791849840741309E-3</v>
      </c>
      <c r="N47" s="1">
        <f t="shared" ref="N47:N50" si="98">IF(TYPE(F47)=1,IF(F47&gt;100%,100%,IF(F47&lt;0,0,F47)),F47)</f>
        <v>0</v>
      </c>
      <c r="O47" s="1">
        <f t="shared" ref="O47:O50" si="99">IF(TYPE(G47)=1,IF(G47&gt;100%,100%,IF(G47&lt;0,0,G47)),G47)</f>
        <v>0</v>
      </c>
      <c r="P47" s="1">
        <f t="shared" ref="P47:P50" si="100">IF(TYPE(H47)=1,IF(H47&gt;100%,100%,IF(H47&lt;0,0,H47)),H47)</f>
        <v>0</v>
      </c>
      <c r="S47" t="s">
        <v>2</v>
      </c>
      <c r="T47" s="1">
        <f ca="1">IFERROR(L47/SUM($L47:$P47),"")</f>
        <v>0.99285068437816704</v>
      </c>
      <c r="U47" s="1">
        <f t="shared" ref="U47:U50" ca="1" si="101">IFERROR(M47/SUM($L47:$P47),"")</f>
        <v>7.1493156218329574E-3</v>
      </c>
      <c r="V47" s="1">
        <f t="shared" ref="V47:V50" ca="1" si="102">IFERROR(N47/SUM($L47:$P47),"")</f>
        <v>0</v>
      </c>
      <c r="W47" s="1">
        <f t="shared" ref="W47:W50" ca="1" si="103">IFERROR(O47/SUM($L47:$P47),"")</f>
        <v>0</v>
      </c>
      <c r="X47" s="1">
        <f t="shared" ref="X47:X50" ca="1" si="104">IFERROR(P47/SUM($L47:$P47),"")</f>
        <v>0</v>
      </c>
      <c r="AA47" t="s">
        <v>2</v>
      </c>
      <c r="AB47" s="1">
        <f ca="1">IFERROR(T47,"")</f>
        <v>0.99285068437816704</v>
      </c>
      <c r="AC47" s="1">
        <f t="shared" ref="AC47:AC50" ca="1" si="105">IFERROR(U47,"")</f>
        <v>7.1493156218329574E-3</v>
      </c>
      <c r="AD47" s="1">
        <f t="shared" ref="AD47:AD50" ca="1" si="106">IFERROR(V47,"")</f>
        <v>0</v>
      </c>
      <c r="AE47" s="1">
        <f t="shared" ref="AE47:AE50" ca="1" si="107">IFERROR(W47,"")</f>
        <v>0</v>
      </c>
      <c r="AF47" s="1">
        <f t="shared" ref="AF47:AF50" ca="1" si="108">IFERROR(X47,"")</f>
        <v>0</v>
      </c>
      <c r="AI47" t="s">
        <v>2</v>
      </c>
      <c r="AJ47" s="1">
        <f ca="1">IFERROR(AB47,"")</f>
        <v>0.99285068437816704</v>
      </c>
      <c r="AK47" s="1">
        <f ca="1">IF(AC47="","",SUM(AC47:AF47))</f>
        <v>7.1493156218329574E-3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0.99285068437816704</v>
      </c>
      <c r="AS47" s="1">
        <f ca="1">IF(AK47="",AS40,MIN(AK47,50%))</f>
        <v>7.1493156218329574E-3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2.4496722206502954</v>
      </c>
      <c r="BB47" s="10"/>
      <c r="BC47" s="10"/>
      <c r="BG47" t="s">
        <v>2</v>
      </c>
      <c r="BH47" s="10"/>
      <c r="BI47" s="10">
        <f ca="1">BA47-$BA$5</f>
        <v>3.6837853604050341E-2</v>
      </c>
      <c r="BJ47" s="10"/>
      <c r="BK47" s="10"/>
      <c r="BO47" t="s">
        <v>2</v>
      </c>
      <c r="BP47" s="1">
        <f ca="1">AR47</f>
        <v>0.99285068437816704</v>
      </c>
      <c r="BQ47" s="1">
        <f t="shared" ref="BQ47:BT50" ca="1" si="109">AS47</f>
        <v>7.1493156218329574E-3</v>
      </c>
      <c r="BR47" s="1">
        <f t="shared" si="109"/>
        <v>0</v>
      </c>
      <c r="BS47" s="1">
        <f t="shared" si="109"/>
        <v>0</v>
      </c>
      <c r="BT47" s="1">
        <f t="shared" si="109"/>
        <v>0</v>
      </c>
      <c r="BW47" t="s">
        <v>2</v>
      </c>
      <c r="BX47" s="1" cm="1">
        <f t="array" aca="1" ref="BX47:CB51" ca="1">MMULT(BX40:CB44,BP47:BT51)</f>
        <v>0.97010685591909585</v>
      </c>
      <c r="BY47" s="1">
        <f ca="1"/>
        <v>1.1422871260967327E-2</v>
      </c>
      <c r="BZ47" s="1">
        <f ca="1"/>
        <v>7.7300041327096934E-3</v>
      </c>
      <c r="CA47" s="1">
        <f ca="1"/>
        <v>5.9304817093195931E-3</v>
      </c>
      <c r="CB47" s="1">
        <f ca="1"/>
        <v>4.8097869779074563E-3</v>
      </c>
      <c r="CE47" t="s">
        <v>2</v>
      </c>
      <c r="CF47" s="10"/>
      <c r="CG47" s="10">
        <f ca="1">MAX($CG$5+CD46,0)</f>
        <v>2.3472537441248149</v>
      </c>
      <c r="CH47" s="10"/>
      <c r="CI47" s="10"/>
      <c r="CJ47" s="10"/>
      <c r="CM47" t="s">
        <v>2</v>
      </c>
      <c r="CN47" s="1">
        <f ca="1">1-CO47</f>
        <v>0.99054381490875276</v>
      </c>
      <c r="CO47" s="1">
        <f ca="1">_xlfn.NORM.S.DIST(-CG47,1)</f>
        <v>9.4561850912472014E-3</v>
      </c>
      <c r="CP47" s="1">
        <v>0</v>
      </c>
      <c r="CQ47" s="1">
        <v>0</v>
      </c>
      <c r="CR47" s="1">
        <v>0</v>
      </c>
      <c r="CU47" t="s">
        <v>2</v>
      </c>
      <c r="CV47" s="1" cm="1">
        <f t="array" aca="1" ref="CV47:CZ51" ca="1">MMULT(CV40:CZ44,CN47:CR51)</f>
        <v>0.96174006876313956</v>
      </c>
      <c r="CW47" s="1">
        <f ca="1"/>
        <v>1.6726191145531654E-2</v>
      </c>
      <c r="CX47" s="1">
        <f ca="1"/>
        <v>1.2334326985239492E-2</v>
      </c>
      <c r="CY47" s="1">
        <f ca="1"/>
        <v>5.3819578798386756E-3</v>
      </c>
      <c r="CZ47" s="1">
        <f ca="1"/>
        <v>3.8174552262506393E-3</v>
      </c>
    </row>
    <row r="48" spans="1:104">
      <c r="A48" s="11"/>
      <c r="B48" t="s">
        <v>1</v>
      </c>
      <c r="C48" s="1">
        <v>0</v>
      </c>
      <c r="D48" s="1">
        <f ca="1">(1-F48)/3</f>
        <v>0.1901443487972824</v>
      </c>
      <c r="E48" s="1">
        <f ca="1">(1-F48)/3*2</f>
        <v>0.3802886975945648</v>
      </c>
      <c r="F48" s="1">
        <f ca="1">HLOOKUP(A45,Yixin_part!$2:$7,4,0)</f>
        <v>0.42956695360815278</v>
      </c>
      <c r="G48" s="1">
        <v>0</v>
      </c>
      <c r="H48" s="1">
        <v>0</v>
      </c>
      <c r="K48" t="s">
        <v>1</v>
      </c>
      <c r="L48" s="1">
        <f t="shared" ref="L48:L50" ca="1" si="110">IF(TYPE(D48)=1,IF(D48&gt;100%,100%,IF(D48&lt;0,0,D48)),D48)</f>
        <v>0.1901443487972824</v>
      </c>
      <c r="M48" s="1">
        <f t="shared" ca="1" si="97"/>
        <v>0.3802886975945648</v>
      </c>
      <c r="N48" s="1">
        <f t="shared" ca="1" si="98"/>
        <v>0.42956695360815278</v>
      </c>
      <c r="O48" s="1">
        <f t="shared" si="99"/>
        <v>0</v>
      </c>
      <c r="P48" s="1">
        <f t="shared" si="100"/>
        <v>0</v>
      </c>
      <c r="S48" t="s">
        <v>1</v>
      </c>
      <c r="T48" s="1">
        <f t="shared" ref="T48:T50" ca="1" si="111">IFERROR(L48/SUM($L48:$P48),"")</f>
        <v>0.1901443487972824</v>
      </c>
      <c r="U48" s="1">
        <f t="shared" ca="1" si="101"/>
        <v>0.3802886975945648</v>
      </c>
      <c r="V48" s="1">
        <f t="shared" ca="1" si="102"/>
        <v>0.42956695360815278</v>
      </c>
      <c r="W48" s="1">
        <f t="shared" ca="1" si="103"/>
        <v>0</v>
      </c>
      <c r="X48" s="1">
        <f t="shared" ca="1" si="104"/>
        <v>0</v>
      </c>
      <c r="AA48" t="s">
        <v>1</v>
      </c>
      <c r="AB48" s="1">
        <f t="shared" ref="AB48:AB50" ca="1" si="112">IFERROR(T48,"")</f>
        <v>0.1901443487972824</v>
      </c>
      <c r="AC48" s="1">
        <f t="shared" ca="1" si="105"/>
        <v>0.3802886975945648</v>
      </c>
      <c r="AD48" s="1">
        <f t="shared" ca="1" si="106"/>
        <v>0.42956695360815278</v>
      </c>
      <c r="AE48" s="1">
        <f t="shared" ca="1" si="107"/>
        <v>0</v>
      </c>
      <c r="AF48" s="1">
        <f t="shared" ca="1" si="108"/>
        <v>0</v>
      </c>
      <c r="AI48" t="s">
        <v>1</v>
      </c>
      <c r="AJ48" s="1">
        <f ca="1">IF(AB48="","",(SUM(AB48)))</f>
        <v>0.1901443487972824</v>
      </c>
      <c r="AK48" s="1">
        <f ca="1">IFERROR(AC48,"")</f>
        <v>0.3802886975945648</v>
      </c>
      <c r="AL48" s="1">
        <f ca="1">IF(AD48="","",(SUM(AD48:AF48)))</f>
        <v>0.42956695360815278</v>
      </c>
      <c r="AM48" s="1">
        <v>0</v>
      </c>
      <c r="AN48" s="1">
        <v>0</v>
      </c>
      <c r="AP48" s="34">
        <f ca="1">IF(AK48&gt;=MAX(AJ48,AL48),0,(MAX(AJ48,AL48)-AK48)/(2*MAX(AJ48,AL48)+MIN(AJ48,AL48)))</f>
        <v>4.6963954252521777E-2</v>
      </c>
      <c r="AQ48" t="s">
        <v>1</v>
      </c>
      <c r="AR48" s="1">
        <f ca="1">IF(AK48="",AR41,AJ48*(1-$AP48))</f>
        <v>0.18121441829899129</v>
      </c>
      <c r="AS48" s="1">
        <f ca="1">IF(AK48="",AS41,AK48+AJ48*$AP48+AL48*$AP48)</f>
        <v>0.40939279085050434</v>
      </c>
      <c r="AT48" s="1">
        <f ca="1">IF(AK48="",AT41,AL48*(1-$AP48))</f>
        <v>0.40939279085050434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-0.91074672895527542</v>
      </c>
      <c r="BA48" s="10"/>
      <c r="BB48" s="10">
        <f ca="1">-_xlfn.NORM.S.INV(IF(AT48=0,0.01%,AT48))</f>
        <v>0.22910722032766895</v>
      </c>
      <c r="BC48" s="10"/>
      <c r="BG48" t="s">
        <v>1</v>
      </c>
      <c r="BH48" s="10">
        <f ca="1">AZ48-$AZ$6</f>
        <v>0.22774207104405242</v>
      </c>
      <c r="BI48" s="10"/>
      <c r="BJ48" s="10">
        <f ca="1">BB48-$BB$6</f>
        <v>6.8676489603250818E-2</v>
      </c>
      <c r="BK48" s="10"/>
      <c r="BO48" t="s">
        <v>1</v>
      </c>
      <c r="BP48" s="1">
        <f t="shared" ref="BP48:BP50" ca="1" si="113">AR48</f>
        <v>0.18121441829899129</v>
      </c>
      <c r="BQ48" s="1">
        <f t="shared" ca="1" si="109"/>
        <v>0.40939279085050434</v>
      </c>
      <c r="BR48" s="1">
        <f t="shared" ca="1" si="109"/>
        <v>0.40939279085050434</v>
      </c>
      <c r="BS48" s="1">
        <f t="shared" si="109"/>
        <v>0</v>
      </c>
      <c r="BT48" s="1">
        <f t="shared" si="109"/>
        <v>0</v>
      </c>
      <c r="BW48" t="s">
        <v>1</v>
      </c>
      <c r="BX48" s="1">
        <f ca="1"/>
        <v>0.28825018076047754</v>
      </c>
      <c r="BY48" s="1">
        <f ca="1"/>
        <v>2.0616794087875975E-2</v>
      </c>
      <c r="BZ48" s="1">
        <f ca="1"/>
        <v>7.1622784783775498E-2</v>
      </c>
      <c r="CA48" s="1">
        <f ca="1"/>
        <v>0.15720323336491371</v>
      </c>
      <c r="CB48" s="1">
        <f ca="1"/>
        <v>0.46230700700295718</v>
      </c>
      <c r="CE48" t="s">
        <v>1</v>
      </c>
      <c r="CF48" s="10">
        <f ca="1">MIN($CF$6+CD46,0)</f>
        <v>-0.72904167197400849</v>
      </c>
      <c r="CG48" s="10"/>
      <c r="CH48" s="10">
        <f ca="1">MAX($CH$6+CD46,0)</f>
        <v>0.39744705306715555</v>
      </c>
      <c r="CI48" s="10"/>
      <c r="CJ48" s="10"/>
      <c r="CM48" t="s">
        <v>1</v>
      </c>
      <c r="CN48" s="1">
        <f ca="1">_xlfn.NORM.S.DIST(CF48,1)</f>
        <v>0.23298808604285332</v>
      </c>
      <c r="CO48" s="1">
        <f ca="1">1-CN48-CP48</f>
        <v>0.42149300225800218</v>
      </c>
      <c r="CP48" s="1">
        <f ca="1">_xlfn.NORM.S.DIST(-CH48,1)</f>
        <v>0.34551891169914456</v>
      </c>
      <c r="CQ48" s="1">
        <v>0</v>
      </c>
      <c r="CR48" s="1">
        <v>0</v>
      </c>
      <c r="CU48" t="s">
        <v>1</v>
      </c>
      <c r="CV48" s="1">
        <f ca="1"/>
        <v>0.40633680392311888</v>
      </c>
      <c r="CW48" s="1">
        <f ca="1"/>
        <v>3.8298557467287095E-2</v>
      </c>
      <c r="CX48" s="1">
        <f ca="1"/>
        <v>0.1271772641085025</v>
      </c>
      <c r="CY48" s="1">
        <f ca="1"/>
        <v>0.13282647926044011</v>
      </c>
      <c r="CZ48" s="1">
        <f ca="1"/>
        <v>0.29536089524065151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4.3227069745026069E-2</v>
      </c>
      <c r="F49" s="1">
        <f ca="1">(1-G49)/3*2</f>
        <v>8.6454139490052137E-2</v>
      </c>
      <c r="G49" s="1">
        <f ca="1">HLOOKUP(A45,Yixin_part!$2:$7,5,0)</f>
        <v>0.8703187907649218</v>
      </c>
      <c r="H49" s="1">
        <v>0</v>
      </c>
      <c r="K49" t="s">
        <v>0</v>
      </c>
      <c r="L49" s="1">
        <f t="shared" si="110"/>
        <v>0</v>
      </c>
      <c r="M49" s="1">
        <f t="shared" ca="1" si="97"/>
        <v>4.3227069745026069E-2</v>
      </c>
      <c r="N49" s="1">
        <f t="shared" ca="1" si="98"/>
        <v>8.6454139490052137E-2</v>
      </c>
      <c r="O49" s="1">
        <f t="shared" ca="1" si="99"/>
        <v>0.8703187907649218</v>
      </c>
      <c r="P49" s="1">
        <f t="shared" si="100"/>
        <v>0</v>
      </c>
      <c r="S49" t="s">
        <v>0</v>
      </c>
      <c r="T49" s="1">
        <f t="shared" ca="1" si="111"/>
        <v>0</v>
      </c>
      <c r="U49" s="1">
        <f t="shared" ca="1" si="101"/>
        <v>4.3227069745026069E-2</v>
      </c>
      <c r="V49" s="1">
        <f t="shared" ca="1" si="102"/>
        <v>8.6454139490052137E-2</v>
      </c>
      <c r="W49" s="1">
        <f t="shared" ca="1" si="103"/>
        <v>0.8703187907649218</v>
      </c>
      <c r="X49" s="1">
        <f t="shared" ca="1" si="104"/>
        <v>0</v>
      </c>
      <c r="AA49" t="s">
        <v>0</v>
      </c>
      <c r="AB49" s="1">
        <f t="shared" ca="1" si="112"/>
        <v>0</v>
      </c>
      <c r="AC49" s="1">
        <f t="shared" ca="1" si="105"/>
        <v>4.3227069745026069E-2</v>
      </c>
      <c r="AD49" s="1">
        <f t="shared" ca="1" si="106"/>
        <v>8.6454139490052137E-2</v>
      </c>
      <c r="AE49" s="1">
        <f t="shared" ca="1" si="107"/>
        <v>0.8703187907649218</v>
      </c>
      <c r="AF49" s="1">
        <f t="shared" ca="1" si="108"/>
        <v>0</v>
      </c>
      <c r="AI49" t="s">
        <v>0</v>
      </c>
      <c r="AJ49" s="1">
        <v>0</v>
      </c>
      <c r="AK49" s="1">
        <f ca="1">IF(AC49="","",(SUM(AB49:AC49)))</f>
        <v>4.3227069745026069E-2</v>
      </c>
      <c r="AL49" s="1">
        <f ca="1">IFERROR(AD49,"")</f>
        <v>8.6454139490052137E-2</v>
      </c>
      <c r="AM49" s="1">
        <f ca="1">IF(AE49="","",(SUM(AE49:AF49)))</f>
        <v>0.8703187907649218</v>
      </c>
      <c r="AN49" s="1">
        <v>0</v>
      </c>
      <c r="AP49" s="34">
        <f ca="1">IF(AL49&gt;=MAX(AK49,AM49),0,(MAX(AK49,AM49)-AL49)/(2*MAX(AK49,AM49)+MIN(AK49,AM49)))</f>
        <v>0.43941935320858971</v>
      </c>
      <c r="AQ49" t="s">
        <v>0</v>
      </c>
      <c r="AR49" s="1">
        <v>0</v>
      </c>
      <c r="AS49" s="1">
        <f ca="1">IF(AL49="",AS42,AK49*(1-$AP49))</f>
        <v>2.4232258716564117E-2</v>
      </c>
      <c r="AT49" s="1">
        <f ca="1">IF(AL49="",AT42,AL49+AK49*$AP49+AM49*$AP49)</f>
        <v>0.48788387064171795</v>
      </c>
      <c r="AU49" s="1">
        <f ca="1">IF(AL49="",AU42,AM49*(1-$AP49))</f>
        <v>0.48788387064171795</v>
      </c>
      <c r="AV49" s="1">
        <v>0</v>
      </c>
      <c r="AW49" s="1"/>
      <c r="AY49" t="s">
        <v>0</v>
      </c>
      <c r="AZ49" s="10"/>
      <c r="BA49" s="10">
        <f ca="1">_xlfn.NORM.S.INV(IF(AS49=0,0.01%,AS49))</f>
        <v>-1.9732725601801382</v>
      </c>
      <c r="BB49" s="10"/>
      <c r="BC49" s="10">
        <f ca="1">-_xlfn.NORM.S.INV(IF(AU49=0,0.01%,AU49))</f>
        <v>3.0375302790014051E-2</v>
      </c>
      <c r="BG49" t="s">
        <v>0</v>
      </c>
      <c r="BH49" s="10"/>
      <c r="BI49" s="10">
        <f ca="1">BA49-$BA$7</f>
        <v>-5.1931994686490679E-2</v>
      </c>
      <c r="BJ49" s="10"/>
      <c r="BK49" s="10">
        <f ca="1">BC49-$BC$7</f>
        <v>-3.9025230268882015E-3</v>
      </c>
      <c r="BO49" t="s">
        <v>0</v>
      </c>
      <c r="BP49" s="1">
        <f t="shared" si="113"/>
        <v>0</v>
      </c>
      <c r="BQ49" s="1">
        <f t="shared" ca="1" si="109"/>
        <v>2.4232258716564117E-2</v>
      </c>
      <c r="BR49" s="1">
        <f t="shared" ca="1" si="109"/>
        <v>0.48788387064171795</v>
      </c>
      <c r="BS49" s="1">
        <f t="shared" ca="1" si="109"/>
        <v>0.48788387064171795</v>
      </c>
      <c r="BT49" s="1">
        <f t="shared" si="109"/>
        <v>0</v>
      </c>
      <c r="BW49" t="s">
        <v>0</v>
      </c>
      <c r="BX49" s="1">
        <f ca="1"/>
        <v>1.967346492640373E-2</v>
      </c>
      <c r="BY49" s="1">
        <f ca="1"/>
        <v>5.3571588849772077E-3</v>
      </c>
      <c r="BZ49" s="1">
        <f ca="1"/>
        <v>2.8469486113000739E-2</v>
      </c>
      <c r="CA49" s="1">
        <f ca="1"/>
        <v>0.10265607119321454</v>
      </c>
      <c r="CB49" s="1">
        <f ca="1"/>
        <v>0.84384381888240378</v>
      </c>
      <c r="CE49" t="s">
        <v>0</v>
      </c>
      <c r="CF49" s="10"/>
      <c r="CG49" s="10">
        <f ca="1">MIN($CG$7+CD46,0)</f>
        <v>-1.4643865745869264</v>
      </c>
      <c r="CH49" s="10"/>
      <c r="CI49" s="10">
        <f ca="1">MAX($CI$7+CD46,0)</f>
        <v>0.49857421263821322</v>
      </c>
      <c r="CJ49" s="10"/>
      <c r="CM49" t="s">
        <v>0</v>
      </c>
      <c r="CN49" s="1">
        <v>0</v>
      </c>
      <c r="CO49" s="1">
        <f ca="1">_xlfn.NORM.S.DIST(CG49,1)</f>
        <v>7.1544177123708197E-2</v>
      </c>
      <c r="CP49" s="1">
        <f ca="1">1-CO49-CQ49</f>
        <v>0.61941613505879434</v>
      </c>
      <c r="CQ49" s="1">
        <f ca="1">_xlfn.NORM.S.DIST(-CI49,1)</f>
        <v>0.30903968781749747</v>
      </c>
      <c r="CR49" s="1">
        <v>0</v>
      </c>
      <c r="CU49" t="s">
        <v>0</v>
      </c>
      <c r="CV49" s="1">
        <f ca="1"/>
        <v>6.5926194297861049E-2</v>
      </c>
      <c r="CW49" s="1">
        <f ca="1"/>
        <v>2.5638740874896052E-2</v>
      </c>
      <c r="CX49" s="1">
        <f ca="1"/>
        <v>0.10359040065263332</v>
      </c>
      <c r="CY49" s="1">
        <f ca="1"/>
        <v>0.13413764002119666</v>
      </c>
      <c r="CZ49" s="1">
        <f ca="1"/>
        <v>0.67070702415341299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8.0061085123889954E-3</v>
      </c>
      <c r="G50" s="1">
        <f ca="1">(1-H50)/3*2</f>
        <v>1.6012217024777991E-2</v>
      </c>
      <c r="H50" s="1">
        <f ca="1">MIN(HLOOKUP(A45,Yixin_part!$2:$7,6,0),1)</f>
        <v>0.97598167446283302</v>
      </c>
      <c r="K50" t="s">
        <v>42</v>
      </c>
      <c r="L50" s="1">
        <f t="shared" si="110"/>
        <v>0</v>
      </c>
      <c r="M50" s="1">
        <f t="shared" si="97"/>
        <v>0</v>
      </c>
      <c r="N50" s="1">
        <f t="shared" ca="1" si="98"/>
        <v>8.0061085123889954E-3</v>
      </c>
      <c r="O50" s="1">
        <f t="shared" ca="1" si="99"/>
        <v>1.6012217024777991E-2</v>
      </c>
      <c r="P50" s="1">
        <f t="shared" ca="1" si="100"/>
        <v>0.97598167446283302</v>
      </c>
      <c r="S50" t="s">
        <v>42</v>
      </c>
      <c r="T50" s="1">
        <f t="shared" ca="1" si="111"/>
        <v>0</v>
      </c>
      <c r="U50" s="1">
        <f t="shared" ca="1" si="101"/>
        <v>0</v>
      </c>
      <c r="V50" s="1">
        <f t="shared" ca="1" si="102"/>
        <v>8.0061085123889954E-3</v>
      </c>
      <c r="W50" s="1">
        <f t="shared" ca="1" si="103"/>
        <v>1.6012217024777991E-2</v>
      </c>
      <c r="X50" s="1">
        <f t="shared" ca="1" si="104"/>
        <v>0.97598167446283302</v>
      </c>
      <c r="AA50" t="s">
        <v>42</v>
      </c>
      <c r="AB50" s="1">
        <f t="shared" ca="1" si="112"/>
        <v>0</v>
      </c>
      <c r="AC50" s="1">
        <f t="shared" ca="1" si="105"/>
        <v>0</v>
      </c>
      <c r="AD50" s="1">
        <f t="shared" ca="1" si="106"/>
        <v>8.0061085123889954E-3</v>
      </c>
      <c r="AE50" s="1">
        <f t="shared" ca="1" si="107"/>
        <v>1.6012217024777991E-2</v>
      </c>
      <c r="AF50" s="1">
        <f t="shared" ca="1" si="108"/>
        <v>0.97598167446283302</v>
      </c>
      <c r="AI50" t="s">
        <v>42</v>
      </c>
      <c r="AJ50" s="1">
        <v>0</v>
      </c>
      <c r="AK50" s="1">
        <v>0</v>
      </c>
      <c r="AL50" s="1">
        <f ca="1">IF(AD50="","",(SUM(AB50:AD50)))</f>
        <v>8.0061085123889954E-3</v>
      </c>
      <c r="AM50" s="1">
        <f ca="1">IFERROR(AE50,"")</f>
        <v>1.6012217024777991E-2</v>
      </c>
      <c r="AN50" s="1">
        <f ca="1">IF(AF50="","",(SUM(AF50)))</f>
        <v>0.97598167446283302</v>
      </c>
      <c r="AP50" s="34">
        <f ca="1">IF(AM50&gt;=MAX(AL50,AN50),0,(MAX(AL50,AN50)-AM50)/(2*MAX(AL50,AN50)+MIN(AL50,AN50)))</f>
        <v>0.48978796776397976</v>
      </c>
      <c r="AQ50" t="s">
        <v>42</v>
      </c>
      <c r="AR50" s="1">
        <v>0</v>
      </c>
      <c r="AS50" s="1">
        <v>0</v>
      </c>
      <c r="AT50" s="1">
        <f ca="1">IF(AM50="",AT43,AL50*(1-$AP50))</f>
        <v>4.0848128944080894E-3</v>
      </c>
      <c r="AU50" s="1">
        <f ca="1">IF(AM50="",AU43,AM50+AL50*$AP50+AN50*$AP50)</f>
        <v>0.49795759355279595</v>
      </c>
      <c r="AV50" s="1">
        <f ca="1">IF(AM50="",AV43,AN50*(1-$AP50))</f>
        <v>0.4979575935527959</v>
      </c>
      <c r="AW50" s="1"/>
      <c r="AY50" t="s">
        <v>42</v>
      </c>
      <c r="AZ50" s="10"/>
      <c r="BA50" s="10"/>
      <c r="BB50" s="10">
        <f ca="1">_xlfn.NORM.S.INV(IF(AT50=0,0.01%,AT50))</f>
        <v>-2.6449778779519297</v>
      </c>
      <c r="BC50" s="10"/>
      <c r="BD50" s="10">
        <f ca="1">-_xlfn.NORM.S.INV(IF(AV50=0,0.01%,AV50))</f>
        <v>5.1195761128283498E-3</v>
      </c>
      <c r="BG50" t="s">
        <v>42</v>
      </c>
      <c r="BH50" s="10"/>
      <c r="BI50" s="10"/>
      <c r="BJ50" s="10">
        <f ca="1">BB50-$BB$8</f>
        <v>-0.67096628991120122</v>
      </c>
      <c r="BK50" s="10"/>
      <c r="BL50" s="10">
        <f ca="1">BD50-$BD$8</f>
        <v>-2.520300548429396E-2</v>
      </c>
      <c r="BO50" t="s">
        <v>42</v>
      </c>
      <c r="BP50" s="1">
        <f t="shared" si="113"/>
        <v>0</v>
      </c>
      <c r="BQ50" s="1">
        <f t="shared" si="109"/>
        <v>0</v>
      </c>
      <c r="BR50" s="1">
        <f t="shared" ca="1" si="109"/>
        <v>4.0848128944080894E-3</v>
      </c>
      <c r="BS50" s="1">
        <f t="shared" ca="1" si="109"/>
        <v>0.49795759355279595</v>
      </c>
      <c r="BT50" s="1">
        <f t="shared" ca="1" si="109"/>
        <v>0.4979575935527959</v>
      </c>
      <c r="BW50" t="s">
        <v>42</v>
      </c>
      <c r="BX50" s="1">
        <f ca="1"/>
        <v>6.0117162879203619E-4</v>
      </c>
      <c r="BY50" s="1">
        <f ca="1"/>
        <v>4.8163509660248448E-4</v>
      </c>
      <c r="BZ50" s="1">
        <f ca="1"/>
        <v>3.4932364134582531E-3</v>
      </c>
      <c r="CA50" s="1">
        <f ca="1"/>
        <v>2.3464382949738537E-2</v>
      </c>
      <c r="CB50" s="1">
        <f ca="1"/>
        <v>0.97195957391140864</v>
      </c>
      <c r="CE50" t="s">
        <v>42</v>
      </c>
      <c r="CF50" s="10"/>
      <c r="CG50" s="10"/>
      <c r="CH50" s="10">
        <f ca="1">MIN($CH$8+CD46,0)</f>
        <v>-2.2419950358351168</v>
      </c>
      <c r="CI50" s="10"/>
      <c r="CJ50" s="10">
        <f ca="1">MAX($CJ$8+CD46,0)</f>
        <v>2.7259186635954856E-2</v>
      </c>
      <c r="CM50" t="s">
        <v>42</v>
      </c>
      <c r="CN50" s="1">
        <v>0</v>
      </c>
      <c r="CO50" s="1">
        <v>0</v>
      </c>
      <c r="CP50" s="1">
        <f ca="1">_xlfn.NORM.S.DIST(CH50,1)</f>
        <v>1.2480846571262487E-2</v>
      </c>
      <c r="CQ50" s="1">
        <f ca="1">1-CP50-CR50</f>
        <v>0.49839264887467805</v>
      </c>
      <c r="CR50" s="1">
        <f ca="1">_xlfn.NORM.S.DIST(-CJ50,1)</f>
        <v>0.48912650455405948</v>
      </c>
      <c r="CU50" t="s">
        <v>42</v>
      </c>
      <c r="CV50" s="1">
        <f ca="1"/>
        <v>1.1666828259356739E-3</v>
      </c>
      <c r="CW50" s="1">
        <f ca="1"/>
        <v>1.1113560355341435E-3</v>
      </c>
      <c r="CX50" s="1">
        <f ca="1"/>
        <v>5.6118764912552778E-3</v>
      </c>
      <c r="CY50" s="1">
        <f ca="1"/>
        <v>2.1842512364407377E-2</v>
      </c>
      <c r="CZ50" s="1">
        <f ca="1"/>
        <v>0.97026757228286753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>
        <f ca="1"/>
        <v>0</v>
      </c>
      <c r="CW51" s="1">
        <f ca="1"/>
        <v>0</v>
      </c>
      <c r="CX51" s="1">
        <f ca="1"/>
        <v>0</v>
      </c>
      <c r="CY51" s="1">
        <f ca="1"/>
        <v>0</v>
      </c>
      <c r="CZ51" s="1">
        <f ca="1"/>
        <v>1</v>
      </c>
    </row>
    <row r="52" spans="1:104">
      <c r="A52" s="9">
        <f ca="1">IF(RIGHT(A45,2)="12",(VALUE(LEFT(A45,4))+1)*100+1,A45+1)</f>
        <v>201707</v>
      </c>
      <c r="J52" s="9">
        <f ca="1">$A52</f>
        <v>201707</v>
      </c>
      <c r="R52" s="9">
        <f ca="1">$A52</f>
        <v>201707</v>
      </c>
      <c r="Z52" s="9">
        <f ca="1">$A52</f>
        <v>201707</v>
      </c>
      <c r="AH52" s="9">
        <f ca="1">$A52</f>
        <v>201707</v>
      </c>
      <c r="AP52" s="9">
        <f ca="1">$A52</f>
        <v>201707</v>
      </c>
      <c r="AX52" s="9">
        <f ca="1">$A52</f>
        <v>201707</v>
      </c>
      <c r="BF52" s="9">
        <f ca="1">$A52</f>
        <v>201707</v>
      </c>
      <c r="BN52" s="9">
        <f ca="1">$A52</f>
        <v>201707</v>
      </c>
      <c r="BO52" s="9">
        <f>BO45+1</f>
        <v>7</v>
      </c>
      <c r="BV52" s="9">
        <f ca="1">$A52</f>
        <v>201707</v>
      </c>
      <c r="BW52" s="9">
        <f>BW45+1</f>
        <v>7</v>
      </c>
      <c r="CD52" s="9">
        <f ca="1">$A52</f>
        <v>201707</v>
      </c>
      <c r="CE52" s="9">
        <f>CE45+1</f>
        <v>7</v>
      </c>
      <c r="CL52" s="9">
        <f ca="1">$A52</f>
        <v>201707</v>
      </c>
      <c r="CM52" s="9">
        <f>CM45+1</f>
        <v>7</v>
      </c>
      <c r="CT52" s="9">
        <f ca="1">$A52</f>
        <v>201707</v>
      </c>
      <c r="CU52" s="9">
        <f>CU45+1</f>
        <v>7</v>
      </c>
    </row>
    <row r="53" spans="1:104">
      <c r="A53" s="11"/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-1.0293031164098392E-2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>
        <f ca="1">VLOOKUP(CD52,regress!B:K,10,0)</f>
        <v>3.2400990935079241E-2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0.941590655190637</v>
      </c>
      <c r="E54" s="1">
        <f ca="1">HLOOKUP(A52,Yixin_part!$2:$7,3,0)</f>
        <v>8.4093448093629803E-3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0.941590655190637</v>
      </c>
      <c r="M54" s="1">
        <f t="shared" ref="M54:M57" ca="1" si="114">IF(TYPE(E54)=1,IF(E54&gt;100%,100%,IF(E54&lt;0,0,E54)),E54)</f>
        <v>8.4093448093629803E-3</v>
      </c>
      <c r="N54" s="1">
        <f t="shared" ref="N54:N57" si="115">IF(TYPE(F54)=1,IF(F54&gt;100%,100%,IF(F54&lt;0,0,F54)),F54)</f>
        <v>0</v>
      </c>
      <c r="O54" s="1">
        <f t="shared" ref="O54:O57" si="116">IF(TYPE(G54)=1,IF(G54&gt;100%,100%,IF(G54&lt;0,0,G54)),G54)</f>
        <v>0</v>
      </c>
      <c r="P54" s="1">
        <f t="shared" ref="P54:P57" si="117">IF(TYPE(H54)=1,IF(H54&gt;100%,100%,IF(H54&lt;0,0,H54)),H54)</f>
        <v>0</v>
      </c>
      <c r="S54" t="s">
        <v>2</v>
      </c>
      <c r="T54" s="1">
        <f ca="1">IFERROR(L54/SUM($L54:$P54),"")</f>
        <v>0.9911480580954074</v>
      </c>
      <c r="U54" s="1">
        <f t="shared" ref="U54:U57" ca="1" si="118">IFERROR(M54/SUM($L54:$P54),"")</f>
        <v>8.8519419045926112E-3</v>
      </c>
      <c r="V54" s="1">
        <f t="shared" ref="V54:V57" ca="1" si="119">IFERROR(N54/SUM($L54:$P54),"")</f>
        <v>0</v>
      </c>
      <c r="W54" s="1">
        <f t="shared" ref="W54:W57" ca="1" si="120">IFERROR(O54/SUM($L54:$P54),"")</f>
        <v>0</v>
      </c>
      <c r="X54" s="1">
        <f t="shared" ref="X54:X57" ca="1" si="121">IFERROR(P54/SUM($L54:$P54),"")</f>
        <v>0</v>
      </c>
      <c r="AA54" t="s">
        <v>2</v>
      </c>
      <c r="AB54" s="1">
        <f t="shared" ref="AB54:AF57" ca="1" si="122">IFERROR(T54/SUM($T54:$X54),"")</f>
        <v>0.9911480580954074</v>
      </c>
      <c r="AC54" s="1">
        <f t="shared" ca="1" si="122"/>
        <v>8.8519419045926112E-3</v>
      </c>
      <c r="AD54" s="1">
        <f t="shared" ca="1" si="122"/>
        <v>0</v>
      </c>
      <c r="AE54" s="1">
        <f t="shared" ca="1" si="122"/>
        <v>0</v>
      </c>
      <c r="AF54" s="1">
        <f t="shared" ca="1" si="122"/>
        <v>0</v>
      </c>
      <c r="AI54" t="s">
        <v>2</v>
      </c>
      <c r="AJ54" s="1">
        <f ca="1">IFERROR(AB54,"")</f>
        <v>0.9911480580954074</v>
      </c>
      <c r="AK54" s="1">
        <f ca="1">IF(AC54="","",SUM(AC54:AF54))</f>
        <v>8.8519419045926112E-3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0.9911480580954074</v>
      </c>
      <c r="AS54" s="1">
        <f ca="1">IF(AK54="",AS47,MIN(AK54,50%))</f>
        <v>8.8519419045926112E-3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2.3717537849144952</v>
      </c>
      <c r="BB54" s="10"/>
      <c r="BC54" s="10"/>
      <c r="BG54" t="s">
        <v>2</v>
      </c>
      <c r="BH54" s="10"/>
      <c r="BI54" s="10">
        <f ca="1">BA54-$BA$5</f>
        <v>-4.1080582131749921E-2</v>
      </c>
      <c r="BJ54" s="10"/>
      <c r="BK54" s="10"/>
      <c r="BO54" t="s">
        <v>2</v>
      </c>
      <c r="BP54" s="1">
        <f ca="1">AR54</f>
        <v>0.9911480580954074</v>
      </c>
      <c r="BQ54" s="1">
        <f t="shared" ref="BQ54:BT57" ca="1" si="123">AS54</f>
        <v>8.8519419045926112E-3</v>
      </c>
      <c r="BR54" s="1">
        <f t="shared" si="123"/>
        <v>0</v>
      </c>
      <c r="BS54" s="1">
        <f t="shared" si="123"/>
        <v>0</v>
      </c>
      <c r="BT54" s="1">
        <f t="shared" si="123"/>
        <v>0</v>
      </c>
      <c r="BW54" t="s">
        <v>2</v>
      </c>
      <c r="BX54" s="1" cm="1">
        <f t="array" aca="1" ref="BX54:CB58" ca="1">MMULT(BX47:CB51,BP54:BT58)</f>
        <v>0.96345859097310171</v>
      </c>
      <c r="BY54" s="1">
        <f ca="1"/>
        <v>1.3535172293824834E-2</v>
      </c>
      <c r="BZ54" s="1">
        <f ca="1"/>
        <v>8.5829798550502833E-3</v>
      </c>
      <c r="CA54" s="1">
        <f ca="1"/>
        <v>6.6877511268795525E-3</v>
      </c>
      <c r="CB54" s="1">
        <f ca="1"/>
        <v>7.7355057511435121E-3</v>
      </c>
      <c r="CE54" t="s">
        <v>2</v>
      </c>
      <c r="CF54" s="10"/>
      <c r="CG54" s="10">
        <f ca="1">MAX($CG$5+CD53,0)</f>
        <v>2.3675550967995744</v>
      </c>
      <c r="CH54" s="10"/>
      <c r="CI54" s="10"/>
      <c r="CJ54" s="10"/>
      <c r="CM54" t="s">
        <v>2</v>
      </c>
      <c r="CN54" s="1">
        <f ca="1">1-CO54</f>
        <v>0.99104697315331147</v>
      </c>
      <c r="CO54" s="1">
        <f ca="1">_xlfn.NORM.S.DIST(-CG54,1)</f>
        <v>8.9530268466885294E-3</v>
      </c>
      <c r="CP54" s="1">
        <v>0</v>
      </c>
      <c r="CQ54" s="1">
        <v>0</v>
      </c>
      <c r="CR54" s="1">
        <v>0</v>
      </c>
      <c r="CU54" t="s">
        <v>2</v>
      </c>
      <c r="CV54" s="1" cm="1">
        <f t="array" aca="1" ref="CV54:CZ58" ca="1">MMULT(CV47:CZ51,CN54:CR58)</f>
        <v>0.95713120523973572</v>
      </c>
      <c r="CW54" s="1">
        <f ca="1"/>
        <v>1.6597655599183078E-2</v>
      </c>
      <c r="CX54" s="1">
        <f ca="1"/>
        <v>1.3418483232448968E-2</v>
      </c>
      <c r="CY54" s="1">
        <f ca="1"/>
        <v>6.4463000618983756E-3</v>
      </c>
      <c r="CZ54" s="1">
        <f ca="1"/>
        <v>6.4063558667339345E-3</v>
      </c>
    </row>
    <row r="55" spans="1:104">
      <c r="A55" s="11"/>
      <c r="B55" t="s">
        <v>1</v>
      </c>
      <c r="C55" s="1">
        <v>0</v>
      </c>
      <c r="D55" s="1">
        <f ca="1">(1-F55)/3</f>
        <v>0.18363924181223279</v>
      </c>
      <c r="E55" s="1">
        <f ca="1">(1-F55)/3*2</f>
        <v>0.36727848362446558</v>
      </c>
      <c r="F55" s="1">
        <f ca="1">HLOOKUP(A52,Yixin_part!$2:$7,4,0)</f>
        <v>0.44908227456330163</v>
      </c>
      <c r="G55" s="1">
        <v>0</v>
      </c>
      <c r="H55" s="1">
        <v>0</v>
      </c>
      <c r="K55" t="s">
        <v>1</v>
      </c>
      <c r="L55" s="1">
        <f t="shared" ref="L55:L57" ca="1" si="124">IF(TYPE(D55)=1,IF(D55&gt;100%,100%,IF(D55&lt;0,0,D55)),D55)</f>
        <v>0.18363924181223279</v>
      </c>
      <c r="M55" s="1">
        <f t="shared" ca="1" si="114"/>
        <v>0.36727848362446558</v>
      </c>
      <c r="N55" s="1">
        <f t="shared" ca="1" si="115"/>
        <v>0.44908227456330163</v>
      </c>
      <c r="O55" s="1">
        <f t="shared" si="116"/>
        <v>0</v>
      </c>
      <c r="P55" s="1">
        <f t="shared" si="117"/>
        <v>0</v>
      </c>
      <c r="S55" t="s">
        <v>1</v>
      </c>
      <c r="T55" s="1">
        <f t="shared" ref="T55:T57" ca="1" si="125">IFERROR(L55/SUM($L55:$P55),"")</f>
        <v>0.18363924181223279</v>
      </c>
      <c r="U55" s="1">
        <f t="shared" ca="1" si="118"/>
        <v>0.36727848362446558</v>
      </c>
      <c r="V55" s="1">
        <f t="shared" ca="1" si="119"/>
        <v>0.44908227456330163</v>
      </c>
      <c r="W55" s="1">
        <f t="shared" ca="1" si="120"/>
        <v>0</v>
      </c>
      <c r="X55" s="1">
        <f t="shared" ca="1" si="121"/>
        <v>0</v>
      </c>
      <c r="AA55" t="s">
        <v>1</v>
      </c>
      <c r="AB55" s="1">
        <f t="shared" ca="1" si="122"/>
        <v>0.18363924181223279</v>
      </c>
      <c r="AC55" s="1">
        <f t="shared" ca="1" si="122"/>
        <v>0.36727848362446558</v>
      </c>
      <c r="AD55" s="1">
        <f t="shared" ca="1" si="122"/>
        <v>0.44908227456330163</v>
      </c>
      <c r="AE55" s="1">
        <f t="shared" ca="1" si="122"/>
        <v>0</v>
      </c>
      <c r="AF55" s="1">
        <f t="shared" ca="1" si="122"/>
        <v>0</v>
      </c>
      <c r="AI55" t="s">
        <v>1</v>
      </c>
      <c r="AJ55" s="1">
        <f ca="1">IF(AB55="","",(SUM(AB55)))</f>
        <v>0.18363924181223279</v>
      </c>
      <c r="AK55" s="1">
        <f ca="1">IFERROR(AC55,"")</f>
        <v>0.36727848362446558</v>
      </c>
      <c r="AL55" s="1">
        <f ca="1">IF(AD55="","",(SUM(AD55:AF55)))</f>
        <v>0.44908227456330163</v>
      </c>
      <c r="AM55" s="1">
        <v>0</v>
      </c>
      <c r="AN55" s="1">
        <v>0</v>
      </c>
      <c r="AP55" s="34">
        <f ca="1">IF(AK55&gt;=MAX(AJ55,AL55),0,(MAX(AJ55,AL55)-AK55)/(2*MAX(AJ55,AL55)+MIN(AJ55,AL55)))</f>
        <v>7.5617955514690138E-2</v>
      </c>
      <c r="AQ55" t="s">
        <v>1</v>
      </c>
      <c r="AR55" s="1">
        <f ca="1">IF(AK55="",AR48,AJ55*(1-$AP55))</f>
        <v>0.16975281779412396</v>
      </c>
      <c r="AS55" s="1">
        <f ca="1">IF(AK55="",AS48,AK55+AJ55*$AP55+AL55*$AP55)</f>
        <v>0.41512359110293806</v>
      </c>
      <c r="AT55" s="1">
        <f ca="1">IF(AK55="",AT48,AL55*(1-$AP55))</f>
        <v>0.41512359110293806</v>
      </c>
      <c r="AU55" s="1">
        <v>0</v>
      </c>
      <c r="AV55" s="1">
        <v>0</v>
      </c>
      <c r="AY55" t="s">
        <v>1</v>
      </c>
      <c r="AZ55" s="10">
        <f ca="1">_xlfn.NORM.S.INV(IF(AR55=0,0.01%,AR55))</f>
        <v>-0.95514250684767743</v>
      </c>
      <c r="BA55" s="10"/>
      <c r="BB55" s="10">
        <f ca="1">-_xlfn.NORM.S.INV(IF(AT55=0,0.01%,AT55))</f>
        <v>0.21438455859112471</v>
      </c>
      <c r="BC55" s="10"/>
      <c r="BG55" t="s">
        <v>1</v>
      </c>
      <c r="BH55" s="10">
        <f ca="1">AZ55-$AZ$6</f>
        <v>0.18334629315165041</v>
      </c>
      <c r="BI55" s="10"/>
      <c r="BJ55" s="10">
        <f ca="1">BB55-$BB$6</f>
        <v>5.3953827866706577E-2</v>
      </c>
      <c r="BK55" s="10"/>
      <c r="BO55" t="s">
        <v>1</v>
      </c>
      <c r="BP55" s="1">
        <f t="shared" ref="BP55:BP57" ca="1" si="126">AR55</f>
        <v>0.16975281779412396</v>
      </c>
      <c r="BQ55" s="1">
        <f t="shared" ca="1" si="123"/>
        <v>0.41512359110293806</v>
      </c>
      <c r="BR55" s="1">
        <f t="shared" ca="1" si="123"/>
        <v>0.41512359110293806</v>
      </c>
      <c r="BS55" s="1">
        <f t="shared" si="123"/>
        <v>0</v>
      </c>
      <c r="BT55" s="1">
        <f t="shared" si="123"/>
        <v>0</v>
      </c>
      <c r="BW55" t="s">
        <v>1</v>
      </c>
      <c r="BX55" s="1">
        <f ca="1"/>
        <v>0.28919836579669567</v>
      </c>
      <c r="BY55" s="1">
        <f ca="1"/>
        <v>1.3018234694750245E-2</v>
      </c>
      <c r="BZ55" s="1">
        <f ca="1"/>
        <v>4.5511114704324458E-2</v>
      </c>
      <c r="CA55" s="1">
        <f ca="1"/>
        <v>0.11241129928610973</v>
      </c>
      <c r="CB55" s="1">
        <f ca="1"/>
        <v>0.53986098551811978</v>
      </c>
      <c r="CE55" t="s">
        <v>1</v>
      </c>
      <c r="CF55" s="10">
        <f ca="1">MIN($CF$6+CD53,0)</f>
        <v>-0.70874031929924908</v>
      </c>
      <c r="CG55" s="10"/>
      <c r="CH55" s="10">
        <f ca="1">MAX($CH$6+CD53,0)</f>
        <v>0.41774840574191496</v>
      </c>
      <c r="CI55" s="10"/>
      <c r="CJ55" s="10"/>
      <c r="CM55" t="s">
        <v>1</v>
      </c>
      <c r="CN55" s="1">
        <f ca="1">_xlfn.NORM.S.DIST(CF55,1)</f>
        <v>0.23924281965637983</v>
      </c>
      <c r="CO55" s="1">
        <f ca="1">1-CN55-CP55</f>
        <v>0.42269164186141883</v>
      </c>
      <c r="CP55" s="1">
        <f ca="1">_xlfn.NORM.S.DIST(-CH55,1)</f>
        <v>0.33806553848220133</v>
      </c>
      <c r="CQ55" s="1">
        <v>0</v>
      </c>
      <c r="CR55" s="1">
        <v>0</v>
      </c>
      <c r="CU55" t="s">
        <v>1</v>
      </c>
      <c r="CV55" s="1">
        <f ca="1"/>
        <v>0.41186151448604325</v>
      </c>
      <c r="CW55" s="1">
        <f ca="1"/>
        <v>2.928300815381582E-2</v>
      </c>
      <c r="CX55" s="1">
        <f ca="1"/>
        <v>9.4017199973134555E-2</v>
      </c>
      <c r="CY55" s="1">
        <f ca="1"/>
        <v>0.10558343037116898</v>
      </c>
      <c r="CZ55" s="1">
        <f ca="1"/>
        <v>0.35925484701583749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4.701973716095794E-2</v>
      </c>
      <c r="F56" s="1">
        <f ca="1">(1-G56)/3*2</f>
        <v>9.4039474321915881E-2</v>
      </c>
      <c r="G56" s="1">
        <f ca="1">HLOOKUP(A52,Yixin_part!$2:$7,5,0)</f>
        <v>0.85894078851712619</v>
      </c>
      <c r="H56" s="1">
        <v>0</v>
      </c>
      <c r="K56" t="s">
        <v>0</v>
      </c>
      <c r="L56" s="1">
        <f t="shared" si="124"/>
        <v>0</v>
      </c>
      <c r="M56" s="1">
        <f t="shared" ca="1" si="114"/>
        <v>4.701973716095794E-2</v>
      </c>
      <c r="N56" s="1">
        <f t="shared" ca="1" si="115"/>
        <v>9.4039474321915881E-2</v>
      </c>
      <c r="O56" s="1">
        <f t="shared" ca="1" si="116"/>
        <v>0.85894078851712619</v>
      </c>
      <c r="P56" s="1">
        <f t="shared" si="117"/>
        <v>0</v>
      </c>
      <c r="S56" t="s">
        <v>0</v>
      </c>
      <c r="T56" s="1">
        <f t="shared" ca="1" si="125"/>
        <v>0</v>
      </c>
      <c r="U56" s="1">
        <f t="shared" ca="1" si="118"/>
        <v>4.701973716095794E-2</v>
      </c>
      <c r="V56" s="1">
        <f t="shared" ca="1" si="119"/>
        <v>9.4039474321915881E-2</v>
      </c>
      <c r="W56" s="1">
        <f t="shared" ca="1" si="120"/>
        <v>0.85894078851712619</v>
      </c>
      <c r="X56" s="1">
        <f t="shared" ca="1" si="121"/>
        <v>0</v>
      </c>
      <c r="AA56" t="s">
        <v>0</v>
      </c>
      <c r="AB56" s="1">
        <f t="shared" ca="1" si="122"/>
        <v>0</v>
      </c>
      <c r="AC56" s="1">
        <f t="shared" ca="1" si="122"/>
        <v>4.701973716095794E-2</v>
      </c>
      <c r="AD56" s="1">
        <f t="shared" ca="1" si="122"/>
        <v>9.4039474321915881E-2</v>
      </c>
      <c r="AE56" s="1">
        <f t="shared" ca="1" si="122"/>
        <v>0.85894078851712619</v>
      </c>
      <c r="AF56" s="1">
        <f t="shared" ca="1" si="122"/>
        <v>0</v>
      </c>
      <c r="AI56" t="s">
        <v>0</v>
      </c>
      <c r="AJ56" s="1">
        <v>0</v>
      </c>
      <c r="AK56" s="1">
        <f ca="1">IF(AC56="","",(SUM(AB56:AC56)))</f>
        <v>4.701973716095794E-2</v>
      </c>
      <c r="AL56" s="1">
        <f ca="1">IFERROR(AD56,"")</f>
        <v>9.4039474321915881E-2</v>
      </c>
      <c r="AM56" s="1">
        <f ca="1">IF(AE56="","",(SUM(AE56:AF56)))</f>
        <v>0.85894078851712619</v>
      </c>
      <c r="AN56" s="1">
        <v>0</v>
      </c>
      <c r="AP56" s="34">
        <f ca="1">IF(AL56&gt;=MAX(AK56,AM56),0,(MAX(AK56,AM56)-AL56)/(2*MAX(AK56,AM56)+MIN(AK56,AM56)))</f>
        <v>0.43339608172029892</v>
      </c>
      <c r="AQ56" t="s">
        <v>0</v>
      </c>
      <c r="AR56" s="1">
        <v>0</v>
      </c>
      <c r="AS56" s="1">
        <f ca="1">IF(AL56="",AS49,AK56*(1-$AP56))</f>
        <v>2.664156731188044E-2</v>
      </c>
      <c r="AT56" s="1">
        <f ca="1">IF(AL56="",AT49,AL56+AK56*$AP56+AM56*$AP56)</f>
        <v>0.48667921634405981</v>
      </c>
      <c r="AU56" s="1">
        <f ca="1">IF(AL56="",AU49,AM56*(1-$AP56))</f>
        <v>0.48667921634405981</v>
      </c>
      <c r="AV56" s="1">
        <v>0</v>
      </c>
      <c r="AY56" t="s">
        <v>0</v>
      </c>
      <c r="AZ56" s="10"/>
      <c r="BA56" s="10">
        <f ca="1">_xlfn.NORM.S.INV(IF(AS56=0,0.01%,AS56))</f>
        <v>-1.9326191253816727</v>
      </c>
      <c r="BB56" s="10"/>
      <c r="BC56" s="10">
        <f ca="1">-_xlfn.NORM.S.INV(IF(AU56=0,0.01%,AU56))</f>
        <v>3.3396459890048205E-2</v>
      </c>
      <c r="BG56" t="s">
        <v>0</v>
      </c>
      <c r="BH56" s="10"/>
      <c r="BI56" s="10">
        <f ca="1">BA56-$BA$7</f>
        <v>-1.1278559888025175E-2</v>
      </c>
      <c r="BJ56" s="10"/>
      <c r="BK56" s="10">
        <f ca="1">BC56-$BC$7</f>
        <v>-8.8136592685404691E-4</v>
      </c>
      <c r="BO56" t="s">
        <v>0</v>
      </c>
      <c r="BP56" s="1">
        <f t="shared" si="126"/>
        <v>0</v>
      </c>
      <c r="BQ56" s="1">
        <f t="shared" ca="1" si="123"/>
        <v>2.664156731188044E-2</v>
      </c>
      <c r="BR56" s="1">
        <f t="shared" ca="1" si="123"/>
        <v>0.48667921634405981</v>
      </c>
      <c r="BS56" s="1">
        <f t="shared" ca="1" si="123"/>
        <v>0.48667921634405981</v>
      </c>
      <c r="BT56" s="1">
        <f t="shared" si="123"/>
        <v>0</v>
      </c>
      <c r="BW56" t="s">
        <v>0</v>
      </c>
      <c r="BX56" s="1">
        <f ca="1"/>
        <v>2.040870937390887E-2</v>
      </c>
      <c r="BY56" s="1">
        <f ca="1"/>
        <v>3.1565031336454712E-3</v>
      </c>
      <c r="BZ56" s="1">
        <f ca="1"/>
        <v>1.7447637124689091E-2</v>
      </c>
      <c r="CA56" s="1">
        <f ca="1"/>
        <v>6.4499419338273037E-2</v>
      </c>
      <c r="CB56" s="1">
        <f ca="1"/>
        <v>0.89448773102948353</v>
      </c>
      <c r="CE56" t="s">
        <v>0</v>
      </c>
      <c r="CF56" s="10"/>
      <c r="CG56" s="10">
        <f ca="1">MIN($CG$7+CD53,0)</f>
        <v>-1.4440852219121669</v>
      </c>
      <c r="CH56" s="10"/>
      <c r="CI56" s="10">
        <f ca="1">MAX($CI$7+CD53,0)</f>
        <v>0.51887556531297263</v>
      </c>
      <c r="CJ56" s="10"/>
      <c r="CM56" t="s">
        <v>0</v>
      </c>
      <c r="CN56" s="1">
        <v>0</v>
      </c>
      <c r="CO56" s="1">
        <f ca="1">_xlfn.NORM.S.DIST(CG56,1)</f>
        <v>7.4357502254923991E-2</v>
      </c>
      <c r="CP56" s="1">
        <f ca="1">1-CO56-CQ56</f>
        <v>0.62371873862827631</v>
      </c>
      <c r="CQ56" s="1">
        <f ca="1">_xlfn.NORM.S.DIST(-CI56,1)</f>
        <v>0.30192375911679969</v>
      </c>
      <c r="CR56" s="1">
        <v>0</v>
      </c>
      <c r="CU56" t="s">
        <v>0</v>
      </c>
      <c r="CV56" s="1">
        <f ca="1"/>
        <v>7.1469839969761709E-2</v>
      </c>
      <c r="CW56" s="1">
        <f ca="1"/>
        <v>1.9130243913234698E-2</v>
      </c>
      <c r="CX56" s="1">
        <f ca="1"/>
        <v>7.5043027932184606E-2</v>
      </c>
      <c r="CY56" s="1">
        <f ca="1"/>
        <v>9.9125200346337761E-2</v>
      </c>
      <c r="CZ56" s="1">
        <f ca="1"/>
        <v>0.73523168783848125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2.4991425870287392E-2</v>
      </c>
      <c r="G57" s="1">
        <f ca="1">(1-H57)/3*2</f>
        <v>4.9982851740574784E-2</v>
      </c>
      <c r="H57" s="1">
        <f ca="1">MIN(HLOOKUP(A52,Yixin_part!$2:$7,6,0),1)</f>
        <v>0.92502572238913783</v>
      </c>
      <c r="K57" t="s">
        <v>42</v>
      </c>
      <c r="L57" s="1">
        <f t="shared" si="124"/>
        <v>0</v>
      </c>
      <c r="M57" s="1">
        <f t="shared" si="114"/>
        <v>0</v>
      </c>
      <c r="N57" s="1">
        <f t="shared" ca="1" si="115"/>
        <v>2.4991425870287392E-2</v>
      </c>
      <c r="O57" s="1">
        <f t="shared" ca="1" si="116"/>
        <v>4.9982851740574784E-2</v>
      </c>
      <c r="P57" s="1">
        <f t="shared" ca="1" si="117"/>
        <v>0.92502572238913783</v>
      </c>
      <c r="S57" t="s">
        <v>42</v>
      </c>
      <c r="T57" s="1">
        <f t="shared" ca="1" si="125"/>
        <v>0</v>
      </c>
      <c r="U57" s="1">
        <f t="shared" ca="1" si="118"/>
        <v>0</v>
      </c>
      <c r="V57" s="1">
        <f t="shared" ca="1" si="119"/>
        <v>2.4991425870287392E-2</v>
      </c>
      <c r="W57" s="1">
        <f t="shared" ca="1" si="120"/>
        <v>4.9982851740574784E-2</v>
      </c>
      <c r="X57" s="1">
        <f t="shared" ca="1" si="121"/>
        <v>0.92502572238913783</v>
      </c>
      <c r="AA57" t="s">
        <v>42</v>
      </c>
      <c r="AB57" s="1">
        <f t="shared" ca="1" si="122"/>
        <v>0</v>
      </c>
      <c r="AC57" s="1">
        <f t="shared" ca="1" si="122"/>
        <v>0</v>
      </c>
      <c r="AD57" s="1">
        <f t="shared" ca="1" si="122"/>
        <v>2.4991425870287392E-2</v>
      </c>
      <c r="AE57" s="1">
        <f t="shared" ca="1" si="122"/>
        <v>4.9982851740574784E-2</v>
      </c>
      <c r="AF57" s="1">
        <f t="shared" ca="1" si="122"/>
        <v>0.92502572238913783</v>
      </c>
      <c r="AI57" t="s">
        <v>42</v>
      </c>
      <c r="AJ57" s="1">
        <v>0</v>
      </c>
      <c r="AK57" s="1">
        <v>0</v>
      </c>
      <c r="AL57" s="1">
        <f ca="1">IF(AD57="","",(SUM(AB57:AD57)))</f>
        <v>2.4991425870287392E-2</v>
      </c>
      <c r="AM57" s="1">
        <f ca="1">IFERROR(AE57,"")</f>
        <v>4.9982851740574784E-2</v>
      </c>
      <c r="AN57" s="1">
        <f ca="1">IF(AF57="","",(SUM(AF57)))</f>
        <v>0.92502572238913783</v>
      </c>
      <c r="AP57" s="34">
        <f ca="1">IF(AM57&gt;=MAX(AL57,AN57),0,(MAX(AL57,AN57)-AM57)/(2*MAX(AL57,AN57)+MIN(AL57,AN57)))</f>
        <v>0.46667886070567138</v>
      </c>
      <c r="AQ57" t="s">
        <v>42</v>
      </c>
      <c r="AR57" s="1">
        <v>0</v>
      </c>
      <c r="AS57" s="1">
        <v>0</v>
      </c>
      <c r="AT57" s="1">
        <f ca="1">IF(AM57="",AT50,AL57*(1-$AP57))</f>
        <v>1.3328455717731431E-2</v>
      </c>
      <c r="AU57" s="1">
        <f ca="1">IF(AM57="",AU50,AM57+AL57*$AP57+AN57*$AP57)</f>
        <v>0.49333577214113422</v>
      </c>
      <c r="AV57" s="1">
        <f ca="1">IF(AM57="",AV50,AN57*(1-$AP57))</f>
        <v>0.49333577214113439</v>
      </c>
      <c r="AY57" t="s">
        <v>42</v>
      </c>
      <c r="AZ57" s="10"/>
      <c r="BA57" s="10"/>
      <c r="BB57" s="10">
        <f ca="1">_xlfn.NORM.S.INV(IF(AT57=0,0.01%,AT57))</f>
        <v>-2.2165053566247925</v>
      </c>
      <c r="BC57" s="10"/>
      <c r="BD57" s="10">
        <f ca="1">-_xlfn.NORM.S.INV(IF(AV57=0,0.01%,AV57))</f>
        <v>1.6705518960769727E-2</v>
      </c>
      <c r="BG57" t="s">
        <v>42</v>
      </c>
      <c r="BH57" s="10"/>
      <c r="BI57" s="10"/>
      <c r="BJ57" s="10">
        <f ca="1">BB57-$BB$8</f>
        <v>-0.24249376858406402</v>
      </c>
      <c r="BK57" s="10"/>
      <c r="BL57" s="10">
        <f ca="1">BD57-$BD$8</f>
        <v>-1.3617062636352581E-2</v>
      </c>
      <c r="BO57" t="s">
        <v>42</v>
      </c>
      <c r="BP57" s="1">
        <f t="shared" si="126"/>
        <v>0</v>
      </c>
      <c r="BQ57" s="1">
        <f t="shared" si="123"/>
        <v>0</v>
      </c>
      <c r="BR57" s="1">
        <f t="shared" ca="1" si="123"/>
        <v>1.3328455717731431E-2</v>
      </c>
      <c r="BS57" s="1">
        <f t="shared" ca="1" si="123"/>
        <v>0.49333577214113422</v>
      </c>
      <c r="BT57" s="1">
        <f t="shared" ca="1" si="123"/>
        <v>0.49333577214113439</v>
      </c>
      <c r="BW57" t="s">
        <v>42</v>
      </c>
      <c r="BX57" s="1">
        <f ca="1"/>
        <v>6.7760900725609668E-4</v>
      </c>
      <c r="BY57" s="1">
        <f ca="1"/>
        <v>2.9832492028105013E-4</v>
      </c>
      <c r="BZ57" s="1">
        <f ca="1"/>
        <v>2.2127676401987131E-3</v>
      </c>
      <c r="CA57" s="1">
        <f ca="1"/>
        <v>1.3275905040530923E-2</v>
      </c>
      <c r="CB57" s="1">
        <f ca="1"/>
        <v>0.98353539339173313</v>
      </c>
      <c r="CE57" t="s">
        <v>42</v>
      </c>
      <c r="CF57" s="10"/>
      <c r="CG57" s="10"/>
      <c r="CH57" s="10">
        <f ca="1">MIN($CH$8+CD53,0)</f>
        <v>-2.2216936831603573</v>
      </c>
      <c r="CI57" s="10"/>
      <c r="CJ57" s="10">
        <f ca="1">MAX($CJ$8+CD53,0)</f>
        <v>4.7560539310714266E-2</v>
      </c>
      <c r="CM57" t="s">
        <v>42</v>
      </c>
      <c r="CN57" s="1">
        <v>0</v>
      </c>
      <c r="CO57" s="1">
        <v>0</v>
      </c>
      <c r="CP57" s="1">
        <f ca="1">_xlfn.NORM.S.DIST(CH57,1)</f>
        <v>1.3152006871227525E-2</v>
      </c>
      <c r="CQ57" s="1">
        <f ca="1">1-CP57-CR57</f>
        <v>0.50581475238536888</v>
      </c>
      <c r="CR57" s="1">
        <f ca="1">_xlfn.NORM.S.DIST(-CJ57,1)</f>
        <v>0.48103324074340353</v>
      </c>
      <c r="CU57" t="s">
        <v>42</v>
      </c>
      <c r="CV57" s="1">
        <f ca="1"/>
        <v>1.4221214348568256E-3</v>
      </c>
      <c r="CW57" s="1">
        <f ca="1"/>
        <v>8.9749136886756631E-4</v>
      </c>
      <c r="CX57" s="1">
        <f ca="1"/>
        <v>4.1632165757632712E-3</v>
      </c>
      <c r="CY57" s="1">
        <f ca="1"/>
        <v>1.2742623829016064E-2</v>
      </c>
      <c r="CZ57" s="1">
        <f ca="1"/>
        <v>0.98077454679149623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>
        <f ca="1"/>
        <v>0</v>
      </c>
      <c r="CW58" s="1">
        <f ca="1"/>
        <v>0</v>
      </c>
      <c r="CX58" s="1">
        <f ca="1"/>
        <v>0</v>
      </c>
      <c r="CY58" s="1">
        <f ca="1"/>
        <v>0</v>
      </c>
      <c r="CZ58" s="1">
        <f ca="1"/>
        <v>1</v>
      </c>
    </row>
    <row r="59" spans="1:104">
      <c r="A59" s="9">
        <f ca="1">IF(RIGHT(A52,2)="12",(VALUE(LEFT(A52,4))+1)*100+1,A52+1)</f>
        <v>201708</v>
      </c>
      <c r="J59" s="9">
        <f ca="1">$A59</f>
        <v>201708</v>
      </c>
      <c r="R59" s="9">
        <f ca="1">$A59</f>
        <v>201708</v>
      </c>
      <c r="Z59" s="9">
        <f ca="1">$A59</f>
        <v>201708</v>
      </c>
      <c r="AH59" s="9">
        <f ca="1">$A59</f>
        <v>201708</v>
      </c>
      <c r="AP59" s="9">
        <f ca="1">$A59</f>
        <v>201708</v>
      </c>
      <c r="AX59" s="9">
        <f ca="1">$A59</f>
        <v>201708</v>
      </c>
      <c r="BF59" s="9">
        <f ca="1">$A59</f>
        <v>201708</v>
      </c>
      <c r="BN59" s="9">
        <f ca="1">$A59</f>
        <v>201708</v>
      </c>
      <c r="BO59" s="9">
        <f>BO52+1</f>
        <v>8</v>
      </c>
      <c r="BV59" s="9">
        <f ca="1">$A59</f>
        <v>201708</v>
      </c>
      <c r="BW59" s="9">
        <f>BW52+1</f>
        <v>8</v>
      </c>
      <c r="CD59" s="9">
        <f ca="1">$A59</f>
        <v>201708</v>
      </c>
      <c r="CE59" s="9">
        <f>CE52+1</f>
        <v>8</v>
      </c>
      <c r="CL59" s="9">
        <f ca="1">$A59</f>
        <v>201708</v>
      </c>
      <c r="CM59" s="9">
        <f>CM52+1</f>
        <v>8</v>
      </c>
      <c r="CT59" s="9">
        <f ca="1">$A59</f>
        <v>201708</v>
      </c>
      <c r="CU59" s="9">
        <f>CU52+1</f>
        <v>8</v>
      </c>
    </row>
    <row r="60" spans="1:104">
      <c r="A60" s="11"/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-3.8114709682433454E-2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>
        <f ca="1">VLOOKUP(CD59,regress!B:K,10,0)</f>
        <v>-4.5180097868488416E-2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0.94201250866512465</v>
      </c>
      <c r="E61" s="1">
        <f ca="1">HLOOKUP(A59,Yixin_part!$2:$7,3,0)</f>
        <v>7.9874913348752814E-3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0.94201250866512465</v>
      </c>
      <c r="M61" s="1">
        <f t="shared" ref="M61:M64" ca="1" si="127">IF(TYPE(E61)=1,IF(E61&gt;100%,100%,IF(E61&lt;0,0,E61)),E61)</f>
        <v>7.9874913348752814E-3</v>
      </c>
      <c r="N61" s="1">
        <f t="shared" ref="N61:N64" si="128">IF(TYPE(F61)=1,IF(F61&gt;100%,100%,IF(F61&lt;0,0,F61)),F61)</f>
        <v>0</v>
      </c>
      <c r="O61" s="1">
        <f t="shared" ref="O61:O64" si="129">IF(TYPE(G61)=1,IF(G61&gt;100%,100%,IF(G61&lt;0,0,G61)),G61)</f>
        <v>0</v>
      </c>
      <c r="P61" s="1">
        <f t="shared" ref="P61:P64" si="130">IF(TYPE(H61)=1,IF(H61&gt;100%,100%,IF(H61&lt;0,0,H61)),H61)</f>
        <v>0</v>
      </c>
      <c r="S61" t="s">
        <v>2</v>
      </c>
      <c r="T61" s="1">
        <f ca="1">IFERROR(L61/SUM($L61:$P61),"")</f>
        <v>0.99159211438434181</v>
      </c>
      <c r="U61" s="1">
        <f t="shared" ref="U61:U64" ca="1" si="131">IFERROR(M61/SUM($L61:$P61),"")</f>
        <v>8.4078856156581915E-3</v>
      </c>
      <c r="V61" s="1">
        <f t="shared" ref="V61:V64" ca="1" si="132">IFERROR(N61/SUM($L61:$P61),"")</f>
        <v>0</v>
      </c>
      <c r="W61" s="1">
        <f t="shared" ref="W61:W64" ca="1" si="133">IFERROR(O61/SUM($L61:$P61),"")</f>
        <v>0</v>
      </c>
      <c r="X61" s="1">
        <f t="shared" ref="X61:X64" ca="1" si="134">IFERROR(P61/SUM($L61:$P61),"")</f>
        <v>0</v>
      </c>
      <c r="AA61" t="s">
        <v>2</v>
      </c>
      <c r="AB61" s="1">
        <f ca="1">IFERROR(T61,"")</f>
        <v>0.99159211438434181</v>
      </c>
      <c r="AC61" s="1">
        <f t="shared" ref="AC61:AC64" ca="1" si="135">IFERROR(U61,"")</f>
        <v>8.4078856156581915E-3</v>
      </c>
      <c r="AD61" s="1">
        <f t="shared" ref="AD61:AD64" ca="1" si="136">IFERROR(V61,"")</f>
        <v>0</v>
      </c>
      <c r="AE61" s="1">
        <f t="shared" ref="AE61:AE64" ca="1" si="137">IFERROR(W61,"")</f>
        <v>0</v>
      </c>
      <c r="AF61" s="1">
        <f t="shared" ref="AF61:AF64" ca="1" si="138">IFERROR(X61,"")</f>
        <v>0</v>
      </c>
      <c r="AI61" t="s">
        <v>2</v>
      </c>
      <c r="AJ61" s="1">
        <f ca="1">IFERROR(AB61,"")</f>
        <v>0.99159211438434181</v>
      </c>
      <c r="AK61" s="1">
        <f ca="1">IF(AC61="","",SUM(AC61:AF61))</f>
        <v>8.4078856156581915E-3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0.99159211438434181</v>
      </c>
      <c r="AS61" s="1">
        <f ca="1">IF(AK61="",AS54,MIN(AK61,50%))</f>
        <v>8.4078856156581915E-3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2.3907112696766806</v>
      </c>
      <c r="BB61" s="10"/>
      <c r="BC61" s="10"/>
      <c r="BG61" t="s">
        <v>2</v>
      </c>
      <c r="BH61" s="10"/>
      <c r="BI61" s="10">
        <f ca="1">BA61-$BA$5</f>
        <v>-2.2123097369564526E-2</v>
      </c>
      <c r="BJ61" s="10"/>
      <c r="BK61" s="10"/>
      <c r="BO61" t="s">
        <v>2</v>
      </c>
      <c r="BP61" s="1">
        <f ca="1">AR61</f>
        <v>0.99159211438434181</v>
      </c>
      <c r="BQ61" s="1">
        <f t="shared" ref="BQ61:BT64" ca="1" si="139">AS61</f>
        <v>8.4078856156581915E-3</v>
      </c>
      <c r="BR61" s="1">
        <f t="shared" si="139"/>
        <v>0</v>
      </c>
      <c r="BS61" s="1">
        <f t="shared" si="139"/>
        <v>0</v>
      </c>
      <c r="BT61" s="1">
        <f t="shared" si="139"/>
        <v>0</v>
      </c>
      <c r="BW61" t="s">
        <v>2</v>
      </c>
      <c r="BX61" s="1" cm="1">
        <f t="array" aca="1" ref="BX61:CB65" ca="1">MMULT(BX54:CB58,BP61:BT65)</f>
        <v>0.95722571779940013</v>
      </c>
      <c r="BY61" s="1">
        <f ca="1"/>
        <v>1.4239413111868047E-2</v>
      </c>
      <c r="BZ61" s="1">
        <f ca="1"/>
        <v>1.0029273446313216E-2</v>
      </c>
      <c r="CA61" s="1">
        <f ca="1"/>
        <v>7.4545235184144774E-3</v>
      </c>
      <c r="CB61" s="1">
        <f ca="1"/>
        <v>1.1051072124004009E-2</v>
      </c>
      <c r="CE61" t="s">
        <v>2</v>
      </c>
      <c r="CF61" s="10"/>
      <c r="CG61" s="10">
        <f ca="1">MAX($CG$5+CD60,0)</f>
        <v>2.2899740079960069</v>
      </c>
      <c r="CH61" s="10"/>
      <c r="CI61" s="10"/>
      <c r="CJ61" s="10"/>
      <c r="CM61" t="s">
        <v>2</v>
      </c>
      <c r="CN61" s="1">
        <f ca="1">1-CO61</f>
        <v>0.98898858828375291</v>
      </c>
      <c r="CO61" s="1">
        <f ca="1">_xlfn.NORM.S.DIST(-CG61,1)</f>
        <v>1.1011411716247126E-2</v>
      </c>
      <c r="CP61" s="1">
        <v>0</v>
      </c>
      <c r="CQ61" s="1">
        <v>0</v>
      </c>
      <c r="CR61" s="1">
        <v>0</v>
      </c>
      <c r="CU61" t="s">
        <v>2</v>
      </c>
      <c r="CV61" s="1" cm="1">
        <f t="array" aca="1" ref="CV61:CZ65" ca="1">MMULT(CV54:CZ58,CN61:CR65)</f>
        <v>0.95017427093056372</v>
      </c>
      <c r="CW61" s="1">
        <f ca="1"/>
        <v>1.8324891554704664E-2</v>
      </c>
      <c r="CX61" s="1">
        <f ca="1"/>
        <v>1.4296055911143876E-2</v>
      </c>
      <c r="CY61" s="1">
        <f ca="1"/>
        <v>7.5752757059047429E-3</v>
      </c>
      <c r="CZ61" s="1">
        <f ca="1"/>
        <v>9.6295058976831223E-3</v>
      </c>
    </row>
    <row r="62" spans="1:104">
      <c r="A62" s="11"/>
      <c r="B62" t="s">
        <v>1</v>
      </c>
      <c r="C62" s="1">
        <v>0</v>
      </c>
      <c r="D62" s="1">
        <f ca="1">(1-F62)/3</f>
        <v>0.16330960907322567</v>
      </c>
      <c r="E62" s="1">
        <f ca="1">(1-F62)/3*2</f>
        <v>0.32661921814645134</v>
      </c>
      <c r="F62" s="1">
        <f ca="1">HLOOKUP(A59,Yixin_part!$2:$7,4,0)</f>
        <v>0.51007117278032299</v>
      </c>
      <c r="G62" s="1">
        <v>0</v>
      </c>
      <c r="H62" s="1">
        <v>0</v>
      </c>
      <c r="K62" t="s">
        <v>1</v>
      </c>
      <c r="L62" s="1">
        <f t="shared" ref="L62:L64" ca="1" si="140">IF(TYPE(D62)=1,IF(D62&gt;100%,100%,IF(D62&lt;0,0,D62)),D62)</f>
        <v>0.16330960907322567</v>
      </c>
      <c r="M62" s="1">
        <f t="shared" ca="1" si="127"/>
        <v>0.32661921814645134</v>
      </c>
      <c r="N62" s="1">
        <f t="shared" ca="1" si="128"/>
        <v>0.51007117278032299</v>
      </c>
      <c r="O62" s="1">
        <f t="shared" si="129"/>
        <v>0</v>
      </c>
      <c r="P62" s="1">
        <f t="shared" si="130"/>
        <v>0</v>
      </c>
      <c r="S62" t="s">
        <v>1</v>
      </c>
      <c r="T62" s="1">
        <f t="shared" ref="T62:T64" ca="1" si="141">IFERROR(L62/SUM($L62:$P62),"")</f>
        <v>0.16330960907322567</v>
      </c>
      <c r="U62" s="1">
        <f t="shared" ca="1" si="131"/>
        <v>0.32661921814645134</v>
      </c>
      <c r="V62" s="1">
        <f t="shared" ca="1" si="132"/>
        <v>0.51007117278032299</v>
      </c>
      <c r="W62" s="1">
        <f t="shared" ca="1" si="133"/>
        <v>0</v>
      </c>
      <c r="X62" s="1">
        <f t="shared" ca="1" si="134"/>
        <v>0</v>
      </c>
      <c r="AA62" t="s">
        <v>1</v>
      </c>
      <c r="AB62" s="1">
        <f t="shared" ref="AB62:AB64" ca="1" si="142">IFERROR(T62,"")</f>
        <v>0.16330960907322567</v>
      </c>
      <c r="AC62" s="1">
        <f t="shared" ca="1" si="135"/>
        <v>0.32661921814645134</v>
      </c>
      <c r="AD62" s="1">
        <f t="shared" ca="1" si="136"/>
        <v>0.51007117278032299</v>
      </c>
      <c r="AE62" s="1">
        <f t="shared" ca="1" si="137"/>
        <v>0</v>
      </c>
      <c r="AF62" s="1">
        <f t="shared" ca="1" si="138"/>
        <v>0</v>
      </c>
      <c r="AI62" t="s">
        <v>1</v>
      </c>
      <c r="AJ62" s="1">
        <f ca="1">IF(AB62="","",(SUM(AB62)))</f>
        <v>0.16330960907322567</v>
      </c>
      <c r="AK62" s="1">
        <f ca="1">IFERROR(AC62,"")</f>
        <v>0.32661921814645134</v>
      </c>
      <c r="AL62" s="1">
        <f ca="1">IF(AD62="","",(SUM(AD62:AF62)))</f>
        <v>0.51007117278032299</v>
      </c>
      <c r="AM62" s="1">
        <v>0</v>
      </c>
      <c r="AN62" s="1">
        <v>0</v>
      </c>
      <c r="AP62" s="34">
        <f ca="1">IF(AK62&gt;=MAX(AJ62,AL62),0,(MAX(AJ62,AL62)-AK62)/(2*MAX(AJ62,AL62)+MIN(AJ62,AL62)))</f>
        <v>0.15501428166606623</v>
      </c>
      <c r="AQ62" t="s">
        <v>1</v>
      </c>
      <c r="AR62" s="1">
        <f ca="1">IF(AK62="",AR55,AJ62*(1-$AP62))</f>
        <v>0.1379942873335735</v>
      </c>
      <c r="AS62" s="1">
        <f ca="1">IF(AK62="",AS55,AK62+AJ62*$AP62+AL62*$AP62)</f>
        <v>0.43100285633321322</v>
      </c>
      <c r="AT62" s="1">
        <f ca="1">IF(AK62="",AT55,AL62*(1-$AP62))</f>
        <v>0.43100285633321328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-1.0893749469994967</v>
      </c>
      <c r="BA62" s="10"/>
      <c r="BB62" s="10">
        <f ca="1">-_xlfn.NORM.S.INV(IF(AT62=0,0.01%,AT62))</f>
        <v>0.17382154374801942</v>
      </c>
      <c r="BC62" s="10"/>
      <c r="BG62" t="s">
        <v>1</v>
      </c>
      <c r="BH62" s="10">
        <f ca="1">AZ62-$AZ$6</f>
        <v>4.9113852999831176E-2</v>
      </c>
      <c r="BI62" s="10"/>
      <c r="BJ62" s="10">
        <f ca="1">BB62-$BB$6</f>
        <v>1.3390813023601289E-2</v>
      </c>
      <c r="BK62" s="10"/>
      <c r="BO62" t="s">
        <v>1</v>
      </c>
      <c r="BP62" s="1">
        <f t="shared" ref="BP62:BP64" ca="1" si="143">AR62</f>
        <v>0.1379942873335735</v>
      </c>
      <c r="BQ62" s="1">
        <f t="shared" ca="1" si="139"/>
        <v>0.43100285633321322</v>
      </c>
      <c r="BR62" s="1">
        <f t="shared" ca="1" si="139"/>
        <v>0.43100285633321328</v>
      </c>
      <c r="BS62" s="1">
        <f t="shared" si="139"/>
        <v>0</v>
      </c>
      <c r="BT62" s="1">
        <f t="shared" si="139"/>
        <v>0</v>
      </c>
      <c r="BW62" t="s">
        <v>1</v>
      </c>
      <c r="BX62" s="1">
        <f ca="1"/>
        <v>0.28856326103588503</v>
      </c>
      <c r="BY62" s="1">
        <f ca="1"/>
        <v>9.6600484374669386E-3</v>
      </c>
      <c r="BZ62" s="1">
        <f ca="1"/>
        <v>2.8509323074858008E-2</v>
      </c>
      <c r="CA62" s="1">
        <f ca="1"/>
        <v>7.7676568312976285E-2</v>
      </c>
      <c r="CB62" s="1">
        <f ca="1"/>
        <v>0.59559079913881363</v>
      </c>
      <c r="CE62" t="s">
        <v>1</v>
      </c>
      <c r="CF62" s="10">
        <f ca="1">MIN($CF$6+CD60,0)</f>
        <v>-0.7863214081028167</v>
      </c>
      <c r="CG62" s="10"/>
      <c r="CH62" s="10">
        <f ca="1">MAX($CH$6+CD60,0)</f>
        <v>0.34016731693834729</v>
      </c>
      <c r="CI62" s="10"/>
      <c r="CJ62" s="10"/>
      <c r="CM62" t="s">
        <v>1</v>
      </c>
      <c r="CN62" s="1">
        <f ca="1">_xlfn.NORM.S.DIST(CF62,1)</f>
        <v>0.21583960679162653</v>
      </c>
      <c r="CO62" s="1">
        <f ca="1">1-CN62-CP62</f>
        <v>0.41729512849723938</v>
      </c>
      <c r="CP62" s="1">
        <f ca="1">_xlfn.NORM.S.DIST(-CH62,1)</f>
        <v>0.36686526471113412</v>
      </c>
      <c r="CQ62" s="1">
        <v>0</v>
      </c>
      <c r="CR62" s="1">
        <v>0</v>
      </c>
      <c r="CU62" t="s">
        <v>1</v>
      </c>
      <c r="CV62" s="1">
        <f ca="1"/>
        <v>0.41364677074555595</v>
      </c>
      <c r="CW62" s="1">
        <f ca="1"/>
        <v>2.2776292466763486E-2</v>
      </c>
      <c r="CX62" s="1">
        <f ca="1"/>
        <v>6.8894459460626917E-2</v>
      </c>
      <c r="CY62" s="1">
        <f ca="1"/>
        <v>8.2635915125631759E-2</v>
      </c>
      <c r="CZ62" s="1">
        <f ca="1"/>
        <v>0.412046562201422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6.035937443890823E-2</v>
      </c>
      <c r="F63" s="1">
        <f ca="1">(1-G63)/3*2</f>
        <v>0.12071874887781646</v>
      </c>
      <c r="G63" s="1">
        <f ca="1">HLOOKUP(A59,Yixin_part!$2:$7,5,0)</f>
        <v>0.81892187668327532</v>
      </c>
      <c r="H63" s="1">
        <v>0</v>
      </c>
      <c r="K63" t="s">
        <v>0</v>
      </c>
      <c r="L63" s="1">
        <f t="shared" si="140"/>
        <v>0</v>
      </c>
      <c r="M63" s="1">
        <f t="shared" ca="1" si="127"/>
        <v>6.035937443890823E-2</v>
      </c>
      <c r="N63" s="1">
        <f t="shared" ca="1" si="128"/>
        <v>0.12071874887781646</v>
      </c>
      <c r="O63" s="1">
        <f t="shared" ca="1" si="129"/>
        <v>0.81892187668327532</v>
      </c>
      <c r="P63" s="1">
        <f t="shared" si="130"/>
        <v>0</v>
      </c>
      <c r="S63" t="s">
        <v>0</v>
      </c>
      <c r="T63" s="1">
        <f t="shared" ca="1" si="141"/>
        <v>0</v>
      </c>
      <c r="U63" s="1">
        <f t="shared" ca="1" si="131"/>
        <v>6.035937443890823E-2</v>
      </c>
      <c r="V63" s="1">
        <f t="shared" ca="1" si="132"/>
        <v>0.12071874887781646</v>
      </c>
      <c r="W63" s="1">
        <f t="shared" ca="1" si="133"/>
        <v>0.81892187668327532</v>
      </c>
      <c r="X63" s="1">
        <f t="shared" ca="1" si="134"/>
        <v>0</v>
      </c>
      <c r="AA63" t="s">
        <v>0</v>
      </c>
      <c r="AB63" s="1">
        <f t="shared" ca="1" si="142"/>
        <v>0</v>
      </c>
      <c r="AC63" s="1">
        <f t="shared" ca="1" si="135"/>
        <v>6.035937443890823E-2</v>
      </c>
      <c r="AD63" s="1">
        <f t="shared" ca="1" si="136"/>
        <v>0.12071874887781646</v>
      </c>
      <c r="AE63" s="1">
        <f t="shared" ca="1" si="137"/>
        <v>0.81892187668327532</v>
      </c>
      <c r="AF63" s="1">
        <f t="shared" ca="1" si="138"/>
        <v>0</v>
      </c>
      <c r="AI63" t="s">
        <v>0</v>
      </c>
      <c r="AJ63" s="1">
        <v>0</v>
      </c>
      <c r="AK63" s="1">
        <f ca="1">IF(AC63="","",(SUM(AB63:AC63)))</f>
        <v>6.035937443890823E-2</v>
      </c>
      <c r="AL63" s="1">
        <f ca="1">IFERROR(AD63,"")</f>
        <v>0.12071874887781646</v>
      </c>
      <c r="AM63" s="1">
        <f ca="1">IF(AE63="","",(SUM(AE63:AF63)))</f>
        <v>0.81892187668327532</v>
      </c>
      <c r="AN63" s="1">
        <v>0</v>
      </c>
      <c r="AP63" s="34">
        <f ca="1">IF(AL63&gt;=MAX(AK63,AM63),0,(MAX(AK63,AM63)-AL63)/(2*MAX(AK63,AM63)+MIN(AK63,AM63)))</f>
        <v>0.411142292917413</v>
      </c>
      <c r="AQ63" t="s">
        <v>0</v>
      </c>
      <c r="AR63" s="1">
        <v>0</v>
      </c>
      <c r="AS63" s="1">
        <f ca="1">IF(AL63="",AS56,AK63*(1-$AP63))</f>
        <v>3.5543082833034811E-2</v>
      </c>
      <c r="AT63" s="1">
        <f ca="1">IF(AL63="",AT56,AL63+AK63*$AP63+AM63*$AP63)</f>
        <v>0.48222845858348262</v>
      </c>
      <c r="AU63" s="1">
        <f ca="1">IF(AL63="",AU56,AM63*(1-$AP63))</f>
        <v>0.48222845858348257</v>
      </c>
      <c r="AV63" s="1">
        <v>0</v>
      </c>
      <c r="AW63" s="1"/>
      <c r="AY63" t="s">
        <v>0</v>
      </c>
      <c r="AZ63" s="10"/>
      <c r="BA63" s="10">
        <f ca="1">_xlfn.NORM.S.INV(IF(AS63=0,0.01%,AS63))</f>
        <v>-1.8049266193387921</v>
      </c>
      <c r="BB63" s="10"/>
      <c r="BC63" s="10">
        <f ca="1">-_xlfn.NORM.S.INV(IF(AU63=0,0.01%,AU63))</f>
        <v>4.4561391530087008E-2</v>
      </c>
      <c r="BG63" t="s">
        <v>0</v>
      </c>
      <c r="BH63" s="10"/>
      <c r="BI63" s="10">
        <f ca="1">BA63-$BA$7</f>
        <v>0.11641394615485545</v>
      </c>
      <c r="BJ63" s="10"/>
      <c r="BK63" s="10">
        <f ca="1">BC63-$BC$7</f>
        <v>1.0283565713184756E-2</v>
      </c>
      <c r="BO63" t="s">
        <v>0</v>
      </c>
      <c r="BP63" s="1">
        <f t="shared" si="143"/>
        <v>0</v>
      </c>
      <c r="BQ63" s="1">
        <f t="shared" ca="1" si="139"/>
        <v>3.5543082833034811E-2</v>
      </c>
      <c r="BR63" s="1">
        <f t="shared" ca="1" si="139"/>
        <v>0.48222845858348262</v>
      </c>
      <c r="BS63" s="1">
        <f t="shared" ca="1" si="139"/>
        <v>0.48222845858348257</v>
      </c>
      <c r="BT63" s="1">
        <f t="shared" si="139"/>
        <v>0</v>
      </c>
      <c r="BW63" t="s">
        <v>0</v>
      </c>
      <c r="BX63" s="1">
        <f ca="1"/>
        <v>2.0672694680323431E-2</v>
      </c>
      <c r="BY63" s="1">
        <f ca="1"/>
        <v>2.1521987721685306E-3</v>
      </c>
      <c r="BZ63" s="1">
        <f ca="1"/>
        <v>1.0320259951119086E-2</v>
      </c>
      <c r="CA63" s="1">
        <f ca="1"/>
        <v>4.0390431361734092E-2</v>
      </c>
      <c r="CB63" s="1">
        <f ca="1"/>
        <v>0.92646441523465484</v>
      </c>
      <c r="CE63" t="s">
        <v>0</v>
      </c>
      <c r="CF63" s="10"/>
      <c r="CG63" s="10">
        <f ca="1">MIN($CG$7+CD60,0)</f>
        <v>-1.5216663107157347</v>
      </c>
      <c r="CH63" s="10"/>
      <c r="CI63" s="10">
        <f ca="1">MAX($CI$7+CD60,0)</f>
        <v>0.44129447650940495</v>
      </c>
      <c r="CJ63" s="10"/>
      <c r="CM63" t="s">
        <v>0</v>
      </c>
      <c r="CN63" s="1">
        <v>0</v>
      </c>
      <c r="CO63" s="1">
        <f ca="1">_xlfn.NORM.S.DIST(CG63,1)</f>
        <v>6.404635653974948E-2</v>
      </c>
      <c r="CP63" s="1">
        <f ca="1">1-CO63-CQ63</f>
        <v>0.60645373129261859</v>
      </c>
      <c r="CQ63" s="1">
        <f ca="1">_xlfn.NORM.S.DIST(-CI63,1)</f>
        <v>0.32949991216763197</v>
      </c>
      <c r="CR63" s="1">
        <v>0</v>
      </c>
      <c r="CU63" t="s">
        <v>0</v>
      </c>
      <c r="CV63" s="1">
        <f ca="1"/>
        <v>7.4811920460620865E-2</v>
      </c>
      <c r="CW63" s="1">
        <f ca="1"/>
        <v>1.3576173947925221E-2</v>
      </c>
      <c r="CX63" s="1">
        <f ca="1"/>
        <v>5.3593413932451518E-2</v>
      </c>
      <c r="CY63" s="1">
        <f ca="1"/>
        <v>7.3224203647352298E-2</v>
      </c>
      <c r="CZ63" s="1">
        <f ca="1"/>
        <v>0.78479428801165008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1.6244342583296767E-2</v>
      </c>
      <c r="G64" s="1">
        <f ca="1">(1-H64)/3*2</f>
        <v>3.2488685166593534E-2</v>
      </c>
      <c r="H64" s="1">
        <f ca="1">MIN(HLOOKUP(A59,Yixin_part!$2:$7,6,0),1)</f>
        <v>0.9512669722501097</v>
      </c>
      <c r="K64" t="s">
        <v>42</v>
      </c>
      <c r="L64" s="1">
        <f t="shared" si="140"/>
        <v>0</v>
      </c>
      <c r="M64" s="1">
        <f t="shared" si="127"/>
        <v>0</v>
      </c>
      <c r="N64" s="1">
        <f t="shared" ca="1" si="128"/>
        <v>1.6244342583296767E-2</v>
      </c>
      <c r="O64" s="1">
        <f t="shared" ca="1" si="129"/>
        <v>3.2488685166593534E-2</v>
      </c>
      <c r="P64" s="1">
        <f t="shared" ca="1" si="130"/>
        <v>0.9512669722501097</v>
      </c>
      <c r="S64" t="s">
        <v>42</v>
      </c>
      <c r="T64" s="1">
        <f t="shared" ca="1" si="141"/>
        <v>0</v>
      </c>
      <c r="U64" s="1">
        <f t="shared" ca="1" si="131"/>
        <v>0</v>
      </c>
      <c r="V64" s="1">
        <f t="shared" ca="1" si="132"/>
        <v>1.6244342583296767E-2</v>
      </c>
      <c r="W64" s="1">
        <f t="shared" ca="1" si="133"/>
        <v>3.2488685166593534E-2</v>
      </c>
      <c r="X64" s="1">
        <f t="shared" ca="1" si="134"/>
        <v>0.9512669722501097</v>
      </c>
      <c r="AA64" t="s">
        <v>42</v>
      </c>
      <c r="AB64" s="1">
        <f t="shared" ca="1" si="142"/>
        <v>0</v>
      </c>
      <c r="AC64" s="1">
        <f t="shared" ca="1" si="135"/>
        <v>0</v>
      </c>
      <c r="AD64" s="1">
        <f t="shared" ca="1" si="136"/>
        <v>1.6244342583296767E-2</v>
      </c>
      <c r="AE64" s="1">
        <f t="shared" ca="1" si="137"/>
        <v>3.2488685166593534E-2</v>
      </c>
      <c r="AF64" s="1">
        <f t="shared" ca="1" si="138"/>
        <v>0.9512669722501097</v>
      </c>
      <c r="AI64" t="s">
        <v>42</v>
      </c>
      <c r="AJ64" s="1">
        <v>0</v>
      </c>
      <c r="AK64" s="1">
        <v>0</v>
      </c>
      <c r="AL64" s="1">
        <f ca="1">IF(AD64="","",(SUM(AB64:AD64)))</f>
        <v>1.6244342583296767E-2</v>
      </c>
      <c r="AM64" s="1">
        <f ca="1">IFERROR(AE64,"")</f>
        <v>3.2488685166593534E-2</v>
      </c>
      <c r="AN64" s="1">
        <f ca="1">IF(AF64="","",(SUM(AF64)))</f>
        <v>0.9512669722501097</v>
      </c>
      <c r="AP64" s="34">
        <f ca="1">IF(AM64&gt;=MAX(AL64,AN64),0,(MAX(AL64,AN64)-AM64)/(2*MAX(AL64,AN64)+MIN(AL64,AN64)))</f>
        <v>0.47883504481387001</v>
      </c>
      <c r="AQ64" t="s">
        <v>42</v>
      </c>
      <c r="AR64" s="1">
        <v>0</v>
      </c>
      <c r="AS64" s="1">
        <v>0</v>
      </c>
      <c r="AT64" s="1">
        <f ca="1">IF(AM64="",AT57,AL64*(1-$AP64))</f>
        <v>8.4659820744520022E-3</v>
      </c>
      <c r="AU64" s="1">
        <f ca="1">IF(AM64="",AU57,AM64+AL64*$AP64+AN64*$AP64)</f>
        <v>0.49576700896277404</v>
      </c>
      <c r="AV64" s="1">
        <f ca="1">IF(AM64="",AV57,AN64*(1-$AP64))</f>
        <v>0.49576700896277393</v>
      </c>
      <c r="AW64" s="1"/>
      <c r="AY64" t="s">
        <v>42</v>
      </c>
      <c r="AZ64" s="10"/>
      <c r="BA64" s="10"/>
      <c r="BB64" s="10">
        <f ca="1">_xlfn.NORM.S.INV(IF(AT64=0,0.01%,AT64))</f>
        <v>-2.3881817888656771</v>
      </c>
      <c r="BC64" s="10"/>
      <c r="BD64" s="10">
        <f ca="1">-_xlfn.NORM.S.INV(IF(AV64=0,0.01%,AV64))</f>
        <v>1.0610734123128577E-2</v>
      </c>
      <c r="BG64" t="s">
        <v>42</v>
      </c>
      <c r="BH64" s="10"/>
      <c r="BI64" s="10"/>
      <c r="BJ64" s="10">
        <f ca="1">BB64-$BB$8</f>
        <v>-0.4141702008249486</v>
      </c>
      <c r="BK64" s="10"/>
      <c r="BL64" s="10">
        <f ca="1">BD64-$BD$8</f>
        <v>-1.9711847473993731E-2</v>
      </c>
      <c r="BO64" t="s">
        <v>42</v>
      </c>
      <c r="BP64" s="1">
        <f t="shared" si="143"/>
        <v>0</v>
      </c>
      <c r="BQ64" s="1">
        <f t="shared" si="139"/>
        <v>0</v>
      </c>
      <c r="BR64" s="1">
        <f t="shared" ca="1" si="139"/>
        <v>8.4659820744520022E-3</v>
      </c>
      <c r="BS64" s="1">
        <f t="shared" ca="1" si="139"/>
        <v>0.49576700896277404</v>
      </c>
      <c r="BT64" s="1">
        <f t="shared" ca="1" si="139"/>
        <v>0.49576700896277393</v>
      </c>
      <c r="BW64" t="s">
        <v>42</v>
      </c>
      <c r="BX64" s="1">
        <f ca="1"/>
        <v>7.1307888299897637E-4</v>
      </c>
      <c r="BY64" s="1">
        <f ca="1"/>
        <v>2.1292473530750154E-4</v>
      </c>
      <c r="BZ64" s="1">
        <f ca="1"/>
        <v>1.3080319951882082E-3</v>
      </c>
      <c r="CA64" s="1">
        <f ca="1"/>
        <v>7.6488152615542667E-3</v>
      </c>
      <c r="CB64" s="1">
        <f ca="1"/>
        <v>0.99011714912495097</v>
      </c>
      <c r="CE64" t="s">
        <v>42</v>
      </c>
      <c r="CF64" s="10"/>
      <c r="CG64" s="10"/>
      <c r="CH64" s="10">
        <f ca="1">MIN($CH$8+CD60,0)</f>
        <v>-2.2992747719639248</v>
      </c>
      <c r="CI64" s="10"/>
      <c r="CJ64" s="10">
        <f ca="1">MAX($CJ$8+CD60,0)</f>
        <v>0</v>
      </c>
      <c r="CM64" t="s">
        <v>42</v>
      </c>
      <c r="CN64" s="1">
        <v>0</v>
      </c>
      <c r="CO64" s="1">
        <v>0</v>
      </c>
      <c r="CP64" s="1">
        <f ca="1">_xlfn.NORM.S.DIST(CH64,1)</f>
        <v>1.0744670724934418E-2</v>
      </c>
      <c r="CQ64" s="1">
        <f ca="1">1-CP64-CR64</f>
        <v>0.48925532927506554</v>
      </c>
      <c r="CR64" s="1">
        <f ca="1">_xlfn.NORM.S.DIST(-CJ64,1)</f>
        <v>0.5</v>
      </c>
      <c r="CU64" t="s">
        <v>42</v>
      </c>
      <c r="CV64" s="1">
        <f ca="1"/>
        <v>1.6001760543823712E-3</v>
      </c>
      <c r="CW64" s="1">
        <f ca="1"/>
        <v>6.5681719388999246E-4</v>
      </c>
      <c r="CX64" s="1">
        <f ca="1"/>
        <v>2.9909719323809531E-3</v>
      </c>
      <c r="CY64" s="1">
        <f ca="1"/>
        <v>7.6061761133423781E-3</v>
      </c>
      <c r="CZ64" s="1">
        <f ca="1"/>
        <v>0.98714585870600424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>
        <f ca="1"/>
        <v>0</v>
      </c>
      <c r="CW65" s="1">
        <f ca="1"/>
        <v>0</v>
      </c>
      <c r="CX65" s="1">
        <f ca="1"/>
        <v>0</v>
      </c>
      <c r="CY65" s="1">
        <f ca="1"/>
        <v>0</v>
      </c>
      <c r="CZ65" s="1">
        <f ca="1"/>
        <v>1</v>
      </c>
    </row>
    <row r="66" spans="1:104">
      <c r="A66" s="9">
        <f ca="1">IF(RIGHT(A59,2)="12",(VALUE(LEFT(A59,4))+1)*100+1,A59+1)</f>
        <v>201709</v>
      </c>
      <c r="J66" s="9">
        <f ca="1">$A66</f>
        <v>201709</v>
      </c>
      <c r="R66" s="9">
        <f ca="1">$A66</f>
        <v>201709</v>
      </c>
      <c r="Z66" s="9">
        <f ca="1">$A66</f>
        <v>201709</v>
      </c>
      <c r="AH66" s="9">
        <f ca="1">$A66</f>
        <v>201709</v>
      </c>
      <c r="AP66" s="9">
        <f ca="1">$A66</f>
        <v>201709</v>
      </c>
      <c r="AX66" s="9">
        <f ca="1">$A66</f>
        <v>201709</v>
      </c>
      <c r="BF66" s="9">
        <f ca="1">$A66</f>
        <v>201709</v>
      </c>
      <c r="BN66" s="9">
        <f ca="1">$A66</f>
        <v>201709</v>
      </c>
      <c r="BO66" s="9">
        <f>BO59+1</f>
        <v>9</v>
      </c>
      <c r="BV66" s="9">
        <f ca="1">$A66</f>
        <v>201709</v>
      </c>
      <c r="BW66" s="9">
        <f>BW59+1</f>
        <v>9</v>
      </c>
      <c r="CD66" s="9">
        <f ca="1">$A66</f>
        <v>201709</v>
      </c>
      <c r="CE66" s="9">
        <f>CE59+1</f>
        <v>9</v>
      </c>
      <c r="CL66" s="9">
        <f ca="1">$A66</f>
        <v>201709</v>
      </c>
      <c r="CM66" s="9">
        <f>CM59+1</f>
        <v>9</v>
      </c>
      <c r="CT66" s="9">
        <f ca="1">$A66</f>
        <v>201709</v>
      </c>
      <c r="CU66" s="9">
        <f>CU59+1</f>
        <v>9</v>
      </c>
    </row>
    <row r="67" spans="1:104">
      <c r="A67" s="11"/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-0.11579340071806896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>
        <f ca="1">VLOOKUP(CD66,regress!B:K,10,0)</f>
        <v>1.3332223595291078E-2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0.94000545399386315</v>
      </c>
      <c r="E68" s="1">
        <f ca="1">HLOOKUP(A66,Yixin_part!$2:$7,3,0)</f>
        <v>9.9945460061368566E-3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0.94000545399386315</v>
      </c>
      <c r="M68" s="1">
        <f t="shared" ref="M68:M71" ca="1" si="144">IF(TYPE(E68)=1,IF(E68&gt;100%,100%,IF(E68&lt;0,0,E68)),E68)</f>
        <v>9.9945460061368566E-3</v>
      </c>
      <c r="N68" s="1">
        <f t="shared" ref="N68:N71" si="145">IF(TYPE(F68)=1,IF(F68&gt;100%,100%,IF(F68&lt;0,0,F68)),F68)</f>
        <v>0</v>
      </c>
      <c r="O68" s="1">
        <f t="shared" ref="O68:O71" si="146">IF(TYPE(G68)=1,IF(G68&gt;100%,100%,IF(G68&lt;0,0,G68)),G68)</f>
        <v>0</v>
      </c>
      <c r="P68" s="1">
        <f t="shared" ref="P68:P71" si="147">IF(TYPE(H68)=1,IF(H68&gt;100%,100%,IF(H68&lt;0,0,H68)),H68)</f>
        <v>0</v>
      </c>
      <c r="S68" t="s">
        <v>2</v>
      </c>
      <c r="T68" s="1">
        <f ca="1">IFERROR(L68/SUM($L68:$P68),"")</f>
        <v>0.98947942525669808</v>
      </c>
      <c r="U68" s="1">
        <f t="shared" ref="U68:U71" ca="1" si="148">IFERROR(M68/SUM($L68:$P68),"")</f>
        <v>1.0520574743301954E-2</v>
      </c>
      <c r="V68" s="1">
        <f t="shared" ref="V68:V71" ca="1" si="149">IFERROR(N68/SUM($L68:$P68),"")</f>
        <v>0</v>
      </c>
      <c r="W68" s="1">
        <f t="shared" ref="W68:W71" ca="1" si="150">IFERROR(O68/SUM($L68:$P68),"")</f>
        <v>0</v>
      </c>
      <c r="X68" s="1">
        <f t="shared" ref="X68:X71" ca="1" si="151">IFERROR(P68/SUM($L68:$P68),"")</f>
        <v>0</v>
      </c>
      <c r="AA68" t="s">
        <v>2</v>
      </c>
      <c r="AB68" s="1">
        <f ca="1">IFERROR(T68,"")</f>
        <v>0.98947942525669808</v>
      </c>
      <c r="AC68" s="1">
        <f t="shared" ref="AC68:AC71" ca="1" si="152">IFERROR(U68,"")</f>
        <v>1.0520574743301954E-2</v>
      </c>
      <c r="AD68" s="1">
        <f t="shared" ref="AD68:AD71" ca="1" si="153">IFERROR(V68,"")</f>
        <v>0</v>
      </c>
      <c r="AE68" s="1">
        <f t="shared" ref="AE68:AE71" ca="1" si="154">IFERROR(W68,"")</f>
        <v>0</v>
      </c>
      <c r="AF68" s="1">
        <f t="shared" ref="AF68:AF71" ca="1" si="155">IFERROR(X68,"")</f>
        <v>0</v>
      </c>
      <c r="AI68" t="s">
        <v>2</v>
      </c>
      <c r="AJ68" s="1">
        <f ca="1">IFERROR(AB68,"")</f>
        <v>0.98947942525669808</v>
      </c>
      <c r="AK68" s="1">
        <f ca="1">IF(AC68="","",SUM(AC68:AF68))</f>
        <v>1.0520574743301954E-2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0.98947942525669808</v>
      </c>
      <c r="AS68" s="1">
        <f ca="1">IF(AK68="",AS61,MIN(AK68,50%))</f>
        <v>1.0520574743301954E-2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2.3072452916446755</v>
      </c>
      <c r="BB68" s="10"/>
      <c r="BC68" s="10"/>
      <c r="BG68" t="s">
        <v>2</v>
      </c>
      <c r="BH68" s="10"/>
      <c r="BI68" s="10">
        <f ca="1">BA68-$BA$5</f>
        <v>-0.10558907540156959</v>
      </c>
      <c r="BJ68" s="10"/>
      <c r="BK68" s="10"/>
      <c r="BO68" t="s">
        <v>2</v>
      </c>
      <c r="BP68" s="1">
        <f ca="1">AR68</f>
        <v>0.98947942525669808</v>
      </c>
      <c r="BQ68" s="1">
        <f t="shared" ref="BQ68:BT71" ca="1" si="156">AS68</f>
        <v>1.0520574743301954E-2</v>
      </c>
      <c r="BR68" s="1">
        <f t="shared" si="156"/>
        <v>0</v>
      </c>
      <c r="BS68" s="1">
        <f t="shared" si="156"/>
        <v>0</v>
      </c>
      <c r="BT68" s="1">
        <f t="shared" si="156"/>
        <v>0</v>
      </c>
      <c r="BW68" t="s">
        <v>2</v>
      </c>
      <c r="BX68" s="1" cm="1">
        <f t="array" aca="1" ref="BX68:CB72" ca="1">MMULT(BX61:CB65,BP68:BT72)</f>
        <v>0.94833412422608754</v>
      </c>
      <c r="BY68" s="1">
        <f ca="1"/>
        <v>1.6833126211356103E-2</v>
      </c>
      <c r="BZ68" s="1">
        <f ca="1"/>
        <v>1.1512509753568058E-2</v>
      </c>
      <c r="CA68" s="1">
        <f ca="1"/>
        <v>8.5838170756688727E-3</v>
      </c>
      <c r="CB68" s="1">
        <f ca="1"/>
        <v>1.4736422733319304E-2</v>
      </c>
      <c r="CE68" t="s">
        <v>2</v>
      </c>
      <c r="CF68" s="10"/>
      <c r="CG68" s="10">
        <f ca="1">MAX($CG$5+CD67,0)</f>
        <v>2.3484863294597864</v>
      </c>
      <c r="CH68" s="10"/>
      <c r="CI68" s="10"/>
      <c r="CJ68" s="10"/>
      <c r="CM68" t="s">
        <v>2</v>
      </c>
      <c r="CN68" s="1">
        <f ca="1">1-CO68</f>
        <v>0.99057505443120508</v>
      </c>
      <c r="CO68" s="1">
        <f ca="1">_xlfn.NORM.S.DIST(-CG68,1)</f>
        <v>9.4249455687949665E-3</v>
      </c>
      <c r="CP68" s="1">
        <v>0</v>
      </c>
      <c r="CQ68" s="1">
        <v>0</v>
      </c>
      <c r="CR68" s="1">
        <v>0</v>
      </c>
      <c r="CU68" t="s">
        <v>2</v>
      </c>
      <c r="CV68" s="1" cm="1">
        <f t="array" aca="1" ref="CV68:CZ72" ca="1">MMULT(CV61:CZ65,CN68:CR72)</f>
        <v>0.94549532269133096</v>
      </c>
      <c r="CW68" s="1">
        <f ca="1"/>
        <v>1.7705775430760969E-2</v>
      </c>
      <c r="CX68" s="1">
        <f ca="1"/>
        <v>1.5277125915257506E-2</v>
      </c>
      <c r="CY68" s="1">
        <f ca="1"/>
        <v>8.1907254840975791E-3</v>
      </c>
      <c r="CZ68" s="1">
        <f ca="1"/>
        <v>1.3331050478553097E-2</v>
      </c>
    </row>
    <row r="69" spans="1:104">
      <c r="A69" s="11"/>
      <c r="B69" t="s">
        <v>1</v>
      </c>
      <c r="C69" s="1">
        <v>0</v>
      </c>
      <c r="D69" s="1">
        <f ca="1">(1-F69)/3</f>
        <v>0.11711089674021302</v>
      </c>
      <c r="E69" s="1">
        <f ca="1">(1-F69)/3*2</f>
        <v>0.23422179348042604</v>
      </c>
      <c r="F69" s="1">
        <f ca="1">HLOOKUP(A66,Yixin_part!$2:$7,4,0)</f>
        <v>0.64866730977936093</v>
      </c>
      <c r="G69" s="1">
        <v>0</v>
      </c>
      <c r="H69" s="1">
        <v>0</v>
      </c>
      <c r="K69" t="s">
        <v>1</v>
      </c>
      <c r="L69" s="1">
        <f t="shared" ref="L69:L71" ca="1" si="157">IF(TYPE(D69)=1,IF(D69&gt;100%,100%,IF(D69&lt;0,0,D69)),D69)</f>
        <v>0.11711089674021302</v>
      </c>
      <c r="M69" s="1">
        <f t="shared" ca="1" si="144"/>
        <v>0.23422179348042604</v>
      </c>
      <c r="N69" s="1">
        <f t="shared" ca="1" si="145"/>
        <v>0.64866730977936093</v>
      </c>
      <c r="O69" s="1">
        <f t="shared" si="146"/>
        <v>0</v>
      </c>
      <c r="P69" s="1">
        <f t="shared" si="147"/>
        <v>0</v>
      </c>
      <c r="S69" t="s">
        <v>1</v>
      </c>
      <c r="T69" s="1">
        <f t="shared" ref="T69:T71" ca="1" si="158">IFERROR(L69/SUM($L69:$P69),"")</f>
        <v>0.11711089674021302</v>
      </c>
      <c r="U69" s="1">
        <f t="shared" ca="1" si="148"/>
        <v>0.23422179348042604</v>
      </c>
      <c r="V69" s="1">
        <f t="shared" ca="1" si="149"/>
        <v>0.64866730977936093</v>
      </c>
      <c r="W69" s="1">
        <f t="shared" ca="1" si="150"/>
        <v>0</v>
      </c>
      <c r="X69" s="1">
        <f t="shared" ca="1" si="151"/>
        <v>0</v>
      </c>
      <c r="AA69" t="s">
        <v>1</v>
      </c>
      <c r="AB69" s="1">
        <f t="shared" ref="AB69:AB71" ca="1" si="159">IFERROR(T69,"")</f>
        <v>0.11711089674021302</v>
      </c>
      <c r="AC69" s="1">
        <f t="shared" ca="1" si="152"/>
        <v>0.23422179348042604</v>
      </c>
      <c r="AD69" s="1">
        <f t="shared" ca="1" si="153"/>
        <v>0.64866730977936093</v>
      </c>
      <c r="AE69" s="1">
        <f t="shared" ca="1" si="154"/>
        <v>0</v>
      </c>
      <c r="AF69" s="1">
        <f t="shared" ca="1" si="155"/>
        <v>0</v>
      </c>
      <c r="AI69" t="s">
        <v>1</v>
      </c>
      <c r="AJ69" s="1">
        <f ca="1">IF(AB69="","",(SUM(AB69)))</f>
        <v>0.11711089674021302</v>
      </c>
      <c r="AK69" s="1">
        <f ca="1">IFERROR(AC69,"")</f>
        <v>0.23422179348042604</v>
      </c>
      <c r="AL69" s="1">
        <f ca="1">IF(AD69="","",(SUM(AD69:AF69)))</f>
        <v>0.64866730977936093</v>
      </c>
      <c r="AM69" s="1">
        <v>0</v>
      </c>
      <c r="AN69" s="1">
        <v>0</v>
      </c>
      <c r="AP69" s="34">
        <f ca="1">IF(AK69&gt;=MAX(AJ69,AL69),0,(MAX(AJ69,AL69)-AK69)/(2*MAX(AJ69,AL69)+MIN(AJ69,AL69)))</f>
        <v>0.2930091767573918</v>
      </c>
      <c r="AQ69" t="s">
        <v>1</v>
      </c>
      <c r="AR69" s="1">
        <f ca="1">IF(AK69="",AR62,AJ69*(1-$AP69))</f>
        <v>8.2796329297043281E-2</v>
      </c>
      <c r="AS69" s="1">
        <f ca="1">IF(AK69="",AS62,AK69+AJ69*$AP69+AL69*$AP69)</f>
        <v>0.45860183535147836</v>
      </c>
      <c r="AT69" s="1">
        <f ca="1">IF(AK69="",AT62,AL69*(1-$AP69))</f>
        <v>0.45860183535147836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-1.3865053145622697</v>
      </c>
      <c r="BA69" s="10"/>
      <c r="BB69" s="10">
        <f ca="1">-_xlfn.NORM.S.INV(IF(AT69=0,0.01%,AT69))</f>
        <v>0.10395675042147541</v>
      </c>
      <c r="BC69" s="10"/>
      <c r="BG69" t="s">
        <v>1</v>
      </c>
      <c r="BH69" s="10">
        <f ca="1">AZ69-$AZ$6</f>
        <v>-0.24801651456294183</v>
      </c>
      <c r="BI69" s="10"/>
      <c r="BJ69" s="10">
        <f ca="1">BB69-$BB$6</f>
        <v>-5.647398030294272E-2</v>
      </c>
      <c r="BK69" s="10"/>
      <c r="BO69" t="s">
        <v>1</v>
      </c>
      <c r="BP69" s="1">
        <f t="shared" ref="BP69:BP71" ca="1" si="160">AR69</f>
        <v>8.2796329297043281E-2</v>
      </c>
      <c r="BQ69" s="1">
        <f t="shared" ca="1" si="156"/>
        <v>0.45860183535147836</v>
      </c>
      <c r="BR69" s="1">
        <f t="shared" ca="1" si="156"/>
        <v>0.45860183535147836</v>
      </c>
      <c r="BS69" s="1">
        <f t="shared" si="156"/>
        <v>0</v>
      </c>
      <c r="BT69" s="1">
        <f t="shared" si="156"/>
        <v>0</v>
      </c>
      <c r="BW69" t="s">
        <v>1</v>
      </c>
      <c r="BX69" s="1">
        <f ca="1"/>
        <v>0.28632722623143997</v>
      </c>
      <c r="BY69" s="1">
        <f ca="1"/>
        <v>8.1264209998870504E-3</v>
      </c>
      <c r="BZ69" s="1">
        <f ca="1"/>
        <v>1.9227983865379595E-2</v>
      </c>
      <c r="CA69" s="1">
        <f ca="1"/>
        <v>5.2326002225708948E-2</v>
      </c>
      <c r="CB69" s="1">
        <f ca="1"/>
        <v>0.63399236667758441</v>
      </c>
      <c r="CE69" t="s">
        <v>1</v>
      </c>
      <c r="CF69" s="10">
        <f ca="1">MIN($CF$6+CD67,0)</f>
        <v>-0.72780908663903721</v>
      </c>
      <c r="CG69" s="10"/>
      <c r="CH69" s="10">
        <f ca="1">MAX($CH$6+CD67,0)</f>
        <v>0.39867963840212678</v>
      </c>
      <c r="CI69" s="10"/>
      <c r="CJ69" s="10"/>
      <c r="CM69" t="s">
        <v>1</v>
      </c>
      <c r="CN69" s="1">
        <f ca="1">_xlfn.NORM.S.DIST(CF69,1)</f>
        <v>0.23336523069678694</v>
      </c>
      <c r="CO69" s="1">
        <f ca="1">1-CN69-CP69</f>
        <v>0.42157013287626954</v>
      </c>
      <c r="CP69" s="1">
        <f ca="1">_xlfn.NORM.S.DIST(-CH69,1)</f>
        <v>0.34506463642694352</v>
      </c>
      <c r="CQ69" s="1">
        <v>0</v>
      </c>
      <c r="CR69" s="1">
        <v>0</v>
      </c>
      <c r="CU69" t="s">
        <v>1</v>
      </c>
      <c r="CV69" s="1">
        <f ca="1"/>
        <v>0.41506336719249504</v>
      </c>
      <c r="CW69" s="1">
        <f ca="1"/>
        <v>1.8441005390608493E-2</v>
      </c>
      <c r="CX69" s="1">
        <f ca="1"/>
        <v>5.1586598974100034E-2</v>
      </c>
      <c r="CY69" s="1">
        <f ca="1"/>
        <v>6.2483668730402522E-2</v>
      </c>
      <c r="CZ69" s="1">
        <f ca="1"/>
        <v>0.45242535971239406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4.1522832916140083E-2</v>
      </c>
      <c r="F70" s="1">
        <f ca="1">(1-G70)/3*2</f>
        <v>8.3045665832280166E-2</v>
      </c>
      <c r="G70" s="1">
        <f ca="1">HLOOKUP(A66,Yixin_part!$2:$7,5,0)</f>
        <v>0.87543150125157976</v>
      </c>
      <c r="H70" s="1">
        <v>0</v>
      </c>
      <c r="K70" t="s">
        <v>0</v>
      </c>
      <c r="L70" s="1">
        <f t="shared" si="157"/>
        <v>0</v>
      </c>
      <c r="M70" s="1">
        <f t="shared" ca="1" si="144"/>
        <v>4.1522832916140083E-2</v>
      </c>
      <c r="N70" s="1">
        <f t="shared" ca="1" si="145"/>
        <v>8.3045665832280166E-2</v>
      </c>
      <c r="O70" s="1">
        <f t="shared" ca="1" si="146"/>
        <v>0.87543150125157976</v>
      </c>
      <c r="P70" s="1">
        <f t="shared" si="147"/>
        <v>0</v>
      </c>
      <c r="S70" t="s">
        <v>0</v>
      </c>
      <c r="T70" s="1">
        <f t="shared" ca="1" si="158"/>
        <v>0</v>
      </c>
      <c r="U70" s="1">
        <f t="shared" ca="1" si="148"/>
        <v>4.1522832916140083E-2</v>
      </c>
      <c r="V70" s="1">
        <f t="shared" ca="1" si="149"/>
        <v>8.3045665832280166E-2</v>
      </c>
      <c r="W70" s="1">
        <f t="shared" ca="1" si="150"/>
        <v>0.87543150125157976</v>
      </c>
      <c r="X70" s="1">
        <f t="shared" ca="1" si="151"/>
        <v>0</v>
      </c>
      <c r="AA70" t="s">
        <v>0</v>
      </c>
      <c r="AB70" s="1">
        <f t="shared" ca="1" si="159"/>
        <v>0</v>
      </c>
      <c r="AC70" s="1">
        <f t="shared" ca="1" si="152"/>
        <v>4.1522832916140083E-2</v>
      </c>
      <c r="AD70" s="1">
        <f t="shared" ca="1" si="153"/>
        <v>8.3045665832280166E-2</v>
      </c>
      <c r="AE70" s="1">
        <f t="shared" ca="1" si="154"/>
        <v>0.87543150125157976</v>
      </c>
      <c r="AF70" s="1">
        <f t="shared" ca="1" si="155"/>
        <v>0</v>
      </c>
      <c r="AI70" t="s">
        <v>0</v>
      </c>
      <c r="AJ70" s="1">
        <v>0</v>
      </c>
      <c r="AK70" s="1">
        <f ca="1">IF(AC70="","",(SUM(AB70:AC70)))</f>
        <v>4.1522832916140083E-2</v>
      </c>
      <c r="AL70" s="1">
        <f ca="1">IFERROR(AD70,"")</f>
        <v>8.3045665832280166E-2</v>
      </c>
      <c r="AM70" s="1">
        <f ca="1">IF(AE70="","",(SUM(AE70:AF70)))</f>
        <v>0.87543150125157976</v>
      </c>
      <c r="AN70" s="1">
        <v>0</v>
      </c>
      <c r="AP70" s="34">
        <f ca="1">IF(AL70&gt;=MAX(AK70,AM70),0,(MAX(AK70,AM70)-AL70)/(2*MAX(AK70,AM70)+MIN(AK70,AM70)))</f>
        <v>0.44208441048851171</v>
      </c>
      <c r="AQ70" t="s">
        <v>0</v>
      </c>
      <c r="AR70" s="1">
        <v>0</v>
      </c>
      <c r="AS70" s="1">
        <f ca="1">IF(AL70="",AS63,AK70*(1-$AP70))</f>
        <v>2.3166235804595321E-2</v>
      </c>
      <c r="AT70" s="1">
        <f ca="1">IF(AL70="",AT63,AL70+AK70*$AP70+AM70*$AP70)</f>
        <v>0.48841688209770234</v>
      </c>
      <c r="AU70" s="1">
        <f ca="1">IF(AL70="",AU63,AM70*(1-$AP70))</f>
        <v>0.48841688209770229</v>
      </c>
      <c r="AV70" s="1">
        <v>0</v>
      </c>
      <c r="AW70" s="1"/>
      <c r="AY70" t="s">
        <v>0</v>
      </c>
      <c r="AZ70" s="10"/>
      <c r="BA70" s="10">
        <f ca="1">_xlfn.NORM.S.INV(IF(AS70=0,0.01%,AS70))</f>
        <v>-1.9923518026609661</v>
      </c>
      <c r="BB70" s="10"/>
      <c r="BC70" s="10">
        <f ca="1">-_xlfn.NORM.S.INV(IF(AU70=0,0.01%,AU70))</f>
        <v>2.9038651434063777E-2</v>
      </c>
      <c r="BG70" t="s">
        <v>0</v>
      </c>
      <c r="BH70" s="10"/>
      <c r="BI70" s="10">
        <f ca="1">BA70-$BA$7</f>
        <v>-7.1011237167318608E-2</v>
      </c>
      <c r="BJ70" s="10"/>
      <c r="BK70" s="10">
        <f ca="1">BC70-$BC$7</f>
        <v>-5.2391743828384754E-3</v>
      </c>
      <c r="BO70" t="s">
        <v>0</v>
      </c>
      <c r="BP70" s="1">
        <f t="shared" si="160"/>
        <v>0</v>
      </c>
      <c r="BQ70" s="1">
        <f t="shared" ca="1" si="156"/>
        <v>2.3166235804595321E-2</v>
      </c>
      <c r="BR70" s="1">
        <f t="shared" ca="1" si="156"/>
        <v>0.48841688209770234</v>
      </c>
      <c r="BS70" s="1">
        <f t="shared" ca="1" si="156"/>
        <v>0.48841688209770229</v>
      </c>
      <c r="BT70" s="1">
        <f t="shared" si="156"/>
        <v>0</v>
      </c>
      <c r="BW70" t="s">
        <v>0</v>
      </c>
      <c r="BX70" s="1">
        <f ca="1"/>
        <v>2.0633400209046786E-2</v>
      </c>
      <c r="BY70" s="1">
        <f ca="1"/>
        <v>1.4435725120798357E-3</v>
      </c>
      <c r="BZ70" s="1">
        <f ca="1"/>
        <v>6.4817612129653571E-3</v>
      </c>
      <c r="CA70" s="1">
        <f ca="1"/>
        <v>2.5008720009508264E-2</v>
      </c>
      <c r="CB70" s="1">
        <f ca="1"/>
        <v>0.9464325460563997</v>
      </c>
      <c r="CE70" t="s">
        <v>0</v>
      </c>
      <c r="CF70" s="10"/>
      <c r="CG70" s="10">
        <f ca="1">MIN($CG$7+CD67,0)</f>
        <v>-1.4631539892519552</v>
      </c>
      <c r="CH70" s="10"/>
      <c r="CI70" s="10">
        <f ca="1">MAX($CI$7+CD67,0)</f>
        <v>0.49980679797318445</v>
      </c>
      <c r="CJ70" s="10"/>
      <c r="CM70" t="s">
        <v>0</v>
      </c>
      <c r="CN70" s="1">
        <v>0</v>
      </c>
      <c r="CO70" s="1">
        <f ca="1">_xlfn.NORM.S.DIST(CG70,1)</f>
        <v>7.1712623753222182E-2</v>
      </c>
      <c r="CP70" s="1">
        <f ca="1">1-CO70-CQ70</f>
        <v>0.61968181450101834</v>
      </c>
      <c r="CQ70" s="1">
        <f ca="1">_xlfn.NORM.S.DIST(-CI70,1)</f>
        <v>0.30860556174575948</v>
      </c>
      <c r="CR70" s="1">
        <v>0</v>
      </c>
      <c r="CU70" t="s">
        <v>0</v>
      </c>
      <c r="CV70" s="1">
        <f ca="1"/>
        <v>7.7275029147719776E-2</v>
      </c>
      <c r="CW70" s="1">
        <f ca="1"/>
        <v>1.0271732062405146E-2</v>
      </c>
      <c r="CX70" s="1">
        <f ca="1"/>
        <v>3.8812342237132778E-2</v>
      </c>
      <c r="CY70" s="1">
        <f ca="1"/>
        <v>5.3066702340700683E-2</v>
      </c>
      <c r="CZ70" s="1">
        <f ca="1"/>
        <v>0.82057419421204159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>
        <f ca="1">(1-H71)/3</f>
        <v>2.1291893667753675E-2</v>
      </c>
      <c r="G71" s="1">
        <f ca="1">(1-H71)/3*2</f>
        <v>4.2583787335507349E-2</v>
      </c>
      <c r="H71" s="1">
        <f ca="1">MIN(HLOOKUP(A66,Yixin_part!$2:$7,6,0),1)</f>
        <v>0.93612431899673898</v>
      </c>
      <c r="K71" t="s">
        <v>42</v>
      </c>
      <c r="L71" s="1">
        <f t="shared" si="157"/>
        <v>0</v>
      </c>
      <c r="M71" s="1">
        <f t="shared" si="144"/>
        <v>0</v>
      </c>
      <c r="N71" s="1">
        <f t="shared" ca="1" si="145"/>
        <v>2.1291893667753675E-2</v>
      </c>
      <c r="O71" s="1">
        <f t="shared" ca="1" si="146"/>
        <v>4.2583787335507349E-2</v>
      </c>
      <c r="P71" s="1">
        <f t="shared" ca="1" si="147"/>
        <v>0.93612431899673898</v>
      </c>
      <c r="S71" t="s">
        <v>42</v>
      </c>
      <c r="T71" s="1">
        <f t="shared" ca="1" si="158"/>
        <v>0</v>
      </c>
      <c r="U71" s="1">
        <f t="shared" ca="1" si="148"/>
        <v>0</v>
      </c>
      <c r="V71" s="1">
        <f t="shared" ca="1" si="149"/>
        <v>2.1291893667753675E-2</v>
      </c>
      <c r="W71" s="1">
        <f t="shared" ca="1" si="150"/>
        <v>4.2583787335507349E-2</v>
      </c>
      <c r="X71" s="1">
        <f t="shared" ca="1" si="151"/>
        <v>0.93612431899673898</v>
      </c>
      <c r="AA71" t="s">
        <v>42</v>
      </c>
      <c r="AB71" s="1">
        <f t="shared" ca="1" si="159"/>
        <v>0</v>
      </c>
      <c r="AC71" s="1">
        <f t="shared" ca="1" si="152"/>
        <v>0</v>
      </c>
      <c r="AD71" s="1">
        <f t="shared" ca="1" si="153"/>
        <v>2.1291893667753675E-2</v>
      </c>
      <c r="AE71" s="1">
        <f t="shared" ca="1" si="154"/>
        <v>4.2583787335507349E-2</v>
      </c>
      <c r="AF71" s="1">
        <f t="shared" ca="1" si="155"/>
        <v>0.93612431899673898</v>
      </c>
      <c r="AI71" t="s">
        <v>42</v>
      </c>
      <c r="AJ71" s="1">
        <v>0</v>
      </c>
      <c r="AK71" s="1">
        <v>0</v>
      </c>
      <c r="AL71" s="1">
        <f ca="1">IF(AD71="","",(SUM(AB71:AD71)))</f>
        <v>2.1291893667753675E-2</v>
      </c>
      <c r="AM71" s="1">
        <f ca="1">IFERROR(AE71,"")</f>
        <v>4.2583787335507349E-2</v>
      </c>
      <c r="AN71" s="1">
        <f ca="1">IF(AF71="","",(SUM(AF71)))</f>
        <v>0.93612431899673898</v>
      </c>
      <c r="AP71" s="34">
        <f ca="1">IF(AM71&gt;=MAX(AL71,AN71),0,(MAX(AL71,AN71)-AM71)/(2*MAX(AL71,AN71)+MIN(AL71,AN71)))</f>
        <v>0.47188878015582536</v>
      </c>
      <c r="AQ71" t="s">
        <v>42</v>
      </c>
      <c r="AR71" s="1">
        <v>0</v>
      </c>
      <c r="AS71" s="1">
        <v>0</v>
      </c>
      <c r="AT71" s="1">
        <f ca="1">IF(AM71="",AT64,AL71*(1-$AP71))</f>
        <v>1.1244487937669851E-2</v>
      </c>
      <c r="AU71" s="1">
        <f ca="1">IF(AM71="",AU64,AM71+AL71*$AP71+AN71*$AP71)</f>
        <v>0.49437775603116507</v>
      </c>
      <c r="AV71" s="1">
        <f ca="1">IF(AM71="",AV64,AN71*(1-$AP71))</f>
        <v>0.49437775603116507</v>
      </c>
      <c r="AW71" s="1"/>
      <c r="AY71" t="s">
        <v>42</v>
      </c>
      <c r="AZ71" s="10"/>
      <c r="BA71" s="10"/>
      <c r="BB71" s="10">
        <f ca="1">_xlfn.NORM.S.INV(IF(AT71=0,0.01%,AT71))</f>
        <v>-2.28200617187973</v>
      </c>
      <c r="BC71" s="10"/>
      <c r="BD71" s="10">
        <f ca="1">-_xlfn.NORM.S.INV(IF(AV71=0,0.01%,AV71))</f>
        <v>1.4093342227252276E-2</v>
      </c>
      <c r="BG71" t="s">
        <v>42</v>
      </c>
      <c r="BH71" s="10"/>
      <c r="BI71" s="10"/>
      <c r="BJ71" s="10">
        <f ca="1">BB71-$BB$8</f>
        <v>-0.30799458383900147</v>
      </c>
      <c r="BK71" s="10"/>
      <c r="BL71" s="10">
        <f ca="1">BD71-$BD$8</f>
        <v>-1.622923936987003E-2</v>
      </c>
      <c r="BO71" t="s">
        <v>42</v>
      </c>
      <c r="BP71" s="1">
        <f t="shared" si="160"/>
        <v>0</v>
      </c>
      <c r="BQ71" s="1">
        <f t="shared" si="156"/>
        <v>0</v>
      </c>
      <c r="BR71" s="1">
        <f t="shared" ca="1" si="156"/>
        <v>1.1244487937669851E-2</v>
      </c>
      <c r="BS71" s="1">
        <f t="shared" ca="1" si="156"/>
        <v>0.49437775603116507</v>
      </c>
      <c r="BT71" s="1">
        <f t="shared" ca="1" si="156"/>
        <v>0.49437775603116507</v>
      </c>
      <c r="BW71" t="s">
        <v>42</v>
      </c>
      <c r="BX71" s="1">
        <f ca="1"/>
        <v>7.2320626981252107E-4</v>
      </c>
      <c r="BY71" s="1">
        <f ca="1"/>
        <v>1.3545185173069425E-4</v>
      </c>
      <c r="BZ71" s="1">
        <f ca="1"/>
        <v>8.2251959412362147E-4</v>
      </c>
      <c r="CA71" s="1">
        <f ca="1"/>
        <v>4.4202690340779888E-3</v>
      </c>
      <c r="CB71" s="1">
        <f ca="1"/>
        <v>0.99389855325025511</v>
      </c>
      <c r="CE71" t="s">
        <v>42</v>
      </c>
      <c r="CF71" s="10"/>
      <c r="CG71" s="10"/>
      <c r="CH71" s="10">
        <f ca="1">MIN($CH$8+CD67,0)</f>
        <v>-2.2407624505001453</v>
      </c>
      <c r="CI71" s="10"/>
      <c r="CJ71" s="10">
        <f ca="1">MAX($CJ$8+CD67,0)</f>
        <v>2.8491771970926102E-2</v>
      </c>
      <c r="CM71" t="s">
        <v>42</v>
      </c>
      <c r="CN71" s="1">
        <v>0</v>
      </c>
      <c r="CO71" s="1">
        <v>0</v>
      </c>
      <c r="CP71" s="1">
        <f ca="1">_xlfn.NORM.S.DIST(CH71,1)</f>
        <v>1.2520733215109027E-2</v>
      </c>
      <c r="CQ71" s="1">
        <f ca="1">1-CP71-CR71</f>
        <v>0.4988443015934973</v>
      </c>
      <c r="CR71" s="1">
        <f ca="1">_xlfn.NORM.S.DIST(-CJ71,1)</f>
        <v>0.48863496519139366</v>
      </c>
      <c r="CU71" t="s">
        <v>42</v>
      </c>
      <c r="CV71" s="1">
        <f ca="1"/>
        <v>1.7383727781470828E-3</v>
      </c>
      <c r="CW71" s="1">
        <f ca="1"/>
        <v>5.0646652875994882E-4</v>
      </c>
      <c r="CX71" s="1">
        <f ca="1"/>
        <v>2.1753302022903564E-3</v>
      </c>
      <c r="CY71" s="1">
        <f ca="1"/>
        <v>4.717328184415644E-3</v>
      </c>
      <c r="CZ71" s="1">
        <f ca="1"/>
        <v>0.99086250230638695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>
        <f ca="1"/>
        <v>0</v>
      </c>
      <c r="CW72" s="1">
        <f ca="1"/>
        <v>0</v>
      </c>
      <c r="CX72" s="1">
        <f ca="1"/>
        <v>0</v>
      </c>
      <c r="CY72" s="1">
        <f ca="1"/>
        <v>0</v>
      </c>
      <c r="CZ72" s="1">
        <f ca="1"/>
        <v>1</v>
      </c>
    </row>
    <row r="73" spans="1:104">
      <c r="A73" s="9">
        <f ca="1">IF(RIGHT(A66,2)="12",(VALUE(LEFT(A66,4))+1)*100+1,A66+1)</f>
        <v>201710</v>
      </c>
      <c r="J73" s="9">
        <f ca="1">$A73</f>
        <v>201710</v>
      </c>
      <c r="R73" s="9">
        <f ca="1">$A73</f>
        <v>201710</v>
      </c>
      <c r="Z73" s="9">
        <f ca="1">$A73</f>
        <v>201710</v>
      </c>
      <c r="AH73" s="9">
        <f ca="1">$A73</f>
        <v>201710</v>
      </c>
      <c r="AP73" s="9">
        <f ca="1">$A73</f>
        <v>201710</v>
      </c>
      <c r="AX73" s="9">
        <f ca="1">$A73</f>
        <v>201710</v>
      </c>
      <c r="BF73" s="9">
        <f ca="1">$A73</f>
        <v>201710</v>
      </c>
      <c r="BN73" s="9">
        <f ca="1">$A73</f>
        <v>201710</v>
      </c>
      <c r="BO73" s="9">
        <f>BO66+1</f>
        <v>10</v>
      </c>
      <c r="BV73" s="9">
        <f ca="1">$A73</f>
        <v>201710</v>
      </c>
      <c r="BW73" s="9">
        <f>BW66+1</f>
        <v>10</v>
      </c>
      <c r="CD73" s="9">
        <f ca="1">$A73</f>
        <v>201710</v>
      </c>
      <c r="CE73" s="9">
        <f>CE66+1</f>
        <v>10</v>
      </c>
      <c r="CL73" s="9">
        <f ca="1">$A73</f>
        <v>201710</v>
      </c>
      <c r="CM73" s="9">
        <f>CM66+1</f>
        <v>10</v>
      </c>
      <c r="CT73" s="9">
        <f ca="1">$A73</f>
        <v>201710</v>
      </c>
      <c r="CU73" s="9">
        <f>CU66+1</f>
        <v>10</v>
      </c>
    </row>
    <row r="74" spans="1:104">
      <c r="A74" s="11"/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-0.13007645190403758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>
        <f ca="1">VLOOKUP(CD73,regress!B:K,10,0)</f>
        <v>1.4037651802162758E-2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0.94011720737467352</v>
      </c>
      <c r="E75" s="1">
        <f ca="1">HLOOKUP(A73,Yixin_part!$2:$7,3,0)</f>
        <v>9.8827926253264187E-3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0.94011720737467352</v>
      </c>
      <c r="M75" s="1">
        <f t="shared" ref="M75:M78" ca="1" si="161">IF(TYPE(E75)=1,IF(E75&gt;100%,100%,IF(E75&lt;0,0,E75)),E75)</f>
        <v>9.8827926253264187E-3</v>
      </c>
      <c r="N75" s="1">
        <f t="shared" ref="N75:N78" si="162">IF(TYPE(F75)=1,IF(F75&gt;100%,100%,IF(F75&lt;0,0,F75)),F75)</f>
        <v>0</v>
      </c>
      <c r="O75" s="1">
        <f t="shared" ref="O75:O78" si="163">IF(TYPE(G75)=1,IF(G75&gt;100%,100%,IF(G75&lt;0,0,G75)),G75)</f>
        <v>0</v>
      </c>
      <c r="P75" s="1">
        <f t="shared" ref="P75:P78" si="164">IF(TYPE(H75)=1,IF(H75&gt;100%,100%,IF(H75&lt;0,0,H75)),H75)</f>
        <v>0</v>
      </c>
      <c r="S75" t="s">
        <v>2</v>
      </c>
      <c r="T75" s="1">
        <f ca="1">IFERROR(L75/SUM($L75:$P75),"")</f>
        <v>0.98959706039439321</v>
      </c>
      <c r="U75" s="1">
        <f t="shared" ref="U75:U78" ca="1" si="165">IFERROR(M75/SUM($L75:$P75),"")</f>
        <v>1.0402939605606757E-2</v>
      </c>
      <c r="V75" s="1">
        <f t="shared" ref="V75:V78" ca="1" si="166">IFERROR(N75/SUM($L75:$P75),"")</f>
        <v>0</v>
      </c>
      <c r="W75" s="1">
        <f t="shared" ref="W75:W78" ca="1" si="167">IFERROR(O75/SUM($L75:$P75),"")</f>
        <v>0</v>
      </c>
      <c r="X75" s="1">
        <f t="shared" ref="X75:X78" ca="1" si="168">IFERROR(P75/SUM($L75:$P75),"")</f>
        <v>0</v>
      </c>
      <c r="AA75" t="s">
        <v>2</v>
      </c>
      <c r="AB75" s="1">
        <f t="shared" ref="AB75:AF78" ca="1" si="169">IFERROR(T75/SUM($T75:$X75),"")</f>
        <v>0.98959706039439321</v>
      </c>
      <c r="AC75" s="1">
        <f t="shared" ca="1" si="169"/>
        <v>1.0402939605606757E-2</v>
      </c>
      <c r="AD75" s="1">
        <f t="shared" ca="1" si="169"/>
        <v>0</v>
      </c>
      <c r="AE75" s="1">
        <f t="shared" ca="1" si="169"/>
        <v>0</v>
      </c>
      <c r="AF75" s="1">
        <f t="shared" ca="1" si="169"/>
        <v>0</v>
      </c>
      <c r="AI75" t="s">
        <v>2</v>
      </c>
      <c r="AJ75" s="1">
        <f ca="1">IFERROR(AB75,"")</f>
        <v>0.98959706039439321</v>
      </c>
      <c r="AK75" s="1">
        <f ca="1">IF(AC75="","",SUM(AC75:AF75))</f>
        <v>1.0402939605606757E-2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0.98959706039439321</v>
      </c>
      <c r="AS75" s="1">
        <f ca="1">IF(AK75="",AS68,MIN(AK75,50%))</f>
        <v>1.0402939605606757E-2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2.311488652841291</v>
      </c>
      <c r="BB75" s="10"/>
      <c r="BC75" s="10"/>
      <c r="BG75" t="s">
        <v>2</v>
      </c>
      <c r="BH75" s="10"/>
      <c r="BI75" s="10">
        <f ca="1">BA75-$BA$5</f>
        <v>-0.10134571420495408</v>
      </c>
      <c r="BJ75" s="10"/>
      <c r="BK75" s="10"/>
      <c r="BO75" t="s">
        <v>2</v>
      </c>
      <c r="BP75" s="1">
        <f ca="1">AR75</f>
        <v>0.98959706039439321</v>
      </c>
      <c r="BQ75" s="1">
        <f t="shared" ref="BQ75:BT78" ca="1" si="170">AS75</f>
        <v>1.0402939605606757E-2</v>
      </c>
      <c r="BR75" s="1">
        <f t="shared" si="170"/>
        <v>0</v>
      </c>
      <c r="BS75" s="1">
        <f t="shared" si="170"/>
        <v>0</v>
      </c>
      <c r="BT75" s="1">
        <f t="shared" si="170"/>
        <v>0</v>
      </c>
      <c r="BW75" t="s">
        <v>2</v>
      </c>
      <c r="BX75" s="1" cm="1">
        <f t="array" aca="1" ref="BX75:CB79" ca="1">MMULT(BX68:CB72,BP75:BT79)</f>
        <v>0.9402285743290365</v>
      </c>
      <c r="BY75" s="1">
        <f ca="1"/>
        <v>1.7599832683234454E-2</v>
      </c>
      <c r="BZ75" s="1">
        <f ca="1"/>
        <v>1.3262623563874639E-2</v>
      </c>
      <c r="CA75" s="1">
        <f ca="1"/>
        <v>9.9149599539342624E-3</v>
      </c>
      <c r="CB75" s="1">
        <f ca="1"/>
        <v>1.8994009469919991E-2</v>
      </c>
      <c r="CE75" t="s">
        <v>2</v>
      </c>
      <c r="CF75" s="10"/>
      <c r="CG75" s="10">
        <f ca="1">MAX($CG$5+CD74,0)</f>
        <v>2.3491917576666577</v>
      </c>
      <c r="CH75" s="10"/>
      <c r="CI75" s="10"/>
      <c r="CJ75" s="10"/>
      <c r="CM75" t="s">
        <v>2</v>
      </c>
      <c r="CN75" s="1">
        <f ca="1">1-CO75</f>
        <v>0.99059289266533013</v>
      </c>
      <c r="CO75" s="1">
        <f ca="1">_xlfn.NORM.S.DIST(-CG75,1)</f>
        <v>9.4071073346698956E-3</v>
      </c>
      <c r="CP75" s="1">
        <v>0</v>
      </c>
      <c r="CQ75" s="1">
        <v>0</v>
      </c>
      <c r="CR75" s="1">
        <v>0</v>
      </c>
      <c r="CU75" t="s">
        <v>2</v>
      </c>
      <c r="CV75" s="1" cm="1">
        <f t="array" aca="1" ref="CV75:CZ79" ca="1">MMULT(CV68:CZ72,CN75:CR79)</f>
        <v>0.94073668349003225</v>
      </c>
      <c r="CW75" s="1">
        <f ca="1"/>
        <v>1.7456416858483689E-2</v>
      </c>
      <c r="CX75" s="1">
        <f ca="1"/>
        <v>1.5677052810448341E-2</v>
      </c>
      <c r="CY75" s="1">
        <f ca="1"/>
        <v>8.7988256179491638E-3</v>
      </c>
      <c r="CZ75" s="1">
        <f ca="1"/>
        <v>1.7331021223086704E-2</v>
      </c>
    </row>
    <row r="76" spans="1:104">
      <c r="A76" s="11"/>
      <c r="B76" t="s">
        <v>1</v>
      </c>
      <c r="C76" s="1">
        <v>0</v>
      </c>
      <c r="D76" s="1">
        <f ca="1">(1-F76)/3</f>
        <v>0.13731783398928665</v>
      </c>
      <c r="E76" s="1">
        <f ca="1">(1-F76)/3*2</f>
        <v>0.27463566797857331</v>
      </c>
      <c r="F76" s="1">
        <f ca="1">HLOOKUP(A73,Yixin_part!$2:$7,4,0)</f>
        <v>0.58804649803214004</v>
      </c>
      <c r="G76" s="1">
        <v>0</v>
      </c>
      <c r="H76" s="1">
        <v>0</v>
      </c>
      <c r="K76" t="s">
        <v>1</v>
      </c>
      <c r="L76" s="1">
        <f t="shared" ref="L76:L78" ca="1" si="171">IF(TYPE(D76)=1,IF(D76&gt;100%,100%,IF(D76&lt;0,0,D76)),D76)</f>
        <v>0.13731783398928665</v>
      </c>
      <c r="M76" s="1">
        <f t="shared" ca="1" si="161"/>
        <v>0.27463566797857331</v>
      </c>
      <c r="N76" s="1">
        <f t="shared" ca="1" si="162"/>
        <v>0.58804649803214004</v>
      </c>
      <c r="O76" s="1">
        <f t="shared" si="163"/>
        <v>0</v>
      </c>
      <c r="P76" s="1">
        <f t="shared" si="164"/>
        <v>0</v>
      </c>
      <c r="S76" t="s">
        <v>1</v>
      </c>
      <c r="T76" s="1">
        <f t="shared" ref="T76:T78" ca="1" si="172">IFERROR(L76/SUM($L76:$P76),"")</f>
        <v>0.13731783398928665</v>
      </c>
      <c r="U76" s="1">
        <f t="shared" ca="1" si="165"/>
        <v>0.27463566797857331</v>
      </c>
      <c r="V76" s="1">
        <f t="shared" ca="1" si="166"/>
        <v>0.58804649803214004</v>
      </c>
      <c r="W76" s="1">
        <f t="shared" ca="1" si="167"/>
        <v>0</v>
      </c>
      <c r="X76" s="1">
        <f t="shared" ca="1" si="168"/>
        <v>0</v>
      </c>
      <c r="AA76" t="s">
        <v>1</v>
      </c>
      <c r="AB76" s="1">
        <f t="shared" ca="1" si="169"/>
        <v>0.13731783398928665</v>
      </c>
      <c r="AC76" s="1">
        <f t="shared" ca="1" si="169"/>
        <v>0.27463566797857331</v>
      </c>
      <c r="AD76" s="1">
        <f t="shared" ca="1" si="169"/>
        <v>0.58804649803214004</v>
      </c>
      <c r="AE76" s="1">
        <f t="shared" ca="1" si="169"/>
        <v>0</v>
      </c>
      <c r="AF76" s="1">
        <f t="shared" ca="1" si="169"/>
        <v>0</v>
      </c>
      <c r="AI76" t="s">
        <v>1</v>
      </c>
      <c r="AJ76" s="1">
        <f ca="1">IF(AB76="","",(SUM(AB76)))</f>
        <v>0.13731783398928665</v>
      </c>
      <c r="AK76" s="1">
        <f ca="1">IFERROR(AC76,"")</f>
        <v>0.27463566797857331</v>
      </c>
      <c r="AL76" s="1">
        <f ca="1">IF(AD76="","",(SUM(AD76:AF76)))</f>
        <v>0.58804649803214004</v>
      </c>
      <c r="AM76" s="1">
        <v>0</v>
      </c>
      <c r="AN76" s="1">
        <v>0</v>
      </c>
      <c r="AP76" s="34">
        <f ca="1">IF(AK76&gt;=MAX(AJ76,AL76),0,(MAX(AJ76,AL76)-AK76)/(2*MAX(AJ76,AL76)+MIN(AJ76,AL76)))</f>
        <v>0.23862360723855494</v>
      </c>
      <c r="AQ76" t="s">
        <v>1</v>
      </c>
      <c r="AR76" s="1">
        <f ca="1">IF(AK76="",AR69,AJ76*(1-$AP76))</f>
        <v>0.10455055710457803</v>
      </c>
      <c r="AS76" s="1">
        <f ca="1">IF(AK76="",AS69,AK76+AJ76*$AP76+AL76*$AP76)</f>
        <v>0.44772472144771103</v>
      </c>
      <c r="AT76" s="1">
        <f ca="1">IF(AK76="",AT69,AL76*(1-$AP76))</f>
        <v>0.44772472144771103</v>
      </c>
      <c r="AU76" s="1">
        <v>0</v>
      </c>
      <c r="AV76" s="1">
        <v>0</v>
      </c>
      <c r="AY76" t="s">
        <v>1</v>
      </c>
      <c r="AZ76" s="10">
        <f ca="1">_xlfn.NORM.S.INV(IF(AR76=0,0.01%,AR76))</f>
        <v>-1.2560409757557554</v>
      </c>
      <c r="BA76" s="10"/>
      <c r="BB76" s="10">
        <f ca="1">-_xlfn.NORM.S.INV(IF(AT76=0,0.01%,AT76))</f>
        <v>0.13141194116794916</v>
      </c>
      <c r="BC76" s="10"/>
      <c r="BG76" t="s">
        <v>1</v>
      </c>
      <c r="BH76" s="10">
        <f ca="1">AZ76-$AZ$6</f>
        <v>-0.11755217575642751</v>
      </c>
      <c r="BI76" s="10"/>
      <c r="BJ76" s="10">
        <f ca="1">BB76-$BB$6</f>
        <v>-2.9018789556468971E-2</v>
      </c>
      <c r="BK76" s="10"/>
      <c r="BO76" t="s">
        <v>1</v>
      </c>
      <c r="BP76" s="1">
        <f t="shared" ref="BP76:BP78" ca="1" si="173">AR76</f>
        <v>0.10455055710457803</v>
      </c>
      <c r="BQ76" s="1">
        <f t="shared" ca="1" si="170"/>
        <v>0.44772472144771103</v>
      </c>
      <c r="BR76" s="1">
        <f t="shared" ca="1" si="170"/>
        <v>0.44772472144771103</v>
      </c>
      <c r="BS76" s="1">
        <f t="shared" si="170"/>
        <v>0</v>
      </c>
      <c r="BT76" s="1">
        <f t="shared" si="170"/>
        <v>0</v>
      </c>
      <c r="BW76" t="s">
        <v>1</v>
      </c>
      <c r="BX76" s="1">
        <f ca="1"/>
        <v>0.28419820323231793</v>
      </c>
      <c r="BY76" s="1">
        <f ca="1"/>
        <v>6.9473451095779654E-3</v>
      </c>
      <c r="BZ76" s="1">
        <f ca="1"/>
        <v>1.3505684996947714E-2</v>
      </c>
      <c r="CA76" s="1">
        <f ca="1"/>
        <v>3.5402620785853343E-2</v>
      </c>
      <c r="CB76" s="1">
        <f ca="1"/>
        <v>0.65994614587530298</v>
      </c>
      <c r="CE76" t="s">
        <v>1</v>
      </c>
      <c r="CF76" s="10">
        <f ca="1">MIN($CF$6+CD74,0)</f>
        <v>-0.72710365843216551</v>
      </c>
      <c r="CG76" s="10"/>
      <c r="CH76" s="10">
        <f ca="1">MAX($CH$6+CD74,0)</f>
        <v>0.39938506660899847</v>
      </c>
      <c r="CI76" s="10"/>
      <c r="CJ76" s="10"/>
      <c r="CM76" t="s">
        <v>1</v>
      </c>
      <c r="CN76" s="1">
        <f ca="1">_xlfn.NORM.S.DIST(CF76,1)</f>
        <v>0.23358122889674546</v>
      </c>
      <c r="CO76" s="1">
        <f ca="1">1-CN76-CP76</f>
        <v>0.42161402326762809</v>
      </c>
      <c r="CP76" s="1">
        <f ca="1">_xlfn.NORM.S.DIST(-CH76,1)</f>
        <v>0.34480474783562642</v>
      </c>
      <c r="CQ76" s="1">
        <v>0</v>
      </c>
      <c r="CR76" s="1">
        <v>0</v>
      </c>
      <c r="CU76" t="s">
        <v>1</v>
      </c>
      <c r="CV76" s="1">
        <f ca="1"/>
        <v>0.41546629424785558</v>
      </c>
      <c r="CW76" s="1">
        <f ca="1"/>
        <v>1.5383922730999172E-2</v>
      </c>
      <c r="CX76" s="1">
        <f ca="1"/>
        <v>3.9117424893642484E-2</v>
      </c>
      <c r="CY76" s="1">
        <f ca="1"/>
        <v>4.7092870281039645E-2</v>
      </c>
      <c r="CZ76" s="1">
        <f ca="1"/>
        <v>0.48293948784646323</v>
      </c>
    </row>
    <row r="77" spans="1:104">
      <c r="A77" s="11"/>
      <c r="B77" t="s">
        <v>0</v>
      </c>
      <c r="C77" s="1">
        <v>0</v>
      </c>
      <c r="D77" s="1">
        <v>0</v>
      </c>
      <c r="E77" s="1">
        <f ca="1">(1-G77)/3</f>
        <v>3.1638773902003203E-2</v>
      </c>
      <c r="F77" s="1">
        <f ca="1">(1-G77)/3*2</f>
        <v>6.3277547804006407E-2</v>
      </c>
      <c r="G77" s="1">
        <f ca="1">HLOOKUP(A73,Yixin_part!$2:$7,5,0)</f>
        <v>0.90508367829399039</v>
      </c>
      <c r="H77" s="1">
        <v>0</v>
      </c>
      <c r="K77" t="s">
        <v>0</v>
      </c>
      <c r="L77" s="1">
        <f t="shared" si="171"/>
        <v>0</v>
      </c>
      <c r="M77" s="1">
        <f t="shared" ca="1" si="161"/>
        <v>3.1638773902003203E-2</v>
      </c>
      <c r="N77" s="1">
        <f t="shared" ca="1" si="162"/>
        <v>6.3277547804006407E-2</v>
      </c>
      <c r="O77" s="1">
        <f t="shared" ca="1" si="163"/>
        <v>0.90508367829399039</v>
      </c>
      <c r="P77" s="1">
        <f t="shared" si="164"/>
        <v>0</v>
      </c>
      <c r="S77" t="s">
        <v>0</v>
      </c>
      <c r="T77" s="1">
        <f t="shared" ca="1" si="172"/>
        <v>0</v>
      </c>
      <c r="U77" s="1">
        <f t="shared" ca="1" si="165"/>
        <v>3.1638773902003203E-2</v>
      </c>
      <c r="V77" s="1">
        <f t="shared" ca="1" si="166"/>
        <v>6.3277547804006407E-2</v>
      </c>
      <c r="W77" s="1">
        <f t="shared" ca="1" si="167"/>
        <v>0.90508367829399039</v>
      </c>
      <c r="X77" s="1">
        <f t="shared" ca="1" si="168"/>
        <v>0</v>
      </c>
      <c r="AA77" t="s">
        <v>0</v>
      </c>
      <c r="AB77" s="1">
        <f t="shared" ca="1" si="169"/>
        <v>0</v>
      </c>
      <c r="AC77" s="1">
        <f t="shared" ca="1" si="169"/>
        <v>3.1638773902003203E-2</v>
      </c>
      <c r="AD77" s="1">
        <f t="shared" ca="1" si="169"/>
        <v>6.3277547804006407E-2</v>
      </c>
      <c r="AE77" s="1">
        <f t="shared" ca="1" si="169"/>
        <v>0.90508367829399039</v>
      </c>
      <c r="AF77" s="1">
        <f t="shared" ca="1" si="169"/>
        <v>0</v>
      </c>
      <c r="AI77" t="s">
        <v>0</v>
      </c>
      <c r="AJ77" s="1">
        <v>0</v>
      </c>
      <c r="AK77" s="1">
        <f ca="1">IF(AC77="","",(SUM(AB77:AC77)))</f>
        <v>3.1638773902003203E-2</v>
      </c>
      <c r="AL77" s="1">
        <f ca="1">IFERROR(AD77,"")</f>
        <v>6.3277547804006407E-2</v>
      </c>
      <c r="AM77" s="1">
        <f ca="1">IF(AE77="","",(SUM(AE77:AF77)))</f>
        <v>0.90508367829399039</v>
      </c>
      <c r="AN77" s="1">
        <v>0</v>
      </c>
      <c r="AP77" s="34">
        <f ca="1">IF(AL77&gt;=MAX(AK77,AM77),0,(MAX(AK77,AM77)-AL77)/(2*MAX(AK77,AM77)+MIN(AK77,AM77)))</f>
        <v>0.45705469025995399</v>
      </c>
      <c r="AQ77" t="s">
        <v>0</v>
      </c>
      <c r="AR77" s="1">
        <v>0</v>
      </c>
      <c r="AS77" s="1">
        <f ca="1">IF(AL77="",AS70,AK77*(1-$AP77))</f>
        <v>1.7178123896018416E-2</v>
      </c>
      <c r="AT77" s="1">
        <f ca="1">IF(AL77="",AT70,AL77+AK77*$AP77+AM77*$AP77)</f>
        <v>0.49141093805199082</v>
      </c>
      <c r="AU77" s="1">
        <f ca="1">IF(AL77="",AU70,AM77*(1-$AP77))</f>
        <v>0.49141093805199082</v>
      </c>
      <c r="AV77" s="1">
        <v>0</v>
      </c>
      <c r="AY77" t="s">
        <v>0</v>
      </c>
      <c r="AZ77" s="10"/>
      <c r="BA77" s="10">
        <f ca="1">_xlfn.NORM.S.INV(IF(AS77=0,0.01%,AS77))</f>
        <v>-2.1158655069775016</v>
      </c>
      <c r="BB77" s="10"/>
      <c r="BC77" s="10">
        <f ca="1">-_xlfn.NORM.S.INV(IF(AU77=0,0.01%,AU77))</f>
        <v>2.1531249044527238E-2</v>
      </c>
      <c r="BG77" t="s">
        <v>0</v>
      </c>
      <c r="BH77" s="10"/>
      <c r="BI77" s="10">
        <f ca="1">BA77-$BA$7</f>
        <v>-0.19452494148385413</v>
      </c>
      <c r="BJ77" s="10"/>
      <c r="BK77" s="10">
        <f ca="1">BC77-$BC$7</f>
        <v>-1.2746576772375014E-2</v>
      </c>
      <c r="BO77" t="s">
        <v>0</v>
      </c>
      <c r="BP77" s="1">
        <f t="shared" si="173"/>
        <v>0</v>
      </c>
      <c r="BQ77" s="1">
        <f t="shared" ca="1" si="170"/>
        <v>1.7178123896018416E-2</v>
      </c>
      <c r="BR77" s="1">
        <f t="shared" ca="1" si="170"/>
        <v>0.49141093805199082</v>
      </c>
      <c r="BS77" s="1">
        <f t="shared" ca="1" si="170"/>
        <v>0.49141093805199082</v>
      </c>
      <c r="BT77" s="1">
        <f t="shared" si="170"/>
        <v>0</v>
      </c>
      <c r="BW77" t="s">
        <v>0</v>
      </c>
      <c r="BX77" s="1">
        <f ca="1"/>
        <v>2.056967850317256E-2</v>
      </c>
      <c r="BY77" s="1">
        <f ca="1"/>
        <v>9.7231561427427008E-4</v>
      </c>
      <c r="BZ77" s="1">
        <f ca="1"/>
        <v>4.0315227469432035E-3</v>
      </c>
      <c r="CA77" s="1">
        <f ca="1"/>
        <v>1.5589572718551263E-2</v>
      </c>
      <c r="CB77" s="1">
        <f ca="1"/>
        <v>0.95883691041705865</v>
      </c>
      <c r="CE77" t="s">
        <v>0</v>
      </c>
      <c r="CF77" s="10"/>
      <c r="CG77" s="10">
        <f ca="1">MIN($CG$7+CD74,0)</f>
        <v>-1.4624485610450835</v>
      </c>
      <c r="CH77" s="10"/>
      <c r="CI77" s="10">
        <f ca="1">MAX($CI$7+CD74,0)</f>
        <v>0.50051222618005609</v>
      </c>
      <c r="CJ77" s="10"/>
      <c r="CM77" t="s">
        <v>0</v>
      </c>
      <c r="CN77" s="1">
        <v>0</v>
      </c>
      <c r="CO77" s="1">
        <f ca="1">_xlfn.NORM.S.DIST(CG77,1)</f>
        <v>7.1809165228265193E-2</v>
      </c>
      <c r="CP77" s="1">
        <f ca="1">1-CO77-CQ77</f>
        <v>0.61983361002395043</v>
      </c>
      <c r="CQ77" s="1">
        <f ca="1">_xlfn.NORM.S.DIST(-CI77,1)</f>
        <v>0.30835722474778438</v>
      </c>
      <c r="CR77" s="1">
        <v>0</v>
      </c>
      <c r="CU77" t="s">
        <v>0</v>
      </c>
      <c r="CV77" s="1">
        <f ca="1"/>
        <v>7.8947378452272135E-2</v>
      </c>
      <c r="CW77" s="1">
        <f ca="1"/>
        <v>7.8447226708423124E-3</v>
      </c>
      <c r="CX77" s="1">
        <f ca="1"/>
        <v>2.8264584235681765E-2</v>
      </c>
      <c r="CY77" s="1">
        <f ca="1"/>
        <v>3.8453802270374877E-2</v>
      </c>
      <c r="CZ77" s="1">
        <f ca="1"/>
        <v>0.84648951237082892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>
        <f ca="1">(1-H78)/3</f>
        <v>1.5378813187307161E-2</v>
      </c>
      <c r="G78" s="1">
        <f ca="1">(1-H78)/3*2</f>
        <v>3.0757626374614322E-2</v>
      </c>
      <c r="H78" s="1">
        <f ca="1">MIN(HLOOKUP(A73,Yixin_part!$2:$7,6,0),1)</f>
        <v>0.95386356043807852</v>
      </c>
      <c r="K78" t="s">
        <v>42</v>
      </c>
      <c r="L78" s="1">
        <f t="shared" si="171"/>
        <v>0</v>
      </c>
      <c r="M78" s="1">
        <f t="shared" si="161"/>
        <v>0</v>
      </c>
      <c r="N78" s="1">
        <f t="shared" ca="1" si="162"/>
        <v>1.5378813187307161E-2</v>
      </c>
      <c r="O78" s="1">
        <f t="shared" ca="1" si="163"/>
        <v>3.0757626374614322E-2</v>
      </c>
      <c r="P78" s="1">
        <f t="shared" ca="1" si="164"/>
        <v>0.95386356043807852</v>
      </c>
      <c r="S78" t="s">
        <v>42</v>
      </c>
      <c r="T78" s="1">
        <f t="shared" ca="1" si="172"/>
        <v>0</v>
      </c>
      <c r="U78" s="1">
        <f t="shared" ca="1" si="165"/>
        <v>0</v>
      </c>
      <c r="V78" s="1">
        <f t="shared" ca="1" si="166"/>
        <v>1.5378813187307161E-2</v>
      </c>
      <c r="W78" s="1">
        <f t="shared" ca="1" si="167"/>
        <v>3.0757626374614322E-2</v>
      </c>
      <c r="X78" s="1">
        <f t="shared" ca="1" si="168"/>
        <v>0.95386356043807852</v>
      </c>
      <c r="AA78" t="s">
        <v>42</v>
      </c>
      <c r="AB78" s="1">
        <f t="shared" ca="1" si="169"/>
        <v>0</v>
      </c>
      <c r="AC78" s="1">
        <f t="shared" ca="1" si="169"/>
        <v>0</v>
      </c>
      <c r="AD78" s="1">
        <f t="shared" ca="1" si="169"/>
        <v>1.5378813187307161E-2</v>
      </c>
      <c r="AE78" s="1">
        <f t="shared" ca="1" si="169"/>
        <v>3.0757626374614322E-2</v>
      </c>
      <c r="AF78" s="1">
        <f t="shared" ca="1" si="169"/>
        <v>0.95386356043807852</v>
      </c>
      <c r="AI78" t="s">
        <v>42</v>
      </c>
      <c r="AJ78" s="1">
        <v>0</v>
      </c>
      <c r="AK78" s="1">
        <v>0</v>
      </c>
      <c r="AL78" s="1">
        <f ca="1">IF(AD78="","",(SUM(AB78:AD78)))</f>
        <v>1.5378813187307161E-2</v>
      </c>
      <c r="AM78" s="1">
        <f ca="1">IFERROR(AE78,"")</f>
        <v>3.0757626374614322E-2</v>
      </c>
      <c r="AN78" s="1">
        <f ca="1">IF(AF78="","",(SUM(AF78)))</f>
        <v>0.95386356043807852</v>
      </c>
      <c r="AP78" s="34">
        <f ca="1">IF(AM78&gt;=MAX(AL78,AN78),0,(MAX(AL78,AN78)-AM78)/(2*MAX(AL78,AN78)+MIN(AL78,AN78)))</f>
        <v>0.48000784445242156</v>
      </c>
      <c r="AQ78" t="s">
        <v>42</v>
      </c>
      <c r="AR78" s="1">
        <v>0</v>
      </c>
      <c r="AS78" s="1">
        <v>0</v>
      </c>
      <c r="AT78" s="1">
        <f ca="1">IF(AM78="",AT71,AL78*(1-$AP78))</f>
        <v>7.996862219031375E-3</v>
      </c>
      <c r="AU78" s="1">
        <f ca="1">IF(AM78="",AU71,AM78+AL78*$AP78+AN78*$AP78)</f>
        <v>0.4960015688904843</v>
      </c>
      <c r="AV78" s="1">
        <f ca="1">IF(AM78="",AV71,AN78*(1-$AP78))</f>
        <v>0.49600156889048425</v>
      </c>
      <c r="AY78" t="s">
        <v>42</v>
      </c>
      <c r="AZ78" s="10"/>
      <c r="BA78" s="10"/>
      <c r="BB78" s="10">
        <f ca="1">_xlfn.NORM.S.INV(IF(AT78=0,0.01%,AT78))</f>
        <v>-2.4090587202752074</v>
      </c>
      <c r="BC78" s="10"/>
      <c r="BD78" s="10">
        <f ca="1">-_xlfn.NORM.S.INV(IF(AV78=0,0.01%,AV78))</f>
        <v>1.0022748277417779E-2</v>
      </c>
      <c r="BG78" t="s">
        <v>42</v>
      </c>
      <c r="BH78" s="10"/>
      <c r="BI78" s="10"/>
      <c r="BJ78" s="10">
        <f ca="1">BB78-$BB$8</f>
        <v>-0.43504713223447888</v>
      </c>
      <c r="BK78" s="10"/>
      <c r="BL78" s="10">
        <f ca="1">BD78-$BD$8</f>
        <v>-2.029983331970453E-2</v>
      </c>
      <c r="BO78" t="s">
        <v>42</v>
      </c>
      <c r="BP78" s="1">
        <f t="shared" si="173"/>
        <v>0</v>
      </c>
      <c r="BQ78" s="1">
        <f t="shared" si="170"/>
        <v>0</v>
      </c>
      <c r="BR78" s="1">
        <f t="shared" ca="1" si="170"/>
        <v>7.996862219031375E-3</v>
      </c>
      <c r="BS78" s="1">
        <f t="shared" ca="1" si="170"/>
        <v>0.4960015688904843</v>
      </c>
      <c r="BT78" s="1">
        <f t="shared" ca="1" si="170"/>
        <v>0.49600156889048425</v>
      </c>
      <c r="BW78" t="s">
        <v>42</v>
      </c>
      <c r="BX78" s="1">
        <f ca="1"/>
        <v>7.29844365224556E-4</v>
      </c>
      <c r="BY78" s="1">
        <f ca="1"/>
        <v>8.229795722771589E-5</v>
      </c>
      <c r="BZ78" s="1">
        <f ca="1"/>
        <v>5.0018855033670583E-4</v>
      </c>
      <c r="CA78" s="1">
        <f ca="1"/>
        <v>2.5966555011351397E-3</v>
      </c>
      <c r="CB78" s="1">
        <f ca="1"/>
        <v>0.99609101362607577</v>
      </c>
      <c r="CE78" t="s">
        <v>42</v>
      </c>
      <c r="CF78" s="10"/>
      <c r="CG78" s="10"/>
      <c r="CH78" s="10">
        <f ca="1">MIN($CH$8+CD74,0)</f>
        <v>-2.2400570222932741</v>
      </c>
      <c r="CI78" s="10"/>
      <c r="CJ78" s="10">
        <f ca="1">MAX($CJ$8+CD74,0)</f>
        <v>2.9197200177797783E-2</v>
      </c>
      <c r="CM78" t="s">
        <v>42</v>
      </c>
      <c r="CN78" s="1">
        <v>0</v>
      </c>
      <c r="CO78" s="1">
        <v>0</v>
      </c>
      <c r="CP78" s="1">
        <f ca="1">_xlfn.NORM.S.DIST(CH78,1)</f>
        <v>1.2543610595366666E-2</v>
      </c>
      <c r="CQ78" s="1">
        <f ca="1">1-CP78-CR78</f>
        <v>0.49910273229579555</v>
      </c>
      <c r="CR78" s="1">
        <f ca="1">_xlfn.NORM.S.DIST(-CJ78,1)</f>
        <v>0.48835365710883777</v>
      </c>
      <c r="CU78" t="s">
        <v>42</v>
      </c>
      <c r="CV78" s="1">
        <f ca="1"/>
        <v>1.8403207930182026E-3</v>
      </c>
      <c r="CW78" s="1">
        <f ca="1"/>
        <v>3.8609509607487357E-4</v>
      </c>
      <c r="CX78" s="1">
        <f ca="1"/>
        <v>1.5821471638118791E-3</v>
      </c>
      <c r="CY78" s="1">
        <f ca="1"/>
        <v>3.0252101700661031E-3</v>
      </c>
      <c r="CZ78" s="1">
        <f ca="1"/>
        <v>0.99316622677702893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>
        <f ca="1"/>
        <v>0</v>
      </c>
      <c r="CW79" s="1">
        <f ca="1"/>
        <v>0</v>
      </c>
      <c r="CX79" s="1">
        <f ca="1"/>
        <v>0</v>
      </c>
      <c r="CY79" s="1">
        <f ca="1"/>
        <v>0</v>
      </c>
      <c r="CZ79" s="1">
        <f ca="1"/>
        <v>1</v>
      </c>
    </row>
    <row r="80" spans="1:104">
      <c r="A80" s="9">
        <f ca="1">IF(RIGHT(A73,2)="12",(VALUE(LEFT(A73,4))+1)*100+1,A73+1)</f>
        <v>201711</v>
      </c>
      <c r="J80" s="9">
        <f ca="1">$A80</f>
        <v>201711</v>
      </c>
      <c r="R80" s="9">
        <f ca="1">$A80</f>
        <v>201711</v>
      </c>
      <c r="Z80" s="9">
        <f ca="1">$A80</f>
        <v>201711</v>
      </c>
      <c r="AH80" s="9">
        <f ca="1">$A80</f>
        <v>201711</v>
      </c>
      <c r="AP80" s="9">
        <f ca="1">$A80</f>
        <v>201711</v>
      </c>
      <c r="AX80" s="9">
        <f ca="1">$A80</f>
        <v>201711</v>
      </c>
      <c r="BF80" s="9">
        <f ca="1">$A80</f>
        <v>201711</v>
      </c>
      <c r="BN80" s="9">
        <f ca="1">$A80</f>
        <v>201711</v>
      </c>
      <c r="BO80" s="9">
        <f>BO73+1</f>
        <v>11</v>
      </c>
      <c r="BV80" s="9">
        <f ca="1">$A80</f>
        <v>201711</v>
      </c>
      <c r="BW80" s="9">
        <f>BW73+1</f>
        <v>11</v>
      </c>
      <c r="CD80" s="9">
        <f ca="1">$A80</f>
        <v>201711</v>
      </c>
      <c r="CE80" s="9">
        <f>CE73+1</f>
        <v>11</v>
      </c>
      <c r="CL80" s="9">
        <f ca="1">$A80</f>
        <v>201711</v>
      </c>
      <c r="CM80" s="9">
        <f>CM73+1</f>
        <v>11</v>
      </c>
      <c r="CT80" s="9">
        <f ca="1">$A80</f>
        <v>201711</v>
      </c>
      <c r="CU80" s="9">
        <f>CU73+1</f>
        <v>11</v>
      </c>
    </row>
    <row r="81" spans="1:104">
      <c r="A81" s="11"/>
      <c r="C81" t="s">
        <v>33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-1.188886945498868E-2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>
        <f ca="1">VLOOKUP(CD80,regress!B:K,10,0)</f>
        <v>2.8239290507839993E-2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0.94155462920927602</v>
      </c>
      <c r="E82" s="1">
        <f ca="1">HLOOKUP(A80,Yixin_part!$2:$7,3,0)</f>
        <v>8.4453707907239869E-3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0.94155462920927602</v>
      </c>
      <c r="M82" s="1">
        <f t="shared" ref="M82:M85" ca="1" si="174">IF(TYPE(E82)=1,IF(E82&gt;100%,100%,IF(E82&lt;0,0,E82)),E82)</f>
        <v>8.4453707907239869E-3</v>
      </c>
      <c r="N82" s="1">
        <f t="shared" ref="N82:N85" si="175">IF(TYPE(F82)=1,IF(F82&gt;100%,100%,IF(F82&lt;0,0,F82)),F82)</f>
        <v>0</v>
      </c>
      <c r="O82" s="1">
        <f t="shared" ref="O82:O85" si="176">IF(TYPE(G82)=1,IF(G82&gt;100%,100%,IF(G82&lt;0,0,G82)),G82)</f>
        <v>0</v>
      </c>
      <c r="P82" s="1">
        <f t="shared" ref="P82:P85" si="177">IF(TYPE(H82)=1,IF(H82&gt;100%,100%,IF(H82&lt;0,0,H82)),H82)</f>
        <v>0</v>
      </c>
      <c r="S82" t="s">
        <v>2</v>
      </c>
      <c r="T82" s="1">
        <f ca="1">IFERROR(L82/SUM($L82:$P82),"")</f>
        <v>0.99111013600976428</v>
      </c>
      <c r="U82" s="1">
        <f t="shared" ref="U82:U85" ca="1" si="178">IFERROR(M82/SUM($L82:$P82),"")</f>
        <v>8.8898639902357766E-3</v>
      </c>
      <c r="V82" s="1">
        <f t="shared" ref="V82:V85" ca="1" si="179">IFERROR(N82/SUM($L82:$P82),"")</f>
        <v>0</v>
      </c>
      <c r="W82" s="1">
        <f t="shared" ref="W82:W85" ca="1" si="180">IFERROR(O82/SUM($L82:$P82),"")</f>
        <v>0</v>
      </c>
      <c r="X82" s="1">
        <f t="shared" ref="X82:X85" ca="1" si="181">IFERROR(P82/SUM($L82:$P82),"")</f>
        <v>0</v>
      </c>
      <c r="AA82" t="s">
        <v>2</v>
      </c>
      <c r="AB82" s="1">
        <f ca="1">IFERROR(T82,"")</f>
        <v>0.99111013600976428</v>
      </c>
      <c r="AC82" s="1">
        <f t="shared" ref="AC82:AC85" ca="1" si="182">IFERROR(U82,"")</f>
        <v>8.8898639902357766E-3</v>
      </c>
      <c r="AD82" s="1">
        <f t="shared" ref="AD82:AD85" ca="1" si="183">IFERROR(V82,"")</f>
        <v>0</v>
      </c>
      <c r="AE82" s="1">
        <f t="shared" ref="AE82:AE85" ca="1" si="184">IFERROR(W82,"")</f>
        <v>0</v>
      </c>
      <c r="AF82" s="1">
        <f t="shared" ref="AF82:AF85" ca="1" si="185">IFERROR(X82,"")</f>
        <v>0</v>
      </c>
      <c r="AI82" t="s">
        <v>2</v>
      </c>
      <c r="AJ82" s="1">
        <f ca="1">IFERROR(AB82,"")</f>
        <v>0.99111013600976428</v>
      </c>
      <c r="AK82" s="1">
        <f ca="1">IF(AC82="","",SUM(AC82:AF82))</f>
        <v>8.8898639902357766E-3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0.99111013600976428</v>
      </c>
      <c r="AS82" s="1">
        <f ca="1">IF(AK82="",AS75,MIN(AK82,50%))</f>
        <v>8.8898639902357766E-3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2.3701737435351831</v>
      </c>
      <c r="BB82" s="10"/>
      <c r="BC82" s="10"/>
      <c r="BG82" t="s">
        <v>2</v>
      </c>
      <c r="BH82" s="10"/>
      <c r="BI82" s="10">
        <f ca="1">BA82-$BA$5</f>
        <v>-4.2660623511062035E-2</v>
      </c>
      <c r="BJ82" s="10"/>
      <c r="BK82" s="10"/>
      <c r="BO82" t="s">
        <v>2</v>
      </c>
      <c r="BP82" s="1">
        <f ca="1">AR82</f>
        <v>0.99111013600976428</v>
      </c>
      <c r="BQ82" s="1">
        <f t="shared" ref="BQ82:BT85" ca="1" si="186">AS82</f>
        <v>8.8898639902357766E-3</v>
      </c>
      <c r="BR82" s="1">
        <f t="shared" si="186"/>
        <v>0</v>
      </c>
      <c r="BS82" s="1">
        <f t="shared" si="186"/>
        <v>0</v>
      </c>
      <c r="BT82" s="1">
        <f t="shared" si="186"/>
        <v>0</v>
      </c>
      <c r="BW82" t="s">
        <v>2</v>
      </c>
      <c r="BX82" s="1" cm="1">
        <f t="array" aca="1" ref="BX82:CB86" ca="1">MMULT(BX75:CB79,BP82:BT86)</f>
        <v>0.93433405044627826</v>
      </c>
      <c r="BY82" s="1">
        <f ca="1"/>
        <v>1.6402527058968289E-2</v>
      </c>
      <c r="BZ82" s="1">
        <f ca="1"/>
        <v>1.4096553211111451E-2</v>
      </c>
      <c r="CA82" s="1">
        <f ca="1"/>
        <v>1.1283061622026386E-2</v>
      </c>
      <c r="CB82" s="1">
        <f ca="1"/>
        <v>2.3883807661615429E-2</v>
      </c>
      <c r="CE82" t="s">
        <v>2</v>
      </c>
      <c r="CF82" s="10"/>
      <c r="CG82" s="10">
        <f ca="1">MAX($CG$5+CD81,0)</f>
        <v>2.3633933963723353</v>
      </c>
      <c r="CH82" s="10"/>
      <c r="CI82" s="10"/>
      <c r="CJ82" s="10"/>
      <c r="CM82" t="s">
        <v>2</v>
      </c>
      <c r="CN82" s="1">
        <f ca="1">1-CO82</f>
        <v>0.99094578217519902</v>
      </c>
      <c r="CO82" s="1">
        <f ca="1">_xlfn.NORM.S.DIST(-CG82,1)</f>
        <v>9.0542178248009687E-3</v>
      </c>
      <c r="CP82" s="1">
        <v>0</v>
      </c>
      <c r="CQ82" s="1">
        <v>0</v>
      </c>
      <c r="CR82" s="1">
        <v>0</v>
      </c>
      <c r="CU82" t="s">
        <v>2</v>
      </c>
      <c r="CV82" s="1" cm="1">
        <f t="array" aca="1" ref="CV82:CZ86" ca="1">MMULT(CV75:CZ79,CN82:CR86)</f>
        <v>0.93637285880041199</v>
      </c>
      <c r="CW82" s="1">
        <f ca="1"/>
        <v>1.7048803720116936E-2</v>
      </c>
      <c r="CX82" s="1">
        <f ca="1"/>
        <v>1.5806931102879489E-2</v>
      </c>
      <c r="CY82" s="1">
        <f ca="1"/>
        <v>9.1932641637153742E-3</v>
      </c>
      <c r="CZ82" s="1">
        <f ca="1"/>
        <v>2.1578142212876315E-2</v>
      </c>
    </row>
    <row r="83" spans="1:104">
      <c r="A83" s="11"/>
      <c r="B83" t="s">
        <v>1</v>
      </c>
      <c r="C83" s="1">
        <v>0</v>
      </c>
      <c r="D83" s="1">
        <f ca="1">(1-F83)/3</f>
        <v>0.16470602733328776</v>
      </c>
      <c r="E83" s="1">
        <f ca="1">(1-F83)/3*2</f>
        <v>0.32941205466657553</v>
      </c>
      <c r="F83" s="1">
        <f ca="1">HLOOKUP(A80,Yixin_part!$2:$7,4,0)</f>
        <v>0.50588191800013671</v>
      </c>
      <c r="G83" s="1">
        <v>0</v>
      </c>
      <c r="H83" s="1">
        <v>0</v>
      </c>
      <c r="K83" t="s">
        <v>1</v>
      </c>
      <c r="L83" s="1">
        <f t="shared" ref="L83:L85" ca="1" si="187">IF(TYPE(D83)=1,IF(D83&gt;100%,100%,IF(D83&lt;0,0,D83)),D83)</f>
        <v>0.16470602733328776</v>
      </c>
      <c r="M83" s="1">
        <f t="shared" ca="1" si="174"/>
        <v>0.32941205466657553</v>
      </c>
      <c r="N83" s="1">
        <f t="shared" ca="1" si="175"/>
        <v>0.50588191800013671</v>
      </c>
      <c r="O83" s="1">
        <f t="shared" si="176"/>
        <v>0</v>
      </c>
      <c r="P83" s="1">
        <f t="shared" si="177"/>
        <v>0</v>
      </c>
      <c r="S83" t="s">
        <v>1</v>
      </c>
      <c r="T83" s="1">
        <f t="shared" ref="T83:T85" ca="1" si="188">IFERROR(L83/SUM($L83:$P83),"")</f>
        <v>0.16470602733328776</v>
      </c>
      <c r="U83" s="1">
        <f t="shared" ca="1" si="178"/>
        <v>0.32941205466657553</v>
      </c>
      <c r="V83" s="1">
        <f t="shared" ca="1" si="179"/>
        <v>0.50588191800013671</v>
      </c>
      <c r="W83" s="1">
        <f t="shared" ca="1" si="180"/>
        <v>0</v>
      </c>
      <c r="X83" s="1">
        <f t="shared" ca="1" si="181"/>
        <v>0</v>
      </c>
      <c r="AA83" t="s">
        <v>1</v>
      </c>
      <c r="AB83" s="1">
        <f t="shared" ref="AB83:AB85" ca="1" si="189">IFERROR(T83,"")</f>
        <v>0.16470602733328776</v>
      </c>
      <c r="AC83" s="1">
        <f t="shared" ca="1" si="182"/>
        <v>0.32941205466657553</v>
      </c>
      <c r="AD83" s="1">
        <f t="shared" ca="1" si="183"/>
        <v>0.50588191800013671</v>
      </c>
      <c r="AE83" s="1">
        <f t="shared" ca="1" si="184"/>
        <v>0</v>
      </c>
      <c r="AF83" s="1">
        <f t="shared" ca="1" si="185"/>
        <v>0</v>
      </c>
      <c r="AI83" t="s">
        <v>1</v>
      </c>
      <c r="AJ83" s="1">
        <f ca="1">IF(AB83="","",(SUM(AB83)))</f>
        <v>0.16470602733328776</v>
      </c>
      <c r="AK83" s="1">
        <f ca="1">IFERROR(AC83,"")</f>
        <v>0.32941205466657553</v>
      </c>
      <c r="AL83" s="1">
        <f ca="1">IF(AD83="","",(SUM(AD83:AF83)))</f>
        <v>0.50588191800013671</v>
      </c>
      <c r="AM83" s="1">
        <v>0</v>
      </c>
      <c r="AN83" s="1">
        <v>0</v>
      </c>
      <c r="AP83" s="34">
        <f ca="1">IF(AK83&gt;=MAX(AJ83,AL83),0,(MAX(AJ83,AL83)-AK83)/(2*MAX(AJ83,AL83)+MIN(AJ83,AL83)))</f>
        <v>0.14999947625817525</v>
      </c>
      <c r="AQ83" t="s">
        <v>1</v>
      </c>
      <c r="AR83" s="1">
        <f ca="1">IF(AK83="",AR76,AJ83*(1-$AP83))</f>
        <v>0.14000020949672989</v>
      </c>
      <c r="AS83" s="1">
        <f ca="1">IF(AK83="",AS76,AK83+AJ83*$AP83+AL83*$AP83)</f>
        <v>0.42999989525163507</v>
      </c>
      <c r="AT83" s="1">
        <f ca="1">IF(AK83="",AT76,AL83*(1-$AP83))</f>
        <v>0.42999989525163507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-1.0803183995816021</v>
      </c>
      <c r="BA83" s="10"/>
      <c r="BB83" s="10">
        <f ca="1">-_xlfn.NORM.S.INV(IF(AT83=0,0.01%,AT83))</f>
        <v>0.1763744314619258</v>
      </c>
      <c r="BC83" s="10"/>
      <c r="BG83" t="s">
        <v>1</v>
      </c>
      <c r="BH83" s="10">
        <f ca="1">AZ83-$AZ$6</f>
        <v>5.8170400417725698E-2</v>
      </c>
      <c r="BI83" s="10"/>
      <c r="BJ83" s="10">
        <f ca="1">BB83-$BB$6</f>
        <v>1.5943700737507671E-2</v>
      </c>
      <c r="BK83" s="10"/>
      <c r="BO83" t="s">
        <v>1</v>
      </c>
      <c r="BP83" s="1">
        <f t="shared" ref="BP83:BP85" ca="1" si="190">AR83</f>
        <v>0.14000020949672989</v>
      </c>
      <c r="BQ83" s="1">
        <f t="shared" ca="1" si="186"/>
        <v>0.42999989525163507</v>
      </c>
      <c r="BR83" s="1">
        <f t="shared" ca="1" si="186"/>
        <v>0.42999989525163507</v>
      </c>
      <c r="BS83" s="1">
        <f t="shared" si="186"/>
        <v>0</v>
      </c>
      <c r="BT83" s="1">
        <f t="shared" si="186"/>
        <v>0</v>
      </c>
      <c r="BW83" t="s">
        <v>1</v>
      </c>
      <c r="BX83" s="1">
        <f ca="1"/>
        <v>0.28264434963010027</v>
      </c>
      <c r="BY83" s="1">
        <f ca="1"/>
        <v>5.9986630740825834E-3</v>
      </c>
      <c r="BZ83" s="1">
        <f ca="1"/>
        <v>9.9811219318307418E-3</v>
      </c>
      <c r="CA83" s="1">
        <f ca="1"/>
        <v>2.3970075485658025E-2</v>
      </c>
      <c r="CB83" s="1">
        <f ca="1"/>
        <v>0.67740578987832833</v>
      </c>
      <c r="CE83" t="s">
        <v>1</v>
      </c>
      <c r="CF83" s="10">
        <f ca="1">MIN($CF$6+CD81,0)</f>
        <v>-0.71290201972648826</v>
      </c>
      <c r="CG83" s="10"/>
      <c r="CH83" s="10">
        <f ca="1">MAX($CH$6+CD81,0)</f>
        <v>0.41358670531467567</v>
      </c>
      <c r="CI83" s="10"/>
      <c r="CJ83" s="10"/>
      <c r="CM83" t="s">
        <v>1</v>
      </c>
      <c r="CN83" s="1">
        <f ca="1">_xlfn.NORM.S.DIST(CF83,1)</f>
        <v>0.23795319464204109</v>
      </c>
      <c r="CO83" s="1">
        <f ca="1">1-CN83-CP83</f>
        <v>0.42245839969862808</v>
      </c>
      <c r="CP83" s="1">
        <f ca="1">_xlfn.NORM.S.DIST(-CH83,1)</f>
        <v>0.33958840565933079</v>
      </c>
      <c r="CQ83" s="1">
        <v>0</v>
      </c>
      <c r="CR83" s="1">
        <v>0</v>
      </c>
      <c r="CU83" t="s">
        <v>1</v>
      </c>
      <c r="CV83" s="1">
        <f ca="1"/>
        <v>0.41536522548084021</v>
      </c>
      <c r="CW83" s="1">
        <f ca="1"/>
        <v>1.3146638727564422E-2</v>
      </c>
      <c r="CX83" s="1">
        <f ca="1"/>
        <v>3.0201239896868213E-2</v>
      </c>
      <c r="CY83" s="1">
        <f ca="1"/>
        <v>3.5616065648201668E-2</v>
      </c>
      <c r="CZ83" s="1">
        <f ca="1"/>
        <v>0.50567083024652559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6.0869838808854181E-2</v>
      </c>
      <c r="F84" s="1">
        <f ca="1">(1-G84)/3*2</f>
        <v>0.12173967761770836</v>
      </c>
      <c r="G84" s="1">
        <f ca="1">HLOOKUP(A80,Yixin_part!$2:$7,5,0)</f>
        <v>0.81739048357343747</v>
      </c>
      <c r="H84" s="1">
        <v>0</v>
      </c>
      <c r="K84" t="s">
        <v>0</v>
      </c>
      <c r="L84" s="1">
        <f t="shared" si="187"/>
        <v>0</v>
      </c>
      <c r="M84" s="1">
        <f t="shared" ca="1" si="174"/>
        <v>6.0869838808854181E-2</v>
      </c>
      <c r="N84" s="1">
        <f t="shared" ca="1" si="175"/>
        <v>0.12173967761770836</v>
      </c>
      <c r="O84" s="1">
        <f t="shared" ca="1" si="176"/>
        <v>0.81739048357343747</v>
      </c>
      <c r="P84" s="1">
        <f t="shared" si="177"/>
        <v>0</v>
      </c>
      <c r="S84" t="s">
        <v>0</v>
      </c>
      <c r="T84" s="1">
        <f t="shared" ca="1" si="188"/>
        <v>0</v>
      </c>
      <c r="U84" s="1">
        <f t="shared" ca="1" si="178"/>
        <v>6.0869838808854181E-2</v>
      </c>
      <c r="V84" s="1">
        <f t="shared" ca="1" si="179"/>
        <v>0.12173967761770836</v>
      </c>
      <c r="W84" s="1">
        <f t="shared" ca="1" si="180"/>
        <v>0.81739048357343747</v>
      </c>
      <c r="X84" s="1">
        <f t="shared" ca="1" si="181"/>
        <v>0</v>
      </c>
      <c r="AA84" t="s">
        <v>0</v>
      </c>
      <c r="AB84" s="1">
        <f t="shared" ca="1" si="189"/>
        <v>0</v>
      </c>
      <c r="AC84" s="1">
        <f t="shared" ca="1" si="182"/>
        <v>6.0869838808854181E-2</v>
      </c>
      <c r="AD84" s="1">
        <f t="shared" ca="1" si="183"/>
        <v>0.12173967761770836</v>
      </c>
      <c r="AE84" s="1">
        <f t="shared" ca="1" si="184"/>
        <v>0.81739048357343747</v>
      </c>
      <c r="AF84" s="1">
        <f t="shared" ca="1" si="185"/>
        <v>0</v>
      </c>
      <c r="AI84" t="s">
        <v>0</v>
      </c>
      <c r="AJ84" s="1">
        <v>0</v>
      </c>
      <c r="AK84" s="1">
        <f ca="1">IF(AC84="","",(SUM(AB84:AC84)))</f>
        <v>6.0869838808854181E-2</v>
      </c>
      <c r="AL84" s="1">
        <f ca="1">IFERROR(AD84,"")</f>
        <v>0.12173967761770836</v>
      </c>
      <c r="AM84" s="1">
        <f ca="1">IF(AE84="","",(SUM(AE84:AF84)))</f>
        <v>0.81739048357343747</v>
      </c>
      <c r="AN84" s="1">
        <v>0</v>
      </c>
      <c r="AP84" s="34">
        <f ca="1">IF(AL84&gt;=MAX(AK84,AM84),0,(MAX(AK84,AM84)-AL84)/(2*MAX(AK84,AM84)+MIN(AK84,AM84)))</f>
        <v>0.41025593448389014</v>
      </c>
      <c r="AQ84" t="s">
        <v>0</v>
      </c>
      <c r="AR84" s="1">
        <v>0</v>
      </c>
      <c r="AS84" s="1">
        <f ca="1">IF(AL84="",AS77,AK84*(1-$AP84))</f>
        <v>3.5897626206443947E-2</v>
      </c>
      <c r="AT84" s="1">
        <f ca="1">IF(AL84="",AT77,AL84+AK84*$AP84+AM84*$AP84)</f>
        <v>0.48205118689677806</v>
      </c>
      <c r="AU84" s="1">
        <f ca="1">IF(AL84="",AU77,AM84*(1-$AP84))</f>
        <v>0.48205118689677806</v>
      </c>
      <c r="AV84" s="1">
        <v>0</v>
      </c>
      <c r="AW84" s="1"/>
      <c r="AY84" t="s">
        <v>0</v>
      </c>
      <c r="AZ84" s="10"/>
      <c r="BA84" s="10">
        <f ca="1">_xlfn.NORM.S.INV(IF(AS84=0,0.01%,AS84))</f>
        <v>-1.8004142499314313</v>
      </c>
      <c r="BB84" s="10"/>
      <c r="BC84" s="10">
        <f ca="1">-_xlfn.NORM.S.INV(IF(AU84=0,0.01%,AU84))</f>
        <v>4.5006191575171259E-2</v>
      </c>
      <c r="BG84" t="s">
        <v>0</v>
      </c>
      <c r="BH84" s="10"/>
      <c r="BI84" s="10">
        <f ca="1">BA84-$BA$7</f>
        <v>0.12092631556221622</v>
      </c>
      <c r="BJ84" s="10"/>
      <c r="BK84" s="10">
        <f ca="1">BC84-$BC$7</f>
        <v>1.0728365758269007E-2</v>
      </c>
      <c r="BO84" t="s">
        <v>0</v>
      </c>
      <c r="BP84" s="1">
        <f t="shared" si="190"/>
        <v>0</v>
      </c>
      <c r="BQ84" s="1">
        <f t="shared" ca="1" si="186"/>
        <v>3.5897626206443947E-2</v>
      </c>
      <c r="BR84" s="1">
        <f t="shared" ca="1" si="186"/>
        <v>0.48205118689677806</v>
      </c>
      <c r="BS84" s="1">
        <f t="shared" ca="1" si="186"/>
        <v>0.48205118689677806</v>
      </c>
      <c r="BT84" s="1">
        <f t="shared" si="186"/>
        <v>0</v>
      </c>
      <c r="BW84" t="s">
        <v>0</v>
      </c>
      <c r="BX84" s="1">
        <f ca="1"/>
        <v>2.0522941248651821E-2</v>
      </c>
      <c r="BY84" s="1">
        <f ca="1"/>
        <v>7.456793531180892E-4</v>
      </c>
      <c r="BZ84" s="1">
        <f ca="1"/>
        <v>2.5743319182588817E-3</v>
      </c>
      <c r="CA84" s="1">
        <f ca="1"/>
        <v>9.6317686940389207E-3</v>
      </c>
      <c r="CB84" s="1">
        <f ca="1"/>
        <v>0.9665252787859322</v>
      </c>
      <c r="CE84" t="s">
        <v>0</v>
      </c>
      <c r="CF84" s="10"/>
      <c r="CG84" s="10">
        <f ca="1">MIN($CG$7+CD81,0)</f>
        <v>-1.4482469223394063</v>
      </c>
      <c r="CH84" s="10"/>
      <c r="CI84" s="10">
        <f ca="1">MAX($CI$7+CD81,0)</f>
        <v>0.51471386488573334</v>
      </c>
      <c r="CJ84" s="10"/>
      <c r="CM84" t="s">
        <v>0</v>
      </c>
      <c r="CN84" s="1">
        <v>0</v>
      </c>
      <c r="CO84" s="1">
        <f ca="1">_xlfn.NORM.S.DIST(CG84,1)</f>
        <v>7.377400302812992E-2</v>
      </c>
      <c r="CP84" s="1">
        <f ca="1">1-CO84-CQ84</f>
        <v>0.6228495053105858</v>
      </c>
      <c r="CQ84" s="1">
        <f ca="1">_xlfn.NORM.S.DIST(-CI84,1)</f>
        <v>0.30337649166128422</v>
      </c>
      <c r="CR84" s="1">
        <v>0</v>
      </c>
      <c r="CU84" t="s">
        <v>0</v>
      </c>
      <c r="CV84" s="1">
        <f ca="1"/>
        <v>8.0099248511676033E-2</v>
      </c>
      <c r="CW84" s="1">
        <f ca="1"/>
        <v>6.1140672697994804E-3</v>
      </c>
      <c r="CX84" s="1">
        <f ca="1"/>
        <v>2.0768917543377917E-2</v>
      </c>
      <c r="CY84" s="1">
        <f ca="1"/>
        <v>2.7966919206760081E-2</v>
      </c>
      <c r="CZ84" s="1">
        <f ca="1"/>
        <v>0.86505084746838645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>
        <f ca="1">(1-H85)/3</f>
        <v>2.5560122769641553E-2</v>
      </c>
      <c r="G85" s="1">
        <f ca="1">(1-H85)/3*2</f>
        <v>5.1120245539283106E-2</v>
      </c>
      <c r="H85" s="1">
        <f ca="1">MIN(HLOOKUP(A80,Yixin_part!$2:$7,6,0),1)</f>
        <v>0.92331963169107534</v>
      </c>
      <c r="K85" t="s">
        <v>42</v>
      </c>
      <c r="L85" s="1">
        <f t="shared" si="187"/>
        <v>0</v>
      </c>
      <c r="M85" s="1">
        <f t="shared" si="174"/>
        <v>0</v>
      </c>
      <c r="N85" s="1">
        <f t="shared" ca="1" si="175"/>
        <v>2.5560122769641553E-2</v>
      </c>
      <c r="O85" s="1">
        <f t="shared" ca="1" si="176"/>
        <v>5.1120245539283106E-2</v>
      </c>
      <c r="P85" s="1">
        <f t="shared" ca="1" si="177"/>
        <v>0.92331963169107534</v>
      </c>
      <c r="S85" t="s">
        <v>42</v>
      </c>
      <c r="T85" s="1">
        <f t="shared" ca="1" si="188"/>
        <v>0</v>
      </c>
      <c r="U85" s="1">
        <f t="shared" ca="1" si="178"/>
        <v>0</v>
      </c>
      <c r="V85" s="1">
        <f t="shared" ca="1" si="179"/>
        <v>2.5560122769641553E-2</v>
      </c>
      <c r="W85" s="1">
        <f t="shared" ca="1" si="180"/>
        <v>5.1120245539283106E-2</v>
      </c>
      <c r="X85" s="1">
        <f t="shared" ca="1" si="181"/>
        <v>0.92331963169107534</v>
      </c>
      <c r="AA85" t="s">
        <v>42</v>
      </c>
      <c r="AB85" s="1">
        <f t="shared" ca="1" si="189"/>
        <v>0</v>
      </c>
      <c r="AC85" s="1">
        <f t="shared" ca="1" si="182"/>
        <v>0</v>
      </c>
      <c r="AD85" s="1">
        <f t="shared" ca="1" si="183"/>
        <v>2.5560122769641553E-2</v>
      </c>
      <c r="AE85" s="1">
        <f t="shared" ca="1" si="184"/>
        <v>5.1120245539283106E-2</v>
      </c>
      <c r="AF85" s="1">
        <f t="shared" ca="1" si="185"/>
        <v>0.92331963169107534</v>
      </c>
      <c r="AI85" t="s">
        <v>42</v>
      </c>
      <c r="AJ85" s="1">
        <v>0</v>
      </c>
      <c r="AK85" s="1">
        <v>0</v>
      </c>
      <c r="AL85" s="1">
        <f ca="1">IF(AD85="","",(SUM(AB85:AD85)))</f>
        <v>2.5560122769641553E-2</v>
      </c>
      <c r="AM85" s="1">
        <f ca="1">IFERROR(AE85,"")</f>
        <v>5.1120245539283106E-2</v>
      </c>
      <c r="AN85" s="1">
        <f ca="1">IF(AF85="","",(SUM(AF85)))</f>
        <v>0.92331963169107534</v>
      </c>
      <c r="AP85" s="34">
        <f ca="1">IF(AM85&gt;=MAX(AL85,AN85),0,(MAX(AL85,AN85)-AM85)/(2*MAX(AL85,AN85)+MIN(AL85,AN85)))</f>
        <v>0.46586885595799304</v>
      </c>
      <c r="AQ85" t="s">
        <v>42</v>
      </c>
      <c r="AR85" s="1">
        <v>0</v>
      </c>
      <c r="AS85" s="1">
        <v>0</v>
      </c>
      <c r="AT85" s="1">
        <f ca="1">IF(AM85="",AT78,AL85*(1-$AP85))</f>
        <v>1.3652457616802793E-2</v>
      </c>
      <c r="AU85" s="1">
        <f ca="1">IF(AM85="",AU78,AM85+AL85*$AP85+AN85*$AP85)</f>
        <v>0.49317377119159866</v>
      </c>
      <c r="AV85" s="1">
        <f ca="1">IF(AM85="",AV78,AN85*(1-$AP85))</f>
        <v>0.4931737711915985</v>
      </c>
      <c r="AW85" s="1"/>
      <c r="AY85" t="s">
        <v>42</v>
      </c>
      <c r="AZ85" s="10"/>
      <c r="BA85" s="10"/>
      <c r="BB85" s="10">
        <f ca="1">_xlfn.NORM.S.INV(IF(AT85=0,0.01%,AT85))</f>
        <v>-2.2071309047701613</v>
      </c>
      <c r="BC85" s="10"/>
      <c r="BD85" s="10">
        <f ca="1">-_xlfn.NORM.S.INV(IF(AV85=0,0.01%,AV85))</f>
        <v>1.7111653176977722E-2</v>
      </c>
      <c r="BG85" t="s">
        <v>42</v>
      </c>
      <c r="BH85" s="10"/>
      <c r="BI85" s="10"/>
      <c r="BJ85" s="10">
        <f ca="1">BB85-$BB$8</f>
        <v>-0.23311931672943276</v>
      </c>
      <c r="BK85" s="10"/>
      <c r="BL85" s="10">
        <f ca="1">BD85-$BD$8</f>
        <v>-1.3210928420144586E-2</v>
      </c>
      <c r="BO85" t="s">
        <v>42</v>
      </c>
      <c r="BP85" s="1">
        <f t="shared" si="190"/>
        <v>0</v>
      </c>
      <c r="BQ85" s="1">
        <f t="shared" si="186"/>
        <v>0</v>
      </c>
      <c r="BR85" s="1">
        <f t="shared" ca="1" si="186"/>
        <v>1.3652457616802793E-2</v>
      </c>
      <c r="BS85" s="1">
        <f t="shared" ca="1" si="186"/>
        <v>0.49317377119159866</v>
      </c>
      <c r="BT85" s="1">
        <f t="shared" ca="1" si="186"/>
        <v>0.4931737711915985</v>
      </c>
      <c r="BW85" t="s">
        <v>42</v>
      </c>
      <c r="BX85" s="1">
        <f ca="1"/>
        <v>7.3487787933670294E-4</v>
      </c>
      <c r="BY85" s="1">
        <f ca="1"/>
        <v>5.983191174095778E-5</v>
      </c>
      <c r="BZ85" s="1">
        <f ca="1"/>
        <v>3.1195532652401458E-4</v>
      </c>
      <c r="CA85" s="1">
        <f ca="1"/>
        <v>1.5217188703422152E-3</v>
      </c>
      <c r="CB85" s="1">
        <f ca="1"/>
        <v>0.99737161601205604</v>
      </c>
      <c r="CE85" t="s">
        <v>42</v>
      </c>
      <c r="CF85" s="10"/>
      <c r="CG85" s="10"/>
      <c r="CH85" s="10">
        <f ca="1">MIN($CH$8+CD81,0)</f>
        <v>-2.2258553835875965</v>
      </c>
      <c r="CI85" s="10"/>
      <c r="CJ85" s="10">
        <f ca="1">MAX($CJ$8+CD81,0)</f>
        <v>4.3398838883475017E-2</v>
      </c>
      <c r="CM85" t="s">
        <v>42</v>
      </c>
      <c r="CN85" s="1">
        <v>0</v>
      </c>
      <c r="CO85" s="1">
        <v>0</v>
      </c>
      <c r="CP85" s="1">
        <f ca="1">_xlfn.NORM.S.DIST(CH85,1)</f>
        <v>1.3011934846523089E-2</v>
      </c>
      <c r="CQ85" s="1">
        <f ca="1">1-CP85-CR85</f>
        <v>0.50429626351966617</v>
      </c>
      <c r="CR85" s="1">
        <f ca="1">_xlfn.NORM.S.DIST(-CJ85,1)</f>
        <v>0.4826918016338107</v>
      </c>
      <c r="CU85" t="s">
        <v>42</v>
      </c>
      <c r="CV85" s="1">
        <f ca="1"/>
        <v>1.9155306892373472E-3</v>
      </c>
      <c r="CW85" s="1">
        <f ca="1"/>
        <v>2.9649311140078117E-4</v>
      </c>
      <c r="CX85" s="1">
        <f ca="1"/>
        <v>1.1559168340476668E-3</v>
      </c>
      <c r="CY85" s="1">
        <f ca="1"/>
        <v>2.0055884409751288E-3</v>
      </c>
      <c r="CZ85" s="1">
        <f ca="1"/>
        <v>0.99462647092433909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>
        <f ca="1"/>
        <v>0</v>
      </c>
      <c r="CW86" s="1">
        <f ca="1"/>
        <v>0</v>
      </c>
      <c r="CX86" s="1">
        <f ca="1"/>
        <v>0</v>
      </c>
      <c r="CY86" s="1">
        <f ca="1"/>
        <v>0</v>
      </c>
      <c r="CZ86" s="1">
        <f ca="1"/>
        <v>1</v>
      </c>
    </row>
    <row r="87" spans="1:104">
      <c r="A87" s="9">
        <f ca="1">IF(RIGHT(A80,2)="12",(VALUE(LEFT(A80,4))+1)*100+1,A80+1)</f>
        <v>201712</v>
      </c>
      <c r="J87" s="9">
        <f ca="1">$A87</f>
        <v>201712</v>
      </c>
      <c r="R87" s="9">
        <f ca="1">$A87</f>
        <v>201712</v>
      </c>
      <c r="Z87" s="9">
        <f ca="1">$A87</f>
        <v>201712</v>
      </c>
      <c r="AH87" s="9">
        <f ca="1">$A87</f>
        <v>201712</v>
      </c>
      <c r="AP87" s="9">
        <f ca="1">$A87</f>
        <v>201712</v>
      </c>
      <c r="AX87" s="9">
        <f ca="1">$A87</f>
        <v>201712</v>
      </c>
      <c r="BF87" s="9">
        <f ca="1">$A87</f>
        <v>201712</v>
      </c>
      <c r="BN87" s="9">
        <f ca="1">$A87</f>
        <v>201712</v>
      </c>
      <c r="BO87" s="9">
        <f>BO80+1</f>
        <v>12</v>
      </c>
      <c r="BV87" s="9">
        <f ca="1">$A87</f>
        <v>201712</v>
      </c>
      <c r="BW87" s="9">
        <f>BW80+1</f>
        <v>12</v>
      </c>
      <c r="CD87" s="9">
        <f ca="1">$A87</f>
        <v>201712</v>
      </c>
      <c r="CE87" s="9">
        <f>CE80+1</f>
        <v>12</v>
      </c>
      <c r="CL87" s="9">
        <f ca="1">$A87</f>
        <v>201712</v>
      </c>
      <c r="CM87" s="9">
        <f>CM80+1</f>
        <v>12</v>
      </c>
      <c r="CT87" s="9">
        <f ca="1">$A87</f>
        <v>201712</v>
      </c>
      <c r="CU87" s="9">
        <f>CU80+1</f>
        <v>12</v>
      </c>
    </row>
    <row r="88" spans="1:104">
      <c r="A88" s="11"/>
      <c r="C88" t="s">
        <v>33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3.7002531531975733E-2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>
        <f ca="1">VLOOKUP(CD87,regress!B:K,10,0)</f>
        <v>7.2579334893203909E-3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0.94295221211689828</v>
      </c>
      <c r="E89" s="1">
        <f ca="1">HLOOKUP(A87,Yixin_part!$2:$7,3,0)</f>
        <v>7.0477878831016237E-3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0.94295221211689828</v>
      </c>
      <c r="M89" s="1">
        <f t="shared" ref="M89:M92" ca="1" si="191">IF(TYPE(E89)=1,IF(E89&gt;100%,100%,IF(E89&lt;0,0,E89)),E89)</f>
        <v>7.0477878831016237E-3</v>
      </c>
      <c r="N89" s="1">
        <f t="shared" ref="N89:N92" si="192">IF(TYPE(F89)=1,IF(F89&gt;100%,100%,IF(F89&lt;0,0,F89)),F89)</f>
        <v>0</v>
      </c>
      <c r="O89" s="1">
        <f t="shared" ref="O89:O92" si="193">IF(TYPE(G89)=1,IF(G89&gt;100%,100%,IF(G89&lt;0,0,G89)),G89)</f>
        <v>0</v>
      </c>
      <c r="P89" s="1">
        <f t="shared" ref="P89:P92" si="194">IF(TYPE(H89)=1,IF(H89&gt;100%,100%,IF(H89&lt;0,0,H89)),H89)</f>
        <v>0</v>
      </c>
      <c r="S89" t="s">
        <v>2</v>
      </c>
      <c r="T89" s="1">
        <f ca="1">IFERROR(L89/SUM($L89:$P89),"")</f>
        <v>0.99258127591252454</v>
      </c>
      <c r="U89" s="1">
        <f t="shared" ref="U89:U92" ca="1" si="195">IFERROR(M89/SUM($L89:$P89),"")</f>
        <v>7.4187240874753939E-3</v>
      </c>
      <c r="V89" s="1">
        <f t="shared" ref="V89:V92" ca="1" si="196">IFERROR(N89/SUM($L89:$P89),"")</f>
        <v>0</v>
      </c>
      <c r="W89" s="1">
        <f t="shared" ref="W89:W92" ca="1" si="197">IFERROR(O89/SUM($L89:$P89),"")</f>
        <v>0</v>
      </c>
      <c r="X89" s="1">
        <f t="shared" ref="X89:X92" ca="1" si="198">IFERROR(P89/SUM($L89:$P89),"")</f>
        <v>0</v>
      </c>
      <c r="AA89" t="s">
        <v>2</v>
      </c>
      <c r="AB89" s="1">
        <f ca="1">IFERROR(T89,"")</f>
        <v>0.99258127591252454</v>
      </c>
      <c r="AC89" s="1">
        <f t="shared" ref="AC89:AC92" ca="1" si="199">IFERROR(U89,"")</f>
        <v>7.4187240874753939E-3</v>
      </c>
      <c r="AD89" s="1">
        <f t="shared" ref="AD89:AD92" ca="1" si="200">IFERROR(V89,"")</f>
        <v>0</v>
      </c>
      <c r="AE89" s="1">
        <f t="shared" ref="AE89:AE92" ca="1" si="201">IFERROR(W89,"")</f>
        <v>0</v>
      </c>
      <c r="AF89" s="1">
        <f t="shared" ref="AF89:AF92" ca="1" si="202">IFERROR(X89,"")</f>
        <v>0</v>
      </c>
      <c r="AI89" t="s">
        <v>2</v>
      </c>
      <c r="AJ89" s="1">
        <f ca="1">IFERROR(AB89,"")</f>
        <v>0.99258127591252454</v>
      </c>
      <c r="AK89" s="1">
        <f ca="1">IF(AC89="","",SUM(AC89:AF89))</f>
        <v>7.4187240874753939E-3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0.99258127591252454</v>
      </c>
      <c r="AS89" s="1">
        <f ca="1">IF(AK89="",AS82,MIN(AK89,50%))</f>
        <v>7.4187240874753939E-3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2.4363225309731695</v>
      </c>
      <c r="BB89" s="10"/>
      <c r="BC89" s="10"/>
      <c r="BG89" t="s">
        <v>2</v>
      </c>
      <c r="BH89" s="10"/>
      <c r="BI89" s="10">
        <f ca="1">BA89-$BA$5</f>
        <v>2.3488163926924432E-2</v>
      </c>
      <c r="BJ89" s="10"/>
      <c r="BK89" s="10"/>
      <c r="BO89" t="s">
        <v>2</v>
      </c>
      <c r="BP89" s="1">
        <f ca="1">AR89</f>
        <v>0.99258127591252454</v>
      </c>
      <c r="BQ89" s="1">
        <f t="shared" ref="BQ89:BT92" ca="1" si="203">AS89</f>
        <v>7.4187240874753939E-3</v>
      </c>
      <c r="BR89" s="1">
        <f t="shared" si="203"/>
        <v>0</v>
      </c>
      <c r="BS89" s="1">
        <f t="shared" si="203"/>
        <v>0</v>
      </c>
      <c r="BT89" s="1">
        <f t="shared" si="203"/>
        <v>0</v>
      </c>
      <c r="BW89" t="s">
        <v>2</v>
      </c>
      <c r="BX89" s="1" cm="1">
        <f t="array" aca="1" ref="BX89:CB93" ca="1">MMULT(BX82:CB86,BP89:BT93)</f>
        <v>0.92952968421515847</v>
      </c>
      <c r="BY89" s="1">
        <f ca="1"/>
        <v>1.4648516363239919E-2</v>
      </c>
      <c r="BZ89" s="1">
        <f ca="1"/>
        <v>1.4182423432436808E-2</v>
      </c>
      <c r="CA89" s="1">
        <f ca="1"/>
        <v>1.2257100852727767E-2</v>
      </c>
      <c r="CB89" s="1">
        <f ca="1"/>
        <v>2.9382275136436847E-2</v>
      </c>
      <c r="CE89" t="s">
        <v>2</v>
      </c>
      <c r="CF89" s="10"/>
      <c r="CG89" s="10">
        <f ca="1">MAX($CG$5+CD88,0)</f>
        <v>2.3424120393538157</v>
      </c>
      <c r="CH89" s="10"/>
      <c r="CI89" s="10"/>
      <c r="CJ89" s="10"/>
      <c r="CM89" t="s">
        <v>2</v>
      </c>
      <c r="CN89" s="1">
        <f ca="1">1-CO89</f>
        <v>0.99042022518771033</v>
      </c>
      <c r="CO89" s="1">
        <f ca="1">_xlfn.NORM.S.DIST(-CG89,1)</f>
        <v>9.5797748122896428E-3</v>
      </c>
      <c r="CP89" s="1">
        <v>0</v>
      </c>
      <c r="CQ89" s="1">
        <v>0</v>
      </c>
      <c r="CR89" s="1">
        <v>0</v>
      </c>
      <c r="CU89" t="s">
        <v>2</v>
      </c>
      <c r="CV89" s="1" cm="1">
        <f t="array" aca="1" ref="CV89:CZ93" ca="1">MMULT(CV82:CZ86,CN89:CR93)</f>
        <v>0.931349584681058</v>
      </c>
      <c r="CW89" s="1">
        <f ca="1"/>
        <v>1.7271415920058108E-2</v>
      </c>
      <c r="CX89" s="1">
        <f ca="1"/>
        <v>1.5808936986414925E-2</v>
      </c>
      <c r="CY89" s="1">
        <f ca="1"/>
        <v>9.4774991797178694E-3</v>
      </c>
      <c r="CZ89" s="1">
        <f ca="1"/>
        <v>2.6092563232751192E-2</v>
      </c>
    </row>
    <row r="90" spans="1:104">
      <c r="A90" s="11"/>
      <c r="B90" t="s">
        <v>1</v>
      </c>
      <c r="C90" s="1">
        <v>0</v>
      </c>
      <c r="D90" s="1">
        <f ca="1">(1-F90)/3</f>
        <v>0.15734586237783868</v>
      </c>
      <c r="E90" s="1">
        <f ca="1">(1-F90)/3*2</f>
        <v>0.31469172475567736</v>
      </c>
      <c r="F90" s="1">
        <f ca="1">HLOOKUP(A87,Yixin_part!$2:$7,4,0)</f>
        <v>0.52796241286648393</v>
      </c>
      <c r="G90" s="1">
        <v>0</v>
      </c>
      <c r="H90" s="1">
        <v>0</v>
      </c>
      <c r="K90" t="s">
        <v>1</v>
      </c>
      <c r="L90" s="1">
        <f t="shared" ref="L90:L92" ca="1" si="204">IF(TYPE(D90)=1,IF(D90&gt;100%,100%,IF(D90&lt;0,0,D90)),D90)</f>
        <v>0.15734586237783868</v>
      </c>
      <c r="M90" s="1">
        <f t="shared" ca="1" si="191"/>
        <v>0.31469172475567736</v>
      </c>
      <c r="N90" s="1">
        <f t="shared" ca="1" si="192"/>
        <v>0.52796241286648393</v>
      </c>
      <c r="O90" s="1">
        <f t="shared" si="193"/>
        <v>0</v>
      </c>
      <c r="P90" s="1">
        <f t="shared" si="194"/>
        <v>0</v>
      </c>
      <c r="S90" t="s">
        <v>1</v>
      </c>
      <c r="T90" s="1">
        <f t="shared" ref="T90:T92" ca="1" si="205">IFERROR(L90/SUM($L90:$P90),"")</f>
        <v>0.15734586237783868</v>
      </c>
      <c r="U90" s="1">
        <f t="shared" ca="1" si="195"/>
        <v>0.31469172475567736</v>
      </c>
      <c r="V90" s="1">
        <f t="shared" ca="1" si="196"/>
        <v>0.52796241286648393</v>
      </c>
      <c r="W90" s="1">
        <f t="shared" ca="1" si="197"/>
        <v>0</v>
      </c>
      <c r="X90" s="1">
        <f t="shared" ca="1" si="198"/>
        <v>0</v>
      </c>
      <c r="AA90" t="s">
        <v>1</v>
      </c>
      <c r="AB90" s="1">
        <f t="shared" ref="AB90:AB92" ca="1" si="206">IFERROR(T90,"")</f>
        <v>0.15734586237783868</v>
      </c>
      <c r="AC90" s="1">
        <f t="shared" ca="1" si="199"/>
        <v>0.31469172475567736</v>
      </c>
      <c r="AD90" s="1">
        <f t="shared" ca="1" si="200"/>
        <v>0.52796241286648393</v>
      </c>
      <c r="AE90" s="1">
        <f t="shared" ca="1" si="201"/>
        <v>0</v>
      </c>
      <c r="AF90" s="1">
        <f t="shared" ca="1" si="202"/>
        <v>0</v>
      </c>
      <c r="AI90" t="s">
        <v>1</v>
      </c>
      <c r="AJ90" s="1">
        <f ca="1">IF(AB90="","",(SUM(AB90)))</f>
        <v>0.15734586237783868</v>
      </c>
      <c r="AK90" s="1">
        <f ca="1">IFERROR(AC90,"")</f>
        <v>0.31469172475567736</v>
      </c>
      <c r="AL90" s="1">
        <f ca="1">IF(AD90="","",(SUM(AD90:AF90)))</f>
        <v>0.52796241286648393</v>
      </c>
      <c r="AM90" s="1">
        <v>0</v>
      </c>
      <c r="AN90" s="1">
        <v>0</v>
      </c>
      <c r="AP90" s="34">
        <f ca="1">IF(AK90&gt;=MAX(AJ90,AL90),0,(MAX(AJ90,AL90)-AK90)/(2*MAX(AJ90,AL90)+MIN(AJ90,AL90)))</f>
        <v>0.17578162087051821</v>
      </c>
      <c r="AQ90" t="s">
        <v>1</v>
      </c>
      <c r="AR90" s="1">
        <f ca="1">IF(AK90="",AR83,AJ90*(1-$AP90))</f>
        <v>0.12968735165179271</v>
      </c>
      <c r="AS90" s="1">
        <f ca="1">IF(AK90="",AS83,AK90+AJ90*$AP90+AL90*$AP90)</f>
        <v>0.4351563241741036</v>
      </c>
      <c r="AT90" s="1">
        <f ca="1">IF(AK90="",AT83,AL90*(1-$AP90))</f>
        <v>0.43515632417410366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-1.1278702886819023</v>
      </c>
      <c r="BA90" s="10"/>
      <c r="BB90" s="10">
        <f ca="1">-_xlfn.NORM.S.INV(IF(AT90=0,0.01%,AT90))</f>
        <v>0.16326136960791607</v>
      </c>
      <c r="BC90" s="10"/>
      <c r="BG90" t="s">
        <v>1</v>
      </c>
      <c r="BH90" s="10">
        <f ca="1">AZ90-$AZ$6</f>
        <v>1.0618511317425527E-2</v>
      </c>
      <c r="BI90" s="10"/>
      <c r="BJ90" s="10">
        <f ca="1">BB90-$BB$6</f>
        <v>2.8306388834979379E-3</v>
      </c>
      <c r="BK90" s="10"/>
      <c r="BO90" t="s">
        <v>1</v>
      </c>
      <c r="BP90" s="1">
        <f t="shared" ref="BP90:BP92" ca="1" si="207">AR90</f>
        <v>0.12968735165179271</v>
      </c>
      <c r="BQ90" s="1">
        <f t="shared" ca="1" si="203"/>
        <v>0.4351563241741036</v>
      </c>
      <c r="BR90" s="1">
        <f t="shared" ca="1" si="203"/>
        <v>0.43515632417410366</v>
      </c>
      <c r="BS90" s="1">
        <f t="shared" si="203"/>
        <v>0</v>
      </c>
      <c r="BT90" s="1">
        <f t="shared" si="203"/>
        <v>0</v>
      </c>
      <c r="BW90" t="s">
        <v>1</v>
      </c>
      <c r="BX90" s="1">
        <f ca="1"/>
        <v>0.28132543991283976</v>
      </c>
      <c r="BY90" s="1">
        <f ca="1"/>
        <v>5.1173827528089395E-3</v>
      </c>
      <c r="BZ90" s="1">
        <f ca="1"/>
        <v>8.003690180849286E-3</v>
      </c>
      <c r="CA90" s="1">
        <f ca="1"/>
        <v>1.6466587586858834E-2</v>
      </c>
      <c r="CB90" s="1">
        <f ca="1"/>
        <v>0.68908689956664304</v>
      </c>
      <c r="CE90" t="s">
        <v>1</v>
      </c>
      <c r="CF90" s="10">
        <f ca="1">MIN($CF$6+CD88,0)</f>
        <v>-0.73388337674500792</v>
      </c>
      <c r="CG90" s="10"/>
      <c r="CH90" s="10">
        <f ca="1">MAX($CH$6+CD88,0)</f>
        <v>0.39260534829615612</v>
      </c>
      <c r="CI90" s="10"/>
      <c r="CJ90" s="10"/>
      <c r="CM90" t="s">
        <v>1</v>
      </c>
      <c r="CN90" s="1">
        <f ca="1">_xlfn.NORM.S.DIST(CF90,1)</f>
        <v>0.23150990961533455</v>
      </c>
      <c r="CO90" s="1">
        <f ca="1">1-CN90-CP90</f>
        <v>0.42118459600708447</v>
      </c>
      <c r="CP90" s="1">
        <f ca="1">_xlfn.NORM.S.DIST(-CH90,1)</f>
        <v>0.34730549437758096</v>
      </c>
      <c r="CQ90" s="1">
        <v>0</v>
      </c>
      <c r="CR90" s="1">
        <v>0</v>
      </c>
      <c r="CU90" t="s">
        <v>1</v>
      </c>
      <c r="CV90" s="1">
        <f ca="1"/>
        <v>0.41442969729944173</v>
      </c>
      <c r="CW90" s="1">
        <f ca="1"/>
        <v>1.1657095260974137E-2</v>
      </c>
      <c r="CX90" s="1">
        <f ca="1"/>
        <v>2.3680326431457881E-2</v>
      </c>
      <c r="CY90" s="1">
        <f ca="1"/>
        <v>2.7072515755951029E-2</v>
      </c>
      <c r="CZ90" s="1">
        <f ca="1"/>
        <v>0.52316036525217535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6.8179479788444255E-2</v>
      </c>
      <c r="F91" s="1">
        <f ca="1">(1-G91)/3*2</f>
        <v>0.13635895957688851</v>
      </c>
      <c r="G91" s="1">
        <f ca="1">HLOOKUP(A87,Yixin_part!$2:$7,5,0)</f>
        <v>0.79546156063466722</v>
      </c>
      <c r="H91" s="1">
        <v>0</v>
      </c>
      <c r="K91" t="s">
        <v>0</v>
      </c>
      <c r="L91" s="1">
        <f t="shared" si="204"/>
        <v>0</v>
      </c>
      <c r="M91" s="1">
        <f t="shared" ca="1" si="191"/>
        <v>6.8179479788444255E-2</v>
      </c>
      <c r="N91" s="1">
        <f t="shared" ca="1" si="192"/>
        <v>0.13635895957688851</v>
      </c>
      <c r="O91" s="1">
        <f t="shared" ca="1" si="193"/>
        <v>0.79546156063466722</v>
      </c>
      <c r="P91" s="1">
        <f t="shared" si="194"/>
        <v>0</v>
      </c>
      <c r="S91" t="s">
        <v>0</v>
      </c>
      <c r="T91" s="1">
        <f t="shared" ca="1" si="205"/>
        <v>0</v>
      </c>
      <c r="U91" s="1">
        <f t="shared" ca="1" si="195"/>
        <v>6.8179479788444255E-2</v>
      </c>
      <c r="V91" s="1">
        <f t="shared" ca="1" si="196"/>
        <v>0.13635895957688851</v>
      </c>
      <c r="W91" s="1">
        <f t="shared" ca="1" si="197"/>
        <v>0.79546156063466722</v>
      </c>
      <c r="X91" s="1">
        <f t="shared" ca="1" si="198"/>
        <v>0</v>
      </c>
      <c r="AA91" t="s">
        <v>0</v>
      </c>
      <c r="AB91" s="1">
        <f t="shared" ca="1" si="206"/>
        <v>0</v>
      </c>
      <c r="AC91" s="1">
        <f t="shared" ca="1" si="199"/>
        <v>6.8179479788444255E-2</v>
      </c>
      <c r="AD91" s="1">
        <f t="shared" ca="1" si="200"/>
        <v>0.13635895957688851</v>
      </c>
      <c r="AE91" s="1">
        <f t="shared" ca="1" si="201"/>
        <v>0.79546156063466722</v>
      </c>
      <c r="AF91" s="1">
        <f t="shared" ca="1" si="202"/>
        <v>0</v>
      </c>
      <c r="AI91" t="s">
        <v>0</v>
      </c>
      <c r="AJ91" s="1">
        <v>0</v>
      </c>
      <c r="AK91" s="1">
        <f ca="1">IF(AC91="","",(SUM(AB91:AC91)))</f>
        <v>6.8179479788444255E-2</v>
      </c>
      <c r="AL91" s="1">
        <f ca="1">IFERROR(AD91,"")</f>
        <v>0.13635895957688851</v>
      </c>
      <c r="AM91" s="1">
        <f ca="1">IF(AE91="","",(SUM(AE91:AF91)))</f>
        <v>0.79546156063466722</v>
      </c>
      <c r="AN91" s="1">
        <v>0</v>
      </c>
      <c r="AP91" s="34">
        <f ca="1">IF(AL91&gt;=MAX(AK91,AM91),0,(MAX(AK91,AM91)-AL91)/(2*MAX(AK91,AM91)+MIN(AK91,AM91)))</f>
        <v>0.3972645215778462</v>
      </c>
      <c r="AQ91" t="s">
        <v>0</v>
      </c>
      <c r="AR91" s="1">
        <v>0</v>
      </c>
      <c r="AS91" s="1">
        <f ca="1">IF(AL91="",AS84,AK91*(1-$AP91))</f>
        <v>4.1094191368861513E-2</v>
      </c>
      <c r="AT91" s="1">
        <f ca="1">IF(AL91="",AT84,AL91+AK91*$AP91+AM91*$AP91)</f>
        <v>0.47945290431556919</v>
      </c>
      <c r="AU91" s="1">
        <f ca="1">IF(AL91="",AU84,AM91*(1-$AP91))</f>
        <v>0.47945290431556925</v>
      </c>
      <c r="AV91" s="1">
        <v>0</v>
      </c>
      <c r="AW91" s="1"/>
      <c r="AY91" t="s">
        <v>0</v>
      </c>
      <c r="AZ91" s="10"/>
      <c r="BA91" s="10">
        <f ca="1">_xlfn.NORM.S.INV(IF(AS91=0,0.01%,AS91))</f>
        <v>-1.7381273156711408</v>
      </c>
      <c r="BB91" s="10"/>
      <c r="BC91" s="10">
        <f ca="1">-_xlfn.NORM.S.INV(IF(AU91=0,0.01%,AU91))</f>
        <v>5.1526722528298971E-2</v>
      </c>
      <c r="BG91" t="s">
        <v>0</v>
      </c>
      <c r="BH91" s="10"/>
      <c r="BI91" s="10">
        <f ca="1">BA91-$BA$7</f>
        <v>0.18321324982250675</v>
      </c>
      <c r="BJ91" s="10"/>
      <c r="BK91" s="10">
        <f ca="1">BC91-$BC$7</f>
        <v>1.7248896711396719E-2</v>
      </c>
      <c r="BO91" t="s">
        <v>0</v>
      </c>
      <c r="BP91" s="1">
        <f t="shared" si="207"/>
        <v>0</v>
      </c>
      <c r="BQ91" s="1">
        <f t="shared" ca="1" si="203"/>
        <v>4.1094191368861513E-2</v>
      </c>
      <c r="BR91" s="1">
        <f t="shared" ca="1" si="203"/>
        <v>0.47945290431556919</v>
      </c>
      <c r="BS91" s="1">
        <f t="shared" ca="1" si="203"/>
        <v>0.47945290431556925</v>
      </c>
      <c r="BT91" s="1">
        <f t="shared" si="203"/>
        <v>0</v>
      </c>
      <c r="BW91" t="s">
        <v>0</v>
      </c>
      <c r="BX91" s="1">
        <f ca="1"/>
        <v>2.0467392390551911E-2</v>
      </c>
      <c r="BY91" s="1">
        <f ca="1"/>
        <v>5.8253121339850553E-4</v>
      </c>
      <c r="BZ91" s="1">
        <f ca="1"/>
        <v>1.803009607535132E-3</v>
      </c>
      <c r="CA91" s="1">
        <f ca="1"/>
        <v>5.9280294587318273E-3</v>
      </c>
      <c r="CB91" s="1">
        <f ca="1"/>
        <v>0.97121903732978254</v>
      </c>
      <c r="CE91" t="s">
        <v>0</v>
      </c>
      <c r="CF91" s="10"/>
      <c r="CG91" s="10">
        <f ca="1">MIN($CG$7+CD88,0)</f>
        <v>-1.4692282793579259</v>
      </c>
      <c r="CH91" s="10"/>
      <c r="CI91" s="10">
        <f ca="1">MAX($CI$7+CD88,0)</f>
        <v>0.49373250786721379</v>
      </c>
      <c r="CJ91" s="10"/>
      <c r="CM91" t="s">
        <v>0</v>
      </c>
      <c r="CN91" s="1">
        <v>0</v>
      </c>
      <c r="CO91" s="1">
        <f ca="1">_xlfn.NORM.S.DIST(CG91,1)</f>
        <v>7.0885441193871662E-2</v>
      </c>
      <c r="CP91" s="1">
        <f ca="1">1-CO91-CQ91</f>
        <v>0.61836700687033841</v>
      </c>
      <c r="CQ91" s="1">
        <f ca="1">_xlfn.NORM.S.DIST(-CI91,1)</f>
        <v>0.31074755193578996</v>
      </c>
      <c r="CR91" s="1">
        <v>0</v>
      </c>
      <c r="CU91" t="s">
        <v>0</v>
      </c>
      <c r="CV91" s="1">
        <f ca="1"/>
        <v>8.0747382909313908E-2</v>
      </c>
      <c r="CW91" s="1">
        <f ca="1"/>
        <v>4.8146975995475997E-3</v>
      </c>
      <c r="CX91" s="1">
        <f ca="1"/>
        <v>1.531096128325486E-2</v>
      </c>
      <c r="CY91" s="1">
        <f ca="1"/>
        <v>2.0342746215234905E-2</v>
      </c>
      <c r="CZ91" s="1">
        <f ca="1"/>
        <v>0.87878421199264867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4.5010781325947012E-2</v>
      </c>
      <c r="G92" s="1">
        <f ca="1">(1-H92)/3*2</f>
        <v>9.0021562651894024E-2</v>
      </c>
      <c r="H92" s="1">
        <f ca="1">MIN(HLOOKUP(A87,Yixin_part!$2:$7,6,0),1)</f>
        <v>0.86496765602215897</v>
      </c>
      <c r="K92" t="s">
        <v>42</v>
      </c>
      <c r="L92" s="1">
        <f t="shared" si="204"/>
        <v>0</v>
      </c>
      <c r="M92" s="1">
        <f t="shared" si="191"/>
        <v>0</v>
      </c>
      <c r="N92" s="1">
        <f t="shared" ca="1" si="192"/>
        <v>4.5010781325947012E-2</v>
      </c>
      <c r="O92" s="1">
        <f t="shared" ca="1" si="193"/>
        <v>9.0021562651894024E-2</v>
      </c>
      <c r="P92" s="1">
        <f t="shared" ca="1" si="194"/>
        <v>0.86496765602215897</v>
      </c>
      <c r="S92" t="s">
        <v>42</v>
      </c>
      <c r="T92" s="1">
        <f t="shared" ca="1" si="205"/>
        <v>0</v>
      </c>
      <c r="U92" s="1">
        <f t="shared" ca="1" si="195"/>
        <v>0</v>
      </c>
      <c r="V92" s="1">
        <f t="shared" ca="1" si="196"/>
        <v>4.5010781325947012E-2</v>
      </c>
      <c r="W92" s="1">
        <f t="shared" ca="1" si="197"/>
        <v>9.0021562651894024E-2</v>
      </c>
      <c r="X92" s="1">
        <f t="shared" ca="1" si="198"/>
        <v>0.86496765602215897</v>
      </c>
      <c r="AA92" t="s">
        <v>42</v>
      </c>
      <c r="AB92" s="1">
        <f t="shared" ca="1" si="206"/>
        <v>0</v>
      </c>
      <c r="AC92" s="1">
        <f t="shared" ca="1" si="199"/>
        <v>0</v>
      </c>
      <c r="AD92" s="1">
        <f t="shared" ca="1" si="200"/>
        <v>4.5010781325947012E-2</v>
      </c>
      <c r="AE92" s="1">
        <f t="shared" ca="1" si="201"/>
        <v>9.0021562651894024E-2</v>
      </c>
      <c r="AF92" s="1">
        <f t="shared" ca="1" si="202"/>
        <v>0.86496765602215897</v>
      </c>
      <c r="AI92" t="s">
        <v>42</v>
      </c>
      <c r="AJ92" s="1">
        <v>0</v>
      </c>
      <c r="AK92" s="1">
        <v>0</v>
      </c>
      <c r="AL92" s="1">
        <f ca="1">IF(AD92="","",(SUM(AB92:AD92)))</f>
        <v>4.5010781325947012E-2</v>
      </c>
      <c r="AM92" s="1">
        <f ca="1">IFERROR(AE92,"")</f>
        <v>9.0021562651894024E-2</v>
      </c>
      <c r="AN92" s="1">
        <f ca="1">IF(AF92="","",(SUM(AF92)))</f>
        <v>0.86496765602215897</v>
      </c>
      <c r="AP92" s="34">
        <f ca="1">IF(AM92&gt;=MAX(AL92,AN92),0,(MAX(AL92,AN92)-AM92)/(2*MAX(AL92,AN92)+MIN(AL92,AN92)))</f>
        <v>0.43660260796923611</v>
      </c>
      <c r="AQ92" t="s">
        <v>42</v>
      </c>
      <c r="AR92" s="1">
        <v>0</v>
      </c>
      <c r="AS92" s="1">
        <v>0</v>
      </c>
      <c r="AT92" s="1">
        <f ca="1">IF(AM92="",AT85,AL92*(1-$AP92))</f>
        <v>2.5358956812305555E-2</v>
      </c>
      <c r="AU92" s="1">
        <f ca="1">IF(AM92="",AU85,AM92+AL92*$AP92+AN92*$AP92)</f>
        <v>0.48732052159384726</v>
      </c>
      <c r="AV92" s="1">
        <f ca="1">IF(AM92="",AV85,AN92*(1-$AP92))</f>
        <v>0.4873205215938472</v>
      </c>
      <c r="AW92" s="1"/>
      <c r="AY92" t="s">
        <v>42</v>
      </c>
      <c r="AZ92" s="10"/>
      <c r="BA92" s="10"/>
      <c r="BB92" s="10">
        <f ca="1">_xlfn.NORM.S.INV(IF(AT92=0,0.01%,AT92))</f>
        <v>-1.9538588382038515</v>
      </c>
      <c r="BC92" s="10"/>
      <c r="BD92" s="10">
        <f ca="1">-_xlfn.NORM.S.INV(IF(AV92=0,0.01%,AV92))</f>
        <v>3.1788091822324033E-2</v>
      </c>
      <c r="BG92" t="s">
        <v>42</v>
      </c>
      <c r="BH92" s="10"/>
      <c r="BI92" s="10"/>
      <c r="BJ92" s="10">
        <f ca="1">BB92-$BB$8</f>
        <v>2.0152749836876982E-2</v>
      </c>
      <c r="BK92" s="10"/>
      <c r="BL92" s="10">
        <f ca="1">BD92-$BD$8</f>
        <v>1.4655102252017251E-3</v>
      </c>
      <c r="BO92" t="s">
        <v>42</v>
      </c>
      <c r="BP92" s="1">
        <f t="shared" si="207"/>
        <v>0</v>
      </c>
      <c r="BQ92" s="1">
        <f t="shared" si="203"/>
        <v>0</v>
      </c>
      <c r="BR92" s="1">
        <f t="shared" ca="1" si="203"/>
        <v>2.5358956812305555E-2</v>
      </c>
      <c r="BS92" s="1">
        <f t="shared" ca="1" si="203"/>
        <v>0.48732052159384726</v>
      </c>
      <c r="BT92" s="1">
        <f t="shared" ca="1" si="203"/>
        <v>0.4873205215938472</v>
      </c>
      <c r="BW92" t="s">
        <v>42</v>
      </c>
      <c r="BX92" s="1">
        <f ca="1"/>
        <v>7.3718546528986351E-4</v>
      </c>
      <c r="BY92" s="1">
        <f ca="1"/>
        <v>4.4307642893006152E-5</v>
      </c>
      <c r="BZ92" s="1">
        <f ca="1"/>
        <v>2.1419332521363369E-4</v>
      </c>
      <c r="CA92" s="1">
        <f ca="1"/>
        <v>8.9113272093301879E-4</v>
      </c>
      <c r="CB92" s="1">
        <f ca="1"/>
        <v>0.99811318084567036</v>
      </c>
      <c r="CE92" t="s">
        <v>42</v>
      </c>
      <c r="CF92" s="10"/>
      <c r="CG92" s="10"/>
      <c r="CH92" s="10">
        <f ca="1">MIN($CH$8+CD88,0)</f>
        <v>-2.246836740606116</v>
      </c>
      <c r="CI92" s="10"/>
      <c r="CJ92" s="10">
        <f ca="1">MAX($CJ$8+CD88,0)</f>
        <v>2.2417481864955416E-2</v>
      </c>
      <c r="CM92" t="s">
        <v>42</v>
      </c>
      <c r="CN92" s="1">
        <v>0</v>
      </c>
      <c r="CO92" s="1">
        <v>0</v>
      </c>
      <c r="CP92" s="1">
        <f ca="1">_xlfn.NORM.S.DIST(CH92,1)</f>
        <v>1.2325231380529765E-2</v>
      </c>
      <c r="CQ92" s="1">
        <f ca="1">1-CP92-CR92</f>
        <v>0.49661730094735507</v>
      </c>
      <c r="CR92" s="1">
        <f ca="1">_xlfn.NORM.S.DIST(-CJ92,1)</f>
        <v>0.49105746767211517</v>
      </c>
      <c r="CU92" t="s">
        <v>42</v>
      </c>
      <c r="CV92" s="1">
        <f ca="1"/>
        <v>1.9658214300103875E-3</v>
      </c>
      <c r="CW92" s="1">
        <f ca="1"/>
        <v>2.2516635875803744E-4</v>
      </c>
      <c r="CX92" s="1">
        <f ca="1"/>
        <v>8.4247386108482329E-4</v>
      </c>
      <c r="CY92" s="1">
        <f ca="1"/>
        <v>1.3552082447899634E-3</v>
      </c>
      <c r="CZ92" s="1">
        <f ca="1"/>
        <v>0.99561133010535685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>
        <f ca="1"/>
        <v>0</v>
      </c>
      <c r="CW93" s="1">
        <f ca="1"/>
        <v>0</v>
      </c>
      <c r="CX93" s="1">
        <f ca="1"/>
        <v>0</v>
      </c>
      <c r="CY93" s="1">
        <f ca="1"/>
        <v>0</v>
      </c>
      <c r="CZ93" s="1">
        <f ca="1"/>
        <v>1</v>
      </c>
    </row>
    <row r="94" spans="1:104">
      <c r="A94" s="9">
        <f ca="1">IF(RIGHT(A87,2)="12",(VALUE(LEFT(A87,4))+1)*100+1,A87+1)</f>
        <v>201801</v>
      </c>
      <c r="J94" s="9">
        <f ca="1">$A94</f>
        <v>201801</v>
      </c>
      <c r="R94" s="9">
        <f ca="1">$A94</f>
        <v>201801</v>
      </c>
      <c r="Z94" s="9">
        <f ca="1">$A94</f>
        <v>201801</v>
      </c>
      <c r="AH94" s="9">
        <f ca="1">$A94</f>
        <v>201801</v>
      </c>
      <c r="AP94" s="9">
        <f ca="1">$A94</f>
        <v>201801</v>
      </c>
      <c r="AX94" s="9">
        <f ca="1">$A94</f>
        <v>201801</v>
      </c>
      <c r="BF94" s="9">
        <f ca="1">$A94</f>
        <v>201801</v>
      </c>
    </row>
    <row r="95" spans="1:104">
      <c r="A95" s="11"/>
      <c r="C95" t="s">
        <v>33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-7.3776106919910947E-2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0.94323636034757452</v>
      </c>
      <c r="E96" s="1">
        <f ca="1">HLOOKUP(A94,Yixin_part!$2:$7,3,0)</f>
        <v>6.7636396524254688E-3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0.94323636034757452</v>
      </c>
      <c r="M96" s="1">
        <f t="shared" ref="M96:M99" ca="1" si="208">IF(TYPE(E96)=1,IF(E96&gt;100%,100%,IF(E96&lt;0,0,E96)),E96)</f>
        <v>6.7636396524254688E-3</v>
      </c>
      <c r="N96" s="1">
        <f t="shared" ref="N96:N99" si="209">IF(TYPE(F96)=1,IF(F96&gt;100%,100%,IF(F96&lt;0,0,F96)),F96)</f>
        <v>0</v>
      </c>
      <c r="O96" s="1">
        <f t="shared" ref="O96:O99" si="210">IF(TYPE(G96)=1,IF(G96&gt;100%,100%,IF(G96&lt;0,0,G96)),G96)</f>
        <v>0</v>
      </c>
      <c r="P96" s="1">
        <f t="shared" ref="P96:P99" si="211">IF(TYPE(H96)=1,IF(H96&gt;100%,100%,IF(H96&lt;0,0,H96)),H96)</f>
        <v>0</v>
      </c>
      <c r="S96" t="s">
        <v>2</v>
      </c>
      <c r="T96" s="1">
        <f ca="1">IFERROR(L96/SUM($L96:$P96),"")</f>
        <v>0.99288037931323636</v>
      </c>
      <c r="U96" s="1">
        <f t="shared" ref="U96:U99" ca="1" si="212">IFERROR(M96/SUM($L96:$P96),"")</f>
        <v>7.1196206867636513E-3</v>
      </c>
      <c r="V96" s="1">
        <f t="shared" ref="V96:V99" ca="1" si="213">IFERROR(N96/SUM($L96:$P96),"")</f>
        <v>0</v>
      </c>
      <c r="W96" s="1">
        <f t="shared" ref="W96:W99" ca="1" si="214">IFERROR(O96/SUM($L96:$P96),"")</f>
        <v>0</v>
      </c>
      <c r="X96" s="1">
        <f t="shared" ref="X96:X99" ca="1" si="215">IFERROR(P96/SUM($L96:$P96),"")</f>
        <v>0</v>
      </c>
      <c r="AA96" t="s">
        <v>2</v>
      </c>
      <c r="AB96" s="1">
        <f ca="1">IFERROR(T96,"")</f>
        <v>0.99288037931323636</v>
      </c>
      <c r="AC96" s="1">
        <f t="shared" ref="AC96:AC99" ca="1" si="216">IFERROR(U96,"")</f>
        <v>7.1196206867636513E-3</v>
      </c>
      <c r="AD96" s="1">
        <f t="shared" ref="AD96:AD99" ca="1" si="217">IFERROR(V96,"")</f>
        <v>0</v>
      </c>
      <c r="AE96" s="1">
        <f t="shared" ref="AE96:AE99" ca="1" si="218">IFERROR(W96,"")</f>
        <v>0</v>
      </c>
      <c r="AF96" s="1">
        <f t="shared" ref="AF96:AF99" ca="1" si="219">IFERROR(X96,"")</f>
        <v>0</v>
      </c>
      <c r="AI96" t="s">
        <v>2</v>
      </c>
      <c r="AJ96" s="1">
        <f ca="1">IFERROR(AB96,"")</f>
        <v>0.99288037931323636</v>
      </c>
      <c r="AK96" s="1">
        <f ca="1">IF(AC96="","",SUM(AC96:AF96))</f>
        <v>7.1196206867636513E-3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0.99288037931323636</v>
      </c>
      <c r="AS96" s="1">
        <f ca="1">IF(AK96="",AS89,MIN(AK96,50%))</f>
        <v>7.1196206867636513E-3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2.4511706866697751</v>
      </c>
      <c r="BB96" s="10"/>
      <c r="BC96" s="10"/>
      <c r="BG96" t="s">
        <v>2</v>
      </c>
      <c r="BH96" s="10"/>
      <c r="BI96" s="10">
        <f ca="1">BA96-$BA$5</f>
        <v>3.8336319623530013E-2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0.12314507554007055</v>
      </c>
      <c r="E97" s="1">
        <f ca="1">(1-F97)/3*2</f>
        <v>0.2462901510801411</v>
      </c>
      <c r="F97" s="1">
        <f ca="1">HLOOKUP(A94,Yixin_part!$2:$7,4,0)</f>
        <v>0.63056477337978833</v>
      </c>
      <c r="G97" s="1">
        <v>0</v>
      </c>
      <c r="H97" s="1">
        <v>0</v>
      </c>
      <c r="K97" t="s">
        <v>1</v>
      </c>
      <c r="L97" s="1">
        <f t="shared" ref="L97:L99" ca="1" si="220">IF(TYPE(D97)=1,IF(D97&gt;100%,100%,IF(D97&lt;0,0,D97)),D97)</f>
        <v>0.12314507554007055</v>
      </c>
      <c r="M97" s="1">
        <f t="shared" ca="1" si="208"/>
        <v>0.2462901510801411</v>
      </c>
      <c r="N97" s="1">
        <f t="shared" ca="1" si="209"/>
        <v>0.63056477337978833</v>
      </c>
      <c r="O97" s="1">
        <f t="shared" si="210"/>
        <v>0</v>
      </c>
      <c r="P97" s="1">
        <f t="shared" si="211"/>
        <v>0</v>
      </c>
      <c r="S97" t="s">
        <v>1</v>
      </c>
      <c r="T97" s="1">
        <f t="shared" ref="T97:T99" ca="1" si="221">IFERROR(L97/SUM($L97:$P97),"")</f>
        <v>0.12314507554007055</v>
      </c>
      <c r="U97" s="1">
        <f t="shared" ca="1" si="212"/>
        <v>0.2462901510801411</v>
      </c>
      <c r="V97" s="1">
        <f t="shared" ca="1" si="213"/>
        <v>0.63056477337978833</v>
      </c>
      <c r="W97" s="1">
        <f t="shared" ca="1" si="214"/>
        <v>0</v>
      </c>
      <c r="X97" s="1">
        <f t="shared" ca="1" si="215"/>
        <v>0</v>
      </c>
      <c r="AA97" t="s">
        <v>1</v>
      </c>
      <c r="AB97" s="1">
        <f t="shared" ref="AB97:AB99" ca="1" si="222">IFERROR(T97,"")</f>
        <v>0.12314507554007055</v>
      </c>
      <c r="AC97" s="1">
        <f t="shared" ca="1" si="216"/>
        <v>0.2462901510801411</v>
      </c>
      <c r="AD97" s="1">
        <f t="shared" ca="1" si="217"/>
        <v>0.63056477337978833</v>
      </c>
      <c r="AE97" s="1">
        <f t="shared" ca="1" si="218"/>
        <v>0</v>
      </c>
      <c r="AF97" s="1">
        <f t="shared" ca="1" si="219"/>
        <v>0</v>
      </c>
      <c r="AI97" t="s">
        <v>1</v>
      </c>
      <c r="AJ97" s="1">
        <f ca="1">IF(AB97="","",(SUM(AB97)))</f>
        <v>0.12314507554007055</v>
      </c>
      <c r="AK97" s="1">
        <f ca="1">IFERROR(AC97,"")</f>
        <v>0.2462901510801411</v>
      </c>
      <c r="AL97" s="1">
        <f ca="1">IF(AD97="","",(SUM(AD97:AF97)))</f>
        <v>0.63056477337978833</v>
      </c>
      <c r="AM97" s="1">
        <v>0</v>
      </c>
      <c r="AN97" s="1">
        <v>0</v>
      </c>
      <c r="AP97" s="34">
        <f ca="1">IF(AK97&gt;=MAX(AJ97,AL97),0,(MAX(AJ97,AL97)-AK97)/(2*MAX(AJ97,AL97)+MIN(AJ97,AL97)))</f>
        <v>0.27759999071662905</v>
      </c>
      <c r="AQ97" t="s">
        <v>1</v>
      </c>
      <c r="AR97" s="1">
        <f ca="1">IF(AK97="",AR90,AJ97*(1-$AP97))</f>
        <v>8.8960003713348376E-2</v>
      </c>
      <c r="AS97" s="1">
        <f ca="1">IF(AK97="",AS90,AK97+AJ97*$AP97+AL97*$AP97)</f>
        <v>0.45551999814332583</v>
      </c>
      <c r="AT97" s="1">
        <f ca="1">IF(AK97="",AT90,AL97*(1-$AP97))</f>
        <v>0.45551999814332578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-1.3471870196324713</v>
      </c>
      <c r="BA97" s="10"/>
      <c r="BB97" s="10">
        <f ca="1">-_xlfn.NORM.S.INV(IF(AT97=0,0.01%,AT97))</f>
        <v>0.1117268413072028</v>
      </c>
      <c r="BC97" s="10"/>
      <c r="BG97" t="s">
        <v>1</v>
      </c>
      <c r="BH97" s="10">
        <f ca="1">AZ97-$AZ$6</f>
        <v>-0.2086982196331435</v>
      </c>
      <c r="BI97" s="10"/>
      <c r="BJ97" s="10">
        <f ca="1">BB97-$BB$6</f>
        <v>-4.8703889417215332E-2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3.1154140030279276E-2</v>
      </c>
      <c r="F98" s="1">
        <f ca="1">(1-G98)/3*2</f>
        <v>6.2308280060558552E-2</v>
      </c>
      <c r="G98" s="1">
        <f ca="1">HLOOKUP(A94,Yixin_part!$2:$7,5,0)</f>
        <v>0.90653757990916217</v>
      </c>
      <c r="H98" s="1">
        <v>0</v>
      </c>
      <c r="K98" t="s">
        <v>0</v>
      </c>
      <c r="L98" s="1">
        <f t="shared" si="220"/>
        <v>0</v>
      </c>
      <c r="M98" s="1">
        <f t="shared" ca="1" si="208"/>
        <v>3.1154140030279276E-2</v>
      </c>
      <c r="N98" s="1">
        <f t="shared" ca="1" si="209"/>
        <v>6.2308280060558552E-2</v>
      </c>
      <c r="O98" s="1">
        <f t="shared" ca="1" si="210"/>
        <v>0.90653757990916217</v>
      </c>
      <c r="P98" s="1">
        <f t="shared" si="211"/>
        <v>0</v>
      </c>
      <c r="S98" t="s">
        <v>0</v>
      </c>
      <c r="T98" s="1">
        <f t="shared" ca="1" si="221"/>
        <v>0</v>
      </c>
      <c r="U98" s="1">
        <f t="shared" ca="1" si="212"/>
        <v>3.1154140030279276E-2</v>
      </c>
      <c r="V98" s="1">
        <f t="shared" ca="1" si="213"/>
        <v>6.2308280060558552E-2</v>
      </c>
      <c r="W98" s="1">
        <f t="shared" ca="1" si="214"/>
        <v>0.90653757990916217</v>
      </c>
      <c r="X98" s="1">
        <f t="shared" ca="1" si="215"/>
        <v>0</v>
      </c>
      <c r="AA98" t="s">
        <v>0</v>
      </c>
      <c r="AB98" s="1">
        <f t="shared" ca="1" si="222"/>
        <v>0</v>
      </c>
      <c r="AC98" s="1">
        <f t="shared" ca="1" si="216"/>
        <v>3.1154140030279276E-2</v>
      </c>
      <c r="AD98" s="1">
        <f t="shared" ca="1" si="217"/>
        <v>6.2308280060558552E-2</v>
      </c>
      <c r="AE98" s="1">
        <f t="shared" ca="1" si="218"/>
        <v>0.90653757990916217</v>
      </c>
      <c r="AF98" s="1">
        <f t="shared" ca="1" si="219"/>
        <v>0</v>
      </c>
      <c r="AI98" t="s">
        <v>0</v>
      </c>
      <c r="AJ98" s="1">
        <v>0</v>
      </c>
      <c r="AK98" s="1">
        <f ca="1">IF(AC98="","",(SUM(AB98:AC98)))</f>
        <v>3.1154140030279276E-2</v>
      </c>
      <c r="AL98" s="1">
        <f ca="1">IFERROR(AD98,"")</f>
        <v>6.2308280060558552E-2</v>
      </c>
      <c r="AM98" s="1">
        <f ca="1">IF(AE98="","",(SUM(AE98:AF98)))</f>
        <v>0.90653757990916217</v>
      </c>
      <c r="AN98" s="1">
        <v>0</v>
      </c>
      <c r="AP98" s="34">
        <f ca="1">IF(AL98&gt;=MAX(AK98,AM98),0,(MAX(AK98,AM98)-AL98)/(2*MAX(AK98,AM98)+MIN(AK98,AM98)))</f>
        <v>0.45776807684267246</v>
      </c>
      <c r="AQ98" t="s">
        <v>0</v>
      </c>
      <c r="AR98" s="1">
        <v>0</v>
      </c>
      <c r="AS98" s="1">
        <f ca="1">IF(AL98="",AS91,AK98*(1-$AP98))</f>
        <v>1.6892769262931016E-2</v>
      </c>
      <c r="AT98" s="1">
        <f ca="1">IF(AL98="",AT91,AL98+AK98*$AP98+AM98*$AP98)</f>
        <v>0.49155361536853448</v>
      </c>
      <c r="AU98" s="1">
        <f ca="1">IF(AL98="",AU91,AM98*(1-$AP98))</f>
        <v>0.49155361536853454</v>
      </c>
      <c r="AV98" s="1">
        <v>0</v>
      </c>
      <c r="AW98" s="1"/>
      <c r="AY98" t="s">
        <v>0</v>
      </c>
      <c r="AZ98" s="10"/>
      <c r="BA98" s="10">
        <f ca="1">_xlfn.NORM.S.INV(IF(AS98=0,0.01%,AS98))</f>
        <v>-2.1226220164588945</v>
      </c>
      <c r="BB98" s="10"/>
      <c r="BC98" s="10">
        <f ca="1">-_xlfn.NORM.S.INV(IF(AU98=0,0.01%,AU98))</f>
        <v>2.1173528509339141E-2</v>
      </c>
      <c r="BG98" t="s">
        <v>0</v>
      </c>
      <c r="BH98" s="10"/>
      <c r="BI98" s="10">
        <f ca="1">BA98-$BA$7</f>
        <v>-0.20128145096524697</v>
      </c>
      <c r="BJ98" s="10"/>
      <c r="BK98" s="10">
        <f ca="1">BC98-$BC$7</f>
        <v>-1.3104297307563111E-2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3.6515489564376447E-2</v>
      </c>
      <c r="G99" s="1">
        <f ca="1">(1-H99)/3*2</f>
        <v>7.3030979128752893E-2</v>
      </c>
      <c r="H99" s="1">
        <f ca="1">MIN(HLOOKUP(A94,Yixin_part!$2:$7,6,0),1)</f>
        <v>0.89045353130687066</v>
      </c>
      <c r="K99" t="s">
        <v>42</v>
      </c>
      <c r="L99" s="1">
        <f t="shared" si="220"/>
        <v>0</v>
      </c>
      <c r="M99" s="1">
        <f t="shared" si="208"/>
        <v>0</v>
      </c>
      <c r="N99" s="1">
        <f t="shared" ca="1" si="209"/>
        <v>3.6515489564376447E-2</v>
      </c>
      <c r="O99" s="1">
        <f t="shared" ca="1" si="210"/>
        <v>7.3030979128752893E-2</v>
      </c>
      <c r="P99" s="1">
        <f t="shared" ca="1" si="211"/>
        <v>0.89045353130687066</v>
      </c>
      <c r="S99" t="s">
        <v>42</v>
      </c>
      <c r="T99" s="1">
        <f t="shared" ca="1" si="221"/>
        <v>0</v>
      </c>
      <c r="U99" s="1">
        <f t="shared" ca="1" si="212"/>
        <v>0</v>
      </c>
      <c r="V99" s="1">
        <f t="shared" ca="1" si="213"/>
        <v>3.6515489564376447E-2</v>
      </c>
      <c r="W99" s="1">
        <f t="shared" ca="1" si="214"/>
        <v>7.3030979128752893E-2</v>
      </c>
      <c r="X99" s="1">
        <f t="shared" ca="1" si="215"/>
        <v>0.89045353130687066</v>
      </c>
      <c r="AA99" t="s">
        <v>42</v>
      </c>
      <c r="AB99" s="1">
        <f t="shared" ca="1" si="222"/>
        <v>0</v>
      </c>
      <c r="AC99" s="1">
        <f t="shared" ca="1" si="216"/>
        <v>0</v>
      </c>
      <c r="AD99" s="1">
        <f t="shared" ca="1" si="217"/>
        <v>3.6515489564376447E-2</v>
      </c>
      <c r="AE99" s="1">
        <f t="shared" ca="1" si="218"/>
        <v>7.3030979128752893E-2</v>
      </c>
      <c r="AF99" s="1">
        <f t="shared" ca="1" si="219"/>
        <v>0.89045353130687066</v>
      </c>
      <c r="AI99" t="s">
        <v>42</v>
      </c>
      <c r="AJ99" s="1">
        <v>0</v>
      </c>
      <c r="AK99" s="1">
        <v>0</v>
      </c>
      <c r="AL99" s="1">
        <f ca="1">IF(AD99="","",(SUM(AB99:AD99)))</f>
        <v>3.6515489564376447E-2</v>
      </c>
      <c r="AM99" s="1">
        <f ca="1">IFERROR(AE99,"")</f>
        <v>7.3030979128752893E-2</v>
      </c>
      <c r="AN99" s="1">
        <f ca="1">IF(AF99="","",(SUM(AF99)))</f>
        <v>0.89045353130687066</v>
      </c>
      <c r="AP99" s="34">
        <f ca="1">IF(AM99&gt;=MAX(AL99,AN99),0,(MAX(AL99,AN99)-AM99)/(2*MAX(AL99,AN99)+MIN(AL99,AN99)))</f>
        <v>0.44977022608114181</v>
      </c>
      <c r="AQ99" t="s">
        <v>42</v>
      </c>
      <c r="AR99" s="1">
        <v>0</v>
      </c>
      <c r="AS99" s="1">
        <v>0</v>
      </c>
      <c r="AT99" s="1">
        <f ca="1">IF(AM99="",AT92,AL99*(1-$AP99))</f>
        <v>2.0091909567543278E-2</v>
      </c>
      <c r="AU99" s="1">
        <f ca="1">IF(AM99="",AU92,AM99+AL99*$AP99+AN99*$AP99)</f>
        <v>0.48995404521622832</v>
      </c>
      <c r="AV99" s="1">
        <f ca="1">IF(AM99="",AV92,AN99*(1-$AP99))</f>
        <v>0.48995404521622837</v>
      </c>
      <c r="AW99" s="1"/>
      <c r="AY99" t="s">
        <v>42</v>
      </c>
      <c r="AZ99" s="10"/>
      <c r="BA99" s="10"/>
      <c r="BB99" s="10">
        <f ca="1">_xlfn.NORM.S.INV(IF(AT99=0,0.01%,AT99))</f>
        <v>-2.0518543533708571</v>
      </c>
      <c r="BC99" s="10"/>
      <c r="BD99" s="10">
        <f ca="1">-_xlfn.NORM.S.INV(IF(AV99=0,0.01%,AV99))</f>
        <v>2.5184136187513084E-2</v>
      </c>
      <c r="BG99" t="s">
        <v>42</v>
      </c>
      <c r="BH99" s="10"/>
      <c r="BI99" s="10"/>
      <c r="BJ99" s="10">
        <f ca="1">BB99-$BB$8</f>
        <v>-7.7842765330128572E-2</v>
      </c>
      <c r="BK99" s="10"/>
      <c r="BL99" s="10">
        <f ca="1">BD99-$BD$8</f>
        <v>-5.1384454096092234E-3</v>
      </c>
    </row>
    <row r="101" spans="1:64">
      <c r="A101" s="9">
        <f ca="1">IF(RIGHT(A94,2)="12",(VALUE(LEFT(A94,4))+1)*100+1,A94+1)</f>
        <v>201802</v>
      </c>
      <c r="J101" s="9">
        <f ca="1">$A101</f>
        <v>201802</v>
      </c>
      <c r="R101" s="9">
        <f ca="1">$A101</f>
        <v>201802</v>
      </c>
      <c r="Z101" s="9">
        <f ca="1">$A101</f>
        <v>201802</v>
      </c>
      <c r="AH101" s="9">
        <f ca="1">$A101</f>
        <v>201802</v>
      </c>
      <c r="AP101" s="9">
        <f ca="1">$A101</f>
        <v>201802</v>
      </c>
      <c r="AX101" s="9">
        <f ca="1">$A101</f>
        <v>201802</v>
      </c>
      <c r="BF101" s="9">
        <f ca="1">$A101</f>
        <v>201802</v>
      </c>
    </row>
    <row r="102" spans="1:64">
      <c r="A102" s="11"/>
      <c r="C102" t="s">
        <v>33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-0.25051565786358987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0.9352818461533623</v>
      </c>
      <c r="E103" s="1">
        <f ca="1">HLOOKUP(A101,Yixin_part!$2:$7,3,0)</f>
        <v>1.4718153846637622E-2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0.9352818461533623</v>
      </c>
      <c r="M103" s="1">
        <f t="shared" ref="M103:M106" ca="1" si="223">IF(TYPE(E103)=1,IF(E103&gt;100%,100%,IF(E103&lt;0,0,E103)),E103)</f>
        <v>1.4718153846637622E-2</v>
      </c>
      <c r="N103" s="1">
        <f t="shared" ref="N103:N106" si="224">IF(TYPE(F103)=1,IF(F103&gt;100%,100%,IF(F103&lt;0,0,F103)),F103)</f>
        <v>0</v>
      </c>
      <c r="O103" s="1">
        <f t="shared" ref="O103:O106" si="225">IF(TYPE(G103)=1,IF(G103&gt;100%,100%,IF(G103&lt;0,0,G103)),G103)</f>
        <v>0</v>
      </c>
      <c r="P103" s="1">
        <f t="shared" ref="P103:P106" si="226">IF(TYPE(H103)=1,IF(H103&gt;100%,100%,IF(H103&lt;0,0,H103)),H103)</f>
        <v>0</v>
      </c>
      <c r="S103" t="s">
        <v>2</v>
      </c>
      <c r="T103" s="1">
        <f ca="1">IFERROR(L103/SUM($L103:$P103),"")</f>
        <v>0.98450720647722356</v>
      </c>
      <c r="U103" s="1">
        <f t="shared" ref="U103:U106" ca="1" si="227">IFERROR(M103/SUM($L103:$P103),"")</f>
        <v>1.5492793522776445E-2</v>
      </c>
      <c r="V103" s="1">
        <f t="shared" ref="V103:V106" ca="1" si="228">IFERROR(N103/SUM($L103:$P103),"")</f>
        <v>0</v>
      </c>
      <c r="W103" s="1">
        <f t="shared" ref="W103:W106" ca="1" si="229">IFERROR(O103/SUM($L103:$P103),"")</f>
        <v>0</v>
      </c>
      <c r="X103" s="1">
        <f t="shared" ref="X103:X106" ca="1" si="230">IFERROR(P103/SUM($L103:$P103),"")</f>
        <v>0</v>
      </c>
      <c r="AA103" t="s">
        <v>2</v>
      </c>
      <c r="AB103" s="1">
        <f ca="1">IFERROR(T103,"")</f>
        <v>0.98450720647722356</v>
      </c>
      <c r="AC103" s="1">
        <f t="shared" ref="AC103:AC106" ca="1" si="231">IFERROR(U103,"")</f>
        <v>1.5492793522776445E-2</v>
      </c>
      <c r="AD103" s="1">
        <f t="shared" ref="AD103:AD106" ca="1" si="232">IFERROR(V103,"")</f>
        <v>0</v>
      </c>
      <c r="AE103" s="1">
        <f t="shared" ref="AE103:AE106" ca="1" si="233">IFERROR(W103,"")</f>
        <v>0</v>
      </c>
      <c r="AF103" s="1">
        <f t="shared" ref="AF103:AF106" ca="1" si="234">IFERROR(X103,"")</f>
        <v>0</v>
      </c>
      <c r="AI103" t="s">
        <v>2</v>
      </c>
      <c r="AJ103" s="1">
        <f ca="1">IFERROR(AB103,"")</f>
        <v>0.98450720647722356</v>
      </c>
      <c r="AK103" s="1">
        <f ca="1">IF(AC103="","",SUM(AC103:AF103))</f>
        <v>1.5492793522776445E-2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0.98450720647722356</v>
      </c>
      <c r="AS103" s="1">
        <f ca="1">IF(AK103="",AS96,MIN(AK103,50%))</f>
        <v>1.5492793522776445E-2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2.1572577495962557</v>
      </c>
      <c r="BB103" s="10"/>
      <c r="BC103" s="10"/>
      <c r="BG103" t="s">
        <v>2</v>
      </c>
      <c r="BH103" s="10"/>
      <c r="BI103" s="10">
        <f ca="1">BA103-$BA$5</f>
        <v>-0.25557661744998939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0.11413055050982339</v>
      </c>
      <c r="E104" s="1">
        <f ca="1">(1-F104)/3*2</f>
        <v>0.22826110101964678</v>
      </c>
      <c r="F104" s="1">
        <f ca="1">HLOOKUP(A101,Yixin_part!$2:$7,4,0)</f>
        <v>0.65760834847052985</v>
      </c>
      <c r="G104" s="1">
        <v>0</v>
      </c>
      <c r="H104" s="1">
        <v>0</v>
      </c>
      <c r="K104" t="s">
        <v>1</v>
      </c>
      <c r="L104" s="1">
        <f t="shared" ref="L104:L106" ca="1" si="235">IF(TYPE(D104)=1,IF(D104&gt;100%,100%,IF(D104&lt;0,0,D104)),D104)</f>
        <v>0.11413055050982339</v>
      </c>
      <c r="M104" s="1">
        <f t="shared" ca="1" si="223"/>
        <v>0.22826110101964678</v>
      </c>
      <c r="N104" s="1">
        <f t="shared" ca="1" si="224"/>
        <v>0.65760834847052985</v>
      </c>
      <c r="O104" s="1">
        <f t="shared" si="225"/>
        <v>0</v>
      </c>
      <c r="P104" s="1">
        <f t="shared" si="226"/>
        <v>0</v>
      </c>
      <c r="S104" t="s">
        <v>1</v>
      </c>
      <c r="T104" s="1">
        <f t="shared" ref="T104:T106" ca="1" si="236">IFERROR(L104/SUM($L104:$P104),"")</f>
        <v>0.11413055050982339</v>
      </c>
      <c r="U104" s="1">
        <f t="shared" ca="1" si="227"/>
        <v>0.22826110101964678</v>
      </c>
      <c r="V104" s="1">
        <f t="shared" ca="1" si="228"/>
        <v>0.65760834847052985</v>
      </c>
      <c r="W104" s="1">
        <f t="shared" ca="1" si="229"/>
        <v>0</v>
      </c>
      <c r="X104" s="1">
        <f t="shared" ca="1" si="230"/>
        <v>0</v>
      </c>
      <c r="AA104" t="s">
        <v>1</v>
      </c>
      <c r="AB104" s="1">
        <f t="shared" ref="AB104:AB106" ca="1" si="237">IFERROR(T104,"")</f>
        <v>0.11413055050982339</v>
      </c>
      <c r="AC104" s="1">
        <f t="shared" ca="1" si="231"/>
        <v>0.22826110101964678</v>
      </c>
      <c r="AD104" s="1">
        <f t="shared" ca="1" si="232"/>
        <v>0.65760834847052985</v>
      </c>
      <c r="AE104" s="1">
        <f t="shared" ca="1" si="233"/>
        <v>0</v>
      </c>
      <c r="AF104" s="1">
        <f t="shared" ca="1" si="234"/>
        <v>0</v>
      </c>
      <c r="AI104" t="s">
        <v>1</v>
      </c>
      <c r="AJ104" s="1">
        <f ca="1">IF(AB104="","",(SUM(AB104)))</f>
        <v>0.11413055050982339</v>
      </c>
      <c r="AK104" s="1">
        <f ca="1">IFERROR(AC104,"")</f>
        <v>0.22826110101964678</v>
      </c>
      <c r="AL104" s="1">
        <f ca="1">IF(AD104="","",(SUM(AD104:AF104)))</f>
        <v>0.65760834847052985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0.300379944913027</v>
      </c>
      <c r="AQ104" t="s">
        <v>1</v>
      </c>
      <c r="AR104" s="1">
        <f ca="1">IF(AK104="",AR97,AJ104*(1-$AP104))</f>
        <v>7.984802203478919E-2</v>
      </c>
      <c r="AS104" s="1">
        <f ca="1">IF(AK104="",AS97,AK104+AJ104*$AP104+AL104*$AP104)</f>
        <v>0.46007598898260538</v>
      </c>
      <c r="AT104" s="1">
        <f ca="1">IF(AK104="",AT97,AL104*(1-$AP104))</f>
        <v>0.46007598898260543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-1.4060945717131337</v>
      </c>
      <c r="BA104" s="10"/>
      <c r="BB104" s="10">
        <f ca="1">-_xlfn.NORM.S.INV(IF(AT104=0,0.01%,AT104))</f>
        <v>0.10024228313179054</v>
      </c>
      <c r="BC104" s="10"/>
      <c r="BG104" t="s">
        <v>1</v>
      </c>
      <c r="BH104" s="10">
        <f ca="1">AZ104-$AZ$6</f>
        <v>-0.26760577171380584</v>
      </c>
      <c r="BI104" s="10"/>
      <c r="BJ104" s="10">
        <f ca="1">BB104-$BB$6</f>
        <v>-6.0188447592627592E-2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2.72023212421925E-2</v>
      </c>
      <c r="F105" s="1">
        <f ca="1">(1-G105)/3*2</f>
        <v>5.4404642484385E-2</v>
      </c>
      <c r="G105" s="1">
        <f ca="1">HLOOKUP(A101,Yixin_part!$2:$7,5,0)</f>
        <v>0.9183930362734225</v>
      </c>
      <c r="H105" s="1">
        <v>0</v>
      </c>
      <c r="K105" t="s">
        <v>0</v>
      </c>
      <c r="L105" s="1">
        <f t="shared" si="235"/>
        <v>0</v>
      </c>
      <c r="M105" s="1">
        <f t="shared" ca="1" si="223"/>
        <v>2.72023212421925E-2</v>
      </c>
      <c r="N105" s="1">
        <f t="shared" ca="1" si="224"/>
        <v>5.4404642484385E-2</v>
      </c>
      <c r="O105" s="1">
        <f t="shared" ca="1" si="225"/>
        <v>0.9183930362734225</v>
      </c>
      <c r="P105" s="1">
        <f t="shared" si="226"/>
        <v>0</v>
      </c>
      <c r="S105" t="s">
        <v>0</v>
      </c>
      <c r="T105" s="1">
        <f t="shared" ca="1" si="236"/>
        <v>0</v>
      </c>
      <c r="U105" s="1">
        <f t="shared" ca="1" si="227"/>
        <v>2.72023212421925E-2</v>
      </c>
      <c r="V105" s="1">
        <f t="shared" ca="1" si="228"/>
        <v>5.4404642484385E-2</v>
      </c>
      <c r="W105" s="1">
        <f t="shared" ca="1" si="229"/>
        <v>0.9183930362734225</v>
      </c>
      <c r="X105" s="1">
        <f t="shared" ca="1" si="230"/>
        <v>0</v>
      </c>
      <c r="AA105" t="s">
        <v>0</v>
      </c>
      <c r="AB105" s="1">
        <f t="shared" ca="1" si="237"/>
        <v>0</v>
      </c>
      <c r="AC105" s="1">
        <f t="shared" ca="1" si="231"/>
        <v>2.72023212421925E-2</v>
      </c>
      <c r="AD105" s="1">
        <f t="shared" ca="1" si="232"/>
        <v>5.4404642484385E-2</v>
      </c>
      <c r="AE105" s="1">
        <f t="shared" ca="1" si="233"/>
        <v>0.9183930362734225</v>
      </c>
      <c r="AF105" s="1">
        <f t="shared" ca="1" si="234"/>
        <v>0</v>
      </c>
      <c r="AI105" t="s">
        <v>0</v>
      </c>
      <c r="AJ105" s="1">
        <v>0</v>
      </c>
      <c r="AK105" s="1">
        <f ca="1">IF(AC105="","",(SUM(AB105:AC105)))</f>
        <v>2.72023212421925E-2</v>
      </c>
      <c r="AL105" s="1">
        <f ca="1">IFERROR(AD105,"")</f>
        <v>5.4404642484385E-2</v>
      </c>
      <c r="AM105" s="1">
        <f ca="1">IF(AE105="","",(SUM(AE105:AF105)))</f>
        <v>0.9183930362734225</v>
      </c>
      <c r="AN105" s="1">
        <v>0</v>
      </c>
      <c r="AP105" s="34">
        <f ca="1">IF(AL105&gt;=MAX(AK105,AM105),0,(MAX(AK105,AM105)-AL105)/(2*MAX(AK105,AM105)+MIN(AK105,AM105)))</f>
        <v>0.46351597288261975</v>
      </c>
      <c r="AQ105" t="s">
        <v>0</v>
      </c>
      <c r="AR105" s="1">
        <v>0</v>
      </c>
      <c r="AS105" s="1">
        <f ca="1">IF(AL105="",AS98,AK105*(1-$AP105))</f>
        <v>1.4593610846952092E-2</v>
      </c>
      <c r="AT105" s="1">
        <f ca="1">IF(AL105="",AT98,AL105+AK105*$AP105+AM105*$AP105)</f>
        <v>0.4927031945765239</v>
      </c>
      <c r="AU105" s="1">
        <f ca="1">IF(AL105="",AU98,AM105*(1-$AP105))</f>
        <v>0.49270319457652401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-2.1809485563332118</v>
      </c>
      <c r="BB105" s="10"/>
      <c r="BC105" s="10">
        <f ca="1">-_xlfn.NORM.S.INV(IF(AU105=0,0.01%,AU105))</f>
        <v>1.8291398712713323E-2</v>
      </c>
      <c r="BG105" t="s">
        <v>0</v>
      </c>
      <c r="BH105" s="10"/>
      <c r="BI105" s="10">
        <f ca="1">BA105-$BA$7</f>
        <v>-0.25960799083956432</v>
      </c>
      <c r="BJ105" s="10"/>
      <c r="BK105" s="10">
        <f ca="1">BC105-$BC$7</f>
        <v>-1.5986427104188929E-2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4.4451590561623107E-3</v>
      </c>
      <c r="G106" s="1">
        <f ca="1">(1-H106)/3*2</f>
        <v>8.8903181123246213E-3</v>
      </c>
      <c r="H106" s="1">
        <f ca="1">MIN(HLOOKUP(A101,Yixin_part!$2:$7,6,0),1)</f>
        <v>0.98666452283151307</v>
      </c>
      <c r="K106" t="s">
        <v>42</v>
      </c>
      <c r="L106" s="1">
        <f t="shared" si="235"/>
        <v>0</v>
      </c>
      <c r="M106" s="1">
        <f t="shared" si="223"/>
        <v>0</v>
      </c>
      <c r="N106" s="1">
        <f t="shared" ca="1" si="224"/>
        <v>4.4451590561623107E-3</v>
      </c>
      <c r="O106" s="1">
        <f t="shared" ca="1" si="225"/>
        <v>8.8903181123246213E-3</v>
      </c>
      <c r="P106" s="1">
        <f t="shared" ca="1" si="226"/>
        <v>0.98666452283151307</v>
      </c>
      <c r="S106" t="s">
        <v>42</v>
      </c>
      <c r="T106" s="1">
        <f t="shared" ca="1" si="236"/>
        <v>0</v>
      </c>
      <c r="U106" s="1">
        <f t="shared" ca="1" si="227"/>
        <v>0</v>
      </c>
      <c r="V106" s="1">
        <f t="shared" ca="1" si="228"/>
        <v>4.4451590561623107E-3</v>
      </c>
      <c r="W106" s="1">
        <f t="shared" ca="1" si="229"/>
        <v>8.8903181123246213E-3</v>
      </c>
      <c r="X106" s="1">
        <f t="shared" ca="1" si="230"/>
        <v>0.98666452283151307</v>
      </c>
      <c r="AA106" t="s">
        <v>42</v>
      </c>
      <c r="AB106" s="1">
        <f t="shared" ca="1" si="237"/>
        <v>0</v>
      </c>
      <c r="AC106" s="1">
        <f t="shared" ca="1" si="231"/>
        <v>0</v>
      </c>
      <c r="AD106" s="1">
        <f t="shared" ca="1" si="232"/>
        <v>4.4451590561623107E-3</v>
      </c>
      <c r="AE106" s="1">
        <f t="shared" ca="1" si="233"/>
        <v>8.8903181123246213E-3</v>
      </c>
      <c r="AF106" s="1">
        <f t="shared" ca="1" si="234"/>
        <v>0.98666452283151307</v>
      </c>
      <c r="AI106" t="s">
        <v>42</v>
      </c>
      <c r="AJ106" s="1">
        <v>0</v>
      </c>
      <c r="AK106" s="1">
        <v>0</v>
      </c>
      <c r="AL106" s="1">
        <f ca="1">IF(AD106="","",(SUM(AB106:AD106)))</f>
        <v>4.4451590561623107E-3</v>
      </c>
      <c r="AM106" s="1">
        <f ca="1">IFERROR(AE106,"")</f>
        <v>8.8903181123246213E-3</v>
      </c>
      <c r="AN106" s="1">
        <f ca="1">IF(AF106="","",(SUM(AF106)))</f>
        <v>0.98666452283151307</v>
      </c>
      <c r="AP106" s="34">
        <f ca="1">IF(AM106&gt;=MAX(AL106,AN106),0,(MAX(AL106,AN106)-AM106)/(2*MAX(AL106,AN106)+MIN(AL106,AN106)))</f>
        <v>0.49438110901947796</v>
      </c>
      <c r="AQ106" t="s">
        <v>42</v>
      </c>
      <c r="AR106" s="1">
        <v>0</v>
      </c>
      <c r="AS106" s="1">
        <v>0</v>
      </c>
      <c r="AT106" s="1">
        <f ca="1">IF(AM106="",AT99,AL106*(1-$AP106))</f>
        <v>2.2475563922088118E-3</v>
      </c>
      <c r="AU106" s="1">
        <f ca="1">IF(AM106="",AU99,AM106+AL106*$AP106+AN106*$AP106)</f>
        <v>0.49887622180389557</v>
      </c>
      <c r="AV106" s="1">
        <f ca="1">IF(AM106="",AV99,AN106*(1-$AP106))</f>
        <v>0.49887622180389563</v>
      </c>
      <c r="AW106" s="1"/>
      <c r="AY106" t="s">
        <v>42</v>
      </c>
      <c r="AZ106" s="10"/>
      <c r="BA106" s="10"/>
      <c r="BB106" s="10">
        <f ca="1">_xlfn.NORM.S.INV(IF(AT106=0,0.01%,AT106))</f>
        <v>-2.841150254714631</v>
      </c>
      <c r="BC106" s="10"/>
      <c r="BD106" s="10">
        <f ca="1">-_xlfn.NORM.S.INV(IF(AV106=0,0.01%,AV106))</f>
        <v>2.8168979260717103E-3</v>
      </c>
      <c r="BG106" t="s">
        <v>42</v>
      </c>
      <c r="BH106" s="10"/>
      <c r="BI106" s="10"/>
      <c r="BJ106" s="10">
        <f ca="1">BB106-$BB$8</f>
        <v>-0.86713866667390249</v>
      </c>
      <c r="BK106" s="10"/>
      <c r="BL106" s="10">
        <f ca="1">BD106-$BD$8</f>
        <v>-2.7505683671050597E-2</v>
      </c>
    </row>
    <row r="108" spans="1:64">
      <c r="A108" s="9">
        <f ca="1">IF(RIGHT(A101,2)="12",(VALUE(LEFT(A101,4))+1)*100+1,A101+1)</f>
        <v>201803</v>
      </c>
      <c r="J108" s="9">
        <f ca="1">$A108</f>
        <v>201803</v>
      </c>
      <c r="R108" s="9">
        <f ca="1">$A108</f>
        <v>201803</v>
      </c>
      <c r="Z108" s="9">
        <f ca="1">$A108</f>
        <v>201803</v>
      </c>
      <c r="AH108" s="9">
        <f ca="1">$A108</f>
        <v>201803</v>
      </c>
      <c r="AP108" s="9">
        <f ca="1">$A108</f>
        <v>201803</v>
      </c>
      <c r="AX108" s="9">
        <f ca="1">$A108</f>
        <v>201803</v>
      </c>
      <c r="BF108" s="9">
        <f ca="1">$A108</f>
        <v>201803</v>
      </c>
    </row>
    <row r="109" spans="1:64">
      <c r="A109" s="11"/>
      <c r="C109" t="s">
        <v>33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0.21747788982857569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0.9451847019784968</v>
      </c>
      <c r="E110" s="1">
        <f ca="1">HLOOKUP(A108,Yixin_part!$2:$7,3,0)</f>
        <v>4.8152980215032011E-3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0.9451847019784968</v>
      </c>
      <c r="M110" s="1">
        <f t="shared" ref="M110:M113" ca="1" si="238">IF(TYPE(E110)=1,IF(E110&gt;100%,100%,IF(E110&lt;0,0,E110)),E110)</f>
        <v>4.8152980215032011E-3</v>
      </c>
      <c r="N110" s="1">
        <f t="shared" ref="N110:N113" si="239">IF(TYPE(F110)=1,IF(F110&gt;100%,100%,IF(F110&lt;0,0,F110)),F110)</f>
        <v>0</v>
      </c>
      <c r="O110" s="1">
        <f t="shared" ref="O110:O113" si="240">IF(TYPE(G110)=1,IF(G110&gt;100%,100%,IF(G110&lt;0,0,G110)),G110)</f>
        <v>0</v>
      </c>
      <c r="P110" s="1">
        <f t="shared" ref="P110:P113" si="241">IF(TYPE(H110)=1,IF(H110&gt;100%,100%,IF(H110&lt;0,0,H110)),H110)</f>
        <v>0</v>
      </c>
      <c r="S110" t="s">
        <v>2</v>
      </c>
      <c r="T110" s="1">
        <f ca="1">IFERROR(L110/SUM($L110:$P110),"")</f>
        <v>0.994931265240523</v>
      </c>
      <c r="U110" s="1">
        <f t="shared" ref="U110:U113" ca="1" si="242">IFERROR(M110/SUM($L110:$P110),"")</f>
        <v>5.0687347594770542E-3</v>
      </c>
      <c r="V110" s="1">
        <f t="shared" ref="V110:V113" ca="1" si="243">IFERROR(N110/SUM($L110:$P110),"")</f>
        <v>0</v>
      </c>
      <c r="W110" s="1">
        <f t="shared" ref="W110:W113" ca="1" si="244">IFERROR(O110/SUM($L110:$P110),"")</f>
        <v>0</v>
      </c>
      <c r="X110" s="1">
        <f t="shared" ref="X110:X113" ca="1" si="245">IFERROR(P110/SUM($L110:$P110),"")</f>
        <v>0</v>
      </c>
      <c r="AA110" t="s">
        <v>2</v>
      </c>
      <c r="AB110" s="1">
        <f ca="1">IFERROR(T110,"")</f>
        <v>0.994931265240523</v>
      </c>
      <c r="AC110" s="1">
        <f t="shared" ref="AC110:AC113" ca="1" si="246">IFERROR(U110,"")</f>
        <v>5.0687347594770542E-3</v>
      </c>
      <c r="AD110" s="1">
        <f t="shared" ref="AD110:AD113" ca="1" si="247">IFERROR(V110,"")</f>
        <v>0</v>
      </c>
      <c r="AE110" s="1">
        <f t="shared" ref="AE110:AE113" ca="1" si="248">IFERROR(W110,"")</f>
        <v>0</v>
      </c>
      <c r="AF110" s="1">
        <f t="shared" ref="AF110:AF113" ca="1" si="249">IFERROR(X110,"")</f>
        <v>0</v>
      </c>
      <c r="AI110" t="s">
        <v>2</v>
      </c>
      <c r="AJ110" s="1">
        <f ca="1">IFERROR(AB110,"")</f>
        <v>0.994931265240523</v>
      </c>
      <c r="AK110" s="1">
        <f ca="1">IF(AC110="","",SUM(AC110:AF110))</f>
        <v>5.0687347594770542E-3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0.994931265240523</v>
      </c>
      <c r="AS110" s="1">
        <f ca="1">IF(AK110="",AS103,MIN(AK110,50%))</f>
        <v>5.0687347594770542E-3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2.5711046267019593</v>
      </c>
      <c r="BB110" s="10"/>
      <c r="BC110" s="10"/>
      <c r="BG110" t="s">
        <v>2</v>
      </c>
      <c r="BH110" s="10"/>
      <c r="BI110" s="10">
        <f ca="1">BA110-$BA$5</f>
        <v>0.15827025965571417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0.24628383343023721</v>
      </c>
      <c r="E111" s="1">
        <f ca="1">(1-F111)/3*2</f>
        <v>0.49256766686047443</v>
      </c>
      <c r="F111" s="1">
        <f ca="1">HLOOKUP(A108,Yixin_part!$2:$7,4,0)</f>
        <v>0.26114849970928838</v>
      </c>
      <c r="G111" s="1">
        <v>0</v>
      </c>
      <c r="H111" s="1">
        <v>0</v>
      </c>
      <c r="K111" t="s">
        <v>1</v>
      </c>
      <c r="L111" s="1">
        <f t="shared" ref="L111:L113" ca="1" si="250">IF(TYPE(D111)=1,IF(D111&gt;100%,100%,IF(D111&lt;0,0,D111)),D111)</f>
        <v>0.24628383343023721</v>
      </c>
      <c r="M111" s="1">
        <f t="shared" ca="1" si="238"/>
        <v>0.49256766686047443</v>
      </c>
      <c r="N111" s="1">
        <f t="shared" ca="1" si="239"/>
        <v>0.26114849970928838</v>
      </c>
      <c r="O111" s="1">
        <f t="shared" si="240"/>
        <v>0</v>
      </c>
      <c r="P111" s="1">
        <f t="shared" si="241"/>
        <v>0</v>
      </c>
      <c r="S111" t="s">
        <v>1</v>
      </c>
      <c r="T111" s="1">
        <f t="shared" ref="T111:T113" ca="1" si="251">IFERROR(L111/SUM($L111:$P111),"")</f>
        <v>0.24628383343023721</v>
      </c>
      <c r="U111" s="1">
        <f t="shared" ca="1" si="242"/>
        <v>0.49256766686047443</v>
      </c>
      <c r="V111" s="1">
        <f t="shared" ca="1" si="243"/>
        <v>0.26114849970928838</v>
      </c>
      <c r="W111" s="1">
        <f t="shared" ca="1" si="244"/>
        <v>0</v>
      </c>
      <c r="X111" s="1">
        <f t="shared" ca="1" si="245"/>
        <v>0</v>
      </c>
      <c r="AA111" t="s">
        <v>1</v>
      </c>
      <c r="AB111" s="1">
        <f t="shared" ref="AB111:AB113" ca="1" si="252">IFERROR(T111,"")</f>
        <v>0.24628383343023721</v>
      </c>
      <c r="AC111" s="1">
        <f t="shared" ca="1" si="246"/>
        <v>0.49256766686047443</v>
      </c>
      <c r="AD111" s="1">
        <f t="shared" ca="1" si="247"/>
        <v>0.26114849970928838</v>
      </c>
      <c r="AE111" s="1">
        <f t="shared" ca="1" si="248"/>
        <v>0</v>
      </c>
      <c r="AF111" s="1">
        <f t="shared" ca="1" si="249"/>
        <v>0</v>
      </c>
      <c r="AI111" t="s">
        <v>1</v>
      </c>
      <c r="AJ111" s="1">
        <f ca="1">IF(AB111="","",(SUM(AB111)))</f>
        <v>0.24628383343023721</v>
      </c>
      <c r="AK111" s="1">
        <f ca="1">IFERROR(AC111,"")</f>
        <v>0.49256766686047443</v>
      </c>
      <c r="AL111" s="1">
        <f ca="1">IF(AD111="","",(SUM(AD111:AF111)))</f>
        <v>0.26114849970928838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0</v>
      </c>
      <c r="AQ111" t="s">
        <v>1</v>
      </c>
      <c r="AR111" s="1">
        <f ca="1">IF(AK111="",AR104,AJ111*(1-$AP111))</f>
        <v>0.24628383343023721</v>
      </c>
      <c r="AS111" s="1">
        <f ca="1">IF(AK111="",AS104,AK111+AJ111*$AP111+AL111*$AP111)</f>
        <v>0.49256766686047443</v>
      </c>
      <c r="AT111" s="1">
        <f ca="1">IF(AK111="",AT104,AL111*(1-$AP111))</f>
        <v>0.26114849970928838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-0.68623065952894602</v>
      </c>
      <c r="BA111" s="10"/>
      <c r="BB111" s="10">
        <f ca="1">-_xlfn.NORM.S.INV(IF(AT111=0,0.01%,AT111))</f>
        <v>0.63980866370724188</v>
      </c>
      <c r="BC111" s="10"/>
      <c r="BG111" t="s">
        <v>1</v>
      </c>
      <c r="BH111" s="10">
        <f ca="1">AZ111-$AZ$6</f>
        <v>0.45225814047038182</v>
      </c>
      <c r="BI111" s="10"/>
      <c r="BJ111" s="10">
        <f ca="1">BB111-$BB$6</f>
        <v>0.47937793298282372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8.7425718723857002E-2</v>
      </c>
      <c r="F112" s="1">
        <f ca="1">(1-G112)/3*2</f>
        <v>0.174851437447714</v>
      </c>
      <c r="G112" s="1">
        <f ca="1">HLOOKUP(A108,Yixin_part!$2:$7,5,0)</f>
        <v>0.73772284382842901</v>
      </c>
      <c r="H112" s="1">
        <v>0</v>
      </c>
      <c r="K112" t="s">
        <v>0</v>
      </c>
      <c r="L112" s="1">
        <f t="shared" si="250"/>
        <v>0</v>
      </c>
      <c r="M112" s="1">
        <f t="shared" ca="1" si="238"/>
        <v>8.7425718723857002E-2</v>
      </c>
      <c r="N112" s="1">
        <f t="shared" ca="1" si="239"/>
        <v>0.174851437447714</v>
      </c>
      <c r="O112" s="1">
        <f t="shared" ca="1" si="240"/>
        <v>0.73772284382842901</v>
      </c>
      <c r="P112" s="1">
        <f t="shared" si="241"/>
        <v>0</v>
      </c>
      <c r="S112" t="s">
        <v>0</v>
      </c>
      <c r="T112" s="1">
        <f t="shared" ca="1" si="251"/>
        <v>0</v>
      </c>
      <c r="U112" s="1">
        <f t="shared" ca="1" si="242"/>
        <v>8.7425718723857002E-2</v>
      </c>
      <c r="V112" s="1">
        <f t="shared" ca="1" si="243"/>
        <v>0.174851437447714</v>
      </c>
      <c r="W112" s="1">
        <f t="shared" ca="1" si="244"/>
        <v>0.73772284382842901</v>
      </c>
      <c r="X112" s="1">
        <f t="shared" ca="1" si="245"/>
        <v>0</v>
      </c>
      <c r="AA112" t="s">
        <v>0</v>
      </c>
      <c r="AB112" s="1">
        <f t="shared" ca="1" si="252"/>
        <v>0</v>
      </c>
      <c r="AC112" s="1">
        <f t="shared" ca="1" si="246"/>
        <v>8.7425718723857002E-2</v>
      </c>
      <c r="AD112" s="1">
        <f t="shared" ca="1" si="247"/>
        <v>0.174851437447714</v>
      </c>
      <c r="AE112" s="1">
        <f t="shared" ca="1" si="248"/>
        <v>0.73772284382842901</v>
      </c>
      <c r="AF112" s="1">
        <f t="shared" ca="1" si="249"/>
        <v>0</v>
      </c>
      <c r="AI112" t="s">
        <v>0</v>
      </c>
      <c r="AJ112" s="1">
        <v>0</v>
      </c>
      <c r="AK112" s="1">
        <f ca="1">IF(AC112="","",(SUM(AB112:AC112)))</f>
        <v>8.7425718723857002E-2</v>
      </c>
      <c r="AL112" s="1">
        <f ca="1">IFERROR(AD112,"")</f>
        <v>0.174851437447714</v>
      </c>
      <c r="AM112" s="1">
        <f ca="1">IF(AE112="","",(SUM(AE112:AF112)))</f>
        <v>0.73772284382842901</v>
      </c>
      <c r="AN112" s="1">
        <v>0</v>
      </c>
      <c r="AP112" s="34">
        <f ca="1">IF(AL112&gt;=MAX(AK112,AM112),0,(MAX(AK112,AM112)-AL112)/(2*MAX(AK112,AM112)+MIN(AK112,AM112)))</f>
        <v>0.36015209190128322</v>
      </c>
      <c r="AQ112" t="s">
        <v>0</v>
      </c>
      <c r="AR112" s="1">
        <v>0</v>
      </c>
      <c r="AS112" s="1">
        <f ca="1">IF(AL112="",AS105,AK112*(1-$AP112))</f>
        <v>5.5939163239486715E-2</v>
      </c>
      <c r="AT112" s="1">
        <f ca="1">IF(AL112="",AT105,AL112+AK112*$AP112+AM112*$AP112)</f>
        <v>0.47203041838025672</v>
      </c>
      <c r="AU112" s="1">
        <f ca="1">IF(AL112="",AU105,AM112*(1-$AP112))</f>
        <v>0.47203041838025661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-1.5898069514768893</v>
      </c>
      <c r="BB112" s="10"/>
      <c r="BC112" s="10">
        <f ca="1">-_xlfn.NORM.S.INV(IF(AU112=0,0.01%,AU112))</f>
        <v>7.0166878115336409E-2</v>
      </c>
      <c r="BG112" t="s">
        <v>0</v>
      </c>
      <c r="BH112" s="10"/>
      <c r="BI112" s="10">
        <f ca="1">BA112-$BA$7</f>
        <v>0.33153361401675818</v>
      </c>
      <c r="BJ112" s="10"/>
      <c r="BK112" s="10">
        <f ca="1">BC112-$BC$7</f>
        <v>3.5889052298434157E-2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4.8872730358935988E-2</v>
      </c>
      <c r="G113" s="1">
        <f ca="1">(1-H113)/3*2</f>
        <v>9.7745460717871976E-2</v>
      </c>
      <c r="H113" s="1">
        <f ca="1">MIN(HLOOKUP(A108,Yixin_part!$2:$7,6,0),1)</f>
        <v>0.85338180892319204</v>
      </c>
      <c r="K113" t="s">
        <v>42</v>
      </c>
      <c r="L113" s="1">
        <f t="shared" si="250"/>
        <v>0</v>
      </c>
      <c r="M113" s="1">
        <f t="shared" si="238"/>
        <v>0</v>
      </c>
      <c r="N113" s="1">
        <f t="shared" ca="1" si="239"/>
        <v>4.8872730358935988E-2</v>
      </c>
      <c r="O113" s="1">
        <f t="shared" ca="1" si="240"/>
        <v>9.7745460717871976E-2</v>
      </c>
      <c r="P113" s="1">
        <f t="shared" ca="1" si="241"/>
        <v>0.85338180892319204</v>
      </c>
      <c r="S113" t="s">
        <v>42</v>
      </c>
      <c r="T113" s="1">
        <f t="shared" ca="1" si="251"/>
        <v>0</v>
      </c>
      <c r="U113" s="1">
        <f t="shared" ca="1" si="242"/>
        <v>0</v>
      </c>
      <c r="V113" s="1">
        <f t="shared" ca="1" si="243"/>
        <v>4.8872730358935988E-2</v>
      </c>
      <c r="W113" s="1">
        <f t="shared" ca="1" si="244"/>
        <v>9.7745460717871976E-2</v>
      </c>
      <c r="X113" s="1">
        <f t="shared" ca="1" si="245"/>
        <v>0.85338180892319204</v>
      </c>
      <c r="AA113" t="s">
        <v>42</v>
      </c>
      <c r="AB113" s="1">
        <f t="shared" ca="1" si="252"/>
        <v>0</v>
      </c>
      <c r="AC113" s="1">
        <f t="shared" ca="1" si="246"/>
        <v>0</v>
      </c>
      <c r="AD113" s="1">
        <f t="shared" ca="1" si="247"/>
        <v>4.8872730358935988E-2</v>
      </c>
      <c r="AE113" s="1">
        <f t="shared" ca="1" si="248"/>
        <v>9.7745460717871976E-2</v>
      </c>
      <c r="AF113" s="1">
        <f t="shared" ca="1" si="249"/>
        <v>0.85338180892319204</v>
      </c>
      <c r="AI113" t="s">
        <v>42</v>
      </c>
      <c r="AJ113" s="1">
        <v>0</v>
      </c>
      <c r="AK113" s="1">
        <v>0</v>
      </c>
      <c r="AL113" s="1">
        <f ca="1">IF(AD113="","",(SUM(AB113:AD113)))</f>
        <v>4.8872730358935988E-2</v>
      </c>
      <c r="AM113" s="1">
        <f ca="1">IFERROR(AE113,"")</f>
        <v>9.7745460717871976E-2</v>
      </c>
      <c r="AN113" s="1">
        <f ca="1">IF(AF113="","",(SUM(AF113)))</f>
        <v>0.85338180892319204</v>
      </c>
      <c r="AP113" s="34">
        <f ca="1">IF(AM113&gt;=MAX(AL113,AN113),0,(MAX(AL113,AN113)-AM113)/(2*MAX(AL113,AN113)+MIN(AL113,AN113)))</f>
        <v>0.43040596019657545</v>
      </c>
      <c r="AQ113" t="s">
        <v>42</v>
      </c>
      <c r="AR113" s="1">
        <v>0</v>
      </c>
      <c r="AS113" s="1">
        <v>0</v>
      </c>
      <c r="AT113" s="1">
        <f ca="1">IF(AM113="",AT106,AL113*(1-$AP113))</f>
        <v>2.7837615921369817E-2</v>
      </c>
      <c r="AU113" s="1">
        <f ca="1">IF(AM113="",AU106,AM113+AL113*$AP113+AN113*$AP113)</f>
        <v>0.4860811920393151</v>
      </c>
      <c r="AV113" s="1">
        <f ca="1">IF(AM113="",AV106,AN113*(1-$AP113))</f>
        <v>0.48608119203931505</v>
      </c>
      <c r="AW113" s="1"/>
      <c r="AY113" t="s">
        <v>42</v>
      </c>
      <c r="AZ113" s="10"/>
      <c r="BA113" s="10"/>
      <c r="BB113" s="10">
        <f ca="1">_xlfn.NORM.S.INV(IF(AT113=0,0.01%,AT113))</f>
        <v>-1.9135691358984745</v>
      </c>
      <c r="BC113" s="10"/>
      <c r="BD113" s="10">
        <f ca="1">-_xlfn.NORM.S.INV(IF(AV113=0,0.01%,AV113))</f>
        <v>3.4896358830786393E-2</v>
      </c>
      <c r="BG113" t="s">
        <v>42</v>
      </c>
      <c r="BH113" s="10"/>
      <c r="BI113" s="10"/>
      <c r="BJ113" s="10">
        <f ca="1">BB113-$BB$8</f>
        <v>6.0442452142253966E-2</v>
      </c>
      <c r="BK113" s="10"/>
      <c r="BL113" s="10">
        <f ca="1">BD113-$BD$8</f>
        <v>4.5737772336640857E-3</v>
      </c>
    </row>
    <row r="115" spans="1:64">
      <c r="A115" s="9">
        <f ca="1">IF(RIGHT(A108,2)="12",(VALUE(LEFT(A108,4))+1)*100+1,A108+1)</f>
        <v>201804</v>
      </c>
      <c r="J115" s="9">
        <f ca="1">$A115</f>
        <v>201804</v>
      </c>
      <c r="R115" s="9">
        <f ca="1">$A115</f>
        <v>201804</v>
      </c>
      <c r="Z115" s="9">
        <f ca="1">$A115</f>
        <v>201804</v>
      </c>
      <c r="AH115" s="9">
        <f ca="1">$A115</f>
        <v>201804</v>
      </c>
      <c r="AP115" s="9">
        <f ca="1">$A115</f>
        <v>201804</v>
      </c>
      <c r="AX115" s="9">
        <f ca="1">$A115</f>
        <v>201804</v>
      </c>
      <c r="BF115" s="9">
        <f ca="1">$A115</f>
        <v>201804</v>
      </c>
    </row>
    <row r="116" spans="1:64">
      <c r="A116" s="11"/>
      <c r="C116" t="s">
        <v>33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-0.19072176685588454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0.94260009121486954</v>
      </c>
      <c r="E117" s="1">
        <f ca="1">HLOOKUP(A115,Yixin_part!$2:$7,3,0)</f>
        <v>7.3999087851304175E-3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0.94260009121486954</v>
      </c>
      <c r="M117" s="1">
        <f t="shared" ref="M117:M120" ca="1" si="253">IF(TYPE(E117)=1,IF(E117&gt;100%,100%,IF(E117&lt;0,0,E117)),E117)</f>
        <v>7.3999087851304175E-3</v>
      </c>
      <c r="N117" s="1">
        <f t="shared" ref="N117:N120" si="254">IF(TYPE(F117)=1,IF(F117&gt;100%,100%,IF(F117&lt;0,0,F117)),F117)</f>
        <v>0</v>
      </c>
      <c r="O117" s="1">
        <f t="shared" ref="O117:O120" si="255">IF(TYPE(G117)=1,IF(G117&gt;100%,100%,IF(G117&lt;0,0,G117)),G117)</f>
        <v>0</v>
      </c>
      <c r="P117" s="1">
        <f t="shared" ref="P117:P120" si="256">IF(TYPE(H117)=1,IF(H117&gt;100%,100%,IF(H117&lt;0,0,H117)),H117)</f>
        <v>0</v>
      </c>
      <c r="S117" t="s">
        <v>2</v>
      </c>
      <c r="T117" s="1">
        <f ca="1">IFERROR(L117/SUM($L117:$P117),"")</f>
        <v>0.99221062233144164</v>
      </c>
      <c r="U117" s="1">
        <f t="shared" ref="U117:U120" ca="1" si="257">IFERROR(M117/SUM($L117:$P117),"")</f>
        <v>7.7893776685583347E-3</v>
      </c>
      <c r="V117" s="1">
        <f t="shared" ref="V117:V120" ca="1" si="258">IFERROR(N117/SUM($L117:$P117),"")</f>
        <v>0</v>
      </c>
      <c r="W117" s="1">
        <f t="shared" ref="W117:W120" ca="1" si="259">IFERROR(O117/SUM($L117:$P117),"")</f>
        <v>0</v>
      </c>
      <c r="X117" s="1">
        <f t="shared" ref="X117:X120" ca="1" si="260">IFERROR(P117/SUM($L117:$P117),"")</f>
        <v>0</v>
      </c>
      <c r="AA117" t="s">
        <v>2</v>
      </c>
      <c r="AB117" s="1">
        <f ca="1">IFERROR(T117,"")</f>
        <v>0.99221062233144164</v>
      </c>
      <c r="AC117" s="1">
        <f t="shared" ref="AC117:AC120" ca="1" si="261">IFERROR(U117,"")</f>
        <v>7.7893776685583347E-3</v>
      </c>
      <c r="AD117" s="1">
        <f t="shared" ref="AD117:AD120" ca="1" si="262">IFERROR(V117,"")</f>
        <v>0</v>
      </c>
      <c r="AE117" s="1">
        <f t="shared" ref="AE117:AE120" ca="1" si="263">IFERROR(W117,"")</f>
        <v>0</v>
      </c>
      <c r="AF117" s="1">
        <f t="shared" ref="AF117:AF120" ca="1" si="264">IFERROR(X117,"")</f>
        <v>0</v>
      </c>
      <c r="AI117" t="s">
        <v>2</v>
      </c>
      <c r="AJ117" s="1">
        <f ca="1">IFERROR(AB117,"")</f>
        <v>0.99221062233144164</v>
      </c>
      <c r="AK117" s="1">
        <f ca="1">IF(AC117="","",SUM(AC117:AF117))</f>
        <v>7.7893776685583347E-3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0.99221062233144164</v>
      </c>
      <c r="AS117" s="1">
        <f ca="1">IF(AK117="",AS110,MIN(AK117,50%))</f>
        <v>7.7893776685583347E-3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2.4186375273862488</v>
      </c>
      <c r="BB117" s="10"/>
      <c r="BC117" s="10"/>
      <c r="BG117" t="s">
        <v>2</v>
      </c>
      <c r="BH117" s="10"/>
      <c r="BI117" s="10">
        <f ca="1">BA117-$BA$5</f>
        <v>5.8031603400037213E-3</v>
      </c>
      <c r="BJ117" s="10"/>
      <c r="BK117" s="10"/>
    </row>
    <row r="118" spans="1:64">
      <c r="A118" s="11"/>
      <c r="B118" t="s">
        <v>1</v>
      </c>
      <c r="C118" s="1">
        <v>0</v>
      </c>
      <c r="D118" s="1">
        <f ca="1">(1-F118)/3</f>
        <v>4.8860908731235088E-2</v>
      </c>
      <c r="E118" s="1">
        <f ca="1">(1-F118)/3*2</f>
        <v>9.7721817462470176E-2</v>
      </c>
      <c r="F118" s="1">
        <f ca="1">HLOOKUP(A115,Yixin_part!$2:$7,4,0)</f>
        <v>0.85341727380629473</v>
      </c>
      <c r="G118" s="1">
        <v>0</v>
      </c>
      <c r="H118" s="1">
        <v>0</v>
      </c>
      <c r="K118" t="s">
        <v>1</v>
      </c>
      <c r="L118" s="1">
        <f t="shared" ref="L118:L120" ca="1" si="265">IF(TYPE(D118)=1,IF(D118&gt;100%,100%,IF(D118&lt;0,0,D118)),D118)</f>
        <v>4.8860908731235088E-2</v>
      </c>
      <c r="M118" s="1">
        <f t="shared" ca="1" si="253"/>
        <v>9.7721817462470176E-2</v>
      </c>
      <c r="N118" s="1">
        <f t="shared" ca="1" si="254"/>
        <v>0.85341727380629473</v>
      </c>
      <c r="O118" s="1">
        <f t="shared" si="255"/>
        <v>0</v>
      </c>
      <c r="P118" s="1">
        <f t="shared" si="256"/>
        <v>0</v>
      </c>
      <c r="S118" t="s">
        <v>1</v>
      </c>
      <c r="T118" s="1">
        <f t="shared" ref="T118:T120" ca="1" si="266">IFERROR(L118/SUM($L118:$P118),"")</f>
        <v>4.8860908731235088E-2</v>
      </c>
      <c r="U118" s="1">
        <f t="shared" ca="1" si="257"/>
        <v>9.7721817462470176E-2</v>
      </c>
      <c r="V118" s="1">
        <f t="shared" ca="1" si="258"/>
        <v>0.85341727380629473</v>
      </c>
      <c r="W118" s="1">
        <f t="shared" ca="1" si="259"/>
        <v>0</v>
      </c>
      <c r="X118" s="1">
        <f t="shared" ca="1" si="260"/>
        <v>0</v>
      </c>
      <c r="AA118" t="s">
        <v>1</v>
      </c>
      <c r="AB118" s="1">
        <f t="shared" ref="AB118:AB120" ca="1" si="267">IFERROR(T118,"")</f>
        <v>4.8860908731235088E-2</v>
      </c>
      <c r="AC118" s="1">
        <f t="shared" ca="1" si="261"/>
        <v>9.7721817462470176E-2</v>
      </c>
      <c r="AD118" s="1">
        <f t="shared" ca="1" si="262"/>
        <v>0.85341727380629473</v>
      </c>
      <c r="AE118" s="1">
        <f t="shared" ca="1" si="263"/>
        <v>0</v>
      </c>
      <c r="AF118" s="1">
        <f t="shared" ca="1" si="264"/>
        <v>0</v>
      </c>
      <c r="AI118" t="s">
        <v>1</v>
      </c>
      <c r="AJ118" s="1">
        <f ca="1">IF(AB118="","",(SUM(AB118)))</f>
        <v>4.8860908731235088E-2</v>
      </c>
      <c r="AK118" s="1">
        <f ca="1">IFERROR(AC118,"")</f>
        <v>9.7721817462470176E-2</v>
      </c>
      <c r="AL118" s="1">
        <f ca="1">IF(AD118="","",(SUM(AD118:AF118)))</f>
        <v>0.85341727380629473</v>
      </c>
      <c r="AM118" s="1">
        <v>0</v>
      </c>
      <c r="AN118" s="1">
        <v>0</v>
      </c>
      <c r="AP118" s="34">
        <f ca="1">IF(AK118&gt;=MAX(AJ118,AL118),0,(MAX(AJ118,AL118)-AK118)/(2*MAX(AJ118,AL118)+MIN(AJ118,AL118)))</f>
        <v>0.4304251364399691</v>
      </c>
      <c r="AQ118" t="s">
        <v>1</v>
      </c>
      <c r="AR118" s="1">
        <f ca="1">IF(AK118="",AR111,AJ118*(1-$AP118))</f>
        <v>2.7829945424012344E-2</v>
      </c>
      <c r="AS118" s="1">
        <f ca="1">IF(AK118="",AS111,AK118+AJ118*$AP118+AL118*$AP118)</f>
        <v>0.4860850272879938</v>
      </c>
      <c r="AT118" s="1">
        <f ca="1">IF(AK118="",AT111,AL118*(1-$AP118))</f>
        <v>0.4860850272879938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-1.9136891138757468</v>
      </c>
      <c r="BA118" s="10"/>
      <c r="BB118" s="10">
        <f ca="1">-_xlfn.NORM.S.INV(IF(AT118=0,0.01%,AT118))</f>
        <v>3.488673943436596E-2</v>
      </c>
      <c r="BC118" s="10"/>
      <c r="BG118" t="s">
        <v>1</v>
      </c>
      <c r="BH118" s="10">
        <f ca="1">AZ118-$AZ$6</f>
        <v>-0.77520031387641897</v>
      </c>
      <c r="BI118" s="10"/>
      <c r="BJ118" s="10">
        <f ca="1">BB118-$BB$6</f>
        <v>-0.12554399129005217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3.7620306825420315E-2</v>
      </c>
      <c r="F119" s="1">
        <f ca="1">(1-G119)/3*2</f>
        <v>7.5240613650840629E-2</v>
      </c>
      <c r="G119" s="1">
        <f ca="1">HLOOKUP(A115,Yixin_part!$2:$7,5,0)</f>
        <v>0.88713907952373905</v>
      </c>
      <c r="H119" s="1">
        <v>0</v>
      </c>
      <c r="K119" t="s">
        <v>0</v>
      </c>
      <c r="L119" s="1">
        <f t="shared" si="265"/>
        <v>0</v>
      </c>
      <c r="M119" s="1">
        <f t="shared" ca="1" si="253"/>
        <v>3.7620306825420315E-2</v>
      </c>
      <c r="N119" s="1">
        <f t="shared" ca="1" si="254"/>
        <v>7.5240613650840629E-2</v>
      </c>
      <c r="O119" s="1">
        <f t="shared" ca="1" si="255"/>
        <v>0.88713907952373905</v>
      </c>
      <c r="P119" s="1">
        <f t="shared" si="256"/>
        <v>0</v>
      </c>
      <c r="S119" t="s">
        <v>0</v>
      </c>
      <c r="T119" s="1">
        <f t="shared" ca="1" si="266"/>
        <v>0</v>
      </c>
      <c r="U119" s="1">
        <f t="shared" ca="1" si="257"/>
        <v>3.7620306825420315E-2</v>
      </c>
      <c r="V119" s="1">
        <f t="shared" ca="1" si="258"/>
        <v>7.5240613650840629E-2</v>
      </c>
      <c r="W119" s="1">
        <f t="shared" ca="1" si="259"/>
        <v>0.88713907952373905</v>
      </c>
      <c r="X119" s="1">
        <f t="shared" ca="1" si="260"/>
        <v>0</v>
      </c>
      <c r="AA119" t="s">
        <v>0</v>
      </c>
      <c r="AB119" s="1">
        <f t="shared" ca="1" si="267"/>
        <v>0</v>
      </c>
      <c r="AC119" s="1">
        <f t="shared" ca="1" si="261"/>
        <v>3.7620306825420315E-2</v>
      </c>
      <c r="AD119" s="1">
        <f t="shared" ca="1" si="262"/>
        <v>7.5240613650840629E-2</v>
      </c>
      <c r="AE119" s="1">
        <f t="shared" ca="1" si="263"/>
        <v>0.88713907952373905</v>
      </c>
      <c r="AF119" s="1">
        <f t="shared" ca="1" si="264"/>
        <v>0</v>
      </c>
      <c r="AI119" t="s">
        <v>0</v>
      </c>
      <c r="AJ119" s="1">
        <v>0</v>
      </c>
      <c r="AK119" s="1">
        <f ca="1">IF(AC119="","",(SUM(AB119:AC119)))</f>
        <v>3.7620306825420315E-2</v>
      </c>
      <c r="AL119" s="1">
        <f ca="1">IFERROR(AD119,"")</f>
        <v>7.5240613650840629E-2</v>
      </c>
      <c r="AM119" s="1">
        <f ca="1">IF(AE119="","",(SUM(AE119:AF119)))</f>
        <v>0.88713907952373905</v>
      </c>
      <c r="AN119" s="1">
        <v>0</v>
      </c>
      <c r="AP119" s="34">
        <f ca="1">IF(AL119&gt;=MAX(AK119,AM119),0,(MAX(AK119,AM119)-AL119)/(2*MAX(AK119,AM119)+MIN(AK119,AM119)))</f>
        <v>0.4480926945769883</v>
      </c>
      <c r="AQ119" t="s">
        <v>0</v>
      </c>
      <c r="AR119" s="1">
        <v>0</v>
      </c>
      <c r="AS119" s="1">
        <f ca="1">IF(AL119="",AS112,AK119*(1-$AP119))</f>
        <v>2.076292216920466E-2</v>
      </c>
      <c r="AT119" s="1">
        <f ca="1">IF(AL119="",AT112,AL119+AK119*$AP119+AM119*$AP119)</f>
        <v>0.48961853891539764</v>
      </c>
      <c r="AU119" s="1">
        <f ca="1">IF(AL119="",AU112,AM119*(1-$AP119))</f>
        <v>0.48961853891539769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-2.038240927194912</v>
      </c>
      <c r="BB119" s="10"/>
      <c r="BC119" s="10">
        <f ca="1">-_xlfn.NORM.S.INV(IF(AU119=0,0.01%,AU119))</f>
        <v>2.6025401515617823E-2</v>
      </c>
      <c r="BG119" t="s">
        <v>0</v>
      </c>
      <c r="BH119" s="10"/>
      <c r="BI119" s="10">
        <f ca="1">BA119-$BA$7</f>
        <v>-0.1169003617012645</v>
      </c>
      <c r="BJ119" s="10"/>
      <c r="BK119" s="10">
        <f ca="1">BC119-$BC$7</f>
        <v>-8.2524243012844292E-3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2.176879636326608E-2</v>
      </c>
      <c r="G120" s="1">
        <f ca="1">(1-H120)/3*2</f>
        <v>4.3537592726532161E-2</v>
      </c>
      <c r="H120" s="1">
        <f ca="1">MIN(HLOOKUP(A115,Yixin_part!$2:$7,6,0),1)</f>
        <v>0.93469361091020176</v>
      </c>
      <c r="K120" t="s">
        <v>42</v>
      </c>
      <c r="L120" s="1">
        <f t="shared" si="265"/>
        <v>0</v>
      </c>
      <c r="M120" s="1">
        <f t="shared" si="253"/>
        <v>0</v>
      </c>
      <c r="N120" s="1">
        <f t="shared" ca="1" si="254"/>
        <v>2.176879636326608E-2</v>
      </c>
      <c r="O120" s="1">
        <f t="shared" ca="1" si="255"/>
        <v>4.3537592726532161E-2</v>
      </c>
      <c r="P120" s="1">
        <f t="shared" ca="1" si="256"/>
        <v>0.93469361091020176</v>
      </c>
      <c r="S120" t="s">
        <v>42</v>
      </c>
      <c r="T120" s="1">
        <f t="shared" ca="1" si="266"/>
        <v>0</v>
      </c>
      <c r="U120" s="1">
        <f t="shared" ca="1" si="257"/>
        <v>0</v>
      </c>
      <c r="V120" s="1">
        <f t="shared" ca="1" si="258"/>
        <v>2.176879636326608E-2</v>
      </c>
      <c r="W120" s="1">
        <f t="shared" ca="1" si="259"/>
        <v>4.3537592726532161E-2</v>
      </c>
      <c r="X120" s="1">
        <f t="shared" ca="1" si="260"/>
        <v>0.93469361091020176</v>
      </c>
      <c r="AA120" t="s">
        <v>42</v>
      </c>
      <c r="AB120" s="1">
        <f t="shared" ca="1" si="267"/>
        <v>0</v>
      </c>
      <c r="AC120" s="1">
        <f t="shared" ca="1" si="261"/>
        <v>0</v>
      </c>
      <c r="AD120" s="1">
        <f t="shared" ca="1" si="262"/>
        <v>2.176879636326608E-2</v>
      </c>
      <c r="AE120" s="1">
        <f t="shared" ca="1" si="263"/>
        <v>4.3537592726532161E-2</v>
      </c>
      <c r="AF120" s="1">
        <f t="shared" ca="1" si="264"/>
        <v>0.93469361091020176</v>
      </c>
      <c r="AI120" t="s">
        <v>42</v>
      </c>
      <c r="AJ120" s="1">
        <v>0</v>
      </c>
      <c r="AK120" s="1">
        <v>0</v>
      </c>
      <c r="AL120" s="1">
        <f ca="1">IF(AD120="","",(SUM(AB120:AD120)))</f>
        <v>2.176879636326608E-2</v>
      </c>
      <c r="AM120" s="1">
        <f ca="1">IFERROR(AE120,"")</f>
        <v>4.3537592726532161E-2</v>
      </c>
      <c r="AN120" s="1">
        <f ca="1">IF(AF120="","",(SUM(AF120)))</f>
        <v>0.93469361091020176</v>
      </c>
      <c r="AP120" s="34">
        <f ca="1">IF(AM120&gt;=MAX(AL120,AN120),0,(MAX(AL120,AN120)-AM120)/(2*MAX(AL120,AN120)+MIN(AL120,AN120)))</f>
        <v>0.47122289732581985</v>
      </c>
      <c r="AQ120" t="s">
        <v>42</v>
      </c>
      <c r="AR120" s="1">
        <v>0</v>
      </c>
      <c r="AS120" s="1">
        <v>0</v>
      </c>
      <c r="AT120" s="1">
        <f ca="1">IF(AM120="",AT113,AL120*(1-$AP120))</f>
        <v>1.1510841069672066E-2</v>
      </c>
      <c r="AU120" s="1">
        <f ca="1">IF(AM120="",AU113,AM120+AL120*$AP120+AN120*$AP120)</f>
        <v>0.49424457946516398</v>
      </c>
      <c r="AV120" s="1">
        <f ca="1">IF(AM120="",AV113,AN120*(1-$AP120))</f>
        <v>0.49424457946516392</v>
      </c>
      <c r="AW120" s="1"/>
      <c r="AY120" t="s">
        <v>42</v>
      </c>
      <c r="AZ120" s="10"/>
      <c r="BA120" s="10"/>
      <c r="BB120" s="10">
        <f ca="1">_xlfn.NORM.S.INV(IF(AT120=0,0.01%,AT120))</f>
        <v>-2.2730746439246272</v>
      </c>
      <c r="BC120" s="10"/>
      <c r="BD120" s="10">
        <f ca="1">-_xlfn.NORM.S.INV(IF(AV120=0,0.01%,AV120))</f>
        <v>1.4427200318845666E-2</v>
      </c>
      <c r="BG120" t="s">
        <v>42</v>
      </c>
      <c r="BH120" s="10"/>
      <c r="BI120" s="10"/>
      <c r="BJ120" s="10">
        <f ca="1">BB120-$BB$8</f>
        <v>-0.2990630558838987</v>
      </c>
      <c r="BK120" s="10"/>
      <c r="BL120" s="10">
        <f ca="1">BD120-$BD$8</f>
        <v>-1.5895381278276641E-2</v>
      </c>
    </row>
    <row r="122" spans="1:64">
      <c r="A122" s="9">
        <f ca="1">IF(RIGHT(A115,2)="12",(VALUE(LEFT(A115,4))+1)*100+1,A115+1)</f>
        <v>201805</v>
      </c>
      <c r="J122" s="9">
        <f ca="1">$A122</f>
        <v>201805</v>
      </c>
      <c r="R122" s="9">
        <f ca="1">$A122</f>
        <v>201805</v>
      </c>
      <c r="Z122" s="9">
        <f ca="1">$A122</f>
        <v>201805</v>
      </c>
      <c r="AH122" s="9">
        <f ca="1">$A122</f>
        <v>201805</v>
      </c>
      <c r="AP122" s="9">
        <f ca="1">$A122</f>
        <v>201805</v>
      </c>
      <c r="AX122" s="9">
        <f ca="1">$A122</f>
        <v>201805</v>
      </c>
      <c r="BF122" s="9">
        <f ca="1">$A122</f>
        <v>201805</v>
      </c>
    </row>
    <row r="123" spans="1:64">
      <c r="A123" s="11"/>
      <c r="C123" t="s">
        <v>33</v>
      </c>
      <c r="D123" t="s">
        <v>2</v>
      </c>
      <c r="E123" t="s">
        <v>1</v>
      </c>
      <c r="F123" t="s">
        <v>0</v>
      </c>
      <c r="G123" t="s">
        <v>42</v>
      </c>
      <c r="H123" t="s">
        <v>32</v>
      </c>
      <c r="L123" t="s">
        <v>2</v>
      </c>
      <c r="M123" t="s">
        <v>1</v>
      </c>
      <c r="N123" t="s">
        <v>0</v>
      </c>
      <c r="O123" t="s">
        <v>42</v>
      </c>
      <c r="P123" t="s">
        <v>32</v>
      </c>
      <c r="T123" t="s">
        <v>2</v>
      </c>
      <c r="U123" t="s">
        <v>1</v>
      </c>
      <c r="V123" t="s">
        <v>0</v>
      </c>
      <c r="W123" t="s">
        <v>42</v>
      </c>
      <c r="X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 ca="1">AVERAGE(BH124:BL127)</f>
        <v>-6.6308252816770497E-2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/>
      <c r="B124" t="s">
        <v>2</v>
      </c>
      <c r="C124" s="1">
        <v>0.05</v>
      </c>
      <c r="D124" s="1">
        <f ca="1">1-C124-E124</f>
        <v>0.94479974567161462</v>
      </c>
      <c r="E124" s="1">
        <f ca="1">HLOOKUP(A122,Yixin_part!$2:$7,3,0)</f>
        <v>5.2002543283852986E-3</v>
      </c>
      <c r="F124" s="1">
        <v>0</v>
      </c>
      <c r="G124" s="1">
        <v>0</v>
      </c>
      <c r="H124" s="1">
        <v>0</v>
      </c>
      <c r="K124" t="s">
        <v>2</v>
      </c>
      <c r="L124" s="1">
        <f ca="1">IF(TYPE(D124)=1,IF(D124&gt;100%,100%,IF(D124&lt;0,0,D124)),D124)</f>
        <v>0.94479974567161462</v>
      </c>
      <c r="M124" s="1">
        <f t="shared" ref="M124:M127" ca="1" si="268">IF(TYPE(E124)=1,IF(E124&gt;100%,100%,IF(E124&lt;0,0,E124)),E124)</f>
        <v>5.2002543283852986E-3</v>
      </c>
      <c r="N124" s="1">
        <f t="shared" ref="N124:N127" si="269">IF(TYPE(F124)=1,IF(F124&gt;100%,100%,IF(F124&lt;0,0,F124)),F124)</f>
        <v>0</v>
      </c>
      <c r="O124" s="1">
        <f t="shared" ref="O124:O127" si="270">IF(TYPE(G124)=1,IF(G124&gt;100%,100%,IF(G124&lt;0,0,G124)),G124)</f>
        <v>0</v>
      </c>
      <c r="P124" s="1">
        <f t="shared" ref="P124:P127" si="271">IF(TYPE(H124)=1,IF(H124&gt;100%,100%,IF(H124&lt;0,0,H124)),H124)</f>
        <v>0</v>
      </c>
      <c r="S124" t="s">
        <v>2</v>
      </c>
      <c r="T124" s="1">
        <f ca="1">IFERROR(L124/SUM($L124:$P124),"")</f>
        <v>0.99452604807538381</v>
      </c>
      <c r="U124" s="1">
        <f t="shared" ref="U124:U127" ca="1" si="272">IFERROR(M124/SUM($L124:$P124),"")</f>
        <v>5.4739519246161045E-3</v>
      </c>
      <c r="V124" s="1">
        <f t="shared" ref="V124:V127" ca="1" si="273">IFERROR(N124/SUM($L124:$P124),"")</f>
        <v>0</v>
      </c>
      <c r="W124" s="1">
        <f t="shared" ref="W124:W127" ca="1" si="274">IFERROR(O124/SUM($L124:$P124),"")</f>
        <v>0</v>
      </c>
      <c r="X124" s="1">
        <f t="shared" ref="X124:X127" ca="1" si="275">IFERROR(P124/SUM($L124:$P124),"")</f>
        <v>0</v>
      </c>
      <c r="AA124" t="s">
        <v>2</v>
      </c>
      <c r="AB124" s="1">
        <f ca="1">IFERROR(T124,"")</f>
        <v>0.99452604807538381</v>
      </c>
      <c r="AC124" s="1">
        <f t="shared" ref="AC124:AC127" ca="1" si="276">IFERROR(U124,"")</f>
        <v>5.4739519246161045E-3</v>
      </c>
      <c r="AD124" s="1">
        <f t="shared" ref="AD124:AD127" ca="1" si="277">IFERROR(V124,"")</f>
        <v>0</v>
      </c>
      <c r="AE124" s="1">
        <f t="shared" ref="AE124:AE127" ca="1" si="278">IFERROR(W124,"")</f>
        <v>0</v>
      </c>
      <c r="AF124" s="1">
        <f t="shared" ref="AF124:AF127" ca="1" si="279">IFERROR(X124,"")</f>
        <v>0</v>
      </c>
      <c r="AI124" t="s">
        <v>2</v>
      </c>
      <c r="AJ124" s="1">
        <f ca="1">IFERROR(AB124,"")</f>
        <v>0.99452604807538381</v>
      </c>
      <c r="AK124" s="1">
        <f ca="1">IF(AC124="","",SUM(AC124:AF124))</f>
        <v>5.4739519246161045E-3</v>
      </c>
      <c r="AL124" s="1">
        <v>0</v>
      </c>
      <c r="AM124" s="1">
        <v>0</v>
      </c>
      <c r="AN124" s="1">
        <v>0</v>
      </c>
      <c r="AQ124" t="s">
        <v>2</v>
      </c>
      <c r="AR124" s="1">
        <f ca="1">IF(AJ124="",AR117,MAX(AJ124,50%))</f>
        <v>0.99452604807538381</v>
      </c>
      <c r="AS124" s="1">
        <f ca="1">IF(AK124="",AS117,MIN(AK124,50%))</f>
        <v>5.4739519246161045E-3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 ca="1">-_xlfn.NORM.S.INV(IF(AS124=0,0.01%,AS124))</f>
        <v>2.5443572869100621</v>
      </c>
      <c r="BB124" s="10"/>
      <c r="BC124" s="10"/>
      <c r="BG124" t="s">
        <v>2</v>
      </c>
      <c r="BH124" s="10"/>
      <c r="BI124" s="10">
        <f ca="1">BA124-$BA$5</f>
        <v>0.13152291986381703</v>
      </c>
      <c r="BJ124" s="10"/>
      <c r="BK124" s="10"/>
    </row>
    <row r="125" spans="1:64">
      <c r="A125" s="11"/>
      <c r="B125" t="s">
        <v>1</v>
      </c>
      <c r="C125" s="1">
        <v>0</v>
      </c>
      <c r="D125" s="1">
        <f ca="1">(1-F125)/3</f>
        <v>0.18099851512561563</v>
      </c>
      <c r="E125" s="1">
        <f ca="1">(1-F125)/3*2</f>
        <v>0.36199703025123126</v>
      </c>
      <c r="F125" s="1">
        <f ca="1">HLOOKUP(A122,Yixin_part!$2:$7,4,0)</f>
        <v>0.45700445462315314</v>
      </c>
      <c r="G125" s="1">
        <v>0</v>
      </c>
      <c r="H125" s="1">
        <v>0</v>
      </c>
      <c r="K125" t="s">
        <v>1</v>
      </c>
      <c r="L125" s="1">
        <f t="shared" ref="L125:L127" ca="1" si="280">IF(TYPE(D125)=1,IF(D125&gt;100%,100%,IF(D125&lt;0,0,D125)),D125)</f>
        <v>0.18099851512561563</v>
      </c>
      <c r="M125" s="1">
        <f t="shared" ca="1" si="268"/>
        <v>0.36199703025123126</v>
      </c>
      <c r="N125" s="1">
        <f t="shared" ca="1" si="269"/>
        <v>0.45700445462315314</v>
      </c>
      <c r="O125" s="1">
        <f t="shared" si="270"/>
        <v>0</v>
      </c>
      <c r="P125" s="1">
        <f t="shared" si="271"/>
        <v>0</v>
      </c>
      <c r="S125" t="s">
        <v>1</v>
      </c>
      <c r="T125" s="1">
        <f t="shared" ref="T125:T127" ca="1" si="281">IFERROR(L125/SUM($L125:$P125),"")</f>
        <v>0.18099851512561563</v>
      </c>
      <c r="U125" s="1">
        <f t="shared" ca="1" si="272"/>
        <v>0.36199703025123126</v>
      </c>
      <c r="V125" s="1">
        <f t="shared" ca="1" si="273"/>
        <v>0.45700445462315314</v>
      </c>
      <c r="W125" s="1">
        <f t="shared" ca="1" si="274"/>
        <v>0</v>
      </c>
      <c r="X125" s="1">
        <f t="shared" ca="1" si="275"/>
        <v>0</v>
      </c>
      <c r="AA125" t="s">
        <v>1</v>
      </c>
      <c r="AB125" s="1">
        <f t="shared" ref="AB125:AB127" ca="1" si="282">IFERROR(T125,"")</f>
        <v>0.18099851512561563</v>
      </c>
      <c r="AC125" s="1">
        <f t="shared" ca="1" si="276"/>
        <v>0.36199703025123126</v>
      </c>
      <c r="AD125" s="1">
        <f t="shared" ca="1" si="277"/>
        <v>0.45700445462315314</v>
      </c>
      <c r="AE125" s="1">
        <f t="shared" ca="1" si="278"/>
        <v>0</v>
      </c>
      <c r="AF125" s="1">
        <f t="shared" ca="1" si="279"/>
        <v>0</v>
      </c>
      <c r="AI125" t="s">
        <v>1</v>
      </c>
      <c r="AJ125" s="1">
        <f ca="1">IF(AB125="","",(SUM(AB125)))</f>
        <v>0.18099851512561563</v>
      </c>
      <c r="AK125" s="1">
        <f ca="1">IFERROR(AC125,"")</f>
        <v>0.36199703025123126</v>
      </c>
      <c r="AL125" s="1">
        <f ca="1">IF(AD125="","",(SUM(AD125:AF125)))</f>
        <v>0.45700445462315314</v>
      </c>
      <c r="AM125" s="1">
        <v>0</v>
      </c>
      <c r="AN125" s="1">
        <v>0</v>
      </c>
      <c r="AP125" s="34">
        <f ca="1">IF(AK125&gt;=MAX(AJ125,AL125),0,(MAX(AJ125,AL125)-AK125)/(2*MAX(AJ125,AL125)+MIN(AJ125,AL125)))</f>
        <v>8.6764182833204598E-2</v>
      </c>
      <c r="AQ125" t="s">
        <v>1</v>
      </c>
      <c r="AR125" s="1">
        <f ca="1">IF(AK125="",AR118,AJ125*(1-$AP125))</f>
        <v>0.16529432686671816</v>
      </c>
      <c r="AS125" s="1">
        <f ca="1">IF(AK125="",AS118,AK125+AJ125*$AP125+AL125*$AP125)</f>
        <v>0.41735283656664091</v>
      </c>
      <c r="AT125" s="1">
        <f ca="1">IF(AK125="",AT118,AL125*(1-$AP125))</f>
        <v>0.41735283656664091</v>
      </c>
      <c r="AU125" s="1">
        <v>0</v>
      </c>
      <c r="AV125" s="1">
        <v>0</v>
      </c>
      <c r="AW125" s="1"/>
      <c r="AY125" t="s">
        <v>1</v>
      </c>
      <c r="AZ125" s="10">
        <f ca="1">_xlfn.NORM.S.INV(IF(AR125=0,0.01%,AR125))</f>
        <v>-0.9729288730802309</v>
      </c>
      <c r="BA125" s="10"/>
      <c r="BB125" s="10">
        <f ca="1">-_xlfn.NORM.S.INV(IF(AT125=0,0.01%,AT125))</f>
        <v>0.20867024076607421</v>
      </c>
      <c r="BC125" s="10"/>
      <c r="BG125" t="s">
        <v>1</v>
      </c>
      <c r="BH125" s="10">
        <f ca="1">AZ125-$AZ$6</f>
        <v>0.16555992691909693</v>
      </c>
      <c r="BI125" s="10"/>
      <c r="BJ125" s="10">
        <f ca="1">BB125-$BB$6</f>
        <v>4.8239510041656081E-2</v>
      </c>
      <c r="BK125" s="10"/>
    </row>
    <row r="126" spans="1:64">
      <c r="A126" s="11"/>
      <c r="B126" t="s">
        <v>0</v>
      </c>
      <c r="C126" s="1">
        <v>0</v>
      </c>
      <c r="D126" s="1">
        <v>0</v>
      </c>
      <c r="E126" s="1">
        <f ca="1">(1-G126)/3</f>
        <v>1.0609103741392789E-2</v>
      </c>
      <c r="F126" s="1">
        <f ca="1">(1-G126)/3*2</f>
        <v>2.1218207482785578E-2</v>
      </c>
      <c r="G126" s="1">
        <f ca="1">HLOOKUP(A122,Yixin_part!$2:$7,5,0)</f>
        <v>0.96817268877582163</v>
      </c>
      <c r="H126" s="1">
        <v>0</v>
      </c>
      <c r="K126" t="s">
        <v>0</v>
      </c>
      <c r="L126" s="1">
        <f t="shared" si="280"/>
        <v>0</v>
      </c>
      <c r="M126" s="1">
        <f t="shared" ca="1" si="268"/>
        <v>1.0609103741392789E-2</v>
      </c>
      <c r="N126" s="1">
        <f t="shared" ca="1" si="269"/>
        <v>2.1218207482785578E-2</v>
      </c>
      <c r="O126" s="1">
        <f t="shared" ca="1" si="270"/>
        <v>0.96817268877582163</v>
      </c>
      <c r="P126" s="1">
        <f t="shared" si="271"/>
        <v>0</v>
      </c>
      <c r="S126" t="s">
        <v>0</v>
      </c>
      <c r="T126" s="1">
        <f t="shared" ca="1" si="281"/>
        <v>0</v>
      </c>
      <c r="U126" s="1">
        <f t="shared" ca="1" si="272"/>
        <v>1.0609103741392789E-2</v>
      </c>
      <c r="V126" s="1">
        <f t="shared" ca="1" si="273"/>
        <v>2.1218207482785578E-2</v>
      </c>
      <c r="W126" s="1">
        <f t="shared" ca="1" si="274"/>
        <v>0.96817268877582163</v>
      </c>
      <c r="X126" s="1">
        <f t="shared" ca="1" si="275"/>
        <v>0</v>
      </c>
      <c r="AA126" t="s">
        <v>0</v>
      </c>
      <c r="AB126" s="1">
        <f t="shared" ca="1" si="282"/>
        <v>0</v>
      </c>
      <c r="AC126" s="1">
        <f t="shared" ca="1" si="276"/>
        <v>1.0609103741392789E-2</v>
      </c>
      <c r="AD126" s="1">
        <f t="shared" ca="1" si="277"/>
        <v>2.1218207482785578E-2</v>
      </c>
      <c r="AE126" s="1">
        <f t="shared" ca="1" si="278"/>
        <v>0.96817268877582163</v>
      </c>
      <c r="AF126" s="1">
        <f t="shared" ca="1" si="279"/>
        <v>0</v>
      </c>
      <c r="AI126" t="s">
        <v>0</v>
      </c>
      <c r="AJ126" s="1">
        <v>0</v>
      </c>
      <c r="AK126" s="1">
        <f ca="1">IF(AC126="","",(SUM(AB126:AC126)))</f>
        <v>1.0609103741392789E-2</v>
      </c>
      <c r="AL126" s="1">
        <f ca="1">IFERROR(AD126,"")</f>
        <v>2.1218207482785578E-2</v>
      </c>
      <c r="AM126" s="1">
        <f ca="1">IF(AE126="","",(SUM(AE126:AF126)))</f>
        <v>0.96817268877582163</v>
      </c>
      <c r="AN126" s="1">
        <v>0</v>
      </c>
      <c r="AP126" s="34">
        <f ca="1">IF(AL126&gt;=MAX(AK126,AM126),0,(MAX(AK126,AM126)-AL126)/(2*MAX(AK126,AM126)+MIN(AK126,AM126)))</f>
        <v>0.48637730896725057</v>
      </c>
      <c r="AQ126" t="s">
        <v>0</v>
      </c>
      <c r="AR126" s="1">
        <v>0</v>
      </c>
      <c r="AS126" s="1">
        <f ca="1">IF(AL126="",AS119,AK126*(1-$AP126))</f>
        <v>5.4490764130997755E-3</v>
      </c>
      <c r="AT126" s="1">
        <f ca="1">IF(AL126="",AT119,AL126+AK126*$AP126+AM126*$AP126)</f>
        <v>0.49727546179345011</v>
      </c>
      <c r="AU126" s="1">
        <f ca="1">IF(AL126="",AU119,AM126*(1-$AP126))</f>
        <v>0.49727546179345017</v>
      </c>
      <c r="AV126" s="1">
        <v>0</v>
      </c>
      <c r="AW126" s="1"/>
      <c r="AY126" t="s">
        <v>0</v>
      </c>
      <c r="AZ126" s="10"/>
      <c r="BA126" s="10">
        <f ca="1">_xlfn.NORM.S.INV(IF(AS126=0,0.01%,AS126))</f>
        <v>-2.5459476575193114</v>
      </c>
      <c r="BB126" s="10"/>
      <c r="BC126" s="10">
        <f ca="1">-_xlfn.NORM.S.INV(IF(AU126=0,0.01%,AU126))</f>
        <v>6.8294575928263112E-3</v>
      </c>
      <c r="BG126" t="s">
        <v>0</v>
      </c>
      <c r="BH126" s="10"/>
      <c r="BI126" s="10">
        <f ca="1">BA126-$BA$7</f>
        <v>-0.62460709202566389</v>
      </c>
      <c r="BJ126" s="10"/>
      <c r="BK126" s="10">
        <f ca="1">BC126-$BC$7</f>
        <v>-2.7448368224075939E-2</v>
      </c>
    </row>
    <row r="127" spans="1:64">
      <c r="A127" s="11"/>
      <c r="B127" t="s">
        <v>42</v>
      </c>
      <c r="C127" s="1">
        <v>0</v>
      </c>
      <c r="D127" s="1">
        <v>0</v>
      </c>
      <c r="E127" s="1">
        <v>0</v>
      </c>
      <c r="F127" s="1">
        <f ca="1">(1-H127)/3</f>
        <v>3.1176829072103136E-2</v>
      </c>
      <c r="G127" s="1">
        <f ca="1">(1-H127)/3*2</f>
        <v>6.2353658144206271E-2</v>
      </c>
      <c r="H127" s="1">
        <f ca="1">MIN(HLOOKUP(A122,Yixin_part!$2:$7,6,0),1)</f>
        <v>0.90646951278369059</v>
      </c>
      <c r="K127" t="s">
        <v>42</v>
      </c>
      <c r="L127" s="1">
        <f t="shared" si="280"/>
        <v>0</v>
      </c>
      <c r="M127" s="1">
        <f t="shared" si="268"/>
        <v>0</v>
      </c>
      <c r="N127" s="1">
        <f t="shared" ca="1" si="269"/>
        <v>3.1176829072103136E-2</v>
      </c>
      <c r="O127" s="1">
        <f t="shared" ca="1" si="270"/>
        <v>6.2353658144206271E-2</v>
      </c>
      <c r="P127" s="1">
        <f t="shared" ca="1" si="271"/>
        <v>0.90646951278369059</v>
      </c>
      <c r="S127" t="s">
        <v>42</v>
      </c>
      <c r="T127" s="1">
        <f t="shared" ca="1" si="281"/>
        <v>0</v>
      </c>
      <c r="U127" s="1">
        <f t="shared" ca="1" si="272"/>
        <v>0</v>
      </c>
      <c r="V127" s="1">
        <f t="shared" ca="1" si="273"/>
        <v>3.1176829072103136E-2</v>
      </c>
      <c r="W127" s="1">
        <f t="shared" ca="1" si="274"/>
        <v>6.2353658144206271E-2</v>
      </c>
      <c r="X127" s="1">
        <f t="shared" ca="1" si="275"/>
        <v>0.90646951278369059</v>
      </c>
      <c r="AA127" t="s">
        <v>42</v>
      </c>
      <c r="AB127" s="1">
        <f t="shared" ca="1" si="282"/>
        <v>0</v>
      </c>
      <c r="AC127" s="1">
        <f t="shared" ca="1" si="276"/>
        <v>0</v>
      </c>
      <c r="AD127" s="1">
        <f t="shared" ca="1" si="277"/>
        <v>3.1176829072103136E-2</v>
      </c>
      <c r="AE127" s="1">
        <f t="shared" ca="1" si="278"/>
        <v>6.2353658144206271E-2</v>
      </c>
      <c r="AF127" s="1">
        <f t="shared" ca="1" si="279"/>
        <v>0.90646951278369059</v>
      </c>
      <c r="AI127" t="s">
        <v>42</v>
      </c>
      <c r="AJ127" s="1">
        <v>0</v>
      </c>
      <c r="AK127" s="1">
        <v>0</v>
      </c>
      <c r="AL127" s="1">
        <f ca="1">IF(AD127="","",(SUM(AB127:AD127)))</f>
        <v>3.1176829072103136E-2</v>
      </c>
      <c r="AM127" s="1">
        <f ca="1">IFERROR(AE127,"")</f>
        <v>6.2353658144206271E-2</v>
      </c>
      <c r="AN127" s="1">
        <f ca="1">IF(AF127="","",(SUM(AF127)))</f>
        <v>0.90646951278369059</v>
      </c>
      <c r="AP127" s="34">
        <f ca="1">IF(AM127&gt;=MAX(AL127,AN127),0,(MAX(AL127,AN127)-AM127)/(2*MAX(AL127,AN127)+MIN(AL127,AN127)))</f>
        <v>0.45773472014560873</v>
      </c>
      <c r="AQ127" t="s">
        <v>42</v>
      </c>
      <c r="AR127" s="1">
        <v>0</v>
      </c>
      <c r="AS127" s="1">
        <v>0</v>
      </c>
      <c r="AT127" s="1">
        <f ca="1">IF(AM127="",AT120,AL127*(1-$AP127))</f>
        <v>1.6906111941756528E-2</v>
      </c>
      <c r="AU127" s="1">
        <f ca="1">IF(AM127="",AU120,AM127+AL127*$AP127+AN127*$AP127)</f>
        <v>0.4915469440291218</v>
      </c>
      <c r="AV127" s="1">
        <f ca="1">IF(AM127="",AV120,AN127*(1-$AP127))</f>
        <v>0.49154694402912164</v>
      </c>
      <c r="AW127" s="1"/>
      <c r="AY127" t="s">
        <v>42</v>
      </c>
      <c r="AZ127" s="10"/>
      <c r="BA127" s="10"/>
      <c r="BB127" s="10">
        <f ca="1">_xlfn.NORM.S.INV(IF(AT127=0,0.01%,AT127))</f>
        <v>-2.1223039275650706</v>
      </c>
      <c r="BC127" s="10"/>
      <c r="BD127" s="10">
        <f ca="1">-_xlfn.NORM.S.INV(IF(AV127=0,0.01%,AV127))</f>
        <v>2.1190254829240685E-2</v>
      </c>
      <c r="BG127" t="s">
        <v>42</v>
      </c>
      <c r="BH127" s="10"/>
      <c r="BI127" s="10"/>
      <c r="BJ127" s="10">
        <f ca="1">BB127-$BB$8</f>
        <v>-0.14829233952434207</v>
      </c>
      <c r="BK127" s="10"/>
      <c r="BL127" s="10">
        <f ca="1">BD127-$BD$8</f>
        <v>-9.1323267678816225E-3</v>
      </c>
    </row>
    <row r="129" spans="1:64">
      <c r="A129" s="9">
        <f ca="1">IF(RIGHT(A122,2)="12",(VALUE(LEFT(A122,4))+1)*100+1,A122+1)</f>
        <v>201806</v>
      </c>
      <c r="J129" s="9">
        <f ca="1">$A129</f>
        <v>201806</v>
      </c>
      <c r="R129" s="9">
        <f ca="1">$A129</f>
        <v>201806</v>
      </c>
      <c r="Z129" s="9">
        <f ca="1">$A129</f>
        <v>201806</v>
      </c>
      <c r="AH129" s="9">
        <f ca="1">$A129</f>
        <v>201806</v>
      </c>
      <c r="AP129" s="9">
        <f ca="1">$A129</f>
        <v>201806</v>
      </c>
      <c r="AX129" s="9">
        <f ca="1">$A129</f>
        <v>201806</v>
      </c>
      <c r="BF129" s="9">
        <f ca="1">$A129</f>
        <v>201806</v>
      </c>
    </row>
    <row r="130" spans="1:64">
      <c r="A130" s="11"/>
      <c r="C130" t="s">
        <v>33</v>
      </c>
      <c r="D130" t="s">
        <v>2</v>
      </c>
      <c r="E130" t="s">
        <v>1</v>
      </c>
      <c r="F130" t="s">
        <v>0</v>
      </c>
      <c r="G130" t="s">
        <v>42</v>
      </c>
      <c r="H130" t="s">
        <v>32</v>
      </c>
      <c r="L130" t="s">
        <v>2</v>
      </c>
      <c r="M130" t="s">
        <v>1</v>
      </c>
      <c r="N130" t="s">
        <v>0</v>
      </c>
      <c r="O130" t="s">
        <v>42</v>
      </c>
      <c r="P130" t="s">
        <v>32</v>
      </c>
      <c r="T130" t="s">
        <v>2</v>
      </c>
      <c r="U130" t="s">
        <v>1</v>
      </c>
      <c r="V130" t="s">
        <v>0</v>
      </c>
      <c r="W130" t="s">
        <v>42</v>
      </c>
      <c r="X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 ca="1">AVERAGE(BH131:BL134)</f>
        <v>1.9475218060984227E-2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/>
      <c r="B131" t="s">
        <v>2</v>
      </c>
      <c r="C131" s="1">
        <v>0.05</v>
      </c>
      <c r="D131" s="1">
        <f ca="1">1-C131-E131</f>
        <v>0.9433186341941272</v>
      </c>
      <c r="E131" s="1">
        <f ca="1">HLOOKUP(A129,Yixin_part!$2:$7,3,0)</f>
        <v>6.6813658058727807E-3</v>
      </c>
      <c r="F131" s="1">
        <v>0</v>
      </c>
      <c r="G131" s="1">
        <v>0</v>
      </c>
      <c r="H131" s="1">
        <v>0</v>
      </c>
      <c r="K131" t="s">
        <v>2</v>
      </c>
      <c r="L131" s="1">
        <f ca="1">IF(TYPE(D131)=1,IF(D131&gt;100%,100%,IF(D131&lt;0,0,D131)),D131)</f>
        <v>0.9433186341941272</v>
      </c>
      <c r="M131" s="1">
        <f t="shared" ref="M131:M134" ca="1" si="283">IF(TYPE(E131)=1,IF(E131&gt;100%,100%,IF(E131&lt;0,0,E131)),E131)</f>
        <v>6.6813658058727807E-3</v>
      </c>
      <c r="N131" s="1">
        <f t="shared" ref="N131:N134" si="284">IF(TYPE(F131)=1,IF(F131&gt;100%,100%,IF(F131&lt;0,0,F131)),F131)</f>
        <v>0</v>
      </c>
      <c r="O131" s="1">
        <f t="shared" ref="O131:O134" si="285">IF(TYPE(G131)=1,IF(G131&gt;100%,100%,IF(G131&lt;0,0,G131)),G131)</f>
        <v>0</v>
      </c>
      <c r="P131" s="1">
        <f t="shared" ref="P131:P134" si="286">IF(TYPE(H131)=1,IF(H131&gt;100%,100%,IF(H131&lt;0,0,H131)),H131)</f>
        <v>0</v>
      </c>
      <c r="S131" t="s">
        <v>2</v>
      </c>
      <c r="T131" s="1">
        <f ca="1">IFERROR(L131/SUM($L131:$P131),"")</f>
        <v>0.99296698336223921</v>
      </c>
      <c r="U131" s="1">
        <f t="shared" ref="U131:U134" ca="1" si="287">IFERROR(M131/SUM($L131:$P131),"")</f>
        <v>7.033016637760822E-3</v>
      </c>
      <c r="V131" s="1">
        <f t="shared" ref="V131:V134" ca="1" si="288">IFERROR(N131/SUM($L131:$P131),"")</f>
        <v>0</v>
      </c>
      <c r="W131" s="1">
        <f t="shared" ref="W131:W134" ca="1" si="289">IFERROR(O131/SUM($L131:$P131),"")</f>
        <v>0</v>
      </c>
      <c r="X131" s="1">
        <f t="shared" ref="X131:X134" ca="1" si="290">IFERROR(P131/SUM($L131:$P131),"")</f>
        <v>0</v>
      </c>
      <c r="AA131" t="s">
        <v>2</v>
      </c>
      <c r="AB131" s="1">
        <f ca="1">IFERROR(T131,"")</f>
        <v>0.99296698336223921</v>
      </c>
      <c r="AC131" s="1">
        <f t="shared" ref="AC131:AC134" ca="1" si="291">IFERROR(U131,"")</f>
        <v>7.033016637760822E-3</v>
      </c>
      <c r="AD131" s="1">
        <f t="shared" ref="AD131:AD134" ca="1" si="292">IFERROR(V131,"")</f>
        <v>0</v>
      </c>
      <c r="AE131" s="1">
        <f t="shared" ref="AE131:AE134" ca="1" si="293">IFERROR(W131,"")</f>
        <v>0</v>
      </c>
      <c r="AF131" s="1">
        <f t="shared" ref="AF131:AF134" ca="1" si="294">IFERROR(X131,"")</f>
        <v>0</v>
      </c>
      <c r="AI131" t="s">
        <v>2</v>
      </c>
      <c r="AJ131" s="1">
        <f ca="1">IFERROR(AB131,"")</f>
        <v>0.99296698336223921</v>
      </c>
      <c r="AK131" s="1">
        <f ca="1">IF(AC131="","",SUM(AC131:AF131))</f>
        <v>7.033016637760822E-3</v>
      </c>
      <c r="AL131" s="1">
        <v>0</v>
      </c>
      <c r="AM131" s="1">
        <v>0</v>
      </c>
      <c r="AN131" s="1">
        <v>0</v>
      </c>
      <c r="AQ131" t="s">
        <v>2</v>
      </c>
      <c r="AR131" s="1">
        <f ca="1">IF(AJ131="",AR124,MAX(AJ131,50%))</f>
        <v>0.99296698336223921</v>
      </c>
      <c r="AS131" s="1">
        <f ca="1">IF(AK131="",AS124,MIN(AK131,50%))</f>
        <v>7.033016637760822E-3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 ca="1">-_xlfn.NORM.S.INV(IF(AS131=0,0.01%,AS131))</f>
        <v>2.4555726118951839</v>
      </c>
      <c r="BB131" s="10"/>
      <c r="BC131" s="10"/>
      <c r="BG131" t="s">
        <v>2</v>
      </c>
      <c r="BH131" s="10"/>
      <c r="BI131" s="10">
        <f ca="1">BA131-$BA$5</f>
        <v>4.2738244848938844E-2</v>
      </c>
      <c r="BJ131" s="10"/>
      <c r="BK131" s="10"/>
    </row>
    <row r="132" spans="1:64">
      <c r="A132" s="11"/>
      <c r="B132" t="s">
        <v>1</v>
      </c>
      <c r="C132" s="1">
        <v>0</v>
      </c>
      <c r="D132" s="1">
        <f ca="1">(1-F132)/3</f>
        <v>0.14149637469075893</v>
      </c>
      <c r="E132" s="1">
        <f ca="1">(1-F132)/3*2</f>
        <v>0.28299274938151786</v>
      </c>
      <c r="F132" s="1">
        <f ca="1">HLOOKUP(A129,Yixin_part!$2:$7,4,0)</f>
        <v>0.57551087592772321</v>
      </c>
      <c r="G132" s="1">
        <v>0</v>
      </c>
      <c r="H132" s="1">
        <v>0</v>
      </c>
      <c r="K132" t="s">
        <v>1</v>
      </c>
      <c r="L132" s="1">
        <f t="shared" ref="L132:L134" ca="1" si="295">IF(TYPE(D132)=1,IF(D132&gt;100%,100%,IF(D132&lt;0,0,D132)),D132)</f>
        <v>0.14149637469075893</v>
      </c>
      <c r="M132" s="1">
        <f t="shared" ca="1" si="283"/>
        <v>0.28299274938151786</v>
      </c>
      <c r="N132" s="1">
        <f t="shared" ca="1" si="284"/>
        <v>0.57551087592772321</v>
      </c>
      <c r="O132" s="1">
        <f t="shared" si="285"/>
        <v>0</v>
      </c>
      <c r="P132" s="1">
        <f t="shared" si="286"/>
        <v>0</v>
      </c>
      <c r="S132" t="s">
        <v>1</v>
      </c>
      <c r="T132" s="1">
        <f t="shared" ref="T132:T134" ca="1" si="296">IFERROR(L132/SUM($L132:$P132),"")</f>
        <v>0.14149637469075893</v>
      </c>
      <c r="U132" s="1">
        <f t="shared" ca="1" si="287"/>
        <v>0.28299274938151786</v>
      </c>
      <c r="V132" s="1">
        <f t="shared" ca="1" si="288"/>
        <v>0.57551087592772321</v>
      </c>
      <c r="W132" s="1">
        <f t="shared" ca="1" si="289"/>
        <v>0</v>
      </c>
      <c r="X132" s="1">
        <f t="shared" ca="1" si="290"/>
        <v>0</v>
      </c>
      <c r="AA132" t="s">
        <v>1</v>
      </c>
      <c r="AB132" s="1">
        <f t="shared" ref="AB132:AB134" ca="1" si="297">IFERROR(T132,"")</f>
        <v>0.14149637469075893</v>
      </c>
      <c r="AC132" s="1">
        <f t="shared" ca="1" si="291"/>
        <v>0.28299274938151786</v>
      </c>
      <c r="AD132" s="1">
        <f t="shared" ca="1" si="292"/>
        <v>0.57551087592772321</v>
      </c>
      <c r="AE132" s="1">
        <f t="shared" ca="1" si="293"/>
        <v>0</v>
      </c>
      <c r="AF132" s="1">
        <f t="shared" ca="1" si="294"/>
        <v>0</v>
      </c>
      <c r="AI132" t="s">
        <v>1</v>
      </c>
      <c r="AJ132" s="1">
        <f ca="1">IF(AB132="","",(SUM(AB132)))</f>
        <v>0.14149637469075893</v>
      </c>
      <c r="AK132" s="1">
        <f ca="1">IFERROR(AC132,"")</f>
        <v>0.28299274938151786</v>
      </c>
      <c r="AL132" s="1">
        <f ca="1">IF(AD132="","",(SUM(AD132:AF132)))</f>
        <v>0.57551087592772321</v>
      </c>
      <c r="AM132" s="1">
        <v>0</v>
      </c>
      <c r="AN132" s="1">
        <v>0</v>
      </c>
      <c r="AP132" s="34">
        <f ca="1">IF(AK132&gt;=MAX(AJ132,AL132),0,(MAX(AJ132,AL132)-AK132)/(2*MAX(AJ132,AL132)+MIN(AJ132,AL132)))</f>
        <v>0.22631645973728501</v>
      </c>
      <c r="AQ132" t="s">
        <v>1</v>
      </c>
      <c r="AR132" s="1">
        <f ca="1">IF(AK132="",AR125,AJ132*(1-$AP132))</f>
        <v>0.109473416105086</v>
      </c>
      <c r="AS132" s="1">
        <f ca="1">IF(AK132="",AS125,AK132+AJ132*$AP132+AL132*$AP132)</f>
        <v>0.44526329194745701</v>
      </c>
      <c r="AT132" s="1">
        <f ca="1">IF(AK132="",AT125,AL132*(1-$AP132))</f>
        <v>0.44526329194745701</v>
      </c>
      <c r="AU132" s="1">
        <v>0</v>
      </c>
      <c r="AV132" s="1">
        <v>0</v>
      </c>
      <c r="AW132" s="1"/>
      <c r="AY132" t="s">
        <v>1</v>
      </c>
      <c r="AZ132" s="10">
        <f ca="1">_xlfn.NORM.S.INV(IF(AR132=0,0.01%,AR132))</f>
        <v>-1.2293333926492083</v>
      </c>
      <c r="BA132" s="10"/>
      <c r="BB132" s="10">
        <f ca="1">-_xlfn.NORM.S.INV(IF(AT132=0,0.01%,AT132))</f>
        <v>0.13763792127261071</v>
      </c>
      <c r="BC132" s="10"/>
      <c r="BG132" t="s">
        <v>1</v>
      </c>
      <c r="BH132" s="10">
        <f ca="1">AZ132-$AZ$6</f>
        <v>-9.0844592649880429E-2</v>
      </c>
      <c r="BI132" s="10"/>
      <c r="BJ132" s="10">
        <f ca="1">BB132-$BB$6</f>
        <v>-2.2792809451807422E-2</v>
      </c>
      <c r="BK132" s="10"/>
    </row>
    <row r="133" spans="1:64">
      <c r="A133" s="11"/>
      <c r="B133" t="s">
        <v>0</v>
      </c>
      <c r="C133" s="1">
        <v>0</v>
      </c>
      <c r="D133" s="1">
        <v>0</v>
      </c>
      <c r="E133" s="1">
        <f ca="1">(1-G133)/3</f>
        <v>9.1457811908705056E-2</v>
      </c>
      <c r="F133" s="1">
        <f ca="1">(1-G133)/3*2</f>
        <v>0.18291562381741011</v>
      </c>
      <c r="G133" s="1">
        <f ca="1">HLOOKUP(A129,Yixin_part!$2:$7,5,0)</f>
        <v>0.72562656427388483</v>
      </c>
      <c r="H133" s="1">
        <v>0</v>
      </c>
      <c r="K133" t="s">
        <v>0</v>
      </c>
      <c r="L133" s="1">
        <f t="shared" si="295"/>
        <v>0</v>
      </c>
      <c r="M133" s="1">
        <f t="shared" ca="1" si="283"/>
        <v>9.1457811908705056E-2</v>
      </c>
      <c r="N133" s="1">
        <f t="shared" ca="1" si="284"/>
        <v>0.18291562381741011</v>
      </c>
      <c r="O133" s="1">
        <f t="shared" ca="1" si="285"/>
        <v>0.72562656427388483</v>
      </c>
      <c r="P133" s="1">
        <f t="shared" si="286"/>
        <v>0</v>
      </c>
      <c r="S133" t="s">
        <v>0</v>
      </c>
      <c r="T133" s="1">
        <f t="shared" ca="1" si="296"/>
        <v>0</v>
      </c>
      <c r="U133" s="1">
        <f t="shared" ca="1" si="287"/>
        <v>9.1457811908705056E-2</v>
      </c>
      <c r="V133" s="1">
        <f t="shared" ca="1" si="288"/>
        <v>0.18291562381741011</v>
      </c>
      <c r="W133" s="1">
        <f t="shared" ca="1" si="289"/>
        <v>0.72562656427388483</v>
      </c>
      <c r="X133" s="1">
        <f t="shared" ca="1" si="290"/>
        <v>0</v>
      </c>
      <c r="AA133" t="s">
        <v>0</v>
      </c>
      <c r="AB133" s="1">
        <f t="shared" ca="1" si="297"/>
        <v>0</v>
      </c>
      <c r="AC133" s="1">
        <f t="shared" ca="1" si="291"/>
        <v>9.1457811908705056E-2</v>
      </c>
      <c r="AD133" s="1">
        <f t="shared" ca="1" si="292"/>
        <v>0.18291562381741011</v>
      </c>
      <c r="AE133" s="1">
        <f t="shared" ca="1" si="293"/>
        <v>0.72562656427388483</v>
      </c>
      <c r="AF133" s="1">
        <f t="shared" ca="1" si="294"/>
        <v>0</v>
      </c>
      <c r="AI133" t="s">
        <v>0</v>
      </c>
      <c r="AJ133" s="1">
        <v>0</v>
      </c>
      <c r="AK133" s="1">
        <f ca="1">IF(AC133="","",(SUM(AB133:AC133)))</f>
        <v>9.1457811908705056E-2</v>
      </c>
      <c r="AL133" s="1">
        <f ca="1">IFERROR(AD133,"")</f>
        <v>0.18291562381741011</v>
      </c>
      <c r="AM133" s="1">
        <f ca="1">IF(AE133="","",(SUM(AE133:AF133)))</f>
        <v>0.72562656427388483</v>
      </c>
      <c r="AN133" s="1">
        <v>0</v>
      </c>
      <c r="AP133" s="34">
        <f ca="1">IF(AL133&gt;=MAX(AK133,AM133),0,(MAX(AK133,AM133)-AL133)/(2*MAX(AK133,AM133)+MIN(AK133,AM133)))</f>
        <v>0.35179042698426138</v>
      </c>
      <c r="AQ133" t="s">
        <v>0</v>
      </c>
      <c r="AR133" s="1">
        <v>0</v>
      </c>
      <c r="AS133" s="1">
        <f ca="1">IF(AL133="",AS126,AK133*(1-$AP133))</f>
        <v>5.9283829206295442E-2</v>
      </c>
      <c r="AT133" s="1">
        <f ca="1">IF(AL133="",AT126,AL133+AK133*$AP133+AM133*$AP133)</f>
        <v>0.47035808539685225</v>
      </c>
      <c r="AU133" s="1">
        <f ca="1">IF(AL133="",AU126,AM133*(1-$AP133))</f>
        <v>0.47035808539685237</v>
      </c>
      <c r="AV133" s="1">
        <v>0</v>
      </c>
      <c r="AW133" s="1"/>
      <c r="AY133" t="s">
        <v>0</v>
      </c>
      <c r="AZ133" s="10"/>
      <c r="BA133" s="10">
        <f ca="1">_xlfn.NORM.S.INV(IF(AS133=0,0.01%,AS133))</f>
        <v>-1.5608139356117898</v>
      </c>
      <c r="BB133" s="10"/>
      <c r="BC133" s="10">
        <f ca="1">-_xlfn.NORM.S.INV(IF(AU133=0,0.01%,AU133))</f>
        <v>7.4369759222032122E-2</v>
      </c>
      <c r="BG133" t="s">
        <v>0</v>
      </c>
      <c r="BH133" s="10"/>
      <c r="BI133" s="10">
        <f ca="1">BA133-$BA$7</f>
        <v>0.36052662988185769</v>
      </c>
      <c r="BJ133" s="10"/>
      <c r="BK133" s="10">
        <f ca="1">BC133-$BC$7</f>
        <v>4.009193340512987E-2</v>
      </c>
    </row>
    <row r="134" spans="1:64">
      <c r="A134" s="11"/>
      <c r="B134" t="s">
        <v>42</v>
      </c>
      <c r="C134" s="1">
        <v>0</v>
      </c>
      <c r="D134" s="1">
        <v>0</v>
      </c>
      <c r="E134" s="1">
        <v>0</v>
      </c>
      <c r="F134" s="1">
        <f ca="1">(1-H134)/3</f>
        <v>2.8806351544286384E-2</v>
      </c>
      <c r="G134" s="1">
        <f ca="1">(1-H134)/3*2</f>
        <v>5.7612703088572768E-2</v>
      </c>
      <c r="H134" s="1">
        <f ca="1">MIN(HLOOKUP(A129,Yixin_part!$2:$7,6,0),1)</f>
        <v>0.91358094536714085</v>
      </c>
      <c r="K134" t="s">
        <v>42</v>
      </c>
      <c r="L134" s="1">
        <f t="shared" si="295"/>
        <v>0</v>
      </c>
      <c r="M134" s="1">
        <f t="shared" si="283"/>
        <v>0</v>
      </c>
      <c r="N134" s="1">
        <f t="shared" ca="1" si="284"/>
        <v>2.8806351544286384E-2</v>
      </c>
      <c r="O134" s="1">
        <f t="shared" ca="1" si="285"/>
        <v>5.7612703088572768E-2</v>
      </c>
      <c r="P134" s="1">
        <f t="shared" ca="1" si="286"/>
        <v>0.91358094536714085</v>
      </c>
      <c r="S134" t="s">
        <v>42</v>
      </c>
      <c r="T134" s="1">
        <f t="shared" ca="1" si="296"/>
        <v>0</v>
      </c>
      <c r="U134" s="1">
        <f t="shared" ca="1" si="287"/>
        <v>0</v>
      </c>
      <c r="V134" s="1">
        <f t="shared" ca="1" si="288"/>
        <v>2.8806351544286384E-2</v>
      </c>
      <c r="W134" s="1">
        <f t="shared" ca="1" si="289"/>
        <v>5.7612703088572768E-2</v>
      </c>
      <c r="X134" s="1">
        <f t="shared" ca="1" si="290"/>
        <v>0.91358094536714085</v>
      </c>
      <c r="AA134" t="s">
        <v>42</v>
      </c>
      <c r="AB134" s="1">
        <f t="shared" ca="1" si="297"/>
        <v>0</v>
      </c>
      <c r="AC134" s="1">
        <f t="shared" ca="1" si="291"/>
        <v>0</v>
      </c>
      <c r="AD134" s="1">
        <f t="shared" ca="1" si="292"/>
        <v>2.8806351544286384E-2</v>
      </c>
      <c r="AE134" s="1">
        <f t="shared" ca="1" si="293"/>
        <v>5.7612703088572768E-2</v>
      </c>
      <c r="AF134" s="1">
        <f t="shared" ca="1" si="294"/>
        <v>0.91358094536714085</v>
      </c>
      <c r="AI134" t="s">
        <v>42</v>
      </c>
      <c r="AJ134" s="1">
        <v>0</v>
      </c>
      <c r="AK134" s="1">
        <v>0</v>
      </c>
      <c r="AL134" s="1">
        <f ca="1">IF(AD134="","",(SUM(AB134:AD134)))</f>
        <v>2.8806351544286384E-2</v>
      </c>
      <c r="AM134" s="1">
        <f ca="1">IFERROR(AE134,"")</f>
        <v>5.7612703088572768E-2</v>
      </c>
      <c r="AN134" s="1">
        <f ca="1">IF(AF134="","",(SUM(AF134)))</f>
        <v>0.91358094536714085</v>
      </c>
      <c r="AP134" s="34">
        <f ca="1">IF(AM134&gt;=MAX(AL134,AN134),0,(MAX(AL134,AN134)-AM134)/(2*MAX(AL134,AN134)+MIN(AL134,AN134)))</f>
        <v>0.46119767719069249</v>
      </c>
      <c r="AQ134" t="s">
        <v>42</v>
      </c>
      <c r="AR134" s="1">
        <v>0</v>
      </c>
      <c r="AS134" s="1">
        <v>0</v>
      </c>
      <c r="AT134" s="1">
        <f ca="1">IF(AM134="",AT127,AL134*(1-$AP134))</f>
        <v>1.5520929123722986E-2</v>
      </c>
      <c r="AU134" s="1">
        <f ca="1">IF(AM134="",AU127,AM134+AL134*$AP134+AN134*$AP134)</f>
        <v>0.49223953543813848</v>
      </c>
      <c r="AV134" s="1">
        <f ca="1">IF(AM134="",AV127,AN134*(1-$AP134))</f>
        <v>0.49223953543813853</v>
      </c>
      <c r="AW134" s="1"/>
      <c r="AY134" t="s">
        <v>42</v>
      </c>
      <c r="AZ134" s="10"/>
      <c r="BA134" s="10"/>
      <c r="BB134" s="10">
        <f ca="1">_xlfn.NORM.S.INV(IF(AT134=0,0.01%,AT134))</f>
        <v>-2.1565357129309408</v>
      </c>
      <c r="BC134" s="10"/>
      <c r="BD134" s="10">
        <f ca="1">-_xlfn.NORM.S.INV(IF(AV134=0,0.01%,AV134))</f>
        <v>1.9453826879985633E-2</v>
      </c>
      <c r="BG134" t="s">
        <v>42</v>
      </c>
      <c r="BH134" s="10"/>
      <c r="BI134" s="10"/>
      <c r="BJ134" s="10">
        <f ca="1">BB134-$BB$8</f>
        <v>-0.1825241248902123</v>
      </c>
      <c r="BK134" s="10"/>
      <c r="BL134" s="10">
        <f ca="1">BD134-$BD$8</f>
        <v>-1.0868754717136674E-2</v>
      </c>
    </row>
    <row r="136" spans="1:64">
      <c r="A136" s="9">
        <f ca="1">IF(RIGHT(A129,2)="12",(VALUE(LEFT(A129,4))+1)*100+1,A129+1)</f>
        <v>201807</v>
      </c>
      <c r="J136" s="9">
        <f ca="1">$A136</f>
        <v>201807</v>
      </c>
      <c r="R136" s="9">
        <f ca="1">$A136</f>
        <v>201807</v>
      </c>
      <c r="Z136" s="9">
        <f ca="1">$A136</f>
        <v>201807</v>
      </c>
      <c r="AH136" s="9">
        <f ca="1">$A136</f>
        <v>201807</v>
      </c>
      <c r="AP136" s="9">
        <f ca="1">$A136</f>
        <v>201807</v>
      </c>
      <c r="AX136" s="9">
        <f ca="1">$A136</f>
        <v>201807</v>
      </c>
      <c r="BF136" s="9">
        <f ca="1">$A136</f>
        <v>201807</v>
      </c>
    </row>
    <row r="137" spans="1:64">
      <c r="A137" s="11"/>
      <c r="C137" t="s">
        <v>33</v>
      </c>
      <c r="D137" t="s">
        <v>2</v>
      </c>
      <c r="E137" t="s">
        <v>1</v>
      </c>
      <c r="F137" t="s">
        <v>0</v>
      </c>
      <c r="G137" t="s">
        <v>42</v>
      </c>
      <c r="H137" t="s">
        <v>32</v>
      </c>
      <c r="L137" t="s">
        <v>2</v>
      </c>
      <c r="M137" t="s">
        <v>1</v>
      </c>
      <c r="N137" t="s">
        <v>0</v>
      </c>
      <c r="O137" t="s">
        <v>42</v>
      </c>
      <c r="P137" t="s">
        <v>32</v>
      </c>
      <c r="T137" t="s">
        <v>2</v>
      </c>
      <c r="U137" t="s">
        <v>1</v>
      </c>
      <c r="V137" t="s">
        <v>0</v>
      </c>
      <c r="W137" t="s">
        <v>42</v>
      </c>
      <c r="X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 ca="1">AVERAGE(BH138:BL141)</f>
        <v>-1.6365988796447385E-2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/>
      <c r="B138" t="s">
        <v>2</v>
      </c>
      <c r="C138" s="1">
        <v>0.05</v>
      </c>
      <c r="D138" s="1">
        <f ca="1">1-C138-E138</f>
        <v>0.94445404211040729</v>
      </c>
      <c r="E138" s="1">
        <f ca="1">HLOOKUP(A136,Yixin_part!$2:$7,3,0)</f>
        <v>5.5459578895927144E-3</v>
      </c>
      <c r="F138" s="1">
        <v>0</v>
      </c>
      <c r="G138" s="1">
        <v>0</v>
      </c>
      <c r="H138" s="1">
        <v>0</v>
      </c>
      <c r="K138" t="s">
        <v>2</v>
      </c>
      <c r="L138" s="1">
        <f ca="1">IF(TYPE(D138)=1,IF(D138&gt;100%,100%,IF(D138&lt;0,0,D138)),D138)</f>
        <v>0.94445404211040729</v>
      </c>
      <c r="M138" s="1">
        <f t="shared" ref="M138:M141" ca="1" si="298">IF(TYPE(E138)=1,IF(E138&gt;100%,100%,IF(E138&lt;0,0,E138)),E138)</f>
        <v>5.5459578895927144E-3</v>
      </c>
      <c r="N138" s="1">
        <f t="shared" ref="N138:N141" si="299">IF(TYPE(F138)=1,IF(F138&gt;100%,100%,IF(F138&lt;0,0,F138)),F138)</f>
        <v>0</v>
      </c>
      <c r="O138" s="1">
        <f t="shared" ref="O138:O141" si="300">IF(TYPE(G138)=1,IF(G138&gt;100%,100%,IF(G138&lt;0,0,G138)),G138)</f>
        <v>0</v>
      </c>
      <c r="P138" s="1">
        <f t="shared" ref="P138:P141" si="301">IF(TYPE(H138)=1,IF(H138&gt;100%,100%,IF(H138&lt;0,0,H138)),H138)</f>
        <v>0</v>
      </c>
      <c r="S138" t="s">
        <v>2</v>
      </c>
      <c r="T138" s="1">
        <f ca="1">IFERROR(L138/SUM($L138:$P138),"")</f>
        <v>0.99416214958990246</v>
      </c>
      <c r="U138" s="1">
        <f t="shared" ref="U138:U141" ca="1" si="302">IFERROR(M138/SUM($L138:$P138),"")</f>
        <v>5.8378504100975942E-3</v>
      </c>
      <c r="V138" s="1">
        <f t="shared" ref="V138:V141" ca="1" si="303">IFERROR(N138/SUM($L138:$P138),"")</f>
        <v>0</v>
      </c>
      <c r="W138" s="1">
        <f t="shared" ref="W138:W141" ca="1" si="304">IFERROR(O138/SUM($L138:$P138),"")</f>
        <v>0</v>
      </c>
      <c r="X138" s="1">
        <f t="shared" ref="X138:X141" ca="1" si="305">IFERROR(P138/SUM($L138:$P138),"")</f>
        <v>0</v>
      </c>
      <c r="AA138" t="s">
        <v>2</v>
      </c>
      <c r="AB138" s="1">
        <f t="shared" ref="AB138:AB141" ca="1" si="306">IFERROR(T138/SUM($T138:$X138),"")</f>
        <v>0.99416214958990246</v>
      </c>
      <c r="AC138" s="1">
        <f t="shared" ref="AC138:AC141" ca="1" si="307">IFERROR(U138/SUM($T138:$X138),"")</f>
        <v>5.8378504100975942E-3</v>
      </c>
      <c r="AD138" s="1">
        <f t="shared" ref="AD138:AD141" ca="1" si="308">IFERROR(V138/SUM($T138:$X138),"")</f>
        <v>0</v>
      </c>
      <c r="AE138" s="1">
        <f t="shared" ref="AE138:AE141" ca="1" si="309">IFERROR(W138/SUM($T138:$X138),"")</f>
        <v>0</v>
      </c>
      <c r="AF138" s="1">
        <f t="shared" ref="AF138:AF141" ca="1" si="310">IFERROR(X138/SUM($T138:$X138),"")</f>
        <v>0</v>
      </c>
      <c r="AI138" t="s">
        <v>2</v>
      </c>
      <c r="AJ138" s="1">
        <f ca="1">IFERROR(AB138,"")</f>
        <v>0.99416214958990246</v>
      </c>
      <c r="AK138" s="1">
        <f ca="1">IF(AC138="","",SUM(AC138:AF138))</f>
        <v>5.8378504100975942E-3</v>
      </c>
      <c r="AL138" s="1">
        <v>0</v>
      </c>
      <c r="AM138" s="1">
        <v>0</v>
      </c>
      <c r="AN138" s="1">
        <v>0</v>
      </c>
      <c r="AQ138" t="s">
        <v>2</v>
      </c>
      <c r="AR138" s="1">
        <f ca="1">IF(AJ138="",AR131,MAX(AJ138,50%))</f>
        <v>0.99416214958990246</v>
      </c>
      <c r="AS138" s="1">
        <f ca="1">IF(AK138="",AS131,MIN(AK138,50%))</f>
        <v>5.8378504100975942E-3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 ca="1">-_xlfn.NORM.S.INV(IF(AS138=0,0.01%,AS138))</f>
        <v>2.5217971732590989</v>
      </c>
      <c r="BB138" s="10"/>
      <c r="BC138" s="10"/>
      <c r="BG138" t="s">
        <v>2</v>
      </c>
      <c r="BH138" s="10"/>
      <c r="BI138" s="10">
        <f ca="1">BA138-$BA$5</f>
        <v>0.10896280621285381</v>
      </c>
      <c r="BJ138" s="10"/>
      <c r="BK138" s="10"/>
    </row>
    <row r="139" spans="1:64">
      <c r="A139" s="11"/>
      <c r="B139" t="s">
        <v>1</v>
      </c>
      <c r="C139" s="1">
        <v>0</v>
      </c>
      <c r="D139" s="1">
        <f ca="1">(1-F139)/3</f>
        <v>0.15796036348614795</v>
      </c>
      <c r="E139" s="1">
        <f ca="1">(1-F139)/3*2</f>
        <v>0.3159207269722959</v>
      </c>
      <c r="F139" s="1">
        <f ca="1">HLOOKUP(A136,Yixin_part!$2:$7,4,0)</f>
        <v>0.52611890954155616</v>
      </c>
      <c r="G139" s="1">
        <v>0</v>
      </c>
      <c r="H139" s="1">
        <v>0</v>
      </c>
      <c r="K139" t="s">
        <v>1</v>
      </c>
      <c r="L139" s="1">
        <f t="shared" ref="L139:L141" ca="1" si="311">IF(TYPE(D139)=1,IF(D139&gt;100%,100%,IF(D139&lt;0,0,D139)),D139)</f>
        <v>0.15796036348614795</v>
      </c>
      <c r="M139" s="1">
        <f t="shared" ca="1" si="298"/>
        <v>0.3159207269722959</v>
      </c>
      <c r="N139" s="1">
        <f t="shared" ca="1" si="299"/>
        <v>0.52611890954155616</v>
      </c>
      <c r="O139" s="1">
        <f t="shared" si="300"/>
        <v>0</v>
      </c>
      <c r="P139" s="1">
        <f t="shared" si="301"/>
        <v>0</v>
      </c>
      <c r="S139" t="s">
        <v>1</v>
      </c>
      <c r="T139" s="1">
        <f t="shared" ref="T139:T141" ca="1" si="312">IFERROR(L139/SUM($L139:$P139),"")</f>
        <v>0.15796036348614795</v>
      </c>
      <c r="U139" s="1">
        <f t="shared" ca="1" si="302"/>
        <v>0.3159207269722959</v>
      </c>
      <c r="V139" s="1">
        <f t="shared" ca="1" si="303"/>
        <v>0.52611890954155616</v>
      </c>
      <c r="W139" s="1">
        <f t="shared" ca="1" si="304"/>
        <v>0</v>
      </c>
      <c r="X139" s="1">
        <f t="shared" ca="1" si="305"/>
        <v>0</v>
      </c>
      <c r="AA139" t="s">
        <v>1</v>
      </c>
      <c r="AB139" s="1">
        <f t="shared" ca="1" si="306"/>
        <v>0.15796036348614795</v>
      </c>
      <c r="AC139" s="1">
        <f t="shared" ca="1" si="307"/>
        <v>0.3159207269722959</v>
      </c>
      <c r="AD139" s="1">
        <f t="shared" ca="1" si="308"/>
        <v>0.52611890954155616</v>
      </c>
      <c r="AE139" s="1">
        <f t="shared" ca="1" si="309"/>
        <v>0</v>
      </c>
      <c r="AF139" s="1">
        <f t="shared" ca="1" si="310"/>
        <v>0</v>
      </c>
      <c r="AI139" t="s">
        <v>1</v>
      </c>
      <c r="AJ139" s="1">
        <f ca="1">IF(AB139="","",(SUM(AB139)))</f>
        <v>0.15796036348614795</v>
      </c>
      <c r="AK139" s="1">
        <f ca="1">IFERROR(AC139,"")</f>
        <v>0.3159207269722959</v>
      </c>
      <c r="AL139" s="1">
        <f ca="1">IF(AD139="","",(SUM(AD139:AF139)))</f>
        <v>0.52611890954155616</v>
      </c>
      <c r="AM139" s="1">
        <v>0</v>
      </c>
      <c r="AN139" s="1">
        <v>0</v>
      </c>
      <c r="AP139" s="34">
        <f ca="1">IF(AK139&gt;=MAX(AJ139,AL139),0,(MAX(AJ139,AL139)-AK139)/(2*MAX(AJ139,AL139)+MIN(AJ139,AL139)))</f>
        <v>0.17368905820285391</v>
      </c>
      <c r="AQ139" t="s">
        <v>1</v>
      </c>
      <c r="AR139" s="1">
        <f ca="1">IF(AK139="",AR132,AJ139*(1-$AP139))</f>
        <v>0.13052437671885844</v>
      </c>
      <c r="AS139" s="1">
        <f ca="1">IF(AK139="",AS132,AK139+AJ139*$AP139+AL139*$AP139)</f>
        <v>0.43473781164057079</v>
      </c>
      <c r="AT139" s="1">
        <f ca="1">IF(AK139="",AT132,AL139*(1-$AP139))</f>
        <v>0.43473781164057079</v>
      </c>
      <c r="AU139" s="1">
        <v>0</v>
      </c>
      <c r="AV139" s="1">
        <v>0</v>
      </c>
      <c r="AY139" t="s">
        <v>1</v>
      </c>
      <c r="AZ139" s="10">
        <f ca="1">_xlfn.NORM.S.INV(IF(AR139=0,0.01%,AR139))</f>
        <v>-1.1239157867292469</v>
      </c>
      <c r="BA139" s="10"/>
      <c r="BB139" s="10">
        <f ca="1">-_xlfn.NORM.S.INV(IF(AT139=0,0.01%,AT139))</f>
        <v>0.16432459191419524</v>
      </c>
      <c r="BC139" s="10"/>
      <c r="BG139" t="s">
        <v>1</v>
      </c>
      <c r="BH139" s="10">
        <f ca="1">AZ139-$AZ$6</f>
        <v>1.4573013270080981E-2</v>
      </c>
      <c r="BI139" s="10"/>
      <c r="BJ139" s="10">
        <f ca="1">BB139-$BB$6</f>
        <v>3.8938611897771092E-3</v>
      </c>
      <c r="BK139" s="10"/>
    </row>
    <row r="140" spans="1:64">
      <c r="A140" s="11"/>
      <c r="B140" t="s">
        <v>0</v>
      </c>
      <c r="C140" s="1">
        <v>0</v>
      </c>
      <c r="D140" s="1">
        <v>0</v>
      </c>
      <c r="E140" s="1">
        <f ca="1">(1-G140)/3</f>
        <v>4.7843665158797268E-2</v>
      </c>
      <c r="F140" s="1">
        <f ca="1">(1-G140)/3*2</f>
        <v>9.5687330317594535E-2</v>
      </c>
      <c r="G140" s="1">
        <f ca="1">HLOOKUP(A136,Yixin_part!$2:$7,5,0)</f>
        <v>0.85646900452360819</v>
      </c>
      <c r="H140" s="1">
        <v>0</v>
      </c>
      <c r="K140" t="s">
        <v>0</v>
      </c>
      <c r="L140" s="1">
        <f t="shared" si="311"/>
        <v>0</v>
      </c>
      <c r="M140" s="1">
        <f t="shared" ca="1" si="298"/>
        <v>4.7843665158797268E-2</v>
      </c>
      <c r="N140" s="1">
        <f t="shared" ca="1" si="299"/>
        <v>9.5687330317594535E-2</v>
      </c>
      <c r="O140" s="1">
        <f t="shared" ca="1" si="300"/>
        <v>0.85646900452360819</v>
      </c>
      <c r="P140" s="1">
        <f t="shared" si="301"/>
        <v>0</v>
      </c>
      <c r="S140" t="s">
        <v>0</v>
      </c>
      <c r="T140" s="1">
        <f t="shared" ca="1" si="312"/>
        <v>0</v>
      </c>
      <c r="U140" s="1">
        <f t="shared" ca="1" si="302"/>
        <v>4.7843665158797268E-2</v>
      </c>
      <c r="V140" s="1">
        <f t="shared" ca="1" si="303"/>
        <v>9.5687330317594535E-2</v>
      </c>
      <c r="W140" s="1">
        <f t="shared" ca="1" si="304"/>
        <v>0.85646900452360819</v>
      </c>
      <c r="X140" s="1">
        <f t="shared" ca="1" si="305"/>
        <v>0</v>
      </c>
      <c r="AA140" t="s">
        <v>0</v>
      </c>
      <c r="AB140" s="1">
        <f t="shared" ca="1" si="306"/>
        <v>0</v>
      </c>
      <c r="AC140" s="1">
        <f t="shared" ca="1" si="307"/>
        <v>4.7843665158797268E-2</v>
      </c>
      <c r="AD140" s="1">
        <f t="shared" ca="1" si="308"/>
        <v>9.5687330317594535E-2</v>
      </c>
      <c r="AE140" s="1">
        <f t="shared" ca="1" si="309"/>
        <v>0.85646900452360819</v>
      </c>
      <c r="AF140" s="1">
        <f t="shared" ca="1" si="310"/>
        <v>0</v>
      </c>
      <c r="AI140" t="s">
        <v>0</v>
      </c>
      <c r="AJ140" s="1">
        <v>0</v>
      </c>
      <c r="AK140" s="1">
        <f ca="1">IF(AC140="","",(SUM(AB140:AC140)))</f>
        <v>4.7843665158797268E-2</v>
      </c>
      <c r="AL140" s="1">
        <f ca="1">IFERROR(AD140,"")</f>
        <v>9.5687330317594535E-2</v>
      </c>
      <c r="AM140" s="1">
        <f ca="1">IF(AE140="","",(SUM(AE140:AF140)))</f>
        <v>0.85646900452360819</v>
      </c>
      <c r="AN140" s="1">
        <v>0</v>
      </c>
      <c r="AP140" s="34">
        <f ca="1">IF(AL140&gt;=MAX(AK140,AM140),0,(MAX(AK140,AM140)-AL140)/(2*MAX(AK140,AM140)+MIN(AK140,AM140)))</f>
        <v>0.43207041812783042</v>
      </c>
      <c r="AQ140" t="s">
        <v>0</v>
      </c>
      <c r="AR140" s="1">
        <v>0</v>
      </c>
      <c r="AS140" s="1">
        <f ca="1">IF(AL140="",AS133,AK140*(1-$AP140))</f>
        <v>2.7171832748867818E-2</v>
      </c>
      <c r="AT140" s="1">
        <f ca="1">IF(AL140="",AT133,AL140+AK140*$AP140+AM140*$AP140)</f>
        <v>0.4864140836255661</v>
      </c>
      <c r="AU140" s="1">
        <f ca="1">IF(AL140="",AU133,AM140*(1-$AP140))</f>
        <v>0.4864140836255661</v>
      </c>
      <c r="AV140" s="1">
        <v>0</v>
      </c>
      <c r="AY140" t="s">
        <v>0</v>
      </c>
      <c r="AZ140" s="10"/>
      <c r="BA140" s="10">
        <f ca="1">_xlfn.NORM.S.INV(IF(AS140=0,0.01%,AS140))</f>
        <v>-1.9240871101349297</v>
      </c>
      <c r="BB140" s="10"/>
      <c r="BC140" s="10">
        <f ca="1">-_xlfn.NORM.S.INV(IF(AU140=0,0.01%,AU140))</f>
        <v>3.4061427210682151E-2</v>
      </c>
      <c r="BG140" t="s">
        <v>0</v>
      </c>
      <c r="BH140" s="10"/>
      <c r="BI140" s="10">
        <f ca="1">BA140-$BA$7</f>
        <v>-2.7465446412822114E-3</v>
      </c>
      <c r="BJ140" s="10"/>
      <c r="BK140" s="10">
        <f ca="1">BC140-$BC$7</f>
        <v>-2.1639860622010149E-4</v>
      </c>
    </row>
    <row r="141" spans="1:64">
      <c r="A141" s="11"/>
      <c r="B141" t="s">
        <v>42</v>
      </c>
      <c r="C141" s="1">
        <v>0</v>
      </c>
      <c r="D141" s="1">
        <v>0</v>
      </c>
      <c r="E141" s="1">
        <v>0</v>
      </c>
      <c r="F141" s="1">
        <f ca="1">(1-H141)/3</f>
        <v>2.5990936283869209E-2</v>
      </c>
      <c r="G141" s="1">
        <f ca="1">(1-H141)/3*2</f>
        <v>5.1981872567738417E-2</v>
      </c>
      <c r="H141" s="1">
        <f ca="1">MIN(HLOOKUP(A136,Yixin_part!$2:$7,6,0),1)</f>
        <v>0.92202719114839238</v>
      </c>
      <c r="K141" t="s">
        <v>42</v>
      </c>
      <c r="L141" s="1">
        <f t="shared" si="311"/>
        <v>0</v>
      </c>
      <c r="M141" s="1">
        <f t="shared" si="298"/>
        <v>0</v>
      </c>
      <c r="N141" s="1">
        <f t="shared" ca="1" si="299"/>
        <v>2.5990936283869209E-2</v>
      </c>
      <c r="O141" s="1">
        <f t="shared" ca="1" si="300"/>
        <v>5.1981872567738417E-2</v>
      </c>
      <c r="P141" s="1">
        <f t="shared" ca="1" si="301"/>
        <v>0.92202719114839238</v>
      </c>
      <c r="S141" t="s">
        <v>42</v>
      </c>
      <c r="T141" s="1">
        <f t="shared" ca="1" si="312"/>
        <v>0</v>
      </c>
      <c r="U141" s="1">
        <f t="shared" ca="1" si="302"/>
        <v>0</v>
      </c>
      <c r="V141" s="1">
        <f t="shared" ca="1" si="303"/>
        <v>2.5990936283869209E-2</v>
      </c>
      <c r="W141" s="1">
        <f t="shared" ca="1" si="304"/>
        <v>5.1981872567738417E-2</v>
      </c>
      <c r="X141" s="1">
        <f t="shared" ca="1" si="305"/>
        <v>0.92202719114839238</v>
      </c>
      <c r="AA141" t="s">
        <v>42</v>
      </c>
      <c r="AB141" s="1">
        <f t="shared" ca="1" si="306"/>
        <v>0</v>
      </c>
      <c r="AC141" s="1">
        <f t="shared" ca="1" si="307"/>
        <v>0</v>
      </c>
      <c r="AD141" s="1">
        <f t="shared" ca="1" si="308"/>
        <v>2.5990936283869209E-2</v>
      </c>
      <c r="AE141" s="1">
        <f t="shared" ca="1" si="309"/>
        <v>5.1981872567738417E-2</v>
      </c>
      <c r="AF141" s="1">
        <f t="shared" ca="1" si="310"/>
        <v>0.92202719114839238</v>
      </c>
      <c r="AI141" t="s">
        <v>42</v>
      </c>
      <c r="AJ141" s="1">
        <v>0</v>
      </c>
      <c r="AK141" s="1">
        <v>0</v>
      </c>
      <c r="AL141" s="1">
        <f ca="1">IF(AD141="","",(SUM(AB141:AD141)))</f>
        <v>2.5990936283869209E-2</v>
      </c>
      <c r="AM141" s="1">
        <f ca="1">IFERROR(AE141,"")</f>
        <v>5.1981872567738417E-2</v>
      </c>
      <c r="AN141" s="1">
        <f ca="1">IF(AF141="","",(SUM(AF141)))</f>
        <v>0.92202719114839238</v>
      </c>
      <c r="AP141" s="34">
        <f ca="1">IF(AM141&gt;=MAX(AL141,AN141),0,(MAX(AL141,AN141)-AM141)/(2*MAX(AL141,AN141)+MIN(AL141,AN141)))</f>
        <v>0.4652536010416099</v>
      </c>
      <c r="AQ141" t="s">
        <v>42</v>
      </c>
      <c r="AR141" s="1">
        <v>0</v>
      </c>
      <c r="AS141" s="1">
        <v>0</v>
      </c>
      <c r="AT141" s="1">
        <f ca="1">IF(AM141="",AT134,AL141*(1-$AP141))</f>
        <v>1.3898559583356019E-2</v>
      </c>
      <c r="AU141" s="1">
        <f ca="1">IF(AM141="",AU134,AM141+AL141*$AP141+AN141*$AP141)</f>
        <v>0.49305072020832197</v>
      </c>
      <c r="AV141" s="1">
        <f ca="1">IF(AM141="",AV134,AN141*(1-$AP141))</f>
        <v>0.49305072020832197</v>
      </c>
      <c r="AY141" t="s">
        <v>42</v>
      </c>
      <c r="AZ141" s="10"/>
      <c r="BA141" s="10"/>
      <c r="BB141" s="10">
        <f ca="1">_xlfn.NORM.S.INV(IF(AT141=0,0.01%,AT141))</f>
        <v>-2.2001378076746478</v>
      </c>
      <c r="BC141" s="10"/>
      <c r="BD141" s="10">
        <f ca="1">-_xlfn.NORM.S.INV(IF(AV141=0,0.01%,AV141))</f>
        <v>1.7420142230700354E-2</v>
      </c>
      <c r="BG141" t="s">
        <v>42</v>
      </c>
      <c r="BH141" s="10"/>
      <c r="BI141" s="10"/>
      <c r="BJ141" s="10">
        <f ca="1">BB141-$BB$8</f>
        <v>-0.22612621963391932</v>
      </c>
      <c r="BK141" s="10"/>
      <c r="BL141" s="10">
        <f ca="1">BD141-$BD$8</f>
        <v>-1.2902439366421953E-2</v>
      </c>
    </row>
    <row r="143" spans="1:64">
      <c r="A143" s="9">
        <f ca="1">IF(RIGHT(A136,2)="12",(VALUE(LEFT(A136,4))+1)*100+1,A136+1)</f>
        <v>201808</v>
      </c>
      <c r="J143" s="9">
        <f ca="1">$A143</f>
        <v>201808</v>
      </c>
      <c r="R143" s="9">
        <f ca="1">$A143</f>
        <v>201808</v>
      </c>
      <c r="Z143" s="9">
        <f ca="1">$A143</f>
        <v>201808</v>
      </c>
      <c r="AH143" s="9">
        <f ca="1">$A143</f>
        <v>201808</v>
      </c>
      <c r="AP143" s="9">
        <f ca="1">$A143</f>
        <v>201808</v>
      </c>
      <c r="AX143" s="9">
        <f ca="1">$A143</f>
        <v>201808</v>
      </c>
      <c r="BF143" s="9">
        <f ca="1">$A143</f>
        <v>201808</v>
      </c>
    </row>
    <row r="144" spans="1:64">
      <c r="A144" s="11"/>
      <c r="C144" t="s">
        <v>33</v>
      </c>
      <c r="D144" t="s">
        <v>2</v>
      </c>
      <c r="E144" t="s">
        <v>1</v>
      </c>
      <c r="F144" t="s">
        <v>0</v>
      </c>
      <c r="G144" t="s">
        <v>42</v>
      </c>
      <c r="H144" t="s">
        <v>32</v>
      </c>
      <c r="L144" t="s">
        <v>2</v>
      </c>
      <c r="M144" t="s">
        <v>1</v>
      </c>
      <c r="N144" t="s">
        <v>0</v>
      </c>
      <c r="O144" t="s">
        <v>42</v>
      </c>
      <c r="P144" t="s">
        <v>32</v>
      </c>
      <c r="T144" t="s">
        <v>2</v>
      </c>
      <c r="U144" t="s">
        <v>1</v>
      </c>
      <c r="V144" t="s">
        <v>0</v>
      </c>
      <c r="W144" t="s">
        <v>42</v>
      </c>
      <c r="X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 ca="1">AVERAGE(BH145:BL148)</f>
        <v>-0.29419573125457044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/>
      <c r="B145" t="s">
        <v>2</v>
      </c>
      <c r="C145" s="1">
        <v>0.05</v>
      </c>
      <c r="D145" s="1">
        <f ca="1">1-C145-E145</f>
        <v>0.94490787667706488</v>
      </c>
      <c r="E145" s="1">
        <f ca="1">HLOOKUP(A143,Yixin_part!$2:$7,3,0)</f>
        <v>5.0921233229350629E-3</v>
      </c>
      <c r="F145" s="1">
        <v>0</v>
      </c>
      <c r="G145" s="1">
        <v>0</v>
      </c>
      <c r="H145" s="1">
        <v>0</v>
      </c>
      <c r="K145" t="s">
        <v>2</v>
      </c>
      <c r="L145" s="1">
        <f ca="1">IF(TYPE(D145)=1,IF(D145&gt;100%,100%,IF(D145&lt;0,0,D145)),D145)</f>
        <v>0.94490787667706488</v>
      </c>
      <c r="M145" s="1">
        <f t="shared" ref="M145:M148" ca="1" si="313">IF(TYPE(E145)=1,IF(E145&gt;100%,100%,IF(E145&lt;0,0,E145)),E145)</f>
        <v>5.0921233229350629E-3</v>
      </c>
      <c r="N145" s="1">
        <f t="shared" ref="N145:N148" si="314">IF(TYPE(F145)=1,IF(F145&gt;100%,100%,IF(F145&lt;0,0,F145)),F145)</f>
        <v>0</v>
      </c>
      <c r="O145" s="1">
        <f t="shared" ref="O145:O148" si="315">IF(TYPE(G145)=1,IF(G145&gt;100%,100%,IF(G145&lt;0,0,G145)),G145)</f>
        <v>0</v>
      </c>
      <c r="P145" s="1">
        <f t="shared" ref="P145:P148" si="316">IF(TYPE(H145)=1,IF(H145&gt;100%,100%,IF(H145&lt;0,0,H145)),H145)</f>
        <v>0</v>
      </c>
      <c r="S145" t="s">
        <v>2</v>
      </c>
      <c r="T145" s="1">
        <f ca="1">IFERROR(L145/SUM($L145:$P145),"")</f>
        <v>0.99463987018638411</v>
      </c>
      <c r="U145" s="1">
        <f t="shared" ref="U145:U148" ca="1" si="317">IFERROR(M145/SUM($L145:$P145),"")</f>
        <v>5.360129813615856E-3</v>
      </c>
      <c r="V145" s="1">
        <f t="shared" ref="V145:V148" ca="1" si="318">IFERROR(N145/SUM($L145:$P145),"")</f>
        <v>0</v>
      </c>
      <c r="W145" s="1">
        <f t="shared" ref="W145:W148" ca="1" si="319">IFERROR(O145/SUM($L145:$P145),"")</f>
        <v>0</v>
      </c>
      <c r="X145" s="1">
        <f t="shared" ref="X145:X148" ca="1" si="320">IFERROR(P145/SUM($L145:$P145),"")</f>
        <v>0</v>
      </c>
      <c r="AA145" t="s">
        <v>2</v>
      </c>
      <c r="AB145" s="1">
        <f ca="1">IFERROR(T145,"")</f>
        <v>0.99463987018638411</v>
      </c>
      <c r="AC145" s="1">
        <f t="shared" ref="AC145:AC148" ca="1" si="321">IFERROR(U145,"")</f>
        <v>5.360129813615856E-3</v>
      </c>
      <c r="AD145" s="1">
        <f t="shared" ref="AD145:AD148" ca="1" si="322">IFERROR(V145,"")</f>
        <v>0</v>
      </c>
      <c r="AE145" s="1">
        <f t="shared" ref="AE145:AE148" ca="1" si="323">IFERROR(W145,"")</f>
        <v>0</v>
      </c>
      <c r="AF145" s="1">
        <f t="shared" ref="AF145:AF148" ca="1" si="324">IFERROR(X145,"")</f>
        <v>0</v>
      </c>
      <c r="AI145" t="s">
        <v>2</v>
      </c>
      <c r="AJ145" s="1">
        <f ca="1">IFERROR(AB145,"")</f>
        <v>0.99463987018638411</v>
      </c>
      <c r="AK145" s="1">
        <f ca="1">IF(AC145="","",SUM(AC145:AF145))</f>
        <v>5.360129813615856E-3</v>
      </c>
      <c r="AL145" s="1">
        <v>0</v>
      </c>
      <c r="AM145" s="1">
        <v>0</v>
      </c>
      <c r="AN145" s="1">
        <v>0</v>
      </c>
      <c r="AQ145" t="s">
        <v>2</v>
      </c>
      <c r="AR145" s="1">
        <f ca="1">IF(AJ145="",AR138,MAX(AJ145,50%))</f>
        <v>0.99463987018638411</v>
      </c>
      <c r="AS145" s="1">
        <f ca="1">IF(AK145="",AS138,MIN(AK145,50%))</f>
        <v>5.360129813615856E-3</v>
      </c>
      <c r="AT145" s="1">
        <v>0</v>
      </c>
      <c r="AU145" s="1">
        <v>0</v>
      </c>
      <c r="AV145" s="1">
        <v>0</v>
      </c>
      <c r="AW145" s="1"/>
      <c r="AY145" t="s">
        <v>2</v>
      </c>
      <c r="AZ145" s="10"/>
      <c r="BA145" s="10">
        <f ca="1">-_xlfn.NORM.S.INV(IF(AS145=0,0.01%,AS145))</f>
        <v>2.5516875904909817</v>
      </c>
      <c r="BB145" s="10"/>
      <c r="BC145" s="10"/>
      <c r="BG145" t="s">
        <v>2</v>
      </c>
      <c r="BH145" s="10"/>
      <c r="BI145" s="10">
        <f ca="1">BA145-$BA$5</f>
        <v>0.13885322344473661</v>
      </c>
      <c r="BJ145" s="10"/>
      <c r="BK145" s="10"/>
    </row>
    <row r="146" spans="1:64">
      <c r="A146" s="11"/>
      <c r="B146" t="s">
        <v>1</v>
      </c>
      <c r="C146" s="1">
        <v>0</v>
      </c>
      <c r="D146" s="1">
        <f ca="1">(1-F146)/3</f>
        <v>0.13747192094778071</v>
      </c>
      <c r="E146" s="1">
        <f ca="1">(1-F146)/3*2</f>
        <v>0.27494384189556142</v>
      </c>
      <c r="F146" s="1">
        <f ca="1">HLOOKUP(A143,Yixin_part!$2:$7,4,0)</f>
        <v>0.58758423715665786</v>
      </c>
      <c r="G146" s="1">
        <v>0</v>
      </c>
      <c r="H146" s="1">
        <v>0</v>
      </c>
      <c r="K146" t="s">
        <v>1</v>
      </c>
      <c r="L146" s="1">
        <f t="shared" ref="L146:L148" ca="1" si="325">IF(TYPE(D146)=1,IF(D146&gt;100%,100%,IF(D146&lt;0,0,D146)),D146)</f>
        <v>0.13747192094778071</v>
      </c>
      <c r="M146" s="1">
        <f t="shared" ca="1" si="313"/>
        <v>0.27494384189556142</v>
      </c>
      <c r="N146" s="1">
        <f t="shared" ca="1" si="314"/>
        <v>0.58758423715665786</v>
      </c>
      <c r="O146" s="1">
        <f t="shared" si="315"/>
        <v>0</v>
      </c>
      <c r="P146" s="1">
        <f t="shared" si="316"/>
        <v>0</v>
      </c>
      <c r="S146" t="s">
        <v>1</v>
      </c>
      <c r="T146" s="1">
        <f t="shared" ref="T146:T148" ca="1" si="326">IFERROR(L146/SUM($L146:$P146),"")</f>
        <v>0.13747192094778071</v>
      </c>
      <c r="U146" s="1">
        <f t="shared" ca="1" si="317"/>
        <v>0.27494384189556142</v>
      </c>
      <c r="V146" s="1">
        <f t="shared" ca="1" si="318"/>
        <v>0.58758423715665786</v>
      </c>
      <c r="W146" s="1">
        <f t="shared" ca="1" si="319"/>
        <v>0</v>
      </c>
      <c r="X146" s="1">
        <f t="shared" ca="1" si="320"/>
        <v>0</v>
      </c>
      <c r="AA146" t="s">
        <v>1</v>
      </c>
      <c r="AB146" s="1">
        <f t="shared" ref="AB146:AB148" ca="1" si="327">IFERROR(T146,"")</f>
        <v>0.13747192094778071</v>
      </c>
      <c r="AC146" s="1">
        <f t="shared" ca="1" si="321"/>
        <v>0.27494384189556142</v>
      </c>
      <c r="AD146" s="1">
        <f t="shared" ca="1" si="322"/>
        <v>0.58758423715665786</v>
      </c>
      <c r="AE146" s="1">
        <f t="shared" ca="1" si="323"/>
        <v>0</v>
      </c>
      <c r="AF146" s="1">
        <f t="shared" ca="1" si="324"/>
        <v>0</v>
      </c>
      <c r="AI146" t="s">
        <v>1</v>
      </c>
      <c r="AJ146" s="1">
        <f ca="1">IF(AB146="","",(SUM(AB146)))</f>
        <v>0.13747192094778071</v>
      </c>
      <c r="AK146" s="1">
        <f ca="1">IFERROR(AC146,"")</f>
        <v>0.27494384189556142</v>
      </c>
      <c r="AL146" s="1">
        <f ca="1">IF(AD146="","",(SUM(AD146:AF146)))</f>
        <v>0.58758423715665786</v>
      </c>
      <c r="AM146" s="1">
        <v>0</v>
      </c>
      <c r="AN146" s="1">
        <v>0</v>
      </c>
      <c r="AP146" s="34">
        <f ca="1">IF(AK146&gt;=MAX(AJ146,AL146),0,(MAX(AJ146,AL146)-AK146)/(2*MAX(AJ146,AL146)+MIN(AJ146,AL146)))</f>
        <v>0.23817672866825751</v>
      </c>
      <c r="AQ146" t="s">
        <v>1</v>
      </c>
      <c r="AR146" s="1">
        <f ca="1">IF(AK146="",AR139,AJ146*(1-$AP146))</f>
        <v>0.104729308532697</v>
      </c>
      <c r="AS146" s="1">
        <f ca="1">IF(AK146="",AS139,AK146+AJ146*$AP146+AL146*$AP146)</f>
        <v>0.44763534573365149</v>
      </c>
      <c r="AT146" s="1">
        <f ca="1">IF(AK146="",AT139,AL146*(1-$AP146))</f>
        <v>0.44763534573365155</v>
      </c>
      <c r="AU146" s="1">
        <v>0</v>
      </c>
      <c r="AV146" s="1">
        <v>0</v>
      </c>
      <c r="AW146" s="1"/>
      <c r="AY146" t="s">
        <v>1</v>
      </c>
      <c r="AZ146" s="10">
        <f ca="1">_xlfn.NORM.S.INV(IF(AR146=0,0.01%,AR146))</f>
        <v>-1.2550554893196697</v>
      </c>
      <c r="BA146" s="10"/>
      <c r="BB146" s="10">
        <f ca="1">-_xlfn.NORM.S.INV(IF(AT146=0,0.01%,AT146))</f>
        <v>0.13163791900523841</v>
      </c>
      <c r="BC146" s="10"/>
      <c r="BG146" t="s">
        <v>1</v>
      </c>
      <c r="BH146" s="10">
        <f ca="1">AZ146-$AZ$6</f>
        <v>-0.11656668932034187</v>
      </c>
      <c r="BI146" s="10"/>
      <c r="BJ146" s="10">
        <f ca="1">BB146-$BB$6</f>
        <v>-2.8792811719179717E-2</v>
      </c>
      <c r="BK146" s="10"/>
    </row>
    <row r="147" spans="1:64">
      <c r="A147" s="11"/>
      <c r="B147" t="s">
        <v>0</v>
      </c>
      <c r="C147" s="1">
        <v>0</v>
      </c>
      <c r="D147" s="1">
        <v>0</v>
      </c>
      <c r="E147" s="1">
        <f ca="1">(1-G147)/3</f>
        <v>-5.5153919629615062E-3</v>
      </c>
      <c r="F147" s="1">
        <f ca="1">(1-G147)/3*2</f>
        <v>-1.1030783925923012E-2</v>
      </c>
      <c r="G147" s="1">
        <f ca="1">HLOOKUP(A143,Yixin_part!$2:$7,5,0)</f>
        <v>1.0165461758888845</v>
      </c>
      <c r="H147" s="1">
        <v>0</v>
      </c>
      <c r="K147" t="s">
        <v>0</v>
      </c>
      <c r="L147" s="1">
        <f t="shared" si="325"/>
        <v>0</v>
      </c>
      <c r="M147" s="1">
        <f t="shared" ca="1" si="313"/>
        <v>0</v>
      </c>
      <c r="N147" s="1">
        <f t="shared" ca="1" si="314"/>
        <v>0</v>
      </c>
      <c r="O147" s="1">
        <f t="shared" ca="1" si="315"/>
        <v>1</v>
      </c>
      <c r="P147" s="1">
        <f t="shared" si="316"/>
        <v>0</v>
      </c>
      <c r="S147" t="s">
        <v>0</v>
      </c>
      <c r="T147" s="1">
        <f t="shared" ca="1" si="326"/>
        <v>0</v>
      </c>
      <c r="U147" s="1">
        <f t="shared" ca="1" si="317"/>
        <v>0</v>
      </c>
      <c r="V147" s="1">
        <f t="shared" ca="1" si="318"/>
        <v>0</v>
      </c>
      <c r="W147" s="1">
        <f t="shared" ca="1" si="319"/>
        <v>1</v>
      </c>
      <c r="X147" s="1">
        <f t="shared" ca="1" si="320"/>
        <v>0</v>
      </c>
      <c r="AA147" t="s">
        <v>0</v>
      </c>
      <c r="AB147" s="1">
        <f t="shared" ca="1" si="327"/>
        <v>0</v>
      </c>
      <c r="AC147" s="1">
        <f t="shared" ca="1" si="321"/>
        <v>0</v>
      </c>
      <c r="AD147" s="1">
        <f t="shared" ca="1" si="322"/>
        <v>0</v>
      </c>
      <c r="AE147" s="1">
        <f t="shared" ca="1" si="323"/>
        <v>1</v>
      </c>
      <c r="AF147" s="1">
        <f t="shared" ca="1" si="324"/>
        <v>0</v>
      </c>
      <c r="AI147" t="s">
        <v>0</v>
      </c>
      <c r="AJ147" s="1">
        <v>0</v>
      </c>
      <c r="AK147" s="1">
        <f ca="1">IF(AC147="","",(SUM(AB147:AC147)))</f>
        <v>0</v>
      </c>
      <c r="AL147" s="1">
        <f ca="1">IFERROR(AD147,"")</f>
        <v>0</v>
      </c>
      <c r="AM147" s="1">
        <f ca="1">IF(AE147="","",(SUM(AE147:AF147)))</f>
        <v>1</v>
      </c>
      <c r="AN147" s="1">
        <v>0</v>
      </c>
      <c r="AP147" s="34">
        <f ca="1">IF(AL147&gt;=MAX(AK147,AM147),0,(MAX(AK147,AM147)-AL147)/(2*MAX(AK147,AM147)+MIN(AK147,AM147)))</f>
        <v>0.5</v>
      </c>
      <c r="AQ147" t="s">
        <v>0</v>
      </c>
      <c r="AR147" s="1">
        <v>0</v>
      </c>
      <c r="AS147" s="1">
        <f ca="1">IF(AL147="",AS140,AK147*(1-$AP147))</f>
        <v>0</v>
      </c>
      <c r="AT147" s="1">
        <f ca="1">IF(AL147="",AT140,AL147+AK147*$AP147+AM147*$AP147)</f>
        <v>0.5</v>
      </c>
      <c r="AU147" s="1">
        <f ca="1">IF(AL147="",AU140,AM147*(1-$AP147))</f>
        <v>0.5</v>
      </c>
      <c r="AV147" s="1">
        <v>0</v>
      </c>
      <c r="AW147" s="1"/>
      <c r="AY147" t="s">
        <v>0</v>
      </c>
      <c r="AZ147" s="10"/>
      <c r="BA147" s="10">
        <f ca="1">_xlfn.NORM.S.INV(IF(AS147=0,0.01%,AS147))</f>
        <v>-3.71901648545568</v>
      </c>
      <c r="BB147" s="10"/>
      <c r="BC147" s="10">
        <f ca="1">-_xlfn.NORM.S.INV(IF(AU147=0,0.01%,AU147))</f>
        <v>0</v>
      </c>
      <c r="BG147" t="s">
        <v>0</v>
      </c>
      <c r="BH147" s="10"/>
      <c r="BI147" s="10">
        <f ca="1">BA147-$BA$7</f>
        <v>-1.7976759199620325</v>
      </c>
      <c r="BJ147" s="10"/>
      <c r="BK147" s="10">
        <f ca="1">BC147-$BC$7</f>
        <v>-3.4277825816902252E-2</v>
      </c>
    </row>
    <row r="148" spans="1:64">
      <c r="A148" s="11"/>
      <c r="B148" t="s">
        <v>42</v>
      </c>
      <c r="C148" s="1">
        <v>0</v>
      </c>
      <c r="D148" s="1">
        <v>0</v>
      </c>
      <c r="E148" s="1">
        <v>0</v>
      </c>
      <c r="F148" s="1">
        <f ca="1">(1-H148)/3</f>
        <v>2.7083265433473131E-2</v>
      </c>
      <c r="G148" s="1">
        <f ca="1">(1-H148)/3*2</f>
        <v>5.4166530866946262E-2</v>
      </c>
      <c r="H148" s="1">
        <f ca="1">MIN(HLOOKUP(A143,Yixin_part!$2:$7,6,0),1)</f>
        <v>0.9187502036995806</v>
      </c>
      <c r="K148" t="s">
        <v>42</v>
      </c>
      <c r="L148" s="1">
        <f t="shared" si="325"/>
        <v>0</v>
      </c>
      <c r="M148" s="1">
        <f t="shared" si="313"/>
        <v>0</v>
      </c>
      <c r="N148" s="1">
        <f t="shared" ca="1" si="314"/>
        <v>2.7083265433473131E-2</v>
      </c>
      <c r="O148" s="1">
        <f t="shared" ca="1" si="315"/>
        <v>5.4166530866946262E-2</v>
      </c>
      <c r="P148" s="1">
        <f t="shared" ca="1" si="316"/>
        <v>0.9187502036995806</v>
      </c>
      <c r="S148" t="s">
        <v>42</v>
      </c>
      <c r="T148" s="1">
        <f t="shared" ca="1" si="326"/>
        <v>0</v>
      </c>
      <c r="U148" s="1">
        <f t="shared" ca="1" si="317"/>
        <v>0</v>
      </c>
      <c r="V148" s="1">
        <f t="shared" ca="1" si="318"/>
        <v>2.7083265433473131E-2</v>
      </c>
      <c r="W148" s="1">
        <f t="shared" ca="1" si="319"/>
        <v>5.4166530866946262E-2</v>
      </c>
      <c r="X148" s="1">
        <f t="shared" ca="1" si="320"/>
        <v>0.9187502036995806</v>
      </c>
      <c r="AA148" t="s">
        <v>42</v>
      </c>
      <c r="AB148" s="1">
        <f t="shared" ca="1" si="327"/>
        <v>0</v>
      </c>
      <c r="AC148" s="1">
        <f t="shared" ca="1" si="321"/>
        <v>0</v>
      </c>
      <c r="AD148" s="1">
        <f t="shared" ca="1" si="322"/>
        <v>2.7083265433473131E-2</v>
      </c>
      <c r="AE148" s="1">
        <f t="shared" ca="1" si="323"/>
        <v>5.4166530866946262E-2</v>
      </c>
      <c r="AF148" s="1">
        <f t="shared" ca="1" si="324"/>
        <v>0.9187502036995806</v>
      </c>
      <c r="AI148" t="s">
        <v>42</v>
      </c>
      <c r="AJ148" s="1">
        <v>0</v>
      </c>
      <c r="AK148" s="1">
        <v>0</v>
      </c>
      <c r="AL148" s="1">
        <f ca="1">IF(AD148="","",(SUM(AB148:AD148)))</f>
        <v>2.7083265433473131E-2</v>
      </c>
      <c r="AM148" s="1">
        <f ca="1">IFERROR(AE148,"")</f>
        <v>5.4166530866946262E-2</v>
      </c>
      <c r="AN148" s="1">
        <f ca="1">IF(AF148="","",(SUM(AF148)))</f>
        <v>0.9187502036995806</v>
      </c>
      <c r="AP148" s="34">
        <f ca="1">IF(AM148&gt;=MAX(AL148,AN148),0,(MAX(AL148,AN148)-AM148)/(2*MAX(AL148,AN148)+MIN(AL148,AN148)))</f>
        <v>0.46368724848865484</v>
      </c>
      <c r="AQ148" t="s">
        <v>42</v>
      </c>
      <c r="AR148" s="1">
        <v>0</v>
      </c>
      <c r="AS148" s="1">
        <v>0</v>
      </c>
      <c r="AT148" s="1">
        <f ca="1">IF(AM148="",AT141,AL148*(1-$AP148))</f>
        <v>1.4525100604538078E-2</v>
      </c>
      <c r="AU148" s="1">
        <f ca="1">IF(AM148="",AU141,AM148+AL148*$AP148+AN148*$AP148)</f>
        <v>0.49273744969773098</v>
      </c>
      <c r="AV148" s="1">
        <f ca="1">IF(AM148="",AV141,AN148*(1-$AP148))</f>
        <v>0.49273744969773092</v>
      </c>
      <c r="AW148" s="1"/>
      <c r="AY148" t="s">
        <v>42</v>
      </c>
      <c r="AZ148" s="10"/>
      <c r="BA148" s="10"/>
      <c r="BB148" s="10">
        <f ca="1">_xlfn.NORM.S.INV(IF(AT148=0,0.01%,AT148))</f>
        <v>-2.1828046214112407</v>
      </c>
      <c r="BC148" s="10"/>
      <c r="BD148" s="10">
        <f ca="1">-_xlfn.NORM.S.INV(IF(AV148=0,0.01%,AV148))</f>
        <v>1.8205519559361266E-2</v>
      </c>
      <c r="BG148" t="s">
        <v>42</v>
      </c>
      <c r="BH148" s="10"/>
      <c r="BI148" s="10"/>
      <c r="BJ148" s="10">
        <f ca="1">BB148-$BB$8</f>
        <v>-0.20879303337051214</v>
      </c>
      <c r="BK148" s="10"/>
      <c r="BL148" s="10">
        <f ca="1">BD148-$BD$8</f>
        <v>-1.2117062037761042E-2</v>
      </c>
    </row>
    <row r="150" spans="1:64">
      <c r="A150" s="9">
        <f ca="1">IF(RIGHT(A143,2)="12",(VALUE(LEFT(A143,4))+1)*100+1,A143+1)</f>
        <v>201809</v>
      </c>
      <c r="J150" s="9">
        <f ca="1">$A150</f>
        <v>201809</v>
      </c>
      <c r="R150" s="9">
        <f ca="1">$A150</f>
        <v>201809</v>
      </c>
      <c r="Z150" s="9">
        <f ca="1">$A150</f>
        <v>201809</v>
      </c>
      <c r="AH150" s="9">
        <f ca="1">$A150</f>
        <v>201809</v>
      </c>
      <c r="AP150" s="9">
        <f ca="1">$A150</f>
        <v>201809</v>
      </c>
      <c r="AX150" s="9">
        <f ca="1">$A150</f>
        <v>201809</v>
      </c>
      <c r="BF150" s="9">
        <f ca="1">$A150</f>
        <v>201809</v>
      </c>
    </row>
    <row r="151" spans="1:64">
      <c r="A151" s="11"/>
      <c r="C151" t="s">
        <v>33</v>
      </c>
      <c r="D151" t="s">
        <v>2</v>
      </c>
      <c r="E151" t="s">
        <v>1</v>
      </c>
      <c r="F151" t="s">
        <v>0</v>
      </c>
      <c r="G151" t="s">
        <v>42</v>
      </c>
      <c r="H151" t="s">
        <v>32</v>
      </c>
      <c r="L151" t="s">
        <v>2</v>
      </c>
      <c r="M151" t="s">
        <v>1</v>
      </c>
      <c r="N151" t="s">
        <v>0</v>
      </c>
      <c r="O151" t="s">
        <v>42</v>
      </c>
      <c r="P151" t="s">
        <v>32</v>
      </c>
      <c r="T151" t="s">
        <v>2</v>
      </c>
      <c r="U151" t="s">
        <v>1</v>
      </c>
      <c r="V151" t="s">
        <v>0</v>
      </c>
      <c r="W151" t="s">
        <v>42</v>
      </c>
      <c r="X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 ca="1">AVERAGE(BH152:BL155)</f>
        <v>6.1145535446483761E-2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/>
      <c r="B152" t="s">
        <v>2</v>
      </c>
      <c r="C152" s="1">
        <v>0.05</v>
      </c>
      <c r="D152" s="1">
        <f ca="1">1-C152-E152</f>
        <v>0.94311857330681259</v>
      </c>
      <c r="E152" s="1">
        <f ca="1">HLOOKUP(A150,Yixin_part!$2:$7,3,0)</f>
        <v>6.8814266931873707E-3</v>
      </c>
      <c r="F152" s="1">
        <v>0</v>
      </c>
      <c r="G152" s="1">
        <v>0</v>
      </c>
      <c r="H152" s="1">
        <v>0</v>
      </c>
      <c r="K152" t="s">
        <v>2</v>
      </c>
      <c r="L152" s="1">
        <f ca="1">IF(TYPE(D152)=1,IF(D152&gt;100%,100%,IF(D152&lt;0,0,D152)),D152)</f>
        <v>0.94311857330681259</v>
      </c>
      <c r="M152" s="1">
        <f t="shared" ref="M152:M155" ca="1" si="328">IF(TYPE(E152)=1,IF(E152&gt;100%,100%,IF(E152&lt;0,0,E152)),E152)</f>
        <v>6.8814266931873707E-3</v>
      </c>
      <c r="N152" s="1">
        <f t="shared" ref="N152:N155" si="329">IF(TYPE(F152)=1,IF(F152&gt;100%,100%,IF(F152&lt;0,0,F152)),F152)</f>
        <v>0</v>
      </c>
      <c r="O152" s="1">
        <f t="shared" ref="O152:O155" si="330">IF(TYPE(G152)=1,IF(G152&gt;100%,100%,IF(G152&lt;0,0,G152)),G152)</f>
        <v>0</v>
      </c>
      <c r="P152" s="1">
        <f t="shared" ref="P152:P155" si="331">IF(TYPE(H152)=1,IF(H152&gt;100%,100%,IF(H152&lt;0,0,H152)),H152)</f>
        <v>0</v>
      </c>
      <c r="S152" t="s">
        <v>2</v>
      </c>
      <c r="T152" s="1">
        <f ca="1">IFERROR(L152/SUM($L152:$P152),"")</f>
        <v>0.99275639295453966</v>
      </c>
      <c r="U152" s="1">
        <f t="shared" ref="U152:U155" ca="1" si="332">IFERROR(M152/SUM($L152:$P152),"")</f>
        <v>7.2436070454603907E-3</v>
      </c>
      <c r="V152" s="1">
        <f t="shared" ref="V152:V155" ca="1" si="333">IFERROR(N152/SUM($L152:$P152),"")</f>
        <v>0</v>
      </c>
      <c r="W152" s="1">
        <f t="shared" ref="W152:W155" ca="1" si="334">IFERROR(O152/SUM($L152:$P152),"")</f>
        <v>0</v>
      </c>
      <c r="X152" s="1">
        <f t="shared" ref="X152:X155" ca="1" si="335">IFERROR(P152/SUM($L152:$P152),"")</f>
        <v>0</v>
      </c>
      <c r="AA152" t="s">
        <v>2</v>
      </c>
      <c r="AB152" s="1">
        <f ca="1">IFERROR(T152,"")</f>
        <v>0.99275639295453966</v>
      </c>
      <c r="AC152" s="1">
        <f t="shared" ref="AC152:AC155" ca="1" si="336">IFERROR(U152,"")</f>
        <v>7.2436070454603907E-3</v>
      </c>
      <c r="AD152" s="1">
        <f t="shared" ref="AD152:AD155" ca="1" si="337">IFERROR(V152,"")</f>
        <v>0</v>
      </c>
      <c r="AE152" s="1">
        <f t="shared" ref="AE152:AE155" ca="1" si="338">IFERROR(W152,"")</f>
        <v>0</v>
      </c>
      <c r="AF152" s="1">
        <f t="shared" ref="AF152:AF155" ca="1" si="339">IFERROR(X152,"")</f>
        <v>0</v>
      </c>
      <c r="AI152" t="s">
        <v>2</v>
      </c>
      <c r="AJ152" s="1">
        <f ca="1">IFERROR(AB152,"")</f>
        <v>0.99275639295453966</v>
      </c>
      <c r="AK152" s="1">
        <f ca="1">IF(AC152="","",SUM(AC152:AF152))</f>
        <v>7.2436070454603907E-3</v>
      </c>
      <c r="AL152" s="1">
        <v>0</v>
      </c>
      <c r="AM152" s="1">
        <v>0</v>
      </c>
      <c r="AN152" s="1">
        <v>0</v>
      </c>
      <c r="AQ152" t="s">
        <v>2</v>
      </c>
      <c r="AR152" s="1">
        <f ca="1">IF(AJ152="",AR145,MAX(AJ152,50%))</f>
        <v>0.99275639295453966</v>
      </c>
      <c r="AS152" s="1">
        <f ca="1">IF(AK152="",AS145,MIN(AK152,50%))</f>
        <v>7.2436070454603907E-3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 ca="1">-_xlfn.NORM.S.INV(IF(AS152=0,0.01%,AS152))</f>
        <v>2.4449502088036801</v>
      </c>
      <c r="BB152" s="10"/>
      <c r="BC152" s="10"/>
      <c r="BG152" t="s">
        <v>2</v>
      </c>
      <c r="BH152" s="10"/>
      <c r="BI152" s="10">
        <f ca="1">BA152-$BA$5</f>
        <v>3.2115841757434982E-2</v>
      </c>
      <c r="BJ152" s="10"/>
      <c r="BK152" s="10"/>
    </row>
    <row r="153" spans="1:64">
      <c r="A153" s="11"/>
      <c r="B153" t="s">
        <v>1</v>
      </c>
      <c r="C153" s="1">
        <v>0</v>
      </c>
      <c r="D153" s="1">
        <f ca="1">(1-F153)/3</f>
        <v>0.12806362948589153</v>
      </c>
      <c r="E153" s="1">
        <f ca="1">(1-F153)/3*2</f>
        <v>0.25612725897178307</v>
      </c>
      <c r="F153" s="1">
        <f ca="1">HLOOKUP(A150,Yixin_part!$2:$7,4,0)</f>
        <v>0.61580911154232543</v>
      </c>
      <c r="G153" s="1">
        <v>0</v>
      </c>
      <c r="H153" s="1">
        <v>0</v>
      </c>
      <c r="K153" t="s">
        <v>1</v>
      </c>
      <c r="L153" s="1">
        <f t="shared" ref="L153:L155" ca="1" si="340">IF(TYPE(D153)=1,IF(D153&gt;100%,100%,IF(D153&lt;0,0,D153)),D153)</f>
        <v>0.12806362948589153</v>
      </c>
      <c r="M153" s="1">
        <f t="shared" ca="1" si="328"/>
        <v>0.25612725897178307</v>
      </c>
      <c r="N153" s="1">
        <f t="shared" ca="1" si="329"/>
        <v>0.61580911154232543</v>
      </c>
      <c r="O153" s="1">
        <f t="shared" si="330"/>
        <v>0</v>
      </c>
      <c r="P153" s="1">
        <f t="shared" si="331"/>
        <v>0</v>
      </c>
      <c r="S153" t="s">
        <v>1</v>
      </c>
      <c r="T153" s="1">
        <f t="shared" ref="T153:T155" ca="1" si="341">IFERROR(L153/SUM($L153:$P153),"")</f>
        <v>0.12806362948589153</v>
      </c>
      <c r="U153" s="1">
        <f t="shared" ca="1" si="332"/>
        <v>0.25612725897178307</v>
      </c>
      <c r="V153" s="1">
        <f t="shared" ca="1" si="333"/>
        <v>0.61580911154232543</v>
      </c>
      <c r="W153" s="1">
        <f t="shared" ca="1" si="334"/>
        <v>0</v>
      </c>
      <c r="X153" s="1">
        <f t="shared" ca="1" si="335"/>
        <v>0</v>
      </c>
      <c r="AA153" t="s">
        <v>1</v>
      </c>
      <c r="AB153" s="1">
        <f t="shared" ref="AB153:AB155" ca="1" si="342">IFERROR(T153,"")</f>
        <v>0.12806362948589153</v>
      </c>
      <c r="AC153" s="1">
        <f t="shared" ca="1" si="336"/>
        <v>0.25612725897178307</v>
      </c>
      <c r="AD153" s="1">
        <f t="shared" ca="1" si="337"/>
        <v>0.61580911154232543</v>
      </c>
      <c r="AE153" s="1">
        <f t="shared" ca="1" si="338"/>
        <v>0</v>
      </c>
      <c r="AF153" s="1">
        <f t="shared" ca="1" si="339"/>
        <v>0</v>
      </c>
      <c r="AI153" t="s">
        <v>1</v>
      </c>
      <c r="AJ153" s="1">
        <f ca="1">IF(AB153="","",(SUM(AB153)))</f>
        <v>0.12806362948589153</v>
      </c>
      <c r="AK153" s="1">
        <f ca="1">IFERROR(AC153,"")</f>
        <v>0.25612725897178307</v>
      </c>
      <c r="AL153" s="1">
        <f ca="1">IF(AD153="","",(SUM(AD153:AF153)))</f>
        <v>0.61580911154232543</v>
      </c>
      <c r="AM153" s="1">
        <v>0</v>
      </c>
      <c r="AN153" s="1">
        <v>0</v>
      </c>
      <c r="AP153" s="34">
        <f ca="1">IF(AK153&gt;=MAX(AJ153,AL153),0,(MAX(AJ153,AL153)-AK153)/(2*MAX(AJ153,AL153)+MIN(AJ153,AL153)))</f>
        <v>0.26453383333060376</v>
      </c>
      <c r="AQ153" t="s">
        <v>1</v>
      </c>
      <c r="AR153" s="1">
        <f ca="1">IF(AK153="",AR146,AJ153*(1-$AP153))</f>
        <v>9.4186466667758512E-2</v>
      </c>
      <c r="AS153" s="1">
        <f ca="1">IF(AK153="",AS146,AK153+AJ153*$AP153+AL153*$AP153)</f>
        <v>0.45290676666612079</v>
      </c>
      <c r="AT153" s="1">
        <f ca="1">IF(AK153="",AT146,AL153*(1-$AP153))</f>
        <v>0.45290676666612073</v>
      </c>
      <c r="AU153" s="1">
        <v>0</v>
      </c>
      <c r="AV153" s="1">
        <v>0</v>
      </c>
      <c r="AW153" s="1"/>
      <c r="AY153" t="s">
        <v>1</v>
      </c>
      <c r="AZ153" s="10">
        <f ca="1">_xlfn.NORM.S.INV(IF(AR153=0,0.01%,AR153))</f>
        <v>-1.3154076575782743</v>
      </c>
      <c r="BA153" s="10"/>
      <c r="BB153" s="10">
        <f ca="1">-_xlfn.NORM.S.INV(IF(AT153=0,0.01%,AT153))</f>
        <v>0.11832072908606307</v>
      </c>
      <c r="BC153" s="10"/>
      <c r="BG153" t="s">
        <v>1</v>
      </c>
      <c r="BH153" s="10">
        <f ca="1">AZ153-$AZ$6</f>
        <v>-0.17691885757894643</v>
      </c>
      <c r="BI153" s="10"/>
      <c r="BJ153" s="10">
        <f ca="1">BB153-$BB$6</f>
        <v>-4.2110001638355057E-2</v>
      </c>
      <c r="BK153" s="10"/>
    </row>
    <row r="154" spans="1:64">
      <c r="A154" s="11"/>
      <c r="B154" t="s">
        <v>0</v>
      </c>
      <c r="C154" s="1">
        <v>0</v>
      </c>
      <c r="D154" s="1">
        <v>0</v>
      </c>
      <c r="E154" s="1">
        <f ca="1">(1-G154)/3</f>
        <v>5.1899377269524094E-2</v>
      </c>
      <c r="F154" s="1">
        <f ca="1">(1-G154)/3*2</f>
        <v>0.10379875453904819</v>
      </c>
      <c r="G154" s="1">
        <f ca="1">HLOOKUP(A150,Yixin_part!$2:$7,5,0)</f>
        <v>0.84430186819142772</v>
      </c>
      <c r="H154" s="1">
        <v>0</v>
      </c>
      <c r="K154" t="s">
        <v>0</v>
      </c>
      <c r="L154" s="1">
        <f t="shared" si="340"/>
        <v>0</v>
      </c>
      <c r="M154" s="1">
        <f t="shared" ca="1" si="328"/>
        <v>5.1899377269524094E-2</v>
      </c>
      <c r="N154" s="1">
        <f t="shared" ca="1" si="329"/>
        <v>0.10379875453904819</v>
      </c>
      <c r="O154" s="1">
        <f t="shared" ca="1" si="330"/>
        <v>0.84430186819142772</v>
      </c>
      <c r="P154" s="1">
        <f t="shared" si="331"/>
        <v>0</v>
      </c>
      <c r="S154" t="s">
        <v>0</v>
      </c>
      <c r="T154" s="1">
        <f t="shared" ca="1" si="341"/>
        <v>0</v>
      </c>
      <c r="U154" s="1">
        <f t="shared" ca="1" si="332"/>
        <v>5.1899377269524094E-2</v>
      </c>
      <c r="V154" s="1">
        <f t="shared" ca="1" si="333"/>
        <v>0.10379875453904819</v>
      </c>
      <c r="W154" s="1">
        <f t="shared" ca="1" si="334"/>
        <v>0.84430186819142772</v>
      </c>
      <c r="X154" s="1">
        <f t="shared" ca="1" si="335"/>
        <v>0</v>
      </c>
      <c r="AA154" t="s">
        <v>0</v>
      </c>
      <c r="AB154" s="1">
        <f t="shared" ca="1" si="342"/>
        <v>0</v>
      </c>
      <c r="AC154" s="1">
        <f t="shared" ca="1" si="336"/>
        <v>5.1899377269524094E-2</v>
      </c>
      <c r="AD154" s="1">
        <f t="shared" ca="1" si="337"/>
        <v>0.10379875453904819</v>
      </c>
      <c r="AE154" s="1">
        <f t="shared" ca="1" si="338"/>
        <v>0.84430186819142772</v>
      </c>
      <c r="AF154" s="1">
        <f t="shared" ca="1" si="339"/>
        <v>0</v>
      </c>
      <c r="AI154" t="s">
        <v>0</v>
      </c>
      <c r="AJ154" s="1">
        <v>0</v>
      </c>
      <c r="AK154" s="1">
        <f ca="1">IF(AC154="","",(SUM(AB154:AC154)))</f>
        <v>5.1899377269524094E-2</v>
      </c>
      <c r="AL154" s="1">
        <f ca="1">IFERROR(AD154,"")</f>
        <v>0.10379875453904819</v>
      </c>
      <c r="AM154" s="1">
        <f ca="1">IF(AE154="","",(SUM(AE154:AF154)))</f>
        <v>0.84430186819142772</v>
      </c>
      <c r="AN154" s="1">
        <v>0</v>
      </c>
      <c r="AP154" s="34">
        <f ca="1">IF(AL154&gt;=MAX(AK154,AM154),0,(MAX(AK154,AM154)-AL154)/(2*MAX(AK154,AM154)+MIN(AK154,AM154)))</f>
        <v>0.4254534840207565</v>
      </c>
      <c r="AQ154" t="s">
        <v>0</v>
      </c>
      <c r="AR154" s="1">
        <v>0</v>
      </c>
      <c r="AS154" s="1">
        <f ca="1">IF(AL154="",AS147,AK154*(1-$AP154))</f>
        <v>2.9818606391697415E-2</v>
      </c>
      <c r="AT154" s="1">
        <f ca="1">IF(AL154="",AT147,AL154+AK154*$AP154+AM154*$AP154)</f>
        <v>0.48509069680415129</v>
      </c>
      <c r="AU154" s="1">
        <f ca="1">IF(AL154="",AU147,AM154*(1-$AP154))</f>
        <v>0.48509069680415129</v>
      </c>
      <c r="AV154" s="1">
        <v>0</v>
      </c>
      <c r="AW154" s="1"/>
      <c r="AY154" t="s">
        <v>0</v>
      </c>
      <c r="AZ154" s="10"/>
      <c r="BA154" s="10">
        <f ca="1">_xlfn.NORM.S.INV(IF(AS154=0,0.01%,AS154))</f>
        <v>-1.8834662256030379</v>
      </c>
      <c r="BB154" s="10"/>
      <c r="BC154" s="10">
        <f ca="1">-_xlfn.NORM.S.INV(IF(AU154=0,0.01%,AU154))</f>
        <v>3.7380784626792743E-2</v>
      </c>
      <c r="BG154" t="s">
        <v>0</v>
      </c>
      <c r="BH154" s="10"/>
      <c r="BI154" s="10">
        <f ca="1">BA154-$BA$7</f>
        <v>3.7874339890609621E-2</v>
      </c>
      <c r="BJ154" s="10"/>
      <c r="BK154" s="10">
        <f ca="1">BC154-$BC$7</f>
        <v>3.1029588098904909E-3</v>
      </c>
    </row>
    <row r="155" spans="1:64">
      <c r="A155" s="11"/>
      <c r="B155" t="s">
        <v>42</v>
      </c>
      <c r="C155" s="1">
        <v>0</v>
      </c>
      <c r="D155" s="1">
        <v>0</v>
      </c>
      <c r="E155" s="1">
        <v>0</v>
      </c>
      <c r="F155" s="1">
        <f ca="1">(1-H155)/3</f>
        <v>0.10600385755028867</v>
      </c>
      <c r="G155" s="1">
        <f ca="1">(1-H155)/3*2</f>
        <v>0.21200771510057734</v>
      </c>
      <c r="H155" s="1">
        <f ca="1">MIN(HLOOKUP(A150,Yixin_part!$2:$7,6,0),1)</f>
        <v>0.68198842734913401</v>
      </c>
      <c r="K155" t="s">
        <v>42</v>
      </c>
      <c r="L155" s="1">
        <f t="shared" si="340"/>
        <v>0</v>
      </c>
      <c r="M155" s="1">
        <f t="shared" si="328"/>
        <v>0</v>
      </c>
      <c r="N155" s="1">
        <f t="shared" ca="1" si="329"/>
        <v>0.10600385755028867</v>
      </c>
      <c r="O155" s="1">
        <f t="shared" ca="1" si="330"/>
        <v>0.21200771510057734</v>
      </c>
      <c r="P155" s="1">
        <f t="shared" ca="1" si="331"/>
        <v>0.68198842734913401</v>
      </c>
      <c r="S155" t="s">
        <v>42</v>
      </c>
      <c r="T155" s="1">
        <f t="shared" ca="1" si="341"/>
        <v>0</v>
      </c>
      <c r="U155" s="1">
        <f t="shared" ca="1" si="332"/>
        <v>0</v>
      </c>
      <c r="V155" s="1">
        <f t="shared" ca="1" si="333"/>
        <v>0.10600385755028867</v>
      </c>
      <c r="W155" s="1">
        <f t="shared" ca="1" si="334"/>
        <v>0.21200771510057734</v>
      </c>
      <c r="X155" s="1">
        <f t="shared" ca="1" si="335"/>
        <v>0.68198842734913401</v>
      </c>
      <c r="AA155" t="s">
        <v>42</v>
      </c>
      <c r="AB155" s="1">
        <f t="shared" ca="1" si="342"/>
        <v>0</v>
      </c>
      <c r="AC155" s="1">
        <f t="shared" ca="1" si="336"/>
        <v>0</v>
      </c>
      <c r="AD155" s="1">
        <f t="shared" ca="1" si="337"/>
        <v>0.10600385755028867</v>
      </c>
      <c r="AE155" s="1">
        <f t="shared" ca="1" si="338"/>
        <v>0.21200771510057734</v>
      </c>
      <c r="AF155" s="1">
        <f t="shared" ca="1" si="339"/>
        <v>0.68198842734913401</v>
      </c>
      <c r="AI155" t="s">
        <v>42</v>
      </c>
      <c r="AJ155" s="1">
        <v>0</v>
      </c>
      <c r="AK155" s="1">
        <v>0</v>
      </c>
      <c r="AL155" s="1">
        <f ca="1">IF(AD155="","",(SUM(AB155:AD155)))</f>
        <v>0.10600385755028867</v>
      </c>
      <c r="AM155" s="1">
        <f ca="1">IFERROR(AE155,"")</f>
        <v>0.21200771510057734</v>
      </c>
      <c r="AN155" s="1">
        <f ca="1">IF(AF155="","",(SUM(AF155)))</f>
        <v>0.68198842734913401</v>
      </c>
      <c r="AP155" s="34">
        <f ca="1">IF(AM155&gt;=MAX(AL155,AN155),0,(MAX(AL155,AN155)-AM155)/(2*MAX(AL155,AN155)+MIN(AL155,AN155)))</f>
        <v>0.31971896524387072</v>
      </c>
      <c r="AQ155" t="s">
        <v>42</v>
      </c>
      <c r="AR155" s="1">
        <v>0</v>
      </c>
      <c r="AS155" s="1">
        <v>0</v>
      </c>
      <c r="AT155" s="1">
        <f ca="1">IF(AM155="",AT148,AL155*(1-$AP155))</f>
        <v>7.2112413902451697E-2</v>
      </c>
      <c r="AU155" s="1">
        <f ca="1">IF(AM155="",AU148,AM155+AL155*$AP155+AN155*$AP155)</f>
        <v>0.46394379304877414</v>
      </c>
      <c r="AV155" s="1">
        <f ca="1">IF(AM155="",AV148,AN155*(1-$AP155))</f>
        <v>0.46394379304877414</v>
      </c>
      <c r="AW155" s="1"/>
      <c r="AY155" t="s">
        <v>42</v>
      </c>
      <c r="AZ155" s="10"/>
      <c r="BA155" s="10"/>
      <c r="BB155" s="10">
        <f ca="1">_xlfn.NORM.S.INV(IF(AT155=0,0.01%,AT155))</f>
        <v>-1.4602374438981895</v>
      </c>
      <c r="BC155" s="10"/>
      <c r="BD155" s="10">
        <f ca="1">-_xlfn.NORM.S.INV(IF(AV155=0,0.01%,AV155))</f>
        <v>9.0502904339336054E-2</v>
      </c>
      <c r="BG155" t="s">
        <v>42</v>
      </c>
      <c r="BH155" s="10"/>
      <c r="BI155" s="10"/>
      <c r="BJ155" s="10">
        <f ca="1">BB155-$BB$8</f>
        <v>0.51377414414253897</v>
      </c>
      <c r="BK155" s="10"/>
      <c r="BL155" s="10">
        <f ca="1">BD155-$BD$8</f>
        <v>6.0180322742213743E-2</v>
      </c>
    </row>
    <row r="157" spans="1:64">
      <c r="A157" s="9">
        <f ca="1">IF(RIGHT(A150,2)="12",(VALUE(LEFT(A150,4))+1)*100+1,A150+1)</f>
        <v>201810</v>
      </c>
      <c r="J157" s="9">
        <f ca="1">$A157</f>
        <v>201810</v>
      </c>
      <c r="R157" s="9">
        <f ca="1">$A157</f>
        <v>201810</v>
      </c>
      <c r="Z157" s="9">
        <f ca="1">$A157</f>
        <v>201810</v>
      </c>
      <c r="AH157" s="9">
        <f ca="1">$A157</f>
        <v>201810</v>
      </c>
      <c r="AP157" s="9">
        <f ca="1">$A157</f>
        <v>201810</v>
      </c>
      <c r="AX157" s="9">
        <f ca="1">$A157</f>
        <v>201810</v>
      </c>
      <c r="BF157" s="9">
        <f ca="1">$A157</f>
        <v>201810</v>
      </c>
    </row>
    <row r="158" spans="1:64">
      <c r="A158" s="11"/>
      <c r="C158" t="s">
        <v>33</v>
      </c>
      <c r="D158" t="s">
        <v>2</v>
      </c>
      <c r="E158" t="s">
        <v>1</v>
      </c>
      <c r="F158" t="s">
        <v>0</v>
      </c>
      <c r="G158" t="s">
        <v>42</v>
      </c>
      <c r="H158" t="s">
        <v>32</v>
      </c>
      <c r="L158" t="s">
        <v>2</v>
      </c>
      <c r="M158" t="s">
        <v>1</v>
      </c>
      <c r="N158" t="s">
        <v>0</v>
      </c>
      <c r="O158" t="s">
        <v>42</v>
      </c>
      <c r="P158" t="s">
        <v>32</v>
      </c>
      <c r="T158" t="s">
        <v>2</v>
      </c>
      <c r="U158" t="s">
        <v>1</v>
      </c>
      <c r="V158" t="s">
        <v>0</v>
      </c>
      <c r="W158" t="s">
        <v>42</v>
      </c>
      <c r="X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 ca="1">AVERAGE(BH159:BL162)</f>
        <v>3.5474049144822556E-3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/>
      <c r="B159" t="s">
        <v>2</v>
      </c>
      <c r="C159" s="1">
        <v>0.05</v>
      </c>
      <c r="D159" s="1">
        <f ca="1">1-C159-E159</f>
        <v>0.94420572857560015</v>
      </c>
      <c r="E159" s="1">
        <f ca="1">HLOOKUP(A157,Yixin_part!$2:$7,3,0)</f>
        <v>5.7942714243997898E-3</v>
      </c>
      <c r="F159" s="1">
        <v>0</v>
      </c>
      <c r="G159" s="1">
        <v>0</v>
      </c>
      <c r="H159" s="1">
        <v>0</v>
      </c>
      <c r="K159" t="s">
        <v>2</v>
      </c>
      <c r="L159" s="1">
        <f ca="1">IF(TYPE(D159)=1,IF(D159&gt;100%,100%,IF(D159&lt;0,0,D159)),D159)</f>
        <v>0.94420572857560015</v>
      </c>
      <c r="M159" s="1">
        <f t="shared" ref="M159:M162" ca="1" si="343">IF(TYPE(E159)=1,IF(E159&gt;100%,100%,IF(E159&lt;0,0,E159)),E159)</f>
        <v>5.7942714243997898E-3</v>
      </c>
      <c r="N159" s="1">
        <f t="shared" ref="N159:N162" si="344">IF(TYPE(F159)=1,IF(F159&gt;100%,100%,IF(F159&lt;0,0,F159)),F159)</f>
        <v>0</v>
      </c>
      <c r="O159" s="1">
        <f t="shared" ref="O159:O162" si="345">IF(TYPE(G159)=1,IF(G159&gt;100%,100%,IF(G159&lt;0,0,G159)),G159)</f>
        <v>0</v>
      </c>
      <c r="P159" s="1">
        <f t="shared" ref="P159:P162" si="346">IF(TYPE(H159)=1,IF(H159&gt;100%,100%,IF(H159&lt;0,0,H159)),H159)</f>
        <v>0</v>
      </c>
      <c r="S159" t="s">
        <v>2</v>
      </c>
      <c r="T159" s="1">
        <f ca="1">IFERROR(L159/SUM($L159:$P159),"")</f>
        <v>0.99390076692168439</v>
      </c>
      <c r="U159" s="1">
        <f t="shared" ref="U159:U162" ca="1" si="347">IFERROR(M159/SUM($L159:$P159),"")</f>
        <v>6.0992330783155684E-3</v>
      </c>
      <c r="V159" s="1">
        <f t="shared" ref="V159:V162" ca="1" si="348">IFERROR(N159/SUM($L159:$P159),"")</f>
        <v>0</v>
      </c>
      <c r="W159" s="1">
        <f t="shared" ref="W159:W162" ca="1" si="349">IFERROR(O159/SUM($L159:$P159),"")</f>
        <v>0</v>
      </c>
      <c r="X159" s="1">
        <f t="shared" ref="X159:X162" ca="1" si="350">IFERROR(P159/SUM($L159:$P159),"")</f>
        <v>0</v>
      </c>
      <c r="AA159" t="s">
        <v>2</v>
      </c>
      <c r="AB159" s="1">
        <f t="shared" ref="AB159:AB162" ca="1" si="351">IFERROR(T159/SUM($T159:$X159),"")</f>
        <v>0.99390076692168439</v>
      </c>
      <c r="AC159" s="1">
        <f t="shared" ref="AC159:AC162" ca="1" si="352">IFERROR(U159/SUM($T159:$X159),"")</f>
        <v>6.0992330783155684E-3</v>
      </c>
      <c r="AD159" s="1">
        <f t="shared" ref="AD159:AD162" ca="1" si="353">IFERROR(V159/SUM($T159:$X159),"")</f>
        <v>0</v>
      </c>
      <c r="AE159" s="1">
        <f t="shared" ref="AE159:AE162" ca="1" si="354">IFERROR(W159/SUM($T159:$X159),"")</f>
        <v>0</v>
      </c>
      <c r="AF159" s="1">
        <f t="shared" ref="AF159:AF162" ca="1" si="355">IFERROR(X159/SUM($T159:$X159),"")</f>
        <v>0</v>
      </c>
      <c r="AI159" t="s">
        <v>2</v>
      </c>
      <c r="AJ159" s="1">
        <f ca="1">IFERROR(AB159,"")</f>
        <v>0.99390076692168439</v>
      </c>
      <c r="AK159" s="1">
        <f ca="1">IF(AC159="","",SUM(AC159:AF159))</f>
        <v>6.0992330783155684E-3</v>
      </c>
      <c r="AL159" s="1">
        <v>0</v>
      </c>
      <c r="AM159" s="1">
        <v>0</v>
      </c>
      <c r="AN159" s="1">
        <v>0</v>
      </c>
      <c r="AQ159" t="s">
        <v>2</v>
      </c>
      <c r="AR159" s="1">
        <f ca="1">IF(AJ159="",AR152,MAX(AJ159,50%))</f>
        <v>0.99390076692168439</v>
      </c>
      <c r="AS159" s="1">
        <f ca="1">IF(AK159="",AS152,MIN(AK159,50%))</f>
        <v>6.0992330783155684E-3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 ca="1">-_xlfn.NORM.S.INV(IF(AS159=0,0.01%,AS159))</f>
        <v>2.5063504117241324</v>
      </c>
      <c r="BB159" s="10"/>
      <c r="BC159" s="10"/>
      <c r="BG159" t="s">
        <v>2</v>
      </c>
      <c r="BH159" s="10"/>
      <c r="BI159" s="10">
        <f ca="1">BA159-$BA$5</f>
        <v>9.3516044677887322E-2</v>
      </c>
      <c r="BJ159" s="10"/>
      <c r="BK159" s="10"/>
    </row>
    <row r="160" spans="1:64">
      <c r="A160" s="11"/>
      <c r="B160" t="s">
        <v>1</v>
      </c>
      <c r="C160" s="1">
        <v>0</v>
      </c>
      <c r="D160" s="1">
        <f ca="1">(1-F160)/3</f>
        <v>0.12831043368182746</v>
      </c>
      <c r="E160" s="1">
        <f ca="1">(1-F160)/3*2</f>
        <v>0.25662086736365491</v>
      </c>
      <c r="F160" s="1">
        <f ca="1">HLOOKUP(A157,Yixin_part!$2:$7,4,0)</f>
        <v>0.61506869895451766</v>
      </c>
      <c r="G160" s="1">
        <v>0</v>
      </c>
      <c r="H160" s="1">
        <v>0</v>
      </c>
      <c r="K160" t="s">
        <v>1</v>
      </c>
      <c r="L160" s="1">
        <f t="shared" ref="L160:L162" ca="1" si="356">IF(TYPE(D160)=1,IF(D160&gt;100%,100%,IF(D160&lt;0,0,D160)),D160)</f>
        <v>0.12831043368182746</v>
      </c>
      <c r="M160" s="1">
        <f t="shared" ca="1" si="343"/>
        <v>0.25662086736365491</v>
      </c>
      <c r="N160" s="1">
        <f t="shared" ca="1" si="344"/>
        <v>0.61506869895451766</v>
      </c>
      <c r="O160" s="1">
        <f t="shared" si="345"/>
        <v>0</v>
      </c>
      <c r="P160" s="1">
        <f t="shared" si="346"/>
        <v>0</v>
      </c>
      <c r="S160" t="s">
        <v>1</v>
      </c>
      <c r="T160" s="1">
        <f t="shared" ref="T160:T162" ca="1" si="357">IFERROR(L160/SUM($L160:$P160),"")</f>
        <v>0.12831043368182746</v>
      </c>
      <c r="U160" s="1">
        <f t="shared" ca="1" si="347"/>
        <v>0.25662086736365491</v>
      </c>
      <c r="V160" s="1">
        <f t="shared" ca="1" si="348"/>
        <v>0.61506869895451766</v>
      </c>
      <c r="W160" s="1">
        <f t="shared" ca="1" si="349"/>
        <v>0</v>
      </c>
      <c r="X160" s="1">
        <f t="shared" ca="1" si="350"/>
        <v>0</v>
      </c>
      <c r="AA160" t="s">
        <v>1</v>
      </c>
      <c r="AB160" s="1">
        <f t="shared" ca="1" si="351"/>
        <v>0.12831043368182746</v>
      </c>
      <c r="AC160" s="1">
        <f t="shared" ca="1" si="352"/>
        <v>0.25662086736365491</v>
      </c>
      <c r="AD160" s="1">
        <f t="shared" ca="1" si="353"/>
        <v>0.61506869895451766</v>
      </c>
      <c r="AE160" s="1">
        <f t="shared" ca="1" si="354"/>
        <v>0</v>
      </c>
      <c r="AF160" s="1">
        <f t="shared" ca="1" si="355"/>
        <v>0</v>
      </c>
      <c r="AI160" t="s">
        <v>1</v>
      </c>
      <c r="AJ160" s="1">
        <f ca="1">IF(AB160="","",(SUM(AB160)))</f>
        <v>0.12831043368182746</v>
      </c>
      <c r="AK160" s="1">
        <f ca="1">IFERROR(AC160,"")</f>
        <v>0.25662086736365491</v>
      </c>
      <c r="AL160" s="1">
        <f ca="1">IF(AD160="","",(SUM(AD160:AF160)))</f>
        <v>0.61506869895451766</v>
      </c>
      <c r="AM160" s="1">
        <v>0</v>
      </c>
      <c r="AN160" s="1">
        <v>0</v>
      </c>
      <c r="AP160" s="34">
        <f ca="1">IF(AK160&gt;=MAX(AJ160,AL160),0,(MAX(AJ160,AL160)-AK160)/(2*MAX(AJ160,AL160)+MIN(AJ160,AL160)))</f>
        <v>0.26386573209152137</v>
      </c>
      <c r="AQ160" t="s">
        <v>1</v>
      </c>
      <c r="AR160" s="1">
        <f ca="1">IF(AK160="",AR153,AJ160*(1-$AP160))</f>
        <v>9.4453707163391451E-2</v>
      </c>
      <c r="AS160" s="1">
        <f ca="1">IF(AK160="",AS153,AK160+AJ160*$AP160+AL160*$AP160)</f>
        <v>0.4527731464183043</v>
      </c>
      <c r="AT160" s="1">
        <f ca="1">IF(AK160="",AT153,AL160*(1-$AP160))</f>
        <v>0.45277314641830424</v>
      </c>
      <c r="AU160" s="1">
        <v>0</v>
      </c>
      <c r="AV160" s="1">
        <v>0</v>
      </c>
      <c r="AY160" t="s">
        <v>1</v>
      </c>
      <c r="AZ160" s="10">
        <f ca="1">_xlfn.NORM.S.INV(IF(AR160=0,0.01%,AR160))</f>
        <v>-1.313818131838735</v>
      </c>
      <c r="BA160" s="10"/>
      <c r="BB160" s="10">
        <f ca="1">-_xlfn.NORM.S.INV(IF(AT160=0,0.01%,AT160))</f>
        <v>0.11865802485876611</v>
      </c>
      <c r="BC160" s="10"/>
      <c r="BG160" t="s">
        <v>1</v>
      </c>
      <c r="BH160" s="10">
        <f ca="1">AZ160-$AZ$6</f>
        <v>-0.17532933183940713</v>
      </c>
      <c r="BI160" s="10"/>
      <c r="BJ160" s="10">
        <f ca="1">BB160-$BB$6</f>
        <v>-4.1772705865652016E-2</v>
      </c>
      <c r="BK160" s="10"/>
    </row>
    <row r="161" spans="1:64">
      <c r="A161" s="11"/>
      <c r="B161" t="s">
        <v>0</v>
      </c>
      <c r="C161" s="1">
        <v>0</v>
      </c>
      <c r="D161" s="1">
        <v>0</v>
      </c>
      <c r="E161" s="1">
        <f ca="1">(1-G161)/3</f>
        <v>3.0340760754226131E-2</v>
      </c>
      <c r="F161" s="1">
        <f ca="1">(1-G161)/3*2</f>
        <v>6.0681521508452262E-2</v>
      </c>
      <c r="G161" s="1">
        <f ca="1">HLOOKUP(A157,Yixin_part!$2:$7,5,0)</f>
        <v>0.90897771773732161</v>
      </c>
      <c r="H161" s="1">
        <v>0</v>
      </c>
      <c r="K161" t="s">
        <v>0</v>
      </c>
      <c r="L161" s="1">
        <f t="shared" si="356"/>
        <v>0</v>
      </c>
      <c r="M161" s="1">
        <f t="shared" ca="1" si="343"/>
        <v>3.0340760754226131E-2</v>
      </c>
      <c r="N161" s="1">
        <f t="shared" ca="1" si="344"/>
        <v>6.0681521508452262E-2</v>
      </c>
      <c r="O161" s="1">
        <f t="shared" ca="1" si="345"/>
        <v>0.90897771773732161</v>
      </c>
      <c r="P161" s="1">
        <f t="shared" si="346"/>
        <v>0</v>
      </c>
      <c r="S161" t="s">
        <v>0</v>
      </c>
      <c r="T161" s="1">
        <f t="shared" ca="1" si="357"/>
        <v>0</v>
      </c>
      <c r="U161" s="1">
        <f t="shared" ca="1" si="347"/>
        <v>3.0340760754226131E-2</v>
      </c>
      <c r="V161" s="1">
        <f t="shared" ca="1" si="348"/>
        <v>6.0681521508452262E-2</v>
      </c>
      <c r="W161" s="1">
        <f t="shared" ca="1" si="349"/>
        <v>0.90897771773732161</v>
      </c>
      <c r="X161" s="1">
        <f t="shared" ca="1" si="350"/>
        <v>0</v>
      </c>
      <c r="AA161" t="s">
        <v>0</v>
      </c>
      <c r="AB161" s="1">
        <f t="shared" ca="1" si="351"/>
        <v>0</v>
      </c>
      <c r="AC161" s="1">
        <f t="shared" ca="1" si="352"/>
        <v>3.0340760754226131E-2</v>
      </c>
      <c r="AD161" s="1">
        <f t="shared" ca="1" si="353"/>
        <v>6.0681521508452262E-2</v>
      </c>
      <c r="AE161" s="1">
        <f t="shared" ca="1" si="354"/>
        <v>0.90897771773732161</v>
      </c>
      <c r="AF161" s="1">
        <f t="shared" ca="1" si="355"/>
        <v>0</v>
      </c>
      <c r="AI161" t="s">
        <v>0</v>
      </c>
      <c r="AJ161" s="1">
        <v>0</v>
      </c>
      <c r="AK161" s="1">
        <f ca="1">IF(AC161="","",(SUM(AB161:AC161)))</f>
        <v>3.0340760754226131E-2</v>
      </c>
      <c r="AL161" s="1">
        <f ca="1">IFERROR(AD161,"")</f>
        <v>6.0681521508452262E-2</v>
      </c>
      <c r="AM161" s="1">
        <f ca="1">IF(AE161="","",(SUM(AE161:AF161)))</f>
        <v>0.90897771773732161</v>
      </c>
      <c r="AN161" s="1">
        <v>0</v>
      </c>
      <c r="AP161" s="34">
        <f ca="1">IF(AL161&gt;=MAX(AK161,AM161),0,(MAX(AK161,AM161)-AL161)/(2*MAX(AK161,AM161)+MIN(AK161,AM161)))</f>
        <v>0.45896117622255128</v>
      </c>
      <c r="AQ161" t="s">
        <v>0</v>
      </c>
      <c r="AR161" s="1">
        <v>0</v>
      </c>
      <c r="AS161" s="1">
        <f ca="1">IF(AL161="",AS154,AK161*(1-$AP161))</f>
        <v>1.6415529510979483E-2</v>
      </c>
      <c r="AT161" s="1">
        <f ca="1">IF(AL161="",AT154,AL161+AK161*$AP161+AM161*$AP161)</f>
        <v>0.49179223524451027</v>
      </c>
      <c r="AU161" s="1">
        <f ca="1">IF(AL161="",AU154,AM161*(1-$AP161))</f>
        <v>0.49179223524451027</v>
      </c>
      <c r="AV161" s="1">
        <v>0</v>
      </c>
      <c r="AY161" t="s">
        <v>0</v>
      </c>
      <c r="AZ161" s="10"/>
      <c r="BA161" s="10">
        <f ca="1">_xlfn.NORM.S.INV(IF(AS161=0,0.01%,AS161))</f>
        <v>-2.134143218611865</v>
      </c>
      <c r="BB161" s="10"/>
      <c r="BC161" s="10">
        <f ca="1">-_xlfn.NORM.S.INV(IF(AU161=0,0.01%,AU161))</f>
        <v>2.0575266843198908E-2</v>
      </c>
      <c r="BG161" t="s">
        <v>0</v>
      </c>
      <c r="BH161" s="10"/>
      <c r="BI161" s="10">
        <f ca="1">BA161-$BA$7</f>
        <v>-0.21280265311821744</v>
      </c>
      <c r="BJ161" s="10"/>
      <c r="BK161" s="10">
        <f ca="1">BC161-$BC$7</f>
        <v>-1.3702558973703344E-2</v>
      </c>
    </row>
    <row r="162" spans="1:64">
      <c r="A162" s="11"/>
      <c r="B162" t="s">
        <v>42</v>
      </c>
      <c r="C162" s="1">
        <v>0</v>
      </c>
      <c r="D162" s="1">
        <v>0</v>
      </c>
      <c r="E162" s="1">
        <v>0</v>
      </c>
      <c r="F162" s="1">
        <f ca="1">(1-H162)/3</f>
        <v>8.1569676103046593E-2</v>
      </c>
      <c r="G162" s="1">
        <f ca="1">(1-H162)/3*2</f>
        <v>0.16313935220609319</v>
      </c>
      <c r="H162" s="1">
        <f ca="1">MIN(HLOOKUP(A157,Yixin_part!$2:$7,6,0),1)</f>
        <v>0.75529097169086024</v>
      </c>
      <c r="K162" t="s">
        <v>42</v>
      </c>
      <c r="L162" s="1">
        <f t="shared" si="356"/>
        <v>0</v>
      </c>
      <c r="M162" s="1">
        <f t="shared" si="343"/>
        <v>0</v>
      </c>
      <c r="N162" s="1">
        <f t="shared" ca="1" si="344"/>
        <v>8.1569676103046593E-2</v>
      </c>
      <c r="O162" s="1">
        <f t="shared" ca="1" si="345"/>
        <v>0.16313935220609319</v>
      </c>
      <c r="P162" s="1">
        <f t="shared" ca="1" si="346"/>
        <v>0.75529097169086024</v>
      </c>
      <c r="S162" t="s">
        <v>42</v>
      </c>
      <c r="T162" s="1">
        <f t="shared" ca="1" si="357"/>
        <v>0</v>
      </c>
      <c r="U162" s="1">
        <f t="shared" ca="1" si="347"/>
        <v>0</v>
      </c>
      <c r="V162" s="1">
        <f t="shared" ca="1" si="348"/>
        <v>8.1569676103046593E-2</v>
      </c>
      <c r="W162" s="1">
        <f t="shared" ca="1" si="349"/>
        <v>0.16313935220609319</v>
      </c>
      <c r="X162" s="1">
        <f t="shared" ca="1" si="350"/>
        <v>0.75529097169086024</v>
      </c>
      <c r="AA162" t="s">
        <v>42</v>
      </c>
      <c r="AB162" s="1">
        <f t="shared" ca="1" si="351"/>
        <v>0</v>
      </c>
      <c r="AC162" s="1">
        <f t="shared" ca="1" si="352"/>
        <v>0</v>
      </c>
      <c r="AD162" s="1">
        <f t="shared" ca="1" si="353"/>
        <v>8.1569676103046593E-2</v>
      </c>
      <c r="AE162" s="1">
        <f t="shared" ca="1" si="354"/>
        <v>0.16313935220609319</v>
      </c>
      <c r="AF162" s="1">
        <f t="shared" ca="1" si="355"/>
        <v>0.75529097169086024</v>
      </c>
      <c r="AI162" t="s">
        <v>42</v>
      </c>
      <c r="AJ162" s="1">
        <v>0</v>
      </c>
      <c r="AK162" s="1">
        <v>0</v>
      </c>
      <c r="AL162" s="1">
        <f ca="1">IF(AD162="","",(SUM(AB162:AD162)))</f>
        <v>8.1569676103046593E-2</v>
      </c>
      <c r="AM162" s="1">
        <f ca="1">IFERROR(AE162,"")</f>
        <v>0.16313935220609319</v>
      </c>
      <c r="AN162" s="1">
        <f ca="1">IF(AF162="","",(SUM(AF162)))</f>
        <v>0.75529097169086024</v>
      </c>
      <c r="AP162" s="34">
        <f ca="1">IF(AM162&gt;=MAX(AL162,AN162),0,(MAX(AL162,AN162)-AM162)/(2*MAX(AL162,AN162)+MIN(AL162,AN162)))</f>
        <v>0.37191911388212634</v>
      </c>
      <c r="AQ162" t="s">
        <v>42</v>
      </c>
      <c r="AR162" s="1">
        <v>0</v>
      </c>
      <c r="AS162" s="1">
        <v>0</v>
      </c>
      <c r="AT162" s="1">
        <f ca="1">IF(AM162="",AT155,AL162*(1-$AP162))</f>
        <v>5.123235444714945E-2</v>
      </c>
      <c r="AU162" s="1">
        <f ca="1">IF(AM162="",AU155,AM162+AL162*$AP162+AN162*$AP162)</f>
        <v>0.47438382277642521</v>
      </c>
      <c r="AV162" s="1">
        <f ca="1">IF(AM162="",AV155,AN162*(1-$AP162))</f>
        <v>0.47438382277642538</v>
      </c>
      <c r="AY162" t="s">
        <v>42</v>
      </c>
      <c r="AZ162" s="10"/>
      <c r="BA162" s="10"/>
      <c r="BB162" s="10">
        <f ca="1">_xlfn.NORM.S.INV(IF(AT162=0,0.01%,AT162))</f>
        <v>-1.6330203874658349</v>
      </c>
      <c r="BC162" s="10"/>
      <c r="BD162" s="10">
        <f ca="1">-_xlfn.NORM.S.INV(IF(AV162=0,0.01%,AV162))</f>
        <v>6.4254420542697116E-2</v>
      </c>
      <c r="BG162" t="s">
        <v>42</v>
      </c>
      <c r="BH162" s="10"/>
      <c r="BI162" s="10"/>
      <c r="BJ162" s="10">
        <f ca="1">BB162-$BB$8</f>
        <v>0.34099120057489363</v>
      </c>
      <c r="BK162" s="10"/>
      <c r="BL162" s="10">
        <f ca="1">BD162-$BD$8</f>
        <v>3.3931838945574805E-2</v>
      </c>
    </row>
    <row r="164" spans="1:64">
      <c r="A164" s="9">
        <f ca="1">IF(RIGHT(A157,2)="12",(VALUE(LEFT(A157,4))+1)*100+1,A157+1)</f>
        <v>201811</v>
      </c>
      <c r="J164" s="9">
        <f ca="1">$A164</f>
        <v>201811</v>
      </c>
      <c r="R164" s="9">
        <f ca="1">$A164</f>
        <v>201811</v>
      </c>
      <c r="Z164" s="9">
        <f ca="1">$A164</f>
        <v>201811</v>
      </c>
      <c r="AH164" s="9">
        <f ca="1">$A164</f>
        <v>201811</v>
      </c>
      <c r="AP164" s="9">
        <f ca="1">$A164</f>
        <v>201811</v>
      </c>
      <c r="AX164" s="9">
        <f ca="1">$A164</f>
        <v>201811</v>
      </c>
      <c r="BF164" s="9">
        <f ca="1">$A164</f>
        <v>201811</v>
      </c>
    </row>
    <row r="165" spans="1:64">
      <c r="A165" s="11"/>
      <c r="C165" t="s">
        <v>33</v>
      </c>
      <c r="D165" t="s">
        <v>2</v>
      </c>
      <c r="E165" t="s">
        <v>1</v>
      </c>
      <c r="F165" t="s">
        <v>0</v>
      </c>
      <c r="G165" t="s">
        <v>42</v>
      </c>
      <c r="H165" t="s">
        <v>32</v>
      </c>
      <c r="L165" t="s">
        <v>2</v>
      </c>
      <c r="M165" t="s">
        <v>1</v>
      </c>
      <c r="N165" t="s">
        <v>0</v>
      </c>
      <c r="O165" t="s">
        <v>42</v>
      </c>
      <c r="P165" t="s">
        <v>32</v>
      </c>
      <c r="T165" t="s">
        <v>2</v>
      </c>
      <c r="U165" t="s">
        <v>1</v>
      </c>
      <c r="V165" t="s">
        <v>0</v>
      </c>
      <c r="W165" t="s">
        <v>42</v>
      </c>
      <c r="X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 ca="1">AVERAGE(BH166:BL169)</f>
        <v>-4.0492052127062188E-2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/>
      <c r="B166" t="s">
        <v>2</v>
      </c>
      <c r="C166" s="1">
        <v>0.05</v>
      </c>
      <c r="D166" s="1">
        <f ca="1">1-C166-E166</f>
        <v>0.94442395603638507</v>
      </c>
      <c r="E166" s="1">
        <f ca="1">HLOOKUP(A164,Yixin_part!$2:$7,3,0)</f>
        <v>5.5760439636148868E-3</v>
      </c>
      <c r="F166" s="1">
        <v>0</v>
      </c>
      <c r="G166" s="1">
        <v>0</v>
      </c>
      <c r="H166" s="1">
        <v>0</v>
      </c>
      <c r="K166" t="s">
        <v>2</v>
      </c>
      <c r="L166" s="1">
        <f ca="1">IF(TYPE(D166)=1,IF(D166&gt;100%,100%,IF(D166&lt;0,0,D166)),D166)</f>
        <v>0.94442395603638507</v>
      </c>
      <c r="M166" s="1">
        <f t="shared" ref="M166:M169" ca="1" si="358">IF(TYPE(E166)=1,IF(E166&gt;100%,100%,IF(E166&lt;0,0,E166)),E166)</f>
        <v>5.5760439636148868E-3</v>
      </c>
      <c r="N166" s="1">
        <f t="shared" ref="N166:N169" si="359">IF(TYPE(F166)=1,IF(F166&gt;100%,100%,IF(F166&lt;0,0,F166)),F166)</f>
        <v>0</v>
      </c>
      <c r="O166" s="1">
        <f t="shared" ref="O166:O169" si="360">IF(TYPE(G166)=1,IF(G166&gt;100%,100%,IF(G166&lt;0,0,G166)),G166)</f>
        <v>0</v>
      </c>
      <c r="P166" s="1">
        <f t="shared" ref="P166:P169" si="361">IF(TYPE(H166)=1,IF(H166&gt;100%,100%,IF(H166&lt;0,0,H166)),H166)</f>
        <v>0</v>
      </c>
      <c r="S166" t="s">
        <v>2</v>
      </c>
      <c r="T166" s="1">
        <f ca="1">IFERROR(L166/SUM($L166:$P166),"")</f>
        <v>0.99413048003830007</v>
      </c>
      <c r="U166" s="1">
        <f t="shared" ref="U166:U169" ca="1" si="362">IFERROR(M166/SUM($L166:$P166),"")</f>
        <v>5.8695199616998813E-3</v>
      </c>
      <c r="V166" s="1">
        <f t="shared" ref="V166:V169" ca="1" si="363">IFERROR(N166/SUM($L166:$P166),"")</f>
        <v>0</v>
      </c>
      <c r="W166" s="1">
        <f t="shared" ref="W166:W169" ca="1" si="364">IFERROR(O166/SUM($L166:$P166),"")</f>
        <v>0</v>
      </c>
      <c r="X166" s="1">
        <f t="shared" ref="X166:X169" ca="1" si="365">IFERROR(P166/SUM($L166:$P166),"")</f>
        <v>0</v>
      </c>
      <c r="AA166" t="s">
        <v>2</v>
      </c>
      <c r="AB166" s="1">
        <f ca="1">IFERROR(T166,"")</f>
        <v>0.99413048003830007</v>
      </c>
      <c r="AC166" s="1">
        <f t="shared" ref="AC166:AC169" ca="1" si="366">IFERROR(U166,"")</f>
        <v>5.8695199616998813E-3</v>
      </c>
      <c r="AD166" s="1">
        <f t="shared" ref="AD166:AD169" ca="1" si="367">IFERROR(V166,"")</f>
        <v>0</v>
      </c>
      <c r="AE166" s="1">
        <f t="shared" ref="AE166:AE169" ca="1" si="368">IFERROR(W166,"")</f>
        <v>0</v>
      </c>
      <c r="AF166" s="1">
        <f t="shared" ref="AF166:AF169" ca="1" si="369">IFERROR(X166,"")</f>
        <v>0</v>
      </c>
      <c r="AI166" t="s">
        <v>2</v>
      </c>
      <c r="AJ166" s="1">
        <f ca="1">IFERROR(AB166,"")</f>
        <v>0.99413048003830007</v>
      </c>
      <c r="AK166" s="1">
        <f ca="1">IF(AC166="","",SUM(AC166:AF166))</f>
        <v>5.8695199616998813E-3</v>
      </c>
      <c r="AL166" s="1">
        <v>0</v>
      </c>
      <c r="AM166" s="1">
        <v>0</v>
      </c>
      <c r="AN166" s="1">
        <v>0</v>
      </c>
      <c r="AQ166" t="s">
        <v>2</v>
      </c>
      <c r="AR166" s="1">
        <f ca="1">IF(AJ166="",AR159,MAX(AJ166,50%))</f>
        <v>0.99413048003830007</v>
      </c>
      <c r="AS166" s="1">
        <f ca="1">IF(AK166="",AS159,MIN(AK166,50%))</f>
        <v>5.8695199616998813E-3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 ca="1">-_xlfn.NORM.S.INV(IF(AS166=0,0.01%,AS166))</f>
        <v>2.5198933415327951</v>
      </c>
      <c r="BB166" s="10"/>
      <c r="BC166" s="10"/>
      <c r="BG166" t="s">
        <v>2</v>
      </c>
      <c r="BH166" s="10"/>
      <c r="BI166" s="10">
        <f ca="1">BA166-$BA$5</f>
        <v>0.10705897448655</v>
      </c>
      <c r="BJ166" s="10"/>
      <c r="BK166" s="10"/>
    </row>
    <row r="167" spans="1:64">
      <c r="A167" s="11"/>
      <c r="B167" t="s">
        <v>1</v>
      </c>
      <c r="C167" s="1">
        <v>0</v>
      </c>
      <c r="D167" s="1">
        <f ca="1">(1-F167)/3</f>
        <v>0.14927857522030516</v>
      </c>
      <c r="E167" s="1">
        <f ca="1">(1-F167)/3*2</f>
        <v>0.29855715044061032</v>
      </c>
      <c r="F167" s="1">
        <f ca="1">HLOOKUP(A164,Yixin_part!$2:$7,4,0)</f>
        <v>0.55216427433908455</v>
      </c>
      <c r="G167" s="1">
        <v>0</v>
      </c>
      <c r="H167" s="1">
        <v>0</v>
      </c>
      <c r="K167" t="s">
        <v>1</v>
      </c>
      <c r="L167" s="1">
        <f t="shared" ref="L167:L169" ca="1" si="370">IF(TYPE(D167)=1,IF(D167&gt;100%,100%,IF(D167&lt;0,0,D167)),D167)</f>
        <v>0.14927857522030516</v>
      </c>
      <c r="M167" s="1">
        <f t="shared" ca="1" si="358"/>
        <v>0.29855715044061032</v>
      </c>
      <c r="N167" s="1">
        <f t="shared" ca="1" si="359"/>
        <v>0.55216427433908455</v>
      </c>
      <c r="O167" s="1">
        <f t="shared" si="360"/>
        <v>0</v>
      </c>
      <c r="P167" s="1">
        <f t="shared" si="361"/>
        <v>0</v>
      </c>
      <c r="S167" t="s">
        <v>1</v>
      </c>
      <c r="T167" s="1">
        <f t="shared" ref="T167:T169" ca="1" si="371">IFERROR(L167/SUM($L167:$P167),"")</f>
        <v>0.14927857522030516</v>
      </c>
      <c r="U167" s="1">
        <f t="shared" ca="1" si="362"/>
        <v>0.29855715044061032</v>
      </c>
      <c r="V167" s="1">
        <f t="shared" ca="1" si="363"/>
        <v>0.55216427433908455</v>
      </c>
      <c r="W167" s="1">
        <f t="shared" ca="1" si="364"/>
        <v>0</v>
      </c>
      <c r="X167" s="1">
        <f t="shared" ca="1" si="365"/>
        <v>0</v>
      </c>
      <c r="AA167" t="s">
        <v>1</v>
      </c>
      <c r="AB167" s="1">
        <f t="shared" ref="AB167:AB169" ca="1" si="372">IFERROR(T167,"")</f>
        <v>0.14927857522030516</v>
      </c>
      <c r="AC167" s="1">
        <f t="shared" ca="1" si="366"/>
        <v>0.29855715044061032</v>
      </c>
      <c r="AD167" s="1">
        <f t="shared" ca="1" si="367"/>
        <v>0.55216427433908455</v>
      </c>
      <c r="AE167" s="1">
        <f t="shared" ca="1" si="368"/>
        <v>0</v>
      </c>
      <c r="AF167" s="1">
        <f t="shared" ca="1" si="369"/>
        <v>0</v>
      </c>
      <c r="AI167" t="s">
        <v>1</v>
      </c>
      <c r="AJ167" s="1">
        <f ca="1">IF(AB167="","",(SUM(AB167)))</f>
        <v>0.14927857522030516</v>
      </c>
      <c r="AK167" s="1">
        <f ca="1">IFERROR(AC167,"")</f>
        <v>0.29855715044061032</v>
      </c>
      <c r="AL167" s="1">
        <f ca="1">IF(AD167="","",(SUM(AD167:AF167)))</f>
        <v>0.55216427433908455</v>
      </c>
      <c r="AM167" s="1">
        <v>0</v>
      </c>
      <c r="AN167" s="1">
        <v>0</v>
      </c>
      <c r="AP167" s="34">
        <f ca="1">IF(AK167&gt;=MAX(AJ167,AL167),0,(MAX(AJ167,AL167)-AK167)/(2*MAX(AJ167,AL167)+MIN(AJ167,AL167)))</f>
        <v>0.20230191665615732</v>
      </c>
      <c r="AQ167" t="s">
        <v>1</v>
      </c>
      <c r="AR167" s="1">
        <f ca="1">IF(AK167="",AR160,AJ167*(1-$AP167))</f>
        <v>0.11907923333753709</v>
      </c>
      <c r="AS167" s="1">
        <f ca="1">IF(AK167="",AS160,AK167+AJ167*$AP167+AL167*$AP167)</f>
        <v>0.44046038333123144</v>
      </c>
      <c r="AT167" s="1">
        <f ca="1">IF(AK167="",AT160,AL167*(1-$AP167))</f>
        <v>0.4404603833312315</v>
      </c>
      <c r="AU167" s="1">
        <v>0</v>
      </c>
      <c r="AV167" s="1">
        <v>0</v>
      </c>
      <c r="AW167" s="1"/>
      <c r="AY167" t="s">
        <v>1</v>
      </c>
      <c r="AZ167" s="10">
        <f ca="1">_xlfn.NORM.S.INV(IF(AR167=0,0.01%,AR167))</f>
        <v>-1.1796022021819896</v>
      </c>
      <c r="BA167" s="10"/>
      <c r="BB167" s="10">
        <f ca="1">-_xlfn.NORM.S.INV(IF(AT167=0,0.01%,AT167))</f>
        <v>0.14980208204352294</v>
      </c>
      <c r="BC167" s="10"/>
      <c r="BG167" t="s">
        <v>1</v>
      </c>
      <c r="BH167" s="10">
        <f ca="1">AZ167-$AZ$6</f>
        <v>-4.1113402182661796E-2</v>
      </c>
      <c r="BI167" s="10"/>
      <c r="BJ167" s="10">
        <f ca="1">BB167-$BB$6</f>
        <v>-1.0628648680895192E-2</v>
      </c>
      <c r="BK167" s="10"/>
    </row>
    <row r="168" spans="1:64">
      <c r="A168" s="11"/>
      <c r="B168" t="s">
        <v>0</v>
      </c>
      <c r="C168" s="1">
        <v>0</v>
      </c>
      <c r="D168" s="1">
        <v>0</v>
      </c>
      <c r="E168" s="1">
        <f ca="1">(1-G168)/3</f>
        <v>3.2005937944704965E-2</v>
      </c>
      <c r="F168" s="1">
        <f ca="1">(1-G168)/3*2</f>
        <v>6.401187588940993E-2</v>
      </c>
      <c r="G168" s="1">
        <f ca="1">HLOOKUP(A164,Yixin_part!$2:$7,5,0)</f>
        <v>0.9039821861658851</v>
      </c>
      <c r="H168" s="1">
        <v>0</v>
      </c>
      <c r="K168" t="s">
        <v>0</v>
      </c>
      <c r="L168" s="1">
        <f t="shared" si="370"/>
        <v>0</v>
      </c>
      <c r="M168" s="1">
        <f t="shared" ca="1" si="358"/>
        <v>3.2005937944704965E-2</v>
      </c>
      <c r="N168" s="1">
        <f t="shared" ca="1" si="359"/>
        <v>6.401187588940993E-2</v>
      </c>
      <c r="O168" s="1">
        <f t="shared" ca="1" si="360"/>
        <v>0.9039821861658851</v>
      </c>
      <c r="P168" s="1">
        <f t="shared" si="361"/>
        <v>0</v>
      </c>
      <c r="S168" t="s">
        <v>0</v>
      </c>
      <c r="T168" s="1">
        <f t="shared" ca="1" si="371"/>
        <v>0</v>
      </c>
      <c r="U168" s="1">
        <f t="shared" ca="1" si="362"/>
        <v>3.2005937944704965E-2</v>
      </c>
      <c r="V168" s="1">
        <f t="shared" ca="1" si="363"/>
        <v>6.401187588940993E-2</v>
      </c>
      <c r="W168" s="1">
        <f t="shared" ca="1" si="364"/>
        <v>0.9039821861658851</v>
      </c>
      <c r="X168" s="1">
        <f t="shared" ca="1" si="365"/>
        <v>0</v>
      </c>
      <c r="AA168" t="s">
        <v>0</v>
      </c>
      <c r="AB168" s="1">
        <f t="shared" ca="1" si="372"/>
        <v>0</v>
      </c>
      <c r="AC168" s="1">
        <f t="shared" ca="1" si="366"/>
        <v>3.2005937944704965E-2</v>
      </c>
      <c r="AD168" s="1">
        <f t="shared" ca="1" si="367"/>
        <v>6.401187588940993E-2</v>
      </c>
      <c r="AE168" s="1">
        <f t="shared" ca="1" si="368"/>
        <v>0.9039821861658851</v>
      </c>
      <c r="AF168" s="1">
        <f t="shared" ca="1" si="369"/>
        <v>0</v>
      </c>
      <c r="AI168" t="s">
        <v>0</v>
      </c>
      <c r="AJ168" s="1">
        <v>0</v>
      </c>
      <c r="AK168" s="1">
        <f ca="1">IF(AC168="","",(SUM(AB168:AC168)))</f>
        <v>3.2005937944704965E-2</v>
      </c>
      <c r="AL168" s="1">
        <f ca="1">IFERROR(AD168,"")</f>
        <v>6.401187588940993E-2</v>
      </c>
      <c r="AM168" s="1">
        <f ca="1">IF(AE168="","",(SUM(AE168:AF168)))</f>
        <v>0.9039821861658851</v>
      </c>
      <c r="AN168" s="1">
        <v>0</v>
      </c>
      <c r="AP168" s="34">
        <f ca="1">IF(AL168&gt;=MAX(AK168,AM168),0,(MAX(AK168,AM168)-AL168)/(2*MAX(AK168,AM168)+MIN(AK168,AM168)))</f>
        <v>0.45651296957626486</v>
      </c>
      <c r="AQ168" t="s">
        <v>0</v>
      </c>
      <c r="AR168" s="1">
        <v>0</v>
      </c>
      <c r="AS168" s="1">
        <f ca="1">IF(AL168="",AS161,AK168*(1-$AP168))</f>
        <v>1.7394812169494046E-2</v>
      </c>
      <c r="AT168" s="1">
        <f ca="1">IF(AL168="",AT161,AL168+AK168*$AP168+AM168*$AP168)</f>
        <v>0.49130259391525299</v>
      </c>
      <c r="AU168" s="1">
        <f ca="1">IF(AL168="",AU161,AM168*(1-$AP168))</f>
        <v>0.49130259391525299</v>
      </c>
      <c r="AV168" s="1">
        <v>0</v>
      </c>
      <c r="AW168" s="1"/>
      <c r="AY168" t="s">
        <v>0</v>
      </c>
      <c r="AZ168" s="10"/>
      <c r="BA168" s="10">
        <f ca="1">_xlfn.NORM.S.INV(IF(AS168=0,0.01%,AS168))</f>
        <v>-2.110798625422817</v>
      </c>
      <c r="BB168" s="10"/>
      <c r="BC168" s="10">
        <f ca="1">-_xlfn.NORM.S.INV(IF(AU168=0,0.01%,AU168))</f>
        <v>2.180289127725972E-2</v>
      </c>
      <c r="BG168" t="s">
        <v>0</v>
      </c>
      <c r="BH168" s="10"/>
      <c r="BI168" s="10">
        <f ca="1">BA168-$BA$7</f>
        <v>-0.18945805992916953</v>
      </c>
      <c r="BJ168" s="10"/>
      <c r="BK168" s="10">
        <f ca="1">BC168-$BC$7</f>
        <v>-1.2474934539642532E-2</v>
      </c>
    </row>
    <row r="169" spans="1:64">
      <c r="A169" s="11"/>
      <c r="B169" t="s">
        <v>42</v>
      </c>
      <c r="C169" s="1">
        <v>0</v>
      </c>
      <c r="D169" s="1">
        <v>0</v>
      </c>
      <c r="E169" s="1">
        <v>0</v>
      </c>
      <c r="F169" s="1">
        <f ca="1">(1-H169)/3</f>
        <v>3.2595223841186106E-2</v>
      </c>
      <c r="G169" s="1">
        <f ca="1">(1-H169)/3*2</f>
        <v>6.5190447682372213E-2</v>
      </c>
      <c r="H169" s="1">
        <f ca="1">MIN(HLOOKUP(A164,Yixin_part!$2:$7,6,0),1)</f>
        <v>0.90221432847644167</v>
      </c>
      <c r="K169" t="s">
        <v>42</v>
      </c>
      <c r="L169" s="1">
        <f t="shared" si="370"/>
        <v>0</v>
      </c>
      <c r="M169" s="1">
        <f t="shared" si="358"/>
        <v>0</v>
      </c>
      <c r="N169" s="1">
        <f t="shared" ca="1" si="359"/>
        <v>3.2595223841186106E-2</v>
      </c>
      <c r="O169" s="1">
        <f t="shared" ca="1" si="360"/>
        <v>6.5190447682372213E-2</v>
      </c>
      <c r="P169" s="1">
        <f t="shared" ca="1" si="361"/>
        <v>0.90221432847644167</v>
      </c>
      <c r="S169" t="s">
        <v>42</v>
      </c>
      <c r="T169" s="1">
        <f t="shared" ca="1" si="371"/>
        <v>0</v>
      </c>
      <c r="U169" s="1">
        <f t="shared" ca="1" si="362"/>
        <v>0</v>
      </c>
      <c r="V169" s="1">
        <f t="shared" ca="1" si="363"/>
        <v>3.2595223841186106E-2</v>
      </c>
      <c r="W169" s="1">
        <f t="shared" ca="1" si="364"/>
        <v>6.5190447682372213E-2</v>
      </c>
      <c r="X169" s="1">
        <f t="shared" ca="1" si="365"/>
        <v>0.90221432847644167</v>
      </c>
      <c r="AA169" t="s">
        <v>42</v>
      </c>
      <c r="AB169" s="1">
        <f t="shared" ca="1" si="372"/>
        <v>0</v>
      </c>
      <c r="AC169" s="1">
        <f t="shared" ca="1" si="366"/>
        <v>0</v>
      </c>
      <c r="AD169" s="1">
        <f t="shared" ca="1" si="367"/>
        <v>3.2595223841186106E-2</v>
      </c>
      <c r="AE169" s="1">
        <f t="shared" ca="1" si="368"/>
        <v>6.5190447682372213E-2</v>
      </c>
      <c r="AF169" s="1">
        <f t="shared" ca="1" si="369"/>
        <v>0.90221432847644167</v>
      </c>
      <c r="AI169" t="s">
        <v>42</v>
      </c>
      <c r="AJ169" s="1">
        <v>0</v>
      </c>
      <c r="AK169" s="1">
        <v>0</v>
      </c>
      <c r="AL169" s="1">
        <f ca="1">IF(AD169="","",(SUM(AB169:AD169)))</f>
        <v>3.2595223841186106E-2</v>
      </c>
      <c r="AM169" s="1">
        <f ca="1">IFERROR(AE169,"")</f>
        <v>6.5190447682372213E-2</v>
      </c>
      <c r="AN169" s="1">
        <f ca="1">IF(AF169="","",(SUM(AF169)))</f>
        <v>0.90221432847644167</v>
      </c>
      <c r="AP169" s="34">
        <f ca="1">IF(AM169&gt;=MAX(AL169,AN169),0,(MAX(AL169,AN169)-AM169)/(2*MAX(AL169,AN169)+MIN(AL169,AN169)))</f>
        <v>0.45564126277566874</v>
      </c>
      <c r="AQ169" t="s">
        <v>42</v>
      </c>
      <c r="AR169" s="1">
        <v>0</v>
      </c>
      <c r="AS169" s="1">
        <v>0</v>
      </c>
      <c r="AT169" s="1">
        <f ca="1">IF(AM169="",AT162,AL169*(1-$AP169))</f>
        <v>1.7743494889732484E-2</v>
      </c>
      <c r="AU169" s="1">
        <f ca="1">IF(AM169="",AU162,AM169+AL169*$AP169+AN169*$AP169)</f>
        <v>0.4911282525551337</v>
      </c>
      <c r="AV169" s="1">
        <f ca="1">IF(AM169="",AV162,AN169*(1-$AP169))</f>
        <v>0.49112825255513382</v>
      </c>
      <c r="AW169" s="1"/>
      <c r="AY169" t="s">
        <v>42</v>
      </c>
      <c r="AZ169" s="10"/>
      <c r="BA169" s="10"/>
      <c r="BB169" s="10">
        <f ca="1">_xlfn.NORM.S.INV(IF(AT169=0,0.01%,AT169))</f>
        <v>-2.1027573067260072</v>
      </c>
      <c r="BC169" s="10"/>
      <c r="BD169" s="10">
        <f ca="1">-_xlfn.NORM.S.INV(IF(AV169=0,0.01%,AV169))</f>
        <v>2.2240006238784815E-2</v>
      </c>
      <c r="BG169" t="s">
        <v>42</v>
      </c>
      <c r="BH169" s="10"/>
      <c r="BI169" s="10"/>
      <c r="BJ169" s="10">
        <f ca="1">BB169-$BB$8</f>
        <v>-0.12874571868527873</v>
      </c>
      <c r="BK169" s="10"/>
      <c r="BL169" s="10">
        <f ca="1">BD169-$BD$8</f>
        <v>-8.0825753583374932E-3</v>
      </c>
    </row>
    <row r="171" spans="1:64">
      <c r="A171" s="9">
        <f ca="1">IF(RIGHT(A164,2)="12",(VALUE(LEFT(A164,4))+1)*100+1,A164+1)</f>
        <v>201812</v>
      </c>
      <c r="J171" s="9">
        <f ca="1">$A171</f>
        <v>201812</v>
      </c>
      <c r="R171" s="9">
        <f ca="1">$A171</f>
        <v>201812</v>
      </c>
      <c r="Z171" s="9">
        <f ca="1">$A171</f>
        <v>201812</v>
      </c>
      <c r="AH171" s="9">
        <f ca="1">$A171</f>
        <v>201812</v>
      </c>
      <c r="AP171" s="9">
        <f ca="1">$A171</f>
        <v>201812</v>
      </c>
      <c r="AX171" s="9">
        <f ca="1">$A171</f>
        <v>201812</v>
      </c>
      <c r="BF171" s="9">
        <f ca="1">$A171</f>
        <v>201812</v>
      </c>
    </row>
    <row r="172" spans="1:64">
      <c r="A172" s="11"/>
      <c r="C172" t="s">
        <v>33</v>
      </c>
      <c r="D172" t="s">
        <v>2</v>
      </c>
      <c r="E172" t="s">
        <v>1</v>
      </c>
      <c r="F172" t="s">
        <v>0</v>
      </c>
      <c r="G172" t="s">
        <v>42</v>
      </c>
      <c r="H172" t="s">
        <v>32</v>
      </c>
      <c r="L172" t="s">
        <v>2</v>
      </c>
      <c r="M172" t="s">
        <v>1</v>
      </c>
      <c r="N172" t="s">
        <v>0</v>
      </c>
      <c r="O172" t="s">
        <v>42</v>
      </c>
      <c r="P172" t="s">
        <v>32</v>
      </c>
      <c r="T172" t="s">
        <v>2</v>
      </c>
      <c r="U172" t="s">
        <v>1</v>
      </c>
      <c r="V172" t="s">
        <v>0</v>
      </c>
      <c r="W172" t="s">
        <v>42</v>
      </c>
      <c r="X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 ca="1">AVERAGE(BH173:BL176)</f>
        <v>8.5173351188737964E-2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/>
      <c r="B173" t="s">
        <v>2</v>
      </c>
      <c r="C173" s="1">
        <v>0.05</v>
      </c>
      <c r="D173" s="1">
        <f ca="1">1-C173-E173</f>
        <v>0.94460103684724106</v>
      </c>
      <c r="E173" s="1">
        <f ca="1">HLOOKUP(A171,Yixin_part!$2:$7,3,0)</f>
        <v>5.3989631527588469E-3</v>
      </c>
      <c r="F173" s="1">
        <v>0</v>
      </c>
      <c r="G173" s="1">
        <v>0</v>
      </c>
      <c r="H173" s="1">
        <v>0</v>
      </c>
      <c r="K173" t="s">
        <v>2</v>
      </c>
      <c r="L173" s="1">
        <f ca="1">IF(TYPE(D173)=1,IF(D173&gt;100%,100%,IF(D173&lt;0,0,D173)),D173)</f>
        <v>0.94460103684724106</v>
      </c>
      <c r="M173" s="1">
        <f t="shared" ref="M173:M176" ca="1" si="373">IF(TYPE(E173)=1,IF(E173&gt;100%,100%,IF(E173&lt;0,0,E173)),E173)</f>
        <v>5.3989631527588469E-3</v>
      </c>
      <c r="N173" s="1">
        <f t="shared" ref="N173:N176" si="374">IF(TYPE(F173)=1,IF(F173&gt;100%,100%,IF(F173&lt;0,0,F173)),F173)</f>
        <v>0</v>
      </c>
      <c r="O173" s="1">
        <f t="shared" ref="O173:O176" si="375">IF(TYPE(G173)=1,IF(G173&gt;100%,100%,IF(G173&lt;0,0,G173)),G173)</f>
        <v>0</v>
      </c>
      <c r="P173" s="1">
        <f t="shared" ref="P173:P176" si="376">IF(TYPE(H173)=1,IF(H173&gt;100%,100%,IF(H173&lt;0,0,H173)),H173)</f>
        <v>0</v>
      </c>
      <c r="S173" t="s">
        <v>2</v>
      </c>
      <c r="T173" s="1">
        <f ca="1">IFERROR(L173/SUM($L173:$P173),"")</f>
        <v>0.99431688089183279</v>
      </c>
      <c r="U173" s="1">
        <f t="shared" ref="U173:U176" ca="1" si="377">IFERROR(M173/SUM($L173:$P173),"")</f>
        <v>5.6831191081672073E-3</v>
      </c>
      <c r="V173" s="1">
        <f t="shared" ref="V173:V176" ca="1" si="378">IFERROR(N173/SUM($L173:$P173),"")</f>
        <v>0</v>
      </c>
      <c r="W173" s="1">
        <f t="shared" ref="W173:W176" ca="1" si="379">IFERROR(O173/SUM($L173:$P173),"")</f>
        <v>0</v>
      </c>
      <c r="X173" s="1">
        <f t="shared" ref="X173:X176" ca="1" si="380">IFERROR(P173/SUM($L173:$P173),"")</f>
        <v>0</v>
      </c>
      <c r="AA173" t="s">
        <v>2</v>
      </c>
      <c r="AB173" s="1">
        <f ca="1">IFERROR(T173,"")</f>
        <v>0.99431688089183279</v>
      </c>
      <c r="AC173" s="1">
        <f t="shared" ref="AC173:AC176" ca="1" si="381">IFERROR(U173,"")</f>
        <v>5.6831191081672073E-3</v>
      </c>
      <c r="AD173" s="1">
        <f t="shared" ref="AD173:AD176" ca="1" si="382">IFERROR(V173,"")</f>
        <v>0</v>
      </c>
      <c r="AE173" s="1">
        <f t="shared" ref="AE173:AE176" ca="1" si="383">IFERROR(W173,"")</f>
        <v>0</v>
      </c>
      <c r="AF173" s="1">
        <f t="shared" ref="AF173:AF176" ca="1" si="384">IFERROR(X173,"")</f>
        <v>0</v>
      </c>
      <c r="AI173" t="s">
        <v>2</v>
      </c>
      <c r="AJ173" s="1">
        <f ca="1">IFERROR(AB173,"")</f>
        <v>0.99431688089183279</v>
      </c>
      <c r="AK173" s="1">
        <f ca="1">IF(AC173="","",SUM(AC173:AF173))</f>
        <v>5.6831191081672073E-3</v>
      </c>
      <c r="AL173" s="1">
        <v>0</v>
      </c>
      <c r="AM173" s="1">
        <v>0</v>
      </c>
      <c r="AN173" s="1">
        <v>0</v>
      </c>
      <c r="AQ173" t="s">
        <v>2</v>
      </c>
      <c r="AR173" s="1">
        <f ca="1">IF(AJ173="",AR166,MAX(AJ173,50%))</f>
        <v>0.99431688089183279</v>
      </c>
      <c r="AS173" s="1">
        <f ca="1">IF(AK173="",AS166,MIN(AK173,50%))</f>
        <v>5.6831191081672073E-3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 ca="1">-_xlfn.NORM.S.INV(IF(AS173=0,0.01%,AS173))</f>
        <v>2.531232797575572</v>
      </c>
      <c r="BB173" s="10"/>
      <c r="BC173" s="10"/>
      <c r="BG173" t="s">
        <v>2</v>
      </c>
      <c r="BH173" s="10"/>
      <c r="BI173" s="10">
        <f ca="1">BA173-$BA$5</f>
        <v>0.11839843052932686</v>
      </c>
      <c r="BJ173" s="10"/>
      <c r="BK173" s="10"/>
    </row>
    <row r="174" spans="1:64">
      <c r="A174" s="11"/>
      <c r="B174" t="s">
        <v>1</v>
      </c>
      <c r="C174" s="1">
        <v>0</v>
      </c>
      <c r="D174" s="1">
        <f ca="1">(1-F174)/3</f>
        <v>0.1547882345060537</v>
      </c>
      <c r="E174" s="1">
        <f ca="1">(1-F174)/3*2</f>
        <v>0.30957646901210739</v>
      </c>
      <c r="F174" s="1">
        <f ca="1">HLOOKUP(A171,Yixin_part!$2:$7,4,0)</f>
        <v>0.53563529648183894</v>
      </c>
      <c r="G174" s="1">
        <v>0</v>
      </c>
      <c r="H174" s="1">
        <v>0</v>
      </c>
      <c r="K174" t="s">
        <v>1</v>
      </c>
      <c r="L174" s="1">
        <f t="shared" ref="L174:L176" ca="1" si="385">IF(TYPE(D174)=1,IF(D174&gt;100%,100%,IF(D174&lt;0,0,D174)),D174)</f>
        <v>0.1547882345060537</v>
      </c>
      <c r="M174" s="1">
        <f t="shared" ca="1" si="373"/>
        <v>0.30957646901210739</v>
      </c>
      <c r="N174" s="1">
        <f t="shared" ca="1" si="374"/>
        <v>0.53563529648183894</v>
      </c>
      <c r="O174" s="1">
        <f t="shared" si="375"/>
        <v>0</v>
      </c>
      <c r="P174" s="1">
        <f t="shared" si="376"/>
        <v>0</v>
      </c>
      <c r="S174" t="s">
        <v>1</v>
      </c>
      <c r="T174" s="1">
        <f t="shared" ref="T174:T176" ca="1" si="386">IFERROR(L174/SUM($L174:$P174),"")</f>
        <v>0.1547882345060537</v>
      </c>
      <c r="U174" s="1">
        <f t="shared" ca="1" si="377"/>
        <v>0.30957646901210739</v>
      </c>
      <c r="V174" s="1">
        <f t="shared" ca="1" si="378"/>
        <v>0.53563529648183894</v>
      </c>
      <c r="W174" s="1">
        <f t="shared" ca="1" si="379"/>
        <v>0</v>
      </c>
      <c r="X174" s="1">
        <f t="shared" ca="1" si="380"/>
        <v>0</v>
      </c>
      <c r="AA174" t="s">
        <v>1</v>
      </c>
      <c r="AB174" s="1">
        <f t="shared" ref="AB174:AB176" ca="1" si="387">IFERROR(T174,"")</f>
        <v>0.1547882345060537</v>
      </c>
      <c r="AC174" s="1">
        <f t="shared" ca="1" si="381"/>
        <v>0.30957646901210739</v>
      </c>
      <c r="AD174" s="1">
        <f t="shared" ca="1" si="382"/>
        <v>0.53563529648183894</v>
      </c>
      <c r="AE174" s="1">
        <f t="shared" ca="1" si="383"/>
        <v>0</v>
      </c>
      <c r="AF174" s="1">
        <f t="shared" ca="1" si="384"/>
        <v>0</v>
      </c>
      <c r="AI174" t="s">
        <v>1</v>
      </c>
      <c r="AJ174" s="1">
        <f ca="1">IF(AB174="","",(SUM(AB174)))</f>
        <v>0.1547882345060537</v>
      </c>
      <c r="AK174" s="1">
        <f ca="1">IFERROR(AC174,"")</f>
        <v>0.30957646901210739</v>
      </c>
      <c r="AL174" s="1">
        <f ca="1">IF(AD174="","",(SUM(AD174:AF174)))</f>
        <v>0.53563529648183894</v>
      </c>
      <c r="AM174" s="1">
        <v>0</v>
      </c>
      <c r="AN174" s="1">
        <v>0</v>
      </c>
      <c r="AP174" s="34">
        <f ca="1">IF(AK174&gt;=MAX(AJ174,AL174),0,(MAX(AJ174,AL174)-AK174)/(2*MAX(AJ174,AL174)+MIN(AJ174,AL174)))</f>
        <v>0.18437845102119491</v>
      </c>
      <c r="AQ174" t="s">
        <v>1</v>
      </c>
      <c r="AR174" s="1">
        <f ca="1">IF(AK174="",AR167,AJ174*(1-$AP174))</f>
        <v>0.12624861959152206</v>
      </c>
      <c r="AS174" s="1">
        <f ca="1">IF(AK174="",AS167,AK174+AJ174*$AP174+AL174*$AP174)</f>
        <v>0.436875690204239</v>
      </c>
      <c r="AT174" s="1">
        <f ca="1">IF(AK174="",AT167,AL174*(1-$AP174))</f>
        <v>0.436875690204239</v>
      </c>
      <c r="AU174" s="1">
        <v>0</v>
      </c>
      <c r="AV174" s="1">
        <v>0</v>
      </c>
      <c r="AW174" s="1"/>
      <c r="AY174" t="s">
        <v>1</v>
      </c>
      <c r="AZ174" s="10">
        <f ca="1">_xlfn.NORM.S.INV(IF(AR174=0,0.01%,AR174))</f>
        <v>-1.1443048341729278</v>
      </c>
      <c r="BA174" s="10"/>
      <c r="BB174" s="10">
        <f ca="1">-_xlfn.NORM.S.INV(IF(AT174=0,0.01%,AT174))</f>
        <v>0.15889527880393597</v>
      </c>
      <c r="BC174" s="10"/>
      <c r="BG174" t="s">
        <v>1</v>
      </c>
      <c r="BH174" s="10">
        <f ca="1">AZ174-$AZ$6</f>
        <v>-5.8160341735999932E-3</v>
      </c>
      <c r="BI174" s="10"/>
      <c r="BJ174" s="10">
        <f ca="1">BB174-$BB$6</f>
        <v>-1.535451920482156E-3</v>
      </c>
      <c r="BK174" s="10"/>
    </row>
    <row r="175" spans="1:64">
      <c r="A175" s="11"/>
      <c r="B175" t="s">
        <v>0</v>
      </c>
      <c r="C175" s="1">
        <v>0</v>
      </c>
      <c r="D175" s="1">
        <v>0</v>
      </c>
      <c r="E175" s="1">
        <f ca="1">(1-G175)/3</f>
        <v>5.6540515233819311E-2</v>
      </c>
      <c r="F175" s="1">
        <f ca="1">(1-G175)/3*2</f>
        <v>0.11308103046763862</v>
      </c>
      <c r="G175" s="1">
        <f ca="1">HLOOKUP(A171,Yixin_part!$2:$7,5,0)</f>
        <v>0.83037845429854207</v>
      </c>
      <c r="H175" s="1">
        <v>0</v>
      </c>
      <c r="K175" t="s">
        <v>0</v>
      </c>
      <c r="L175" s="1">
        <f t="shared" si="385"/>
        <v>0</v>
      </c>
      <c r="M175" s="1">
        <f t="shared" ca="1" si="373"/>
        <v>5.6540515233819311E-2</v>
      </c>
      <c r="N175" s="1">
        <f t="shared" ca="1" si="374"/>
        <v>0.11308103046763862</v>
      </c>
      <c r="O175" s="1">
        <f t="shared" ca="1" si="375"/>
        <v>0.83037845429854207</v>
      </c>
      <c r="P175" s="1">
        <f t="shared" si="376"/>
        <v>0</v>
      </c>
      <c r="S175" t="s">
        <v>0</v>
      </c>
      <c r="T175" s="1">
        <f t="shared" ca="1" si="386"/>
        <v>0</v>
      </c>
      <c r="U175" s="1">
        <f t="shared" ca="1" si="377"/>
        <v>5.6540515233819311E-2</v>
      </c>
      <c r="V175" s="1">
        <f t="shared" ca="1" si="378"/>
        <v>0.11308103046763862</v>
      </c>
      <c r="W175" s="1">
        <f t="shared" ca="1" si="379"/>
        <v>0.83037845429854207</v>
      </c>
      <c r="X175" s="1">
        <f t="shared" ca="1" si="380"/>
        <v>0</v>
      </c>
      <c r="AA175" t="s">
        <v>0</v>
      </c>
      <c r="AB175" s="1">
        <f t="shared" ca="1" si="387"/>
        <v>0</v>
      </c>
      <c r="AC175" s="1">
        <f t="shared" ca="1" si="381"/>
        <v>5.6540515233819311E-2</v>
      </c>
      <c r="AD175" s="1">
        <f t="shared" ca="1" si="382"/>
        <v>0.11308103046763862</v>
      </c>
      <c r="AE175" s="1">
        <f t="shared" ca="1" si="383"/>
        <v>0.83037845429854207</v>
      </c>
      <c r="AF175" s="1">
        <f t="shared" ca="1" si="384"/>
        <v>0</v>
      </c>
      <c r="AI175" t="s">
        <v>0</v>
      </c>
      <c r="AJ175" s="1">
        <v>0</v>
      </c>
      <c r="AK175" s="1">
        <f ca="1">IF(AC175="","",(SUM(AB175:AC175)))</f>
        <v>5.6540515233819311E-2</v>
      </c>
      <c r="AL175" s="1">
        <f ca="1">IFERROR(AD175,"")</f>
        <v>0.11308103046763862</v>
      </c>
      <c r="AM175" s="1">
        <f ca="1">IF(AE175="","",(SUM(AE175:AF175)))</f>
        <v>0.83037845429854207</v>
      </c>
      <c r="AN175" s="1">
        <v>0</v>
      </c>
      <c r="AP175" s="34">
        <f ca="1">IF(AL175&gt;=MAX(AK175,AM175),0,(MAX(AK175,AM175)-AL175)/(2*MAX(AK175,AM175)+MIN(AK175,AM175)))</f>
        <v>0.4176896872242285</v>
      </c>
      <c r="AQ175" t="s">
        <v>0</v>
      </c>
      <c r="AR175" s="1">
        <v>0</v>
      </c>
      <c r="AS175" s="1">
        <f ca="1">IF(AL175="",AS168,AK175*(1-$AP175))</f>
        <v>3.2924125110308594E-2</v>
      </c>
      <c r="AT175" s="1">
        <f ca="1">IF(AL175="",AT168,AL175+AK175*$AP175+AM175*$AP175)</f>
        <v>0.48353793744484574</v>
      </c>
      <c r="AU175" s="1">
        <f ca="1">IF(AL175="",AU168,AM175*(1-$AP175))</f>
        <v>0.48353793744484569</v>
      </c>
      <c r="AV175" s="1">
        <v>0</v>
      </c>
      <c r="AW175" s="1"/>
      <c r="AY175" t="s">
        <v>0</v>
      </c>
      <c r="AZ175" s="10"/>
      <c r="BA175" s="10">
        <f ca="1">_xlfn.NORM.S.INV(IF(AS175=0,0.01%,AS175))</f>
        <v>-1.8394552766151799</v>
      </c>
      <c r="BB175" s="10"/>
      <c r="BC175" s="10">
        <f ca="1">-_xlfn.NORM.S.INV(IF(AU175=0,0.01%,AU175))</f>
        <v>4.1275988831822097E-2</v>
      </c>
      <c r="BG175" t="s">
        <v>0</v>
      </c>
      <c r="BH175" s="10"/>
      <c r="BI175" s="10">
        <f ca="1">BA175-$BA$7</f>
        <v>8.1885288878467577E-2</v>
      </c>
      <c r="BJ175" s="10"/>
      <c r="BK175" s="10">
        <f ca="1">BC175-$BC$7</f>
        <v>6.9981630149198448E-3</v>
      </c>
    </row>
    <row r="176" spans="1:64">
      <c r="A176" s="11"/>
      <c r="B176" t="s">
        <v>42</v>
      </c>
      <c r="C176" s="1">
        <v>0</v>
      </c>
      <c r="D176" s="1">
        <v>0</v>
      </c>
      <c r="E176" s="1">
        <v>0</v>
      </c>
      <c r="F176" s="1">
        <f ca="1">(1-H176)/3</f>
        <v>8.409850910008336E-2</v>
      </c>
      <c r="G176" s="1">
        <f ca="1">(1-H176)/3*2</f>
        <v>0.16819701820016672</v>
      </c>
      <c r="H176" s="1">
        <f ca="1">MIN(HLOOKUP(A171,Yixin_part!$2:$7,6,0),1)</f>
        <v>0.74770447269974993</v>
      </c>
      <c r="K176" t="s">
        <v>42</v>
      </c>
      <c r="L176" s="1">
        <f t="shared" si="385"/>
        <v>0</v>
      </c>
      <c r="M176" s="1">
        <f t="shared" si="373"/>
        <v>0</v>
      </c>
      <c r="N176" s="1">
        <f t="shared" ca="1" si="374"/>
        <v>8.409850910008336E-2</v>
      </c>
      <c r="O176" s="1">
        <f t="shared" ca="1" si="375"/>
        <v>0.16819701820016672</v>
      </c>
      <c r="P176" s="1">
        <f t="shared" ca="1" si="376"/>
        <v>0.74770447269974993</v>
      </c>
      <c r="S176" t="s">
        <v>42</v>
      </c>
      <c r="T176" s="1">
        <f t="shared" ca="1" si="386"/>
        <v>0</v>
      </c>
      <c r="U176" s="1">
        <f t="shared" ca="1" si="377"/>
        <v>0</v>
      </c>
      <c r="V176" s="1">
        <f t="shared" ca="1" si="378"/>
        <v>8.409850910008336E-2</v>
      </c>
      <c r="W176" s="1">
        <f t="shared" ca="1" si="379"/>
        <v>0.16819701820016672</v>
      </c>
      <c r="X176" s="1">
        <f t="shared" ca="1" si="380"/>
        <v>0.74770447269974993</v>
      </c>
      <c r="AA176" t="s">
        <v>42</v>
      </c>
      <c r="AB176" s="1">
        <f t="shared" ca="1" si="387"/>
        <v>0</v>
      </c>
      <c r="AC176" s="1">
        <f t="shared" ca="1" si="381"/>
        <v>0</v>
      </c>
      <c r="AD176" s="1">
        <f t="shared" ca="1" si="382"/>
        <v>8.409850910008336E-2</v>
      </c>
      <c r="AE176" s="1">
        <f t="shared" ca="1" si="383"/>
        <v>0.16819701820016672</v>
      </c>
      <c r="AF176" s="1">
        <f t="shared" ca="1" si="384"/>
        <v>0.74770447269974993</v>
      </c>
      <c r="AI176" t="s">
        <v>42</v>
      </c>
      <c r="AJ176" s="1">
        <v>0</v>
      </c>
      <c r="AK176" s="1">
        <v>0</v>
      </c>
      <c r="AL176" s="1">
        <f ca="1">IF(AD176="","",(SUM(AB176:AD176)))</f>
        <v>8.409850910008336E-2</v>
      </c>
      <c r="AM176" s="1">
        <f ca="1">IFERROR(AE176,"")</f>
        <v>0.16819701820016672</v>
      </c>
      <c r="AN176" s="1">
        <f ca="1">IF(AF176="","",(SUM(AF176)))</f>
        <v>0.74770447269974993</v>
      </c>
      <c r="AP176" s="34">
        <f ca="1">IF(AM176&gt;=MAX(AL176,AN176),0,(MAX(AL176,AN176)-AM176)/(2*MAX(AL176,AN176)+MIN(AL176,AN176)))</f>
        <v>0.36689124375369392</v>
      </c>
      <c r="AQ176" t="s">
        <v>42</v>
      </c>
      <c r="AR176" s="1">
        <v>0</v>
      </c>
      <c r="AS176" s="1">
        <v>0</v>
      </c>
      <c r="AT176" s="1">
        <f ca="1">IF(AM176="",AT169,AL176*(1-$AP176))</f>
        <v>5.3243502498522423E-2</v>
      </c>
      <c r="AU176" s="1">
        <f ca="1">IF(AM176="",AU169,AM176+AL176*$AP176+AN176*$AP176)</f>
        <v>0.47337824875073875</v>
      </c>
      <c r="AV176" s="1">
        <f ca="1">IF(AM176="",AV169,AN176*(1-$AP176))</f>
        <v>0.47337824875073875</v>
      </c>
      <c r="AW176" s="1"/>
      <c r="AY176" t="s">
        <v>42</v>
      </c>
      <c r="AZ176" s="10"/>
      <c r="BA176" s="10"/>
      <c r="BB176" s="10">
        <f ca="1">_xlfn.NORM.S.INV(IF(AT176=0,0.01%,AT176))</f>
        <v>-1.6141863816377287</v>
      </c>
      <c r="BC176" s="10"/>
      <c r="BD176" s="10">
        <f ca="1">-_xlfn.NORM.S.INV(IF(AV176=0,0.01%,AV176))</f>
        <v>6.6780437186656161E-2</v>
      </c>
      <c r="BG176" t="s">
        <v>42</v>
      </c>
      <c r="BH176" s="10"/>
      <c r="BI176" s="10"/>
      <c r="BJ176" s="10">
        <f ca="1">BB176-$BB$8</f>
        <v>0.35982520640299986</v>
      </c>
      <c r="BK176" s="10"/>
      <c r="BL176" s="10">
        <f ca="1">BD176-$BD$8</f>
        <v>3.645785558953385E-2</v>
      </c>
    </row>
    <row r="178" spans="1:64">
      <c r="A178" s="9">
        <f ca="1">IF(RIGHT(A171,2)="12",(VALUE(LEFT(A171,4))+1)*100+1,A171+1)</f>
        <v>201901</v>
      </c>
      <c r="J178" s="9">
        <f ca="1">$A178</f>
        <v>201901</v>
      </c>
      <c r="R178" s="9">
        <f ca="1">$A178</f>
        <v>201901</v>
      </c>
      <c r="Z178" s="9">
        <f ca="1">$A178</f>
        <v>201901</v>
      </c>
      <c r="AH178" s="9">
        <f ca="1">$A178</f>
        <v>201901</v>
      </c>
      <c r="AP178" s="9">
        <f ca="1">$A178</f>
        <v>201901</v>
      </c>
      <c r="AX178" s="9">
        <f ca="1">$A178</f>
        <v>201901</v>
      </c>
      <c r="BF178" s="9">
        <f ca="1">$A178</f>
        <v>201901</v>
      </c>
    </row>
    <row r="179" spans="1:64">
      <c r="A179" s="11"/>
      <c r="C179" t="s">
        <v>33</v>
      </c>
      <c r="D179" t="s">
        <v>2</v>
      </c>
      <c r="E179" t="s">
        <v>1</v>
      </c>
      <c r="F179" t="s">
        <v>0</v>
      </c>
      <c r="G179" t="s">
        <v>42</v>
      </c>
      <c r="H179" t="s">
        <v>32</v>
      </c>
      <c r="L179" t="s">
        <v>2</v>
      </c>
      <c r="M179" t="s">
        <v>1</v>
      </c>
      <c r="N179" t="s">
        <v>0</v>
      </c>
      <c r="O179" t="s">
        <v>42</v>
      </c>
      <c r="P179" t="s">
        <v>32</v>
      </c>
      <c r="T179" t="s">
        <v>2</v>
      </c>
      <c r="U179" t="s">
        <v>1</v>
      </c>
      <c r="V179" t="s">
        <v>0</v>
      </c>
      <c r="W179" t="s">
        <v>42</v>
      </c>
      <c r="X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 ca="1">AVERAGE(BH180:BL183)</f>
        <v>3.2163781525181907E-2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/>
      <c r="B180" t="s">
        <v>2</v>
      </c>
      <c r="C180" s="1">
        <v>0.05</v>
      </c>
      <c r="D180" s="1">
        <f ca="1">1-C180-E180</f>
        <v>0.94373619237508377</v>
      </c>
      <c r="E180" s="1">
        <f ca="1">HLOOKUP(A178,Yixin_part!$2:$7,3,0)</f>
        <v>6.2638076249162131E-3</v>
      </c>
      <c r="F180" s="1">
        <v>0</v>
      </c>
      <c r="G180" s="1">
        <v>0</v>
      </c>
      <c r="H180" s="1">
        <v>0</v>
      </c>
      <c r="K180" t="s">
        <v>2</v>
      </c>
      <c r="L180" s="1">
        <f ca="1">IF(TYPE(D180)=1,IF(D180&gt;100%,100%,IF(D180&lt;0,0,D180)),D180)</f>
        <v>0.94373619237508377</v>
      </c>
      <c r="M180" s="1">
        <f t="shared" ref="M180:M183" ca="1" si="388">IF(TYPE(E180)=1,IF(E180&gt;100%,100%,IF(E180&lt;0,0,E180)),E180)</f>
        <v>6.2638076249162131E-3</v>
      </c>
      <c r="N180" s="1">
        <f t="shared" ref="N180:N183" si="389">IF(TYPE(F180)=1,IF(F180&gt;100%,100%,IF(F180&lt;0,0,F180)),F180)</f>
        <v>0</v>
      </c>
      <c r="O180" s="1">
        <f t="shared" ref="O180:O183" si="390">IF(TYPE(G180)=1,IF(G180&gt;100%,100%,IF(G180&lt;0,0,G180)),G180)</f>
        <v>0</v>
      </c>
      <c r="P180" s="1">
        <f t="shared" ref="P180:P183" si="391">IF(TYPE(H180)=1,IF(H180&gt;100%,100%,IF(H180&lt;0,0,H180)),H180)</f>
        <v>0</v>
      </c>
      <c r="S180" t="s">
        <v>2</v>
      </c>
      <c r="T180" s="1">
        <f ca="1">IFERROR(L180/SUM($L180:$P180),"")</f>
        <v>0.99340651828956195</v>
      </c>
      <c r="U180" s="1">
        <f t="shared" ref="U180:U183" ca="1" si="392">IFERROR(M180/SUM($L180:$P180),"")</f>
        <v>6.5934817104381198E-3</v>
      </c>
      <c r="V180" s="1">
        <f t="shared" ref="V180:V183" ca="1" si="393">IFERROR(N180/SUM($L180:$P180),"")</f>
        <v>0</v>
      </c>
      <c r="W180" s="1">
        <f t="shared" ref="W180:W183" ca="1" si="394">IFERROR(O180/SUM($L180:$P180),"")</f>
        <v>0</v>
      </c>
      <c r="X180" s="1">
        <f t="shared" ref="X180:X183" ca="1" si="395">IFERROR(P180/SUM($L180:$P180),"")</f>
        <v>0</v>
      </c>
      <c r="AA180" t="s">
        <v>2</v>
      </c>
      <c r="AB180" s="1">
        <f ca="1">IFERROR(T180,"")</f>
        <v>0.99340651828956195</v>
      </c>
      <c r="AC180" s="1">
        <f t="shared" ref="AC180:AC183" ca="1" si="396">IFERROR(U180,"")</f>
        <v>6.5934817104381198E-3</v>
      </c>
      <c r="AD180" s="1">
        <f t="shared" ref="AD180:AD183" ca="1" si="397">IFERROR(V180,"")</f>
        <v>0</v>
      </c>
      <c r="AE180" s="1">
        <f t="shared" ref="AE180:AE183" ca="1" si="398">IFERROR(W180,"")</f>
        <v>0</v>
      </c>
      <c r="AF180" s="1">
        <f t="shared" ref="AF180:AF183" ca="1" si="399">IFERROR(X180,"")</f>
        <v>0</v>
      </c>
      <c r="AI180" t="s">
        <v>2</v>
      </c>
      <c r="AJ180" s="1">
        <f ca="1">IFERROR(AB180,"")</f>
        <v>0.99340651828956195</v>
      </c>
      <c r="AK180" s="1">
        <f ca="1">IF(AC180="","",SUM(AC180:AF180))</f>
        <v>6.5934817104381198E-3</v>
      </c>
      <c r="AL180" s="1">
        <v>0</v>
      </c>
      <c r="AM180" s="1">
        <v>0</v>
      </c>
      <c r="AN180" s="1">
        <v>0</v>
      </c>
      <c r="AQ180" t="s">
        <v>2</v>
      </c>
      <c r="AR180" s="1">
        <f ca="1">IF(AJ180="",AR173,MAX(AJ180,50%))</f>
        <v>0.99340651828956195</v>
      </c>
      <c r="AS180" s="1">
        <f ca="1">IF(AK180="",AS173,MIN(AK180,50%))</f>
        <v>6.5934817104381198E-3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 ca="1">-_xlfn.NORM.S.INV(IF(AS180=0,0.01%,AS180))</f>
        <v>2.4786797855688212</v>
      </c>
      <c r="BB180" s="10"/>
      <c r="BC180" s="10"/>
      <c r="BG180" t="s">
        <v>2</v>
      </c>
      <c r="BH180" s="10"/>
      <c r="BI180" s="10">
        <f ca="1">BA180-$BA$5</f>
        <v>6.5845418522576082E-2</v>
      </c>
      <c r="BJ180" s="10"/>
      <c r="BK180" s="10"/>
    </row>
    <row r="181" spans="1:64">
      <c r="A181" s="11"/>
      <c r="B181" t="s">
        <v>1</v>
      </c>
      <c r="C181" s="1">
        <v>0</v>
      </c>
      <c r="D181" s="1">
        <f ca="1">(1-F181)/3</f>
        <v>0.13409351245546872</v>
      </c>
      <c r="E181" s="1">
        <f ca="1">(1-F181)/3*2</f>
        <v>0.26818702491093743</v>
      </c>
      <c r="F181" s="1">
        <f ca="1">HLOOKUP(A178,Yixin_part!$2:$7,4,0)</f>
        <v>0.59771946263359388</v>
      </c>
      <c r="G181" s="1">
        <v>0</v>
      </c>
      <c r="H181" s="1">
        <v>0</v>
      </c>
      <c r="K181" t="s">
        <v>1</v>
      </c>
      <c r="L181" s="1">
        <f t="shared" ref="L181:L183" ca="1" si="400">IF(TYPE(D181)=1,IF(D181&gt;100%,100%,IF(D181&lt;0,0,D181)),D181)</f>
        <v>0.13409351245546872</v>
      </c>
      <c r="M181" s="1">
        <f t="shared" ca="1" si="388"/>
        <v>0.26818702491093743</v>
      </c>
      <c r="N181" s="1">
        <f t="shared" ca="1" si="389"/>
        <v>0.59771946263359388</v>
      </c>
      <c r="O181" s="1">
        <f t="shared" si="390"/>
        <v>0</v>
      </c>
      <c r="P181" s="1">
        <f t="shared" si="391"/>
        <v>0</v>
      </c>
      <c r="S181" t="s">
        <v>1</v>
      </c>
      <c r="T181" s="1">
        <f t="shared" ref="T181:T183" ca="1" si="401">IFERROR(L181/SUM($L181:$P181),"")</f>
        <v>0.13409351245546872</v>
      </c>
      <c r="U181" s="1">
        <f t="shared" ca="1" si="392"/>
        <v>0.26818702491093743</v>
      </c>
      <c r="V181" s="1">
        <f t="shared" ca="1" si="393"/>
        <v>0.59771946263359388</v>
      </c>
      <c r="W181" s="1">
        <f t="shared" ca="1" si="394"/>
        <v>0</v>
      </c>
      <c r="X181" s="1">
        <f t="shared" ca="1" si="395"/>
        <v>0</v>
      </c>
      <c r="AA181" t="s">
        <v>1</v>
      </c>
      <c r="AB181" s="1">
        <f t="shared" ref="AB181:AB183" ca="1" si="402">IFERROR(T181,"")</f>
        <v>0.13409351245546872</v>
      </c>
      <c r="AC181" s="1">
        <f t="shared" ca="1" si="396"/>
        <v>0.26818702491093743</v>
      </c>
      <c r="AD181" s="1">
        <f t="shared" ca="1" si="397"/>
        <v>0.59771946263359388</v>
      </c>
      <c r="AE181" s="1">
        <f t="shared" ca="1" si="398"/>
        <v>0</v>
      </c>
      <c r="AF181" s="1">
        <f t="shared" ca="1" si="399"/>
        <v>0</v>
      </c>
      <c r="AI181" t="s">
        <v>1</v>
      </c>
      <c r="AJ181" s="1">
        <f ca="1">IF(AB181="","",(SUM(AB181)))</f>
        <v>0.13409351245546872</v>
      </c>
      <c r="AK181" s="1">
        <f ca="1">IFERROR(AC181,"")</f>
        <v>0.26818702491093743</v>
      </c>
      <c r="AL181" s="1">
        <f ca="1">IF(AD181="","",(SUM(AD181:AF181)))</f>
        <v>0.59771946263359388</v>
      </c>
      <c r="AM181" s="1">
        <v>0</v>
      </c>
      <c r="AN181" s="1">
        <v>0</v>
      </c>
      <c r="AP181" s="34">
        <f ca="1">IF(AK181&gt;=MAX(AJ181,AL181),0,(MAX(AJ181,AL181)-AK181)/(2*MAX(AJ181,AL181)+MIN(AJ181,AL181)))</f>
        <v>0.24785588404831208</v>
      </c>
      <c r="AQ181" t="s">
        <v>1</v>
      </c>
      <c r="AR181" s="1">
        <f ca="1">IF(AK181="",AR174,AJ181*(1-$AP181))</f>
        <v>0.10085764638067518</v>
      </c>
      <c r="AS181" s="1">
        <f ca="1">IF(AK181="",AS174,AK181+AJ181*$AP181+AL181*$AP181)</f>
        <v>0.44957117680966241</v>
      </c>
      <c r="AT181" s="1">
        <f ca="1">IF(AK181="",AT174,AL181*(1-$AP181))</f>
        <v>0.44957117680966246</v>
      </c>
      <c r="AU181" s="1">
        <v>0</v>
      </c>
      <c r="AV181" s="1">
        <v>0</v>
      </c>
      <c r="AW181" s="1"/>
      <c r="AY181" t="s">
        <v>1</v>
      </c>
      <c r="AZ181" s="10">
        <f ca="1">_xlfn.NORM.S.INV(IF(AR181=0,0.01%,AR181))</f>
        <v>-1.2766798652985205</v>
      </c>
      <c r="BA181" s="10"/>
      <c r="BB181" s="10">
        <f ca="1">-_xlfn.NORM.S.INV(IF(AT181=0,0.01%,AT181))</f>
        <v>0.12674484150378101</v>
      </c>
      <c r="BC181" s="10"/>
      <c r="BG181" t="s">
        <v>1</v>
      </c>
      <c r="BH181" s="10">
        <f ca="1">AZ181-$AZ$6</f>
        <v>-0.13819106529919267</v>
      </c>
      <c r="BI181" s="10"/>
      <c r="BJ181" s="10">
        <f ca="1">BB181-$BB$6</f>
        <v>-3.3685889220637116E-2</v>
      </c>
      <c r="BK181" s="10"/>
    </row>
    <row r="182" spans="1:64">
      <c r="A182" s="11"/>
      <c r="B182" t="s">
        <v>0</v>
      </c>
      <c r="C182" s="1">
        <v>0</v>
      </c>
      <c r="D182" s="1">
        <v>0</v>
      </c>
      <c r="E182" s="1">
        <f ca="1">(1-G182)/3</f>
        <v>5.8975159765163244E-2</v>
      </c>
      <c r="F182" s="1">
        <f ca="1">(1-G182)/3*2</f>
        <v>0.11795031953032649</v>
      </c>
      <c r="G182" s="1">
        <f ca="1">HLOOKUP(A178,Yixin_part!$2:$7,5,0)</f>
        <v>0.82307452070451026</v>
      </c>
      <c r="H182" s="1">
        <v>0</v>
      </c>
      <c r="K182" t="s">
        <v>0</v>
      </c>
      <c r="L182" s="1">
        <f t="shared" si="400"/>
        <v>0</v>
      </c>
      <c r="M182" s="1">
        <f t="shared" ca="1" si="388"/>
        <v>5.8975159765163244E-2</v>
      </c>
      <c r="N182" s="1">
        <f t="shared" ca="1" si="389"/>
        <v>0.11795031953032649</v>
      </c>
      <c r="O182" s="1">
        <f t="shared" ca="1" si="390"/>
        <v>0.82307452070451026</v>
      </c>
      <c r="P182" s="1">
        <f t="shared" si="391"/>
        <v>0</v>
      </c>
      <c r="S182" t="s">
        <v>0</v>
      </c>
      <c r="T182" s="1">
        <f t="shared" ca="1" si="401"/>
        <v>0</v>
      </c>
      <c r="U182" s="1">
        <f t="shared" ca="1" si="392"/>
        <v>5.8975159765163244E-2</v>
      </c>
      <c r="V182" s="1">
        <f t="shared" ca="1" si="393"/>
        <v>0.11795031953032649</v>
      </c>
      <c r="W182" s="1">
        <f t="shared" ca="1" si="394"/>
        <v>0.82307452070451026</v>
      </c>
      <c r="X182" s="1">
        <f t="shared" ca="1" si="395"/>
        <v>0</v>
      </c>
      <c r="AA182" t="s">
        <v>0</v>
      </c>
      <c r="AB182" s="1">
        <f t="shared" ca="1" si="402"/>
        <v>0</v>
      </c>
      <c r="AC182" s="1">
        <f t="shared" ca="1" si="396"/>
        <v>5.8975159765163244E-2</v>
      </c>
      <c r="AD182" s="1">
        <f t="shared" ca="1" si="397"/>
        <v>0.11795031953032649</v>
      </c>
      <c r="AE182" s="1">
        <f t="shared" ca="1" si="398"/>
        <v>0.82307452070451026</v>
      </c>
      <c r="AF182" s="1">
        <f t="shared" ca="1" si="399"/>
        <v>0</v>
      </c>
      <c r="AI182" t="s">
        <v>0</v>
      </c>
      <c r="AJ182" s="1">
        <v>0</v>
      </c>
      <c r="AK182" s="1">
        <f ca="1">IF(AC182="","",(SUM(AB182:AC182)))</f>
        <v>5.8975159765163244E-2</v>
      </c>
      <c r="AL182" s="1">
        <f ca="1">IFERROR(AD182,"")</f>
        <v>0.11795031953032649</v>
      </c>
      <c r="AM182" s="1">
        <f ca="1">IF(AE182="","",(SUM(AE182:AF182)))</f>
        <v>0.82307452070451026</v>
      </c>
      <c r="AN182" s="1">
        <v>0</v>
      </c>
      <c r="AP182" s="34">
        <f ca="1">IF(AL182&gt;=MAX(AK182,AM182),0,(MAX(AK182,AM182)-AL182)/(2*MAX(AK182,AM182)+MIN(AK182,AM182)))</f>
        <v>0.41353245745302342</v>
      </c>
      <c r="AQ182" t="s">
        <v>0</v>
      </c>
      <c r="AR182" s="1">
        <v>0</v>
      </c>
      <c r="AS182" s="1">
        <f ca="1">IF(AL182="",AS175,AK182*(1-$AP182))</f>
        <v>3.4587017018790613E-2</v>
      </c>
      <c r="AT182" s="1">
        <f ca="1">IF(AL182="",AT175,AL182+AK182*$AP182+AM182*$AP182)</f>
        <v>0.48270649149060463</v>
      </c>
      <c r="AU182" s="1">
        <f ca="1">IF(AL182="",AU175,AM182*(1-$AP182))</f>
        <v>0.48270649149060468</v>
      </c>
      <c r="AV182" s="1">
        <v>0</v>
      </c>
      <c r="AW182" s="1"/>
      <c r="AY182" t="s">
        <v>0</v>
      </c>
      <c r="AZ182" s="10"/>
      <c r="BA182" s="10">
        <f ca="1">_xlfn.NORM.S.INV(IF(AS182=0,0.01%,AS182))</f>
        <v>-1.8172814160879158</v>
      </c>
      <c r="BB182" s="10"/>
      <c r="BC182" s="10">
        <f ca="1">-_xlfn.NORM.S.INV(IF(AU182=0,0.01%,AU182))</f>
        <v>4.3361982209843032E-2</v>
      </c>
      <c r="BG182" t="s">
        <v>0</v>
      </c>
      <c r="BH182" s="10"/>
      <c r="BI182" s="10">
        <f ca="1">BA182-$BA$7</f>
        <v>0.10405914940573169</v>
      </c>
      <c r="BJ182" s="10"/>
      <c r="BK182" s="10">
        <f ca="1">BC182-$BC$7</f>
        <v>9.0841563929407801E-3</v>
      </c>
    </row>
    <row r="183" spans="1:64">
      <c r="A183" s="11"/>
      <c r="B183" t="s">
        <v>42</v>
      </c>
      <c r="C183" s="1">
        <v>0</v>
      </c>
      <c r="D183" s="1">
        <v>0</v>
      </c>
      <c r="E183" s="1">
        <v>0</v>
      </c>
      <c r="F183" s="1">
        <f ca="1">(1-H183)/3</f>
        <v>6.3980204101472246E-2</v>
      </c>
      <c r="G183" s="1">
        <f ca="1">(1-H183)/3*2</f>
        <v>0.12796040820294449</v>
      </c>
      <c r="H183" s="1">
        <f ca="1">MIN(HLOOKUP(A178,Yixin_part!$2:$7,6,0),1)</f>
        <v>0.80805938769558328</v>
      </c>
      <c r="K183" t="s">
        <v>42</v>
      </c>
      <c r="L183" s="1">
        <f t="shared" si="400"/>
        <v>0</v>
      </c>
      <c r="M183" s="1">
        <f t="shared" si="388"/>
        <v>0</v>
      </c>
      <c r="N183" s="1">
        <f t="shared" ca="1" si="389"/>
        <v>6.3980204101472246E-2</v>
      </c>
      <c r="O183" s="1">
        <f t="shared" ca="1" si="390"/>
        <v>0.12796040820294449</v>
      </c>
      <c r="P183" s="1">
        <f t="shared" ca="1" si="391"/>
        <v>0.80805938769558328</v>
      </c>
      <c r="S183" t="s">
        <v>42</v>
      </c>
      <c r="T183" s="1">
        <f t="shared" ca="1" si="401"/>
        <v>0</v>
      </c>
      <c r="U183" s="1">
        <f t="shared" ca="1" si="392"/>
        <v>0</v>
      </c>
      <c r="V183" s="1">
        <f t="shared" ca="1" si="393"/>
        <v>6.3980204101472246E-2</v>
      </c>
      <c r="W183" s="1">
        <f t="shared" ca="1" si="394"/>
        <v>0.12796040820294449</v>
      </c>
      <c r="X183" s="1">
        <f t="shared" ca="1" si="395"/>
        <v>0.80805938769558328</v>
      </c>
      <c r="AA183" t="s">
        <v>42</v>
      </c>
      <c r="AB183" s="1">
        <f t="shared" ca="1" si="402"/>
        <v>0</v>
      </c>
      <c r="AC183" s="1">
        <f t="shared" ca="1" si="396"/>
        <v>0</v>
      </c>
      <c r="AD183" s="1">
        <f t="shared" ca="1" si="397"/>
        <v>6.3980204101472246E-2</v>
      </c>
      <c r="AE183" s="1">
        <f t="shared" ca="1" si="398"/>
        <v>0.12796040820294449</v>
      </c>
      <c r="AF183" s="1">
        <f t="shared" ca="1" si="399"/>
        <v>0.80805938769558328</v>
      </c>
      <c r="AI183" t="s">
        <v>42</v>
      </c>
      <c r="AJ183" s="1">
        <v>0</v>
      </c>
      <c r="AK183" s="1">
        <v>0</v>
      </c>
      <c r="AL183" s="1">
        <f ca="1">IF(AD183="","",(SUM(AB183:AD183)))</f>
        <v>6.3980204101472246E-2</v>
      </c>
      <c r="AM183" s="1">
        <f ca="1">IFERROR(AE183,"")</f>
        <v>0.12796040820294449</v>
      </c>
      <c r="AN183" s="1">
        <f ca="1">IF(AF183="","",(SUM(AF183)))</f>
        <v>0.80805938769558328</v>
      </c>
      <c r="AP183" s="34">
        <f ca="1">IF(AM183&gt;=MAX(AL183,AN183),0,(MAX(AL183,AN183)-AM183)/(2*MAX(AL183,AN183)+MIN(AL183,AN183)))</f>
        <v>0.40479697196055497</v>
      </c>
      <c r="AQ183" t="s">
        <v>42</v>
      </c>
      <c r="AR183" s="1">
        <v>0</v>
      </c>
      <c r="AS183" s="1">
        <v>0</v>
      </c>
      <c r="AT183" s="1">
        <f ca="1">IF(AM183="",AT176,AL183*(1-$AP183))</f>
        <v>3.8081211215778003E-2</v>
      </c>
      <c r="AU183" s="1">
        <f ca="1">IF(AM183="",AU176,AM183+AL183*$AP183+AN183*$AP183)</f>
        <v>0.48095939439211099</v>
      </c>
      <c r="AV183" s="1">
        <f ca="1">IF(AM183="",AV176,AN183*(1-$AP183))</f>
        <v>0.48095939439211105</v>
      </c>
      <c r="AW183" s="1"/>
      <c r="AY183" t="s">
        <v>42</v>
      </c>
      <c r="AZ183" s="10"/>
      <c r="BA183" s="10"/>
      <c r="BB183" s="10">
        <f ca="1">_xlfn.NORM.S.INV(IF(AT183=0,0.01%,AT183))</f>
        <v>-1.7734001605223533</v>
      </c>
      <c r="BC183" s="10"/>
      <c r="BD183" s="10">
        <f ca="1">-_xlfn.NORM.S.INV(IF(AV183=0,0.01%,AV183))</f>
        <v>4.774585495360166E-2</v>
      </c>
      <c r="BG183" t="s">
        <v>42</v>
      </c>
      <c r="BH183" s="10"/>
      <c r="BI183" s="10"/>
      <c r="BJ183" s="10">
        <f ca="1">BB183-$BB$8</f>
        <v>0.20061142751837524</v>
      </c>
      <c r="BK183" s="10"/>
      <c r="BL183" s="10">
        <f ca="1">BD183-$BD$8</f>
        <v>1.7423273356479353E-2</v>
      </c>
    </row>
    <row r="185" spans="1:64">
      <c r="A185" s="9">
        <f ca="1">IF(RIGHT(A178,2)="12",(VALUE(LEFT(A178,4))+1)*100+1,A178+1)</f>
        <v>201902</v>
      </c>
      <c r="J185" s="9">
        <f ca="1">$A185</f>
        <v>201902</v>
      </c>
      <c r="R185" s="9">
        <f ca="1">$A185</f>
        <v>201902</v>
      </c>
      <c r="Z185" s="9">
        <f ca="1">$A185</f>
        <v>201902</v>
      </c>
      <c r="AH185" s="9">
        <f ca="1">$A185</f>
        <v>201902</v>
      </c>
      <c r="AP185" s="9">
        <f ca="1">$A185</f>
        <v>201902</v>
      </c>
      <c r="AX185" s="9">
        <f ca="1">$A185</f>
        <v>201902</v>
      </c>
      <c r="BF185" s="9">
        <f ca="1">$A185</f>
        <v>201902</v>
      </c>
    </row>
    <row r="186" spans="1:64">
      <c r="A186" s="11"/>
      <c r="C186" t="s">
        <v>33</v>
      </c>
      <c r="D186" t="s">
        <v>2</v>
      </c>
      <c r="E186" t="s">
        <v>1</v>
      </c>
      <c r="F186" t="s">
        <v>0</v>
      </c>
      <c r="G186" t="s">
        <v>42</v>
      </c>
      <c r="H186" t="s">
        <v>32</v>
      </c>
      <c r="L186" t="s">
        <v>2</v>
      </c>
      <c r="M186" t="s">
        <v>1</v>
      </c>
      <c r="N186" t="s">
        <v>0</v>
      </c>
      <c r="O186" t="s">
        <v>42</v>
      </c>
      <c r="P186" t="s">
        <v>32</v>
      </c>
      <c r="T186" t="s">
        <v>2</v>
      </c>
      <c r="U186" t="s">
        <v>1</v>
      </c>
      <c r="V186" t="s">
        <v>0</v>
      </c>
      <c r="W186" t="s">
        <v>42</v>
      </c>
      <c r="X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 ca="1">AVERAGE(BH187:BL190)</f>
        <v>-0.13326161587610852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/>
      <c r="B187" t="s">
        <v>2</v>
      </c>
      <c r="C187" s="1">
        <v>0.05</v>
      </c>
      <c r="D187" s="1">
        <f ca="1">1-C187-E187</f>
        <v>0.93800692704826949</v>
      </c>
      <c r="E187" s="1">
        <f ca="1">HLOOKUP(A185,Yixin_part!$2:$7,3,0)</f>
        <v>1.1993072951730492E-2</v>
      </c>
      <c r="F187" s="1">
        <v>0</v>
      </c>
      <c r="G187" s="1">
        <v>0</v>
      </c>
      <c r="H187" s="1">
        <v>0</v>
      </c>
      <c r="K187" t="s">
        <v>2</v>
      </c>
      <c r="L187" s="1">
        <f ca="1">IF(TYPE(D187)=1,IF(D187&gt;100%,100%,IF(D187&lt;0,0,D187)),D187)</f>
        <v>0.93800692704826949</v>
      </c>
      <c r="M187" s="1">
        <f t="shared" ref="M187:M190" ca="1" si="403">IF(TYPE(E187)=1,IF(E187&gt;100%,100%,IF(E187&lt;0,0,E187)),E187)</f>
        <v>1.1993072951730492E-2</v>
      </c>
      <c r="N187" s="1">
        <f t="shared" ref="N187:N190" si="404">IF(TYPE(F187)=1,IF(F187&gt;100%,100%,IF(F187&lt;0,0,F187)),F187)</f>
        <v>0</v>
      </c>
      <c r="O187" s="1">
        <f t="shared" ref="O187:O190" si="405">IF(TYPE(G187)=1,IF(G187&gt;100%,100%,IF(G187&lt;0,0,G187)),G187)</f>
        <v>0</v>
      </c>
      <c r="P187" s="1">
        <f t="shared" ref="P187:P190" si="406">IF(TYPE(H187)=1,IF(H187&gt;100%,100%,IF(H187&lt;0,0,H187)),H187)</f>
        <v>0</v>
      </c>
      <c r="S187" t="s">
        <v>2</v>
      </c>
      <c r="T187" s="1">
        <f ca="1">IFERROR(L187/SUM($L187:$P187),"")</f>
        <v>0.987375712682389</v>
      </c>
      <c r="U187" s="1">
        <f t="shared" ref="U187:U190" ca="1" si="407">IFERROR(M187/SUM($L187:$P187),"")</f>
        <v>1.2624287317611045E-2</v>
      </c>
      <c r="V187" s="1">
        <f t="shared" ref="V187:V190" ca="1" si="408">IFERROR(N187/SUM($L187:$P187),"")</f>
        <v>0</v>
      </c>
      <c r="W187" s="1">
        <f t="shared" ref="W187:W190" ca="1" si="409">IFERROR(O187/SUM($L187:$P187),"")</f>
        <v>0</v>
      </c>
      <c r="X187" s="1">
        <f t="shared" ref="X187:X190" ca="1" si="410">IFERROR(P187/SUM($L187:$P187),"")</f>
        <v>0</v>
      </c>
      <c r="AA187" t="s">
        <v>2</v>
      </c>
      <c r="AB187" s="1">
        <f ca="1">IFERROR(T187,"")</f>
        <v>0.987375712682389</v>
      </c>
      <c r="AC187" s="1">
        <f t="shared" ref="AC187:AC190" ca="1" si="411">IFERROR(U187,"")</f>
        <v>1.2624287317611045E-2</v>
      </c>
      <c r="AD187" s="1">
        <f t="shared" ref="AD187:AD190" ca="1" si="412">IFERROR(V187,"")</f>
        <v>0</v>
      </c>
      <c r="AE187" s="1">
        <f t="shared" ref="AE187:AE190" ca="1" si="413">IFERROR(W187,"")</f>
        <v>0</v>
      </c>
      <c r="AF187" s="1">
        <f t="shared" ref="AF187:AF190" ca="1" si="414">IFERROR(X187,"")</f>
        <v>0</v>
      </c>
      <c r="AI187" t="s">
        <v>2</v>
      </c>
      <c r="AJ187" s="1">
        <f ca="1">IFERROR(AB187,"")</f>
        <v>0.987375712682389</v>
      </c>
      <c r="AK187" s="1">
        <f ca="1">IF(AC187="","",SUM(AC187:AF187))</f>
        <v>1.2624287317611045E-2</v>
      </c>
      <c r="AL187" s="1">
        <v>0</v>
      </c>
      <c r="AM187" s="1">
        <v>0</v>
      </c>
      <c r="AN187" s="1">
        <v>0</v>
      </c>
      <c r="AQ187" t="s">
        <v>2</v>
      </c>
      <c r="AR187" s="1">
        <f ca="1">IF(AJ187="",AR180,MAX(AJ187,50%))</f>
        <v>0.987375712682389</v>
      </c>
      <c r="AS187" s="1">
        <f ca="1">IF(AK187="",AS180,MIN(AK187,50%))</f>
        <v>1.2624287317611045E-2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 ca="1">-_xlfn.NORM.S.INV(IF(AS187=0,0.01%,AS187))</f>
        <v>2.237578197787669</v>
      </c>
      <c r="BB187" s="10"/>
      <c r="BC187" s="10"/>
      <c r="BG187" t="s">
        <v>2</v>
      </c>
      <c r="BH187" s="10"/>
      <c r="BI187" s="10">
        <f ca="1">BA187-$BA$5</f>
        <v>-0.17525616925857612</v>
      </c>
      <c r="BJ187" s="10"/>
      <c r="BK187" s="10"/>
    </row>
    <row r="188" spans="1:64">
      <c r="A188" s="11"/>
      <c r="B188" t="s">
        <v>1</v>
      </c>
      <c r="C188" s="1">
        <v>0</v>
      </c>
      <c r="D188" s="1">
        <f ca="1">(1-F188)/3</f>
        <v>0.11226492871011225</v>
      </c>
      <c r="E188" s="1">
        <f ca="1">(1-F188)/3*2</f>
        <v>0.22452985742022449</v>
      </c>
      <c r="F188" s="1">
        <f ca="1">HLOOKUP(A185,Yixin_part!$2:$7,4,0)</f>
        <v>0.66320521386966325</v>
      </c>
      <c r="G188" s="1">
        <v>0</v>
      </c>
      <c r="H188" s="1">
        <v>0</v>
      </c>
      <c r="K188" t="s">
        <v>1</v>
      </c>
      <c r="L188" s="1">
        <f t="shared" ref="L188:L190" ca="1" si="415">IF(TYPE(D188)=1,IF(D188&gt;100%,100%,IF(D188&lt;0,0,D188)),D188)</f>
        <v>0.11226492871011225</v>
      </c>
      <c r="M188" s="1">
        <f t="shared" ca="1" si="403"/>
        <v>0.22452985742022449</v>
      </c>
      <c r="N188" s="1">
        <f t="shared" ca="1" si="404"/>
        <v>0.66320521386966325</v>
      </c>
      <c r="O188" s="1">
        <f t="shared" si="405"/>
        <v>0</v>
      </c>
      <c r="P188" s="1">
        <f t="shared" si="406"/>
        <v>0</v>
      </c>
      <c r="S188" t="s">
        <v>1</v>
      </c>
      <c r="T188" s="1">
        <f t="shared" ref="T188:T190" ca="1" si="416">IFERROR(L188/SUM($L188:$P188),"")</f>
        <v>0.11226492871011225</v>
      </c>
      <c r="U188" s="1">
        <f t="shared" ca="1" si="407"/>
        <v>0.22452985742022449</v>
      </c>
      <c r="V188" s="1">
        <f t="shared" ca="1" si="408"/>
        <v>0.66320521386966325</v>
      </c>
      <c r="W188" s="1">
        <f t="shared" ca="1" si="409"/>
        <v>0</v>
      </c>
      <c r="X188" s="1">
        <f t="shared" ca="1" si="410"/>
        <v>0</v>
      </c>
      <c r="AA188" t="s">
        <v>1</v>
      </c>
      <c r="AB188" s="1">
        <f t="shared" ref="AB188:AB190" ca="1" si="417">IFERROR(T188,"")</f>
        <v>0.11226492871011225</v>
      </c>
      <c r="AC188" s="1">
        <f t="shared" ca="1" si="411"/>
        <v>0.22452985742022449</v>
      </c>
      <c r="AD188" s="1">
        <f t="shared" ca="1" si="412"/>
        <v>0.66320521386966325</v>
      </c>
      <c r="AE188" s="1">
        <f t="shared" ca="1" si="413"/>
        <v>0</v>
      </c>
      <c r="AF188" s="1">
        <f t="shared" ca="1" si="414"/>
        <v>0</v>
      </c>
      <c r="AI188" t="s">
        <v>1</v>
      </c>
      <c r="AJ188" s="1">
        <f ca="1">IF(AB188="","",(SUM(AB188)))</f>
        <v>0.11226492871011225</v>
      </c>
      <c r="AK188" s="1">
        <f ca="1">IFERROR(AC188,"")</f>
        <v>0.22452985742022449</v>
      </c>
      <c r="AL188" s="1">
        <f ca="1">IF(AD188="","",(SUM(AD188:AF188)))</f>
        <v>0.66320521386966325</v>
      </c>
      <c r="AM188" s="1">
        <v>0</v>
      </c>
      <c r="AN188" s="1">
        <v>0</v>
      </c>
      <c r="AP188" s="34">
        <f ca="1">IF(AK188&gt;=MAX(AJ188,AL188),0,(MAX(AJ188,AL188)-AK188)/(2*MAX(AJ188,AL188)+MIN(AJ188,AL188)))</f>
        <v>0.30491615393486843</v>
      </c>
      <c r="AQ188" t="s">
        <v>1</v>
      </c>
      <c r="AR188" s="1">
        <f ca="1">IF(AK188="",AR181,AJ188*(1-$AP188))</f>
        <v>7.8033538426052637E-2</v>
      </c>
      <c r="AS188" s="1">
        <f ca="1">IF(AK188="",AS181,AK188+AJ188*$AP188+AL188*$AP188)</f>
        <v>0.46098323078697367</v>
      </c>
      <c r="AT188" s="1">
        <f ca="1">IF(AK188="",AT181,AL188*(1-$AP188))</f>
        <v>0.46098323078697373</v>
      </c>
      <c r="AU188" s="1">
        <v>0</v>
      </c>
      <c r="AV188" s="1">
        <v>0</v>
      </c>
      <c r="AW188" s="1"/>
      <c r="AY188" t="s">
        <v>1</v>
      </c>
      <c r="AZ188" s="10">
        <f ca="1">_xlfn.NORM.S.INV(IF(AR188=0,0.01%,AR188))</f>
        <v>-1.4184237804201631</v>
      </c>
      <c r="BA188" s="10"/>
      <c r="BB188" s="10">
        <f ca="1">-_xlfn.NORM.S.INV(IF(AT188=0,0.01%,AT188))</f>
        <v>9.795697046314987E-2</v>
      </c>
      <c r="BC188" s="10"/>
      <c r="BG188" t="s">
        <v>1</v>
      </c>
      <c r="BH188" s="10">
        <f ca="1">AZ188-$AZ$6</f>
        <v>-0.27993498042083531</v>
      </c>
      <c r="BI188" s="10"/>
      <c r="BJ188" s="10">
        <f ca="1">BB188-$BB$6</f>
        <v>-6.247376026126826E-2</v>
      </c>
      <c r="BK188" s="10"/>
    </row>
    <row r="189" spans="1:64">
      <c r="A189" s="11"/>
      <c r="B189" t="s">
        <v>0</v>
      </c>
      <c r="C189" s="1">
        <v>0</v>
      </c>
      <c r="D189" s="1">
        <v>0</v>
      </c>
      <c r="E189" s="1">
        <f ca="1">(1-G189)/3</f>
        <v>3.1457664330654667E-2</v>
      </c>
      <c r="F189" s="1">
        <f ca="1">(1-G189)/3*2</f>
        <v>6.2915328661309333E-2</v>
      </c>
      <c r="G189" s="1">
        <f ca="1">HLOOKUP(A185,Yixin_part!$2:$7,5,0)</f>
        <v>0.905627007008036</v>
      </c>
      <c r="H189" s="1">
        <v>0</v>
      </c>
      <c r="K189" t="s">
        <v>0</v>
      </c>
      <c r="L189" s="1">
        <f t="shared" si="415"/>
        <v>0</v>
      </c>
      <c r="M189" s="1">
        <f t="shared" ca="1" si="403"/>
        <v>3.1457664330654667E-2</v>
      </c>
      <c r="N189" s="1">
        <f t="shared" ca="1" si="404"/>
        <v>6.2915328661309333E-2</v>
      </c>
      <c r="O189" s="1">
        <f t="shared" ca="1" si="405"/>
        <v>0.905627007008036</v>
      </c>
      <c r="P189" s="1">
        <f t="shared" si="406"/>
        <v>0</v>
      </c>
      <c r="S189" t="s">
        <v>0</v>
      </c>
      <c r="T189" s="1">
        <f t="shared" ca="1" si="416"/>
        <v>0</v>
      </c>
      <c r="U189" s="1">
        <f t="shared" ca="1" si="407"/>
        <v>3.1457664330654667E-2</v>
      </c>
      <c r="V189" s="1">
        <f t="shared" ca="1" si="408"/>
        <v>6.2915328661309333E-2</v>
      </c>
      <c r="W189" s="1">
        <f t="shared" ca="1" si="409"/>
        <v>0.905627007008036</v>
      </c>
      <c r="X189" s="1">
        <f t="shared" ca="1" si="410"/>
        <v>0</v>
      </c>
      <c r="AA189" t="s">
        <v>0</v>
      </c>
      <c r="AB189" s="1">
        <f t="shared" ca="1" si="417"/>
        <v>0</v>
      </c>
      <c r="AC189" s="1">
        <f t="shared" ca="1" si="411"/>
        <v>3.1457664330654667E-2</v>
      </c>
      <c r="AD189" s="1">
        <f t="shared" ca="1" si="412"/>
        <v>6.2915328661309333E-2</v>
      </c>
      <c r="AE189" s="1">
        <f t="shared" ca="1" si="413"/>
        <v>0.905627007008036</v>
      </c>
      <c r="AF189" s="1">
        <f t="shared" ca="1" si="414"/>
        <v>0</v>
      </c>
      <c r="AI189" t="s">
        <v>0</v>
      </c>
      <c r="AJ189" s="1">
        <v>0</v>
      </c>
      <c r="AK189" s="1">
        <f ca="1">IF(AC189="","",(SUM(AB189:AC189)))</f>
        <v>3.1457664330654667E-2</v>
      </c>
      <c r="AL189" s="1">
        <f ca="1">IFERROR(AD189,"")</f>
        <v>6.2915328661309333E-2</v>
      </c>
      <c r="AM189" s="1">
        <f ca="1">IF(AE189="","",(SUM(AE189:AF189)))</f>
        <v>0.905627007008036</v>
      </c>
      <c r="AN189" s="1">
        <v>0</v>
      </c>
      <c r="AP189" s="34">
        <f ca="1">IF(AL189&gt;=MAX(AK189,AM189),0,(MAX(AK189,AM189)-AL189)/(2*MAX(AK189,AM189)+MIN(AK189,AM189)))</f>
        <v>0.45732150517589604</v>
      </c>
      <c r="AQ189" t="s">
        <v>0</v>
      </c>
      <c r="AR189" s="1">
        <v>0</v>
      </c>
      <c r="AS189" s="1">
        <f ca="1">IF(AL189="",AS182,AK189*(1-$AP189))</f>
        <v>1.7071397929641578E-2</v>
      </c>
      <c r="AT189" s="1">
        <f ca="1">IF(AL189="",AT182,AL189+AK189*$AP189+AM189*$AP189)</f>
        <v>0.49146430103517919</v>
      </c>
      <c r="AU189" s="1">
        <f ca="1">IF(AL189="",AU182,AM189*(1-$AP189))</f>
        <v>0.49146430103517919</v>
      </c>
      <c r="AV189" s="1">
        <v>0</v>
      </c>
      <c r="AW189" s="1"/>
      <c r="AY189" t="s">
        <v>0</v>
      </c>
      <c r="AZ189" s="10"/>
      <c r="BA189" s="10">
        <f ca="1">_xlfn.NORM.S.INV(IF(AS189=0,0.01%,AS189))</f>
        <v>-2.1183812104657256</v>
      </c>
      <c r="BB189" s="10"/>
      <c r="BC189" s="10">
        <f ca="1">-_xlfn.NORM.S.INV(IF(AU189=0,0.01%,AU189))</f>
        <v>2.1397457065281702E-2</v>
      </c>
      <c r="BG189" t="s">
        <v>0</v>
      </c>
      <c r="BH189" s="10"/>
      <c r="BI189" s="10">
        <f ca="1">BA189-$BA$7</f>
        <v>-0.19704064497207807</v>
      </c>
      <c r="BJ189" s="10"/>
      <c r="BK189" s="10">
        <f ca="1">BC189-$BC$7</f>
        <v>-1.288036875162055E-2</v>
      </c>
    </row>
    <row r="190" spans="1:64">
      <c r="A190" s="11"/>
      <c r="B190" t="s">
        <v>42</v>
      </c>
      <c r="C190" s="1">
        <v>0</v>
      </c>
      <c r="D190" s="1">
        <v>0</v>
      </c>
      <c r="E190" s="1">
        <v>0</v>
      </c>
      <c r="F190" s="1">
        <f ca="1">(1-H190)/3</f>
        <v>2.8054625945613882E-2</v>
      </c>
      <c r="G190" s="1">
        <f ca="1">(1-H190)/3*2</f>
        <v>5.6109251891227764E-2</v>
      </c>
      <c r="H190" s="1">
        <f ca="1">MIN(HLOOKUP(A185,Yixin_part!$2:$7,6,0),1)</f>
        <v>0.91583612216315835</v>
      </c>
      <c r="K190" t="s">
        <v>42</v>
      </c>
      <c r="L190" s="1">
        <f t="shared" si="415"/>
        <v>0</v>
      </c>
      <c r="M190" s="1">
        <f t="shared" si="403"/>
        <v>0</v>
      </c>
      <c r="N190" s="1">
        <f t="shared" ca="1" si="404"/>
        <v>2.8054625945613882E-2</v>
      </c>
      <c r="O190" s="1">
        <f t="shared" ca="1" si="405"/>
        <v>5.6109251891227764E-2</v>
      </c>
      <c r="P190" s="1">
        <f t="shared" ca="1" si="406"/>
        <v>0.91583612216315835</v>
      </c>
      <c r="S190" t="s">
        <v>42</v>
      </c>
      <c r="T190" s="1">
        <f t="shared" ca="1" si="416"/>
        <v>0</v>
      </c>
      <c r="U190" s="1">
        <f t="shared" ca="1" si="407"/>
        <v>0</v>
      </c>
      <c r="V190" s="1">
        <f t="shared" ca="1" si="408"/>
        <v>2.8054625945613882E-2</v>
      </c>
      <c r="W190" s="1">
        <f t="shared" ca="1" si="409"/>
        <v>5.6109251891227764E-2</v>
      </c>
      <c r="X190" s="1">
        <f t="shared" ca="1" si="410"/>
        <v>0.91583612216315835</v>
      </c>
      <c r="AA190" t="s">
        <v>42</v>
      </c>
      <c r="AB190" s="1">
        <f t="shared" ca="1" si="417"/>
        <v>0</v>
      </c>
      <c r="AC190" s="1">
        <f t="shared" ca="1" si="411"/>
        <v>0</v>
      </c>
      <c r="AD190" s="1">
        <f t="shared" ca="1" si="412"/>
        <v>2.8054625945613882E-2</v>
      </c>
      <c r="AE190" s="1">
        <f t="shared" ca="1" si="413"/>
        <v>5.6109251891227764E-2</v>
      </c>
      <c r="AF190" s="1">
        <f t="shared" ca="1" si="414"/>
        <v>0.91583612216315835</v>
      </c>
      <c r="AI190" t="s">
        <v>42</v>
      </c>
      <c r="AJ190" s="1">
        <v>0</v>
      </c>
      <c r="AK190" s="1">
        <v>0</v>
      </c>
      <c r="AL190" s="1">
        <f ca="1">IF(AD190="","",(SUM(AB190:AD190)))</f>
        <v>2.8054625945613882E-2</v>
      </c>
      <c r="AM190" s="1">
        <f ca="1">IFERROR(AE190,"")</f>
        <v>5.6109251891227764E-2</v>
      </c>
      <c r="AN190" s="1">
        <f ca="1">IF(AF190="","",(SUM(AF190)))</f>
        <v>0.91583612216315835</v>
      </c>
      <c r="AP190" s="34">
        <f ca="1">IF(AM190&gt;=MAX(AL190,AN190),0,(MAX(AL190,AN190)-AM190)/(2*MAX(AL190,AN190)+MIN(AL190,AN190)))</f>
        <v>0.46228663144831628</v>
      </c>
      <c r="AQ190" t="s">
        <v>42</v>
      </c>
      <c r="AR190" s="1">
        <v>0</v>
      </c>
      <c r="AS190" s="1">
        <v>0</v>
      </c>
      <c r="AT190" s="1">
        <f ca="1">IF(AM190="",AT183,AL190*(1-$AP190))</f>
        <v>1.5085347420673505E-2</v>
      </c>
      <c r="AU190" s="1">
        <f ca="1">IF(AM190="",AU183,AM190+AL190*$AP190+AN190*$AP190)</f>
        <v>0.49245732628966327</v>
      </c>
      <c r="AV190" s="1">
        <f ca="1">IF(AM190="",AV183,AN190*(1-$AP190))</f>
        <v>0.49245732628966321</v>
      </c>
      <c r="AW190" s="1"/>
      <c r="AY190" t="s">
        <v>42</v>
      </c>
      <c r="AZ190" s="10"/>
      <c r="BA190" s="10"/>
      <c r="BB190" s="10">
        <f ca="1">_xlfn.NORM.S.INV(IF(AT190=0,0.01%,AT190))</f>
        <v>-2.1678421996464401</v>
      </c>
      <c r="BC190" s="10"/>
      <c r="BD190" s="10">
        <f ca="1">-_xlfn.NORM.S.INV(IF(AV190=0,0.01%,AV190))</f>
        <v>1.8907805734452627E-2</v>
      </c>
      <c r="BG190" t="s">
        <v>42</v>
      </c>
      <c r="BH190" s="10"/>
      <c r="BI190" s="10"/>
      <c r="BJ190" s="10">
        <f ca="1">BB190-$BB$8</f>
        <v>-0.19383061160571158</v>
      </c>
      <c r="BK190" s="10"/>
      <c r="BL190" s="10">
        <f ca="1">BD190-$BD$8</f>
        <v>-1.1414775862669681E-2</v>
      </c>
    </row>
    <row r="192" spans="1:64">
      <c r="A192" s="9">
        <f ca="1">IF(RIGHT(A185,2)="12",(VALUE(LEFT(A185,4))+1)*100+1,A185+1)</f>
        <v>201903</v>
      </c>
      <c r="J192" s="9">
        <f ca="1">$A192</f>
        <v>201903</v>
      </c>
      <c r="R192" s="9">
        <f ca="1">$A192</f>
        <v>201903</v>
      </c>
      <c r="Z192" s="9">
        <f ca="1">$A192</f>
        <v>201903</v>
      </c>
      <c r="AH192" s="9">
        <f ca="1">$A192</f>
        <v>201903</v>
      </c>
      <c r="AP192" s="9">
        <f ca="1">$A192</f>
        <v>201903</v>
      </c>
      <c r="AX192" s="9">
        <f ca="1">$A192</f>
        <v>201903</v>
      </c>
      <c r="BF192" s="9">
        <f ca="1">$A192</f>
        <v>201903</v>
      </c>
    </row>
    <row r="193" spans="1:64">
      <c r="A193" s="11"/>
      <c r="C193" t="s">
        <v>33</v>
      </c>
      <c r="D193" t="s">
        <v>2</v>
      </c>
      <c r="E193" t="s">
        <v>1</v>
      </c>
      <c r="F193" t="s">
        <v>0</v>
      </c>
      <c r="G193" t="s">
        <v>42</v>
      </c>
      <c r="H193" t="s">
        <v>32</v>
      </c>
      <c r="L193" t="s">
        <v>2</v>
      </c>
      <c r="M193" t="s">
        <v>1</v>
      </c>
      <c r="N193" t="s">
        <v>0</v>
      </c>
      <c r="O193" t="s">
        <v>42</v>
      </c>
      <c r="P193" t="s">
        <v>32</v>
      </c>
      <c r="T193" t="s">
        <v>2</v>
      </c>
      <c r="U193" t="s">
        <v>1</v>
      </c>
      <c r="V193" t="s">
        <v>0</v>
      </c>
      <c r="W193" t="s">
        <v>42</v>
      </c>
      <c r="X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 ca="1">AVERAGE(BH194:BL197)</f>
        <v>0.23594557544085268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/>
      <c r="B194" t="s">
        <v>2</v>
      </c>
      <c r="C194" s="1">
        <v>0.05</v>
      </c>
      <c r="D194" s="1">
        <f ca="1">1-C194-E194</f>
        <v>0.94459929555952438</v>
      </c>
      <c r="E194" s="1">
        <f ca="1">HLOOKUP(A192,Yixin_part!$2:$7,3,0)</f>
        <v>5.4007044404755884E-3</v>
      </c>
      <c r="F194" s="1">
        <v>0</v>
      </c>
      <c r="G194" s="1">
        <v>0</v>
      </c>
      <c r="H194" s="1">
        <v>0</v>
      </c>
      <c r="K194" t="s">
        <v>2</v>
      </c>
      <c r="L194" s="1">
        <f ca="1">IF(TYPE(D194)=1,IF(D194&gt;100%,100%,IF(D194&lt;0,0,D194)),D194)</f>
        <v>0.94459929555952438</v>
      </c>
      <c r="M194" s="1">
        <f t="shared" ref="M194:M197" ca="1" si="418">IF(TYPE(E194)=1,IF(E194&gt;100%,100%,IF(E194&lt;0,0,E194)),E194)</f>
        <v>5.4007044404755884E-3</v>
      </c>
      <c r="N194" s="1">
        <f t="shared" ref="N194:N197" si="419">IF(TYPE(F194)=1,IF(F194&gt;100%,100%,IF(F194&lt;0,0,F194)),F194)</f>
        <v>0</v>
      </c>
      <c r="O194" s="1">
        <f t="shared" ref="O194:O197" si="420">IF(TYPE(G194)=1,IF(G194&gt;100%,100%,IF(G194&lt;0,0,G194)),G194)</f>
        <v>0</v>
      </c>
      <c r="P194" s="1">
        <f t="shared" ref="P194:P197" si="421">IF(TYPE(H194)=1,IF(H194&gt;100%,100%,IF(H194&lt;0,0,H194)),H194)</f>
        <v>0</v>
      </c>
      <c r="S194" t="s">
        <v>2</v>
      </c>
      <c r="T194" s="1">
        <f ca="1">IFERROR(L194/SUM($L194:$P194),"")</f>
        <v>0.99431504795739412</v>
      </c>
      <c r="U194" s="1">
        <f t="shared" ref="U194:U197" ca="1" si="422">IFERROR(M194/SUM($L194:$P194),"")</f>
        <v>5.6849520426058824E-3</v>
      </c>
      <c r="V194" s="1">
        <f t="shared" ref="V194:V197" ca="1" si="423">IFERROR(N194/SUM($L194:$P194),"")</f>
        <v>0</v>
      </c>
      <c r="W194" s="1">
        <f t="shared" ref="W194:W197" ca="1" si="424">IFERROR(O194/SUM($L194:$P194),"")</f>
        <v>0</v>
      </c>
      <c r="X194" s="1">
        <f t="shared" ref="X194:X197" ca="1" si="425">IFERROR(P194/SUM($L194:$P194),"")</f>
        <v>0</v>
      </c>
      <c r="AA194" t="s">
        <v>2</v>
      </c>
      <c r="AB194" s="1">
        <f ca="1">IFERROR(T194,"")</f>
        <v>0.99431504795739412</v>
      </c>
      <c r="AC194" s="1">
        <f t="shared" ref="AC194:AC197" ca="1" si="426">IFERROR(U194,"")</f>
        <v>5.6849520426058824E-3</v>
      </c>
      <c r="AD194" s="1">
        <f t="shared" ref="AD194:AD197" ca="1" si="427">IFERROR(V194,"")</f>
        <v>0</v>
      </c>
      <c r="AE194" s="1">
        <f t="shared" ref="AE194:AE197" ca="1" si="428">IFERROR(W194,"")</f>
        <v>0</v>
      </c>
      <c r="AF194" s="1">
        <f t="shared" ref="AF194:AF197" ca="1" si="429">IFERROR(X194,"")</f>
        <v>0</v>
      </c>
      <c r="AI194" t="s">
        <v>2</v>
      </c>
      <c r="AJ194" s="1">
        <f ca="1">IFERROR(AB194,"")</f>
        <v>0.99431504795739412</v>
      </c>
      <c r="AK194" s="1">
        <f ca="1">IF(AC194="","",SUM(AC194:AF194))</f>
        <v>5.6849520426058824E-3</v>
      </c>
      <c r="AL194" s="1">
        <v>0</v>
      </c>
      <c r="AM194" s="1">
        <v>0</v>
      </c>
      <c r="AN194" s="1">
        <v>0</v>
      </c>
      <c r="AQ194" t="s">
        <v>2</v>
      </c>
      <c r="AR194" s="1">
        <f ca="1">IF(AJ194="",AR187,MAX(AJ194,50%))</f>
        <v>0.99431504795739412</v>
      </c>
      <c r="AS194" s="1">
        <f ca="1">IF(AK194="",AS187,MIN(AK194,50%))</f>
        <v>5.6849520426058824E-3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 ca="1">-_xlfn.NORM.S.INV(IF(AS194=0,0.01%,AS194))</f>
        <v>2.5311196963377123</v>
      </c>
      <c r="BB194" s="10"/>
      <c r="BC194" s="10"/>
      <c r="BG194" t="s">
        <v>2</v>
      </c>
      <c r="BH194" s="10"/>
      <c r="BI194" s="10">
        <f ca="1">BA194-$BA$5</f>
        <v>0.11828532929146718</v>
      </c>
      <c r="BJ194" s="10"/>
      <c r="BK194" s="10"/>
    </row>
    <row r="195" spans="1:64">
      <c r="A195" s="11"/>
      <c r="B195" t="s">
        <v>1</v>
      </c>
      <c r="C195" s="1">
        <v>0</v>
      </c>
      <c r="D195" s="1">
        <f ca="1">(1-F195)/3</f>
        <v>0.24003091574595614</v>
      </c>
      <c r="E195" s="1">
        <f ca="1">(1-F195)/3*2</f>
        <v>0.48006183149191228</v>
      </c>
      <c r="F195" s="1">
        <f ca="1">HLOOKUP(A192,Yixin_part!$2:$7,4,0)</f>
        <v>0.27990725276213158</v>
      </c>
      <c r="G195" s="1">
        <v>0</v>
      </c>
      <c r="H195" s="1">
        <v>0</v>
      </c>
      <c r="K195" t="s">
        <v>1</v>
      </c>
      <c r="L195" s="1">
        <f t="shared" ref="L195:L197" ca="1" si="430">IF(TYPE(D195)=1,IF(D195&gt;100%,100%,IF(D195&lt;0,0,D195)),D195)</f>
        <v>0.24003091574595614</v>
      </c>
      <c r="M195" s="1">
        <f t="shared" ca="1" si="418"/>
        <v>0.48006183149191228</v>
      </c>
      <c r="N195" s="1">
        <f t="shared" ca="1" si="419"/>
        <v>0.27990725276213158</v>
      </c>
      <c r="O195" s="1">
        <f t="shared" si="420"/>
        <v>0</v>
      </c>
      <c r="P195" s="1">
        <f t="shared" si="421"/>
        <v>0</v>
      </c>
      <c r="S195" t="s">
        <v>1</v>
      </c>
      <c r="T195" s="1">
        <f t="shared" ref="T195:T197" ca="1" si="431">IFERROR(L195/SUM($L195:$P195),"")</f>
        <v>0.24003091574595614</v>
      </c>
      <c r="U195" s="1">
        <f t="shared" ca="1" si="422"/>
        <v>0.48006183149191228</v>
      </c>
      <c r="V195" s="1">
        <f t="shared" ca="1" si="423"/>
        <v>0.27990725276213158</v>
      </c>
      <c r="W195" s="1">
        <f t="shared" ca="1" si="424"/>
        <v>0</v>
      </c>
      <c r="X195" s="1">
        <f t="shared" ca="1" si="425"/>
        <v>0</v>
      </c>
      <c r="AA195" t="s">
        <v>1</v>
      </c>
      <c r="AB195" s="1">
        <f t="shared" ref="AB195:AB197" ca="1" si="432">IFERROR(T195,"")</f>
        <v>0.24003091574595614</v>
      </c>
      <c r="AC195" s="1">
        <f t="shared" ca="1" si="426"/>
        <v>0.48006183149191228</v>
      </c>
      <c r="AD195" s="1">
        <f t="shared" ca="1" si="427"/>
        <v>0.27990725276213158</v>
      </c>
      <c r="AE195" s="1">
        <f t="shared" ca="1" si="428"/>
        <v>0</v>
      </c>
      <c r="AF195" s="1">
        <f t="shared" ca="1" si="429"/>
        <v>0</v>
      </c>
      <c r="AI195" t="s">
        <v>1</v>
      </c>
      <c r="AJ195" s="1">
        <f ca="1">IF(AB195="","",(SUM(AB195)))</f>
        <v>0.24003091574595614</v>
      </c>
      <c r="AK195" s="1">
        <f ca="1">IFERROR(AC195,"")</f>
        <v>0.48006183149191228</v>
      </c>
      <c r="AL195" s="1">
        <f ca="1">IF(AD195="","",(SUM(AD195:AF195)))</f>
        <v>0.27990725276213158</v>
      </c>
      <c r="AM195" s="1">
        <v>0</v>
      </c>
      <c r="AN195" s="1">
        <v>0</v>
      </c>
      <c r="AP195" s="34">
        <f ca="1">IF(AK195&gt;=MAX(AJ195,AL195),0,(MAX(AJ195,AL195)-AK195)/(2*MAX(AJ195,AL195)+MIN(AJ195,AL195)))</f>
        <v>0</v>
      </c>
      <c r="AQ195" t="s">
        <v>1</v>
      </c>
      <c r="AR195" s="1">
        <f ca="1">IF(AK195="",AR188,AJ195*(1-$AP195))</f>
        <v>0.24003091574595614</v>
      </c>
      <c r="AS195" s="1">
        <f ca="1">IF(AK195="",AS188,AK195+AJ195*$AP195+AL195*$AP195)</f>
        <v>0.48006183149191228</v>
      </c>
      <c r="AT195" s="1">
        <f ca="1">IF(AK195="",AT188,AL195*(1-$AP195))</f>
        <v>0.27990725276213158</v>
      </c>
      <c r="AU195" s="1">
        <v>0</v>
      </c>
      <c r="AV195" s="1">
        <v>0</v>
      </c>
      <c r="AW195" s="1"/>
      <c r="AY195" t="s">
        <v>1</v>
      </c>
      <c r="AZ195" s="10">
        <f ca="1">_xlfn.NORM.S.INV(IF(AR195=0,0.01%,AR195))</f>
        <v>-0.70620311824032633</v>
      </c>
      <c r="BA195" s="10"/>
      <c r="BB195" s="10">
        <f ca="1">-_xlfn.NORM.S.INV(IF(AT195=0,0.01%,AT195))</f>
        <v>0.5831170516984856</v>
      </c>
      <c r="BC195" s="10"/>
      <c r="BG195" t="s">
        <v>1</v>
      </c>
      <c r="BH195" s="10">
        <f ca="1">AZ195-$AZ$6</f>
        <v>0.43228568175900151</v>
      </c>
      <c r="BI195" s="10"/>
      <c r="BJ195" s="10">
        <f ca="1">BB195-$BB$6</f>
        <v>0.42268632097406744</v>
      </c>
      <c r="BK195" s="10"/>
    </row>
    <row r="196" spans="1:64">
      <c r="A196" s="11"/>
      <c r="B196" t="s">
        <v>0</v>
      </c>
      <c r="C196" s="1">
        <v>0</v>
      </c>
      <c r="D196" s="1">
        <v>0</v>
      </c>
      <c r="E196" s="1">
        <f ca="1">(1-G196)/3</f>
        <v>8.7889688548894077E-2</v>
      </c>
      <c r="F196" s="1">
        <f ca="1">(1-G196)/3*2</f>
        <v>0.17577937709778815</v>
      </c>
      <c r="G196" s="1">
        <f ca="1">HLOOKUP(A192,Yixin_part!$2:$7,5,0)</f>
        <v>0.73633093435331776</v>
      </c>
      <c r="H196" s="1">
        <v>0</v>
      </c>
      <c r="K196" t="s">
        <v>0</v>
      </c>
      <c r="L196" s="1">
        <f t="shared" si="430"/>
        <v>0</v>
      </c>
      <c r="M196" s="1">
        <f t="shared" ca="1" si="418"/>
        <v>8.7889688548894077E-2</v>
      </c>
      <c r="N196" s="1">
        <f t="shared" ca="1" si="419"/>
        <v>0.17577937709778815</v>
      </c>
      <c r="O196" s="1">
        <f t="shared" ca="1" si="420"/>
        <v>0.73633093435331776</v>
      </c>
      <c r="P196" s="1">
        <f t="shared" si="421"/>
        <v>0</v>
      </c>
      <c r="S196" t="s">
        <v>0</v>
      </c>
      <c r="T196" s="1">
        <f t="shared" ca="1" si="431"/>
        <v>0</v>
      </c>
      <c r="U196" s="1">
        <f t="shared" ca="1" si="422"/>
        <v>8.7889688548894077E-2</v>
      </c>
      <c r="V196" s="1">
        <f t="shared" ca="1" si="423"/>
        <v>0.17577937709778815</v>
      </c>
      <c r="W196" s="1">
        <f t="shared" ca="1" si="424"/>
        <v>0.73633093435331776</v>
      </c>
      <c r="X196" s="1">
        <f t="shared" ca="1" si="425"/>
        <v>0</v>
      </c>
      <c r="AA196" t="s">
        <v>0</v>
      </c>
      <c r="AB196" s="1">
        <f t="shared" ca="1" si="432"/>
        <v>0</v>
      </c>
      <c r="AC196" s="1">
        <f t="shared" ca="1" si="426"/>
        <v>8.7889688548894077E-2</v>
      </c>
      <c r="AD196" s="1">
        <f t="shared" ca="1" si="427"/>
        <v>0.17577937709778815</v>
      </c>
      <c r="AE196" s="1">
        <f t="shared" ca="1" si="428"/>
        <v>0.73633093435331776</v>
      </c>
      <c r="AF196" s="1">
        <f t="shared" ca="1" si="429"/>
        <v>0</v>
      </c>
      <c r="AI196" t="s">
        <v>0</v>
      </c>
      <c r="AJ196" s="1">
        <v>0</v>
      </c>
      <c r="AK196" s="1">
        <f ca="1">IF(AC196="","",(SUM(AB196:AC196)))</f>
        <v>8.7889688548894077E-2</v>
      </c>
      <c r="AL196" s="1">
        <f ca="1">IFERROR(AD196,"")</f>
        <v>0.17577937709778815</v>
      </c>
      <c r="AM196" s="1">
        <f ca="1">IF(AE196="","",(SUM(AE196:AF196)))</f>
        <v>0.73633093435331776</v>
      </c>
      <c r="AN196" s="1">
        <v>0</v>
      </c>
      <c r="AP196" s="34">
        <f ca="1">IF(AL196&gt;=MAX(AK196,AM196),0,(MAX(AK196,AM196)-AL196)/(2*MAX(AK196,AM196)+MIN(AK196,AM196)))</f>
        <v>0.3592009213981664</v>
      </c>
      <c r="AQ196" t="s">
        <v>0</v>
      </c>
      <c r="AR196" s="1">
        <v>0</v>
      </c>
      <c r="AS196" s="1">
        <f ca="1">IF(AL196="",AS189,AK196*(1-$AP196))</f>
        <v>5.6319631440733452E-2</v>
      </c>
      <c r="AT196" s="1">
        <f ca="1">IF(AL196="",AT189,AL196+AK196*$AP196+AM196*$AP196)</f>
        <v>0.47184018427963326</v>
      </c>
      <c r="AU196" s="1">
        <f ca="1">IF(AL196="",AU189,AM196*(1-$AP196))</f>
        <v>0.47184018427963326</v>
      </c>
      <c r="AV196" s="1">
        <v>0</v>
      </c>
      <c r="AW196" s="1"/>
      <c r="AY196" t="s">
        <v>0</v>
      </c>
      <c r="AZ196" s="10"/>
      <c r="BA196" s="10">
        <f ca="1">_xlfn.NORM.S.INV(IF(AS196=0,0.01%,AS196))</f>
        <v>-1.586441190201924</v>
      </c>
      <c r="BB196" s="10"/>
      <c r="BC196" s="10">
        <f ca="1">-_xlfn.NORM.S.INV(IF(AU196=0,0.01%,AU196))</f>
        <v>7.0644907621917649E-2</v>
      </c>
      <c r="BG196" t="s">
        <v>0</v>
      </c>
      <c r="BH196" s="10"/>
      <c r="BI196" s="10">
        <f ca="1">BA196-$BA$7</f>
        <v>0.33489937529172353</v>
      </c>
      <c r="BJ196" s="10"/>
      <c r="BK196" s="10">
        <f ca="1">BC196-$BC$7</f>
        <v>3.6367081805015397E-2</v>
      </c>
    </row>
    <row r="197" spans="1:64">
      <c r="A197" s="11"/>
      <c r="B197" t="s">
        <v>42</v>
      </c>
      <c r="C197" s="1">
        <v>0</v>
      </c>
      <c r="D197" s="1">
        <v>0</v>
      </c>
      <c r="E197" s="1">
        <v>0</v>
      </c>
      <c r="F197" s="1">
        <f ca="1">(1-H197)/3</f>
        <v>7.3737713131774352E-2</v>
      </c>
      <c r="G197" s="1">
        <f ca="1">(1-H197)/3*2</f>
        <v>0.1474754262635487</v>
      </c>
      <c r="H197" s="1">
        <f ca="1">MIN(HLOOKUP(A192,Yixin_part!$2:$7,6,0),1)</f>
        <v>0.77878686060467694</v>
      </c>
      <c r="K197" t="s">
        <v>42</v>
      </c>
      <c r="L197" s="1">
        <f t="shared" si="430"/>
        <v>0</v>
      </c>
      <c r="M197" s="1">
        <f t="shared" si="418"/>
        <v>0</v>
      </c>
      <c r="N197" s="1">
        <f t="shared" ca="1" si="419"/>
        <v>7.3737713131774352E-2</v>
      </c>
      <c r="O197" s="1">
        <f t="shared" ca="1" si="420"/>
        <v>0.1474754262635487</v>
      </c>
      <c r="P197" s="1">
        <f t="shared" ca="1" si="421"/>
        <v>0.77878686060467694</v>
      </c>
      <c r="S197" t="s">
        <v>42</v>
      </c>
      <c r="T197" s="1">
        <f t="shared" ca="1" si="431"/>
        <v>0</v>
      </c>
      <c r="U197" s="1">
        <f t="shared" ca="1" si="422"/>
        <v>0</v>
      </c>
      <c r="V197" s="1">
        <f t="shared" ca="1" si="423"/>
        <v>7.3737713131774352E-2</v>
      </c>
      <c r="W197" s="1">
        <f t="shared" ca="1" si="424"/>
        <v>0.1474754262635487</v>
      </c>
      <c r="X197" s="1">
        <f t="shared" ca="1" si="425"/>
        <v>0.77878686060467694</v>
      </c>
      <c r="AA197" t="s">
        <v>42</v>
      </c>
      <c r="AB197" s="1">
        <f t="shared" ca="1" si="432"/>
        <v>0</v>
      </c>
      <c r="AC197" s="1">
        <f t="shared" ca="1" si="426"/>
        <v>0</v>
      </c>
      <c r="AD197" s="1">
        <f t="shared" ca="1" si="427"/>
        <v>7.3737713131774352E-2</v>
      </c>
      <c r="AE197" s="1">
        <f t="shared" ca="1" si="428"/>
        <v>0.1474754262635487</v>
      </c>
      <c r="AF197" s="1">
        <f t="shared" ca="1" si="429"/>
        <v>0.77878686060467694</v>
      </c>
      <c r="AI197" t="s">
        <v>42</v>
      </c>
      <c r="AJ197" s="1">
        <v>0</v>
      </c>
      <c r="AK197" s="1">
        <v>0</v>
      </c>
      <c r="AL197" s="1">
        <f ca="1">IF(AD197="","",(SUM(AB197:AD197)))</f>
        <v>7.3737713131774352E-2</v>
      </c>
      <c r="AM197" s="1">
        <f ca="1">IFERROR(AE197,"")</f>
        <v>0.1474754262635487</v>
      </c>
      <c r="AN197" s="1">
        <f ca="1">IF(AF197="","",(SUM(AF197)))</f>
        <v>0.77878686060467694</v>
      </c>
      <c r="AP197" s="34">
        <f ca="1">IF(AM197&gt;=MAX(AL197,AN197),0,(MAX(AL197,AN197)-AM197)/(2*MAX(AL197,AN197)+MIN(AL197,AN197)))</f>
        <v>0.38699626634819073</v>
      </c>
      <c r="AQ197" t="s">
        <v>42</v>
      </c>
      <c r="AR197" s="1">
        <v>0</v>
      </c>
      <c r="AS197" s="1">
        <v>0</v>
      </c>
      <c r="AT197" s="1">
        <f ca="1">IF(AM197="",AT190,AL197*(1-$AP197))</f>
        <v>4.5201493460723725E-2</v>
      </c>
      <c r="AU197" s="1">
        <f ca="1">IF(AM197="",AU190,AM197+AL197*$AP197+AN197*$AP197)</f>
        <v>0.47739925326963817</v>
      </c>
      <c r="AV197" s="1">
        <f ca="1">IF(AM197="",AV190,AN197*(1-$AP197))</f>
        <v>0.47739925326963811</v>
      </c>
      <c r="AW197" s="1"/>
      <c r="AY197" t="s">
        <v>42</v>
      </c>
      <c r="AZ197" s="10"/>
      <c r="BA197" s="10"/>
      <c r="BB197" s="10">
        <f ca="1">_xlfn.NORM.S.INV(IF(AT197=0,0.01%,AT197))</f>
        <v>-1.6932757754376979</v>
      </c>
      <c r="BC197" s="10"/>
      <c r="BD197" s="10">
        <f ca="1">-_xlfn.NORM.S.INV(IF(AV197=0,0.01%,AV197))</f>
        <v>5.6682007958785356E-2</v>
      </c>
      <c r="BG197" t="s">
        <v>42</v>
      </c>
      <c r="BH197" s="10"/>
      <c r="BI197" s="10"/>
      <c r="BJ197" s="10">
        <f ca="1">BB197-$BB$8</f>
        <v>0.2807358126030306</v>
      </c>
      <c r="BK197" s="10"/>
      <c r="BL197" s="10">
        <f ca="1">BD197-$BD$8</f>
        <v>2.6359426361663049E-2</v>
      </c>
    </row>
    <row r="199" spans="1:64">
      <c r="A199" s="9">
        <f ca="1">IF(RIGHT(A192,2)="12",(VALUE(LEFT(A192,4))+1)*100+1,A192+1)</f>
        <v>201904</v>
      </c>
      <c r="J199" s="9">
        <f ca="1">$A199</f>
        <v>201904</v>
      </c>
      <c r="R199" s="9">
        <f ca="1">$A199</f>
        <v>201904</v>
      </c>
      <c r="Z199" s="9">
        <f ca="1">$A199</f>
        <v>201904</v>
      </c>
      <c r="AH199" s="9">
        <f ca="1">$A199</f>
        <v>201904</v>
      </c>
      <c r="AP199" s="9">
        <f ca="1">$A199</f>
        <v>201904</v>
      </c>
      <c r="AX199" s="9">
        <f ca="1">$A199</f>
        <v>201904</v>
      </c>
      <c r="BF199" s="9">
        <f ca="1">$A199</f>
        <v>201904</v>
      </c>
    </row>
    <row r="200" spans="1:64">
      <c r="A200" s="11"/>
      <c r="C200" t="s">
        <v>33</v>
      </c>
      <c r="D200" t="s">
        <v>2</v>
      </c>
      <c r="E200" t="s">
        <v>1</v>
      </c>
      <c r="F200" t="s">
        <v>0</v>
      </c>
      <c r="G200" t="s">
        <v>42</v>
      </c>
      <c r="H200" t="s">
        <v>32</v>
      </c>
      <c r="L200" t="s">
        <v>2</v>
      </c>
      <c r="M200" t="s">
        <v>1</v>
      </c>
      <c r="N200" t="s">
        <v>0</v>
      </c>
      <c r="O200" t="s">
        <v>42</v>
      </c>
      <c r="P200" t="s">
        <v>32</v>
      </c>
      <c r="T200" t="s">
        <v>2</v>
      </c>
      <c r="U200" t="s">
        <v>1</v>
      </c>
      <c r="V200" t="s">
        <v>0</v>
      </c>
      <c r="W200" t="s">
        <v>42</v>
      </c>
      <c r="X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 ca="1">AVERAGE(BH201:BL204)</f>
        <v>8.9600824316050418E-2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/>
      <c r="B201" t="s">
        <v>2</v>
      </c>
      <c r="C201" s="1">
        <v>0.05</v>
      </c>
      <c r="D201" s="1">
        <f ca="1">1-C201-E201</f>
        <v>0.94427266809514421</v>
      </c>
      <c r="E201" s="1">
        <f ca="1">HLOOKUP(A199,Yixin_part!$2:$7,3,0)</f>
        <v>5.7273319048557923E-3</v>
      </c>
      <c r="F201" s="1">
        <v>0</v>
      </c>
      <c r="G201" s="1">
        <v>0</v>
      </c>
      <c r="H201" s="1">
        <v>0</v>
      </c>
      <c r="K201" t="s">
        <v>2</v>
      </c>
      <c r="L201" s="1">
        <f ca="1">IF(TYPE(D201)=1,IF(D201&gt;100%,100%,IF(D201&lt;0,0,D201)),D201)</f>
        <v>0.94427266809514421</v>
      </c>
      <c r="M201" s="1">
        <f t="shared" ref="M201:M204" ca="1" si="433">IF(TYPE(E201)=1,IF(E201&gt;100%,100%,IF(E201&lt;0,0,E201)),E201)</f>
        <v>5.7273319048557923E-3</v>
      </c>
      <c r="N201" s="1">
        <f t="shared" ref="N201:N204" si="434">IF(TYPE(F201)=1,IF(F201&gt;100%,100%,IF(F201&lt;0,0,F201)),F201)</f>
        <v>0</v>
      </c>
      <c r="O201" s="1">
        <f t="shared" ref="O201:O204" si="435">IF(TYPE(G201)=1,IF(G201&gt;100%,100%,IF(G201&lt;0,0,G201)),G201)</f>
        <v>0</v>
      </c>
      <c r="P201" s="1">
        <f t="shared" ref="P201:P204" si="436">IF(TYPE(H201)=1,IF(H201&gt;100%,100%,IF(H201&lt;0,0,H201)),H201)</f>
        <v>0</v>
      </c>
      <c r="S201" t="s">
        <v>2</v>
      </c>
      <c r="T201" s="1">
        <f ca="1">IFERROR(L201/SUM($L201:$P201),"")</f>
        <v>0.9939712295738361</v>
      </c>
      <c r="U201" s="1">
        <f t="shared" ref="U201:U204" ca="1" si="437">IFERROR(M201/SUM($L201:$P201),"")</f>
        <v>6.0287704261639923E-3</v>
      </c>
      <c r="V201" s="1">
        <f t="shared" ref="V201:V204" ca="1" si="438">IFERROR(N201/SUM($L201:$P201),"")</f>
        <v>0</v>
      </c>
      <c r="W201" s="1">
        <f t="shared" ref="W201:W204" ca="1" si="439">IFERROR(O201/SUM($L201:$P201),"")</f>
        <v>0</v>
      </c>
      <c r="X201" s="1">
        <f t="shared" ref="X201:X204" ca="1" si="440">IFERROR(P201/SUM($L201:$P201),"")</f>
        <v>0</v>
      </c>
      <c r="AA201" t="s">
        <v>2</v>
      </c>
      <c r="AB201" s="1">
        <f ca="1">IFERROR(T201,"")</f>
        <v>0.9939712295738361</v>
      </c>
      <c r="AC201" s="1">
        <f t="shared" ref="AC201:AC204" ca="1" si="441">IFERROR(U201,"")</f>
        <v>6.0287704261639923E-3</v>
      </c>
      <c r="AD201" s="1">
        <f t="shared" ref="AD201:AD204" ca="1" si="442">IFERROR(V201,"")</f>
        <v>0</v>
      </c>
      <c r="AE201" s="1">
        <f t="shared" ref="AE201:AE204" ca="1" si="443">IFERROR(W201,"")</f>
        <v>0</v>
      </c>
      <c r="AF201" s="1">
        <f t="shared" ref="AF201:AF204" ca="1" si="444">IFERROR(X201,"")</f>
        <v>0</v>
      </c>
      <c r="AI201" t="s">
        <v>2</v>
      </c>
      <c r="AJ201" s="1">
        <f ca="1">IFERROR(AB201,"")</f>
        <v>0.9939712295738361</v>
      </c>
      <c r="AK201" s="1">
        <f ca="1">IF(AC201="","",SUM(AC201:AF201))</f>
        <v>6.0287704261639923E-3</v>
      </c>
      <c r="AL201" s="1">
        <v>0</v>
      </c>
      <c r="AM201" s="1">
        <v>0</v>
      </c>
      <c r="AN201" s="1">
        <v>0</v>
      </c>
      <c r="AQ201" t="s">
        <v>2</v>
      </c>
      <c r="AR201" s="1">
        <f ca="1">IF(AJ201="",AR194,MAX(AJ201,50%))</f>
        <v>0.9939712295738361</v>
      </c>
      <c r="AS201" s="1">
        <f ca="1">IF(AK201="",AS194,MIN(AK201,50%))</f>
        <v>6.0287704261639923E-3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 ca="1">-_xlfn.NORM.S.INV(IF(AS201=0,0.01%,AS201))</f>
        <v>2.5104558210324632</v>
      </c>
      <c r="BB201" s="10"/>
      <c r="BC201" s="10"/>
      <c r="BG201" t="s">
        <v>2</v>
      </c>
      <c r="BH201" s="10"/>
      <c r="BI201" s="10">
        <f ca="1">BA201-$BA$5</f>
        <v>9.7621453986218132E-2</v>
      </c>
      <c r="BJ201" s="10"/>
      <c r="BK201" s="10"/>
    </row>
    <row r="202" spans="1:64">
      <c r="A202" s="11"/>
      <c r="B202" t="s">
        <v>1</v>
      </c>
      <c r="C202" s="1">
        <v>0</v>
      </c>
      <c r="D202" s="1">
        <f ca="1">(1-F202)/3</f>
        <v>0.16371113885355329</v>
      </c>
      <c r="E202" s="1">
        <f ca="1">(1-F202)/3*2</f>
        <v>0.32742227770710658</v>
      </c>
      <c r="F202" s="1">
        <f ca="1">HLOOKUP(A199,Yixin_part!$2:$7,4,0)</f>
        <v>0.5088665834393401</v>
      </c>
      <c r="G202" s="1">
        <v>0</v>
      </c>
      <c r="H202" s="1">
        <v>0</v>
      </c>
      <c r="K202" t="s">
        <v>1</v>
      </c>
      <c r="L202" s="1">
        <f t="shared" ref="L202:L204" ca="1" si="445">IF(TYPE(D202)=1,IF(D202&gt;100%,100%,IF(D202&lt;0,0,D202)),D202)</f>
        <v>0.16371113885355329</v>
      </c>
      <c r="M202" s="1">
        <f t="shared" ca="1" si="433"/>
        <v>0.32742227770710658</v>
      </c>
      <c r="N202" s="1">
        <f t="shared" ca="1" si="434"/>
        <v>0.5088665834393401</v>
      </c>
      <c r="O202" s="1">
        <f t="shared" si="435"/>
        <v>0</v>
      </c>
      <c r="P202" s="1">
        <f t="shared" si="436"/>
        <v>0</v>
      </c>
      <c r="S202" t="s">
        <v>1</v>
      </c>
      <c r="T202" s="1">
        <f t="shared" ref="T202:T204" ca="1" si="446">IFERROR(L202/SUM($L202:$P202),"")</f>
        <v>0.16371113885355329</v>
      </c>
      <c r="U202" s="1">
        <f t="shared" ca="1" si="437"/>
        <v>0.32742227770710658</v>
      </c>
      <c r="V202" s="1">
        <f t="shared" ca="1" si="438"/>
        <v>0.5088665834393401</v>
      </c>
      <c r="W202" s="1">
        <f t="shared" ca="1" si="439"/>
        <v>0</v>
      </c>
      <c r="X202" s="1">
        <f t="shared" ca="1" si="440"/>
        <v>0</v>
      </c>
      <c r="AA202" t="s">
        <v>1</v>
      </c>
      <c r="AB202" s="1">
        <f t="shared" ref="AB202:AB204" ca="1" si="447">IFERROR(T202,"")</f>
        <v>0.16371113885355329</v>
      </c>
      <c r="AC202" s="1">
        <f t="shared" ca="1" si="441"/>
        <v>0.32742227770710658</v>
      </c>
      <c r="AD202" s="1">
        <f t="shared" ca="1" si="442"/>
        <v>0.5088665834393401</v>
      </c>
      <c r="AE202" s="1">
        <f t="shared" ca="1" si="443"/>
        <v>0</v>
      </c>
      <c r="AF202" s="1">
        <f t="shared" ca="1" si="444"/>
        <v>0</v>
      </c>
      <c r="AI202" t="s">
        <v>1</v>
      </c>
      <c r="AJ202" s="1">
        <f ca="1">IF(AB202="","",(SUM(AB202)))</f>
        <v>0.16371113885355329</v>
      </c>
      <c r="AK202" s="1">
        <f ca="1">IFERROR(AC202,"")</f>
        <v>0.32742227770710658</v>
      </c>
      <c r="AL202" s="1">
        <f ca="1">IF(AD202="","",(SUM(AD202:AF202)))</f>
        <v>0.5088665834393401</v>
      </c>
      <c r="AM202" s="1">
        <v>0</v>
      </c>
      <c r="AN202" s="1">
        <v>0</v>
      </c>
      <c r="AP202" s="34">
        <f ca="1">IF(AK202&gt;=MAX(AJ202,AL202),0,(MAX(AJ202,AL202)-AK202)/(2*MAX(AJ202,AL202)+MIN(AJ202,AL202)))</f>
        <v>0.1535783827065621</v>
      </c>
      <c r="AQ202" t="s">
        <v>1</v>
      </c>
      <c r="AR202" s="1">
        <f ca="1">IF(AK202="",AR195,AJ202*(1-$AP202))</f>
        <v>0.13856864691737517</v>
      </c>
      <c r="AS202" s="1">
        <f ca="1">IF(AK202="",AS195,AK202+AJ202*$AP202+AL202*$AP202)</f>
        <v>0.43071567654131238</v>
      </c>
      <c r="AT202" s="1">
        <f ca="1">IF(AK202="",AT195,AL202*(1-$AP202))</f>
        <v>0.43071567654131243</v>
      </c>
      <c r="AU202" s="1">
        <v>0</v>
      </c>
      <c r="AV202" s="1">
        <v>0</v>
      </c>
      <c r="AW202" s="1"/>
      <c r="AY202" t="s">
        <v>1</v>
      </c>
      <c r="AZ202" s="10">
        <f ca="1">_xlfn.NORM.S.INV(IF(AR202=0,0.01%,AR202))</f>
        <v>-1.0867726587462359</v>
      </c>
      <c r="BA202" s="10"/>
      <c r="BB202" s="10">
        <f ca="1">-_xlfn.NORM.S.INV(IF(AT202=0,0.01%,AT202))</f>
        <v>0.17455240057223295</v>
      </c>
      <c r="BC202" s="10"/>
      <c r="BG202" t="s">
        <v>1</v>
      </c>
      <c r="BH202" s="10">
        <f ca="1">AZ202-$AZ$6</f>
        <v>5.1716141253091985E-2</v>
      </c>
      <c r="BI202" s="10"/>
      <c r="BJ202" s="10">
        <f ca="1">BB202-$BB$6</f>
        <v>1.4121669847814822E-2</v>
      </c>
      <c r="BK202" s="10"/>
    </row>
    <row r="203" spans="1:64">
      <c r="A203" s="11"/>
      <c r="B203" t="s">
        <v>0</v>
      </c>
      <c r="C203" s="1">
        <v>0</v>
      </c>
      <c r="D203" s="1">
        <v>0</v>
      </c>
      <c r="E203" s="1">
        <f ca="1">(1-G203)/3</f>
        <v>6.4910883270534028E-2</v>
      </c>
      <c r="F203" s="1">
        <f ca="1">(1-G203)/3*2</f>
        <v>0.12982176654106806</v>
      </c>
      <c r="G203" s="1">
        <f ca="1">HLOOKUP(A199,Yixin_part!$2:$7,5,0)</f>
        <v>0.8052673501883979</v>
      </c>
      <c r="H203" s="1">
        <v>0</v>
      </c>
      <c r="K203" t="s">
        <v>0</v>
      </c>
      <c r="L203" s="1">
        <f t="shared" si="445"/>
        <v>0</v>
      </c>
      <c r="M203" s="1">
        <f t="shared" ca="1" si="433"/>
        <v>6.4910883270534028E-2</v>
      </c>
      <c r="N203" s="1">
        <f t="shared" ca="1" si="434"/>
        <v>0.12982176654106806</v>
      </c>
      <c r="O203" s="1">
        <f t="shared" ca="1" si="435"/>
        <v>0.8052673501883979</v>
      </c>
      <c r="P203" s="1">
        <f t="shared" si="436"/>
        <v>0</v>
      </c>
      <c r="S203" t="s">
        <v>0</v>
      </c>
      <c r="T203" s="1">
        <f t="shared" ca="1" si="446"/>
        <v>0</v>
      </c>
      <c r="U203" s="1">
        <f t="shared" ca="1" si="437"/>
        <v>6.4910883270534028E-2</v>
      </c>
      <c r="V203" s="1">
        <f t="shared" ca="1" si="438"/>
        <v>0.12982176654106806</v>
      </c>
      <c r="W203" s="1">
        <f t="shared" ca="1" si="439"/>
        <v>0.8052673501883979</v>
      </c>
      <c r="X203" s="1">
        <f t="shared" ca="1" si="440"/>
        <v>0</v>
      </c>
      <c r="AA203" t="s">
        <v>0</v>
      </c>
      <c r="AB203" s="1">
        <f t="shared" ca="1" si="447"/>
        <v>0</v>
      </c>
      <c r="AC203" s="1">
        <f t="shared" ca="1" si="441"/>
        <v>6.4910883270534028E-2</v>
      </c>
      <c r="AD203" s="1">
        <f t="shared" ca="1" si="442"/>
        <v>0.12982176654106806</v>
      </c>
      <c r="AE203" s="1">
        <f t="shared" ca="1" si="443"/>
        <v>0.8052673501883979</v>
      </c>
      <c r="AF203" s="1">
        <f t="shared" ca="1" si="444"/>
        <v>0</v>
      </c>
      <c r="AI203" t="s">
        <v>0</v>
      </c>
      <c r="AJ203" s="1">
        <v>0</v>
      </c>
      <c r="AK203" s="1">
        <f ca="1">IF(AC203="","",(SUM(AB203:AC203)))</f>
        <v>6.4910883270534028E-2</v>
      </c>
      <c r="AL203" s="1">
        <f ca="1">IFERROR(AD203,"")</f>
        <v>0.12982176654106806</v>
      </c>
      <c r="AM203" s="1">
        <f ca="1">IF(AE203="","",(SUM(AE203:AF203)))</f>
        <v>0.8052673501883979</v>
      </c>
      <c r="AN203" s="1">
        <v>0</v>
      </c>
      <c r="AP203" s="34">
        <f ca="1">IF(AL203&gt;=MAX(AK203,AM203),0,(MAX(AK203,AM203)-AL203)/(2*MAX(AK203,AM203)+MIN(AK203,AM203)))</f>
        <v>0.40314385035229333</v>
      </c>
      <c r="AQ203" t="s">
        <v>0</v>
      </c>
      <c r="AR203" s="1">
        <v>0</v>
      </c>
      <c r="AS203" s="1">
        <f ca="1">IF(AL203="",AS196,AK203*(1-$AP203))</f>
        <v>3.874245985908268E-2</v>
      </c>
      <c r="AT203" s="1">
        <f ca="1">IF(AL203="",AT196,AL203+AK203*$AP203+AM203*$AP203)</f>
        <v>0.48062877007045868</v>
      </c>
      <c r="AU203" s="1">
        <f ca="1">IF(AL203="",AU196,AM203*(1-$AP203))</f>
        <v>0.48062877007045868</v>
      </c>
      <c r="AV203" s="1">
        <v>0</v>
      </c>
      <c r="AW203" s="1"/>
      <c r="AY203" t="s">
        <v>0</v>
      </c>
      <c r="AZ203" s="10"/>
      <c r="BA203" s="10">
        <f ca="1">_xlfn.NORM.S.INV(IF(AS203=0,0.01%,AS203))</f>
        <v>-1.7654693339522611</v>
      </c>
      <c r="BB203" s="10"/>
      <c r="BC203" s="10">
        <f ca="1">-_xlfn.NORM.S.INV(IF(AU203=0,0.01%,AU203))</f>
        <v>4.8575568934278258E-2</v>
      </c>
      <c r="BG203" t="s">
        <v>0</v>
      </c>
      <c r="BH203" s="10"/>
      <c r="BI203" s="10">
        <f ca="1">BA203-$BA$7</f>
        <v>0.15587123154138638</v>
      </c>
      <c r="BJ203" s="10"/>
      <c r="BK203" s="10">
        <f ca="1">BC203-$BC$7</f>
        <v>1.4297743117376006E-2</v>
      </c>
    </row>
    <row r="204" spans="1:64">
      <c r="A204" s="11"/>
      <c r="B204" t="s">
        <v>42</v>
      </c>
      <c r="C204" s="1">
        <v>0</v>
      </c>
      <c r="D204" s="1">
        <v>0</v>
      </c>
      <c r="E204" s="1">
        <v>0</v>
      </c>
      <c r="F204" s="1">
        <f ca="1">(1-H204)/3</f>
        <v>7.2216075840997762E-2</v>
      </c>
      <c r="G204" s="1">
        <f ca="1">(1-H204)/3*2</f>
        <v>0.14443215168199552</v>
      </c>
      <c r="H204" s="1">
        <f ca="1">MIN(HLOOKUP(A199,Yixin_part!$2:$7,6,0),1)</f>
        <v>0.78335177247700671</v>
      </c>
      <c r="K204" t="s">
        <v>42</v>
      </c>
      <c r="L204" s="1">
        <f t="shared" si="445"/>
        <v>0</v>
      </c>
      <c r="M204" s="1">
        <f t="shared" si="433"/>
        <v>0</v>
      </c>
      <c r="N204" s="1">
        <f t="shared" ca="1" si="434"/>
        <v>7.2216075840997762E-2</v>
      </c>
      <c r="O204" s="1">
        <f t="shared" ca="1" si="435"/>
        <v>0.14443215168199552</v>
      </c>
      <c r="P204" s="1">
        <f t="shared" ca="1" si="436"/>
        <v>0.78335177247700671</v>
      </c>
      <c r="S204" t="s">
        <v>42</v>
      </c>
      <c r="T204" s="1">
        <f t="shared" ca="1" si="446"/>
        <v>0</v>
      </c>
      <c r="U204" s="1">
        <f t="shared" ca="1" si="437"/>
        <v>0</v>
      </c>
      <c r="V204" s="1">
        <f t="shared" ca="1" si="438"/>
        <v>7.2216075840997762E-2</v>
      </c>
      <c r="W204" s="1">
        <f t="shared" ca="1" si="439"/>
        <v>0.14443215168199552</v>
      </c>
      <c r="X204" s="1">
        <f t="shared" ca="1" si="440"/>
        <v>0.78335177247700671</v>
      </c>
      <c r="AA204" t="s">
        <v>42</v>
      </c>
      <c r="AB204" s="1">
        <f t="shared" ca="1" si="447"/>
        <v>0</v>
      </c>
      <c r="AC204" s="1">
        <f t="shared" ca="1" si="441"/>
        <v>0</v>
      </c>
      <c r="AD204" s="1">
        <f t="shared" ca="1" si="442"/>
        <v>7.2216075840997762E-2</v>
      </c>
      <c r="AE204" s="1">
        <f t="shared" ca="1" si="443"/>
        <v>0.14443215168199552</v>
      </c>
      <c r="AF204" s="1">
        <f t="shared" ca="1" si="444"/>
        <v>0.78335177247700671</v>
      </c>
      <c r="AI204" t="s">
        <v>42</v>
      </c>
      <c r="AJ204" s="1">
        <v>0</v>
      </c>
      <c r="AK204" s="1">
        <v>0</v>
      </c>
      <c r="AL204" s="1">
        <f ca="1">IF(AD204="","",(SUM(AB204:AD204)))</f>
        <v>7.2216075840997762E-2</v>
      </c>
      <c r="AM204" s="1">
        <f ca="1">IFERROR(AE204,"")</f>
        <v>0.14443215168199552</v>
      </c>
      <c r="AN204" s="1">
        <f ca="1">IF(AF204="","",(SUM(AF204)))</f>
        <v>0.78335177247700671</v>
      </c>
      <c r="AP204" s="34">
        <f ca="1">IF(AM204&gt;=MAX(AL204,AN204),0,(MAX(AL204,AN204)-AM204)/(2*MAX(AL204,AN204)+MIN(AL204,AN204)))</f>
        <v>0.38984194995791344</v>
      </c>
      <c r="AQ204" t="s">
        <v>42</v>
      </c>
      <c r="AR204" s="1">
        <v>0</v>
      </c>
      <c r="AS204" s="1">
        <v>0</v>
      </c>
      <c r="AT204" s="1">
        <f ca="1">IF(AM204="",AT197,AL204*(1-$AP204))</f>
        <v>4.4063220016834631E-2</v>
      </c>
      <c r="AU204" s="1">
        <f ca="1">IF(AM204="",AU197,AM204+AL204*$AP204+AN204*$AP204)</f>
        <v>0.47796838999158264</v>
      </c>
      <c r="AV204" s="1">
        <f ca="1">IF(AM204="",AV197,AN204*(1-$AP204))</f>
        <v>0.4779683899915827</v>
      </c>
      <c r="AW204" s="1"/>
      <c r="AY204" t="s">
        <v>42</v>
      </c>
      <c r="AZ204" s="10"/>
      <c r="BA204" s="10"/>
      <c r="BB204" s="10">
        <f ca="1">_xlfn.NORM.S.INV(IF(AT204=0,0.01%,AT204))</f>
        <v>-1.7053646335228034</v>
      </c>
      <c r="BC204" s="10"/>
      <c r="BD204" s="10">
        <f ca="1">-_xlfn.NORM.S.INV(IF(AV204=0,0.01%,AV204))</f>
        <v>5.5253157545662755E-2</v>
      </c>
      <c r="BG204" t="s">
        <v>42</v>
      </c>
      <c r="BH204" s="10"/>
      <c r="BI204" s="10"/>
      <c r="BJ204" s="10">
        <f ca="1">BB204-$BB$8</f>
        <v>0.26864695451792509</v>
      </c>
      <c r="BK204" s="10"/>
      <c r="BL204" s="10">
        <f ca="1">BD204-$BD$8</f>
        <v>2.4930575948540448E-2</v>
      </c>
    </row>
    <row r="206" spans="1:64">
      <c r="A206" s="9">
        <f ca="1">IF(RIGHT(A199,2)="12",(VALUE(LEFT(A199,4))+1)*100+1,A199+1)</f>
        <v>201905</v>
      </c>
      <c r="J206" s="9">
        <f ca="1">$A206</f>
        <v>201905</v>
      </c>
      <c r="R206" s="9">
        <f ca="1">$A206</f>
        <v>201905</v>
      </c>
      <c r="Z206" s="9">
        <f ca="1">$A206</f>
        <v>201905</v>
      </c>
      <c r="AH206" s="9">
        <f ca="1">$A206</f>
        <v>201905</v>
      </c>
      <c r="AP206" s="9">
        <f ca="1">$A206</f>
        <v>201905</v>
      </c>
      <c r="AX206" s="9">
        <f ca="1">$A206</f>
        <v>201905</v>
      </c>
      <c r="BF206" s="9">
        <f ca="1">$A206</f>
        <v>201905</v>
      </c>
    </row>
    <row r="207" spans="1:64">
      <c r="A207" s="11"/>
      <c r="C207" t="s">
        <v>33</v>
      </c>
      <c r="D207" t="s">
        <v>2</v>
      </c>
      <c r="E207" t="s">
        <v>1</v>
      </c>
      <c r="F207" t="s">
        <v>0</v>
      </c>
      <c r="G207" t="s">
        <v>42</v>
      </c>
      <c r="H207" t="s">
        <v>32</v>
      </c>
      <c r="L207" t="s">
        <v>2</v>
      </c>
      <c r="M207" t="s">
        <v>1</v>
      </c>
      <c r="N207" t="s">
        <v>0</v>
      </c>
      <c r="O207" t="s">
        <v>42</v>
      </c>
      <c r="P207" t="s">
        <v>32</v>
      </c>
      <c r="T207" t="s">
        <v>2</v>
      </c>
      <c r="U207" t="s">
        <v>1</v>
      </c>
      <c r="V207" t="s">
        <v>0</v>
      </c>
      <c r="W207" t="s">
        <v>42</v>
      </c>
      <c r="X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 ca="1">AVERAGE(BH208:BL211)</f>
        <v>-4.1400092679837026E-2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/>
      <c r="B208" t="s">
        <v>2</v>
      </c>
      <c r="C208" s="1">
        <v>0.05</v>
      </c>
      <c r="D208" s="1">
        <f ca="1">1-C208-E208</f>
        <v>0.94516850911874162</v>
      </c>
      <c r="E208" s="1">
        <f ca="1">HLOOKUP(A206,Yixin_part!$2:$7,3,0)</f>
        <v>4.8314908812583874E-3</v>
      </c>
      <c r="F208" s="1">
        <v>0</v>
      </c>
      <c r="G208" s="1">
        <v>0</v>
      </c>
      <c r="H208" s="1">
        <v>0</v>
      </c>
      <c r="K208" t="s">
        <v>2</v>
      </c>
      <c r="L208" s="1">
        <f ca="1">IF(TYPE(D208)=1,IF(D208&gt;100%,100%,IF(D208&lt;0,0,D208)),D208)</f>
        <v>0.94516850911874162</v>
      </c>
      <c r="M208" s="1">
        <f t="shared" ref="M208:M211" ca="1" si="448">IF(TYPE(E208)=1,IF(E208&gt;100%,100%,IF(E208&lt;0,0,E208)),E208)</f>
        <v>4.8314908812583874E-3</v>
      </c>
      <c r="N208" s="1">
        <f t="shared" ref="N208:N211" si="449">IF(TYPE(F208)=1,IF(F208&gt;100%,100%,IF(F208&lt;0,0,F208)),F208)</f>
        <v>0</v>
      </c>
      <c r="O208" s="1">
        <f t="shared" ref="O208:O211" si="450">IF(TYPE(G208)=1,IF(G208&gt;100%,100%,IF(G208&lt;0,0,G208)),G208)</f>
        <v>0</v>
      </c>
      <c r="P208" s="1">
        <f t="shared" ref="P208:P211" si="451">IF(TYPE(H208)=1,IF(H208&gt;100%,100%,IF(H208&lt;0,0,H208)),H208)</f>
        <v>0</v>
      </c>
      <c r="S208" t="s">
        <v>2</v>
      </c>
      <c r="T208" s="1">
        <f ca="1">IFERROR(L208/SUM($L208:$P208),"")</f>
        <v>0.9949142201249912</v>
      </c>
      <c r="U208" s="1">
        <f t="shared" ref="U208:U211" ca="1" si="452">IFERROR(M208/SUM($L208:$P208),"")</f>
        <v>5.0857798750088288E-3</v>
      </c>
      <c r="V208" s="1">
        <f t="shared" ref="V208:V211" ca="1" si="453">IFERROR(N208/SUM($L208:$P208),"")</f>
        <v>0</v>
      </c>
      <c r="W208" s="1">
        <f t="shared" ref="W208:W211" ca="1" si="454">IFERROR(O208/SUM($L208:$P208),"")</f>
        <v>0</v>
      </c>
      <c r="X208" s="1">
        <f t="shared" ref="X208:X211" ca="1" si="455">IFERROR(P208/SUM($L208:$P208),"")</f>
        <v>0</v>
      </c>
      <c r="AA208" t="s">
        <v>2</v>
      </c>
      <c r="AB208" s="1">
        <f ca="1">IFERROR(T208,"")</f>
        <v>0.9949142201249912</v>
      </c>
      <c r="AC208" s="1">
        <f t="shared" ref="AC208:AC211" ca="1" si="456">IFERROR(U208,"")</f>
        <v>5.0857798750088288E-3</v>
      </c>
      <c r="AD208" s="1">
        <f t="shared" ref="AD208:AD211" ca="1" si="457">IFERROR(V208,"")</f>
        <v>0</v>
      </c>
      <c r="AE208" s="1">
        <f t="shared" ref="AE208:AE211" ca="1" si="458">IFERROR(W208,"")</f>
        <v>0</v>
      </c>
      <c r="AF208" s="1">
        <f t="shared" ref="AF208:AF211" ca="1" si="459">IFERROR(X208,"")</f>
        <v>0</v>
      </c>
      <c r="AI208" t="s">
        <v>2</v>
      </c>
      <c r="AJ208" s="1">
        <f ca="1">IFERROR(AB208,"")</f>
        <v>0.9949142201249912</v>
      </c>
      <c r="AK208" s="1">
        <f ca="1">IF(AC208="","",SUM(AC208:AF208))</f>
        <v>5.0857798750088288E-3</v>
      </c>
      <c r="AL208" s="1">
        <v>0</v>
      </c>
      <c r="AM208" s="1">
        <v>0</v>
      </c>
      <c r="AN208" s="1">
        <v>0</v>
      </c>
      <c r="AQ208" t="s">
        <v>2</v>
      </c>
      <c r="AR208" s="1">
        <f ca="1">IF(AJ208="",AR201,MAX(AJ208,50%))</f>
        <v>0.9949142201249912</v>
      </c>
      <c r="AS208" s="1">
        <f ca="1">IF(AK208="",AS201,MIN(AK208,50%))</f>
        <v>5.0857798750088288E-3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 ca="1">-_xlfn.NORM.S.INV(IF(AS208=0,0.01%,AS208))</f>
        <v>2.5699418144390607</v>
      </c>
      <c r="BB208" s="10"/>
      <c r="BC208" s="10"/>
      <c r="BG208" t="s">
        <v>2</v>
      </c>
      <c r="BH208" s="10"/>
      <c r="BI208" s="10">
        <f ca="1">BA208-$BA$5</f>
        <v>0.15710744739281557</v>
      </c>
      <c r="BJ208" s="10"/>
      <c r="BK208" s="10"/>
    </row>
    <row r="209" spans="1:64">
      <c r="A209" s="11"/>
      <c r="B209" t="s">
        <v>1</v>
      </c>
      <c r="C209" s="1">
        <v>0</v>
      </c>
      <c r="D209" s="1">
        <f ca="1">(1-F209)/3</f>
        <v>0.14913533558185751</v>
      </c>
      <c r="E209" s="1">
        <f ca="1">(1-F209)/3*2</f>
        <v>0.29827067116371503</v>
      </c>
      <c r="F209" s="1">
        <f ca="1">HLOOKUP(A206,Yixin_part!$2:$7,4,0)</f>
        <v>0.55259399325442748</v>
      </c>
      <c r="G209" s="1">
        <v>0</v>
      </c>
      <c r="H209" s="1">
        <v>0</v>
      </c>
      <c r="K209" t="s">
        <v>1</v>
      </c>
      <c r="L209" s="1">
        <f t="shared" ref="L209:L211" ca="1" si="460">IF(TYPE(D209)=1,IF(D209&gt;100%,100%,IF(D209&lt;0,0,D209)),D209)</f>
        <v>0.14913533558185751</v>
      </c>
      <c r="M209" s="1">
        <f t="shared" ca="1" si="448"/>
        <v>0.29827067116371503</v>
      </c>
      <c r="N209" s="1">
        <f t="shared" ca="1" si="449"/>
        <v>0.55259399325442748</v>
      </c>
      <c r="O209" s="1">
        <f t="shared" si="450"/>
        <v>0</v>
      </c>
      <c r="P209" s="1">
        <f t="shared" si="451"/>
        <v>0</v>
      </c>
      <c r="S209" t="s">
        <v>1</v>
      </c>
      <c r="T209" s="1">
        <f t="shared" ref="T209:T211" ca="1" si="461">IFERROR(L209/SUM($L209:$P209),"")</f>
        <v>0.14913533558185751</v>
      </c>
      <c r="U209" s="1">
        <f t="shared" ca="1" si="452"/>
        <v>0.29827067116371503</v>
      </c>
      <c r="V209" s="1">
        <f t="shared" ca="1" si="453"/>
        <v>0.55259399325442748</v>
      </c>
      <c r="W209" s="1">
        <f t="shared" ca="1" si="454"/>
        <v>0</v>
      </c>
      <c r="X209" s="1">
        <f t="shared" ca="1" si="455"/>
        <v>0</v>
      </c>
      <c r="AA209" t="s">
        <v>1</v>
      </c>
      <c r="AB209" s="1">
        <f t="shared" ref="AB209:AB211" ca="1" si="462">IFERROR(T209,"")</f>
        <v>0.14913533558185751</v>
      </c>
      <c r="AC209" s="1">
        <f t="shared" ca="1" si="456"/>
        <v>0.29827067116371503</v>
      </c>
      <c r="AD209" s="1">
        <f t="shared" ca="1" si="457"/>
        <v>0.55259399325442748</v>
      </c>
      <c r="AE209" s="1">
        <f t="shared" ca="1" si="458"/>
        <v>0</v>
      </c>
      <c r="AF209" s="1">
        <f t="shared" ca="1" si="459"/>
        <v>0</v>
      </c>
      <c r="AI209" t="s">
        <v>1</v>
      </c>
      <c r="AJ209" s="1">
        <f ca="1">IF(AB209="","",(SUM(AB209)))</f>
        <v>0.14913533558185751</v>
      </c>
      <c r="AK209" s="1">
        <f ca="1">IFERROR(AC209,"")</f>
        <v>0.29827067116371503</v>
      </c>
      <c r="AL209" s="1">
        <f ca="1">IF(AD209="","",(SUM(AD209:AF209)))</f>
        <v>0.55259399325442748</v>
      </c>
      <c r="AM209" s="1">
        <v>0</v>
      </c>
      <c r="AN209" s="1">
        <v>0</v>
      </c>
      <c r="AP209" s="34">
        <f ca="1">IF(AK209&gt;=MAX(AJ209,AL209),0,(MAX(AJ209,AL209)-AK209)/(2*MAX(AJ209,AL209)+MIN(AJ209,AL209)))</f>
        <v>0.2027573892724924</v>
      </c>
      <c r="AQ209" t="s">
        <v>1</v>
      </c>
      <c r="AR209" s="1">
        <f ca="1">IF(AK209="",AR202,AJ209*(1-$AP209))</f>
        <v>0.11889704429100303</v>
      </c>
      <c r="AS209" s="1">
        <f ca="1">IF(AK209="",AS202,AK209+AJ209*$AP209+AL209*$AP209)</f>
        <v>0.4405514778544985</v>
      </c>
      <c r="AT209" s="1">
        <f ca="1">IF(AK209="",AT202,AL209*(1-$AP209))</f>
        <v>0.4405514778544985</v>
      </c>
      <c r="AU209" s="1">
        <v>0</v>
      </c>
      <c r="AV209" s="1">
        <v>0</v>
      </c>
      <c r="AW209" s="1"/>
      <c r="AY209" t="s">
        <v>1</v>
      </c>
      <c r="AZ209" s="10">
        <f ca="1">_xlfn.NORM.S.INV(IF(AR209=0,0.01%,AR209))</f>
        <v>-1.1805184203892278</v>
      </c>
      <c r="BA209" s="10"/>
      <c r="BB209" s="10">
        <f ca="1">-_xlfn.NORM.S.INV(IF(AT209=0,0.01%,AT209))</f>
        <v>0.14957116944836424</v>
      </c>
      <c r="BC209" s="10"/>
      <c r="BG209" t="s">
        <v>1</v>
      </c>
      <c r="BH209" s="10">
        <f ca="1">AZ209-$AZ$6</f>
        <v>-4.2029620389899991E-2</v>
      </c>
      <c r="BI209" s="10"/>
      <c r="BJ209" s="10">
        <f ca="1">BB209-$BB$6</f>
        <v>-1.0859561276053892E-2</v>
      </c>
      <c r="BK209" s="10"/>
    </row>
    <row r="210" spans="1:64">
      <c r="A210" s="11"/>
      <c r="B210" t="s">
        <v>0</v>
      </c>
      <c r="C210" s="1">
        <v>0</v>
      </c>
      <c r="D210" s="1">
        <v>0</v>
      </c>
      <c r="E210" s="1">
        <f ca="1">(1-G210)/3</f>
        <v>3.4695445827956618E-2</v>
      </c>
      <c r="F210" s="1">
        <f ca="1">(1-G210)/3*2</f>
        <v>6.9390891655913237E-2</v>
      </c>
      <c r="G210" s="1">
        <f ca="1">HLOOKUP(A206,Yixin_part!$2:$7,5,0)</f>
        <v>0.89591366251613014</v>
      </c>
      <c r="H210" s="1">
        <v>0</v>
      </c>
      <c r="K210" t="s">
        <v>0</v>
      </c>
      <c r="L210" s="1">
        <f t="shared" si="460"/>
        <v>0</v>
      </c>
      <c r="M210" s="1">
        <f t="shared" ca="1" si="448"/>
        <v>3.4695445827956618E-2</v>
      </c>
      <c r="N210" s="1">
        <f t="shared" ca="1" si="449"/>
        <v>6.9390891655913237E-2</v>
      </c>
      <c r="O210" s="1">
        <f t="shared" ca="1" si="450"/>
        <v>0.89591366251613014</v>
      </c>
      <c r="P210" s="1">
        <f t="shared" si="451"/>
        <v>0</v>
      </c>
      <c r="S210" t="s">
        <v>0</v>
      </c>
      <c r="T210" s="1">
        <f t="shared" ca="1" si="461"/>
        <v>0</v>
      </c>
      <c r="U210" s="1">
        <f t="shared" ca="1" si="452"/>
        <v>3.4695445827956618E-2</v>
      </c>
      <c r="V210" s="1">
        <f t="shared" ca="1" si="453"/>
        <v>6.9390891655913237E-2</v>
      </c>
      <c r="W210" s="1">
        <f t="shared" ca="1" si="454"/>
        <v>0.89591366251613014</v>
      </c>
      <c r="X210" s="1">
        <f t="shared" ca="1" si="455"/>
        <v>0</v>
      </c>
      <c r="AA210" t="s">
        <v>0</v>
      </c>
      <c r="AB210" s="1">
        <f t="shared" ca="1" si="462"/>
        <v>0</v>
      </c>
      <c r="AC210" s="1">
        <f t="shared" ca="1" si="456"/>
        <v>3.4695445827956618E-2</v>
      </c>
      <c r="AD210" s="1">
        <f t="shared" ca="1" si="457"/>
        <v>6.9390891655913237E-2</v>
      </c>
      <c r="AE210" s="1">
        <f t="shared" ca="1" si="458"/>
        <v>0.89591366251613014</v>
      </c>
      <c r="AF210" s="1">
        <f t="shared" ca="1" si="459"/>
        <v>0</v>
      </c>
      <c r="AI210" t="s">
        <v>0</v>
      </c>
      <c r="AJ210" s="1">
        <v>0</v>
      </c>
      <c r="AK210" s="1">
        <f ca="1">IF(AC210="","",(SUM(AB210:AC210)))</f>
        <v>3.4695445827956618E-2</v>
      </c>
      <c r="AL210" s="1">
        <f ca="1">IFERROR(AD210,"")</f>
        <v>6.9390891655913237E-2</v>
      </c>
      <c r="AM210" s="1">
        <f ca="1">IF(AE210="","",(SUM(AE210:AF210)))</f>
        <v>0.89591366251613014</v>
      </c>
      <c r="AN210" s="1">
        <v>0</v>
      </c>
      <c r="AP210" s="34">
        <f ca="1">IF(AL210&gt;=MAX(AK210,AM210),0,(MAX(AK210,AM210)-AL210)/(2*MAX(AK210,AM210)+MIN(AK210,AM210)))</f>
        <v>0.45251161608620882</v>
      </c>
      <c r="AQ210" t="s">
        <v>0</v>
      </c>
      <c r="AR210" s="1">
        <v>0</v>
      </c>
      <c r="AS210" s="1">
        <f ca="1">IF(AL210="",AS203,AK210*(1-$AP210))</f>
        <v>1.8995353565516456E-2</v>
      </c>
      <c r="AT210" s="1">
        <f ca="1">IF(AL210="",AT203,AL210+AK210*$AP210+AM210*$AP210)</f>
        <v>0.49050232321724174</v>
      </c>
      <c r="AU210" s="1">
        <f ca="1">IF(AL210="",AU203,AM210*(1-$AP210))</f>
        <v>0.4905023232172418</v>
      </c>
      <c r="AV210" s="1">
        <v>0</v>
      </c>
      <c r="AW210" s="1"/>
      <c r="AY210" t="s">
        <v>0</v>
      </c>
      <c r="AZ210" s="10"/>
      <c r="BA210" s="10">
        <f ca="1">_xlfn.NORM.S.INV(IF(AS210=0,0.01%,AS210))</f>
        <v>-2.0749549830599698</v>
      </c>
      <c r="BB210" s="10"/>
      <c r="BC210" s="10">
        <f ca="1">-_xlfn.NORM.S.INV(IF(AU210=0,0.01%,AU210))</f>
        <v>2.3809394516127562E-2</v>
      </c>
      <c r="BG210" t="s">
        <v>0</v>
      </c>
      <c r="BH210" s="10"/>
      <c r="BI210" s="10">
        <f ca="1">BA210-$BA$7</f>
        <v>-0.15361441756632233</v>
      </c>
      <c r="BJ210" s="10"/>
      <c r="BK210" s="10">
        <f ca="1">BC210-$BC$7</f>
        <v>-1.046843130077469E-2</v>
      </c>
    </row>
    <row r="211" spans="1:64">
      <c r="A211" s="11"/>
      <c r="B211" t="s">
        <v>42</v>
      </c>
      <c r="C211" s="1">
        <v>0</v>
      </c>
      <c r="D211" s="1">
        <v>0</v>
      </c>
      <c r="E211" s="1">
        <v>0</v>
      </c>
      <c r="F211" s="1">
        <f ca="1">(1-H211)/3</f>
        <v>2.6534946377731721E-2</v>
      </c>
      <c r="G211" s="1">
        <f ca="1">(1-H211)/3*2</f>
        <v>5.3069892755463442E-2</v>
      </c>
      <c r="H211" s="1">
        <f ca="1">MIN(HLOOKUP(A206,Yixin_part!$2:$7,6,0),1)</f>
        <v>0.92039516086680484</v>
      </c>
      <c r="K211" t="s">
        <v>42</v>
      </c>
      <c r="L211" s="1">
        <f t="shared" si="460"/>
        <v>0</v>
      </c>
      <c r="M211" s="1">
        <f t="shared" si="448"/>
        <v>0</v>
      </c>
      <c r="N211" s="1">
        <f t="shared" ca="1" si="449"/>
        <v>2.6534946377731721E-2</v>
      </c>
      <c r="O211" s="1">
        <f t="shared" ca="1" si="450"/>
        <v>5.3069892755463442E-2</v>
      </c>
      <c r="P211" s="1">
        <f t="shared" ca="1" si="451"/>
        <v>0.92039516086680484</v>
      </c>
      <c r="S211" t="s">
        <v>42</v>
      </c>
      <c r="T211" s="1">
        <f t="shared" ca="1" si="461"/>
        <v>0</v>
      </c>
      <c r="U211" s="1">
        <f t="shared" ca="1" si="452"/>
        <v>0</v>
      </c>
      <c r="V211" s="1">
        <f t="shared" ca="1" si="453"/>
        <v>2.6534946377731721E-2</v>
      </c>
      <c r="W211" s="1">
        <f t="shared" ca="1" si="454"/>
        <v>5.3069892755463442E-2</v>
      </c>
      <c r="X211" s="1">
        <f t="shared" ca="1" si="455"/>
        <v>0.92039516086680484</v>
      </c>
      <c r="AA211" t="s">
        <v>42</v>
      </c>
      <c r="AB211" s="1">
        <f t="shared" ca="1" si="462"/>
        <v>0</v>
      </c>
      <c r="AC211" s="1">
        <f t="shared" ca="1" si="456"/>
        <v>0</v>
      </c>
      <c r="AD211" s="1">
        <f t="shared" ca="1" si="457"/>
        <v>2.6534946377731721E-2</v>
      </c>
      <c r="AE211" s="1">
        <f t="shared" ca="1" si="458"/>
        <v>5.3069892755463442E-2</v>
      </c>
      <c r="AF211" s="1">
        <f t="shared" ca="1" si="459"/>
        <v>0.92039516086680484</v>
      </c>
      <c r="AI211" t="s">
        <v>42</v>
      </c>
      <c r="AJ211" s="1">
        <v>0</v>
      </c>
      <c r="AK211" s="1">
        <v>0</v>
      </c>
      <c r="AL211" s="1">
        <f ca="1">IF(AD211="","",(SUM(AB211:AD211)))</f>
        <v>2.6534946377731721E-2</v>
      </c>
      <c r="AM211" s="1">
        <f ca="1">IFERROR(AE211,"")</f>
        <v>5.3069892755463442E-2</v>
      </c>
      <c r="AN211" s="1">
        <f ca="1">IF(AF211="","",(SUM(AF211)))</f>
        <v>0.92039516086680484</v>
      </c>
      <c r="AP211" s="34">
        <f ca="1">IF(AM211&gt;=MAX(AL211,AN211),0,(MAX(AL211,AN211)-AM211)/(2*MAX(AL211,AN211)+MIN(AL211,AN211)))</f>
        <v>0.46447465951584077</v>
      </c>
      <c r="AQ211" t="s">
        <v>42</v>
      </c>
      <c r="AR211" s="1">
        <v>0</v>
      </c>
      <c r="AS211" s="1">
        <v>0</v>
      </c>
      <c r="AT211" s="1">
        <f ca="1">IF(AM211="",AT204,AL211*(1-$AP211))</f>
        <v>1.4210136193663687E-2</v>
      </c>
      <c r="AU211" s="1">
        <f ca="1">IF(AM211="",AU204,AM211+AL211*$AP211+AN211*$AP211)</f>
        <v>0.49289493190316813</v>
      </c>
      <c r="AV211" s="1">
        <f ca="1">IF(AM211="",AV204,AN211*(1-$AP211))</f>
        <v>0.49289493190316819</v>
      </c>
      <c r="AW211" s="1"/>
      <c r="AY211" t="s">
        <v>42</v>
      </c>
      <c r="AZ211" s="10"/>
      <c r="BA211" s="10"/>
      <c r="BB211" s="10">
        <f ca="1">_xlfn.NORM.S.INV(IF(AT211=0,0.01%,AT211))</f>
        <v>-2.1914357782578846</v>
      </c>
      <c r="BC211" s="10"/>
      <c r="BD211" s="10">
        <f ca="1">-_xlfn.NORM.S.INV(IF(AV211=0,0.01%,AV211))</f>
        <v>1.781070619565453E-2</v>
      </c>
      <c r="BG211" t="s">
        <v>42</v>
      </c>
      <c r="BH211" s="10"/>
      <c r="BI211" s="10"/>
      <c r="BJ211" s="10">
        <f ca="1">BB211-$BB$8</f>
        <v>-0.21742419021715609</v>
      </c>
      <c r="BK211" s="10"/>
      <c r="BL211" s="10">
        <f ca="1">BD211-$BD$8</f>
        <v>-1.2511875401467778E-2</v>
      </c>
    </row>
    <row r="213" spans="1:64">
      <c r="A213" s="9">
        <f ca="1">IF(RIGHT(A206,2)="12",(VALUE(LEFT(A206,4))+1)*100+1,A206+1)</f>
        <v>201906</v>
      </c>
      <c r="J213" s="9">
        <f ca="1">$A213</f>
        <v>201906</v>
      </c>
      <c r="R213" s="9">
        <f ca="1">$A213</f>
        <v>201906</v>
      </c>
      <c r="Z213" s="9">
        <f ca="1">$A213</f>
        <v>201906</v>
      </c>
      <c r="AH213" s="9">
        <f ca="1">$A213</f>
        <v>201906</v>
      </c>
      <c r="AP213" s="9">
        <f ca="1">$A213</f>
        <v>201906</v>
      </c>
      <c r="AX213" s="9">
        <f ca="1">$A213</f>
        <v>201906</v>
      </c>
      <c r="BF213" s="9">
        <f ca="1">$A213</f>
        <v>201906</v>
      </c>
    </row>
    <row r="214" spans="1:64">
      <c r="A214" s="11"/>
      <c r="C214" t="s">
        <v>33</v>
      </c>
      <c r="D214" t="s">
        <v>2</v>
      </c>
      <c r="E214" t="s">
        <v>1</v>
      </c>
      <c r="F214" t="s">
        <v>0</v>
      </c>
      <c r="G214" t="s">
        <v>42</v>
      </c>
      <c r="H214" t="s">
        <v>32</v>
      </c>
      <c r="L214" t="s">
        <v>2</v>
      </c>
      <c r="M214" t="s">
        <v>1</v>
      </c>
      <c r="N214" t="s">
        <v>0</v>
      </c>
      <c r="O214" t="s">
        <v>42</v>
      </c>
      <c r="P214" t="s">
        <v>32</v>
      </c>
      <c r="T214" t="s">
        <v>2</v>
      </c>
      <c r="U214" t="s">
        <v>1</v>
      </c>
      <c r="V214" t="s">
        <v>0</v>
      </c>
      <c r="W214" t="s">
        <v>42</v>
      </c>
      <c r="X214" t="s">
        <v>32</v>
      </c>
      <c r="AB214" t="s">
        <v>2</v>
      </c>
      <c r="AC214" t="s">
        <v>1</v>
      </c>
      <c r="AD214" t="s">
        <v>0</v>
      </c>
      <c r="AE214" t="s">
        <v>42</v>
      </c>
      <c r="AF214" t="s">
        <v>32</v>
      </c>
      <c r="AJ214" t="s">
        <v>2</v>
      </c>
      <c r="AK214" t="s">
        <v>1</v>
      </c>
      <c r="AL214" t="s">
        <v>0</v>
      </c>
      <c r="AM214" t="s">
        <v>42</v>
      </c>
      <c r="AN214" t="s">
        <v>32</v>
      </c>
      <c r="AP214" s="9" t="s">
        <v>72</v>
      </c>
      <c r="AR214" t="s">
        <v>2</v>
      </c>
      <c r="AS214" t="s">
        <v>1</v>
      </c>
      <c r="AT214" t="s">
        <v>0</v>
      </c>
      <c r="AU214" t="s">
        <v>42</v>
      </c>
      <c r="AV214" t="s">
        <v>32</v>
      </c>
      <c r="AZ214" t="s">
        <v>2</v>
      </c>
      <c r="BA214" t="s">
        <v>1</v>
      </c>
      <c r="BB214" t="s">
        <v>0</v>
      </c>
      <c r="BC214" t="s">
        <v>42</v>
      </c>
      <c r="BD214" t="s">
        <v>32</v>
      </c>
      <c r="BG214" s="12">
        <f ca="1">AVERAGE(BH215:BL218)</f>
        <v>0.11056734226643486</v>
      </c>
      <c r="BH214" t="s">
        <v>2</v>
      </c>
      <c r="BI214" t="s">
        <v>1</v>
      </c>
      <c r="BJ214" t="s">
        <v>0</v>
      </c>
      <c r="BK214" t="s">
        <v>42</v>
      </c>
      <c r="BL214" t="s">
        <v>32</v>
      </c>
    </row>
    <row r="215" spans="1:64">
      <c r="A215" s="11"/>
      <c r="B215" t="s">
        <v>2</v>
      </c>
      <c r="C215" s="1">
        <v>0.05</v>
      </c>
      <c r="D215" s="1">
        <f ca="1">1-C215-E215</f>
        <v>0.94032394800129193</v>
      </c>
      <c r="E215" s="1">
        <f ca="1">HLOOKUP(A213,Yixin_part!$2:$7,3,0)</f>
        <v>9.6760519987080691E-3</v>
      </c>
      <c r="F215" s="1">
        <v>0</v>
      </c>
      <c r="G215" s="1">
        <v>0</v>
      </c>
      <c r="H215" s="1">
        <v>0</v>
      </c>
      <c r="K215" t="s">
        <v>2</v>
      </c>
      <c r="L215" s="1">
        <f ca="1">IF(TYPE(D215)=1,IF(D215&gt;100%,100%,IF(D215&lt;0,0,D215)),D215)</f>
        <v>0.94032394800129193</v>
      </c>
      <c r="M215" s="1">
        <f t="shared" ref="M215:M218" ca="1" si="463">IF(TYPE(E215)=1,IF(E215&gt;100%,100%,IF(E215&lt;0,0,E215)),E215)</f>
        <v>9.6760519987080691E-3</v>
      </c>
      <c r="N215" s="1">
        <f t="shared" ref="N215:N218" si="464">IF(TYPE(F215)=1,IF(F215&gt;100%,100%,IF(F215&lt;0,0,F215)),F215)</f>
        <v>0</v>
      </c>
      <c r="O215" s="1">
        <f t="shared" ref="O215:O218" si="465">IF(TYPE(G215)=1,IF(G215&gt;100%,100%,IF(G215&lt;0,0,G215)),G215)</f>
        <v>0</v>
      </c>
      <c r="P215" s="1">
        <f t="shared" ref="P215:P218" si="466">IF(TYPE(H215)=1,IF(H215&gt;100%,100%,IF(H215&lt;0,0,H215)),H215)</f>
        <v>0</v>
      </c>
      <c r="S215" t="s">
        <v>2</v>
      </c>
      <c r="T215" s="1">
        <f ca="1">IFERROR(L215/SUM($L215:$P215),"")</f>
        <v>0.98981468210662316</v>
      </c>
      <c r="U215" s="1">
        <f t="shared" ref="U215:U218" ca="1" si="467">IFERROR(M215/SUM($L215:$P215),"")</f>
        <v>1.0185317893376915E-2</v>
      </c>
      <c r="V215" s="1">
        <f t="shared" ref="V215:V218" ca="1" si="468">IFERROR(N215/SUM($L215:$P215),"")</f>
        <v>0</v>
      </c>
      <c r="W215" s="1">
        <f t="shared" ref="W215:W218" ca="1" si="469">IFERROR(O215/SUM($L215:$P215),"")</f>
        <v>0</v>
      </c>
      <c r="X215" s="1">
        <f t="shared" ref="X215:X218" ca="1" si="470">IFERROR(P215/SUM($L215:$P215),"")</f>
        <v>0</v>
      </c>
      <c r="AA215" t="s">
        <v>2</v>
      </c>
      <c r="AB215" s="1">
        <f ca="1">IFERROR(T215,"")</f>
        <v>0.98981468210662316</v>
      </c>
      <c r="AC215" s="1">
        <f t="shared" ref="AC215:AC218" ca="1" si="471">IFERROR(U215,"")</f>
        <v>1.0185317893376915E-2</v>
      </c>
      <c r="AD215" s="1">
        <f t="shared" ref="AD215:AD218" ca="1" si="472">IFERROR(V215,"")</f>
        <v>0</v>
      </c>
      <c r="AE215" s="1">
        <f t="shared" ref="AE215:AE218" ca="1" si="473">IFERROR(W215,"")</f>
        <v>0</v>
      </c>
      <c r="AF215" s="1">
        <f t="shared" ref="AF215:AF218" ca="1" si="474">IFERROR(X215,"")</f>
        <v>0</v>
      </c>
      <c r="AI215" t="s">
        <v>2</v>
      </c>
      <c r="AJ215" s="1">
        <f ca="1">IFERROR(AB215,"")</f>
        <v>0.98981468210662316</v>
      </c>
      <c r="AK215" s="1">
        <f ca="1">IF(AC215="","",SUM(AC215:AF215))</f>
        <v>1.0185317893376915E-2</v>
      </c>
      <c r="AL215" s="1">
        <v>0</v>
      </c>
      <c r="AM215" s="1">
        <v>0</v>
      </c>
      <c r="AN215" s="1">
        <v>0</v>
      </c>
      <c r="AQ215" t="s">
        <v>2</v>
      </c>
      <c r="AR215" s="1">
        <f ca="1">IF(AJ215="",AR208,MAX(AJ215,50%))</f>
        <v>0.98981468210662316</v>
      </c>
      <c r="AS215" s="1">
        <f ca="1">IF(AK215="",AS208,MIN(AK215,50%))</f>
        <v>1.0185317893376915E-2</v>
      </c>
      <c r="AT215" s="1">
        <v>0</v>
      </c>
      <c r="AU215" s="1">
        <v>0</v>
      </c>
      <c r="AV215" s="1">
        <v>0</v>
      </c>
      <c r="AW215" s="1"/>
      <c r="AY215" t="s">
        <v>2</v>
      </c>
      <c r="AZ215" s="10"/>
      <c r="BA215" s="10">
        <f ca="1">-_xlfn.NORM.S.INV(IF(AS215=0,0.01%,AS215))</f>
        <v>2.319450248297926</v>
      </c>
      <c r="BB215" s="10"/>
      <c r="BC215" s="10"/>
      <c r="BG215" t="s">
        <v>2</v>
      </c>
      <c r="BH215" s="10"/>
      <c r="BI215" s="10">
        <f ca="1">BA215-$BA$5</f>
        <v>-9.3384118748319089E-2</v>
      </c>
      <c r="BJ215" s="10"/>
      <c r="BK215" s="10"/>
    </row>
    <row r="216" spans="1:64">
      <c r="A216" s="11"/>
      <c r="B216" t="s">
        <v>1</v>
      </c>
      <c r="C216" s="1">
        <v>0</v>
      </c>
      <c r="D216" s="1">
        <f ca="1">(1-F216)/3</f>
        <v>0.11954810549626967</v>
      </c>
      <c r="E216" s="1">
        <f ca="1">(1-F216)/3*2</f>
        <v>0.23909621099253933</v>
      </c>
      <c r="F216" s="1">
        <f ca="1">HLOOKUP(A213,Yixin_part!$2:$7,4,0)</f>
        <v>0.64135568351119099</v>
      </c>
      <c r="G216" s="1">
        <v>0</v>
      </c>
      <c r="H216" s="1">
        <v>0</v>
      </c>
      <c r="K216" t="s">
        <v>1</v>
      </c>
      <c r="L216" s="1">
        <f t="shared" ref="L216:L218" ca="1" si="475">IF(TYPE(D216)=1,IF(D216&gt;100%,100%,IF(D216&lt;0,0,D216)),D216)</f>
        <v>0.11954810549626967</v>
      </c>
      <c r="M216" s="1">
        <f t="shared" ca="1" si="463"/>
        <v>0.23909621099253933</v>
      </c>
      <c r="N216" s="1">
        <f t="shared" ca="1" si="464"/>
        <v>0.64135568351119099</v>
      </c>
      <c r="O216" s="1">
        <f t="shared" si="465"/>
        <v>0</v>
      </c>
      <c r="P216" s="1">
        <f t="shared" si="466"/>
        <v>0</v>
      </c>
      <c r="S216" t="s">
        <v>1</v>
      </c>
      <c r="T216" s="1">
        <f t="shared" ref="T216:T218" ca="1" si="476">IFERROR(L216/SUM($L216:$P216),"")</f>
        <v>0.11954810549626967</v>
      </c>
      <c r="U216" s="1">
        <f t="shared" ca="1" si="467"/>
        <v>0.23909621099253933</v>
      </c>
      <c r="V216" s="1">
        <f t="shared" ca="1" si="468"/>
        <v>0.64135568351119099</v>
      </c>
      <c r="W216" s="1">
        <f t="shared" ca="1" si="469"/>
        <v>0</v>
      </c>
      <c r="X216" s="1">
        <f t="shared" ca="1" si="470"/>
        <v>0</v>
      </c>
      <c r="AA216" t="s">
        <v>1</v>
      </c>
      <c r="AB216" s="1">
        <f t="shared" ref="AB216:AB218" ca="1" si="477">IFERROR(T216,"")</f>
        <v>0.11954810549626967</v>
      </c>
      <c r="AC216" s="1">
        <f t="shared" ca="1" si="471"/>
        <v>0.23909621099253933</v>
      </c>
      <c r="AD216" s="1">
        <f t="shared" ca="1" si="472"/>
        <v>0.64135568351119099</v>
      </c>
      <c r="AE216" s="1">
        <f t="shared" ca="1" si="473"/>
        <v>0</v>
      </c>
      <c r="AF216" s="1">
        <f t="shared" ca="1" si="474"/>
        <v>0</v>
      </c>
      <c r="AI216" t="s">
        <v>1</v>
      </c>
      <c r="AJ216" s="1">
        <f ca="1">IF(AB216="","",(SUM(AB216)))</f>
        <v>0.11954810549626967</v>
      </c>
      <c r="AK216" s="1">
        <f ca="1">IFERROR(AC216,"")</f>
        <v>0.23909621099253933</v>
      </c>
      <c r="AL216" s="1">
        <f ca="1">IF(AD216="","",(SUM(AD216:AF216)))</f>
        <v>0.64135568351119099</v>
      </c>
      <c r="AM216" s="1">
        <v>0</v>
      </c>
      <c r="AN216" s="1">
        <v>0</v>
      </c>
      <c r="AP216" s="34">
        <f ca="1">IF(AK216&gt;=MAX(AJ216,AL216),0,(MAX(AJ216,AL216)-AK216)/(2*MAX(AJ216,AL216)+MIN(AJ216,AL216)))</f>
        <v>0.28686522031199985</v>
      </c>
      <c r="AQ216" t="s">
        <v>1</v>
      </c>
      <c r="AR216" s="1">
        <f ca="1">IF(AK216="",AR209,AJ216*(1-$AP216))</f>
        <v>8.5253911875200067E-2</v>
      </c>
      <c r="AS216" s="1">
        <f ca="1">IF(AK216="",AS209,AK216+AJ216*$AP216+AL216*$AP216)</f>
        <v>0.45737304406239998</v>
      </c>
      <c r="AT216" s="1">
        <f ca="1">IF(AK216="",AT209,AL216*(1-$AP216))</f>
        <v>0.45737304406239992</v>
      </c>
      <c r="AU216" s="1">
        <v>0</v>
      </c>
      <c r="AV216" s="1">
        <v>0</v>
      </c>
      <c r="AW216" s="1"/>
      <c r="AY216" t="s">
        <v>1</v>
      </c>
      <c r="AZ216" s="10">
        <f ca="1">_xlfn.NORM.S.INV(IF(AR216=0,0.01%,AR216))</f>
        <v>-1.3705739001198485</v>
      </c>
      <c r="BA216" s="10"/>
      <c r="BB216" s="10">
        <f ca="1">-_xlfn.NORM.S.INV(IF(AT216=0,0.01%,AT216))</f>
        <v>0.10705406545646988</v>
      </c>
      <c r="BC216" s="10"/>
      <c r="BG216" t="s">
        <v>1</v>
      </c>
      <c r="BH216" s="10">
        <f ca="1">AZ216-$AZ$6</f>
        <v>-0.23208510012052064</v>
      </c>
      <c r="BI216" s="10"/>
      <c r="BJ216" s="10">
        <f ca="1">BB216-$BB$6</f>
        <v>-5.3376665267948251E-2</v>
      </c>
      <c r="BK216" s="10"/>
    </row>
    <row r="217" spans="1:64">
      <c r="A217" s="11"/>
      <c r="B217" t="s">
        <v>0</v>
      </c>
      <c r="C217" s="1">
        <v>0</v>
      </c>
      <c r="D217" s="1">
        <v>0</v>
      </c>
      <c r="E217" s="1">
        <f ca="1">(1-G217)/3</f>
        <v>4.0035159870346337E-2</v>
      </c>
      <c r="F217" s="1">
        <f ca="1">(1-G217)/3*2</f>
        <v>8.0070319740692675E-2</v>
      </c>
      <c r="G217" s="1">
        <f ca="1">HLOOKUP(A213,Yixin_part!$2:$7,5,0)</f>
        <v>0.87989452038896099</v>
      </c>
      <c r="H217" s="1">
        <v>0</v>
      </c>
      <c r="K217" t="s">
        <v>0</v>
      </c>
      <c r="L217" s="1">
        <f t="shared" si="475"/>
        <v>0</v>
      </c>
      <c r="M217" s="1">
        <f t="shared" ca="1" si="463"/>
        <v>4.0035159870346337E-2</v>
      </c>
      <c r="N217" s="1">
        <f t="shared" ca="1" si="464"/>
        <v>8.0070319740692675E-2</v>
      </c>
      <c r="O217" s="1">
        <f t="shared" ca="1" si="465"/>
        <v>0.87989452038896099</v>
      </c>
      <c r="P217" s="1">
        <f t="shared" si="466"/>
        <v>0</v>
      </c>
      <c r="S217" t="s">
        <v>0</v>
      </c>
      <c r="T217" s="1">
        <f t="shared" ca="1" si="476"/>
        <v>0</v>
      </c>
      <c r="U217" s="1">
        <f t="shared" ca="1" si="467"/>
        <v>4.0035159870346337E-2</v>
      </c>
      <c r="V217" s="1">
        <f t="shared" ca="1" si="468"/>
        <v>8.0070319740692675E-2</v>
      </c>
      <c r="W217" s="1">
        <f t="shared" ca="1" si="469"/>
        <v>0.87989452038896099</v>
      </c>
      <c r="X217" s="1">
        <f t="shared" ca="1" si="470"/>
        <v>0</v>
      </c>
      <c r="AA217" t="s">
        <v>0</v>
      </c>
      <c r="AB217" s="1">
        <f t="shared" ca="1" si="477"/>
        <v>0</v>
      </c>
      <c r="AC217" s="1">
        <f t="shared" ca="1" si="471"/>
        <v>4.0035159870346337E-2</v>
      </c>
      <c r="AD217" s="1">
        <f t="shared" ca="1" si="472"/>
        <v>8.0070319740692675E-2</v>
      </c>
      <c r="AE217" s="1">
        <f t="shared" ca="1" si="473"/>
        <v>0.87989452038896099</v>
      </c>
      <c r="AF217" s="1">
        <f t="shared" ca="1" si="474"/>
        <v>0</v>
      </c>
      <c r="AI217" t="s">
        <v>0</v>
      </c>
      <c r="AJ217" s="1">
        <v>0</v>
      </c>
      <c r="AK217" s="1">
        <f ca="1">IF(AC217="","",(SUM(AB217:AC217)))</f>
        <v>4.0035159870346337E-2</v>
      </c>
      <c r="AL217" s="1">
        <f ca="1">IFERROR(AD217,"")</f>
        <v>8.0070319740692675E-2</v>
      </c>
      <c r="AM217" s="1">
        <f ca="1">IF(AE217="","",(SUM(AE217:AF217)))</f>
        <v>0.87989452038896099</v>
      </c>
      <c r="AN217" s="1">
        <v>0</v>
      </c>
      <c r="AP217" s="34">
        <f ca="1">IF(AL217&gt;=MAX(AK217,AM217),0,(MAX(AK217,AM217)-AL217)/(2*MAX(AK217,AM217)+MIN(AK217,AM217)))</f>
        <v>0.44439018008546849</v>
      </c>
      <c r="AQ217" t="s">
        <v>0</v>
      </c>
      <c r="AR217" s="1">
        <v>0</v>
      </c>
      <c r="AS217" s="1">
        <f ca="1">IF(AL217="",AS210,AK217*(1-$AP217))</f>
        <v>2.2243927965812607E-2</v>
      </c>
      <c r="AT217" s="1">
        <f ca="1">IF(AL217="",AT210,AL217+AK217*$AP217+AM217*$AP217)</f>
        <v>0.48887803601709373</v>
      </c>
      <c r="AU217" s="1">
        <f ca="1">IF(AL217="",AU210,AM217*(1-$AP217))</f>
        <v>0.48887803601709368</v>
      </c>
      <c r="AV217" s="1">
        <v>0</v>
      </c>
      <c r="AW217" s="1"/>
      <c r="AY217" t="s">
        <v>0</v>
      </c>
      <c r="AZ217" s="10"/>
      <c r="BA217" s="10">
        <f ca="1">_xlfn.NORM.S.INV(IF(AS217=0,0.01%,AS217))</f>
        <v>-2.0094648768709442</v>
      </c>
      <c r="BB217" s="10"/>
      <c r="BC217" s="10">
        <f ca="1">-_xlfn.NORM.S.INV(IF(AU217=0,0.01%,AU217))</f>
        <v>2.7882241666998549E-2</v>
      </c>
      <c r="BG217" t="s">
        <v>0</v>
      </c>
      <c r="BH217" s="10"/>
      <c r="BI217" s="10">
        <f ca="1">BA217-$BA$7</f>
        <v>-8.8124311377296705E-2</v>
      </c>
      <c r="BJ217" s="10"/>
      <c r="BK217" s="10">
        <f ca="1">BC217-$BC$7</f>
        <v>-6.3955841499037033E-3</v>
      </c>
    </row>
    <row r="218" spans="1:64">
      <c r="A218" s="11"/>
      <c r="B218" t="s">
        <v>42</v>
      </c>
      <c r="C218" s="1">
        <v>0</v>
      </c>
      <c r="D218" s="1">
        <v>0</v>
      </c>
      <c r="E218" s="1">
        <v>0</v>
      </c>
      <c r="F218" s="1">
        <f ca="1">(1-H218)/3</f>
        <v>0.1885442469570153</v>
      </c>
      <c r="G218" s="1">
        <f ca="1">(1-H218)/3*2</f>
        <v>0.3770884939140306</v>
      </c>
      <c r="H218" s="1">
        <f ca="1">MIN(HLOOKUP(A213,Yixin_part!$2:$7,6,0),1)</f>
        <v>0.43436725912895413</v>
      </c>
      <c r="K218" t="s">
        <v>42</v>
      </c>
      <c r="L218" s="1">
        <f t="shared" si="475"/>
        <v>0</v>
      </c>
      <c r="M218" s="1">
        <f t="shared" si="463"/>
        <v>0</v>
      </c>
      <c r="N218" s="1">
        <f t="shared" ca="1" si="464"/>
        <v>0.1885442469570153</v>
      </c>
      <c r="O218" s="1">
        <f t="shared" ca="1" si="465"/>
        <v>0.3770884939140306</v>
      </c>
      <c r="P218" s="1">
        <f t="shared" ca="1" si="466"/>
        <v>0.43436725912895413</v>
      </c>
      <c r="S218" t="s">
        <v>42</v>
      </c>
      <c r="T218" s="1">
        <f t="shared" ca="1" si="476"/>
        <v>0</v>
      </c>
      <c r="U218" s="1">
        <f t="shared" ca="1" si="467"/>
        <v>0</v>
      </c>
      <c r="V218" s="1">
        <f t="shared" ca="1" si="468"/>
        <v>0.1885442469570153</v>
      </c>
      <c r="W218" s="1">
        <f t="shared" ca="1" si="469"/>
        <v>0.3770884939140306</v>
      </c>
      <c r="X218" s="1">
        <f t="shared" ca="1" si="470"/>
        <v>0.43436725912895413</v>
      </c>
      <c r="AA218" t="s">
        <v>42</v>
      </c>
      <c r="AB218" s="1">
        <f t="shared" ca="1" si="477"/>
        <v>0</v>
      </c>
      <c r="AC218" s="1">
        <f t="shared" ca="1" si="471"/>
        <v>0</v>
      </c>
      <c r="AD218" s="1">
        <f t="shared" ca="1" si="472"/>
        <v>0.1885442469570153</v>
      </c>
      <c r="AE218" s="1">
        <f t="shared" ca="1" si="473"/>
        <v>0.3770884939140306</v>
      </c>
      <c r="AF218" s="1">
        <f t="shared" ca="1" si="474"/>
        <v>0.43436725912895413</v>
      </c>
      <c r="AI218" t="s">
        <v>42</v>
      </c>
      <c r="AJ218" s="1">
        <v>0</v>
      </c>
      <c r="AK218" s="1">
        <v>0</v>
      </c>
      <c r="AL218" s="1">
        <f ca="1">IF(AD218="","",(SUM(AB218:AD218)))</f>
        <v>0.1885442469570153</v>
      </c>
      <c r="AM218" s="1">
        <f ca="1">IFERROR(AE218,"")</f>
        <v>0.3770884939140306</v>
      </c>
      <c r="AN218" s="1">
        <f ca="1">IF(AF218="","",(SUM(AF218)))</f>
        <v>0.43436725912895413</v>
      </c>
      <c r="AP218" s="34">
        <f ca="1">IF(AM218&gt;=MAX(AL218,AN218),0,(MAX(AL218,AN218)-AM218)/(2*MAX(AL218,AN218)+MIN(AL218,AN218)))</f>
        <v>5.4175650830630188E-2</v>
      </c>
      <c r="AQ218" t="s">
        <v>42</v>
      </c>
      <c r="AR218" s="1">
        <v>0</v>
      </c>
      <c r="AS218" s="1">
        <v>0</v>
      </c>
      <c r="AT218" s="1">
        <f ca="1">IF(AM218="",AT211,AL218*(1-$AP218))</f>
        <v>0.17832973966774793</v>
      </c>
      <c r="AU218" s="1">
        <f ca="1">IF(AM218="",AU211,AM218+AL218*$AP218+AN218*$AP218)</f>
        <v>0.41083513016612605</v>
      </c>
      <c r="AV218" s="1">
        <f ca="1">IF(AM218="",AV211,AN218*(1-$AP218))</f>
        <v>0.41083513016612605</v>
      </c>
      <c r="AW218" s="1"/>
      <c r="AY218" t="s">
        <v>42</v>
      </c>
      <c r="AZ218" s="10"/>
      <c r="BA218" s="10"/>
      <c r="BB218" s="10">
        <f ca="1">_xlfn.NORM.S.INV(IF(AT218=0,0.01%,AT218))</f>
        <v>-0.92174906864774719</v>
      </c>
      <c r="BC218" s="10"/>
      <c r="BD218" s="10">
        <f ca="1">-_xlfn.NORM.S.INV(IF(AV218=0,0.01%,AV218))</f>
        <v>0.22539723773317338</v>
      </c>
      <c r="BG218" t="s">
        <v>42</v>
      </c>
      <c r="BH218" s="10"/>
      <c r="BI218" s="10"/>
      <c r="BJ218" s="10">
        <f ca="1">BB218-$BB$8</f>
        <v>1.0522625193929813</v>
      </c>
      <c r="BK218" s="10"/>
      <c r="BL218" s="10">
        <f ca="1">BD218-$BD$8</f>
        <v>0.19507465613605107</v>
      </c>
    </row>
    <row r="220" spans="1:64">
      <c r="A220" s="9">
        <f ca="1">IF(RIGHT(A213,2)="12",(VALUE(LEFT(A213,4))+1)*100+1,A213+1)</f>
        <v>201907</v>
      </c>
      <c r="J220" s="9">
        <f ca="1">$A220</f>
        <v>201907</v>
      </c>
      <c r="R220" s="9">
        <f ca="1">$A220</f>
        <v>201907</v>
      </c>
      <c r="Z220" s="9">
        <f ca="1">$A220</f>
        <v>201907</v>
      </c>
      <c r="AH220" s="9">
        <f ca="1">$A220</f>
        <v>201907</v>
      </c>
      <c r="AP220" s="9">
        <f ca="1">$A220</f>
        <v>201907</v>
      </c>
      <c r="AX220" s="9">
        <f ca="1">$A220</f>
        <v>201907</v>
      </c>
      <c r="BF220" s="9">
        <f ca="1">$A220</f>
        <v>201907</v>
      </c>
    </row>
    <row r="221" spans="1:64">
      <c r="A221" s="11"/>
      <c r="C221" t="s">
        <v>33</v>
      </c>
      <c r="D221" t="s">
        <v>2</v>
      </c>
      <c r="E221" t="s">
        <v>1</v>
      </c>
      <c r="F221" t="s">
        <v>0</v>
      </c>
      <c r="G221" t="s">
        <v>42</v>
      </c>
      <c r="H221" t="s">
        <v>32</v>
      </c>
      <c r="L221" t="s">
        <v>2</v>
      </c>
      <c r="M221" t="s">
        <v>1</v>
      </c>
      <c r="N221" t="s">
        <v>0</v>
      </c>
      <c r="O221" t="s">
        <v>42</v>
      </c>
      <c r="P221" t="s">
        <v>32</v>
      </c>
      <c r="T221" t="s">
        <v>2</v>
      </c>
      <c r="U221" t="s">
        <v>1</v>
      </c>
      <c r="V221" t="s">
        <v>0</v>
      </c>
      <c r="W221" t="s">
        <v>42</v>
      </c>
      <c r="X221" t="s">
        <v>32</v>
      </c>
      <c r="AB221" t="s">
        <v>2</v>
      </c>
      <c r="AC221" t="s">
        <v>1</v>
      </c>
      <c r="AD221" t="s">
        <v>0</v>
      </c>
      <c r="AE221" t="s">
        <v>42</v>
      </c>
      <c r="AF221" t="s">
        <v>32</v>
      </c>
      <c r="AJ221" t="s">
        <v>2</v>
      </c>
      <c r="AK221" t="s">
        <v>1</v>
      </c>
      <c r="AL221" t="s">
        <v>0</v>
      </c>
      <c r="AM221" t="s">
        <v>42</v>
      </c>
      <c r="AN221" t="s">
        <v>32</v>
      </c>
      <c r="AP221" s="9" t="s">
        <v>72</v>
      </c>
      <c r="AR221" t="s">
        <v>2</v>
      </c>
      <c r="AS221" t="s">
        <v>1</v>
      </c>
      <c r="AT221" t="s">
        <v>0</v>
      </c>
      <c r="AU221" t="s">
        <v>42</v>
      </c>
      <c r="AV221" t="s">
        <v>32</v>
      </c>
      <c r="AZ221" t="s">
        <v>2</v>
      </c>
      <c r="BA221" t="s">
        <v>1</v>
      </c>
      <c r="BB221" t="s">
        <v>0</v>
      </c>
      <c r="BC221" t="s">
        <v>42</v>
      </c>
      <c r="BD221" t="s">
        <v>32</v>
      </c>
      <c r="BG221" s="12">
        <f ca="1">AVERAGE(BH222:BL225)</f>
        <v>-0.14106299658218283</v>
      </c>
      <c r="BH221" t="s">
        <v>2</v>
      </c>
      <c r="BI221" t="s">
        <v>1</v>
      </c>
      <c r="BJ221" t="s">
        <v>0</v>
      </c>
      <c r="BK221" t="s">
        <v>42</v>
      </c>
      <c r="BL221" t="s">
        <v>32</v>
      </c>
    </row>
    <row r="222" spans="1:64">
      <c r="A222" s="11"/>
      <c r="B222" t="s">
        <v>2</v>
      </c>
      <c r="C222" s="1">
        <v>0.05</v>
      </c>
      <c r="D222" s="1">
        <f ca="1">1-C222-E222</f>
        <v>0.9449400658910857</v>
      </c>
      <c r="E222" s="1">
        <f ca="1">HLOOKUP(A220,Yixin_part!$2:$7,3,0)</f>
        <v>5.059934108914285E-3</v>
      </c>
      <c r="F222" s="1">
        <v>0</v>
      </c>
      <c r="G222" s="1">
        <v>0</v>
      </c>
      <c r="H222" s="1">
        <v>0</v>
      </c>
      <c r="K222" t="s">
        <v>2</v>
      </c>
      <c r="L222" s="1">
        <f ca="1">IF(TYPE(D222)=1,IF(D222&gt;100%,100%,IF(D222&lt;0,0,D222)),D222)</f>
        <v>0.9449400658910857</v>
      </c>
      <c r="M222" s="1">
        <f t="shared" ref="M222:M225" ca="1" si="478">IF(TYPE(E222)=1,IF(E222&gt;100%,100%,IF(E222&lt;0,0,E222)),E222)</f>
        <v>5.059934108914285E-3</v>
      </c>
      <c r="N222" s="1">
        <f t="shared" ref="N222:N225" si="479">IF(TYPE(F222)=1,IF(F222&gt;100%,100%,IF(F222&lt;0,0,F222)),F222)</f>
        <v>0</v>
      </c>
      <c r="O222" s="1">
        <f t="shared" ref="O222:O225" si="480">IF(TYPE(G222)=1,IF(G222&gt;100%,100%,IF(G222&lt;0,0,G222)),G222)</f>
        <v>0</v>
      </c>
      <c r="P222" s="1">
        <f t="shared" ref="P222:P225" si="481">IF(TYPE(H222)=1,IF(H222&gt;100%,100%,IF(H222&lt;0,0,H222)),H222)</f>
        <v>0</v>
      </c>
      <c r="S222" t="s">
        <v>2</v>
      </c>
      <c r="T222" s="1">
        <f ca="1">IFERROR(L222/SUM($L222:$P222),"")</f>
        <v>0.99467375356956389</v>
      </c>
      <c r="U222" s="1">
        <f t="shared" ref="U222:U225" ca="1" si="482">IFERROR(M222/SUM($L222:$P222),"")</f>
        <v>5.3262464304360893E-3</v>
      </c>
      <c r="V222" s="1">
        <f t="shared" ref="V222:V225" ca="1" si="483">IFERROR(N222/SUM($L222:$P222),"")</f>
        <v>0</v>
      </c>
      <c r="W222" s="1">
        <f t="shared" ref="W222:W225" ca="1" si="484">IFERROR(O222/SUM($L222:$P222),"")</f>
        <v>0</v>
      </c>
      <c r="X222" s="1">
        <f t="shared" ref="X222:X225" ca="1" si="485">IFERROR(P222/SUM($L222:$P222),"")</f>
        <v>0</v>
      </c>
      <c r="AA222" t="s">
        <v>2</v>
      </c>
      <c r="AB222" s="1">
        <f t="shared" ref="AB222:AB225" ca="1" si="486">IFERROR(T222/SUM($T222:$X222),"")</f>
        <v>0.99467375356956389</v>
      </c>
      <c r="AC222" s="1">
        <f t="shared" ref="AC222:AC225" ca="1" si="487">IFERROR(U222/SUM($T222:$X222),"")</f>
        <v>5.3262464304360893E-3</v>
      </c>
      <c r="AD222" s="1">
        <f t="shared" ref="AD222:AD225" ca="1" si="488">IFERROR(V222/SUM($T222:$X222),"")</f>
        <v>0</v>
      </c>
      <c r="AE222" s="1">
        <f t="shared" ref="AE222:AE225" ca="1" si="489">IFERROR(W222/SUM($T222:$X222),"")</f>
        <v>0</v>
      </c>
      <c r="AF222" s="1">
        <f t="shared" ref="AF222:AF225" ca="1" si="490">IFERROR(X222/SUM($T222:$X222),"")</f>
        <v>0</v>
      </c>
      <c r="AI222" t="s">
        <v>2</v>
      </c>
      <c r="AJ222" s="1">
        <f ca="1">IFERROR(AB222,"")</f>
        <v>0.99467375356956389</v>
      </c>
      <c r="AK222" s="1">
        <f ca="1">IF(AC222="","",SUM(AC222:AF222))</f>
        <v>5.3262464304360893E-3</v>
      </c>
      <c r="AL222" s="1">
        <v>0</v>
      </c>
      <c r="AM222" s="1">
        <v>0</v>
      </c>
      <c r="AN222" s="1">
        <v>0</v>
      </c>
      <c r="AQ222" t="s">
        <v>2</v>
      </c>
      <c r="AR222" s="1">
        <f ca="1">IF(AJ222="",AR215,MAX(AJ222,50%))</f>
        <v>0.99467375356956389</v>
      </c>
      <c r="AS222" s="1">
        <f ca="1">IF(AK222="",AS215,MIN(AK222,50%))</f>
        <v>5.3262464304360893E-3</v>
      </c>
      <c r="AT222" s="1">
        <v>0</v>
      </c>
      <c r="AU222" s="1">
        <v>0</v>
      </c>
      <c r="AV222" s="1">
        <v>0</v>
      </c>
      <c r="AY222" t="s">
        <v>2</v>
      </c>
      <c r="AZ222" s="10"/>
      <c r="BA222" s="10">
        <f ca="1">-_xlfn.NORM.S.INV(IF(AS222=0,0.01%,AS222))</f>
        <v>2.5538964590409083</v>
      </c>
      <c r="BB222" s="10"/>
      <c r="BC222" s="10"/>
      <c r="BG222" t="s">
        <v>2</v>
      </c>
      <c r="BH222" s="10"/>
      <c r="BI222" s="10">
        <f ca="1">BA222-$BA$5</f>
        <v>0.14106209199466324</v>
      </c>
      <c r="BJ222" s="10"/>
      <c r="BK222" s="10"/>
    </row>
    <row r="223" spans="1:64">
      <c r="A223" s="11"/>
      <c r="B223" t="s">
        <v>1</v>
      </c>
      <c r="C223" s="1">
        <v>0</v>
      </c>
      <c r="D223" s="1">
        <f ca="1">(1-F223)/3</f>
        <v>0.22589367883773778</v>
      </c>
      <c r="E223" s="1">
        <f ca="1">(1-F223)/3*2</f>
        <v>0.45178735767547556</v>
      </c>
      <c r="F223" s="1">
        <f ca="1">HLOOKUP(A220,Yixin_part!$2:$7,4,0)</f>
        <v>0.32231896348678662</v>
      </c>
      <c r="G223" s="1">
        <v>0</v>
      </c>
      <c r="H223" s="1">
        <v>0</v>
      </c>
      <c r="K223" t="s">
        <v>1</v>
      </c>
      <c r="L223" s="1">
        <f t="shared" ref="L223:L225" ca="1" si="491">IF(TYPE(D223)=1,IF(D223&gt;100%,100%,IF(D223&lt;0,0,D223)),D223)</f>
        <v>0.22589367883773778</v>
      </c>
      <c r="M223" s="1">
        <f t="shared" ca="1" si="478"/>
        <v>0.45178735767547556</v>
      </c>
      <c r="N223" s="1">
        <f t="shared" ca="1" si="479"/>
        <v>0.32231896348678662</v>
      </c>
      <c r="O223" s="1">
        <f t="shared" si="480"/>
        <v>0</v>
      </c>
      <c r="P223" s="1">
        <f t="shared" si="481"/>
        <v>0</v>
      </c>
      <c r="S223" t="s">
        <v>1</v>
      </c>
      <c r="T223" s="1">
        <f t="shared" ref="T223:T225" ca="1" si="492">IFERROR(L223/SUM($L223:$P223),"")</f>
        <v>0.22589367883773778</v>
      </c>
      <c r="U223" s="1">
        <f t="shared" ca="1" si="482"/>
        <v>0.45178735767547556</v>
      </c>
      <c r="V223" s="1">
        <f t="shared" ca="1" si="483"/>
        <v>0.32231896348678662</v>
      </c>
      <c r="W223" s="1">
        <f t="shared" ca="1" si="484"/>
        <v>0</v>
      </c>
      <c r="X223" s="1">
        <f t="shared" ca="1" si="485"/>
        <v>0</v>
      </c>
      <c r="AA223" t="s">
        <v>1</v>
      </c>
      <c r="AB223" s="1">
        <f t="shared" ca="1" si="486"/>
        <v>0.22589367883773778</v>
      </c>
      <c r="AC223" s="1">
        <f t="shared" ca="1" si="487"/>
        <v>0.45178735767547556</v>
      </c>
      <c r="AD223" s="1">
        <f t="shared" ca="1" si="488"/>
        <v>0.32231896348678662</v>
      </c>
      <c r="AE223" s="1">
        <f t="shared" ca="1" si="489"/>
        <v>0</v>
      </c>
      <c r="AF223" s="1">
        <f t="shared" ca="1" si="490"/>
        <v>0</v>
      </c>
      <c r="AI223" t="s">
        <v>1</v>
      </c>
      <c r="AJ223" s="1">
        <f ca="1">IF(AB223="","",(SUM(AB223)))</f>
        <v>0.22589367883773778</v>
      </c>
      <c r="AK223" s="1">
        <f ca="1">IFERROR(AC223,"")</f>
        <v>0.45178735767547556</v>
      </c>
      <c r="AL223" s="1">
        <f ca="1">IF(AD223="","",(SUM(AD223:AF223)))</f>
        <v>0.32231896348678662</v>
      </c>
      <c r="AM223" s="1">
        <v>0</v>
      </c>
      <c r="AN223" s="1">
        <v>0</v>
      </c>
      <c r="AP223" s="34">
        <f ca="1">IF(AK223&gt;=MAX(AJ223,AL223),0,(MAX(AJ223,AL223)-AK223)/(2*MAX(AJ223,AL223)+MIN(AJ223,AL223)))</f>
        <v>0</v>
      </c>
      <c r="AQ223" t="s">
        <v>1</v>
      </c>
      <c r="AR223" s="1">
        <f ca="1">IF(AK223="",AR216,AJ223*(1-$AP223))</f>
        <v>0.22589367883773778</v>
      </c>
      <c r="AS223" s="1">
        <f ca="1">IF(AK223="",AS216,AK223+AJ223*$AP223+AL223*$AP223)</f>
        <v>0.45178735767547556</v>
      </c>
      <c r="AT223" s="1">
        <f ca="1">IF(AK223="",AT216,AL223*(1-$AP223))</f>
        <v>0.32231896348678662</v>
      </c>
      <c r="AU223" s="1">
        <v>0</v>
      </c>
      <c r="AV223" s="1">
        <v>0</v>
      </c>
      <c r="AY223" t="s">
        <v>1</v>
      </c>
      <c r="AZ223" s="10">
        <f ca="1">_xlfn.NORM.S.INV(IF(AR223=0,0.01%,AR223))</f>
        <v>-0.75243857226365207</v>
      </c>
      <c r="BA223" s="10"/>
      <c r="BB223" s="10">
        <f ca="1">-_xlfn.NORM.S.INV(IF(AT223=0,0.01%,AT223))</f>
        <v>0.46122396877609312</v>
      </c>
      <c r="BC223" s="10"/>
      <c r="BG223" t="s">
        <v>1</v>
      </c>
      <c r="BH223" s="10">
        <f ca="1">AZ223-$AZ$6</f>
        <v>0.38605022773567577</v>
      </c>
      <c r="BI223" s="10"/>
      <c r="BJ223" s="10">
        <f ca="1">BB223-$BB$6</f>
        <v>0.30079323805167502</v>
      </c>
      <c r="BK223" s="10"/>
    </row>
    <row r="224" spans="1:64">
      <c r="A224" s="11"/>
      <c r="B224" t="s">
        <v>0</v>
      </c>
      <c r="C224" s="1">
        <v>0</v>
      </c>
      <c r="D224" s="1">
        <v>0</v>
      </c>
      <c r="E224" s="1">
        <f ca="1">(1-G224)/3</f>
        <v>4.4577450391993644E-2</v>
      </c>
      <c r="F224" s="1">
        <f ca="1">(1-G224)/3*2</f>
        <v>8.9154900783987287E-2</v>
      </c>
      <c r="G224" s="1">
        <f ca="1">HLOOKUP(A220,Yixin_part!$2:$7,5,0)</f>
        <v>0.86626764882401908</v>
      </c>
      <c r="H224" s="1">
        <v>0</v>
      </c>
      <c r="K224" t="s">
        <v>0</v>
      </c>
      <c r="L224" s="1">
        <f t="shared" si="491"/>
        <v>0</v>
      </c>
      <c r="M224" s="1">
        <f t="shared" ca="1" si="478"/>
        <v>4.4577450391993644E-2</v>
      </c>
      <c r="N224" s="1">
        <f t="shared" ca="1" si="479"/>
        <v>8.9154900783987287E-2</v>
      </c>
      <c r="O224" s="1">
        <f t="shared" ca="1" si="480"/>
        <v>0.86626764882401908</v>
      </c>
      <c r="P224" s="1">
        <f t="shared" si="481"/>
        <v>0</v>
      </c>
      <c r="S224" t="s">
        <v>0</v>
      </c>
      <c r="T224" s="1">
        <f t="shared" ca="1" si="492"/>
        <v>0</v>
      </c>
      <c r="U224" s="1">
        <f t="shared" ca="1" si="482"/>
        <v>4.4577450391993644E-2</v>
      </c>
      <c r="V224" s="1">
        <f t="shared" ca="1" si="483"/>
        <v>8.9154900783987287E-2</v>
      </c>
      <c r="W224" s="1">
        <f t="shared" ca="1" si="484"/>
        <v>0.86626764882401908</v>
      </c>
      <c r="X224" s="1">
        <f t="shared" ca="1" si="485"/>
        <v>0</v>
      </c>
      <c r="AA224" t="s">
        <v>0</v>
      </c>
      <c r="AB224" s="1">
        <f t="shared" ca="1" si="486"/>
        <v>0</v>
      </c>
      <c r="AC224" s="1">
        <f t="shared" ca="1" si="487"/>
        <v>4.4577450391993644E-2</v>
      </c>
      <c r="AD224" s="1">
        <f t="shared" ca="1" si="488"/>
        <v>8.9154900783987287E-2</v>
      </c>
      <c r="AE224" s="1">
        <f t="shared" ca="1" si="489"/>
        <v>0.86626764882401908</v>
      </c>
      <c r="AF224" s="1">
        <f t="shared" ca="1" si="490"/>
        <v>0</v>
      </c>
      <c r="AI224" t="s">
        <v>0</v>
      </c>
      <c r="AJ224" s="1">
        <v>0</v>
      </c>
      <c r="AK224" s="1">
        <f ca="1">IF(AC224="","",(SUM(AB224:AC224)))</f>
        <v>4.4577450391993644E-2</v>
      </c>
      <c r="AL224" s="1">
        <f ca="1">IFERROR(AD224,"")</f>
        <v>8.9154900783987287E-2</v>
      </c>
      <c r="AM224" s="1">
        <f ca="1">IF(AE224="","",(SUM(AE224:AF224)))</f>
        <v>0.86626764882401908</v>
      </c>
      <c r="AN224" s="1">
        <v>0</v>
      </c>
      <c r="AP224" s="34">
        <f ca="1">IF(AL224&gt;=MAX(AK224,AM224),0,(MAX(AK224,AM224)-AL224)/(2*MAX(AK224,AM224)+MIN(AK224,AM224)))</f>
        <v>0.43728950169149672</v>
      </c>
      <c r="AQ224" t="s">
        <v>0</v>
      </c>
      <c r="AR224" s="1">
        <v>0</v>
      </c>
      <c r="AS224" s="1">
        <f ca="1">IF(AL224="",AS217,AK224*(1-$AP224))</f>
        <v>2.5084199323401328E-2</v>
      </c>
      <c r="AT224" s="1">
        <f ca="1">IF(AL224="",AT217,AL224+AK224*$AP224+AM224*$AP224)</f>
        <v>0.48745790033829939</v>
      </c>
      <c r="AU224" s="1">
        <f ca="1">IF(AL224="",AU217,AM224*(1-$AP224))</f>
        <v>0.48745790033829928</v>
      </c>
      <c r="AV224" s="1">
        <v>0</v>
      </c>
      <c r="AY224" t="s">
        <v>0</v>
      </c>
      <c r="AZ224" s="10"/>
      <c r="BA224" s="10">
        <f ca="1">_xlfn.NORM.S.INV(IF(AS224=0,0.01%,AS224))</f>
        <v>-1.958525356751343</v>
      </c>
      <c r="BB224" s="10"/>
      <c r="BC224" s="10">
        <f ca="1">-_xlfn.NORM.S.INV(IF(AU224=0,0.01%,AU224))</f>
        <v>3.1443562229377615E-2</v>
      </c>
      <c r="BG224" t="s">
        <v>0</v>
      </c>
      <c r="BH224" s="10"/>
      <c r="BI224" s="10">
        <f ca="1">BA224-$BA$7</f>
        <v>-3.7184791257695471E-2</v>
      </c>
      <c r="BJ224" s="10"/>
      <c r="BK224" s="10">
        <f ca="1">BC224-$BC$7</f>
        <v>-2.8342635875246366E-3</v>
      </c>
    </row>
    <row r="225" spans="1:64">
      <c r="A225" s="11"/>
      <c r="B225" t="s">
        <v>42</v>
      </c>
      <c r="C225" s="1">
        <v>0</v>
      </c>
      <c r="D225" s="1">
        <v>0</v>
      </c>
      <c r="E225" s="1">
        <v>0</v>
      </c>
      <c r="F225" s="1">
        <f ca="1">(1-H225)/3</f>
        <v>0</v>
      </c>
      <c r="G225" s="1">
        <f ca="1">(1-H225)/3*2</f>
        <v>0</v>
      </c>
      <c r="H225" s="1">
        <f ca="1">MIN(HLOOKUP(A220,Yixin_part!$2:$7,6,0),1)</f>
        <v>1</v>
      </c>
      <c r="K225" t="s">
        <v>42</v>
      </c>
      <c r="L225" s="1">
        <f t="shared" si="491"/>
        <v>0</v>
      </c>
      <c r="M225" s="1">
        <f t="shared" si="478"/>
        <v>0</v>
      </c>
      <c r="N225" s="1">
        <f t="shared" ca="1" si="479"/>
        <v>0</v>
      </c>
      <c r="O225" s="1">
        <f t="shared" ca="1" si="480"/>
        <v>0</v>
      </c>
      <c r="P225" s="1">
        <f t="shared" ca="1" si="481"/>
        <v>1</v>
      </c>
      <c r="S225" t="s">
        <v>42</v>
      </c>
      <c r="T225" s="1">
        <f t="shared" ca="1" si="492"/>
        <v>0</v>
      </c>
      <c r="U225" s="1">
        <f t="shared" ca="1" si="482"/>
        <v>0</v>
      </c>
      <c r="V225" s="1">
        <f t="shared" ca="1" si="483"/>
        <v>0</v>
      </c>
      <c r="W225" s="1">
        <f t="shared" ca="1" si="484"/>
        <v>0</v>
      </c>
      <c r="X225" s="1">
        <f t="shared" ca="1" si="485"/>
        <v>1</v>
      </c>
      <c r="AA225" t="s">
        <v>42</v>
      </c>
      <c r="AB225" s="1">
        <f t="shared" ca="1" si="486"/>
        <v>0</v>
      </c>
      <c r="AC225" s="1">
        <f t="shared" ca="1" si="487"/>
        <v>0</v>
      </c>
      <c r="AD225" s="1">
        <f t="shared" ca="1" si="488"/>
        <v>0</v>
      </c>
      <c r="AE225" s="1">
        <f t="shared" ca="1" si="489"/>
        <v>0</v>
      </c>
      <c r="AF225" s="1">
        <f t="shared" ca="1" si="490"/>
        <v>1</v>
      </c>
      <c r="AI225" t="s">
        <v>42</v>
      </c>
      <c r="AJ225" s="1">
        <v>0</v>
      </c>
      <c r="AK225" s="1">
        <v>0</v>
      </c>
      <c r="AL225" s="1">
        <f ca="1">IF(AD225="","",(SUM(AB225:AD225)))</f>
        <v>0</v>
      </c>
      <c r="AM225" s="1">
        <f ca="1">IFERROR(AE225,"")</f>
        <v>0</v>
      </c>
      <c r="AN225" s="1">
        <f ca="1">IF(AF225="","",(SUM(AF225)))</f>
        <v>1</v>
      </c>
      <c r="AP225" s="34">
        <f ca="1">IF(AM225&gt;=MAX(AL225,AN225),0,(MAX(AL225,AN225)-AM225)/(2*MAX(AL225,AN225)+MIN(AL225,AN225)))</f>
        <v>0.5</v>
      </c>
      <c r="AQ225" t="s">
        <v>42</v>
      </c>
      <c r="AR225" s="1">
        <v>0</v>
      </c>
      <c r="AS225" s="1">
        <v>0</v>
      </c>
      <c r="AT225" s="1">
        <f ca="1">IF(AM225="",AT218,AL225*(1-$AP225))</f>
        <v>0</v>
      </c>
      <c r="AU225" s="1">
        <f ca="1">IF(AM225="",AU218,AM225+AL225*$AP225+AN225*$AP225)</f>
        <v>0.5</v>
      </c>
      <c r="AV225" s="1">
        <f ca="1">IF(AM225="",AV218,AN225*(1-$AP225))</f>
        <v>0.5</v>
      </c>
      <c r="AY225" t="s">
        <v>42</v>
      </c>
      <c r="AZ225" s="10"/>
      <c r="BA225" s="10"/>
      <c r="BB225" s="10">
        <f ca="1">_xlfn.NORM.S.INV(IF(AT225=0,0.01%,AT225))</f>
        <v>-3.71901648545568</v>
      </c>
      <c r="BC225" s="10"/>
      <c r="BD225" s="10">
        <f ca="1">-_xlfn.NORM.S.INV(IF(AV225=0,0.01%,AV225))</f>
        <v>0</v>
      </c>
      <c r="BG225" t="s">
        <v>42</v>
      </c>
      <c r="BH225" s="10"/>
      <c r="BI225" s="10"/>
      <c r="BJ225" s="10">
        <f ca="1">BB225-$BB$8</f>
        <v>-1.7450048974149515</v>
      </c>
      <c r="BK225" s="10"/>
      <c r="BL225" s="10">
        <f ca="1">BD225-$BD$8</f>
        <v>-3.0322581597122308E-2</v>
      </c>
    </row>
    <row r="227" spans="1:64">
      <c r="A227" s="9">
        <f ca="1">IF(RIGHT(A220,2)="12",(VALUE(LEFT(A220,4))+1)*100+1,A220+1)</f>
        <v>201908</v>
      </c>
      <c r="J227" s="9">
        <f ca="1">$A227</f>
        <v>201908</v>
      </c>
      <c r="R227" s="9">
        <f ca="1">$A227</f>
        <v>201908</v>
      </c>
      <c r="Z227" s="9">
        <f ca="1">$A227</f>
        <v>201908</v>
      </c>
      <c r="AH227" s="9">
        <f ca="1">$A227</f>
        <v>201908</v>
      </c>
      <c r="AP227" s="9">
        <f ca="1">$A227</f>
        <v>201908</v>
      </c>
      <c r="AX227" s="9">
        <f ca="1">$A227</f>
        <v>201908</v>
      </c>
      <c r="BF227" s="9">
        <f ca="1">$A227</f>
        <v>201908</v>
      </c>
    </row>
    <row r="228" spans="1:64">
      <c r="A228" s="11"/>
      <c r="C228" t="s">
        <v>33</v>
      </c>
      <c r="D228" t="s">
        <v>2</v>
      </c>
      <c r="E228" t="s">
        <v>1</v>
      </c>
      <c r="F228" t="s">
        <v>0</v>
      </c>
      <c r="G228" t="s">
        <v>42</v>
      </c>
      <c r="H228" t="s">
        <v>32</v>
      </c>
      <c r="L228" t="s">
        <v>2</v>
      </c>
      <c r="M228" t="s">
        <v>1</v>
      </c>
      <c r="N228" t="s">
        <v>0</v>
      </c>
      <c r="O228" t="s">
        <v>42</v>
      </c>
      <c r="P228" t="s">
        <v>32</v>
      </c>
      <c r="T228" t="s">
        <v>2</v>
      </c>
      <c r="U228" t="s">
        <v>1</v>
      </c>
      <c r="V228" t="s">
        <v>0</v>
      </c>
      <c r="W228" t="s">
        <v>42</v>
      </c>
      <c r="X228" t="s">
        <v>32</v>
      </c>
      <c r="AB228" t="s">
        <v>2</v>
      </c>
      <c r="AC228" t="s">
        <v>1</v>
      </c>
      <c r="AD228" t="s">
        <v>0</v>
      </c>
      <c r="AE228" t="s">
        <v>42</v>
      </c>
      <c r="AF228" t="s">
        <v>32</v>
      </c>
      <c r="AJ228" t="s">
        <v>2</v>
      </c>
      <c r="AK228" t="s">
        <v>1</v>
      </c>
      <c r="AL228" t="s">
        <v>0</v>
      </c>
      <c r="AM228" t="s">
        <v>42</v>
      </c>
      <c r="AN228" t="s">
        <v>32</v>
      </c>
      <c r="AP228" s="9" t="s">
        <v>72</v>
      </c>
      <c r="AR228" t="s">
        <v>2</v>
      </c>
      <c r="AS228" t="s">
        <v>1</v>
      </c>
      <c r="AT228" t="s">
        <v>0</v>
      </c>
      <c r="AU228" t="s">
        <v>42</v>
      </c>
      <c r="AV228" t="s">
        <v>32</v>
      </c>
      <c r="AZ228" t="s">
        <v>2</v>
      </c>
      <c r="BA228" t="s">
        <v>1</v>
      </c>
      <c r="BB228" t="s">
        <v>0</v>
      </c>
      <c r="BC228" t="s">
        <v>42</v>
      </c>
      <c r="BD228" t="s">
        <v>32</v>
      </c>
      <c r="BG228" s="12">
        <f ca="1">AVERAGE(BH229:BL232)</f>
        <v>-6.6017883026740387E-2</v>
      </c>
      <c r="BH228" t="s">
        <v>2</v>
      </c>
      <c r="BI228" t="s">
        <v>1</v>
      </c>
      <c r="BJ228" t="s">
        <v>0</v>
      </c>
      <c r="BK228" t="s">
        <v>42</v>
      </c>
      <c r="BL228" t="s">
        <v>32</v>
      </c>
    </row>
    <row r="229" spans="1:64">
      <c r="A229" s="11"/>
      <c r="B229" t="s">
        <v>2</v>
      </c>
      <c r="C229" s="1">
        <v>0.05</v>
      </c>
      <c r="D229" s="1">
        <f ca="1">1-C229-E229</f>
        <v>0.94490405045159054</v>
      </c>
      <c r="E229" s="1">
        <f ca="1">HLOOKUP(A227,Yixin_part!$2:$7,3,0)</f>
        <v>5.0959495484094461E-3</v>
      </c>
      <c r="F229" s="1">
        <v>0</v>
      </c>
      <c r="G229" s="1">
        <v>0</v>
      </c>
      <c r="H229" s="1">
        <v>0</v>
      </c>
      <c r="K229" t="s">
        <v>2</v>
      </c>
      <c r="L229" s="1">
        <f ca="1">IF(TYPE(D229)=1,IF(D229&gt;100%,100%,IF(D229&lt;0,0,D229)),D229)</f>
        <v>0.94490405045159054</v>
      </c>
      <c r="M229" s="1">
        <f t="shared" ref="M229:M232" ca="1" si="493">IF(TYPE(E229)=1,IF(E229&gt;100%,100%,IF(E229&lt;0,0,E229)),E229)</f>
        <v>5.0959495484094461E-3</v>
      </c>
      <c r="N229" s="1">
        <f t="shared" ref="N229:N232" si="494">IF(TYPE(F229)=1,IF(F229&gt;100%,100%,IF(F229&lt;0,0,F229)),F229)</f>
        <v>0</v>
      </c>
      <c r="O229" s="1">
        <f t="shared" ref="O229:O232" si="495">IF(TYPE(G229)=1,IF(G229&gt;100%,100%,IF(G229&lt;0,0,G229)),G229)</f>
        <v>0</v>
      </c>
      <c r="P229" s="1">
        <f t="shared" ref="P229:P232" si="496">IF(TYPE(H229)=1,IF(H229&gt;100%,100%,IF(H229&lt;0,0,H229)),H229)</f>
        <v>0</v>
      </c>
      <c r="S229" t="s">
        <v>2</v>
      </c>
      <c r="T229" s="1">
        <f ca="1">IFERROR(L229/SUM($L229:$P229),"")</f>
        <v>0.99463584258062165</v>
      </c>
      <c r="U229" s="1">
        <f t="shared" ref="U229:U232" ca="1" si="497">IFERROR(M229/SUM($L229:$P229),"")</f>
        <v>5.364157419378365E-3</v>
      </c>
      <c r="V229" s="1">
        <f t="shared" ref="V229:V232" ca="1" si="498">IFERROR(N229/SUM($L229:$P229),"")</f>
        <v>0</v>
      </c>
      <c r="W229" s="1">
        <f t="shared" ref="W229:W232" ca="1" si="499">IFERROR(O229/SUM($L229:$P229),"")</f>
        <v>0</v>
      </c>
      <c r="X229" s="1">
        <f t="shared" ref="X229:X232" ca="1" si="500">IFERROR(P229/SUM($L229:$P229),"")</f>
        <v>0</v>
      </c>
      <c r="AA229" t="s">
        <v>2</v>
      </c>
      <c r="AB229" s="1">
        <f ca="1">IFERROR(T229,"")</f>
        <v>0.99463584258062165</v>
      </c>
      <c r="AC229" s="1">
        <f t="shared" ref="AC229:AC232" ca="1" si="501">IFERROR(U229,"")</f>
        <v>5.364157419378365E-3</v>
      </c>
      <c r="AD229" s="1">
        <f t="shared" ref="AD229:AD232" ca="1" si="502">IFERROR(V229,"")</f>
        <v>0</v>
      </c>
      <c r="AE229" s="1">
        <f t="shared" ref="AE229:AE232" ca="1" si="503">IFERROR(W229,"")</f>
        <v>0</v>
      </c>
      <c r="AF229" s="1">
        <f t="shared" ref="AF229:AF232" ca="1" si="504">IFERROR(X229,"")</f>
        <v>0</v>
      </c>
      <c r="AI229" t="s">
        <v>2</v>
      </c>
      <c r="AJ229" s="1">
        <f ca="1">IFERROR(AB229,"")</f>
        <v>0.99463584258062165</v>
      </c>
      <c r="AK229" s="1">
        <f ca="1">IF(AC229="","",SUM(AC229:AF229))</f>
        <v>5.364157419378365E-3</v>
      </c>
      <c r="AL229" s="1">
        <v>0</v>
      </c>
      <c r="AM229" s="1">
        <v>0</v>
      </c>
      <c r="AN229" s="1">
        <v>0</v>
      </c>
      <c r="AQ229" t="s">
        <v>2</v>
      </c>
      <c r="AR229" s="1">
        <f ca="1">IF(AJ229="",AR222,MAX(AJ229,50%))</f>
        <v>0.99463584258062165</v>
      </c>
      <c r="AS229" s="1">
        <f ca="1">IF(AK229="",AS222,MIN(AK229,50%))</f>
        <v>5.364157419378365E-3</v>
      </c>
      <c r="AT229" s="1">
        <v>0</v>
      </c>
      <c r="AU229" s="1">
        <v>0</v>
      </c>
      <c r="AV229" s="1">
        <v>0</v>
      </c>
      <c r="AW229" s="1"/>
      <c r="AY229" t="s">
        <v>2</v>
      </c>
      <c r="AZ229" s="10"/>
      <c r="BA229" s="10">
        <f ca="1">-_xlfn.NORM.S.INV(IF(AS229=0,0.01%,AS229))</f>
        <v>2.5514258557717056</v>
      </c>
      <c r="BB229" s="10"/>
      <c r="BC229" s="10"/>
      <c r="BG229" t="s">
        <v>2</v>
      </c>
      <c r="BH229" s="10"/>
      <c r="BI229" s="10">
        <f ca="1">BA229-$BA$5</f>
        <v>0.13859148872546045</v>
      </c>
      <c r="BJ229" s="10"/>
      <c r="BK229" s="10"/>
    </row>
    <row r="230" spans="1:64">
      <c r="A230" s="11"/>
      <c r="B230" t="s">
        <v>1</v>
      </c>
      <c r="C230" s="1">
        <v>0</v>
      </c>
      <c r="D230" s="1">
        <f ca="1">(1-F230)/3</f>
        <v>0.1356702193936723</v>
      </c>
      <c r="E230" s="1">
        <f ca="1">(1-F230)/3*2</f>
        <v>0.2713404387873446</v>
      </c>
      <c r="F230" s="1">
        <f ca="1">HLOOKUP(A227,Yixin_part!$2:$7,4,0)</f>
        <v>0.59298934181898311</v>
      </c>
      <c r="G230" s="1">
        <v>0</v>
      </c>
      <c r="H230" s="1">
        <v>0</v>
      </c>
      <c r="K230" t="s">
        <v>1</v>
      </c>
      <c r="L230" s="1">
        <f t="shared" ref="L230:L232" ca="1" si="505">IF(TYPE(D230)=1,IF(D230&gt;100%,100%,IF(D230&lt;0,0,D230)),D230)</f>
        <v>0.1356702193936723</v>
      </c>
      <c r="M230" s="1">
        <f t="shared" ca="1" si="493"/>
        <v>0.2713404387873446</v>
      </c>
      <c r="N230" s="1">
        <f t="shared" ca="1" si="494"/>
        <v>0.59298934181898311</v>
      </c>
      <c r="O230" s="1">
        <f t="shared" si="495"/>
        <v>0</v>
      </c>
      <c r="P230" s="1">
        <f t="shared" si="496"/>
        <v>0</v>
      </c>
      <c r="S230" t="s">
        <v>1</v>
      </c>
      <c r="T230" s="1">
        <f t="shared" ref="T230:T232" ca="1" si="506">IFERROR(L230/SUM($L230:$P230),"")</f>
        <v>0.1356702193936723</v>
      </c>
      <c r="U230" s="1">
        <f t="shared" ca="1" si="497"/>
        <v>0.2713404387873446</v>
      </c>
      <c r="V230" s="1">
        <f t="shared" ca="1" si="498"/>
        <v>0.59298934181898311</v>
      </c>
      <c r="W230" s="1">
        <f t="shared" ca="1" si="499"/>
        <v>0</v>
      </c>
      <c r="X230" s="1">
        <f t="shared" ca="1" si="500"/>
        <v>0</v>
      </c>
      <c r="AA230" t="s">
        <v>1</v>
      </c>
      <c r="AB230" s="1">
        <f t="shared" ref="AB230:AB232" ca="1" si="507">IFERROR(T230,"")</f>
        <v>0.1356702193936723</v>
      </c>
      <c r="AC230" s="1">
        <f t="shared" ca="1" si="501"/>
        <v>0.2713404387873446</v>
      </c>
      <c r="AD230" s="1">
        <f t="shared" ca="1" si="502"/>
        <v>0.59298934181898311</v>
      </c>
      <c r="AE230" s="1">
        <f t="shared" ca="1" si="503"/>
        <v>0</v>
      </c>
      <c r="AF230" s="1">
        <f t="shared" ca="1" si="504"/>
        <v>0</v>
      </c>
      <c r="AI230" t="s">
        <v>1</v>
      </c>
      <c r="AJ230" s="1">
        <f ca="1">IF(AB230="","",(SUM(AB230)))</f>
        <v>0.1356702193936723</v>
      </c>
      <c r="AK230" s="1">
        <f ca="1">IFERROR(AC230,"")</f>
        <v>0.2713404387873446</v>
      </c>
      <c r="AL230" s="1">
        <f ca="1">IF(AD230="","",(SUM(AD230:AF230)))</f>
        <v>0.59298934181898311</v>
      </c>
      <c r="AM230" s="1">
        <v>0</v>
      </c>
      <c r="AN230" s="1">
        <v>0</v>
      </c>
      <c r="AP230" s="34">
        <f ca="1">IF(AK230&gt;=MAX(AJ230,AL230),0,(MAX(AJ230,AL230)-AK230)/(2*MAX(AJ230,AL230)+MIN(AJ230,AL230)))</f>
        <v>0.24336940188413916</v>
      </c>
      <c r="AQ230" t="s">
        <v>1</v>
      </c>
      <c r="AR230" s="1">
        <f ca="1">IF(AK230="",AR223,AJ230*(1-$AP230))</f>
        <v>0.10265223924634434</v>
      </c>
      <c r="AS230" s="1">
        <f ca="1">IF(AK230="",AS223,AK230+AJ230*$AP230+AL230*$AP230)</f>
        <v>0.44867388037682787</v>
      </c>
      <c r="AT230" s="1">
        <f ca="1">IF(AK230="",AT223,AL230*(1-$AP230))</f>
        <v>0.44867388037682787</v>
      </c>
      <c r="AU230" s="1">
        <v>0</v>
      </c>
      <c r="AV230" s="1">
        <v>0</v>
      </c>
      <c r="AW230" s="1"/>
      <c r="AY230" t="s">
        <v>1</v>
      </c>
      <c r="AZ230" s="10">
        <f ca="1">_xlfn.NORM.S.INV(IF(AR230=0,0.01%,AR230))</f>
        <v>-1.2665828762631008</v>
      </c>
      <c r="BA230" s="10"/>
      <c r="BB230" s="10">
        <f ca="1">-_xlfn.NORM.S.INV(IF(AT230=0,0.01%,AT230))</f>
        <v>0.12901249641971307</v>
      </c>
      <c r="BC230" s="10"/>
      <c r="BG230" t="s">
        <v>1</v>
      </c>
      <c r="BH230" s="10">
        <f ca="1">AZ230-$AZ$6</f>
        <v>-0.128094076263773</v>
      </c>
      <c r="BI230" s="10"/>
      <c r="BJ230" s="10">
        <f ca="1">BB230-$BB$6</f>
        <v>-3.1418234304705056E-2</v>
      </c>
      <c r="BK230" s="10"/>
    </row>
    <row r="231" spans="1:64">
      <c r="A231" s="11"/>
      <c r="B231" t="s">
        <v>0</v>
      </c>
      <c r="C231" s="1">
        <v>0</v>
      </c>
      <c r="D231" s="1">
        <v>0</v>
      </c>
      <c r="E231" s="1">
        <f ca="1">(1-G231)/3</f>
        <v>4.9115630109979581E-2</v>
      </c>
      <c r="F231" s="1">
        <f ca="1">(1-G231)/3*2</f>
        <v>9.8231260219959163E-2</v>
      </c>
      <c r="G231" s="1">
        <f ca="1">HLOOKUP(A227,Yixin_part!$2:$7,5,0)</f>
        <v>0.85265310967006125</v>
      </c>
      <c r="H231" s="1">
        <v>0</v>
      </c>
      <c r="K231" t="s">
        <v>0</v>
      </c>
      <c r="L231" s="1">
        <f t="shared" si="505"/>
        <v>0</v>
      </c>
      <c r="M231" s="1">
        <f t="shared" ca="1" si="493"/>
        <v>4.9115630109979581E-2</v>
      </c>
      <c r="N231" s="1">
        <f t="shared" ca="1" si="494"/>
        <v>9.8231260219959163E-2</v>
      </c>
      <c r="O231" s="1">
        <f t="shared" ca="1" si="495"/>
        <v>0.85265310967006125</v>
      </c>
      <c r="P231" s="1">
        <f t="shared" si="496"/>
        <v>0</v>
      </c>
      <c r="S231" t="s">
        <v>0</v>
      </c>
      <c r="T231" s="1">
        <f t="shared" ca="1" si="506"/>
        <v>0</v>
      </c>
      <c r="U231" s="1">
        <f t="shared" ca="1" si="497"/>
        <v>4.9115630109979581E-2</v>
      </c>
      <c r="V231" s="1">
        <f t="shared" ca="1" si="498"/>
        <v>9.8231260219959163E-2</v>
      </c>
      <c r="W231" s="1">
        <f t="shared" ca="1" si="499"/>
        <v>0.85265310967006125</v>
      </c>
      <c r="X231" s="1">
        <f t="shared" ca="1" si="500"/>
        <v>0</v>
      </c>
      <c r="AA231" t="s">
        <v>0</v>
      </c>
      <c r="AB231" s="1">
        <f t="shared" ca="1" si="507"/>
        <v>0</v>
      </c>
      <c r="AC231" s="1">
        <f t="shared" ca="1" si="501"/>
        <v>4.9115630109979581E-2</v>
      </c>
      <c r="AD231" s="1">
        <f t="shared" ca="1" si="502"/>
        <v>9.8231260219959163E-2</v>
      </c>
      <c r="AE231" s="1">
        <f t="shared" ca="1" si="503"/>
        <v>0.85265310967006125</v>
      </c>
      <c r="AF231" s="1">
        <f t="shared" ca="1" si="504"/>
        <v>0</v>
      </c>
      <c r="AI231" t="s">
        <v>0</v>
      </c>
      <c r="AJ231" s="1">
        <v>0</v>
      </c>
      <c r="AK231" s="1">
        <f ca="1">IF(AC231="","",(SUM(AB231:AC231)))</f>
        <v>4.9115630109979581E-2</v>
      </c>
      <c r="AL231" s="1">
        <f ca="1">IFERROR(AD231,"")</f>
        <v>9.8231260219959163E-2</v>
      </c>
      <c r="AM231" s="1">
        <f ca="1">IF(AE231="","",(SUM(AE231:AF231)))</f>
        <v>0.85265310967006125</v>
      </c>
      <c r="AN231" s="1">
        <v>0</v>
      </c>
      <c r="AP231" s="34">
        <f ca="1">IF(AL231&gt;=MAX(AK231,AM231),0,(MAX(AK231,AM231)-AL231)/(2*MAX(AK231,AM231)+MIN(AK231,AM231)))</f>
        <v>0.43001165864787</v>
      </c>
      <c r="AQ231" t="s">
        <v>0</v>
      </c>
      <c r="AR231" s="1">
        <v>0</v>
      </c>
      <c r="AS231" s="1">
        <f ca="1">IF(AL231="",AS224,AK231*(1-$AP231))</f>
        <v>2.7995336540851998E-2</v>
      </c>
      <c r="AT231" s="1">
        <f ca="1">IF(AL231="",AT224,AL231+AK231*$AP231+AM231*$AP231)</f>
        <v>0.48600233172957397</v>
      </c>
      <c r="AU231" s="1">
        <f ca="1">IF(AL231="",AU224,AM231*(1-$AP231))</f>
        <v>0.48600233172957408</v>
      </c>
      <c r="AV231" s="1">
        <v>0</v>
      </c>
      <c r="AW231" s="1"/>
      <c r="AY231" t="s">
        <v>0</v>
      </c>
      <c r="AZ231" s="10"/>
      <c r="BA231" s="10">
        <f ca="1">_xlfn.NORM.S.INV(IF(AS231=0,0.01%,AS231))</f>
        <v>-1.9111082351408417</v>
      </c>
      <c r="BB231" s="10"/>
      <c r="BC231" s="10">
        <f ca="1">-_xlfn.NORM.S.INV(IF(AU231=0,0.01%,AU231))</f>
        <v>3.5094153392507092E-2</v>
      </c>
      <c r="BG231" t="s">
        <v>0</v>
      </c>
      <c r="BH231" s="10"/>
      <c r="BI231" s="10">
        <f ca="1">BA231-$BA$7</f>
        <v>1.0232330352805796E-2</v>
      </c>
      <c r="BJ231" s="10"/>
      <c r="BK231" s="10">
        <f ca="1">BC231-$BC$7</f>
        <v>8.1632757560484021E-4</v>
      </c>
    </row>
    <row r="232" spans="1:64">
      <c r="A232" s="11"/>
      <c r="B232" t="s">
        <v>42</v>
      </c>
      <c r="C232" s="1">
        <v>0</v>
      </c>
      <c r="D232" s="1">
        <v>0</v>
      </c>
      <c r="E232" s="1">
        <v>0</v>
      </c>
      <c r="F232" s="1">
        <f ca="1">(1-H232)/3</f>
        <v>1.5501218421042165E-2</v>
      </c>
      <c r="G232" s="1">
        <f ca="1">(1-H232)/3*2</f>
        <v>3.1002436842084331E-2</v>
      </c>
      <c r="H232" s="1">
        <f ca="1">MIN(HLOOKUP(A227,Yixin_part!$2:$7,6,0),1)</f>
        <v>0.9534963447368735</v>
      </c>
      <c r="K232" t="s">
        <v>42</v>
      </c>
      <c r="L232" s="1">
        <f t="shared" si="505"/>
        <v>0</v>
      </c>
      <c r="M232" s="1">
        <f t="shared" si="493"/>
        <v>0</v>
      </c>
      <c r="N232" s="1">
        <f t="shared" ca="1" si="494"/>
        <v>1.5501218421042165E-2</v>
      </c>
      <c r="O232" s="1">
        <f t="shared" ca="1" si="495"/>
        <v>3.1002436842084331E-2</v>
      </c>
      <c r="P232" s="1">
        <f t="shared" ca="1" si="496"/>
        <v>0.9534963447368735</v>
      </c>
      <c r="S232" t="s">
        <v>42</v>
      </c>
      <c r="T232" s="1">
        <f t="shared" ca="1" si="506"/>
        <v>0</v>
      </c>
      <c r="U232" s="1">
        <f t="shared" ca="1" si="497"/>
        <v>0</v>
      </c>
      <c r="V232" s="1">
        <f t="shared" ca="1" si="498"/>
        <v>1.5501218421042165E-2</v>
      </c>
      <c r="W232" s="1">
        <f t="shared" ca="1" si="499"/>
        <v>3.1002436842084331E-2</v>
      </c>
      <c r="X232" s="1">
        <f t="shared" ca="1" si="500"/>
        <v>0.9534963447368735</v>
      </c>
      <c r="AA232" t="s">
        <v>42</v>
      </c>
      <c r="AB232" s="1">
        <f t="shared" ca="1" si="507"/>
        <v>0</v>
      </c>
      <c r="AC232" s="1">
        <f t="shared" ca="1" si="501"/>
        <v>0</v>
      </c>
      <c r="AD232" s="1">
        <f t="shared" ca="1" si="502"/>
        <v>1.5501218421042165E-2</v>
      </c>
      <c r="AE232" s="1">
        <f t="shared" ca="1" si="503"/>
        <v>3.1002436842084331E-2</v>
      </c>
      <c r="AF232" s="1">
        <f t="shared" ca="1" si="504"/>
        <v>0.9534963447368735</v>
      </c>
      <c r="AI232" t="s">
        <v>42</v>
      </c>
      <c r="AJ232" s="1">
        <v>0</v>
      </c>
      <c r="AK232" s="1">
        <v>0</v>
      </c>
      <c r="AL232" s="1">
        <f ca="1">IF(AD232="","",(SUM(AB232:AD232)))</f>
        <v>1.5501218421042165E-2</v>
      </c>
      <c r="AM232" s="1">
        <f ca="1">IFERROR(AE232,"")</f>
        <v>3.1002436842084331E-2</v>
      </c>
      <c r="AN232" s="1">
        <f ca="1">IF(AF232="","",(SUM(AF232)))</f>
        <v>0.9534963447368735</v>
      </c>
      <c r="AP232" s="34">
        <f ca="1">IF(AM232&gt;=MAX(AL232,AN232),0,(MAX(AL232,AN232)-AM232)/(2*MAX(AL232,AN232)+MIN(AL232,AN232)))</f>
        <v>0.47984230488665547</v>
      </c>
      <c r="AQ232" t="s">
        <v>42</v>
      </c>
      <c r="AR232" s="1">
        <v>0</v>
      </c>
      <c r="AS232" s="1">
        <v>0</v>
      </c>
      <c r="AT232" s="1">
        <f ca="1">IF(AM232="",AT225,AL232*(1-$AP232))</f>
        <v>8.0630780453378112E-3</v>
      </c>
      <c r="AU232" s="1">
        <f ca="1">IF(AM232="",AU225,AM232+AL232*$AP232+AN232*$AP232)</f>
        <v>0.4959684609773311</v>
      </c>
      <c r="AV232" s="1">
        <f ca="1">IF(AM232="",AV225,AN232*(1-$AP232))</f>
        <v>0.4959684609773311</v>
      </c>
      <c r="AW232" s="1"/>
      <c r="AY232" t="s">
        <v>42</v>
      </c>
      <c r="AZ232" s="10"/>
      <c r="BA232" s="10"/>
      <c r="BB232" s="10">
        <f ca="1">_xlfn.NORM.S.INV(IF(AT232=0,0.01%,AT232))</f>
        <v>-2.4060477654279029</v>
      </c>
      <c r="BC232" s="10"/>
      <c r="BD232" s="10">
        <f ca="1">-_xlfn.NORM.S.INV(IF(AV232=0,0.01%,AV232))</f>
        <v>1.010574171172097E-2</v>
      </c>
      <c r="BG232" t="s">
        <v>42</v>
      </c>
      <c r="BH232" s="10"/>
      <c r="BI232" s="10"/>
      <c r="BJ232" s="10">
        <f ca="1">BB232-$BB$8</f>
        <v>-0.43203617738717437</v>
      </c>
      <c r="BK232" s="10"/>
      <c r="BL232" s="10">
        <f ca="1">BD232-$BD$8</f>
        <v>-2.0216839885401336E-2</v>
      </c>
    </row>
    <row r="234" spans="1:64">
      <c r="A234" s="9">
        <f ca="1">IF(RIGHT(A227,2)="12",(VALUE(LEFT(A227,4))+1)*100+1,A227+1)</f>
        <v>201909</v>
      </c>
      <c r="J234" s="9">
        <f ca="1">$A234</f>
        <v>201909</v>
      </c>
      <c r="R234" s="9">
        <f ca="1">$A234</f>
        <v>201909</v>
      </c>
      <c r="Z234" s="9">
        <f ca="1">$A234</f>
        <v>201909</v>
      </c>
      <c r="AH234" s="9">
        <f ca="1">$A234</f>
        <v>201909</v>
      </c>
      <c r="AP234" s="9">
        <f ca="1">$A234</f>
        <v>201909</v>
      </c>
      <c r="AX234" s="9">
        <f ca="1">$A234</f>
        <v>201909</v>
      </c>
      <c r="BF234" s="9">
        <f ca="1">$A234</f>
        <v>201909</v>
      </c>
    </row>
    <row r="235" spans="1:64">
      <c r="A235" s="11"/>
      <c r="C235" t="s">
        <v>33</v>
      </c>
      <c r="D235" t="s">
        <v>2</v>
      </c>
      <c r="E235" t="s">
        <v>1</v>
      </c>
      <c r="F235" t="s">
        <v>0</v>
      </c>
      <c r="G235" t="s">
        <v>42</v>
      </c>
      <c r="H235" t="s">
        <v>32</v>
      </c>
      <c r="L235" t="s">
        <v>2</v>
      </c>
      <c r="M235" t="s">
        <v>1</v>
      </c>
      <c r="N235" t="s">
        <v>0</v>
      </c>
      <c r="O235" t="s">
        <v>42</v>
      </c>
      <c r="P235" t="s">
        <v>32</v>
      </c>
      <c r="T235" t="s">
        <v>2</v>
      </c>
      <c r="U235" t="s">
        <v>1</v>
      </c>
      <c r="V235" t="s">
        <v>0</v>
      </c>
      <c r="W235" t="s">
        <v>42</v>
      </c>
      <c r="X235" t="s">
        <v>32</v>
      </c>
      <c r="AB235" t="s">
        <v>2</v>
      </c>
      <c r="AC235" t="s">
        <v>1</v>
      </c>
      <c r="AD235" t="s">
        <v>0</v>
      </c>
      <c r="AE235" t="s">
        <v>42</v>
      </c>
      <c r="AF235" t="s">
        <v>32</v>
      </c>
      <c r="AJ235" t="s">
        <v>2</v>
      </c>
      <c r="AK235" t="s">
        <v>1</v>
      </c>
      <c r="AL235" t="s">
        <v>0</v>
      </c>
      <c r="AM235" t="s">
        <v>42</v>
      </c>
      <c r="AN235" t="s">
        <v>32</v>
      </c>
      <c r="AP235" s="9" t="s">
        <v>72</v>
      </c>
      <c r="AR235" t="s">
        <v>2</v>
      </c>
      <c r="AS235" t="s">
        <v>1</v>
      </c>
      <c r="AT235" t="s">
        <v>0</v>
      </c>
      <c r="AU235" t="s">
        <v>42</v>
      </c>
      <c r="AV235" t="s">
        <v>32</v>
      </c>
      <c r="AZ235" t="s">
        <v>2</v>
      </c>
      <c r="BA235" t="s">
        <v>1</v>
      </c>
      <c r="BB235" t="s">
        <v>0</v>
      </c>
      <c r="BC235" t="s">
        <v>42</v>
      </c>
      <c r="BD235" t="s">
        <v>32</v>
      </c>
      <c r="BG235" s="12">
        <f ca="1">AVERAGE(BH236:BL239)</f>
        <v>0.10493599196619448</v>
      </c>
      <c r="BH235" t="s">
        <v>2</v>
      </c>
      <c r="BI235" t="s">
        <v>1</v>
      </c>
      <c r="BJ235" t="s">
        <v>0</v>
      </c>
      <c r="BK235" t="s">
        <v>42</v>
      </c>
      <c r="BL235" t="s">
        <v>32</v>
      </c>
    </row>
    <row r="236" spans="1:64">
      <c r="A236" s="11"/>
      <c r="B236" t="s">
        <v>2</v>
      </c>
      <c r="C236" s="1">
        <v>0.05</v>
      </c>
      <c r="D236" s="1">
        <f ca="1">1-C236-E236</f>
        <v>0.94422221621583624</v>
      </c>
      <c r="E236" s="1">
        <f ca="1">HLOOKUP(A234,Yixin_part!$2:$7,3,0)</f>
        <v>5.7777837841637182E-3</v>
      </c>
      <c r="F236" s="1">
        <v>0</v>
      </c>
      <c r="G236" s="1">
        <v>0</v>
      </c>
      <c r="H236" s="1">
        <v>0</v>
      </c>
      <c r="K236" t="s">
        <v>2</v>
      </c>
      <c r="L236" s="1">
        <f ca="1">IF(TYPE(D236)=1,IF(D236&gt;100%,100%,IF(D236&lt;0,0,D236)),D236)</f>
        <v>0.94422221621583624</v>
      </c>
      <c r="M236" s="1">
        <f t="shared" ref="M236:M239" ca="1" si="508">IF(TYPE(E236)=1,IF(E236&gt;100%,100%,IF(E236&lt;0,0,E236)),E236)</f>
        <v>5.7777837841637182E-3</v>
      </c>
      <c r="N236" s="1">
        <f t="shared" ref="N236:N239" si="509">IF(TYPE(F236)=1,IF(F236&gt;100%,100%,IF(F236&lt;0,0,F236)),F236)</f>
        <v>0</v>
      </c>
      <c r="O236" s="1">
        <f t="shared" ref="O236:O239" si="510">IF(TYPE(G236)=1,IF(G236&gt;100%,100%,IF(G236&lt;0,0,G236)),G236)</f>
        <v>0</v>
      </c>
      <c r="P236" s="1">
        <f t="shared" ref="P236:P239" si="511">IF(TYPE(H236)=1,IF(H236&gt;100%,100%,IF(H236&lt;0,0,H236)),H236)</f>
        <v>0</v>
      </c>
      <c r="S236" t="s">
        <v>2</v>
      </c>
      <c r="T236" s="1">
        <f ca="1">IFERROR(L236/SUM($L236:$P236),"")</f>
        <v>0.99391812233245924</v>
      </c>
      <c r="U236" s="1">
        <f t="shared" ref="U236:U239" ca="1" si="512">IFERROR(M236/SUM($L236:$P236),"")</f>
        <v>6.0818776675407565E-3</v>
      </c>
      <c r="V236" s="1">
        <f t="shared" ref="V236:V239" ca="1" si="513">IFERROR(N236/SUM($L236:$P236),"")</f>
        <v>0</v>
      </c>
      <c r="W236" s="1">
        <f t="shared" ref="W236:W239" ca="1" si="514">IFERROR(O236/SUM($L236:$P236),"")</f>
        <v>0</v>
      </c>
      <c r="X236" s="1">
        <f t="shared" ref="X236:X239" ca="1" si="515">IFERROR(P236/SUM($L236:$P236),"")</f>
        <v>0</v>
      </c>
      <c r="AA236" t="s">
        <v>2</v>
      </c>
      <c r="AB236" s="1">
        <f ca="1">IFERROR(T236,"")</f>
        <v>0.99391812233245924</v>
      </c>
      <c r="AC236" s="1">
        <f t="shared" ref="AC236:AC239" ca="1" si="516">IFERROR(U236,"")</f>
        <v>6.0818776675407565E-3</v>
      </c>
      <c r="AD236" s="1">
        <f t="shared" ref="AD236:AD239" ca="1" si="517">IFERROR(V236,"")</f>
        <v>0</v>
      </c>
      <c r="AE236" s="1">
        <f t="shared" ref="AE236:AE239" ca="1" si="518">IFERROR(W236,"")</f>
        <v>0</v>
      </c>
      <c r="AF236" s="1">
        <f t="shared" ref="AF236:AF239" ca="1" si="519">IFERROR(X236,"")</f>
        <v>0</v>
      </c>
      <c r="AI236" t="s">
        <v>2</v>
      </c>
      <c r="AJ236" s="1">
        <f ca="1">IFERROR(AB236,"")</f>
        <v>0.99391812233245924</v>
      </c>
      <c r="AK236" s="1">
        <f ca="1">IF(AC236="","",SUM(AC236:AF236))</f>
        <v>6.0818776675407565E-3</v>
      </c>
      <c r="AL236" s="1">
        <v>0</v>
      </c>
      <c r="AM236" s="1">
        <v>0</v>
      </c>
      <c r="AN236" s="1">
        <v>0</v>
      </c>
      <c r="AQ236" t="s">
        <v>2</v>
      </c>
      <c r="AR236" s="1">
        <f ca="1">IF(AJ236="",AR229,MAX(AJ236,50%))</f>
        <v>0.99391812233245924</v>
      </c>
      <c r="AS236" s="1">
        <f ca="1">IF(AK236="",AS229,MIN(AK236,50%))</f>
        <v>6.0818776675407565E-3</v>
      </c>
      <c r="AT236" s="1">
        <v>0</v>
      </c>
      <c r="AU236" s="1">
        <v>0</v>
      </c>
      <c r="AV236" s="1">
        <v>0</v>
      </c>
      <c r="AW236" s="1"/>
      <c r="AY236" t="s">
        <v>2</v>
      </c>
      <c r="AZ236" s="10"/>
      <c r="BA236" s="10">
        <f ca="1">-_xlfn.NORM.S.INV(IF(AS236=0,0.01%,AS236))</f>
        <v>2.5073576839970642</v>
      </c>
      <c r="BB236" s="10"/>
      <c r="BC236" s="10"/>
      <c r="BG236" t="s">
        <v>2</v>
      </c>
      <c r="BH236" s="10"/>
      <c r="BI236" s="10">
        <f ca="1">BA236-$BA$5</f>
        <v>9.4523316950819058E-2</v>
      </c>
      <c r="BJ236" s="10"/>
      <c r="BK236" s="10"/>
    </row>
    <row r="237" spans="1:64">
      <c r="A237" s="11"/>
      <c r="B237" t="s">
        <v>1</v>
      </c>
      <c r="C237" s="1">
        <v>0</v>
      </c>
      <c r="D237" s="1">
        <f ca="1">(1-F237)/3</f>
        <v>0.13378131095091991</v>
      </c>
      <c r="E237" s="1">
        <f ca="1">(1-F237)/3*2</f>
        <v>0.26756262190183983</v>
      </c>
      <c r="F237" s="1">
        <f ca="1">HLOOKUP(A234,Yixin_part!$2:$7,4,0)</f>
        <v>0.59865606714724029</v>
      </c>
      <c r="G237" s="1">
        <v>0</v>
      </c>
      <c r="H237" s="1">
        <v>0</v>
      </c>
      <c r="K237" t="s">
        <v>1</v>
      </c>
      <c r="L237" s="1">
        <f t="shared" ref="L237:L239" ca="1" si="520">IF(TYPE(D237)=1,IF(D237&gt;100%,100%,IF(D237&lt;0,0,D237)),D237)</f>
        <v>0.13378131095091991</v>
      </c>
      <c r="M237" s="1">
        <f t="shared" ca="1" si="508"/>
        <v>0.26756262190183983</v>
      </c>
      <c r="N237" s="1">
        <f t="shared" ca="1" si="509"/>
        <v>0.59865606714724029</v>
      </c>
      <c r="O237" s="1">
        <f t="shared" si="510"/>
        <v>0</v>
      </c>
      <c r="P237" s="1">
        <f t="shared" si="511"/>
        <v>0</v>
      </c>
      <c r="S237" t="s">
        <v>1</v>
      </c>
      <c r="T237" s="1">
        <f t="shared" ref="T237:T239" ca="1" si="521">IFERROR(L237/SUM($L237:$P237),"")</f>
        <v>0.13378131095091991</v>
      </c>
      <c r="U237" s="1">
        <f t="shared" ca="1" si="512"/>
        <v>0.26756262190183983</v>
      </c>
      <c r="V237" s="1">
        <f t="shared" ca="1" si="513"/>
        <v>0.59865606714724029</v>
      </c>
      <c r="W237" s="1">
        <f t="shared" ca="1" si="514"/>
        <v>0</v>
      </c>
      <c r="X237" s="1">
        <f t="shared" ca="1" si="515"/>
        <v>0</v>
      </c>
      <c r="AA237" t="s">
        <v>1</v>
      </c>
      <c r="AB237" s="1">
        <f t="shared" ref="AB237:AB239" ca="1" si="522">IFERROR(T237,"")</f>
        <v>0.13378131095091991</v>
      </c>
      <c r="AC237" s="1">
        <f t="shared" ca="1" si="516"/>
        <v>0.26756262190183983</v>
      </c>
      <c r="AD237" s="1">
        <f t="shared" ca="1" si="517"/>
        <v>0.59865606714724029</v>
      </c>
      <c r="AE237" s="1">
        <f t="shared" ca="1" si="518"/>
        <v>0</v>
      </c>
      <c r="AF237" s="1">
        <f t="shared" ca="1" si="519"/>
        <v>0</v>
      </c>
      <c r="AI237" t="s">
        <v>1</v>
      </c>
      <c r="AJ237" s="1">
        <f ca="1">IF(AB237="","",(SUM(AB237)))</f>
        <v>0.13378131095091991</v>
      </c>
      <c r="AK237" s="1">
        <f ca="1">IFERROR(AC237,"")</f>
        <v>0.26756262190183983</v>
      </c>
      <c r="AL237" s="1">
        <f ca="1">IF(AD237="","",(SUM(AD237:AF237)))</f>
        <v>0.59865606714724029</v>
      </c>
      <c r="AM237" s="1">
        <v>0</v>
      </c>
      <c r="AN237" s="1">
        <v>0</v>
      </c>
      <c r="AP237" s="34">
        <f ca="1">IF(AK237&gt;=MAX(AJ237,AL237),0,(MAX(AJ237,AL237)-AK237)/(2*MAX(AJ237,AL237)+MIN(AJ237,AL237)))</f>
        <v>0.24873794280037198</v>
      </c>
      <c r="AQ237" t="s">
        <v>1</v>
      </c>
      <c r="AR237" s="1">
        <f ca="1">IF(AK237="",AR230,AJ237*(1-$AP237))</f>
        <v>0.10050482287985121</v>
      </c>
      <c r="AS237" s="1">
        <f ca="1">IF(AK237="",AS230,AK237+AJ237*$AP237+AL237*$AP237)</f>
        <v>0.44974758856007446</v>
      </c>
      <c r="AT237" s="1">
        <f ca="1">IF(AK237="",AT230,AL237*(1-$AP237))</f>
        <v>0.44974758856007441</v>
      </c>
      <c r="AU237" s="1">
        <v>0</v>
      </c>
      <c r="AV237" s="1">
        <v>0</v>
      </c>
      <c r="AW237" s="1"/>
      <c r="AY237" t="s">
        <v>1</v>
      </c>
      <c r="AZ237" s="10">
        <f ca="1">_xlfn.NORM.S.INV(IF(AR237=0,0.01%,AR237))</f>
        <v>-1.2786803396038104</v>
      </c>
      <c r="BA237" s="10"/>
      <c r="BB237" s="10">
        <f ca="1">-_xlfn.NORM.S.INV(IF(AT237=0,0.01%,AT237))</f>
        <v>0.12629908930081701</v>
      </c>
      <c r="BC237" s="10"/>
      <c r="BG237" t="s">
        <v>1</v>
      </c>
      <c r="BH237" s="10">
        <f ca="1">AZ237-$AZ$6</f>
        <v>-0.14019153960448261</v>
      </c>
      <c r="BI237" s="10"/>
      <c r="BJ237" s="10">
        <f ca="1">BB237-$BB$6</f>
        <v>-3.4131641423601117E-2</v>
      </c>
      <c r="BK237" s="10"/>
    </row>
    <row r="238" spans="1:64">
      <c r="A238" s="11"/>
      <c r="B238" t="s">
        <v>0</v>
      </c>
      <c r="C238" s="1">
        <v>0</v>
      </c>
      <c r="D238" s="1">
        <v>0</v>
      </c>
      <c r="E238" s="1">
        <f ca="1">(1-G238)/3</f>
        <v>3.1530128920929545E-2</v>
      </c>
      <c r="F238" s="1">
        <f ca="1">(1-G238)/3*2</f>
        <v>6.3060257841859091E-2</v>
      </c>
      <c r="G238" s="1">
        <f ca="1">HLOOKUP(A234,Yixin_part!$2:$7,5,0)</f>
        <v>0.90540961323721136</v>
      </c>
      <c r="H238" s="1">
        <v>0</v>
      </c>
      <c r="K238" t="s">
        <v>0</v>
      </c>
      <c r="L238" s="1">
        <f t="shared" si="520"/>
        <v>0</v>
      </c>
      <c r="M238" s="1">
        <f t="shared" ca="1" si="508"/>
        <v>3.1530128920929545E-2</v>
      </c>
      <c r="N238" s="1">
        <f t="shared" ca="1" si="509"/>
        <v>6.3060257841859091E-2</v>
      </c>
      <c r="O238" s="1">
        <f t="shared" ca="1" si="510"/>
        <v>0.90540961323721136</v>
      </c>
      <c r="P238" s="1">
        <f t="shared" si="511"/>
        <v>0</v>
      </c>
      <c r="S238" t="s">
        <v>0</v>
      </c>
      <c r="T238" s="1">
        <f t="shared" ca="1" si="521"/>
        <v>0</v>
      </c>
      <c r="U238" s="1">
        <f t="shared" ca="1" si="512"/>
        <v>3.1530128920929545E-2</v>
      </c>
      <c r="V238" s="1">
        <f t="shared" ca="1" si="513"/>
        <v>6.3060257841859091E-2</v>
      </c>
      <c r="W238" s="1">
        <f t="shared" ca="1" si="514"/>
        <v>0.90540961323721136</v>
      </c>
      <c r="X238" s="1">
        <f t="shared" ca="1" si="515"/>
        <v>0</v>
      </c>
      <c r="AA238" t="s">
        <v>0</v>
      </c>
      <c r="AB238" s="1">
        <f t="shared" ca="1" si="522"/>
        <v>0</v>
      </c>
      <c r="AC238" s="1">
        <f t="shared" ca="1" si="516"/>
        <v>3.1530128920929545E-2</v>
      </c>
      <c r="AD238" s="1">
        <f t="shared" ca="1" si="517"/>
        <v>6.3060257841859091E-2</v>
      </c>
      <c r="AE238" s="1">
        <f t="shared" ca="1" si="518"/>
        <v>0.90540961323721136</v>
      </c>
      <c r="AF238" s="1">
        <f t="shared" ca="1" si="519"/>
        <v>0</v>
      </c>
      <c r="AI238" t="s">
        <v>0</v>
      </c>
      <c r="AJ238" s="1">
        <v>0</v>
      </c>
      <c r="AK238" s="1">
        <f ca="1">IF(AC238="","",(SUM(AB238:AC238)))</f>
        <v>3.1530128920929545E-2</v>
      </c>
      <c r="AL238" s="1">
        <f ca="1">IFERROR(AD238,"")</f>
        <v>6.3060257841859091E-2</v>
      </c>
      <c r="AM238" s="1">
        <f ca="1">IF(AE238="","",(SUM(AE238:AF238)))</f>
        <v>0.90540961323721136</v>
      </c>
      <c r="AN238" s="1">
        <v>0</v>
      </c>
      <c r="AP238" s="34">
        <f ca="1">IF(AL238&gt;=MAX(AK238,AM238),0,(MAX(AK238,AM238)-AL238)/(2*MAX(AK238,AM238)+MIN(AK238,AM238)))</f>
        <v>0.45721478010048283</v>
      </c>
      <c r="AQ238" t="s">
        <v>0</v>
      </c>
      <c r="AR238" s="1">
        <v>0</v>
      </c>
      <c r="AS238" s="1">
        <f ca="1">IF(AL238="",AS231,AK238*(1-$AP238))</f>
        <v>1.7114087959806866E-2</v>
      </c>
      <c r="AT238" s="1">
        <f ca="1">IF(AL238="",AT231,AL238+AK238*$AP238+AM238*$AP238)</f>
        <v>0.49144295602009658</v>
      </c>
      <c r="AU238" s="1">
        <f ca="1">IF(AL238="",AU231,AM238*(1-$AP238))</f>
        <v>0.49144295602009652</v>
      </c>
      <c r="AV238" s="1">
        <v>0</v>
      </c>
      <c r="AW238" s="1"/>
      <c r="AY238" t="s">
        <v>0</v>
      </c>
      <c r="AZ238" s="10"/>
      <c r="BA238" s="10">
        <f ca="1">_xlfn.NORM.S.INV(IF(AS238=0,0.01%,AS238))</f>
        <v>-2.1173733289902343</v>
      </c>
      <c r="BB238" s="10"/>
      <c r="BC238" s="10">
        <f ca="1">-_xlfn.NORM.S.INV(IF(AU238=0,0.01%,AU238))</f>
        <v>2.1450973364117727E-2</v>
      </c>
      <c r="BG238" t="s">
        <v>0</v>
      </c>
      <c r="BH238" s="10"/>
      <c r="BI238" s="10">
        <f ca="1">BA238-$BA$7</f>
        <v>-0.19603276349658683</v>
      </c>
      <c r="BJ238" s="10"/>
      <c r="BK238" s="10">
        <f ca="1">BC238-$BC$7</f>
        <v>-1.2826852452784525E-2</v>
      </c>
    </row>
    <row r="239" spans="1:64">
      <c r="A239" s="11"/>
      <c r="B239" t="s">
        <v>42</v>
      </c>
      <c r="C239" s="1">
        <v>0</v>
      </c>
      <c r="D239" s="1">
        <v>0</v>
      </c>
      <c r="E239" s="1">
        <v>0</v>
      </c>
      <c r="F239" s="1">
        <f ca="1">(1-H239)/3</f>
        <v>0.16271552703509543</v>
      </c>
      <c r="G239" s="1">
        <f ca="1">(1-H239)/3*2</f>
        <v>0.32543105407019085</v>
      </c>
      <c r="H239" s="1">
        <f ca="1">MIN(HLOOKUP(A234,Yixin_part!$2:$7,6,0),1)</f>
        <v>0.5118534188947137</v>
      </c>
      <c r="K239" t="s">
        <v>42</v>
      </c>
      <c r="L239" s="1">
        <f t="shared" si="520"/>
        <v>0</v>
      </c>
      <c r="M239" s="1">
        <f t="shared" si="508"/>
        <v>0</v>
      </c>
      <c r="N239" s="1">
        <f t="shared" ca="1" si="509"/>
        <v>0.16271552703509543</v>
      </c>
      <c r="O239" s="1">
        <f t="shared" ca="1" si="510"/>
        <v>0.32543105407019085</v>
      </c>
      <c r="P239" s="1">
        <f t="shared" ca="1" si="511"/>
        <v>0.5118534188947137</v>
      </c>
      <c r="S239" t="s">
        <v>42</v>
      </c>
      <c r="T239" s="1">
        <f t="shared" ca="1" si="521"/>
        <v>0</v>
      </c>
      <c r="U239" s="1">
        <f t="shared" ca="1" si="512"/>
        <v>0</v>
      </c>
      <c r="V239" s="1">
        <f t="shared" ca="1" si="513"/>
        <v>0.16271552703509543</v>
      </c>
      <c r="W239" s="1">
        <f t="shared" ca="1" si="514"/>
        <v>0.32543105407019085</v>
      </c>
      <c r="X239" s="1">
        <f t="shared" ca="1" si="515"/>
        <v>0.5118534188947137</v>
      </c>
      <c r="AA239" t="s">
        <v>42</v>
      </c>
      <c r="AB239" s="1">
        <f t="shared" ca="1" si="522"/>
        <v>0</v>
      </c>
      <c r="AC239" s="1">
        <f t="shared" ca="1" si="516"/>
        <v>0</v>
      </c>
      <c r="AD239" s="1">
        <f t="shared" ca="1" si="517"/>
        <v>0.16271552703509543</v>
      </c>
      <c r="AE239" s="1">
        <f t="shared" ca="1" si="518"/>
        <v>0.32543105407019085</v>
      </c>
      <c r="AF239" s="1">
        <f t="shared" ca="1" si="519"/>
        <v>0.5118534188947137</v>
      </c>
      <c r="AI239" t="s">
        <v>42</v>
      </c>
      <c r="AJ239" s="1">
        <v>0</v>
      </c>
      <c r="AK239" s="1">
        <v>0</v>
      </c>
      <c r="AL239" s="1">
        <f ca="1">IF(AD239="","",(SUM(AB239:AD239)))</f>
        <v>0.16271552703509543</v>
      </c>
      <c r="AM239" s="1">
        <f ca="1">IFERROR(AE239,"")</f>
        <v>0.32543105407019085</v>
      </c>
      <c r="AN239" s="1">
        <f ca="1">IF(AF239="","",(SUM(AF239)))</f>
        <v>0.5118534188947137</v>
      </c>
      <c r="AP239" s="34">
        <f ca="1">IF(AM239&gt;=MAX(AL239,AN239),0,(MAX(AL239,AN239)-AM239)/(2*MAX(AL239,AN239)+MIN(AL239,AN239)))</f>
        <v>0.15712984713677033</v>
      </c>
      <c r="AQ239" t="s">
        <v>42</v>
      </c>
      <c r="AR239" s="1">
        <v>0</v>
      </c>
      <c r="AS239" s="1">
        <v>0</v>
      </c>
      <c r="AT239" s="1">
        <f ca="1">IF(AM239="",AT232,AL239*(1-$AP239))</f>
        <v>0.13714806114529185</v>
      </c>
      <c r="AU239" s="1">
        <f ca="1">IF(AM239="",AU232,AM239+AL239*$AP239+AN239*$AP239)</f>
        <v>0.43142596942735406</v>
      </c>
      <c r="AV239" s="1">
        <f ca="1">IF(AM239="",AV232,AN239*(1-$AP239))</f>
        <v>0.43142596942735406</v>
      </c>
      <c r="AW239" s="1"/>
      <c r="AY239" t="s">
        <v>42</v>
      </c>
      <c r="AZ239" s="10"/>
      <c r="BA239" s="10"/>
      <c r="BB239" s="10">
        <f ca="1">_xlfn.NORM.S.INV(IF(AT239=0,0.01%,AT239))</f>
        <v>-1.09322249580648</v>
      </c>
      <c r="BC239" s="10"/>
      <c r="BD239" s="10">
        <f ca="1">-_xlfn.NORM.S.INV(IF(AV239=0,0.01%,AV239))</f>
        <v>0.1727449131528711</v>
      </c>
      <c r="BG239" t="s">
        <v>42</v>
      </c>
      <c r="BH239" s="10"/>
      <c r="BI239" s="10"/>
      <c r="BJ239" s="10">
        <f ca="1">BB239-$BB$8</f>
        <v>0.88078909223424851</v>
      </c>
      <c r="BK239" s="10"/>
      <c r="BL239" s="10">
        <f ca="1">BD239-$BD$8</f>
        <v>0.14242233155574879</v>
      </c>
    </row>
    <row r="241" spans="1:64">
      <c r="A241" s="9">
        <f ca="1">IF(RIGHT(A234,2)="12",(VALUE(LEFT(A234,4))+1)*100+1,A234+1)</f>
        <v>201910</v>
      </c>
      <c r="J241" s="9">
        <f ca="1">$A241</f>
        <v>201910</v>
      </c>
      <c r="R241" s="9">
        <f ca="1">$A241</f>
        <v>201910</v>
      </c>
      <c r="Z241" s="9">
        <f ca="1">$A241</f>
        <v>201910</v>
      </c>
      <c r="AH241" s="9">
        <f ca="1">$A241</f>
        <v>201910</v>
      </c>
      <c r="AP241" s="9">
        <f ca="1">$A241</f>
        <v>201910</v>
      </c>
      <c r="AX241" s="9">
        <f ca="1">$A241</f>
        <v>201910</v>
      </c>
      <c r="BF241" s="9">
        <f ca="1">$A241</f>
        <v>201910</v>
      </c>
    </row>
    <row r="242" spans="1:64">
      <c r="A242" s="11"/>
      <c r="C242" t="s">
        <v>33</v>
      </c>
      <c r="D242" t="s">
        <v>2</v>
      </c>
      <c r="E242" t="s">
        <v>1</v>
      </c>
      <c r="F242" t="s">
        <v>0</v>
      </c>
      <c r="G242" t="s">
        <v>42</v>
      </c>
      <c r="H242" t="s">
        <v>32</v>
      </c>
      <c r="L242" t="s">
        <v>2</v>
      </c>
      <c r="M242" t="s">
        <v>1</v>
      </c>
      <c r="N242" t="s">
        <v>0</v>
      </c>
      <c r="O242" t="s">
        <v>42</v>
      </c>
      <c r="P242" t="s">
        <v>32</v>
      </c>
      <c r="T242" t="s">
        <v>2</v>
      </c>
      <c r="U242" t="s">
        <v>1</v>
      </c>
      <c r="V242" t="s">
        <v>0</v>
      </c>
      <c r="W242" t="s">
        <v>42</v>
      </c>
      <c r="X242" t="s">
        <v>32</v>
      </c>
      <c r="AB242" t="s">
        <v>2</v>
      </c>
      <c r="AC242" t="s">
        <v>1</v>
      </c>
      <c r="AD242" t="s">
        <v>0</v>
      </c>
      <c r="AE242" t="s">
        <v>42</v>
      </c>
      <c r="AF242" t="s">
        <v>32</v>
      </c>
      <c r="AJ242" t="s">
        <v>2</v>
      </c>
      <c r="AK242" t="s">
        <v>1</v>
      </c>
      <c r="AL242" t="s">
        <v>0</v>
      </c>
      <c r="AM242" t="s">
        <v>42</v>
      </c>
      <c r="AN242" t="s">
        <v>32</v>
      </c>
      <c r="AP242" s="9" t="s">
        <v>72</v>
      </c>
      <c r="AR242" t="s">
        <v>2</v>
      </c>
      <c r="AS242" t="s">
        <v>1</v>
      </c>
      <c r="AT242" t="s">
        <v>0</v>
      </c>
      <c r="AU242" t="s">
        <v>42</v>
      </c>
      <c r="AV242" t="s">
        <v>32</v>
      </c>
      <c r="AZ242" t="s">
        <v>2</v>
      </c>
      <c r="BA242" t="s">
        <v>1</v>
      </c>
      <c r="BB242" t="s">
        <v>0</v>
      </c>
      <c r="BC242" t="s">
        <v>42</v>
      </c>
      <c r="BD242" t="s">
        <v>32</v>
      </c>
      <c r="BG242" s="12">
        <f ca="1">AVERAGE(BH243:BL246)</f>
        <v>-0.32283849024267824</v>
      </c>
      <c r="BH242" t="s">
        <v>2</v>
      </c>
      <c r="BI242" t="s">
        <v>1</v>
      </c>
      <c r="BJ242" t="s">
        <v>0</v>
      </c>
      <c r="BK242" t="s">
        <v>42</v>
      </c>
      <c r="BL242" t="s">
        <v>32</v>
      </c>
    </row>
    <row r="243" spans="1:64">
      <c r="A243" s="11"/>
      <c r="B243" t="s">
        <v>2</v>
      </c>
      <c r="C243" s="1">
        <v>0.05</v>
      </c>
      <c r="D243" s="1">
        <f ca="1">1-C243-E243</f>
        <v>0.94449349698610263</v>
      </c>
      <c r="E243" s="1">
        <f ca="1">HLOOKUP(A241,Yixin_part!$2:$7,3,0)</f>
        <v>5.5065030138973419E-3</v>
      </c>
      <c r="F243" s="1">
        <v>0</v>
      </c>
      <c r="G243" s="1">
        <v>0</v>
      </c>
      <c r="H243" s="1">
        <v>0</v>
      </c>
      <c r="K243" t="s">
        <v>2</v>
      </c>
      <c r="L243" s="1">
        <f ca="1">IF(TYPE(D243)=1,IF(D243&gt;100%,100%,IF(D243&lt;0,0,D243)),D243)</f>
        <v>0.94449349698610263</v>
      </c>
      <c r="M243" s="1">
        <f t="shared" ref="M243:M246" ca="1" si="523">IF(TYPE(E243)=1,IF(E243&gt;100%,100%,IF(E243&lt;0,0,E243)),E243)</f>
        <v>5.5065030138973419E-3</v>
      </c>
      <c r="N243" s="1">
        <f t="shared" ref="N243:N246" si="524">IF(TYPE(F243)=1,IF(F243&gt;100%,100%,IF(F243&lt;0,0,F243)),F243)</f>
        <v>0</v>
      </c>
      <c r="O243" s="1">
        <f t="shared" ref="O243:O246" si="525">IF(TYPE(G243)=1,IF(G243&gt;100%,100%,IF(G243&lt;0,0,G243)),G243)</f>
        <v>0</v>
      </c>
      <c r="P243" s="1">
        <f t="shared" ref="P243:P246" si="526">IF(TYPE(H243)=1,IF(H243&gt;100%,100%,IF(H243&lt;0,0,H243)),H243)</f>
        <v>0</v>
      </c>
      <c r="S243" t="s">
        <v>2</v>
      </c>
      <c r="T243" s="1">
        <f ca="1">IFERROR(L243/SUM($L243:$P243),"")</f>
        <v>0.99420368103800283</v>
      </c>
      <c r="U243" s="1">
        <f t="shared" ref="U243:U246" ca="1" si="527">IFERROR(M243/SUM($L243:$P243),"")</f>
        <v>5.7963189619972023E-3</v>
      </c>
      <c r="V243" s="1">
        <f t="shared" ref="V243:V246" ca="1" si="528">IFERROR(N243/SUM($L243:$P243),"")</f>
        <v>0</v>
      </c>
      <c r="W243" s="1">
        <f t="shared" ref="W243:W246" ca="1" si="529">IFERROR(O243/SUM($L243:$P243),"")</f>
        <v>0</v>
      </c>
      <c r="X243" s="1">
        <f t="shared" ref="X243:X246" ca="1" si="530">IFERROR(P243/SUM($L243:$P243),"")</f>
        <v>0</v>
      </c>
      <c r="AA243" t="s">
        <v>2</v>
      </c>
      <c r="AB243" s="1">
        <f t="shared" ref="AB243:AB246" ca="1" si="531">IFERROR(T243/SUM($T243:$X243),"")</f>
        <v>0.99420368103800283</v>
      </c>
      <c r="AC243" s="1">
        <f t="shared" ref="AC243:AC246" ca="1" si="532">IFERROR(U243/SUM($T243:$X243),"")</f>
        <v>5.7963189619972023E-3</v>
      </c>
      <c r="AD243" s="1">
        <f t="shared" ref="AD243:AD246" ca="1" si="533">IFERROR(V243/SUM($T243:$X243),"")</f>
        <v>0</v>
      </c>
      <c r="AE243" s="1">
        <f t="shared" ref="AE243:AE246" ca="1" si="534">IFERROR(W243/SUM($T243:$X243),"")</f>
        <v>0</v>
      </c>
      <c r="AF243" s="1">
        <f t="shared" ref="AF243:AF246" ca="1" si="535">IFERROR(X243/SUM($T243:$X243),"")</f>
        <v>0</v>
      </c>
      <c r="AI243" t="s">
        <v>2</v>
      </c>
      <c r="AJ243" s="1">
        <f ca="1">IFERROR(AB243,"")</f>
        <v>0.99420368103800283</v>
      </c>
      <c r="AK243" s="1">
        <f ca="1">IF(AC243="","",SUM(AC243:AF243))</f>
        <v>5.7963189619972023E-3</v>
      </c>
      <c r="AL243" s="1">
        <v>0</v>
      </c>
      <c r="AM243" s="1">
        <v>0</v>
      </c>
      <c r="AN243" s="1">
        <v>0</v>
      </c>
      <c r="AQ243" t="s">
        <v>2</v>
      </c>
      <c r="AR243" s="1">
        <f ca="1">IF(AJ243="",AR236,MAX(AJ243,50%))</f>
        <v>0.99420368103800283</v>
      </c>
      <c r="AS243" s="1">
        <f ca="1">IF(AK243="",AS236,MIN(AK243,50%))</f>
        <v>5.7963189619972023E-3</v>
      </c>
      <c r="AT243" s="1">
        <v>0</v>
      </c>
      <c r="AU243" s="1">
        <v>0</v>
      </c>
      <c r="AV243" s="1">
        <v>0</v>
      </c>
      <c r="AY243" t="s">
        <v>2</v>
      </c>
      <c r="AZ243" s="10"/>
      <c r="BA243" s="10">
        <f ca="1">-_xlfn.NORM.S.INV(IF(AS243=0,0.01%,AS243))</f>
        <v>2.5243077931403342</v>
      </c>
      <c r="BB243" s="10"/>
      <c r="BC243" s="10"/>
      <c r="BG243" t="s">
        <v>2</v>
      </c>
      <c r="BH243" s="10"/>
      <c r="BI243" s="10">
        <f ca="1">BA243-$BA$5</f>
        <v>0.11147342609408906</v>
      </c>
      <c r="BJ243" s="10"/>
      <c r="BK243" s="10"/>
    </row>
    <row r="244" spans="1:64">
      <c r="A244" s="11"/>
      <c r="B244" t="s">
        <v>1</v>
      </c>
      <c r="C244" s="1">
        <v>0</v>
      </c>
      <c r="D244" s="1">
        <f ca="1">(1-F244)/3</f>
        <v>0.12545954125601133</v>
      </c>
      <c r="E244" s="1">
        <f ca="1">(1-F244)/3*2</f>
        <v>0.25091908251202266</v>
      </c>
      <c r="F244" s="1">
        <f ca="1">HLOOKUP(A241,Yixin_part!$2:$7,4,0)</f>
        <v>0.62362137623196601</v>
      </c>
      <c r="G244" s="1">
        <v>0</v>
      </c>
      <c r="H244" s="1">
        <v>0</v>
      </c>
      <c r="K244" t="s">
        <v>1</v>
      </c>
      <c r="L244" s="1">
        <f t="shared" ref="L244:L246" ca="1" si="536">IF(TYPE(D244)=1,IF(D244&gt;100%,100%,IF(D244&lt;0,0,D244)),D244)</f>
        <v>0.12545954125601133</v>
      </c>
      <c r="M244" s="1">
        <f t="shared" ca="1" si="523"/>
        <v>0.25091908251202266</v>
      </c>
      <c r="N244" s="1">
        <f t="shared" ca="1" si="524"/>
        <v>0.62362137623196601</v>
      </c>
      <c r="O244" s="1">
        <f t="shared" si="525"/>
        <v>0</v>
      </c>
      <c r="P244" s="1">
        <f t="shared" si="526"/>
        <v>0</v>
      </c>
      <c r="S244" t="s">
        <v>1</v>
      </c>
      <c r="T244" s="1">
        <f t="shared" ref="T244:T246" ca="1" si="537">IFERROR(L244/SUM($L244:$P244),"")</f>
        <v>0.12545954125601133</v>
      </c>
      <c r="U244" s="1">
        <f t="shared" ca="1" si="527"/>
        <v>0.25091908251202266</v>
      </c>
      <c r="V244" s="1">
        <f t="shared" ca="1" si="528"/>
        <v>0.62362137623196601</v>
      </c>
      <c r="W244" s="1">
        <f t="shared" ca="1" si="529"/>
        <v>0</v>
      </c>
      <c r="X244" s="1">
        <f t="shared" ca="1" si="530"/>
        <v>0</v>
      </c>
      <c r="AA244" t="s">
        <v>1</v>
      </c>
      <c r="AB244" s="1">
        <f t="shared" ca="1" si="531"/>
        <v>0.12545954125601133</v>
      </c>
      <c r="AC244" s="1">
        <f t="shared" ca="1" si="532"/>
        <v>0.25091908251202266</v>
      </c>
      <c r="AD244" s="1">
        <f t="shared" ca="1" si="533"/>
        <v>0.62362137623196601</v>
      </c>
      <c r="AE244" s="1">
        <f t="shared" ca="1" si="534"/>
        <v>0</v>
      </c>
      <c r="AF244" s="1">
        <f t="shared" ca="1" si="535"/>
        <v>0</v>
      </c>
      <c r="AI244" t="s">
        <v>1</v>
      </c>
      <c r="AJ244" s="1">
        <f ca="1">IF(AB244="","",(SUM(AB244)))</f>
        <v>0.12545954125601133</v>
      </c>
      <c r="AK244" s="1">
        <f ca="1">IFERROR(AC244,"")</f>
        <v>0.25091908251202266</v>
      </c>
      <c r="AL244" s="1">
        <f ca="1">IF(AD244="","",(SUM(AD244:AF244)))</f>
        <v>0.62362137623196601</v>
      </c>
      <c r="AM244" s="1">
        <v>0</v>
      </c>
      <c r="AN244" s="1">
        <v>0</v>
      </c>
      <c r="AP244" s="34">
        <f ca="1">IF(AK244&gt;=MAX(AJ244,AL244),0,(MAX(AJ244,AL244)-AK244)/(2*MAX(AJ244,AL244)+MIN(AJ244,AL244)))</f>
        <v>0.27150992274511454</v>
      </c>
      <c r="AQ244" t="s">
        <v>1</v>
      </c>
      <c r="AR244" s="1">
        <f ca="1">IF(AK244="",AR237,AJ244*(1-$AP244))</f>
        <v>9.1396030901954181E-2</v>
      </c>
      <c r="AS244" s="1">
        <f ca="1">IF(AK244="",AS237,AK244+AJ244*$AP244+AL244*$AP244)</f>
        <v>0.45430198454902293</v>
      </c>
      <c r="AT244" s="1">
        <f ca="1">IF(AK244="",AT237,AL244*(1-$AP244))</f>
        <v>0.45430198454902293</v>
      </c>
      <c r="AU244" s="1">
        <v>0</v>
      </c>
      <c r="AV244" s="1">
        <v>0</v>
      </c>
      <c r="AY244" t="s">
        <v>1</v>
      </c>
      <c r="AZ244" s="10">
        <f ca="1">_xlfn.NORM.S.INV(IF(AR244=0,0.01%,AR244))</f>
        <v>-1.3322073505500649</v>
      </c>
      <c r="BA244" s="10"/>
      <c r="BB244" s="10">
        <f ca="1">-_xlfn.NORM.S.INV(IF(AT244=0,0.01%,AT244))</f>
        <v>0.11479959623654598</v>
      </c>
      <c r="BC244" s="10"/>
      <c r="BG244" t="s">
        <v>1</v>
      </c>
      <c r="BH244" s="10">
        <f ca="1">AZ244-$AZ$6</f>
        <v>-0.19371855055073706</v>
      </c>
      <c r="BI244" s="10"/>
      <c r="BJ244" s="10">
        <f ca="1">BB244-$BB$6</f>
        <v>-4.5631134487872149E-2</v>
      </c>
      <c r="BK244" s="10"/>
    </row>
    <row r="245" spans="1:64">
      <c r="A245" s="11"/>
      <c r="B245" t="s">
        <v>0</v>
      </c>
      <c r="C245" s="1">
        <v>0</v>
      </c>
      <c r="D245" s="1">
        <v>0</v>
      </c>
      <c r="E245" s="1">
        <f ca="1">(1-G245)/3</f>
        <v>2.2553922475577377E-2</v>
      </c>
      <c r="F245" s="1">
        <f ca="1">(1-G245)/3*2</f>
        <v>4.5107844951154753E-2</v>
      </c>
      <c r="G245" s="1">
        <f ca="1">HLOOKUP(A241,Yixin_part!$2:$7,5,0)</f>
        <v>0.93233823257326787</v>
      </c>
      <c r="H245" s="1">
        <v>0</v>
      </c>
      <c r="K245" t="s">
        <v>0</v>
      </c>
      <c r="L245" s="1">
        <f t="shared" si="536"/>
        <v>0</v>
      </c>
      <c r="M245" s="1">
        <f t="shared" ca="1" si="523"/>
        <v>2.2553922475577377E-2</v>
      </c>
      <c r="N245" s="1">
        <f t="shared" ca="1" si="524"/>
        <v>4.5107844951154753E-2</v>
      </c>
      <c r="O245" s="1">
        <f t="shared" ca="1" si="525"/>
        <v>0.93233823257326787</v>
      </c>
      <c r="P245" s="1">
        <f t="shared" si="526"/>
        <v>0</v>
      </c>
      <c r="S245" t="s">
        <v>0</v>
      </c>
      <c r="T245" s="1">
        <f t="shared" ca="1" si="537"/>
        <v>0</v>
      </c>
      <c r="U245" s="1">
        <f t="shared" ca="1" si="527"/>
        <v>2.2553922475577377E-2</v>
      </c>
      <c r="V245" s="1">
        <f t="shared" ca="1" si="528"/>
        <v>4.5107844951154753E-2</v>
      </c>
      <c r="W245" s="1">
        <f t="shared" ca="1" si="529"/>
        <v>0.93233823257326787</v>
      </c>
      <c r="X245" s="1">
        <f t="shared" ca="1" si="530"/>
        <v>0</v>
      </c>
      <c r="AA245" t="s">
        <v>0</v>
      </c>
      <c r="AB245" s="1">
        <f t="shared" ca="1" si="531"/>
        <v>0</v>
      </c>
      <c r="AC245" s="1">
        <f t="shared" ca="1" si="532"/>
        <v>2.2553922475577377E-2</v>
      </c>
      <c r="AD245" s="1">
        <f t="shared" ca="1" si="533"/>
        <v>4.5107844951154753E-2</v>
      </c>
      <c r="AE245" s="1">
        <f t="shared" ca="1" si="534"/>
        <v>0.93233823257326787</v>
      </c>
      <c r="AF245" s="1">
        <f t="shared" ca="1" si="535"/>
        <v>0</v>
      </c>
      <c r="AI245" t="s">
        <v>0</v>
      </c>
      <c r="AJ245" s="1">
        <v>0</v>
      </c>
      <c r="AK245" s="1">
        <f ca="1">IF(AC245="","",(SUM(AB245:AC245)))</f>
        <v>2.2553922475577377E-2</v>
      </c>
      <c r="AL245" s="1">
        <f ca="1">IFERROR(AD245,"")</f>
        <v>4.5107844951154753E-2</v>
      </c>
      <c r="AM245" s="1">
        <f ca="1">IF(AE245="","",(SUM(AE245:AF245)))</f>
        <v>0.93233823257326787</v>
      </c>
      <c r="AN245" s="1">
        <v>0</v>
      </c>
      <c r="AP245" s="34">
        <f ca="1">IF(AL245&gt;=MAX(AK245,AM245),0,(MAX(AK245,AM245)-AL245)/(2*MAX(AK245,AM245)+MIN(AK245,AM245)))</f>
        <v>0.47012298733702168</v>
      </c>
      <c r="AQ245" t="s">
        <v>0</v>
      </c>
      <c r="AR245" s="1">
        <v>0</v>
      </c>
      <c r="AS245" s="1">
        <f ca="1">IF(AL245="",AS238,AK245*(1-$AP245))</f>
        <v>1.1950805065191345E-2</v>
      </c>
      <c r="AT245" s="1">
        <f ca="1">IF(AL245="",AT238,AL245+AK245*$AP245+AM245*$AP245)</f>
        <v>0.49402459746740435</v>
      </c>
      <c r="AU245" s="1">
        <f ca="1">IF(AL245="",AU238,AM245*(1-$AP245))</f>
        <v>0.49402459746740435</v>
      </c>
      <c r="AV245" s="1">
        <v>0</v>
      </c>
      <c r="AY245" t="s">
        <v>0</v>
      </c>
      <c r="AZ245" s="10"/>
      <c r="BA245" s="10">
        <f ca="1">_xlfn.NORM.S.INV(IF(AS245=0,0.01%,AS245))</f>
        <v>-2.2587071064446804</v>
      </c>
      <c r="BB245" s="10"/>
      <c r="BC245" s="10">
        <f ca="1">-_xlfn.NORM.S.INV(IF(AU245=0,0.01%,AU245))</f>
        <v>1.4978673025781743E-2</v>
      </c>
      <c r="BG245" t="s">
        <v>0</v>
      </c>
      <c r="BH245" s="10"/>
      <c r="BI245" s="10">
        <f ca="1">BA245-$BA$7</f>
        <v>-0.33736654095103291</v>
      </c>
      <c r="BJ245" s="10"/>
      <c r="BK245" s="10">
        <f ca="1">BC245-$BC$7</f>
        <v>-1.9299152791120509E-2</v>
      </c>
    </row>
    <row r="246" spans="1:64">
      <c r="A246" s="11"/>
      <c r="B246" t="s">
        <v>42</v>
      </c>
      <c r="C246" s="1">
        <v>0</v>
      </c>
      <c r="D246" s="1">
        <v>0</v>
      </c>
      <c r="E246" s="1">
        <v>0</v>
      </c>
      <c r="F246" s="1">
        <f ca="1">(1-H246)/3</f>
        <v>0</v>
      </c>
      <c r="G246" s="1">
        <f ca="1">(1-H246)/3*2</f>
        <v>0</v>
      </c>
      <c r="H246" s="1">
        <f ca="1">MIN(HLOOKUP(A241,Yixin_part!$2:$7,6,0),1)</f>
        <v>1</v>
      </c>
      <c r="K246" t="s">
        <v>42</v>
      </c>
      <c r="L246" s="1">
        <f t="shared" si="536"/>
        <v>0</v>
      </c>
      <c r="M246" s="1">
        <f t="shared" si="523"/>
        <v>0</v>
      </c>
      <c r="N246" s="1">
        <f t="shared" ca="1" si="524"/>
        <v>0</v>
      </c>
      <c r="O246" s="1">
        <f t="shared" ca="1" si="525"/>
        <v>0</v>
      </c>
      <c r="P246" s="1">
        <f t="shared" ca="1" si="526"/>
        <v>1</v>
      </c>
      <c r="S246" t="s">
        <v>42</v>
      </c>
      <c r="T246" s="1">
        <f t="shared" ca="1" si="537"/>
        <v>0</v>
      </c>
      <c r="U246" s="1">
        <f t="shared" ca="1" si="527"/>
        <v>0</v>
      </c>
      <c r="V246" s="1">
        <f t="shared" ca="1" si="528"/>
        <v>0</v>
      </c>
      <c r="W246" s="1">
        <f t="shared" ca="1" si="529"/>
        <v>0</v>
      </c>
      <c r="X246" s="1">
        <f t="shared" ca="1" si="530"/>
        <v>1</v>
      </c>
      <c r="AA246" t="s">
        <v>42</v>
      </c>
      <c r="AB246" s="1">
        <f t="shared" ca="1" si="531"/>
        <v>0</v>
      </c>
      <c r="AC246" s="1">
        <f t="shared" ca="1" si="532"/>
        <v>0</v>
      </c>
      <c r="AD246" s="1">
        <f t="shared" ca="1" si="533"/>
        <v>0</v>
      </c>
      <c r="AE246" s="1">
        <f t="shared" ca="1" si="534"/>
        <v>0</v>
      </c>
      <c r="AF246" s="1">
        <f t="shared" ca="1" si="535"/>
        <v>1</v>
      </c>
      <c r="AI246" t="s">
        <v>42</v>
      </c>
      <c r="AJ246" s="1">
        <v>0</v>
      </c>
      <c r="AK246" s="1">
        <v>0</v>
      </c>
      <c r="AL246" s="1">
        <f ca="1">IF(AD246="","",(SUM(AB246:AD246)))</f>
        <v>0</v>
      </c>
      <c r="AM246" s="1">
        <f ca="1">IFERROR(AE246,"")</f>
        <v>0</v>
      </c>
      <c r="AN246" s="1">
        <f ca="1">IF(AF246="","",(SUM(AF246)))</f>
        <v>1</v>
      </c>
      <c r="AP246" s="34">
        <f ca="1">IF(AM246&gt;=MAX(AL246,AN246),0,(MAX(AL246,AN246)-AM246)/(2*MAX(AL246,AN246)+MIN(AL246,AN246)))</f>
        <v>0.5</v>
      </c>
      <c r="AQ246" t="s">
        <v>42</v>
      </c>
      <c r="AR246" s="1">
        <v>0</v>
      </c>
      <c r="AS246" s="1">
        <v>0</v>
      </c>
      <c r="AT246" s="1">
        <f ca="1">IF(AM246="",AT239,AL246*(1-$AP246))</f>
        <v>0</v>
      </c>
      <c r="AU246" s="1">
        <f ca="1">IF(AM246="",AU239,AM246+AL246*$AP246+AN246*$AP246)</f>
        <v>0.5</v>
      </c>
      <c r="AV246" s="1">
        <f ca="1">IF(AM246="",AV239,AN246*(1-$AP246))</f>
        <v>0.5</v>
      </c>
      <c r="AY246" t="s">
        <v>42</v>
      </c>
      <c r="AZ246" s="10"/>
      <c r="BA246" s="10"/>
      <c r="BB246" s="10">
        <f ca="1">_xlfn.NORM.S.INV(IF(AT246=0,0.01%,AT246))</f>
        <v>-3.71901648545568</v>
      </c>
      <c r="BC246" s="10"/>
      <c r="BD246" s="10">
        <f ca="1">-_xlfn.NORM.S.INV(IF(AV246=0,0.01%,AV246))</f>
        <v>0</v>
      </c>
      <c r="BG246" t="s">
        <v>42</v>
      </c>
      <c r="BH246" s="10"/>
      <c r="BI246" s="10"/>
      <c r="BJ246" s="10">
        <f ca="1">BB246-$BB$8</f>
        <v>-1.7450048974149515</v>
      </c>
      <c r="BK246" s="10"/>
      <c r="BL246" s="10">
        <f ca="1">BD246-$BD$8</f>
        <v>-3.0322581597122308E-2</v>
      </c>
    </row>
    <row r="248" spans="1:64">
      <c r="A248" s="9">
        <f ca="1">IF(RIGHT(A241,2)="12",(VALUE(LEFT(A241,4))+1)*100+1,A241+1)</f>
        <v>201911</v>
      </c>
      <c r="J248" s="9">
        <f ca="1">$A248</f>
        <v>201911</v>
      </c>
      <c r="R248" s="9">
        <f ca="1">$A248</f>
        <v>201911</v>
      </c>
      <c r="Z248" s="9">
        <f ca="1">$A248</f>
        <v>201911</v>
      </c>
      <c r="AH248" s="9">
        <f ca="1">$A248</f>
        <v>201911</v>
      </c>
      <c r="AP248" s="9">
        <f ca="1">$A248</f>
        <v>201911</v>
      </c>
      <c r="AX248" s="9">
        <f ca="1">$A248</f>
        <v>201911</v>
      </c>
      <c r="BF248" s="9">
        <f ca="1">$A248</f>
        <v>201911</v>
      </c>
    </row>
    <row r="249" spans="1:64">
      <c r="A249" s="11"/>
      <c r="C249" t="s">
        <v>33</v>
      </c>
      <c r="D249" t="s">
        <v>2</v>
      </c>
      <c r="E249" t="s">
        <v>1</v>
      </c>
      <c r="F249" t="s">
        <v>0</v>
      </c>
      <c r="G249" t="s">
        <v>42</v>
      </c>
      <c r="H249" t="s">
        <v>32</v>
      </c>
      <c r="L249" t="s">
        <v>2</v>
      </c>
      <c r="M249" t="s">
        <v>1</v>
      </c>
      <c r="N249" t="s">
        <v>0</v>
      </c>
      <c r="O249" t="s">
        <v>42</v>
      </c>
      <c r="P249" t="s">
        <v>32</v>
      </c>
      <c r="T249" t="s">
        <v>2</v>
      </c>
      <c r="U249" t="s">
        <v>1</v>
      </c>
      <c r="V249" t="s">
        <v>0</v>
      </c>
      <c r="W249" t="s">
        <v>42</v>
      </c>
      <c r="X249" t="s">
        <v>32</v>
      </c>
      <c r="AB249" t="s">
        <v>2</v>
      </c>
      <c r="AC249" t="s">
        <v>1</v>
      </c>
      <c r="AD249" t="s">
        <v>0</v>
      </c>
      <c r="AE249" t="s">
        <v>42</v>
      </c>
      <c r="AF249" t="s">
        <v>32</v>
      </c>
      <c r="AJ249" t="s">
        <v>2</v>
      </c>
      <c r="AK249" t="s">
        <v>1</v>
      </c>
      <c r="AL249" t="s">
        <v>0</v>
      </c>
      <c r="AM249" t="s">
        <v>42</v>
      </c>
      <c r="AN249" t="s">
        <v>32</v>
      </c>
      <c r="AP249" s="9" t="s">
        <v>72</v>
      </c>
      <c r="AR249" t="s">
        <v>2</v>
      </c>
      <c r="AS249" t="s">
        <v>1</v>
      </c>
      <c r="AT249" t="s">
        <v>0</v>
      </c>
      <c r="AU249" t="s">
        <v>42</v>
      </c>
      <c r="AV249" t="s">
        <v>32</v>
      </c>
      <c r="AZ249" t="s">
        <v>2</v>
      </c>
      <c r="BA249" t="s">
        <v>1</v>
      </c>
      <c r="BB249" t="s">
        <v>0</v>
      </c>
      <c r="BC249" t="s">
        <v>42</v>
      </c>
      <c r="BD249" t="s">
        <v>32</v>
      </c>
      <c r="BG249" s="12">
        <f ca="1">AVERAGE(BH250:BL253)</f>
        <v>-0.2875138742850406</v>
      </c>
      <c r="BH249" t="s">
        <v>2</v>
      </c>
      <c r="BI249" t="s">
        <v>1</v>
      </c>
      <c r="BJ249" t="s">
        <v>0</v>
      </c>
      <c r="BK249" t="s">
        <v>42</v>
      </c>
      <c r="BL249" t="s">
        <v>32</v>
      </c>
    </row>
    <row r="250" spans="1:64">
      <c r="A250" s="11"/>
      <c r="B250" t="s">
        <v>2</v>
      </c>
      <c r="C250" s="1">
        <v>0.05</v>
      </c>
      <c r="D250" s="1">
        <f ca="1">1-C250-E250</f>
        <v>0.94180754814490475</v>
      </c>
      <c r="E250" s="1">
        <f ca="1">HLOOKUP(A248,Yixin_part!$2:$7,3,0)</f>
        <v>8.1924518550952497E-3</v>
      </c>
      <c r="F250" s="1">
        <v>0</v>
      </c>
      <c r="G250" s="1">
        <v>0</v>
      </c>
      <c r="H250" s="1">
        <v>0</v>
      </c>
      <c r="K250" t="s">
        <v>2</v>
      </c>
      <c r="L250" s="1">
        <f ca="1">IF(TYPE(D250)=1,IF(D250&gt;100%,100%,IF(D250&lt;0,0,D250)),D250)</f>
        <v>0.94180754814490475</v>
      </c>
      <c r="M250" s="1">
        <f t="shared" ref="M250:M253" ca="1" si="538">IF(TYPE(E250)=1,IF(E250&gt;100%,100%,IF(E250&lt;0,0,E250)),E250)</f>
        <v>8.1924518550952497E-3</v>
      </c>
      <c r="N250" s="1">
        <f t="shared" ref="N250:N253" si="539">IF(TYPE(F250)=1,IF(F250&gt;100%,100%,IF(F250&lt;0,0,F250)),F250)</f>
        <v>0</v>
      </c>
      <c r="O250" s="1">
        <f t="shared" ref="O250:O253" si="540">IF(TYPE(G250)=1,IF(G250&gt;100%,100%,IF(G250&lt;0,0,G250)),G250)</f>
        <v>0</v>
      </c>
      <c r="P250" s="1">
        <f t="shared" ref="P250:P253" si="541">IF(TYPE(H250)=1,IF(H250&gt;100%,100%,IF(H250&lt;0,0,H250)),H250)</f>
        <v>0</v>
      </c>
      <c r="S250" t="s">
        <v>2</v>
      </c>
      <c r="T250" s="1">
        <f ca="1">IFERROR(L250/SUM($L250:$P250),"")</f>
        <v>0.99137636646832084</v>
      </c>
      <c r="U250" s="1">
        <f t="shared" ref="U250:U253" ca="1" si="542">IFERROR(M250/SUM($L250:$P250),"")</f>
        <v>8.6236335316792114E-3</v>
      </c>
      <c r="V250" s="1">
        <f t="shared" ref="V250:V253" ca="1" si="543">IFERROR(N250/SUM($L250:$P250),"")</f>
        <v>0</v>
      </c>
      <c r="W250" s="1">
        <f t="shared" ref="W250:W253" ca="1" si="544">IFERROR(O250/SUM($L250:$P250),"")</f>
        <v>0</v>
      </c>
      <c r="X250" s="1">
        <f t="shared" ref="X250:X253" ca="1" si="545">IFERROR(P250/SUM($L250:$P250),"")</f>
        <v>0</v>
      </c>
      <c r="AA250" t="s">
        <v>2</v>
      </c>
      <c r="AB250" s="1">
        <f ca="1">IFERROR(T250,"")</f>
        <v>0.99137636646832084</v>
      </c>
      <c r="AC250" s="1">
        <f t="shared" ref="AC250:AC253" ca="1" si="546">IFERROR(U250,"")</f>
        <v>8.6236335316792114E-3</v>
      </c>
      <c r="AD250" s="1">
        <f t="shared" ref="AD250:AD253" ca="1" si="547">IFERROR(V250,"")</f>
        <v>0</v>
      </c>
      <c r="AE250" s="1">
        <f t="shared" ref="AE250:AE253" ca="1" si="548">IFERROR(W250,"")</f>
        <v>0</v>
      </c>
      <c r="AF250" s="1">
        <f t="shared" ref="AF250:AF253" ca="1" si="549">IFERROR(X250,"")</f>
        <v>0</v>
      </c>
      <c r="AI250" t="s">
        <v>2</v>
      </c>
      <c r="AJ250" s="1">
        <f ca="1">IFERROR(AB250,"")</f>
        <v>0.99137636646832084</v>
      </c>
      <c r="AK250" s="1">
        <f ca="1">IF(AC250="","",SUM(AC250:AF250))</f>
        <v>8.6236335316792114E-3</v>
      </c>
      <c r="AL250" s="1">
        <v>0</v>
      </c>
      <c r="AM250" s="1">
        <v>0</v>
      </c>
      <c r="AN250" s="1">
        <v>0</v>
      </c>
      <c r="AQ250" t="s">
        <v>2</v>
      </c>
      <c r="AR250" s="1">
        <f ca="1">IF(AJ250="",AR243,MAX(AJ250,50%))</f>
        <v>0.99137636646832084</v>
      </c>
      <c r="AS250" s="1">
        <f ca="1">IF(AK250="",AS243,MIN(AK250,50%))</f>
        <v>8.6236335316792114E-3</v>
      </c>
      <c r="AT250" s="1">
        <v>0</v>
      </c>
      <c r="AU250" s="1">
        <v>0</v>
      </c>
      <c r="AV250" s="1">
        <v>0</v>
      </c>
      <c r="AW250" s="1"/>
      <c r="AY250" t="s">
        <v>2</v>
      </c>
      <c r="AZ250" s="10"/>
      <c r="BA250" s="10">
        <f ca="1">-_xlfn.NORM.S.INV(IF(AS250=0,0.01%,AS250))</f>
        <v>2.3813937152264821</v>
      </c>
      <c r="BB250" s="10"/>
      <c r="BC250" s="10"/>
      <c r="BG250" t="s">
        <v>2</v>
      </c>
      <c r="BH250" s="10"/>
      <c r="BI250" s="10">
        <f ca="1">BA250-$BA$5</f>
        <v>-3.1440651819762966E-2</v>
      </c>
      <c r="BJ250" s="10"/>
      <c r="BK250" s="10"/>
    </row>
    <row r="251" spans="1:64">
      <c r="A251" s="11"/>
      <c r="B251" t="s">
        <v>1</v>
      </c>
      <c r="C251" s="1">
        <v>0</v>
      </c>
      <c r="D251" s="1">
        <f ca="1">(1-F251)/3</f>
        <v>0.14552636357732948</v>
      </c>
      <c r="E251" s="1">
        <f ca="1">(1-F251)/3*2</f>
        <v>0.29105272715465896</v>
      </c>
      <c r="F251" s="1">
        <f ca="1">HLOOKUP(A248,Yixin_part!$2:$7,4,0)</f>
        <v>0.56342090926801158</v>
      </c>
      <c r="G251" s="1">
        <v>0</v>
      </c>
      <c r="H251" s="1">
        <v>0</v>
      </c>
      <c r="K251" t="s">
        <v>1</v>
      </c>
      <c r="L251" s="1">
        <f t="shared" ref="L251:L253" ca="1" si="550">IF(TYPE(D251)=1,IF(D251&gt;100%,100%,IF(D251&lt;0,0,D251)),D251)</f>
        <v>0.14552636357732948</v>
      </c>
      <c r="M251" s="1">
        <f t="shared" ca="1" si="538"/>
        <v>0.29105272715465896</v>
      </c>
      <c r="N251" s="1">
        <f t="shared" ca="1" si="539"/>
        <v>0.56342090926801158</v>
      </c>
      <c r="O251" s="1">
        <f t="shared" si="540"/>
        <v>0</v>
      </c>
      <c r="P251" s="1">
        <f t="shared" si="541"/>
        <v>0</v>
      </c>
      <c r="S251" t="s">
        <v>1</v>
      </c>
      <c r="T251" s="1">
        <f t="shared" ref="T251:T253" ca="1" si="551">IFERROR(L251/SUM($L251:$P251),"")</f>
        <v>0.14552636357732948</v>
      </c>
      <c r="U251" s="1">
        <f t="shared" ca="1" si="542"/>
        <v>0.29105272715465896</v>
      </c>
      <c r="V251" s="1">
        <f t="shared" ca="1" si="543"/>
        <v>0.56342090926801158</v>
      </c>
      <c r="W251" s="1">
        <f t="shared" ca="1" si="544"/>
        <v>0</v>
      </c>
      <c r="X251" s="1">
        <f t="shared" ca="1" si="545"/>
        <v>0</v>
      </c>
      <c r="AA251" t="s">
        <v>1</v>
      </c>
      <c r="AB251" s="1">
        <f t="shared" ref="AB251:AB253" ca="1" si="552">IFERROR(T251,"")</f>
        <v>0.14552636357732948</v>
      </c>
      <c r="AC251" s="1">
        <f t="shared" ca="1" si="546"/>
        <v>0.29105272715465896</v>
      </c>
      <c r="AD251" s="1">
        <f t="shared" ca="1" si="547"/>
        <v>0.56342090926801158</v>
      </c>
      <c r="AE251" s="1">
        <f t="shared" ca="1" si="548"/>
        <v>0</v>
      </c>
      <c r="AF251" s="1">
        <f t="shared" ca="1" si="549"/>
        <v>0</v>
      </c>
      <c r="AI251" t="s">
        <v>1</v>
      </c>
      <c r="AJ251" s="1">
        <f ca="1">IF(AB251="","",(SUM(AB251)))</f>
        <v>0.14552636357732948</v>
      </c>
      <c r="AK251" s="1">
        <f ca="1">IFERROR(AC251,"")</f>
        <v>0.29105272715465896</v>
      </c>
      <c r="AL251" s="1">
        <f ca="1">IF(AD251="","",(SUM(AD251:AF251)))</f>
        <v>0.56342090926801158</v>
      </c>
      <c r="AM251" s="1">
        <v>0</v>
      </c>
      <c r="AN251" s="1">
        <v>0</v>
      </c>
      <c r="AP251" s="34">
        <f ca="1">IF(AK251&gt;=MAX(AJ251,AL251),0,(MAX(AJ251,AL251)-AK251)/(2*MAX(AJ251,AL251)+MIN(AJ251,AL251)))</f>
        <v>0.21406396823045354</v>
      </c>
      <c r="AQ251" t="s">
        <v>1</v>
      </c>
      <c r="AR251" s="1">
        <f ca="1">IF(AK251="",AR244,AJ251*(1-$AP251))</f>
        <v>0.1143744127078186</v>
      </c>
      <c r="AS251" s="1">
        <f ca="1">IF(AK251="",AS244,AK251+AJ251*$AP251+AL251*$AP251)</f>
        <v>0.44281279364609072</v>
      </c>
      <c r="AT251" s="1">
        <f ca="1">IF(AK251="",AT244,AL251*(1-$AP251))</f>
        <v>0.44281279364609072</v>
      </c>
      <c r="AU251" s="1">
        <v>0</v>
      </c>
      <c r="AV251" s="1">
        <v>0</v>
      </c>
      <c r="AW251" s="1"/>
      <c r="AY251" t="s">
        <v>1</v>
      </c>
      <c r="AZ251" s="10">
        <f ca="1">_xlfn.NORM.S.INV(IF(AR251=0,0.01%,AR251))</f>
        <v>-1.2035880891089721</v>
      </c>
      <c r="BA251" s="10"/>
      <c r="BB251" s="10">
        <f ca="1">-_xlfn.NORM.S.INV(IF(AT251=0,0.01%,AT251))</f>
        <v>0.14384155579867774</v>
      </c>
      <c r="BC251" s="10"/>
      <c r="BG251" t="s">
        <v>1</v>
      </c>
      <c r="BH251" s="10">
        <f ca="1">AZ251-$AZ$6</f>
        <v>-6.5099289109644243E-2</v>
      </c>
      <c r="BI251" s="10"/>
      <c r="BJ251" s="10">
        <f ca="1">BB251-$BB$6</f>
        <v>-1.6589174925740385E-2</v>
      </c>
      <c r="BK251" s="10"/>
    </row>
    <row r="252" spans="1:64">
      <c r="A252" s="11"/>
      <c r="B252" t="s">
        <v>0</v>
      </c>
      <c r="C252" s="1">
        <v>0</v>
      </c>
      <c r="D252" s="1">
        <v>0</v>
      </c>
      <c r="E252" s="1">
        <f ca="1">(1-G252)/3</f>
        <v>3.7698510369680305E-2</v>
      </c>
      <c r="F252" s="1">
        <f ca="1">(1-G252)/3*2</f>
        <v>7.539702073936061E-2</v>
      </c>
      <c r="G252" s="1">
        <f ca="1">HLOOKUP(A248,Yixin_part!$2:$7,5,0)</f>
        <v>0.88690446889095909</v>
      </c>
      <c r="H252" s="1">
        <v>0</v>
      </c>
      <c r="K252" t="s">
        <v>0</v>
      </c>
      <c r="L252" s="1">
        <f t="shared" si="550"/>
        <v>0</v>
      </c>
      <c r="M252" s="1">
        <f t="shared" ca="1" si="538"/>
        <v>3.7698510369680305E-2</v>
      </c>
      <c r="N252" s="1">
        <f t="shared" ca="1" si="539"/>
        <v>7.539702073936061E-2</v>
      </c>
      <c r="O252" s="1">
        <f t="shared" ca="1" si="540"/>
        <v>0.88690446889095909</v>
      </c>
      <c r="P252" s="1">
        <f t="shared" si="541"/>
        <v>0</v>
      </c>
      <c r="S252" t="s">
        <v>0</v>
      </c>
      <c r="T252" s="1">
        <f t="shared" ca="1" si="551"/>
        <v>0</v>
      </c>
      <c r="U252" s="1">
        <f t="shared" ca="1" si="542"/>
        <v>3.7698510369680305E-2</v>
      </c>
      <c r="V252" s="1">
        <f t="shared" ca="1" si="543"/>
        <v>7.539702073936061E-2</v>
      </c>
      <c r="W252" s="1">
        <f t="shared" ca="1" si="544"/>
        <v>0.88690446889095909</v>
      </c>
      <c r="X252" s="1">
        <f t="shared" ca="1" si="545"/>
        <v>0</v>
      </c>
      <c r="AA252" t="s">
        <v>0</v>
      </c>
      <c r="AB252" s="1">
        <f t="shared" ca="1" si="552"/>
        <v>0</v>
      </c>
      <c r="AC252" s="1">
        <f t="shared" ca="1" si="546"/>
        <v>3.7698510369680305E-2</v>
      </c>
      <c r="AD252" s="1">
        <f t="shared" ca="1" si="547"/>
        <v>7.539702073936061E-2</v>
      </c>
      <c r="AE252" s="1">
        <f t="shared" ca="1" si="548"/>
        <v>0.88690446889095909</v>
      </c>
      <c r="AF252" s="1">
        <f t="shared" ca="1" si="549"/>
        <v>0</v>
      </c>
      <c r="AI252" t="s">
        <v>0</v>
      </c>
      <c r="AJ252" s="1">
        <v>0</v>
      </c>
      <c r="AK252" s="1">
        <f ca="1">IF(AC252="","",(SUM(AB252:AC252)))</f>
        <v>3.7698510369680305E-2</v>
      </c>
      <c r="AL252" s="1">
        <f ca="1">IFERROR(AD252,"")</f>
        <v>7.539702073936061E-2</v>
      </c>
      <c r="AM252" s="1">
        <f ca="1">IF(AE252="","",(SUM(AE252:AF252)))</f>
        <v>0.88690446889095909</v>
      </c>
      <c r="AN252" s="1">
        <v>0</v>
      </c>
      <c r="AP252" s="34">
        <f ca="1">IF(AL252&gt;=MAX(AK252,AM252),0,(MAX(AK252,AM252)-AL252)/(2*MAX(AK252,AM252)+MIN(AK252,AM252)))</f>
        <v>0.44797356421561141</v>
      </c>
      <c r="AQ252" t="s">
        <v>0</v>
      </c>
      <c r="AR252" s="1">
        <v>0</v>
      </c>
      <c r="AS252" s="1">
        <f ca="1">IF(AL252="",AS245,AK252*(1-$AP252))</f>
        <v>2.0810574313755433E-2</v>
      </c>
      <c r="AT252" s="1">
        <f ca="1">IF(AL252="",AT245,AL252+AK252*$AP252+AM252*$AP252)</f>
        <v>0.48959471284312228</v>
      </c>
      <c r="AU252" s="1">
        <f ca="1">IF(AL252="",AU245,AM252*(1-$AP252))</f>
        <v>0.48959471284312228</v>
      </c>
      <c r="AV252" s="1">
        <v>0</v>
      </c>
      <c r="AW252" s="1"/>
      <c r="AY252" t="s">
        <v>0</v>
      </c>
      <c r="AZ252" s="10"/>
      <c r="BA252" s="10">
        <f ca="1">_xlfn.NORM.S.INV(IF(AS252=0,0.01%,AS252))</f>
        <v>-2.0372884097026445</v>
      </c>
      <c r="BB252" s="10"/>
      <c r="BC252" s="10">
        <f ca="1">-_xlfn.NORM.S.INV(IF(AU252=0,0.01%,AU252))</f>
        <v>2.6085144897836133E-2</v>
      </c>
      <c r="BG252" t="s">
        <v>0</v>
      </c>
      <c r="BH252" s="10"/>
      <c r="BI252" s="10">
        <f ca="1">BA252-$BA$7</f>
        <v>-0.11594784420899695</v>
      </c>
      <c r="BJ252" s="10"/>
      <c r="BK252" s="10">
        <f ca="1">BC252-$BC$7</f>
        <v>-8.1926809190661191E-3</v>
      </c>
    </row>
    <row r="253" spans="1:64">
      <c r="A253" s="11"/>
      <c r="B253" t="s">
        <v>42</v>
      </c>
      <c r="C253" s="1">
        <v>0</v>
      </c>
      <c r="D253" s="1">
        <v>0</v>
      </c>
      <c r="E253" s="1">
        <v>0</v>
      </c>
      <c r="F253" s="1">
        <f ca="1">(1-H253)/3</f>
        <v>0</v>
      </c>
      <c r="G253" s="1">
        <f ca="1">(1-H253)/3*2</f>
        <v>0</v>
      </c>
      <c r="H253" s="1">
        <f ca="1">MIN(HLOOKUP(A248,Yixin_part!$2:$7,6,0),1)</f>
        <v>1</v>
      </c>
      <c r="K253" t="s">
        <v>42</v>
      </c>
      <c r="L253" s="1">
        <f t="shared" si="550"/>
        <v>0</v>
      </c>
      <c r="M253" s="1">
        <f t="shared" si="538"/>
        <v>0</v>
      </c>
      <c r="N253" s="1">
        <f t="shared" ca="1" si="539"/>
        <v>0</v>
      </c>
      <c r="O253" s="1">
        <f t="shared" ca="1" si="540"/>
        <v>0</v>
      </c>
      <c r="P253" s="1">
        <f t="shared" ca="1" si="541"/>
        <v>1</v>
      </c>
      <c r="S253" t="s">
        <v>42</v>
      </c>
      <c r="T253" s="1">
        <f t="shared" ca="1" si="551"/>
        <v>0</v>
      </c>
      <c r="U253" s="1">
        <f t="shared" ca="1" si="542"/>
        <v>0</v>
      </c>
      <c r="V253" s="1">
        <f t="shared" ca="1" si="543"/>
        <v>0</v>
      </c>
      <c r="W253" s="1">
        <f t="shared" ca="1" si="544"/>
        <v>0</v>
      </c>
      <c r="X253" s="1">
        <f t="shared" ca="1" si="545"/>
        <v>1</v>
      </c>
      <c r="AA253" t="s">
        <v>42</v>
      </c>
      <c r="AB253" s="1">
        <f t="shared" ca="1" si="552"/>
        <v>0</v>
      </c>
      <c r="AC253" s="1">
        <f t="shared" ca="1" si="546"/>
        <v>0</v>
      </c>
      <c r="AD253" s="1">
        <f t="shared" ca="1" si="547"/>
        <v>0</v>
      </c>
      <c r="AE253" s="1">
        <f t="shared" ca="1" si="548"/>
        <v>0</v>
      </c>
      <c r="AF253" s="1">
        <f t="shared" ca="1" si="549"/>
        <v>1</v>
      </c>
      <c r="AI253" t="s">
        <v>42</v>
      </c>
      <c r="AJ253" s="1">
        <v>0</v>
      </c>
      <c r="AK253" s="1">
        <v>0</v>
      </c>
      <c r="AL253" s="1">
        <f ca="1">IF(AD253="","",(SUM(AB253:AD253)))</f>
        <v>0</v>
      </c>
      <c r="AM253" s="1">
        <f ca="1">IFERROR(AE253,"")</f>
        <v>0</v>
      </c>
      <c r="AN253" s="1">
        <f ca="1">IF(AF253="","",(SUM(AF253)))</f>
        <v>1</v>
      </c>
      <c r="AP253" s="34">
        <f ca="1">IF(AM253&gt;=MAX(AL253,AN253),0,(MAX(AL253,AN253)-AM253)/(2*MAX(AL253,AN253)+MIN(AL253,AN253)))</f>
        <v>0.5</v>
      </c>
      <c r="AQ253" t="s">
        <v>42</v>
      </c>
      <c r="AR253" s="1">
        <v>0</v>
      </c>
      <c r="AS253" s="1">
        <v>0</v>
      </c>
      <c r="AT253" s="1">
        <f ca="1">IF(AM253="",AT246,AL253*(1-$AP253))</f>
        <v>0</v>
      </c>
      <c r="AU253" s="1">
        <f ca="1">IF(AM253="",AU246,AM253+AL253*$AP253+AN253*$AP253)</f>
        <v>0.5</v>
      </c>
      <c r="AV253" s="1">
        <f ca="1">IF(AM253="",AV246,AN253*(1-$AP253))</f>
        <v>0.5</v>
      </c>
      <c r="AW253" s="1"/>
      <c r="AY253" t="s">
        <v>42</v>
      </c>
      <c r="AZ253" s="10"/>
      <c r="BA253" s="10"/>
      <c r="BB253" s="10">
        <f ca="1">_xlfn.NORM.S.INV(IF(AT253=0,0.01%,AT253))</f>
        <v>-3.71901648545568</v>
      </c>
      <c r="BC253" s="10"/>
      <c r="BD253" s="10">
        <f ca="1">-_xlfn.NORM.S.INV(IF(AV253=0,0.01%,AV253))</f>
        <v>0</v>
      </c>
      <c r="BG253" t="s">
        <v>42</v>
      </c>
      <c r="BH253" s="10"/>
      <c r="BI253" s="10"/>
      <c r="BJ253" s="10">
        <f ca="1">BB253-$BB$8</f>
        <v>-1.7450048974149515</v>
      </c>
      <c r="BK253" s="10"/>
      <c r="BL253" s="10">
        <f ca="1">BD253-$BD$8</f>
        <v>-3.0322581597122308E-2</v>
      </c>
    </row>
    <row r="255" spans="1:64">
      <c r="A255" s="9">
        <f ca="1">IF(RIGHT(A248,2)="12",(VALUE(LEFT(A248,4))+1)*100+1,A248+1)</f>
        <v>201912</v>
      </c>
      <c r="J255" s="9">
        <f ca="1">$A255</f>
        <v>201912</v>
      </c>
      <c r="R255" s="9">
        <f ca="1">$A255</f>
        <v>201912</v>
      </c>
      <c r="Z255" s="9">
        <f ca="1">$A255</f>
        <v>201912</v>
      </c>
      <c r="AH255" s="9">
        <f ca="1">$A255</f>
        <v>201912</v>
      </c>
      <c r="AP255" s="9">
        <f ca="1">$A255</f>
        <v>201912</v>
      </c>
      <c r="AX255" s="9">
        <f ca="1">$A255</f>
        <v>201912</v>
      </c>
      <c r="BF255" s="9">
        <f ca="1">$A255</f>
        <v>201912</v>
      </c>
    </row>
    <row r="256" spans="1:64">
      <c r="A256" s="11"/>
      <c r="C256" t="s">
        <v>33</v>
      </c>
      <c r="D256" t="s">
        <v>2</v>
      </c>
      <c r="E256" t="s">
        <v>1</v>
      </c>
      <c r="F256" t="s">
        <v>0</v>
      </c>
      <c r="G256" t="s">
        <v>42</v>
      </c>
      <c r="H256" t="s">
        <v>32</v>
      </c>
      <c r="L256" t="s">
        <v>2</v>
      </c>
      <c r="M256" t="s">
        <v>1</v>
      </c>
      <c r="N256" t="s">
        <v>0</v>
      </c>
      <c r="O256" t="s">
        <v>42</v>
      </c>
      <c r="P256" t="s">
        <v>32</v>
      </c>
      <c r="T256" t="s">
        <v>2</v>
      </c>
      <c r="U256" t="s">
        <v>1</v>
      </c>
      <c r="V256" t="s">
        <v>0</v>
      </c>
      <c r="W256" t="s">
        <v>42</v>
      </c>
      <c r="X256" t="s">
        <v>32</v>
      </c>
      <c r="AB256" t="s">
        <v>2</v>
      </c>
      <c r="AC256" t="s">
        <v>1</v>
      </c>
      <c r="AD256" t="s">
        <v>0</v>
      </c>
      <c r="AE256" t="s">
        <v>42</v>
      </c>
      <c r="AF256" t="s">
        <v>32</v>
      </c>
      <c r="AJ256" t="s">
        <v>2</v>
      </c>
      <c r="AK256" t="s">
        <v>1</v>
      </c>
      <c r="AL256" t="s">
        <v>0</v>
      </c>
      <c r="AM256" t="s">
        <v>42</v>
      </c>
      <c r="AN256" t="s">
        <v>32</v>
      </c>
      <c r="AP256" s="9" t="s">
        <v>72</v>
      </c>
      <c r="AR256" t="s">
        <v>2</v>
      </c>
      <c r="AS256" t="s">
        <v>1</v>
      </c>
      <c r="AT256" t="s">
        <v>0</v>
      </c>
      <c r="AU256" t="s">
        <v>42</v>
      </c>
      <c r="AV256" t="s">
        <v>32</v>
      </c>
      <c r="AZ256" t="s">
        <v>2</v>
      </c>
      <c r="BA256" t="s">
        <v>1</v>
      </c>
      <c r="BB256" t="s">
        <v>0</v>
      </c>
      <c r="BC256" t="s">
        <v>42</v>
      </c>
      <c r="BD256" t="s">
        <v>32</v>
      </c>
      <c r="BG256" s="12">
        <f ca="1">AVERAGE(BH257:BL260)</f>
        <v>0.2134342453003793</v>
      </c>
      <c r="BH256" t="s">
        <v>2</v>
      </c>
      <c r="BI256" t="s">
        <v>1</v>
      </c>
      <c r="BJ256" t="s">
        <v>0</v>
      </c>
      <c r="BK256" t="s">
        <v>42</v>
      </c>
      <c r="BL256" t="s">
        <v>32</v>
      </c>
    </row>
    <row r="257" spans="1:64">
      <c r="A257" s="11"/>
      <c r="B257" t="s">
        <v>2</v>
      </c>
      <c r="C257" s="1">
        <v>0.05</v>
      </c>
      <c r="D257" s="1">
        <f ca="1">1-C257-E257</f>
        <v>0.94520263691003092</v>
      </c>
      <c r="E257" s="1">
        <f ca="1">HLOOKUP(A255,Yixin_part!$2:$7,3,0)</f>
        <v>4.7973630899690234E-3</v>
      </c>
      <c r="F257" s="1">
        <v>0</v>
      </c>
      <c r="G257" s="1">
        <v>0</v>
      </c>
      <c r="H257" s="1">
        <v>0</v>
      </c>
      <c r="K257" t="s">
        <v>2</v>
      </c>
      <c r="L257" s="1">
        <f ca="1">IF(TYPE(D257)=1,IF(D257&gt;100%,100%,IF(D257&lt;0,0,D257)),D257)</f>
        <v>0.94520263691003092</v>
      </c>
      <c r="M257" s="1">
        <f t="shared" ref="M257:M260" ca="1" si="553">IF(TYPE(E257)=1,IF(E257&gt;100%,100%,IF(E257&lt;0,0,E257)),E257)</f>
        <v>4.7973630899690234E-3</v>
      </c>
      <c r="N257" s="1">
        <f t="shared" ref="N257:N260" si="554">IF(TYPE(F257)=1,IF(F257&gt;100%,100%,IF(F257&lt;0,0,F257)),F257)</f>
        <v>0</v>
      </c>
      <c r="O257" s="1">
        <f t="shared" ref="O257:O260" si="555">IF(TYPE(G257)=1,IF(G257&gt;100%,100%,IF(G257&lt;0,0,G257)),G257)</f>
        <v>0</v>
      </c>
      <c r="P257" s="1">
        <f t="shared" ref="P257:P260" si="556">IF(TYPE(H257)=1,IF(H257&gt;100%,100%,IF(H257&lt;0,0,H257)),H257)</f>
        <v>0</v>
      </c>
      <c r="S257" t="s">
        <v>2</v>
      </c>
      <c r="T257" s="1">
        <f ca="1">IFERROR(L257/SUM($L257:$P257),"")</f>
        <v>0.99495014411582205</v>
      </c>
      <c r="U257" s="1">
        <f t="shared" ref="U257:U260" ca="1" si="557">IFERROR(M257/SUM($L257:$P257),"")</f>
        <v>5.0498558841779199E-3</v>
      </c>
      <c r="V257" s="1">
        <f t="shared" ref="V257:V260" ca="1" si="558">IFERROR(N257/SUM($L257:$P257),"")</f>
        <v>0</v>
      </c>
      <c r="W257" s="1">
        <f t="shared" ref="W257:W260" ca="1" si="559">IFERROR(O257/SUM($L257:$P257),"")</f>
        <v>0</v>
      </c>
      <c r="X257" s="1">
        <f t="shared" ref="X257:X260" ca="1" si="560">IFERROR(P257/SUM($L257:$P257),"")</f>
        <v>0</v>
      </c>
      <c r="AA257" t="s">
        <v>2</v>
      </c>
      <c r="AB257" s="1">
        <f ca="1">IFERROR(T257,"")</f>
        <v>0.99495014411582205</v>
      </c>
      <c r="AC257" s="1">
        <f t="shared" ref="AC257:AC260" ca="1" si="561">IFERROR(U257,"")</f>
        <v>5.0498558841779199E-3</v>
      </c>
      <c r="AD257" s="1">
        <f t="shared" ref="AD257:AD260" ca="1" si="562">IFERROR(V257,"")</f>
        <v>0</v>
      </c>
      <c r="AE257" s="1">
        <f t="shared" ref="AE257:AE260" ca="1" si="563">IFERROR(W257,"")</f>
        <v>0</v>
      </c>
      <c r="AF257" s="1">
        <f t="shared" ref="AF257:AF260" ca="1" si="564">IFERROR(X257,"")</f>
        <v>0</v>
      </c>
      <c r="AI257" t="s">
        <v>2</v>
      </c>
      <c r="AJ257" s="1">
        <f ca="1">IFERROR(AB257,"")</f>
        <v>0.99495014411582205</v>
      </c>
      <c r="AK257" s="1">
        <f ca="1">IF(AC257="","",SUM(AC257:AF257))</f>
        <v>5.0498558841779199E-3</v>
      </c>
      <c r="AL257" s="1">
        <v>0</v>
      </c>
      <c r="AM257" s="1">
        <v>0</v>
      </c>
      <c r="AN257" s="1">
        <v>0</v>
      </c>
      <c r="AQ257" t="s">
        <v>2</v>
      </c>
      <c r="AR257" s="1">
        <f ca="1">IF(AJ257="",AR250,MAX(AJ257,50%))</f>
        <v>0.99495014411582205</v>
      </c>
      <c r="AS257" s="1">
        <f ca="1">IF(AK257="",AS250,MIN(AK257,50%))</f>
        <v>5.0498558841779199E-3</v>
      </c>
      <c r="AT257" s="1">
        <v>0</v>
      </c>
      <c r="AU257" s="1">
        <v>0</v>
      </c>
      <c r="AV257" s="1">
        <v>0</v>
      </c>
      <c r="AW257" s="1"/>
      <c r="AY257" t="s">
        <v>2</v>
      </c>
      <c r="AZ257" s="10"/>
      <c r="BA257" s="10">
        <f ca="1">-_xlfn.NORM.S.INV(IF(AS257=0,0.01%,AS257))</f>
        <v>2.5723966081819065</v>
      </c>
      <c r="BB257" s="10"/>
      <c r="BC257" s="10"/>
      <c r="BG257" t="s">
        <v>2</v>
      </c>
      <c r="BH257" s="10"/>
      <c r="BI257" s="10">
        <f ca="1">BA257-$BA$5</f>
        <v>0.15956224113566142</v>
      </c>
      <c r="BJ257" s="10"/>
      <c r="BK257" s="10"/>
    </row>
    <row r="258" spans="1:64">
      <c r="A258" s="11"/>
      <c r="B258" t="s">
        <v>1</v>
      </c>
      <c r="C258" s="1">
        <v>0</v>
      </c>
      <c r="D258" s="1">
        <f ca="1">(1-F258)/3</f>
        <v>0.19873986989720774</v>
      </c>
      <c r="E258" s="1">
        <f ca="1">(1-F258)/3*2</f>
        <v>0.39747973979441548</v>
      </c>
      <c r="F258" s="1">
        <f ca="1">HLOOKUP(A255,Yixin_part!$2:$7,4,0)</f>
        <v>0.40378039030837676</v>
      </c>
      <c r="G258" s="1">
        <v>0</v>
      </c>
      <c r="H258" s="1">
        <v>0</v>
      </c>
      <c r="K258" t="s">
        <v>1</v>
      </c>
      <c r="L258" s="1">
        <f t="shared" ref="L258:L260" ca="1" si="565">IF(TYPE(D258)=1,IF(D258&gt;100%,100%,IF(D258&lt;0,0,D258)),D258)</f>
        <v>0.19873986989720774</v>
      </c>
      <c r="M258" s="1">
        <f t="shared" ca="1" si="553"/>
        <v>0.39747973979441548</v>
      </c>
      <c r="N258" s="1">
        <f t="shared" ca="1" si="554"/>
        <v>0.40378039030837676</v>
      </c>
      <c r="O258" s="1">
        <f t="shared" si="555"/>
        <v>0</v>
      </c>
      <c r="P258" s="1">
        <f t="shared" si="556"/>
        <v>0</v>
      </c>
      <c r="S258" t="s">
        <v>1</v>
      </c>
      <c r="T258" s="1">
        <f t="shared" ref="T258:T260" ca="1" si="566">IFERROR(L258/SUM($L258:$P258),"")</f>
        <v>0.19873986989720774</v>
      </c>
      <c r="U258" s="1">
        <f t="shared" ca="1" si="557"/>
        <v>0.39747973979441548</v>
      </c>
      <c r="V258" s="1">
        <f t="shared" ca="1" si="558"/>
        <v>0.40378039030837676</v>
      </c>
      <c r="W258" s="1">
        <f t="shared" ca="1" si="559"/>
        <v>0</v>
      </c>
      <c r="X258" s="1">
        <f t="shared" ca="1" si="560"/>
        <v>0</v>
      </c>
      <c r="AA258" t="s">
        <v>1</v>
      </c>
      <c r="AB258" s="1">
        <f t="shared" ref="AB258:AB260" ca="1" si="567">IFERROR(T258,"")</f>
        <v>0.19873986989720774</v>
      </c>
      <c r="AC258" s="1">
        <f t="shared" ca="1" si="561"/>
        <v>0.39747973979441548</v>
      </c>
      <c r="AD258" s="1">
        <f t="shared" ca="1" si="562"/>
        <v>0.40378039030837676</v>
      </c>
      <c r="AE258" s="1">
        <f t="shared" ca="1" si="563"/>
        <v>0</v>
      </c>
      <c r="AF258" s="1">
        <f t="shared" ca="1" si="564"/>
        <v>0</v>
      </c>
      <c r="AI258" t="s">
        <v>1</v>
      </c>
      <c r="AJ258" s="1">
        <f ca="1">IF(AB258="","",(SUM(AB258)))</f>
        <v>0.19873986989720774</v>
      </c>
      <c r="AK258" s="1">
        <f ca="1">IFERROR(AC258,"")</f>
        <v>0.39747973979441548</v>
      </c>
      <c r="AL258" s="1">
        <f ca="1">IF(AD258="","",(SUM(AD258:AF258)))</f>
        <v>0.40378039030837676</v>
      </c>
      <c r="AM258" s="1">
        <v>0</v>
      </c>
      <c r="AN258" s="1">
        <v>0</v>
      </c>
      <c r="AP258" s="34">
        <f ca="1">IF(AK258&gt;=MAX(AJ258,AL258),0,(MAX(AJ258,AL258)-AK258)/(2*MAX(AJ258,AL258)+MIN(AJ258,AL258)))</f>
        <v>6.2612008754473784E-3</v>
      </c>
      <c r="AQ258" t="s">
        <v>1</v>
      </c>
      <c r="AR258" s="1">
        <f ca="1">IF(AK258="",AR251,AJ258*(1-$AP258))</f>
        <v>0.19749551964982104</v>
      </c>
      <c r="AS258" s="1">
        <f ca="1">IF(AK258="",AS251,AK258+AJ258*$AP258+AL258*$AP258)</f>
        <v>0.40125224017508943</v>
      </c>
      <c r="AT258" s="1">
        <f ca="1">IF(AK258="",AT251,AL258*(1-$AP258))</f>
        <v>0.40125224017508948</v>
      </c>
      <c r="AU258" s="1">
        <v>0</v>
      </c>
      <c r="AV258" s="1">
        <v>0</v>
      </c>
      <c r="AW258" s="1"/>
      <c r="AY258" t="s">
        <v>1</v>
      </c>
      <c r="AZ258" s="10">
        <f ca="1">_xlfn.NORM.S.INV(IF(AR258=0,0.01%,AR258))</f>
        <v>-0.85060099003995548</v>
      </c>
      <c r="BA258" s="10"/>
      <c r="BB258" s="10">
        <f ca="1">-_xlfn.NORM.S.INV(IF(AT258=0,0.01%,AT258))</f>
        <v>0.25010715829743785</v>
      </c>
      <c r="BC258" s="10"/>
      <c r="BG258" t="s">
        <v>1</v>
      </c>
      <c r="BH258" s="10">
        <f ca="1">AZ258-$AZ$6</f>
        <v>0.28788780995937235</v>
      </c>
      <c r="BI258" s="10"/>
      <c r="BJ258" s="10">
        <f ca="1">BB258-$BB$6</f>
        <v>8.9676427573019718E-2</v>
      </c>
      <c r="BK258" s="10"/>
    </row>
    <row r="259" spans="1:64">
      <c r="A259" s="11"/>
      <c r="B259" t="s">
        <v>0</v>
      </c>
      <c r="C259" s="1">
        <v>0</v>
      </c>
      <c r="D259" s="1">
        <v>0</v>
      </c>
      <c r="E259" s="1">
        <f ca="1">(1-G259)/3</f>
        <v>3.7975209366769937E-2</v>
      </c>
      <c r="F259" s="1">
        <f ca="1">(1-G259)/3*2</f>
        <v>7.5950418733539873E-2</v>
      </c>
      <c r="G259" s="1">
        <f ca="1">HLOOKUP(A255,Yixin_part!$2:$7,5,0)</f>
        <v>0.88607437189969018</v>
      </c>
      <c r="H259" s="1">
        <v>0</v>
      </c>
      <c r="K259" t="s">
        <v>0</v>
      </c>
      <c r="L259" s="1">
        <f t="shared" si="565"/>
        <v>0</v>
      </c>
      <c r="M259" s="1">
        <f t="shared" ca="1" si="553"/>
        <v>3.7975209366769937E-2</v>
      </c>
      <c r="N259" s="1">
        <f t="shared" ca="1" si="554"/>
        <v>7.5950418733539873E-2</v>
      </c>
      <c r="O259" s="1">
        <f t="shared" ca="1" si="555"/>
        <v>0.88607437189969018</v>
      </c>
      <c r="P259" s="1">
        <f t="shared" si="556"/>
        <v>0</v>
      </c>
      <c r="S259" t="s">
        <v>0</v>
      </c>
      <c r="T259" s="1">
        <f t="shared" ca="1" si="566"/>
        <v>0</v>
      </c>
      <c r="U259" s="1">
        <f t="shared" ca="1" si="557"/>
        <v>3.7975209366769937E-2</v>
      </c>
      <c r="V259" s="1">
        <f t="shared" ca="1" si="558"/>
        <v>7.5950418733539873E-2</v>
      </c>
      <c r="W259" s="1">
        <f t="shared" ca="1" si="559"/>
        <v>0.88607437189969018</v>
      </c>
      <c r="X259" s="1">
        <f t="shared" ca="1" si="560"/>
        <v>0</v>
      </c>
      <c r="AA259" t="s">
        <v>0</v>
      </c>
      <c r="AB259" s="1">
        <f t="shared" ca="1" si="567"/>
        <v>0</v>
      </c>
      <c r="AC259" s="1">
        <f t="shared" ca="1" si="561"/>
        <v>3.7975209366769937E-2</v>
      </c>
      <c r="AD259" s="1">
        <f t="shared" ca="1" si="562"/>
        <v>7.5950418733539873E-2</v>
      </c>
      <c r="AE259" s="1">
        <f t="shared" ca="1" si="563"/>
        <v>0.88607437189969018</v>
      </c>
      <c r="AF259" s="1">
        <f t="shared" ca="1" si="564"/>
        <v>0</v>
      </c>
      <c r="AI259" t="s">
        <v>0</v>
      </c>
      <c r="AJ259" s="1">
        <v>0</v>
      </c>
      <c r="AK259" s="1">
        <f ca="1">IF(AC259="","",(SUM(AB259:AC259)))</f>
        <v>3.7975209366769937E-2</v>
      </c>
      <c r="AL259" s="1">
        <f ca="1">IFERROR(AD259,"")</f>
        <v>7.5950418733539873E-2</v>
      </c>
      <c r="AM259" s="1">
        <f ca="1">IF(AE259="","",(SUM(AE259:AF259)))</f>
        <v>0.88607437189969018</v>
      </c>
      <c r="AN259" s="1">
        <v>0</v>
      </c>
      <c r="AP259" s="34">
        <f ca="1">IF(AL259&gt;=MAX(AK259,AM259),0,(MAX(AK259,AM259)-AL259)/(2*MAX(AK259,AM259)+MIN(AK259,AM259)))</f>
        <v>0.44755164515067297</v>
      </c>
      <c r="AQ259" t="s">
        <v>0</v>
      </c>
      <c r="AR259" s="1">
        <v>0</v>
      </c>
      <c r="AS259" s="1">
        <f ca="1">IF(AL259="",AS252,AK259*(1-$AP259))</f>
        <v>2.0979341939730809E-2</v>
      </c>
      <c r="AT259" s="1">
        <f ca="1">IF(AL259="",AT252,AL259+AK259*$AP259+AM259*$AP259)</f>
        <v>0.48951032903013458</v>
      </c>
      <c r="AU259" s="1">
        <f ca="1">IF(AL259="",AU252,AM259*(1-$AP259))</f>
        <v>0.48951032903013464</v>
      </c>
      <c r="AV259" s="1">
        <v>0</v>
      </c>
      <c r="AW259" s="1"/>
      <c r="AY259" t="s">
        <v>0</v>
      </c>
      <c r="AZ259" s="10"/>
      <c r="BA259" s="10">
        <f ca="1">_xlfn.NORM.S.INV(IF(AS259=0,0.01%,AS259))</f>
        <v>-2.033929700736302</v>
      </c>
      <c r="BB259" s="10"/>
      <c r="BC259" s="10">
        <f ca="1">-_xlfn.NORM.S.INV(IF(AU259=0,0.01%,AU259))</f>
        <v>2.6296736309532841E-2</v>
      </c>
      <c r="BG259" t="s">
        <v>0</v>
      </c>
      <c r="BH259" s="10"/>
      <c r="BI259" s="10">
        <f ca="1">BA259-$BA$7</f>
        <v>-0.11258913524265446</v>
      </c>
      <c r="BJ259" s="10"/>
      <c r="BK259" s="10">
        <f ca="1">BC259-$BC$7</f>
        <v>-7.9810895073694106E-3</v>
      </c>
    </row>
    <row r="260" spans="1:64">
      <c r="A260" s="11"/>
      <c r="B260" t="s">
        <v>42</v>
      </c>
      <c r="C260" s="1">
        <v>0</v>
      </c>
      <c r="D260" s="1">
        <v>0</v>
      </c>
      <c r="E260" s="1">
        <v>0</v>
      </c>
      <c r="F260" s="1">
        <f ca="1">(1-H260)/3</f>
        <v>0.16920294089021115</v>
      </c>
      <c r="G260" s="1">
        <f ca="1">(1-H260)/3*2</f>
        <v>0.3384058817804223</v>
      </c>
      <c r="H260" s="1">
        <f ca="1">MIN(HLOOKUP(A255,Yixin_part!$2:$7,6,0),1)</f>
        <v>0.49239117732936649</v>
      </c>
      <c r="K260" t="s">
        <v>42</v>
      </c>
      <c r="L260" s="1">
        <f t="shared" si="565"/>
        <v>0</v>
      </c>
      <c r="M260" s="1">
        <f t="shared" si="553"/>
        <v>0</v>
      </c>
      <c r="N260" s="1">
        <f t="shared" ca="1" si="554"/>
        <v>0.16920294089021115</v>
      </c>
      <c r="O260" s="1">
        <f t="shared" ca="1" si="555"/>
        <v>0.3384058817804223</v>
      </c>
      <c r="P260" s="1">
        <f t="shared" ca="1" si="556"/>
        <v>0.49239117732936649</v>
      </c>
      <c r="S260" t="s">
        <v>42</v>
      </c>
      <c r="T260" s="1">
        <f t="shared" ca="1" si="566"/>
        <v>0</v>
      </c>
      <c r="U260" s="1">
        <f t="shared" ca="1" si="557"/>
        <v>0</v>
      </c>
      <c r="V260" s="1">
        <f t="shared" ca="1" si="558"/>
        <v>0.16920294089021115</v>
      </c>
      <c r="W260" s="1">
        <f t="shared" ca="1" si="559"/>
        <v>0.3384058817804223</v>
      </c>
      <c r="X260" s="1">
        <f t="shared" ca="1" si="560"/>
        <v>0.49239117732936649</v>
      </c>
      <c r="AA260" t="s">
        <v>42</v>
      </c>
      <c r="AB260" s="1">
        <f t="shared" ca="1" si="567"/>
        <v>0</v>
      </c>
      <c r="AC260" s="1">
        <f t="shared" ca="1" si="561"/>
        <v>0</v>
      </c>
      <c r="AD260" s="1">
        <f t="shared" ca="1" si="562"/>
        <v>0.16920294089021115</v>
      </c>
      <c r="AE260" s="1">
        <f t="shared" ca="1" si="563"/>
        <v>0.3384058817804223</v>
      </c>
      <c r="AF260" s="1">
        <f t="shared" ca="1" si="564"/>
        <v>0.49239117732936649</v>
      </c>
      <c r="AI260" t="s">
        <v>42</v>
      </c>
      <c r="AJ260" s="1">
        <v>0</v>
      </c>
      <c r="AK260" s="1">
        <v>0</v>
      </c>
      <c r="AL260" s="1">
        <f ca="1">IF(AD260="","",(SUM(AB260:AD260)))</f>
        <v>0.16920294089021115</v>
      </c>
      <c r="AM260" s="1">
        <f ca="1">IFERROR(AE260,"")</f>
        <v>0.3384058817804223</v>
      </c>
      <c r="AN260" s="1">
        <f ca="1">IF(AF260="","",(SUM(AF260)))</f>
        <v>0.49239117732936649</v>
      </c>
      <c r="AP260" s="34">
        <f ca="1">IF(AM260&gt;=MAX(AL260,AN260),0,(MAX(AL260,AN260)-AM260)/(2*MAX(AL260,AN260)+MIN(AL260,AN260)))</f>
        <v>0.13343783161092559</v>
      </c>
      <c r="AQ260" t="s">
        <v>42</v>
      </c>
      <c r="AR260" s="1">
        <v>0</v>
      </c>
      <c r="AS260" s="1">
        <v>0</v>
      </c>
      <c r="AT260" s="1">
        <f ca="1">IF(AM260="",AT253,AL260*(1-$AP260))</f>
        <v>0.14662486735562977</v>
      </c>
      <c r="AU260" s="1">
        <f ca="1">IF(AM260="",AU253,AM260+AL260*$AP260+AN260*$AP260)</f>
        <v>0.42668756632218513</v>
      </c>
      <c r="AV260" s="1">
        <f ca="1">IF(AM260="",AV253,AN260*(1-$AP260))</f>
        <v>0.42668756632218507</v>
      </c>
      <c r="AW260" s="1"/>
      <c r="AY260" t="s">
        <v>42</v>
      </c>
      <c r="AZ260" s="10"/>
      <c r="BA260" s="10"/>
      <c r="BB260" s="10">
        <f ca="1">_xlfn.NORM.S.INV(IF(AT260=0,0.01%,AT260))</f>
        <v>-1.051019280585489</v>
      </c>
      <c r="BC260" s="10"/>
      <c r="BD260" s="10">
        <f ca="1">-_xlfn.NORM.S.INV(IF(AV260=0,0.01%,AV260))</f>
        <v>0.18481373732650833</v>
      </c>
      <c r="BG260" t="s">
        <v>42</v>
      </c>
      <c r="BH260" s="10"/>
      <c r="BI260" s="10"/>
      <c r="BJ260" s="10">
        <f ca="1">BB260-$BB$8</f>
        <v>0.92299230745523952</v>
      </c>
      <c r="BK260" s="10"/>
      <c r="BL260" s="10">
        <f ca="1">BD260-$BD$8</f>
        <v>0.15449115572938601</v>
      </c>
    </row>
    <row r="262" spans="1:64">
      <c r="A262" s="9">
        <f ca="1">IF(RIGHT(A255,2)="12",(VALUE(LEFT(A255,4))+1)*100+1,A255+1)</f>
        <v>202001</v>
      </c>
      <c r="J262" s="9">
        <f ca="1">$A262</f>
        <v>202001</v>
      </c>
      <c r="R262" s="9">
        <f ca="1">$A262</f>
        <v>202001</v>
      </c>
      <c r="Z262" s="9">
        <f ca="1">$A262</f>
        <v>202001</v>
      </c>
      <c r="AH262" s="9">
        <f ca="1">$A262</f>
        <v>202001</v>
      </c>
      <c r="AP262" s="9">
        <f ca="1">$A262</f>
        <v>202001</v>
      </c>
      <c r="AX262" s="9">
        <f ca="1">$A262</f>
        <v>202001</v>
      </c>
      <c r="BF262" s="9">
        <f ca="1">$A262</f>
        <v>202001</v>
      </c>
    </row>
    <row r="263" spans="1:64">
      <c r="A263" s="11"/>
      <c r="C263" t="s">
        <v>33</v>
      </c>
      <c r="D263" t="s">
        <v>2</v>
      </c>
      <c r="E263" t="s">
        <v>1</v>
      </c>
      <c r="F263" t="s">
        <v>0</v>
      </c>
      <c r="G263" t="s">
        <v>42</v>
      </c>
      <c r="H263" t="s">
        <v>32</v>
      </c>
      <c r="L263" t="s">
        <v>2</v>
      </c>
      <c r="M263" t="s">
        <v>1</v>
      </c>
      <c r="N263" t="s">
        <v>0</v>
      </c>
      <c r="O263" t="s">
        <v>42</v>
      </c>
      <c r="P263" t="s">
        <v>32</v>
      </c>
      <c r="T263" t="s">
        <v>2</v>
      </c>
      <c r="U263" t="s">
        <v>1</v>
      </c>
      <c r="V263" t="s">
        <v>0</v>
      </c>
      <c r="W263" t="s">
        <v>42</v>
      </c>
      <c r="X263" t="s">
        <v>32</v>
      </c>
      <c r="AB263" t="s">
        <v>2</v>
      </c>
      <c r="AC263" t="s">
        <v>1</v>
      </c>
      <c r="AD263" t="s">
        <v>0</v>
      </c>
      <c r="AE263" t="s">
        <v>42</v>
      </c>
      <c r="AF263" t="s">
        <v>32</v>
      </c>
      <c r="AJ263" t="s">
        <v>2</v>
      </c>
      <c r="AK263" t="s">
        <v>1</v>
      </c>
      <c r="AL263" t="s">
        <v>0</v>
      </c>
      <c r="AM263" t="s">
        <v>42</v>
      </c>
      <c r="AN263" t="s">
        <v>32</v>
      </c>
      <c r="AP263" s="9" t="s">
        <v>72</v>
      </c>
      <c r="AR263" t="s">
        <v>2</v>
      </c>
      <c r="AS263" t="s">
        <v>1</v>
      </c>
      <c r="AT263" t="s">
        <v>0</v>
      </c>
      <c r="AU263" t="s">
        <v>42</v>
      </c>
      <c r="AV263" t="s">
        <v>32</v>
      </c>
      <c r="AZ263" t="s">
        <v>2</v>
      </c>
      <c r="BA263" t="s">
        <v>1</v>
      </c>
      <c r="BB263" t="s">
        <v>0</v>
      </c>
      <c r="BC263" t="s">
        <v>42</v>
      </c>
      <c r="BD263" t="s">
        <v>32</v>
      </c>
      <c r="BG263" s="12">
        <f ca="1">AVERAGE(BH264:BL267)</f>
        <v>-0.37187704528619492</v>
      </c>
      <c r="BH263" t="s">
        <v>2</v>
      </c>
      <c r="BI263" t="s">
        <v>1</v>
      </c>
      <c r="BJ263" t="s">
        <v>0</v>
      </c>
      <c r="BK263" t="s">
        <v>42</v>
      </c>
      <c r="BL263" t="s">
        <v>32</v>
      </c>
    </row>
    <row r="264" spans="1:64">
      <c r="A264" s="11"/>
      <c r="B264" t="s">
        <v>2</v>
      </c>
      <c r="C264" s="1">
        <v>0.05</v>
      </c>
      <c r="D264" s="1">
        <f ca="1">1-C264-E264</f>
        <v>0.93823318811267975</v>
      </c>
      <c r="E264" s="1">
        <f ca="1">HLOOKUP(A262,Yixin_part!$2:$7,3,0)</f>
        <v>1.1766811887320233E-2</v>
      </c>
      <c r="F264" s="1">
        <v>0</v>
      </c>
      <c r="G264" s="1">
        <v>0</v>
      </c>
      <c r="H264" s="1">
        <v>0</v>
      </c>
      <c r="K264" t="s">
        <v>2</v>
      </c>
      <c r="L264" s="1">
        <f ca="1">IF(TYPE(D264)=1,IF(D264&gt;100%,100%,IF(D264&lt;0,0,D264)),D264)</f>
        <v>0.93823318811267975</v>
      </c>
      <c r="M264" s="1">
        <f t="shared" ref="M264:M267" ca="1" si="568">IF(TYPE(E264)=1,IF(E264&gt;100%,100%,IF(E264&lt;0,0,E264)),E264)</f>
        <v>1.1766811887320233E-2</v>
      </c>
      <c r="N264" s="1">
        <f t="shared" ref="N264:N267" si="569">IF(TYPE(F264)=1,IF(F264&gt;100%,100%,IF(F264&lt;0,0,F264)),F264)</f>
        <v>0</v>
      </c>
      <c r="O264" s="1">
        <f t="shared" ref="O264:O267" si="570">IF(TYPE(G264)=1,IF(G264&gt;100%,100%,IF(G264&lt;0,0,G264)),G264)</f>
        <v>0</v>
      </c>
      <c r="P264" s="1">
        <f t="shared" ref="P264:P267" si="571">IF(TYPE(H264)=1,IF(H264&gt;100%,100%,IF(H264&lt;0,0,H264)),H264)</f>
        <v>0</v>
      </c>
      <c r="S264" t="s">
        <v>2</v>
      </c>
      <c r="T264" s="1">
        <f ca="1">IFERROR(L264/SUM($L264:$P264),"")</f>
        <v>0.98761388222387347</v>
      </c>
      <c r="U264" s="1">
        <f t="shared" ref="U264:U267" ca="1" si="572">IFERROR(M264/SUM($L264:$P264),"")</f>
        <v>1.2386117776126563E-2</v>
      </c>
      <c r="V264" s="1">
        <f t="shared" ref="V264:V267" ca="1" si="573">IFERROR(N264/SUM($L264:$P264),"")</f>
        <v>0</v>
      </c>
      <c r="W264" s="1">
        <f t="shared" ref="W264:W267" ca="1" si="574">IFERROR(O264/SUM($L264:$P264),"")</f>
        <v>0</v>
      </c>
      <c r="X264" s="1">
        <f t="shared" ref="X264:X267" ca="1" si="575">IFERROR(P264/SUM($L264:$P264),"")</f>
        <v>0</v>
      </c>
      <c r="AA264" t="s">
        <v>2</v>
      </c>
      <c r="AB264" s="1">
        <f ca="1">IFERROR(T264,"")</f>
        <v>0.98761388222387347</v>
      </c>
      <c r="AC264" s="1">
        <f t="shared" ref="AC264:AC267" ca="1" si="576">IFERROR(U264,"")</f>
        <v>1.2386117776126563E-2</v>
      </c>
      <c r="AD264" s="1">
        <f t="shared" ref="AD264:AD267" ca="1" si="577">IFERROR(V264,"")</f>
        <v>0</v>
      </c>
      <c r="AE264" s="1">
        <f t="shared" ref="AE264:AE267" ca="1" si="578">IFERROR(W264,"")</f>
        <v>0</v>
      </c>
      <c r="AF264" s="1">
        <f t="shared" ref="AF264:AF267" ca="1" si="579">IFERROR(X264,"")</f>
        <v>0</v>
      </c>
      <c r="AI264" t="s">
        <v>2</v>
      </c>
      <c r="AJ264" s="1">
        <f ca="1">IFERROR(AB264,"")</f>
        <v>0.98761388222387347</v>
      </c>
      <c r="AK264" s="1">
        <f ca="1">IF(AC264="","",SUM(AC264:AF264))</f>
        <v>1.2386117776126563E-2</v>
      </c>
      <c r="AL264" s="1">
        <v>0</v>
      </c>
      <c r="AM264" s="1">
        <v>0</v>
      </c>
      <c r="AN264" s="1">
        <v>0</v>
      </c>
      <c r="AQ264" t="s">
        <v>2</v>
      </c>
      <c r="AR264" s="1">
        <f ca="1">IF(AJ264="",AR257,MAX(AJ264,50%))</f>
        <v>0.98761388222387347</v>
      </c>
      <c r="AS264" s="1">
        <f ca="1">IF(AK264="",AS257,MIN(AK264,50%))</f>
        <v>1.2386117776126563E-2</v>
      </c>
      <c r="AT264" s="1">
        <v>0</v>
      </c>
      <c r="AU264" s="1">
        <v>0</v>
      </c>
      <c r="AV264" s="1">
        <v>0</v>
      </c>
      <c r="AW264" s="1"/>
      <c r="AY264" t="s">
        <v>2</v>
      </c>
      <c r="AZ264" s="10"/>
      <c r="BA264" s="10">
        <f ca="1">-_xlfn.NORM.S.INV(IF(AS264=0,0.01%,AS264))</f>
        <v>2.2449360918027992</v>
      </c>
      <c r="BB264" s="10"/>
      <c r="BC264" s="10"/>
      <c r="BG264" t="s">
        <v>2</v>
      </c>
      <c r="BH264" s="10"/>
      <c r="BI264" s="10">
        <f ca="1">BA264-$BA$5</f>
        <v>-0.16789827524344592</v>
      </c>
      <c r="BJ264" s="10"/>
      <c r="BK264" s="10"/>
    </row>
    <row r="265" spans="1:64">
      <c r="A265" s="11"/>
      <c r="B265" t="s">
        <v>1</v>
      </c>
      <c r="C265" s="1">
        <v>0</v>
      </c>
      <c r="D265" s="1">
        <f ca="1">(1-F265)/3</f>
        <v>8.4025891876377545E-2</v>
      </c>
      <c r="E265" s="1">
        <f ca="1">(1-F265)/3*2</f>
        <v>0.16805178375275509</v>
      </c>
      <c r="F265" s="1">
        <f ca="1">HLOOKUP(A262,Yixin_part!$2:$7,4,0)</f>
        <v>0.74792232437086736</v>
      </c>
      <c r="G265" s="1">
        <v>0</v>
      </c>
      <c r="H265" s="1">
        <v>0</v>
      </c>
      <c r="K265" t="s">
        <v>1</v>
      </c>
      <c r="L265" s="1">
        <f t="shared" ref="L265:L267" ca="1" si="580">IF(TYPE(D265)=1,IF(D265&gt;100%,100%,IF(D265&lt;0,0,D265)),D265)</f>
        <v>8.4025891876377545E-2</v>
      </c>
      <c r="M265" s="1">
        <f t="shared" ca="1" si="568"/>
        <v>0.16805178375275509</v>
      </c>
      <c r="N265" s="1">
        <f t="shared" ca="1" si="569"/>
        <v>0.74792232437086736</v>
      </c>
      <c r="O265" s="1">
        <f t="shared" si="570"/>
        <v>0</v>
      </c>
      <c r="P265" s="1">
        <f t="shared" si="571"/>
        <v>0</v>
      </c>
      <c r="S265" t="s">
        <v>1</v>
      </c>
      <c r="T265" s="1">
        <f t="shared" ref="T265:T267" ca="1" si="581">IFERROR(L265/SUM($L265:$P265),"")</f>
        <v>8.4025891876377545E-2</v>
      </c>
      <c r="U265" s="1">
        <f t="shared" ca="1" si="572"/>
        <v>0.16805178375275509</v>
      </c>
      <c r="V265" s="1">
        <f t="shared" ca="1" si="573"/>
        <v>0.74792232437086736</v>
      </c>
      <c r="W265" s="1">
        <f t="shared" ca="1" si="574"/>
        <v>0</v>
      </c>
      <c r="X265" s="1">
        <f t="shared" ca="1" si="575"/>
        <v>0</v>
      </c>
      <c r="AA265" t="s">
        <v>1</v>
      </c>
      <c r="AB265" s="1">
        <f t="shared" ref="AB265:AB267" ca="1" si="582">IFERROR(T265,"")</f>
        <v>8.4025891876377545E-2</v>
      </c>
      <c r="AC265" s="1">
        <f t="shared" ca="1" si="576"/>
        <v>0.16805178375275509</v>
      </c>
      <c r="AD265" s="1">
        <f t="shared" ca="1" si="577"/>
        <v>0.74792232437086736</v>
      </c>
      <c r="AE265" s="1">
        <f t="shared" ca="1" si="578"/>
        <v>0</v>
      </c>
      <c r="AF265" s="1">
        <f t="shared" ca="1" si="579"/>
        <v>0</v>
      </c>
      <c r="AI265" t="s">
        <v>1</v>
      </c>
      <c r="AJ265" s="1">
        <f ca="1">IF(AB265="","",(SUM(AB265)))</f>
        <v>8.4025891876377545E-2</v>
      </c>
      <c r="AK265" s="1">
        <f ca="1">IFERROR(AC265,"")</f>
        <v>0.16805178375275509</v>
      </c>
      <c r="AL265" s="1">
        <f ca="1">IF(AD265="","",(SUM(AD265:AF265)))</f>
        <v>0.74792232437086736</v>
      </c>
      <c r="AM265" s="1">
        <v>0</v>
      </c>
      <c r="AN265" s="1">
        <v>0</v>
      </c>
      <c r="AP265" s="34">
        <f ca="1">IF(AK265&gt;=MAX(AJ265,AL265),0,(MAX(AJ265,AL265)-AK265)/(2*MAX(AJ265,AL265)+MIN(AJ265,AL265)))</f>
        <v>0.36703674491660715</v>
      </c>
      <c r="AQ265" t="s">
        <v>1</v>
      </c>
      <c r="AR265" s="1">
        <f ca="1">IF(AK265="",AR258,AJ265*(1-$AP265))</f>
        <v>5.318530203335714E-2</v>
      </c>
      <c r="AS265" s="1">
        <f ca="1">IF(AK265="",AS258,AK265+AJ265*$AP265+AL265*$AP265)</f>
        <v>0.47340734898332143</v>
      </c>
      <c r="AT265" s="1">
        <f ca="1">IF(AK265="",AT258,AL265*(1-$AP265))</f>
        <v>0.47340734898332137</v>
      </c>
      <c r="AU265" s="1">
        <v>0</v>
      </c>
      <c r="AV265" s="1">
        <v>0</v>
      </c>
      <c r="AW265" s="1"/>
      <c r="AY265" t="s">
        <v>1</v>
      </c>
      <c r="AZ265" s="10">
        <f ca="1">_xlfn.NORM.S.INV(IF(AR265=0,0.01%,AR265))</f>
        <v>-1.6147234171226224</v>
      </c>
      <c r="BA265" s="10"/>
      <c r="BB265" s="10">
        <f ca="1">-_xlfn.NORM.S.INV(IF(AT265=0,0.01%,AT265))</f>
        <v>6.6707331067463654E-2</v>
      </c>
      <c r="BC265" s="10"/>
      <c r="BG265" t="s">
        <v>1</v>
      </c>
      <c r="BH265" s="10">
        <f ca="1">AZ265-$AZ$6</f>
        <v>-0.47623461712329451</v>
      </c>
      <c r="BI265" s="10"/>
      <c r="BJ265" s="10">
        <f ca="1">BB265-$BB$6</f>
        <v>-9.3723399656954476E-2</v>
      </c>
      <c r="BK265" s="10"/>
    </row>
    <row r="266" spans="1:64">
      <c r="A266" s="11"/>
      <c r="B266" t="s">
        <v>0</v>
      </c>
      <c r="C266" s="1">
        <v>0</v>
      </c>
      <c r="D266" s="1">
        <v>0</v>
      </c>
      <c r="E266" s="1">
        <f ca="1">(1-G266)/3</f>
        <v>4.0403514843267874E-2</v>
      </c>
      <c r="F266" s="1">
        <f ca="1">(1-G266)/3*2</f>
        <v>8.0807029686535747E-2</v>
      </c>
      <c r="G266" s="1">
        <f ca="1">HLOOKUP(A262,Yixin_part!$2:$7,5,0)</f>
        <v>0.87878945547019638</v>
      </c>
      <c r="H266" s="1">
        <v>0</v>
      </c>
      <c r="K266" t="s">
        <v>0</v>
      </c>
      <c r="L266" s="1">
        <f t="shared" si="580"/>
        <v>0</v>
      </c>
      <c r="M266" s="1">
        <f t="shared" ca="1" si="568"/>
        <v>4.0403514843267874E-2</v>
      </c>
      <c r="N266" s="1">
        <f t="shared" ca="1" si="569"/>
        <v>8.0807029686535747E-2</v>
      </c>
      <c r="O266" s="1">
        <f t="shared" ca="1" si="570"/>
        <v>0.87878945547019638</v>
      </c>
      <c r="P266" s="1">
        <f t="shared" si="571"/>
        <v>0</v>
      </c>
      <c r="S266" t="s">
        <v>0</v>
      </c>
      <c r="T266" s="1">
        <f t="shared" ca="1" si="581"/>
        <v>0</v>
      </c>
      <c r="U266" s="1">
        <f t="shared" ca="1" si="572"/>
        <v>4.0403514843267874E-2</v>
      </c>
      <c r="V266" s="1">
        <f t="shared" ca="1" si="573"/>
        <v>8.0807029686535747E-2</v>
      </c>
      <c r="W266" s="1">
        <f t="shared" ca="1" si="574"/>
        <v>0.87878945547019638</v>
      </c>
      <c r="X266" s="1">
        <f t="shared" ca="1" si="575"/>
        <v>0</v>
      </c>
      <c r="AA266" t="s">
        <v>0</v>
      </c>
      <c r="AB266" s="1">
        <f t="shared" ca="1" si="582"/>
        <v>0</v>
      </c>
      <c r="AC266" s="1">
        <f t="shared" ca="1" si="576"/>
        <v>4.0403514843267874E-2</v>
      </c>
      <c r="AD266" s="1">
        <f t="shared" ca="1" si="577"/>
        <v>8.0807029686535747E-2</v>
      </c>
      <c r="AE266" s="1">
        <f t="shared" ca="1" si="578"/>
        <v>0.87878945547019638</v>
      </c>
      <c r="AF266" s="1">
        <f t="shared" ca="1" si="579"/>
        <v>0</v>
      </c>
      <c r="AI266" t="s">
        <v>0</v>
      </c>
      <c r="AJ266" s="1">
        <v>0</v>
      </c>
      <c r="AK266" s="1">
        <f ca="1">IF(AC266="","",(SUM(AB266:AC266)))</f>
        <v>4.0403514843267874E-2</v>
      </c>
      <c r="AL266" s="1">
        <f ca="1">IFERROR(AD266,"")</f>
        <v>8.0807029686535747E-2</v>
      </c>
      <c r="AM266" s="1">
        <f ca="1">IF(AE266="","",(SUM(AE266:AF266)))</f>
        <v>0.87878945547019638</v>
      </c>
      <c r="AN266" s="1">
        <v>0</v>
      </c>
      <c r="AP266" s="34">
        <f ca="1">IF(AL266&gt;=MAX(AK266,AM266),0,(MAX(AK266,AM266)-AL266)/(2*MAX(AK266,AM266)+MIN(AK266,AM266)))</f>
        <v>0.44382103759209751</v>
      </c>
      <c r="AQ266" t="s">
        <v>0</v>
      </c>
      <c r="AR266" s="1">
        <v>0</v>
      </c>
      <c r="AS266" s="1">
        <f ca="1">IF(AL266="",AS259,AK266*(1-$AP266))</f>
        <v>2.2471584963161016E-2</v>
      </c>
      <c r="AT266" s="1">
        <f ca="1">IF(AL266="",AT259,AL266+AK266*$AP266+AM266*$AP266)</f>
        <v>0.48876420751841954</v>
      </c>
      <c r="AU266" s="1">
        <f ca="1">IF(AL266="",AU259,AM266*(1-$AP266))</f>
        <v>0.48876420751841948</v>
      </c>
      <c r="AV266" s="1">
        <v>0</v>
      </c>
      <c r="AW266" s="1"/>
      <c r="AY266" t="s">
        <v>0</v>
      </c>
      <c r="AZ266" s="10"/>
      <c r="BA266" s="10">
        <f ca="1">_xlfn.NORM.S.INV(IF(AS266=0,0.01%,AS266))</f>
        <v>-2.0051859651147361</v>
      </c>
      <c r="BB266" s="10"/>
      <c r="BC266" s="10">
        <f ca="1">-_xlfn.NORM.S.INV(IF(AU266=0,0.01%,AU266))</f>
        <v>2.8167679470394925E-2</v>
      </c>
      <c r="BG266" t="s">
        <v>0</v>
      </c>
      <c r="BH266" s="10"/>
      <c r="BI266" s="10">
        <f ca="1">BA266-$BA$7</f>
        <v>-8.3845399621088612E-2</v>
      </c>
      <c r="BJ266" s="10"/>
      <c r="BK266" s="10">
        <f ca="1">BC266-$BC$7</f>
        <v>-6.1101463465073266E-3</v>
      </c>
    </row>
    <row r="267" spans="1:64">
      <c r="A267" s="11"/>
      <c r="B267" t="s">
        <v>42</v>
      </c>
      <c r="C267" s="1">
        <v>0</v>
      </c>
      <c r="D267" s="1">
        <v>0</v>
      </c>
      <c r="E267" s="1">
        <v>0</v>
      </c>
      <c r="F267" s="1">
        <f ca="1">(1-H267)/3</f>
        <v>0</v>
      </c>
      <c r="G267" s="1">
        <f ca="1">(1-H267)/3*2</f>
        <v>0</v>
      </c>
      <c r="H267" s="1">
        <f ca="1">MIN(HLOOKUP(A262,Yixin_part!$2:$7,6,0),1)</f>
        <v>1</v>
      </c>
      <c r="K267" t="s">
        <v>42</v>
      </c>
      <c r="L267" s="1">
        <f t="shared" si="580"/>
        <v>0</v>
      </c>
      <c r="M267" s="1">
        <f t="shared" si="568"/>
        <v>0</v>
      </c>
      <c r="N267" s="1">
        <f t="shared" ca="1" si="569"/>
        <v>0</v>
      </c>
      <c r="O267" s="1">
        <f t="shared" ca="1" si="570"/>
        <v>0</v>
      </c>
      <c r="P267" s="1">
        <f t="shared" ca="1" si="571"/>
        <v>1</v>
      </c>
      <c r="S267" t="s">
        <v>42</v>
      </c>
      <c r="T267" s="1">
        <f t="shared" ca="1" si="581"/>
        <v>0</v>
      </c>
      <c r="U267" s="1">
        <f t="shared" ca="1" si="572"/>
        <v>0</v>
      </c>
      <c r="V267" s="1">
        <f t="shared" ca="1" si="573"/>
        <v>0</v>
      </c>
      <c r="W267" s="1">
        <f t="shared" ca="1" si="574"/>
        <v>0</v>
      </c>
      <c r="X267" s="1">
        <f t="shared" ca="1" si="575"/>
        <v>1</v>
      </c>
      <c r="AA267" t="s">
        <v>42</v>
      </c>
      <c r="AB267" s="1">
        <f t="shared" ca="1" si="582"/>
        <v>0</v>
      </c>
      <c r="AC267" s="1">
        <f t="shared" ca="1" si="576"/>
        <v>0</v>
      </c>
      <c r="AD267" s="1">
        <f t="shared" ca="1" si="577"/>
        <v>0</v>
      </c>
      <c r="AE267" s="1">
        <f t="shared" ca="1" si="578"/>
        <v>0</v>
      </c>
      <c r="AF267" s="1">
        <f t="shared" ca="1" si="579"/>
        <v>1</v>
      </c>
      <c r="AI267" t="s">
        <v>42</v>
      </c>
      <c r="AJ267" s="1">
        <v>0</v>
      </c>
      <c r="AK267" s="1">
        <v>0</v>
      </c>
      <c r="AL267" s="1">
        <f ca="1">IF(AD267="","",(SUM(AB267:AD267)))</f>
        <v>0</v>
      </c>
      <c r="AM267" s="1">
        <f ca="1">IFERROR(AE267,"")</f>
        <v>0</v>
      </c>
      <c r="AN267" s="1">
        <f ca="1">IF(AF267="","",(SUM(AF267)))</f>
        <v>1</v>
      </c>
      <c r="AP267" s="34">
        <f ca="1">IF(AM267&gt;=MAX(AL267,AN267),0,(MAX(AL267,AN267)-AM267)/(2*MAX(AL267,AN267)+MIN(AL267,AN267)))</f>
        <v>0.5</v>
      </c>
      <c r="AQ267" t="s">
        <v>42</v>
      </c>
      <c r="AR267" s="1">
        <v>0</v>
      </c>
      <c r="AS267" s="1">
        <v>0</v>
      </c>
      <c r="AT267" s="1">
        <f ca="1">IF(AM267="",AT260,AL267*(1-$AP267))</f>
        <v>0</v>
      </c>
      <c r="AU267" s="1">
        <f ca="1">IF(AM267="",AU260,AM267+AL267*$AP267+AN267*$AP267)</f>
        <v>0.5</v>
      </c>
      <c r="AV267" s="1">
        <f ca="1">IF(AM267="",AV260,AN267*(1-$AP267))</f>
        <v>0.5</v>
      </c>
      <c r="AW267" s="1"/>
      <c r="AY267" t="s">
        <v>42</v>
      </c>
      <c r="AZ267" s="10"/>
      <c r="BA267" s="10"/>
      <c r="BB267" s="10">
        <f ca="1">_xlfn.NORM.S.INV(IF(AT267=0,0.01%,AT267))</f>
        <v>-3.71901648545568</v>
      </c>
      <c r="BC267" s="10"/>
      <c r="BD267" s="10">
        <f ca="1">-_xlfn.NORM.S.INV(IF(AV267=0,0.01%,AV267))</f>
        <v>0</v>
      </c>
      <c r="BG267" t="s">
        <v>42</v>
      </c>
      <c r="BH267" s="10"/>
      <c r="BI267" s="10"/>
      <c r="BJ267" s="10">
        <f ca="1">BB267-$BB$8</f>
        <v>-1.7450048974149515</v>
      </c>
      <c r="BK267" s="10"/>
      <c r="BL267" s="10">
        <f ca="1">BD267-$BD$8</f>
        <v>-3.0322581597122308E-2</v>
      </c>
    </row>
    <row r="269" spans="1:64">
      <c r="A269" s="9">
        <f ca="1">IF(RIGHT(A262,2)="12",(VALUE(LEFT(A262,4))+1)*100+1,A262+1)</f>
        <v>202002</v>
      </c>
      <c r="J269" s="9">
        <f ca="1">$A269</f>
        <v>202002</v>
      </c>
      <c r="R269" s="9">
        <f ca="1">$A269</f>
        <v>202002</v>
      </c>
      <c r="Z269" s="9">
        <f ca="1">$A269</f>
        <v>202002</v>
      </c>
      <c r="AH269" s="9">
        <f ca="1">$A269</f>
        <v>202002</v>
      </c>
      <c r="AP269" s="9">
        <f ca="1">$A269</f>
        <v>202002</v>
      </c>
      <c r="AX269" s="9">
        <f ca="1">$A269</f>
        <v>202002</v>
      </c>
      <c r="BF269" s="9">
        <f ca="1">$A269</f>
        <v>202002</v>
      </c>
    </row>
    <row r="270" spans="1:64">
      <c r="A270" s="11"/>
      <c r="C270" t="s">
        <v>33</v>
      </c>
      <c r="D270" t="s">
        <v>2</v>
      </c>
      <c r="E270" t="s">
        <v>1</v>
      </c>
      <c r="F270" t="s">
        <v>0</v>
      </c>
      <c r="G270" t="s">
        <v>42</v>
      </c>
      <c r="H270" t="s">
        <v>32</v>
      </c>
      <c r="L270" t="s">
        <v>2</v>
      </c>
      <c r="M270" t="s">
        <v>1</v>
      </c>
      <c r="N270" t="s">
        <v>0</v>
      </c>
      <c r="O270" t="s">
        <v>42</v>
      </c>
      <c r="P270" t="s">
        <v>32</v>
      </c>
      <c r="T270" t="s">
        <v>2</v>
      </c>
      <c r="U270" t="s">
        <v>1</v>
      </c>
      <c r="V270" t="s">
        <v>0</v>
      </c>
      <c r="W270" t="s">
        <v>42</v>
      </c>
      <c r="X270" t="s">
        <v>32</v>
      </c>
      <c r="AB270" t="s">
        <v>2</v>
      </c>
      <c r="AC270" t="s">
        <v>1</v>
      </c>
      <c r="AD270" t="s">
        <v>0</v>
      </c>
      <c r="AE270" t="s">
        <v>42</v>
      </c>
      <c r="AF270" t="s">
        <v>32</v>
      </c>
      <c r="AJ270" t="s">
        <v>2</v>
      </c>
      <c r="AK270" t="s">
        <v>1</v>
      </c>
      <c r="AL270" t="s">
        <v>0</v>
      </c>
      <c r="AM270" t="s">
        <v>42</v>
      </c>
      <c r="AN270" t="s">
        <v>32</v>
      </c>
      <c r="AP270" s="9" t="s">
        <v>72</v>
      </c>
      <c r="AR270" t="s">
        <v>2</v>
      </c>
      <c r="AS270" t="s">
        <v>1</v>
      </c>
      <c r="AT270" t="s">
        <v>0</v>
      </c>
      <c r="AU270" t="s">
        <v>42</v>
      </c>
      <c r="AV270" t="s">
        <v>32</v>
      </c>
      <c r="AZ270" t="s">
        <v>2</v>
      </c>
      <c r="BA270" t="s">
        <v>1</v>
      </c>
      <c r="BB270" t="s">
        <v>0</v>
      </c>
      <c r="BC270" t="s">
        <v>42</v>
      </c>
      <c r="BD270" t="s">
        <v>32</v>
      </c>
      <c r="BG270" s="12">
        <f ca="1">AVERAGE(BH271:BL274)</f>
        <v>-0.72168917331336424</v>
      </c>
      <c r="BH270" t="s">
        <v>2</v>
      </c>
      <c r="BI270" t="s">
        <v>1</v>
      </c>
      <c r="BJ270" t="s">
        <v>0</v>
      </c>
      <c r="BK270" t="s">
        <v>42</v>
      </c>
      <c r="BL270" t="s">
        <v>32</v>
      </c>
    </row>
    <row r="271" spans="1:64">
      <c r="A271" s="11"/>
      <c r="B271" t="s">
        <v>2</v>
      </c>
      <c r="C271" s="1">
        <v>0.05</v>
      </c>
      <c r="D271" s="1">
        <f ca="1">1-C271-E271</f>
        <v>0.92564732481354073</v>
      </c>
      <c r="E271" s="1">
        <f ca="1">HLOOKUP(A269,Yixin_part!$2:$7,3,0)</f>
        <v>2.4352675186459272E-2</v>
      </c>
      <c r="F271" s="1">
        <v>0</v>
      </c>
      <c r="G271" s="1">
        <v>0</v>
      </c>
      <c r="H271" s="1">
        <v>0</v>
      </c>
      <c r="K271" t="s">
        <v>2</v>
      </c>
      <c r="L271" s="1">
        <f ca="1">IF(TYPE(D271)=1,IF(D271&gt;100%,100%,IF(D271&lt;0,0,D271)),D271)</f>
        <v>0.92564732481354073</v>
      </c>
      <c r="M271" s="1">
        <f t="shared" ref="M271:M274" ca="1" si="583">IF(TYPE(E271)=1,IF(E271&gt;100%,100%,IF(E271&lt;0,0,E271)),E271)</f>
        <v>2.4352675186459272E-2</v>
      </c>
      <c r="N271" s="1">
        <f t="shared" ref="N271:N274" si="584">IF(TYPE(F271)=1,IF(F271&gt;100%,100%,IF(F271&lt;0,0,F271)),F271)</f>
        <v>0</v>
      </c>
      <c r="O271" s="1">
        <f t="shared" ref="O271:O274" si="585">IF(TYPE(G271)=1,IF(G271&gt;100%,100%,IF(G271&lt;0,0,G271)),G271)</f>
        <v>0</v>
      </c>
      <c r="P271" s="1">
        <f t="shared" ref="P271:P274" si="586">IF(TYPE(H271)=1,IF(H271&gt;100%,100%,IF(H271&lt;0,0,H271)),H271)</f>
        <v>0</v>
      </c>
      <c r="S271" t="s">
        <v>2</v>
      </c>
      <c r="T271" s="1">
        <f ca="1">IFERROR(L271/SUM($L271:$P271),"")</f>
        <v>0.97436560506688508</v>
      </c>
      <c r="U271" s="1">
        <f t="shared" ref="U271:U274" ca="1" si="587">IFERROR(M271/SUM($L271:$P271),"")</f>
        <v>2.5634394933115024E-2</v>
      </c>
      <c r="V271" s="1">
        <f t="shared" ref="V271:V274" ca="1" si="588">IFERROR(N271/SUM($L271:$P271),"")</f>
        <v>0</v>
      </c>
      <c r="W271" s="1">
        <f t="shared" ref="W271:W274" ca="1" si="589">IFERROR(O271/SUM($L271:$P271),"")</f>
        <v>0</v>
      </c>
      <c r="X271" s="1">
        <f t="shared" ref="X271:X274" ca="1" si="590">IFERROR(P271/SUM($L271:$P271),"")</f>
        <v>0</v>
      </c>
      <c r="AA271" t="s">
        <v>2</v>
      </c>
      <c r="AB271" s="1">
        <f ca="1">IFERROR(T271,"")</f>
        <v>0.97436560506688508</v>
      </c>
      <c r="AC271" s="1">
        <f t="shared" ref="AC271:AC274" ca="1" si="591">IFERROR(U271,"")</f>
        <v>2.5634394933115024E-2</v>
      </c>
      <c r="AD271" s="1">
        <f t="shared" ref="AD271:AD274" ca="1" si="592">IFERROR(V271,"")</f>
        <v>0</v>
      </c>
      <c r="AE271" s="1">
        <f t="shared" ref="AE271:AE274" ca="1" si="593">IFERROR(W271,"")</f>
        <v>0</v>
      </c>
      <c r="AF271" s="1">
        <f t="shared" ref="AF271:AF274" ca="1" si="594">IFERROR(X271,"")</f>
        <v>0</v>
      </c>
      <c r="AI271" t="s">
        <v>2</v>
      </c>
      <c r="AJ271" s="1">
        <f ca="1">IFERROR(AB271,"")</f>
        <v>0.97436560506688508</v>
      </c>
      <c r="AK271" s="1">
        <f ca="1">IF(AC271="","",SUM(AC271:AF271))</f>
        <v>2.5634394933115024E-2</v>
      </c>
      <c r="AL271" s="1">
        <v>0</v>
      </c>
      <c r="AM271" s="1">
        <v>0</v>
      </c>
      <c r="AN271" s="1">
        <v>0</v>
      </c>
      <c r="AQ271" t="s">
        <v>2</v>
      </c>
      <c r="AR271" s="1">
        <f ca="1">IF(AJ271="",AR264,MAX(AJ271,50%))</f>
        <v>0.97436560506688508</v>
      </c>
      <c r="AS271" s="1">
        <f ca="1">IF(AK271="",AS264,MIN(AK271,50%))</f>
        <v>2.5634394933115024E-2</v>
      </c>
      <c r="AT271" s="1">
        <v>0</v>
      </c>
      <c r="AU271" s="1">
        <v>0</v>
      </c>
      <c r="AV271" s="1">
        <v>0</v>
      </c>
      <c r="AW271" s="1"/>
      <c r="AY271" t="s">
        <v>2</v>
      </c>
      <c r="AZ271" s="10"/>
      <c r="BA271" s="10">
        <f ca="1">-_xlfn.NORM.S.INV(IF(AS271=0,0.01%,AS271))</f>
        <v>1.9492230798822214</v>
      </c>
      <c r="BB271" s="10"/>
      <c r="BC271" s="10"/>
      <c r="BG271" t="s">
        <v>2</v>
      </c>
      <c r="BH271" s="10"/>
      <c r="BI271" s="10">
        <f ca="1">BA271-$BA$5</f>
        <v>-0.46361128716402367</v>
      </c>
      <c r="BJ271" s="10"/>
      <c r="BK271" s="10"/>
    </row>
    <row r="272" spans="1:64">
      <c r="A272" s="11"/>
      <c r="B272" t="s">
        <v>1</v>
      </c>
      <c r="C272" s="1">
        <v>0</v>
      </c>
      <c r="D272" s="1">
        <f ca="1">(1-F272)/3</f>
        <v>4.188005701561015E-2</v>
      </c>
      <c r="E272" s="1">
        <f ca="1">(1-F272)/3*2</f>
        <v>8.3760114031220301E-2</v>
      </c>
      <c r="F272" s="1">
        <f ca="1">HLOOKUP(A269,Yixin_part!$2:$7,4,0)</f>
        <v>0.87435982895316955</v>
      </c>
      <c r="G272" s="1">
        <v>0</v>
      </c>
      <c r="H272" s="1">
        <v>0</v>
      </c>
      <c r="K272" t="s">
        <v>1</v>
      </c>
      <c r="L272" s="1">
        <f t="shared" ref="L272:L274" ca="1" si="595">IF(TYPE(D272)=1,IF(D272&gt;100%,100%,IF(D272&lt;0,0,D272)),D272)</f>
        <v>4.188005701561015E-2</v>
      </c>
      <c r="M272" s="1">
        <f t="shared" ca="1" si="583"/>
        <v>8.3760114031220301E-2</v>
      </c>
      <c r="N272" s="1">
        <f t="shared" ca="1" si="584"/>
        <v>0.87435982895316955</v>
      </c>
      <c r="O272" s="1">
        <f t="shared" si="585"/>
        <v>0</v>
      </c>
      <c r="P272" s="1">
        <f t="shared" si="586"/>
        <v>0</v>
      </c>
      <c r="S272" t="s">
        <v>1</v>
      </c>
      <c r="T272" s="1">
        <f t="shared" ref="T272:T274" ca="1" si="596">IFERROR(L272/SUM($L272:$P272),"")</f>
        <v>4.188005701561015E-2</v>
      </c>
      <c r="U272" s="1">
        <f t="shared" ca="1" si="587"/>
        <v>8.3760114031220301E-2</v>
      </c>
      <c r="V272" s="1">
        <f t="shared" ca="1" si="588"/>
        <v>0.87435982895316955</v>
      </c>
      <c r="W272" s="1">
        <f t="shared" ca="1" si="589"/>
        <v>0</v>
      </c>
      <c r="X272" s="1">
        <f t="shared" ca="1" si="590"/>
        <v>0</v>
      </c>
      <c r="AA272" t="s">
        <v>1</v>
      </c>
      <c r="AB272" s="1">
        <f t="shared" ref="AB272:AB274" ca="1" si="597">IFERROR(T272,"")</f>
        <v>4.188005701561015E-2</v>
      </c>
      <c r="AC272" s="1">
        <f t="shared" ca="1" si="591"/>
        <v>8.3760114031220301E-2</v>
      </c>
      <c r="AD272" s="1">
        <f t="shared" ca="1" si="592"/>
        <v>0.87435982895316955</v>
      </c>
      <c r="AE272" s="1">
        <f t="shared" ca="1" si="593"/>
        <v>0</v>
      </c>
      <c r="AF272" s="1">
        <f t="shared" ca="1" si="594"/>
        <v>0</v>
      </c>
      <c r="AI272" t="s">
        <v>1</v>
      </c>
      <c r="AJ272" s="1">
        <f ca="1">IF(AB272="","",(SUM(AB272)))</f>
        <v>4.188005701561015E-2</v>
      </c>
      <c r="AK272" s="1">
        <f ca="1">IFERROR(AC272,"")</f>
        <v>8.3760114031220301E-2</v>
      </c>
      <c r="AL272" s="1">
        <f ca="1">IF(AD272="","",(SUM(AD272:AF272)))</f>
        <v>0.87435982895316955</v>
      </c>
      <c r="AM272" s="1">
        <v>0</v>
      </c>
      <c r="AN272" s="1">
        <v>0</v>
      </c>
      <c r="AP272" s="34">
        <f ca="1">IF(AK272&gt;=MAX(AJ272,AL272),0,(MAX(AJ272,AL272)-AK272)/(2*MAX(AJ272,AL272)+MIN(AJ272,AL272)))</f>
        <v>0.44152789053493779</v>
      </c>
      <c r="AQ272" t="s">
        <v>1</v>
      </c>
      <c r="AR272" s="1">
        <f ca="1">IF(AK272="",AR265,AJ272*(1-$AP272))</f>
        <v>2.3388843786024877E-2</v>
      </c>
      <c r="AS272" s="1">
        <f ca="1">IF(AK272="",AS265,AK272+AJ272*$AP272+AL272*$AP272)</f>
        <v>0.4883055781069876</v>
      </c>
      <c r="AT272" s="1">
        <f ca="1">IF(AK272="",AT265,AL272*(1-$AP272))</f>
        <v>0.48830557810698755</v>
      </c>
      <c r="AU272" s="1">
        <v>0</v>
      </c>
      <c r="AV272" s="1">
        <v>0</v>
      </c>
      <c r="AW272" s="1"/>
      <c r="AY272" t="s">
        <v>1</v>
      </c>
      <c r="AZ272" s="10">
        <f ca="1">_xlfn.NORM.S.INV(IF(AR272=0,0.01%,AR272))</f>
        <v>-1.9883075384687419</v>
      </c>
      <c r="BA272" s="10"/>
      <c r="BB272" s="10">
        <f ca="1">-_xlfn.NORM.S.INV(IF(AT272=0,0.01%,AT272))</f>
        <v>2.9317767955314374E-2</v>
      </c>
      <c r="BC272" s="10"/>
      <c r="BG272" t="s">
        <v>1</v>
      </c>
      <c r="BH272" s="10">
        <f ca="1">AZ272-$AZ$6</f>
        <v>-0.84981873846941403</v>
      </c>
      <c r="BI272" s="10"/>
      <c r="BJ272" s="10">
        <f ca="1">BB272-$BB$6</f>
        <v>-0.13111296276910375</v>
      </c>
      <c r="BK272" s="10"/>
    </row>
    <row r="273" spans="1:64">
      <c r="A273" s="11"/>
      <c r="B273" t="s">
        <v>0</v>
      </c>
      <c r="C273" s="1">
        <v>0</v>
      </c>
      <c r="D273" s="1">
        <v>0</v>
      </c>
      <c r="E273" s="1">
        <f ca="1">(1-G273)/3</f>
        <v>-6.3983357312890439E-3</v>
      </c>
      <c r="F273" s="1">
        <f ca="1">(1-G273)/3*2</f>
        <v>-1.2796671462578088E-2</v>
      </c>
      <c r="G273" s="1">
        <f ca="1">HLOOKUP(A269,Yixin_part!$2:$7,5,0)</f>
        <v>1.0191950071938671</v>
      </c>
      <c r="H273" s="1">
        <v>0</v>
      </c>
      <c r="K273" t="s">
        <v>0</v>
      </c>
      <c r="L273" s="1">
        <f t="shared" si="595"/>
        <v>0</v>
      </c>
      <c r="M273" s="1">
        <f t="shared" ca="1" si="583"/>
        <v>0</v>
      </c>
      <c r="N273" s="1">
        <f t="shared" ca="1" si="584"/>
        <v>0</v>
      </c>
      <c r="O273" s="1">
        <f t="shared" ca="1" si="585"/>
        <v>1</v>
      </c>
      <c r="P273" s="1">
        <f t="shared" si="586"/>
        <v>0</v>
      </c>
      <c r="S273" t="s">
        <v>0</v>
      </c>
      <c r="T273" s="1">
        <f t="shared" ca="1" si="596"/>
        <v>0</v>
      </c>
      <c r="U273" s="1">
        <f t="shared" ca="1" si="587"/>
        <v>0</v>
      </c>
      <c r="V273" s="1">
        <f t="shared" ca="1" si="588"/>
        <v>0</v>
      </c>
      <c r="W273" s="1">
        <f t="shared" ca="1" si="589"/>
        <v>1</v>
      </c>
      <c r="X273" s="1">
        <f t="shared" ca="1" si="590"/>
        <v>0</v>
      </c>
      <c r="AA273" t="s">
        <v>0</v>
      </c>
      <c r="AB273" s="1">
        <f t="shared" ca="1" si="597"/>
        <v>0</v>
      </c>
      <c r="AC273" s="1">
        <f t="shared" ca="1" si="591"/>
        <v>0</v>
      </c>
      <c r="AD273" s="1">
        <f t="shared" ca="1" si="592"/>
        <v>0</v>
      </c>
      <c r="AE273" s="1">
        <f t="shared" ca="1" si="593"/>
        <v>1</v>
      </c>
      <c r="AF273" s="1">
        <f t="shared" ca="1" si="594"/>
        <v>0</v>
      </c>
      <c r="AI273" t="s">
        <v>0</v>
      </c>
      <c r="AJ273" s="1">
        <v>0</v>
      </c>
      <c r="AK273" s="1">
        <f ca="1">IF(AC273="","",(SUM(AB273:AC273)))</f>
        <v>0</v>
      </c>
      <c r="AL273" s="1">
        <f ca="1">IFERROR(AD273,"")</f>
        <v>0</v>
      </c>
      <c r="AM273" s="1">
        <f ca="1">IF(AE273="","",(SUM(AE273:AF273)))</f>
        <v>1</v>
      </c>
      <c r="AN273" s="1">
        <v>0</v>
      </c>
      <c r="AP273" s="34">
        <f ca="1">IF(AL273&gt;=MAX(AK273,AM273),0,(MAX(AK273,AM273)-AL273)/(2*MAX(AK273,AM273)+MIN(AK273,AM273)))</f>
        <v>0.5</v>
      </c>
      <c r="AQ273" t="s">
        <v>0</v>
      </c>
      <c r="AR273" s="1">
        <v>0</v>
      </c>
      <c r="AS273" s="1">
        <f ca="1">IF(AL273="",AS266,AK273*(1-$AP273))</f>
        <v>0</v>
      </c>
      <c r="AT273" s="1">
        <f ca="1">IF(AL273="",AT266,AL273+AK273*$AP273+AM273*$AP273)</f>
        <v>0.5</v>
      </c>
      <c r="AU273" s="1">
        <f ca="1">IF(AL273="",AU266,AM273*(1-$AP273))</f>
        <v>0.5</v>
      </c>
      <c r="AV273" s="1">
        <v>0</v>
      </c>
      <c r="AW273" s="1"/>
      <c r="AY273" t="s">
        <v>0</v>
      </c>
      <c r="AZ273" s="10"/>
      <c r="BA273" s="10">
        <f ca="1">_xlfn.NORM.S.INV(IF(AS273=0,0.01%,AS273))</f>
        <v>-3.71901648545568</v>
      </c>
      <c r="BB273" s="10"/>
      <c r="BC273" s="10">
        <f ca="1">-_xlfn.NORM.S.INV(IF(AU273=0,0.01%,AU273))</f>
        <v>0</v>
      </c>
      <c r="BG273" t="s">
        <v>0</v>
      </c>
      <c r="BH273" s="10"/>
      <c r="BI273" s="10">
        <f ca="1">BA273-$BA$7</f>
        <v>-1.7976759199620325</v>
      </c>
      <c r="BJ273" s="10"/>
      <c r="BK273" s="10">
        <f ca="1">BC273-$BC$7</f>
        <v>-3.4277825816902252E-2</v>
      </c>
    </row>
    <row r="274" spans="1:64">
      <c r="A274" s="11"/>
      <c r="B274" t="s">
        <v>42</v>
      </c>
      <c r="C274" s="1">
        <v>0</v>
      </c>
      <c r="D274" s="1">
        <v>0</v>
      </c>
      <c r="E274" s="1">
        <v>0</v>
      </c>
      <c r="F274" s="1">
        <f ca="1">(1-H274)/3</f>
        <v>0</v>
      </c>
      <c r="G274" s="1">
        <f ca="1">(1-H274)/3*2</f>
        <v>0</v>
      </c>
      <c r="H274" s="1">
        <f ca="1">MIN(HLOOKUP(A269,Yixin_part!$2:$7,6,0),1)</f>
        <v>1</v>
      </c>
      <c r="K274" t="s">
        <v>42</v>
      </c>
      <c r="L274" s="1">
        <f t="shared" si="595"/>
        <v>0</v>
      </c>
      <c r="M274" s="1">
        <f t="shared" si="583"/>
        <v>0</v>
      </c>
      <c r="N274" s="1">
        <f t="shared" ca="1" si="584"/>
        <v>0</v>
      </c>
      <c r="O274" s="1">
        <f t="shared" ca="1" si="585"/>
        <v>0</v>
      </c>
      <c r="P274" s="1">
        <f t="shared" ca="1" si="586"/>
        <v>1</v>
      </c>
      <c r="S274" t="s">
        <v>42</v>
      </c>
      <c r="T274" s="1">
        <f t="shared" ca="1" si="596"/>
        <v>0</v>
      </c>
      <c r="U274" s="1">
        <f t="shared" ca="1" si="587"/>
        <v>0</v>
      </c>
      <c r="V274" s="1">
        <f t="shared" ca="1" si="588"/>
        <v>0</v>
      </c>
      <c r="W274" s="1">
        <f t="shared" ca="1" si="589"/>
        <v>0</v>
      </c>
      <c r="X274" s="1">
        <f t="shared" ca="1" si="590"/>
        <v>1</v>
      </c>
      <c r="AA274" t="s">
        <v>42</v>
      </c>
      <c r="AB274" s="1">
        <f t="shared" ca="1" si="597"/>
        <v>0</v>
      </c>
      <c r="AC274" s="1">
        <f t="shared" ca="1" si="591"/>
        <v>0</v>
      </c>
      <c r="AD274" s="1">
        <f t="shared" ca="1" si="592"/>
        <v>0</v>
      </c>
      <c r="AE274" s="1">
        <f t="shared" ca="1" si="593"/>
        <v>0</v>
      </c>
      <c r="AF274" s="1">
        <f t="shared" ca="1" si="594"/>
        <v>1</v>
      </c>
      <c r="AI274" t="s">
        <v>42</v>
      </c>
      <c r="AJ274" s="1">
        <v>0</v>
      </c>
      <c r="AK274" s="1">
        <v>0</v>
      </c>
      <c r="AL274" s="1">
        <f ca="1">IF(AD274="","",(SUM(AB274:AD274)))</f>
        <v>0</v>
      </c>
      <c r="AM274" s="1">
        <f ca="1">IFERROR(AE274,"")</f>
        <v>0</v>
      </c>
      <c r="AN274" s="1">
        <f ca="1">IF(AF274="","",(SUM(AF274)))</f>
        <v>1</v>
      </c>
      <c r="AP274" s="34">
        <f ca="1">IF(AM274&gt;=MAX(AL274,AN274),0,(MAX(AL274,AN274)-AM274)/(2*MAX(AL274,AN274)+MIN(AL274,AN274)))</f>
        <v>0.5</v>
      </c>
      <c r="AQ274" t="s">
        <v>42</v>
      </c>
      <c r="AR274" s="1">
        <v>0</v>
      </c>
      <c r="AS274" s="1">
        <v>0</v>
      </c>
      <c r="AT274" s="1">
        <f ca="1">IF(AM274="",AT267,AL274*(1-$AP274))</f>
        <v>0</v>
      </c>
      <c r="AU274" s="1">
        <f ca="1">IF(AM274="",AU267,AM274+AL274*$AP274+AN274*$AP274)</f>
        <v>0.5</v>
      </c>
      <c r="AV274" s="1">
        <f ca="1">IF(AM274="",AV267,AN274*(1-$AP274))</f>
        <v>0.5</v>
      </c>
      <c r="AW274" s="1"/>
      <c r="AY274" t="s">
        <v>42</v>
      </c>
      <c r="AZ274" s="10"/>
      <c r="BA274" s="10"/>
      <c r="BB274" s="10">
        <f ca="1">_xlfn.NORM.S.INV(IF(AT274=0,0.01%,AT274))</f>
        <v>-3.71901648545568</v>
      </c>
      <c r="BC274" s="10"/>
      <c r="BD274" s="10">
        <f ca="1">-_xlfn.NORM.S.INV(IF(AV274=0,0.01%,AV274))</f>
        <v>0</v>
      </c>
      <c r="BG274" t="s">
        <v>42</v>
      </c>
      <c r="BH274" s="10"/>
      <c r="BI274" s="10"/>
      <c r="BJ274" s="10">
        <f ca="1">BB274-$BB$8</f>
        <v>-1.7450048974149515</v>
      </c>
      <c r="BK274" s="10"/>
      <c r="BL274" s="10">
        <f ca="1">BD274-$BD$8</f>
        <v>-3.0322581597122308E-2</v>
      </c>
    </row>
    <row r="276" spans="1:64">
      <c r="A276" s="9">
        <f ca="1">IF(RIGHT(A269,2)="12",(VALUE(LEFT(A269,4))+1)*100+1,A269+1)</f>
        <v>202003</v>
      </c>
      <c r="J276" s="9">
        <f ca="1">$A276</f>
        <v>202003</v>
      </c>
      <c r="R276" s="9">
        <f ca="1">$A276</f>
        <v>202003</v>
      </c>
      <c r="Z276" s="9">
        <f ca="1">$A276</f>
        <v>202003</v>
      </c>
      <c r="AH276" s="9">
        <f ca="1">$A276</f>
        <v>202003</v>
      </c>
      <c r="AP276" s="9">
        <f ca="1">$A276</f>
        <v>202003</v>
      </c>
      <c r="AX276" s="9">
        <f ca="1">$A276</f>
        <v>202003</v>
      </c>
      <c r="BF276" s="9">
        <f ca="1">$A276</f>
        <v>202003</v>
      </c>
    </row>
    <row r="277" spans="1:64">
      <c r="A277" s="11"/>
      <c r="C277" t="s">
        <v>33</v>
      </c>
      <c r="D277" t="s">
        <v>2</v>
      </c>
      <c r="E277" t="s">
        <v>1</v>
      </c>
      <c r="F277" t="s">
        <v>0</v>
      </c>
      <c r="G277" t="s">
        <v>42</v>
      </c>
      <c r="H277" t="s">
        <v>32</v>
      </c>
      <c r="L277" t="s">
        <v>2</v>
      </c>
      <c r="M277" t="s">
        <v>1</v>
      </c>
      <c r="N277" t="s">
        <v>0</v>
      </c>
      <c r="O277" t="s">
        <v>42</v>
      </c>
      <c r="P277" t="s">
        <v>32</v>
      </c>
      <c r="T277" t="s">
        <v>2</v>
      </c>
      <c r="U277" t="s">
        <v>1</v>
      </c>
      <c r="V277" t="s">
        <v>0</v>
      </c>
      <c r="W277" t="s">
        <v>42</v>
      </c>
      <c r="X277" t="s">
        <v>32</v>
      </c>
      <c r="AB277" t="s">
        <v>2</v>
      </c>
      <c r="AC277" t="s">
        <v>1</v>
      </c>
      <c r="AD277" t="s">
        <v>0</v>
      </c>
      <c r="AE277" t="s">
        <v>42</v>
      </c>
      <c r="AF277" t="s">
        <v>32</v>
      </c>
      <c r="AJ277" t="s">
        <v>2</v>
      </c>
      <c r="AK277" t="s">
        <v>1</v>
      </c>
      <c r="AL277" t="s">
        <v>0</v>
      </c>
      <c r="AM277" t="s">
        <v>42</v>
      </c>
      <c r="AN277" t="s">
        <v>32</v>
      </c>
      <c r="AP277" s="9" t="s">
        <v>72</v>
      </c>
      <c r="AR277" t="s">
        <v>2</v>
      </c>
      <c r="AS277" t="s">
        <v>1</v>
      </c>
      <c r="AT277" t="s">
        <v>0</v>
      </c>
      <c r="AU277" t="s">
        <v>42</v>
      </c>
      <c r="AV277" t="s">
        <v>32</v>
      </c>
      <c r="AZ277" t="s">
        <v>2</v>
      </c>
      <c r="BA277" t="s">
        <v>1</v>
      </c>
      <c r="BB277" t="s">
        <v>0</v>
      </c>
      <c r="BC277" t="s">
        <v>42</v>
      </c>
      <c r="BD277" t="s">
        <v>32</v>
      </c>
      <c r="BG277" s="12">
        <f ca="1">AVERAGE(BH278:BL281)</f>
        <v>0.11405252951017113</v>
      </c>
      <c r="BH277" t="s">
        <v>2</v>
      </c>
      <c r="BI277" t="s">
        <v>1</v>
      </c>
      <c r="BJ277" t="s">
        <v>0</v>
      </c>
      <c r="BK277" t="s">
        <v>42</v>
      </c>
      <c r="BL277" t="s">
        <v>32</v>
      </c>
    </row>
    <row r="278" spans="1:64">
      <c r="A278" s="11"/>
      <c r="B278" t="s">
        <v>2</v>
      </c>
      <c r="C278" s="1">
        <v>0.05</v>
      </c>
      <c r="D278" s="1">
        <f ca="1">1-C278-E278</f>
        <v>0.94000915224785142</v>
      </c>
      <c r="E278" s="1">
        <f ca="1">HLOOKUP(A276,Yixin_part!$2:$7,3,0)</f>
        <v>9.9908477521485073E-3</v>
      </c>
      <c r="F278" s="1">
        <v>0</v>
      </c>
      <c r="G278" s="1">
        <v>0</v>
      </c>
      <c r="H278" s="1">
        <v>0</v>
      </c>
      <c r="K278" t="s">
        <v>2</v>
      </c>
      <c r="L278" s="1">
        <f ca="1">IF(TYPE(D278)=1,IF(D278&gt;100%,100%,IF(D278&lt;0,0,D278)),D278)</f>
        <v>0.94000915224785142</v>
      </c>
      <c r="M278" s="1">
        <f t="shared" ref="M278:M281" ca="1" si="598">IF(TYPE(E278)=1,IF(E278&gt;100%,100%,IF(E278&lt;0,0,E278)),E278)</f>
        <v>9.9908477521485073E-3</v>
      </c>
      <c r="N278" s="1">
        <f t="shared" ref="N278:N281" si="599">IF(TYPE(F278)=1,IF(F278&gt;100%,100%,IF(F278&lt;0,0,F278)),F278)</f>
        <v>0</v>
      </c>
      <c r="O278" s="1">
        <f t="shared" ref="O278:O281" si="600">IF(TYPE(G278)=1,IF(G278&gt;100%,100%,IF(G278&lt;0,0,G278)),G278)</f>
        <v>0</v>
      </c>
      <c r="P278" s="1">
        <f t="shared" ref="P278:P281" si="601">IF(TYPE(H278)=1,IF(H278&gt;100%,100%,IF(H278&lt;0,0,H278)),H278)</f>
        <v>0</v>
      </c>
      <c r="S278" t="s">
        <v>2</v>
      </c>
      <c r="T278" s="1">
        <f ca="1">IFERROR(L278/SUM($L278:$P278),"")</f>
        <v>0.98948331815563317</v>
      </c>
      <c r="U278" s="1">
        <f t="shared" ref="U278:U281" ca="1" si="602">IFERROR(M278/SUM($L278:$P278),"")</f>
        <v>1.0516681844366851E-2</v>
      </c>
      <c r="V278" s="1">
        <f t="shared" ref="V278:V281" ca="1" si="603">IFERROR(N278/SUM($L278:$P278),"")</f>
        <v>0</v>
      </c>
      <c r="W278" s="1">
        <f t="shared" ref="W278:W281" ca="1" si="604">IFERROR(O278/SUM($L278:$P278),"")</f>
        <v>0</v>
      </c>
      <c r="X278" s="1">
        <f t="shared" ref="X278:X281" ca="1" si="605">IFERROR(P278/SUM($L278:$P278),"")</f>
        <v>0</v>
      </c>
      <c r="AA278" t="s">
        <v>2</v>
      </c>
      <c r="AB278" s="1">
        <f ca="1">IFERROR(T278,"")</f>
        <v>0.98948331815563317</v>
      </c>
      <c r="AC278" s="1">
        <f t="shared" ref="AC278:AC281" ca="1" si="606">IFERROR(U278,"")</f>
        <v>1.0516681844366851E-2</v>
      </c>
      <c r="AD278" s="1">
        <f t="shared" ref="AD278:AD281" ca="1" si="607">IFERROR(V278,"")</f>
        <v>0</v>
      </c>
      <c r="AE278" s="1">
        <f t="shared" ref="AE278:AE281" ca="1" si="608">IFERROR(W278,"")</f>
        <v>0</v>
      </c>
      <c r="AF278" s="1">
        <f t="shared" ref="AF278:AF281" ca="1" si="609">IFERROR(X278,"")</f>
        <v>0</v>
      </c>
      <c r="AI278" t="s">
        <v>2</v>
      </c>
      <c r="AJ278" s="1">
        <f ca="1">IFERROR(AB278,"")</f>
        <v>0.98948331815563317</v>
      </c>
      <c r="AK278" s="1">
        <f ca="1">IF(AC278="","",SUM(AC278:AF278))</f>
        <v>1.0516681844366851E-2</v>
      </c>
      <c r="AL278" s="1">
        <v>0</v>
      </c>
      <c r="AM278" s="1">
        <v>0</v>
      </c>
      <c r="AN278" s="1">
        <v>0</v>
      </c>
      <c r="AQ278" t="s">
        <v>2</v>
      </c>
      <c r="AR278" s="1">
        <f ca="1">IF(AJ278="",AR271,MAX(AJ278,50%))</f>
        <v>0.98948331815563317</v>
      </c>
      <c r="AS278" s="1">
        <f ca="1">IF(AK278="",AS271,MIN(AK278,50%))</f>
        <v>1.0516681844366851E-2</v>
      </c>
      <c r="AT278" s="1">
        <v>0</v>
      </c>
      <c r="AU278" s="1">
        <v>0</v>
      </c>
      <c r="AV278" s="1">
        <v>0</v>
      </c>
      <c r="AW278" s="1"/>
      <c r="AY278" t="s">
        <v>2</v>
      </c>
      <c r="AZ278" s="10"/>
      <c r="BA278" s="10">
        <f ca="1">-_xlfn.NORM.S.INV(IF(AS278=0,0.01%,AS278))</f>
        <v>2.307385054107963</v>
      </c>
      <c r="BB278" s="10"/>
      <c r="BC278" s="10"/>
      <c r="BG278" t="s">
        <v>2</v>
      </c>
      <c r="BH278" s="10"/>
      <c r="BI278" s="10">
        <f ca="1">BA278-$BA$5</f>
        <v>-0.10544931293828208</v>
      </c>
      <c r="BJ278" s="10"/>
      <c r="BK278" s="10"/>
    </row>
    <row r="279" spans="1:64">
      <c r="A279" s="11"/>
      <c r="B279" t="s">
        <v>1</v>
      </c>
      <c r="C279" s="1">
        <v>0</v>
      </c>
      <c r="D279" s="1">
        <f ca="1">(1-F279)/3</f>
        <v>0.22794408324262069</v>
      </c>
      <c r="E279" s="1">
        <f ca="1">(1-F279)/3*2</f>
        <v>0.45588816648524139</v>
      </c>
      <c r="F279" s="1">
        <f ca="1">HLOOKUP(A276,Yixin_part!$2:$7,4,0)</f>
        <v>0.31616775027213795</v>
      </c>
      <c r="G279" s="1">
        <v>0</v>
      </c>
      <c r="H279" s="1">
        <v>0</v>
      </c>
      <c r="K279" t="s">
        <v>1</v>
      </c>
      <c r="L279" s="1">
        <f t="shared" ref="L279:L281" ca="1" si="610">IF(TYPE(D279)=1,IF(D279&gt;100%,100%,IF(D279&lt;0,0,D279)),D279)</f>
        <v>0.22794408324262069</v>
      </c>
      <c r="M279" s="1">
        <f t="shared" ca="1" si="598"/>
        <v>0.45588816648524139</v>
      </c>
      <c r="N279" s="1">
        <f t="shared" ca="1" si="599"/>
        <v>0.31616775027213795</v>
      </c>
      <c r="O279" s="1">
        <f t="shared" si="600"/>
        <v>0</v>
      </c>
      <c r="P279" s="1">
        <f t="shared" si="601"/>
        <v>0</v>
      </c>
      <c r="S279" t="s">
        <v>1</v>
      </c>
      <c r="T279" s="1">
        <f t="shared" ref="T279:T281" ca="1" si="611">IFERROR(L279/SUM($L279:$P279),"")</f>
        <v>0.22794408324262069</v>
      </c>
      <c r="U279" s="1">
        <f t="shared" ca="1" si="602"/>
        <v>0.45588816648524139</v>
      </c>
      <c r="V279" s="1">
        <f t="shared" ca="1" si="603"/>
        <v>0.31616775027213795</v>
      </c>
      <c r="W279" s="1">
        <f t="shared" ca="1" si="604"/>
        <v>0</v>
      </c>
      <c r="X279" s="1">
        <f t="shared" ca="1" si="605"/>
        <v>0</v>
      </c>
      <c r="AA279" t="s">
        <v>1</v>
      </c>
      <c r="AB279" s="1">
        <f t="shared" ref="AB279:AB281" ca="1" si="612">IFERROR(T279,"")</f>
        <v>0.22794408324262069</v>
      </c>
      <c r="AC279" s="1">
        <f t="shared" ca="1" si="606"/>
        <v>0.45588816648524139</v>
      </c>
      <c r="AD279" s="1">
        <f t="shared" ca="1" si="607"/>
        <v>0.31616775027213795</v>
      </c>
      <c r="AE279" s="1">
        <f t="shared" ca="1" si="608"/>
        <v>0</v>
      </c>
      <c r="AF279" s="1">
        <f t="shared" ca="1" si="609"/>
        <v>0</v>
      </c>
      <c r="AI279" t="s">
        <v>1</v>
      </c>
      <c r="AJ279" s="1">
        <f ca="1">IF(AB279="","",(SUM(AB279)))</f>
        <v>0.22794408324262069</v>
      </c>
      <c r="AK279" s="1">
        <f ca="1">IFERROR(AC279,"")</f>
        <v>0.45588816648524139</v>
      </c>
      <c r="AL279" s="1">
        <f ca="1">IF(AD279="","",(SUM(AD279:AF279)))</f>
        <v>0.31616775027213795</v>
      </c>
      <c r="AM279" s="1">
        <v>0</v>
      </c>
      <c r="AN279" s="1">
        <v>0</v>
      </c>
      <c r="AP279" s="34">
        <f ca="1">IF(AK279&gt;=MAX(AJ279,AL279),0,(MAX(AJ279,AL279)-AK279)/(2*MAX(AJ279,AL279)+MIN(AJ279,AL279)))</f>
        <v>0</v>
      </c>
      <c r="AQ279" t="s">
        <v>1</v>
      </c>
      <c r="AR279" s="1">
        <f ca="1">IF(AK279="",AR272,AJ279*(1-$AP279))</f>
        <v>0.22794408324262069</v>
      </c>
      <c r="AS279" s="1">
        <f ca="1">IF(AK279="",AS272,AK279+AJ279*$AP279+AL279*$AP279)</f>
        <v>0.45588816648524139</v>
      </c>
      <c r="AT279" s="1">
        <f ca="1">IF(AK279="",AT272,AL279*(1-$AP279))</f>
        <v>0.31616775027213795</v>
      </c>
      <c r="AU279" s="1">
        <v>0</v>
      </c>
      <c r="AV279" s="1">
        <v>0</v>
      </c>
      <c r="AW279" s="1"/>
      <c r="AY279" t="s">
        <v>1</v>
      </c>
      <c r="AZ279" s="10">
        <f ca="1">_xlfn.NORM.S.INV(IF(AR279=0,0.01%,AR279))</f>
        <v>-0.74563461540647646</v>
      </c>
      <c r="BA279" s="10"/>
      <c r="BB279" s="10">
        <f ca="1">-_xlfn.NORM.S.INV(IF(AT279=0,0.01%,AT279))</f>
        <v>0.4784422048143957</v>
      </c>
      <c r="BC279" s="10"/>
      <c r="BG279" t="s">
        <v>1</v>
      </c>
      <c r="BH279" s="10">
        <f ca="1">AZ279-$AZ$6</f>
        <v>0.39285418459285137</v>
      </c>
      <c r="BI279" s="10"/>
      <c r="BJ279" s="10">
        <f ca="1">BB279-$BB$6</f>
        <v>0.31801147408997754</v>
      </c>
      <c r="BK279" s="10"/>
    </row>
    <row r="280" spans="1:64">
      <c r="A280" s="11"/>
      <c r="B280" t="s">
        <v>0</v>
      </c>
      <c r="C280" s="1">
        <v>0</v>
      </c>
      <c r="D280" s="1">
        <v>0</v>
      </c>
      <c r="E280" s="1">
        <f ca="1">(1-G280)/3</f>
        <v>0.10326670699385269</v>
      </c>
      <c r="F280" s="1">
        <f ca="1">(1-G280)/3*2</f>
        <v>0.20653341398770539</v>
      </c>
      <c r="G280" s="1">
        <f ca="1">HLOOKUP(A276,Yixin_part!$2:$7,5,0)</f>
        <v>0.69019987901844193</v>
      </c>
      <c r="H280" s="1">
        <v>0</v>
      </c>
      <c r="K280" t="s">
        <v>0</v>
      </c>
      <c r="L280" s="1">
        <f t="shared" si="610"/>
        <v>0</v>
      </c>
      <c r="M280" s="1">
        <f t="shared" ca="1" si="598"/>
        <v>0.10326670699385269</v>
      </c>
      <c r="N280" s="1">
        <f t="shared" ca="1" si="599"/>
        <v>0.20653341398770539</v>
      </c>
      <c r="O280" s="1">
        <f t="shared" ca="1" si="600"/>
        <v>0.69019987901844193</v>
      </c>
      <c r="P280" s="1">
        <f t="shared" si="601"/>
        <v>0</v>
      </c>
      <c r="S280" t="s">
        <v>0</v>
      </c>
      <c r="T280" s="1">
        <f t="shared" ca="1" si="611"/>
        <v>0</v>
      </c>
      <c r="U280" s="1">
        <f t="shared" ca="1" si="602"/>
        <v>0.10326670699385269</v>
      </c>
      <c r="V280" s="1">
        <f t="shared" ca="1" si="603"/>
        <v>0.20653341398770539</v>
      </c>
      <c r="W280" s="1">
        <f t="shared" ca="1" si="604"/>
        <v>0.69019987901844193</v>
      </c>
      <c r="X280" s="1">
        <f t="shared" ca="1" si="605"/>
        <v>0</v>
      </c>
      <c r="AA280" t="s">
        <v>0</v>
      </c>
      <c r="AB280" s="1">
        <f t="shared" ca="1" si="612"/>
        <v>0</v>
      </c>
      <c r="AC280" s="1">
        <f t="shared" ca="1" si="606"/>
        <v>0.10326670699385269</v>
      </c>
      <c r="AD280" s="1">
        <f t="shared" ca="1" si="607"/>
        <v>0.20653341398770539</v>
      </c>
      <c r="AE280" s="1">
        <f t="shared" ca="1" si="608"/>
        <v>0.69019987901844193</v>
      </c>
      <c r="AF280" s="1">
        <f t="shared" ca="1" si="609"/>
        <v>0</v>
      </c>
      <c r="AI280" t="s">
        <v>0</v>
      </c>
      <c r="AJ280" s="1">
        <v>0</v>
      </c>
      <c r="AK280" s="1">
        <f ca="1">IF(AC280="","",(SUM(AB280:AC280)))</f>
        <v>0.10326670699385269</v>
      </c>
      <c r="AL280" s="1">
        <f ca="1">IFERROR(AD280,"")</f>
        <v>0.20653341398770539</v>
      </c>
      <c r="AM280" s="1">
        <f ca="1">IF(AE280="","",(SUM(AE280:AF280)))</f>
        <v>0.69019987901844193</v>
      </c>
      <c r="AN280" s="1">
        <v>0</v>
      </c>
      <c r="AP280" s="34">
        <f ca="1">IF(AL280&gt;=MAX(AK280,AM280),0,(MAX(AK280,AM280)-AL280)/(2*MAX(AK280,AM280)+MIN(AK280,AM280)))</f>
        <v>0.32599406701607736</v>
      </c>
      <c r="AQ280" t="s">
        <v>0</v>
      </c>
      <c r="AR280" s="1">
        <v>0</v>
      </c>
      <c r="AS280" s="1">
        <f ca="1">IF(AL280="",AS273,AK280*(1-$AP280))</f>
        <v>6.9602373193569059E-2</v>
      </c>
      <c r="AT280" s="1">
        <f ca="1">IF(AL280="",AT273,AL280+AK280*$AP280+AM280*$AP280)</f>
        <v>0.46519881340321545</v>
      </c>
      <c r="AU280" s="1">
        <f ca="1">IF(AL280="",AU273,AM280*(1-$AP280))</f>
        <v>0.46519881340321551</v>
      </c>
      <c r="AV280" s="1">
        <v>0</v>
      </c>
      <c r="AW280" s="1"/>
      <c r="AY280" t="s">
        <v>0</v>
      </c>
      <c r="AZ280" s="10"/>
      <c r="BA280" s="10">
        <f ca="1">_xlfn.NORM.S.INV(IF(AS280=0,0.01%,AS280))</f>
        <v>-1.4787589661388021</v>
      </c>
      <c r="BB280" s="10"/>
      <c r="BC280" s="10">
        <f ca="1">-_xlfn.NORM.S.INV(IF(AU280=0,0.01%,AU280))</f>
        <v>8.7344571037780566E-2</v>
      </c>
      <c r="BG280" t="s">
        <v>0</v>
      </c>
      <c r="BH280" s="10"/>
      <c r="BI280" s="10">
        <f ca="1">BA280-$BA$7</f>
        <v>0.44258159935484542</v>
      </c>
      <c r="BJ280" s="10"/>
      <c r="BK280" s="10">
        <f ca="1">BC280-$BC$7</f>
        <v>5.3066745220878314E-2</v>
      </c>
    </row>
    <row r="281" spans="1:64">
      <c r="A281" s="11"/>
      <c r="B281" t="s">
        <v>42</v>
      </c>
      <c r="C281" s="1">
        <v>0</v>
      </c>
      <c r="D281" s="1">
        <v>0</v>
      </c>
      <c r="E281" s="1">
        <v>0</v>
      </c>
      <c r="F281" s="1">
        <f ca="1">(1-H281)/3</f>
        <v>2.2412501136931273E-2</v>
      </c>
      <c r="G281" s="1">
        <f ca="1">(1-H281)/3*2</f>
        <v>4.4825002273862546E-2</v>
      </c>
      <c r="H281" s="1">
        <f ca="1">MIN(HLOOKUP(A276,Yixin_part!$2:$7,6,0),1)</f>
        <v>0.93276249658920618</v>
      </c>
      <c r="K281" t="s">
        <v>42</v>
      </c>
      <c r="L281" s="1">
        <f t="shared" si="610"/>
        <v>0</v>
      </c>
      <c r="M281" s="1">
        <f t="shared" si="598"/>
        <v>0</v>
      </c>
      <c r="N281" s="1">
        <f t="shared" ca="1" si="599"/>
        <v>2.2412501136931273E-2</v>
      </c>
      <c r="O281" s="1">
        <f t="shared" ca="1" si="600"/>
        <v>4.4825002273862546E-2</v>
      </c>
      <c r="P281" s="1">
        <f t="shared" ca="1" si="601"/>
        <v>0.93276249658920618</v>
      </c>
      <c r="S281" t="s">
        <v>42</v>
      </c>
      <c r="T281" s="1">
        <f t="shared" ca="1" si="611"/>
        <v>0</v>
      </c>
      <c r="U281" s="1">
        <f t="shared" ca="1" si="602"/>
        <v>0</v>
      </c>
      <c r="V281" s="1">
        <f t="shared" ca="1" si="603"/>
        <v>2.2412501136931273E-2</v>
      </c>
      <c r="W281" s="1">
        <f t="shared" ca="1" si="604"/>
        <v>4.4825002273862546E-2</v>
      </c>
      <c r="X281" s="1">
        <f t="shared" ca="1" si="605"/>
        <v>0.93276249658920618</v>
      </c>
      <c r="AA281" t="s">
        <v>42</v>
      </c>
      <c r="AB281" s="1">
        <f t="shared" ca="1" si="612"/>
        <v>0</v>
      </c>
      <c r="AC281" s="1">
        <f t="shared" ca="1" si="606"/>
        <v>0</v>
      </c>
      <c r="AD281" s="1">
        <f t="shared" ca="1" si="607"/>
        <v>2.2412501136931273E-2</v>
      </c>
      <c r="AE281" s="1">
        <f t="shared" ca="1" si="608"/>
        <v>4.4825002273862546E-2</v>
      </c>
      <c r="AF281" s="1">
        <f t="shared" ca="1" si="609"/>
        <v>0.93276249658920618</v>
      </c>
      <c r="AI281" t="s">
        <v>42</v>
      </c>
      <c r="AJ281" s="1">
        <v>0</v>
      </c>
      <c r="AK281" s="1">
        <v>0</v>
      </c>
      <c r="AL281" s="1">
        <f ca="1">IF(AD281="","",(SUM(AB281:AD281)))</f>
        <v>2.2412501136931273E-2</v>
      </c>
      <c r="AM281" s="1">
        <f ca="1">IFERROR(AE281,"")</f>
        <v>4.4825002273862546E-2</v>
      </c>
      <c r="AN281" s="1">
        <f ca="1">IF(AF281="","",(SUM(AF281)))</f>
        <v>0.93276249658920618</v>
      </c>
      <c r="AP281" s="34">
        <f ca="1">IF(AM281&gt;=MAX(AL281,AN281),0,(MAX(AL281,AN281)-AM281)/(2*MAX(AL281,AN281)+MIN(AL281,AN281)))</f>
        <v>0.47032144707595425</v>
      </c>
      <c r="AQ281" t="s">
        <v>42</v>
      </c>
      <c r="AR281" s="1">
        <v>0</v>
      </c>
      <c r="AS281" s="1">
        <v>0</v>
      </c>
      <c r="AT281" s="1">
        <f ca="1">IF(AM281="",AT274,AL281*(1-$AP281))</f>
        <v>1.1871421169618286E-2</v>
      </c>
      <c r="AU281" s="1">
        <f ca="1">IF(AM281="",AU274,AM281+AL281*$AP281+AN281*$AP281)</f>
        <v>0.49406428941519087</v>
      </c>
      <c r="AV281" s="1">
        <f ca="1">IF(AM281="",AV274,AN281*(1-$AP281))</f>
        <v>0.49406428941519087</v>
      </c>
      <c r="AW281" s="1"/>
      <c r="AY281" t="s">
        <v>42</v>
      </c>
      <c r="AZ281" s="10"/>
      <c r="BA281" s="10"/>
      <c r="BB281" s="10">
        <f ca="1">_xlfn.NORM.S.INV(IF(AT281=0,0.01%,AT281))</f>
        <v>-2.2612651591720736</v>
      </c>
      <c r="BC281" s="10"/>
      <c r="BD281" s="10">
        <f ca="1">-_xlfn.NORM.S.INV(IF(AV281=0,0.01%,AV281))</f>
        <v>1.4879168979394767E-2</v>
      </c>
      <c r="BG281" t="s">
        <v>42</v>
      </c>
      <c r="BH281" s="10"/>
      <c r="BI281" s="10"/>
      <c r="BJ281" s="10">
        <f ca="1">BB281-$BB$8</f>
        <v>-0.28725357113134509</v>
      </c>
      <c r="BK281" s="10"/>
      <c r="BL281" s="10">
        <f ca="1">BD281-$BD$8</f>
        <v>-1.5443412617727541E-2</v>
      </c>
    </row>
    <row r="283" spans="1:64">
      <c r="A283" s="9">
        <f ca="1">IF(RIGHT(A276,2)="12",(VALUE(LEFT(A276,4))+1)*100+1,A276+1)</f>
        <v>202004</v>
      </c>
      <c r="J283" s="9">
        <f ca="1">$A283</f>
        <v>202004</v>
      </c>
      <c r="R283" s="9">
        <f ca="1">$A283</f>
        <v>202004</v>
      </c>
      <c r="Z283" s="9">
        <f ca="1">$A283</f>
        <v>202004</v>
      </c>
      <c r="AH283" s="9">
        <f ca="1">$A283</f>
        <v>202004</v>
      </c>
      <c r="AP283" s="9">
        <f ca="1">$A283</f>
        <v>202004</v>
      </c>
      <c r="AX283" s="9">
        <f ca="1">$A283</f>
        <v>202004</v>
      </c>
      <c r="BF283" s="9">
        <f ca="1">$A283</f>
        <v>202004</v>
      </c>
    </row>
    <row r="284" spans="1:64">
      <c r="A284" s="11"/>
      <c r="C284" t="s">
        <v>33</v>
      </c>
      <c r="D284" t="s">
        <v>2</v>
      </c>
      <c r="E284" t="s">
        <v>1</v>
      </c>
      <c r="F284" t="s">
        <v>0</v>
      </c>
      <c r="G284" t="s">
        <v>42</v>
      </c>
      <c r="H284" t="s">
        <v>32</v>
      </c>
      <c r="L284" t="s">
        <v>2</v>
      </c>
      <c r="M284" t="s">
        <v>1</v>
      </c>
      <c r="N284" t="s">
        <v>0</v>
      </c>
      <c r="O284" t="s">
        <v>42</v>
      </c>
      <c r="P284" t="s">
        <v>32</v>
      </c>
      <c r="T284" t="s">
        <v>2</v>
      </c>
      <c r="U284" t="s">
        <v>1</v>
      </c>
      <c r="V284" t="s">
        <v>0</v>
      </c>
      <c r="W284" t="s">
        <v>42</v>
      </c>
      <c r="X284" t="s">
        <v>32</v>
      </c>
      <c r="AB284" t="s">
        <v>2</v>
      </c>
      <c r="AC284" t="s">
        <v>1</v>
      </c>
      <c r="AD284" t="s">
        <v>0</v>
      </c>
      <c r="AE284" t="s">
        <v>42</v>
      </c>
      <c r="AF284" t="s">
        <v>32</v>
      </c>
      <c r="AJ284" t="s">
        <v>2</v>
      </c>
      <c r="AK284" t="s">
        <v>1</v>
      </c>
      <c r="AL284" t="s">
        <v>0</v>
      </c>
      <c r="AM284" t="s">
        <v>42</v>
      </c>
      <c r="AN284" t="s">
        <v>32</v>
      </c>
      <c r="AP284" s="9" t="s">
        <v>72</v>
      </c>
      <c r="AR284" t="s">
        <v>2</v>
      </c>
      <c r="AS284" t="s">
        <v>1</v>
      </c>
      <c r="AT284" t="s">
        <v>0</v>
      </c>
      <c r="AU284" t="s">
        <v>42</v>
      </c>
      <c r="AV284" t="s">
        <v>32</v>
      </c>
      <c r="AZ284" t="s">
        <v>2</v>
      </c>
      <c r="BA284" t="s">
        <v>1</v>
      </c>
      <c r="BB284" t="s">
        <v>0</v>
      </c>
      <c r="BC284" t="s">
        <v>42</v>
      </c>
      <c r="BD284" t="s">
        <v>32</v>
      </c>
      <c r="BG284" s="12">
        <f ca="1">AVERAGE(BH285:BL288)</f>
        <v>0.18966286983205999</v>
      </c>
      <c r="BH284" t="s">
        <v>2</v>
      </c>
      <c r="BI284" t="s">
        <v>1</v>
      </c>
      <c r="BJ284" t="s">
        <v>0</v>
      </c>
      <c r="BK284" t="s">
        <v>42</v>
      </c>
      <c r="BL284" t="s">
        <v>32</v>
      </c>
    </row>
    <row r="285" spans="1:64">
      <c r="A285" s="11"/>
      <c r="B285" t="s">
        <v>2</v>
      </c>
      <c r="C285" s="1">
        <v>0.05</v>
      </c>
      <c r="D285" s="1">
        <f ca="1">1-C285-E285</f>
        <v>0.94188317246413722</v>
      </c>
      <c r="E285" s="1">
        <f ca="1">HLOOKUP(A283,Yixin_part!$2:$7,3,0)</f>
        <v>8.1168275358627657E-3</v>
      </c>
      <c r="F285" s="1">
        <v>0</v>
      </c>
      <c r="G285" s="1">
        <v>0</v>
      </c>
      <c r="H285" s="1">
        <v>0</v>
      </c>
      <c r="K285" t="s">
        <v>2</v>
      </c>
      <c r="L285" s="1">
        <f ca="1">IF(TYPE(D285)=1,IF(D285&gt;100%,100%,IF(D285&lt;0,0,D285)),D285)</f>
        <v>0.94188317246413722</v>
      </c>
      <c r="M285" s="1">
        <f t="shared" ref="M285:M288" ca="1" si="613">IF(TYPE(E285)=1,IF(E285&gt;100%,100%,IF(E285&lt;0,0,E285)),E285)</f>
        <v>8.1168275358627657E-3</v>
      </c>
      <c r="N285" s="1">
        <f t="shared" ref="N285:N288" si="614">IF(TYPE(F285)=1,IF(F285&gt;100%,100%,IF(F285&lt;0,0,F285)),F285)</f>
        <v>0</v>
      </c>
      <c r="O285" s="1">
        <f t="shared" ref="O285:O288" si="615">IF(TYPE(G285)=1,IF(G285&gt;100%,100%,IF(G285&lt;0,0,G285)),G285)</f>
        <v>0</v>
      </c>
      <c r="P285" s="1">
        <f t="shared" ref="P285:P288" si="616">IF(TYPE(H285)=1,IF(H285&gt;100%,100%,IF(H285&lt;0,0,H285)),H285)</f>
        <v>0</v>
      </c>
      <c r="S285" t="s">
        <v>2</v>
      </c>
      <c r="T285" s="1">
        <f ca="1">IFERROR(L285/SUM($L285:$P285),"")</f>
        <v>0.99145597101488137</v>
      </c>
      <c r="U285" s="1">
        <f t="shared" ref="U285:U288" ca="1" si="617">IFERROR(M285/SUM($L285:$P285),"")</f>
        <v>8.5440289851187005E-3</v>
      </c>
      <c r="V285" s="1">
        <f t="shared" ref="V285:V288" ca="1" si="618">IFERROR(N285/SUM($L285:$P285),"")</f>
        <v>0</v>
      </c>
      <c r="W285" s="1">
        <f t="shared" ref="W285:W288" ca="1" si="619">IFERROR(O285/SUM($L285:$P285),"")</f>
        <v>0</v>
      </c>
      <c r="X285" s="1">
        <f t="shared" ref="X285:X288" ca="1" si="620">IFERROR(P285/SUM($L285:$P285),"")</f>
        <v>0</v>
      </c>
      <c r="AA285" t="s">
        <v>2</v>
      </c>
      <c r="AB285" s="1">
        <f ca="1">IFERROR(T285,"")</f>
        <v>0.99145597101488137</v>
      </c>
      <c r="AC285" s="1">
        <f t="shared" ref="AC285:AC288" ca="1" si="621">IFERROR(U285,"")</f>
        <v>8.5440289851187005E-3</v>
      </c>
      <c r="AD285" s="1">
        <f t="shared" ref="AD285:AD288" ca="1" si="622">IFERROR(V285,"")</f>
        <v>0</v>
      </c>
      <c r="AE285" s="1">
        <f t="shared" ref="AE285:AE288" ca="1" si="623">IFERROR(W285,"")</f>
        <v>0</v>
      </c>
      <c r="AF285" s="1">
        <f t="shared" ref="AF285:AF288" ca="1" si="624">IFERROR(X285,"")</f>
        <v>0</v>
      </c>
      <c r="AI285" t="s">
        <v>2</v>
      </c>
      <c r="AJ285" s="1">
        <f ca="1">IFERROR(AB285,"")</f>
        <v>0.99145597101488137</v>
      </c>
      <c r="AK285" s="1">
        <f ca="1">IF(AC285="","",SUM(AC285:AF285))</f>
        <v>8.5440289851187005E-3</v>
      </c>
      <c r="AL285" s="1">
        <v>0</v>
      </c>
      <c r="AM285" s="1">
        <v>0</v>
      </c>
      <c r="AN285" s="1">
        <v>0</v>
      </c>
      <c r="AQ285" t="s">
        <v>2</v>
      </c>
      <c r="AR285" s="1">
        <f ca="1">IF(AJ285="",AR278,MAX(AJ285,50%))</f>
        <v>0.99145597101488137</v>
      </c>
      <c r="AS285" s="1">
        <f ca="1">IF(AK285="",AS278,MIN(AK285,50%))</f>
        <v>8.5440289851187005E-3</v>
      </c>
      <c r="AT285" s="1">
        <v>0</v>
      </c>
      <c r="AU285" s="1">
        <v>0</v>
      </c>
      <c r="AV285" s="1">
        <v>0</v>
      </c>
      <c r="AW285" s="1"/>
      <c r="AY285" t="s">
        <v>2</v>
      </c>
      <c r="AZ285" s="10"/>
      <c r="BA285" s="10">
        <f ca="1">-_xlfn.NORM.S.INV(IF(AS285=0,0.01%,AS285))</f>
        <v>2.3848075509494326</v>
      </c>
      <c r="BB285" s="10"/>
      <c r="BC285" s="10"/>
      <c r="BG285" t="s">
        <v>2</v>
      </c>
      <c r="BH285" s="10"/>
      <c r="BI285" s="10">
        <f ca="1">BA285-$BA$5</f>
        <v>-2.8026816096812457E-2</v>
      </c>
      <c r="BJ285" s="10"/>
      <c r="BK285" s="10"/>
    </row>
    <row r="286" spans="1:64">
      <c r="A286" s="11"/>
      <c r="B286" t="s">
        <v>1</v>
      </c>
      <c r="C286" s="1">
        <v>0</v>
      </c>
      <c r="D286" s="1">
        <f ca="1">(1-F286)/3</f>
        <v>0.21819526430966671</v>
      </c>
      <c r="E286" s="1">
        <f ca="1">(1-F286)/3*2</f>
        <v>0.43639052861933342</v>
      </c>
      <c r="F286" s="1">
        <f ca="1">HLOOKUP(A283,Yixin_part!$2:$7,4,0)</f>
        <v>0.3454142070709999</v>
      </c>
      <c r="G286" s="1">
        <v>0</v>
      </c>
      <c r="H286" s="1">
        <v>0</v>
      </c>
      <c r="K286" t="s">
        <v>1</v>
      </c>
      <c r="L286" s="1">
        <f t="shared" ref="L286:L288" ca="1" si="625">IF(TYPE(D286)=1,IF(D286&gt;100%,100%,IF(D286&lt;0,0,D286)),D286)</f>
        <v>0.21819526430966671</v>
      </c>
      <c r="M286" s="1">
        <f t="shared" ca="1" si="613"/>
        <v>0.43639052861933342</v>
      </c>
      <c r="N286" s="1">
        <f t="shared" ca="1" si="614"/>
        <v>0.3454142070709999</v>
      </c>
      <c r="O286" s="1">
        <f t="shared" si="615"/>
        <v>0</v>
      </c>
      <c r="P286" s="1">
        <f t="shared" si="616"/>
        <v>0</v>
      </c>
      <c r="S286" t="s">
        <v>1</v>
      </c>
      <c r="T286" s="1">
        <f t="shared" ref="T286:T288" ca="1" si="626">IFERROR(L286/SUM($L286:$P286),"")</f>
        <v>0.21819526430966671</v>
      </c>
      <c r="U286" s="1">
        <f t="shared" ca="1" si="617"/>
        <v>0.43639052861933342</v>
      </c>
      <c r="V286" s="1">
        <f t="shared" ca="1" si="618"/>
        <v>0.3454142070709999</v>
      </c>
      <c r="W286" s="1">
        <f t="shared" ca="1" si="619"/>
        <v>0</v>
      </c>
      <c r="X286" s="1">
        <f t="shared" ca="1" si="620"/>
        <v>0</v>
      </c>
      <c r="AA286" t="s">
        <v>1</v>
      </c>
      <c r="AB286" s="1">
        <f t="shared" ref="AB286:AB288" ca="1" si="627">IFERROR(T286,"")</f>
        <v>0.21819526430966671</v>
      </c>
      <c r="AC286" s="1">
        <f t="shared" ca="1" si="621"/>
        <v>0.43639052861933342</v>
      </c>
      <c r="AD286" s="1">
        <f t="shared" ca="1" si="622"/>
        <v>0.3454142070709999</v>
      </c>
      <c r="AE286" s="1">
        <f t="shared" ca="1" si="623"/>
        <v>0</v>
      </c>
      <c r="AF286" s="1">
        <f t="shared" ca="1" si="624"/>
        <v>0</v>
      </c>
      <c r="AI286" t="s">
        <v>1</v>
      </c>
      <c r="AJ286" s="1">
        <f ca="1">IF(AB286="","",(SUM(AB286)))</f>
        <v>0.21819526430966671</v>
      </c>
      <c r="AK286" s="1">
        <f ca="1">IFERROR(AC286,"")</f>
        <v>0.43639052861933342</v>
      </c>
      <c r="AL286" s="1">
        <f ca="1">IF(AD286="","",(SUM(AD286:AF286)))</f>
        <v>0.3454142070709999</v>
      </c>
      <c r="AM286" s="1">
        <v>0</v>
      </c>
      <c r="AN286" s="1">
        <v>0</v>
      </c>
      <c r="AP286" s="34">
        <f ca="1">IF(AK286&gt;=MAX(AJ286,AL286),0,(MAX(AJ286,AL286)-AK286)/(2*MAX(AJ286,AL286)+MIN(AJ286,AL286)))</f>
        <v>0</v>
      </c>
      <c r="AQ286" t="s">
        <v>1</v>
      </c>
      <c r="AR286" s="1">
        <f ca="1">IF(AK286="",AR279,AJ286*(1-$AP286))</f>
        <v>0.21819526430966671</v>
      </c>
      <c r="AS286" s="1">
        <f ca="1">IF(AK286="",AS279,AK286+AJ286*$AP286+AL286*$AP286)</f>
        <v>0.43639052861933342</v>
      </c>
      <c r="AT286" s="1">
        <f ca="1">IF(AK286="",AT279,AL286*(1-$AP286))</f>
        <v>0.3454142070709999</v>
      </c>
      <c r="AU286" s="1">
        <v>0</v>
      </c>
      <c r="AV286" s="1">
        <v>0</v>
      </c>
      <c r="AW286" s="1"/>
      <c r="AY286" t="s">
        <v>1</v>
      </c>
      <c r="AZ286" s="10">
        <f ca="1">_xlfn.NORM.S.INV(IF(AR286=0,0.01%,AR286))</f>
        <v>-0.77830279422429471</v>
      </c>
      <c r="BA286" s="10"/>
      <c r="BB286" s="10">
        <f ca="1">-_xlfn.NORM.S.INV(IF(AT286=0,0.01%,AT286))</f>
        <v>0.39773109457805267</v>
      </c>
      <c r="BC286" s="10"/>
      <c r="BG286" t="s">
        <v>1</v>
      </c>
      <c r="BH286" s="10">
        <f ca="1">AZ286-$AZ$6</f>
        <v>0.36018600577503312</v>
      </c>
      <c r="BI286" s="10"/>
      <c r="BJ286" s="10">
        <f ca="1">BB286-$BB$6</f>
        <v>0.23730036385363454</v>
      </c>
      <c r="BK286" s="10"/>
    </row>
    <row r="287" spans="1:64">
      <c r="A287" s="11"/>
      <c r="B287" t="s">
        <v>0</v>
      </c>
      <c r="C287" s="1">
        <v>0</v>
      </c>
      <c r="D287" s="1">
        <v>0</v>
      </c>
      <c r="E287" s="1">
        <f ca="1">(1-G287)/3</f>
        <v>0.11485889154847147</v>
      </c>
      <c r="F287" s="1">
        <f ca="1">(1-G287)/3*2</f>
        <v>0.22971778309694293</v>
      </c>
      <c r="G287" s="1">
        <f ca="1">HLOOKUP(A283,Yixin_part!$2:$7,5,0)</f>
        <v>0.65542332535458558</v>
      </c>
      <c r="H287" s="1">
        <v>0</v>
      </c>
      <c r="K287" t="s">
        <v>0</v>
      </c>
      <c r="L287" s="1">
        <f t="shared" si="625"/>
        <v>0</v>
      </c>
      <c r="M287" s="1">
        <f t="shared" ca="1" si="613"/>
        <v>0.11485889154847147</v>
      </c>
      <c r="N287" s="1">
        <f t="shared" ca="1" si="614"/>
        <v>0.22971778309694293</v>
      </c>
      <c r="O287" s="1">
        <f t="shared" ca="1" si="615"/>
        <v>0.65542332535458558</v>
      </c>
      <c r="P287" s="1">
        <f t="shared" si="616"/>
        <v>0</v>
      </c>
      <c r="S287" t="s">
        <v>0</v>
      </c>
      <c r="T287" s="1">
        <f t="shared" ca="1" si="626"/>
        <v>0</v>
      </c>
      <c r="U287" s="1">
        <f t="shared" ca="1" si="617"/>
        <v>0.11485889154847147</v>
      </c>
      <c r="V287" s="1">
        <f t="shared" ca="1" si="618"/>
        <v>0.22971778309694293</v>
      </c>
      <c r="W287" s="1">
        <f t="shared" ca="1" si="619"/>
        <v>0.65542332535458558</v>
      </c>
      <c r="X287" s="1">
        <f t="shared" ca="1" si="620"/>
        <v>0</v>
      </c>
      <c r="AA287" t="s">
        <v>0</v>
      </c>
      <c r="AB287" s="1">
        <f t="shared" ca="1" si="627"/>
        <v>0</v>
      </c>
      <c r="AC287" s="1">
        <f t="shared" ca="1" si="621"/>
        <v>0.11485889154847147</v>
      </c>
      <c r="AD287" s="1">
        <f t="shared" ca="1" si="622"/>
        <v>0.22971778309694293</v>
      </c>
      <c r="AE287" s="1">
        <f t="shared" ca="1" si="623"/>
        <v>0.65542332535458558</v>
      </c>
      <c r="AF287" s="1">
        <f t="shared" ca="1" si="624"/>
        <v>0</v>
      </c>
      <c r="AI287" t="s">
        <v>0</v>
      </c>
      <c r="AJ287" s="1">
        <v>0</v>
      </c>
      <c r="AK287" s="1">
        <f ca="1">IF(AC287="","",(SUM(AB287:AC287)))</f>
        <v>0.11485889154847147</v>
      </c>
      <c r="AL287" s="1">
        <f ca="1">IFERROR(AD287,"")</f>
        <v>0.22971778309694293</v>
      </c>
      <c r="AM287" s="1">
        <f ca="1">IF(AE287="","",(SUM(AE287:AF287)))</f>
        <v>0.65542332535458558</v>
      </c>
      <c r="AN287" s="1">
        <v>0</v>
      </c>
      <c r="AP287" s="34">
        <f ca="1">IF(AL287&gt;=MAX(AK287,AM287),0,(MAX(AK287,AM287)-AL287)/(2*MAX(AK287,AM287)+MIN(AK287,AM287)))</f>
        <v>0.29859289287991869</v>
      </c>
      <c r="AQ287" t="s">
        <v>0</v>
      </c>
      <c r="AR287" s="1">
        <v>0</v>
      </c>
      <c r="AS287" s="1">
        <f ca="1">IF(AL287="",AS280,AK287*(1-$AP287))</f>
        <v>8.0562842848032529E-2</v>
      </c>
      <c r="AT287" s="1">
        <f ca="1">IF(AL287="",AT280,AL287+AK287*$AP287+AM287*$AP287)</f>
        <v>0.45971857857598375</v>
      </c>
      <c r="AU287" s="1">
        <f ca="1">IF(AL287="",AU280,AM287*(1-$AP287))</f>
        <v>0.45971857857598375</v>
      </c>
      <c r="AV287" s="1">
        <v>0</v>
      </c>
      <c r="AW287" s="1"/>
      <c r="AY287" t="s">
        <v>0</v>
      </c>
      <c r="AZ287" s="10"/>
      <c r="BA287" s="10">
        <f ca="1">_xlfn.NORM.S.INV(IF(AS287=0,0.01%,AS287))</f>
        <v>-1.4012956358616526</v>
      </c>
      <c r="BB287" s="10"/>
      <c r="BC287" s="10">
        <f ca="1">-_xlfn.NORM.S.INV(IF(AU287=0,0.01%,AU287))</f>
        <v>0.10114273145575738</v>
      </c>
      <c r="BG287" t="s">
        <v>0</v>
      </c>
      <c r="BH287" s="10"/>
      <c r="BI287" s="10">
        <f ca="1">BA287-$BA$7</f>
        <v>0.52004492963199489</v>
      </c>
      <c r="BJ287" s="10"/>
      <c r="BK287" s="10">
        <f ca="1">BC287-$BC$7</f>
        <v>6.6864905638855124E-2</v>
      </c>
    </row>
    <row r="288" spans="1:64">
      <c r="A288" s="11"/>
      <c r="B288" t="s">
        <v>42</v>
      </c>
      <c r="C288" s="1">
        <v>0</v>
      </c>
      <c r="D288" s="1">
        <v>0</v>
      </c>
      <c r="E288" s="1">
        <v>0</v>
      </c>
      <c r="F288" s="1">
        <f ca="1">(1-H288)/3</f>
        <v>5.9127624239823949E-2</v>
      </c>
      <c r="G288" s="1">
        <f ca="1">(1-H288)/3*2</f>
        <v>0.1182552484796479</v>
      </c>
      <c r="H288" s="1">
        <f ca="1">MIN(HLOOKUP(A283,Yixin_part!$2:$7,6,0),1)</f>
        <v>0.82261712728052816</v>
      </c>
      <c r="K288" t="s">
        <v>42</v>
      </c>
      <c r="L288" s="1">
        <f t="shared" si="625"/>
        <v>0</v>
      </c>
      <c r="M288" s="1">
        <f t="shared" si="613"/>
        <v>0</v>
      </c>
      <c r="N288" s="1">
        <f t="shared" ca="1" si="614"/>
        <v>5.9127624239823949E-2</v>
      </c>
      <c r="O288" s="1">
        <f t="shared" ca="1" si="615"/>
        <v>0.1182552484796479</v>
      </c>
      <c r="P288" s="1">
        <f t="shared" ca="1" si="616"/>
        <v>0.82261712728052816</v>
      </c>
      <c r="S288" t="s">
        <v>42</v>
      </c>
      <c r="T288" s="1">
        <f t="shared" ca="1" si="626"/>
        <v>0</v>
      </c>
      <c r="U288" s="1">
        <f t="shared" ca="1" si="617"/>
        <v>0</v>
      </c>
      <c r="V288" s="1">
        <f t="shared" ca="1" si="618"/>
        <v>5.9127624239823949E-2</v>
      </c>
      <c r="W288" s="1">
        <f t="shared" ca="1" si="619"/>
        <v>0.1182552484796479</v>
      </c>
      <c r="X288" s="1">
        <f t="shared" ca="1" si="620"/>
        <v>0.82261712728052816</v>
      </c>
      <c r="AA288" t="s">
        <v>42</v>
      </c>
      <c r="AB288" s="1">
        <f t="shared" ca="1" si="627"/>
        <v>0</v>
      </c>
      <c r="AC288" s="1">
        <f t="shared" ca="1" si="621"/>
        <v>0</v>
      </c>
      <c r="AD288" s="1">
        <f t="shared" ca="1" si="622"/>
        <v>5.9127624239823949E-2</v>
      </c>
      <c r="AE288" s="1">
        <f t="shared" ca="1" si="623"/>
        <v>0.1182552484796479</v>
      </c>
      <c r="AF288" s="1">
        <f t="shared" ca="1" si="624"/>
        <v>0.82261712728052816</v>
      </c>
      <c r="AI288" t="s">
        <v>42</v>
      </c>
      <c r="AJ288" s="1">
        <v>0</v>
      </c>
      <c r="AK288" s="1">
        <v>0</v>
      </c>
      <c r="AL288" s="1">
        <f ca="1">IF(AD288="","",(SUM(AB288:AD288)))</f>
        <v>5.9127624239823949E-2</v>
      </c>
      <c r="AM288" s="1">
        <f ca="1">IFERROR(AE288,"")</f>
        <v>0.1182552484796479</v>
      </c>
      <c r="AN288" s="1">
        <f ca="1">IF(AF288="","",(SUM(AF288)))</f>
        <v>0.82261712728052816</v>
      </c>
      <c r="AP288" s="34">
        <f ca="1">IF(AM288&gt;=MAX(AL288,AN288),0,(MAX(AL288,AN288)-AM288)/(2*MAX(AL288,AN288)+MIN(AL288,AN288)))</f>
        <v>0.41327014383614391</v>
      </c>
      <c r="AQ288" t="s">
        <v>42</v>
      </c>
      <c r="AR288" s="1">
        <v>0</v>
      </c>
      <c r="AS288" s="1">
        <v>0</v>
      </c>
      <c r="AT288" s="1">
        <f ca="1">IF(AM288="",AT281,AL288*(1-$AP288))</f>
        <v>3.4691942465542434E-2</v>
      </c>
      <c r="AU288" s="1">
        <f ca="1">IF(AM288="",AU281,AM288+AL288*$AP288+AN288*$AP288)</f>
        <v>0.48265402876722874</v>
      </c>
      <c r="AV288" s="1">
        <f ca="1">IF(AM288="",AV281,AN288*(1-$AP288))</f>
        <v>0.48265402876722879</v>
      </c>
      <c r="AW288" s="1"/>
      <c r="AY288" t="s">
        <v>42</v>
      </c>
      <c r="AZ288" s="10"/>
      <c r="BA288" s="10"/>
      <c r="BB288" s="10">
        <f ca="1">_xlfn.NORM.S.INV(IF(AT288=0,0.01%,AT288))</f>
        <v>-1.8159119172431393</v>
      </c>
      <c r="BC288" s="10"/>
      <c r="BD288" s="10">
        <f ca="1">-_xlfn.NORM.S.INV(IF(AV288=0,0.01%,AV288))</f>
        <v>4.3493610821247815E-2</v>
      </c>
      <c r="BG288" t="s">
        <v>42</v>
      </c>
      <c r="BH288" s="10"/>
      <c r="BI288" s="10"/>
      <c r="BJ288" s="10">
        <f ca="1">BB288-$BB$8</f>
        <v>0.15809967079758924</v>
      </c>
      <c r="BK288" s="10"/>
      <c r="BL288" s="10">
        <f ca="1">BD288-$BD$8</f>
        <v>1.3171029224125507E-2</v>
      </c>
    </row>
    <row r="290" spans="1:64">
      <c r="A290" s="9">
        <f ca="1">IF(RIGHT(A283,2)="12",(VALUE(LEFT(A283,4))+1)*100+1,A283+1)</f>
        <v>202005</v>
      </c>
      <c r="J290" s="9">
        <f ca="1">$A290</f>
        <v>202005</v>
      </c>
      <c r="R290" s="9">
        <f ca="1">$A290</f>
        <v>202005</v>
      </c>
      <c r="Z290" s="9">
        <f ca="1">$A290</f>
        <v>202005</v>
      </c>
      <c r="AH290" s="9">
        <f ca="1">$A290</f>
        <v>202005</v>
      </c>
      <c r="AP290" s="9">
        <f ca="1">$A290</f>
        <v>202005</v>
      </c>
      <c r="AX290" s="9">
        <f ca="1">$A290</f>
        <v>202005</v>
      </c>
      <c r="BF290" s="9">
        <f ca="1">$A290</f>
        <v>202005</v>
      </c>
    </row>
    <row r="291" spans="1:64">
      <c r="A291" s="11"/>
      <c r="C291" t="s">
        <v>33</v>
      </c>
      <c r="D291" t="s">
        <v>2</v>
      </c>
      <c r="E291" t="s">
        <v>1</v>
      </c>
      <c r="F291" t="s">
        <v>0</v>
      </c>
      <c r="G291" t="s">
        <v>42</v>
      </c>
      <c r="H291" t="s">
        <v>32</v>
      </c>
      <c r="L291" t="s">
        <v>2</v>
      </c>
      <c r="M291" t="s">
        <v>1</v>
      </c>
      <c r="N291" t="s">
        <v>0</v>
      </c>
      <c r="O291" t="s">
        <v>42</v>
      </c>
      <c r="P291" t="s">
        <v>32</v>
      </c>
      <c r="T291" t="s">
        <v>2</v>
      </c>
      <c r="U291" t="s">
        <v>1</v>
      </c>
      <c r="V291" t="s">
        <v>0</v>
      </c>
      <c r="W291" t="s">
        <v>42</v>
      </c>
      <c r="X291" t="s">
        <v>32</v>
      </c>
      <c r="AB291" t="s">
        <v>2</v>
      </c>
      <c r="AC291" t="s">
        <v>1</v>
      </c>
      <c r="AD291" t="s">
        <v>0</v>
      </c>
      <c r="AE291" t="s">
        <v>42</v>
      </c>
      <c r="AF291" t="s">
        <v>32</v>
      </c>
      <c r="AJ291" t="s">
        <v>2</v>
      </c>
      <c r="AK291" t="s">
        <v>1</v>
      </c>
      <c r="AL291" t="s">
        <v>0</v>
      </c>
      <c r="AM291" t="s">
        <v>42</v>
      </c>
      <c r="AN291" t="s">
        <v>32</v>
      </c>
      <c r="AP291" s="9" t="s">
        <v>72</v>
      </c>
      <c r="AR291" t="s">
        <v>2</v>
      </c>
      <c r="AS291" t="s">
        <v>1</v>
      </c>
      <c r="AT291" t="s">
        <v>0</v>
      </c>
      <c r="AU291" t="s">
        <v>42</v>
      </c>
      <c r="AV291" t="s">
        <v>32</v>
      </c>
      <c r="AZ291" t="s">
        <v>2</v>
      </c>
      <c r="BA291" t="s">
        <v>1</v>
      </c>
      <c r="BB291" t="s">
        <v>0</v>
      </c>
      <c r="BC291" t="s">
        <v>42</v>
      </c>
      <c r="BD291" t="s">
        <v>32</v>
      </c>
      <c r="BG291" s="12">
        <f ca="1">AVERAGE(BH292:BL295)</f>
        <v>0.12010338060453327</v>
      </c>
      <c r="BH291" t="s">
        <v>2</v>
      </c>
      <c r="BI291" t="s">
        <v>1</v>
      </c>
      <c r="BJ291" t="s">
        <v>0</v>
      </c>
      <c r="BK291" t="s">
        <v>42</v>
      </c>
      <c r="BL291" t="s">
        <v>32</v>
      </c>
    </row>
    <row r="292" spans="1:64">
      <c r="A292" s="11"/>
      <c r="B292" t="s">
        <v>2</v>
      </c>
      <c r="C292" s="1">
        <v>0.05</v>
      </c>
      <c r="D292" s="1">
        <f ca="1">1-C292-E292</f>
        <v>0.94518265600492579</v>
      </c>
      <c r="E292" s="1">
        <f ca="1">HLOOKUP(A290,Yixin_part!$2:$7,3,0)</f>
        <v>4.8173439950741758E-3</v>
      </c>
      <c r="F292" s="1">
        <v>0</v>
      </c>
      <c r="G292" s="1">
        <v>0</v>
      </c>
      <c r="H292" s="1">
        <v>0</v>
      </c>
      <c r="K292" t="s">
        <v>2</v>
      </c>
      <c r="L292" s="1">
        <f ca="1">IF(TYPE(D292)=1,IF(D292&gt;100%,100%,IF(D292&lt;0,0,D292)),D292)</f>
        <v>0.94518265600492579</v>
      </c>
      <c r="M292" s="1">
        <f t="shared" ref="M292:M295" ca="1" si="628">IF(TYPE(E292)=1,IF(E292&gt;100%,100%,IF(E292&lt;0,0,E292)),E292)</f>
        <v>4.8173439950741758E-3</v>
      </c>
      <c r="N292" s="1">
        <f t="shared" ref="N292:N295" si="629">IF(TYPE(F292)=1,IF(F292&gt;100%,100%,IF(F292&lt;0,0,F292)),F292)</f>
        <v>0</v>
      </c>
      <c r="O292" s="1">
        <f t="shared" ref="O292:O295" si="630">IF(TYPE(G292)=1,IF(G292&gt;100%,100%,IF(G292&lt;0,0,G292)),G292)</f>
        <v>0</v>
      </c>
      <c r="P292" s="1">
        <f t="shared" ref="P292:P295" si="631">IF(TYPE(H292)=1,IF(H292&gt;100%,100%,IF(H292&lt;0,0,H292)),H292)</f>
        <v>0</v>
      </c>
      <c r="S292" t="s">
        <v>2</v>
      </c>
      <c r="T292" s="1">
        <f ca="1">IFERROR(L292/SUM($L292:$P292),"")</f>
        <v>0.99492911158413244</v>
      </c>
      <c r="U292" s="1">
        <f t="shared" ref="U292:U295" ca="1" si="632">IFERROR(M292/SUM($L292:$P292),"")</f>
        <v>5.0708884158675539E-3</v>
      </c>
      <c r="V292" s="1">
        <f t="shared" ref="V292:V295" ca="1" si="633">IFERROR(N292/SUM($L292:$P292),"")</f>
        <v>0</v>
      </c>
      <c r="W292" s="1">
        <f t="shared" ref="W292:W295" ca="1" si="634">IFERROR(O292/SUM($L292:$P292),"")</f>
        <v>0</v>
      </c>
      <c r="X292" s="1">
        <f t="shared" ref="X292:X295" ca="1" si="635">IFERROR(P292/SUM($L292:$P292),"")</f>
        <v>0</v>
      </c>
      <c r="AA292" t="s">
        <v>2</v>
      </c>
      <c r="AB292" s="1">
        <f ca="1">IFERROR(T292,"")</f>
        <v>0.99492911158413244</v>
      </c>
      <c r="AC292" s="1">
        <f t="shared" ref="AC292:AC295" ca="1" si="636">IFERROR(U292,"")</f>
        <v>5.0708884158675539E-3</v>
      </c>
      <c r="AD292" s="1">
        <f t="shared" ref="AD292:AD295" ca="1" si="637">IFERROR(V292,"")</f>
        <v>0</v>
      </c>
      <c r="AE292" s="1">
        <f t="shared" ref="AE292:AE295" ca="1" si="638">IFERROR(W292,"")</f>
        <v>0</v>
      </c>
      <c r="AF292" s="1">
        <f t="shared" ref="AF292:AF295" ca="1" si="639">IFERROR(X292,"")</f>
        <v>0</v>
      </c>
      <c r="AI292" t="s">
        <v>2</v>
      </c>
      <c r="AJ292" s="1">
        <f ca="1">IFERROR(AB292,"")</f>
        <v>0.99492911158413244</v>
      </c>
      <c r="AK292" s="1">
        <f ca="1">IF(AC292="","",SUM(AC292:AF292))</f>
        <v>5.0708884158675539E-3</v>
      </c>
      <c r="AL292" s="1">
        <v>0</v>
      </c>
      <c r="AM292" s="1">
        <v>0</v>
      </c>
      <c r="AN292" s="1">
        <v>0</v>
      </c>
      <c r="AQ292" t="s">
        <v>2</v>
      </c>
      <c r="AR292" s="1">
        <f ca="1">IF(AJ292="",AR285,MAX(AJ292,50%))</f>
        <v>0.99492911158413244</v>
      </c>
      <c r="AS292" s="1">
        <f ca="1">IF(AK292="",AS285,MIN(AK292,50%))</f>
        <v>5.0708884158675539E-3</v>
      </c>
      <c r="AT292" s="1">
        <v>0</v>
      </c>
      <c r="AU292" s="1">
        <v>0</v>
      </c>
      <c r="AV292" s="1">
        <v>0</v>
      </c>
      <c r="AW292" s="1"/>
      <c r="AY292" t="s">
        <v>2</v>
      </c>
      <c r="AZ292" s="10"/>
      <c r="BA292" s="10">
        <f ca="1">-_xlfn.NORM.S.INV(IF(AS292=0,0.01%,AS292))</f>
        <v>2.5709575129730644</v>
      </c>
      <c r="BB292" s="10"/>
      <c r="BC292" s="10"/>
      <c r="BG292" t="s">
        <v>2</v>
      </c>
      <c r="BH292" s="10"/>
      <c r="BI292" s="10">
        <f ca="1">BA292-$BA$5</f>
        <v>0.15812314592681931</v>
      </c>
      <c r="BJ292" s="10"/>
      <c r="BK292" s="10"/>
    </row>
    <row r="293" spans="1:64">
      <c r="A293" s="11"/>
      <c r="B293" t="s">
        <v>1</v>
      </c>
      <c r="C293" s="1">
        <v>0</v>
      </c>
      <c r="D293" s="1">
        <f ca="1">(1-F293)/3</f>
        <v>0.21521784395540733</v>
      </c>
      <c r="E293" s="1">
        <f ca="1">(1-F293)/3*2</f>
        <v>0.43043568791081466</v>
      </c>
      <c r="F293" s="1">
        <f ca="1">HLOOKUP(A290,Yixin_part!$2:$7,4,0)</f>
        <v>0.35434646813377807</v>
      </c>
      <c r="G293" s="1">
        <v>0</v>
      </c>
      <c r="H293" s="1">
        <v>0</v>
      </c>
      <c r="K293" t="s">
        <v>1</v>
      </c>
      <c r="L293" s="1">
        <f t="shared" ref="L293:L295" ca="1" si="640">IF(TYPE(D293)=1,IF(D293&gt;100%,100%,IF(D293&lt;0,0,D293)),D293)</f>
        <v>0.21521784395540733</v>
      </c>
      <c r="M293" s="1">
        <f t="shared" ca="1" si="628"/>
        <v>0.43043568791081466</v>
      </c>
      <c r="N293" s="1">
        <f t="shared" ca="1" si="629"/>
        <v>0.35434646813377807</v>
      </c>
      <c r="O293" s="1">
        <f t="shared" si="630"/>
        <v>0</v>
      </c>
      <c r="P293" s="1">
        <f t="shared" si="631"/>
        <v>0</v>
      </c>
      <c r="S293" t="s">
        <v>1</v>
      </c>
      <c r="T293" s="1">
        <f t="shared" ref="T293:T295" ca="1" si="641">IFERROR(L293/SUM($L293:$P293),"")</f>
        <v>0.21521784395540733</v>
      </c>
      <c r="U293" s="1">
        <f t="shared" ca="1" si="632"/>
        <v>0.43043568791081466</v>
      </c>
      <c r="V293" s="1">
        <f t="shared" ca="1" si="633"/>
        <v>0.35434646813377807</v>
      </c>
      <c r="W293" s="1">
        <f t="shared" ca="1" si="634"/>
        <v>0</v>
      </c>
      <c r="X293" s="1">
        <f t="shared" ca="1" si="635"/>
        <v>0</v>
      </c>
      <c r="AA293" t="s">
        <v>1</v>
      </c>
      <c r="AB293" s="1">
        <f t="shared" ref="AB293:AB295" ca="1" si="642">IFERROR(T293,"")</f>
        <v>0.21521784395540733</v>
      </c>
      <c r="AC293" s="1">
        <f t="shared" ca="1" si="636"/>
        <v>0.43043568791081466</v>
      </c>
      <c r="AD293" s="1">
        <f t="shared" ca="1" si="637"/>
        <v>0.35434646813377807</v>
      </c>
      <c r="AE293" s="1">
        <f t="shared" ca="1" si="638"/>
        <v>0</v>
      </c>
      <c r="AF293" s="1">
        <f t="shared" ca="1" si="639"/>
        <v>0</v>
      </c>
      <c r="AI293" t="s">
        <v>1</v>
      </c>
      <c r="AJ293" s="1">
        <f ca="1">IF(AB293="","",(SUM(AB293)))</f>
        <v>0.21521784395540733</v>
      </c>
      <c r="AK293" s="1">
        <f ca="1">IFERROR(AC293,"")</f>
        <v>0.43043568791081466</v>
      </c>
      <c r="AL293" s="1">
        <f ca="1">IF(AD293="","",(SUM(AD293:AF293)))</f>
        <v>0.35434646813377807</v>
      </c>
      <c r="AM293" s="1">
        <v>0</v>
      </c>
      <c r="AN293" s="1">
        <v>0</v>
      </c>
      <c r="AP293" s="34">
        <f ca="1">IF(AK293&gt;=MAX(AJ293,AL293),0,(MAX(AJ293,AL293)-AK293)/(2*MAX(AJ293,AL293)+MIN(AJ293,AL293)))</f>
        <v>0</v>
      </c>
      <c r="AQ293" t="s">
        <v>1</v>
      </c>
      <c r="AR293" s="1">
        <f ca="1">IF(AK293="",AR286,AJ293*(1-$AP293))</f>
        <v>0.21521784395540733</v>
      </c>
      <c r="AS293" s="1">
        <f ca="1">IF(AK293="",AS286,AK293+AJ293*$AP293+AL293*$AP293)</f>
        <v>0.43043568791081466</v>
      </c>
      <c r="AT293" s="1">
        <f ca="1">IF(AK293="",AT286,AL293*(1-$AP293))</f>
        <v>0.35434646813377807</v>
      </c>
      <c r="AU293" s="1">
        <v>0</v>
      </c>
      <c r="AV293" s="1">
        <v>0</v>
      </c>
      <c r="AW293" s="1"/>
      <c r="AY293" t="s">
        <v>1</v>
      </c>
      <c r="AZ293" s="10">
        <f ca="1">_xlfn.NORM.S.INV(IF(AR293=0,0.01%,AR293))</f>
        <v>-0.78844631656925079</v>
      </c>
      <c r="BA293" s="10"/>
      <c r="BB293" s="10">
        <f ca="1">-_xlfn.NORM.S.INV(IF(AT293=0,0.01%,AT293))</f>
        <v>0.37361209204558699</v>
      </c>
      <c r="BC293" s="10"/>
      <c r="BG293" t="s">
        <v>1</v>
      </c>
      <c r="BH293" s="10">
        <f ca="1">AZ293-$AZ$6</f>
        <v>0.35004248343007704</v>
      </c>
      <c r="BI293" s="10"/>
      <c r="BJ293" s="10">
        <f ca="1">BB293-$BB$6</f>
        <v>0.21318136132116886</v>
      </c>
      <c r="BK293" s="10"/>
    </row>
    <row r="294" spans="1:64">
      <c r="A294" s="11"/>
      <c r="B294" t="s">
        <v>0</v>
      </c>
      <c r="C294" s="1">
        <v>0</v>
      </c>
      <c r="D294" s="1">
        <v>0</v>
      </c>
      <c r="E294" s="1">
        <f ca="1">(1-G294)/3</f>
        <v>6.5516352056181004E-2</v>
      </c>
      <c r="F294" s="1">
        <f ca="1">(1-G294)/3*2</f>
        <v>0.13103270411236201</v>
      </c>
      <c r="G294" s="1">
        <f ca="1">HLOOKUP(A290,Yixin_part!$2:$7,5,0)</f>
        <v>0.80345094383145699</v>
      </c>
      <c r="H294" s="1">
        <v>0</v>
      </c>
      <c r="K294" t="s">
        <v>0</v>
      </c>
      <c r="L294" s="1">
        <f t="shared" si="640"/>
        <v>0</v>
      </c>
      <c r="M294" s="1">
        <f t="shared" ca="1" si="628"/>
        <v>6.5516352056181004E-2</v>
      </c>
      <c r="N294" s="1">
        <f t="shared" ca="1" si="629"/>
        <v>0.13103270411236201</v>
      </c>
      <c r="O294" s="1">
        <f t="shared" ca="1" si="630"/>
        <v>0.80345094383145699</v>
      </c>
      <c r="P294" s="1">
        <f t="shared" si="631"/>
        <v>0</v>
      </c>
      <c r="S294" t="s">
        <v>0</v>
      </c>
      <c r="T294" s="1">
        <f t="shared" ca="1" si="641"/>
        <v>0</v>
      </c>
      <c r="U294" s="1">
        <f t="shared" ca="1" si="632"/>
        <v>6.5516352056181004E-2</v>
      </c>
      <c r="V294" s="1">
        <f t="shared" ca="1" si="633"/>
        <v>0.13103270411236201</v>
      </c>
      <c r="W294" s="1">
        <f t="shared" ca="1" si="634"/>
        <v>0.80345094383145699</v>
      </c>
      <c r="X294" s="1">
        <f t="shared" ca="1" si="635"/>
        <v>0</v>
      </c>
      <c r="AA294" t="s">
        <v>0</v>
      </c>
      <c r="AB294" s="1">
        <f t="shared" ca="1" si="642"/>
        <v>0</v>
      </c>
      <c r="AC294" s="1">
        <f t="shared" ca="1" si="636"/>
        <v>6.5516352056181004E-2</v>
      </c>
      <c r="AD294" s="1">
        <f t="shared" ca="1" si="637"/>
        <v>0.13103270411236201</v>
      </c>
      <c r="AE294" s="1">
        <f t="shared" ca="1" si="638"/>
        <v>0.80345094383145699</v>
      </c>
      <c r="AF294" s="1">
        <f t="shared" ca="1" si="639"/>
        <v>0</v>
      </c>
      <c r="AI294" t="s">
        <v>0</v>
      </c>
      <c r="AJ294" s="1">
        <v>0</v>
      </c>
      <c r="AK294" s="1">
        <f ca="1">IF(AC294="","",(SUM(AB294:AC294)))</f>
        <v>6.5516352056181004E-2</v>
      </c>
      <c r="AL294" s="1">
        <f ca="1">IFERROR(AD294,"")</f>
        <v>0.13103270411236201</v>
      </c>
      <c r="AM294" s="1">
        <f ca="1">IF(AE294="","",(SUM(AE294:AF294)))</f>
        <v>0.80345094383145699</v>
      </c>
      <c r="AN294" s="1">
        <v>0</v>
      </c>
      <c r="AP294" s="34">
        <f ca="1">IF(AL294&gt;=MAX(AK294,AM294),0,(MAX(AK294,AM294)-AL294)/(2*MAX(AK294,AM294)+MIN(AK294,AM294)))</f>
        <v>0.40206344546447703</v>
      </c>
      <c r="AQ294" t="s">
        <v>0</v>
      </c>
      <c r="AR294" s="1">
        <v>0</v>
      </c>
      <c r="AS294" s="1">
        <f ca="1">IF(AL294="",AS287,AK294*(1-$AP294))</f>
        <v>3.9174621814209193E-2</v>
      </c>
      <c r="AT294" s="1">
        <f ca="1">IF(AL294="",AT287,AL294+AK294*$AP294+AM294*$AP294)</f>
        <v>0.48041268909289547</v>
      </c>
      <c r="AU294" s="1">
        <f ca="1">IF(AL294="",AU287,AM294*(1-$AP294))</f>
        <v>0.48041268909289536</v>
      </c>
      <c r="AV294" s="1">
        <v>0</v>
      </c>
      <c r="AW294" s="1"/>
      <c r="AY294" t="s">
        <v>0</v>
      </c>
      <c r="AZ294" s="10"/>
      <c r="BA294" s="10">
        <f ca="1">_xlfn.NORM.S.INV(IF(AS294=0,0.01%,AS294))</f>
        <v>-1.7603455017069563</v>
      </c>
      <c r="BB294" s="10"/>
      <c r="BC294" s="10">
        <f ca="1">-_xlfn.NORM.S.INV(IF(AU294=0,0.01%,AU294))</f>
        <v>4.9117850184934184E-2</v>
      </c>
      <c r="BG294" t="s">
        <v>0</v>
      </c>
      <c r="BH294" s="10"/>
      <c r="BI294" s="10">
        <f ca="1">BA294-$BA$7</f>
        <v>0.16099506378669126</v>
      </c>
      <c r="BJ294" s="10"/>
      <c r="BK294" s="10">
        <f ca="1">BC294-$BC$7</f>
        <v>1.4840024368031932E-2</v>
      </c>
    </row>
    <row r="295" spans="1:64">
      <c r="A295" s="11"/>
      <c r="B295" t="s">
        <v>42</v>
      </c>
      <c r="C295" s="1">
        <v>0</v>
      </c>
      <c r="D295" s="1">
        <v>0</v>
      </c>
      <c r="E295" s="1">
        <v>0</v>
      </c>
      <c r="F295" s="1">
        <f ca="1">(1-H295)/3</f>
        <v>3.8559744393179773E-2</v>
      </c>
      <c r="G295" s="1">
        <f ca="1">(1-H295)/3*2</f>
        <v>7.7119488786359547E-2</v>
      </c>
      <c r="H295" s="1">
        <f ca="1">MIN(HLOOKUP(A290,Yixin_part!$2:$7,6,0),1)</f>
        <v>0.88432076682046068</v>
      </c>
      <c r="K295" t="s">
        <v>42</v>
      </c>
      <c r="L295" s="1">
        <f t="shared" si="640"/>
        <v>0</v>
      </c>
      <c r="M295" s="1">
        <f t="shared" si="628"/>
        <v>0</v>
      </c>
      <c r="N295" s="1">
        <f t="shared" ca="1" si="629"/>
        <v>3.8559744393179773E-2</v>
      </c>
      <c r="O295" s="1">
        <f t="shared" ca="1" si="630"/>
        <v>7.7119488786359547E-2</v>
      </c>
      <c r="P295" s="1">
        <f t="shared" ca="1" si="631"/>
        <v>0.88432076682046068</v>
      </c>
      <c r="S295" t="s">
        <v>42</v>
      </c>
      <c r="T295" s="1">
        <f t="shared" ca="1" si="641"/>
        <v>0</v>
      </c>
      <c r="U295" s="1">
        <f t="shared" ca="1" si="632"/>
        <v>0</v>
      </c>
      <c r="V295" s="1">
        <f t="shared" ca="1" si="633"/>
        <v>3.8559744393179773E-2</v>
      </c>
      <c r="W295" s="1">
        <f t="shared" ca="1" si="634"/>
        <v>7.7119488786359547E-2</v>
      </c>
      <c r="X295" s="1">
        <f t="shared" ca="1" si="635"/>
        <v>0.88432076682046068</v>
      </c>
      <c r="AA295" t="s">
        <v>42</v>
      </c>
      <c r="AB295" s="1">
        <f t="shared" ca="1" si="642"/>
        <v>0</v>
      </c>
      <c r="AC295" s="1">
        <f t="shared" ca="1" si="636"/>
        <v>0</v>
      </c>
      <c r="AD295" s="1">
        <f t="shared" ca="1" si="637"/>
        <v>3.8559744393179773E-2</v>
      </c>
      <c r="AE295" s="1">
        <f t="shared" ca="1" si="638"/>
        <v>7.7119488786359547E-2</v>
      </c>
      <c r="AF295" s="1">
        <f t="shared" ca="1" si="639"/>
        <v>0.88432076682046068</v>
      </c>
      <c r="AI295" t="s">
        <v>42</v>
      </c>
      <c r="AJ295" s="1">
        <v>0</v>
      </c>
      <c r="AK295" s="1">
        <v>0</v>
      </c>
      <c r="AL295" s="1">
        <f ca="1">IF(AD295="","",(SUM(AB295:AD295)))</f>
        <v>3.8559744393179773E-2</v>
      </c>
      <c r="AM295" s="1">
        <f ca="1">IFERROR(AE295,"")</f>
        <v>7.7119488786359547E-2</v>
      </c>
      <c r="AN295" s="1">
        <f ca="1">IF(AF295="","",(SUM(AF295)))</f>
        <v>0.88432076682046068</v>
      </c>
      <c r="AP295" s="34">
        <f ca="1">IF(AM295&gt;=MAX(AL295,AN295),0,(MAX(AL295,AN295)-AM295)/(2*MAX(AL295,AN295)+MIN(AL295,AN295)))</f>
        <v>0.44665820450956406</v>
      </c>
      <c r="AQ295" t="s">
        <v>42</v>
      </c>
      <c r="AR295" s="1">
        <v>0</v>
      </c>
      <c r="AS295" s="1">
        <v>0</v>
      </c>
      <c r="AT295" s="1">
        <f ca="1">IF(AM295="",AT288,AL295*(1-$AP295))</f>
        <v>2.1336718196174366E-2</v>
      </c>
      <c r="AU295" s="1">
        <f ca="1">IF(AM295="",AU288,AM295+AL295*$AP295+AN295*$AP295)</f>
        <v>0.48933164090191283</v>
      </c>
      <c r="AV295" s="1">
        <f ca="1">IF(AM295="",AV288,AN295*(1-$AP295))</f>
        <v>0.48933164090191283</v>
      </c>
      <c r="AW295" s="1"/>
      <c r="AY295" t="s">
        <v>42</v>
      </c>
      <c r="AZ295" s="10"/>
      <c r="BA295" s="10"/>
      <c r="BB295" s="10">
        <f ca="1">_xlfn.NORM.S.INV(IF(AT295=0,0.01%,AT295))</f>
        <v>-2.0268922196173205</v>
      </c>
      <c r="BC295" s="10"/>
      <c r="BD295" s="10">
        <f ca="1">-_xlfn.NORM.S.INV(IF(AV295=0,0.01%,AV295))</f>
        <v>2.6744798572658716E-2</v>
      </c>
      <c r="BG295" t="s">
        <v>42</v>
      </c>
      <c r="BH295" s="10"/>
      <c r="BI295" s="10"/>
      <c r="BJ295" s="10">
        <f ca="1">BB295-$BB$8</f>
        <v>-5.2880631576591952E-2</v>
      </c>
      <c r="BK295" s="10"/>
      <c r="BL295" s="10">
        <f ca="1">BD295-$BD$8</f>
        <v>-3.5777830244635919E-3</v>
      </c>
    </row>
    <row r="297" spans="1:64">
      <c r="A297" s="9">
        <f ca="1">IF(RIGHT(A290,2)="12",(VALUE(LEFT(A290,4))+1)*100+1,A290+1)</f>
        <v>202006</v>
      </c>
      <c r="J297" s="9">
        <f ca="1">$A297</f>
        <v>202006</v>
      </c>
      <c r="R297" s="9">
        <f ca="1">$A297</f>
        <v>202006</v>
      </c>
      <c r="Z297" s="9">
        <f ca="1">$A297</f>
        <v>202006</v>
      </c>
      <c r="AH297" s="9">
        <f ca="1">$A297</f>
        <v>202006</v>
      </c>
      <c r="AP297" s="9">
        <f ca="1">$A297</f>
        <v>202006</v>
      </c>
      <c r="AX297" s="9">
        <f ca="1">$A297</f>
        <v>202006</v>
      </c>
      <c r="BF297" s="9">
        <f ca="1">$A297</f>
        <v>202006</v>
      </c>
    </row>
    <row r="298" spans="1:64">
      <c r="A298" s="11"/>
      <c r="C298" t="s">
        <v>33</v>
      </c>
      <c r="D298" t="s">
        <v>2</v>
      </c>
      <c r="E298" t="s">
        <v>1</v>
      </c>
      <c r="F298" t="s">
        <v>0</v>
      </c>
      <c r="G298" t="s">
        <v>42</v>
      </c>
      <c r="H298" t="s">
        <v>32</v>
      </c>
      <c r="L298" t="s">
        <v>2</v>
      </c>
      <c r="M298" t="s">
        <v>1</v>
      </c>
      <c r="N298" t="s">
        <v>0</v>
      </c>
      <c r="O298" t="s">
        <v>42</v>
      </c>
      <c r="P298" t="s">
        <v>32</v>
      </c>
      <c r="T298" t="s">
        <v>2</v>
      </c>
      <c r="U298" t="s">
        <v>1</v>
      </c>
      <c r="V298" t="s">
        <v>0</v>
      </c>
      <c r="W298" t="s">
        <v>42</v>
      </c>
      <c r="X298" t="s">
        <v>32</v>
      </c>
      <c r="AB298" t="s">
        <v>2</v>
      </c>
      <c r="AC298" t="s">
        <v>1</v>
      </c>
      <c r="AD298" t="s">
        <v>0</v>
      </c>
      <c r="AE298" t="s">
        <v>42</v>
      </c>
      <c r="AF298" t="s">
        <v>32</v>
      </c>
      <c r="AJ298" t="s">
        <v>2</v>
      </c>
      <c r="AK298" t="s">
        <v>1</v>
      </c>
      <c r="AL298" t="s">
        <v>0</v>
      </c>
      <c r="AM298" t="s">
        <v>42</v>
      </c>
      <c r="AN298" t="s">
        <v>32</v>
      </c>
      <c r="AP298" s="9" t="s">
        <v>72</v>
      </c>
      <c r="AR298" t="s">
        <v>2</v>
      </c>
      <c r="AS298" t="s">
        <v>1</v>
      </c>
      <c r="AT298" t="s">
        <v>0</v>
      </c>
      <c r="AU298" t="s">
        <v>42</v>
      </c>
      <c r="AV298" t="s">
        <v>32</v>
      </c>
      <c r="AZ298" t="s">
        <v>2</v>
      </c>
      <c r="BA298" t="s">
        <v>1</v>
      </c>
      <c r="BB298" t="s">
        <v>0</v>
      </c>
      <c r="BC298" t="s">
        <v>42</v>
      </c>
      <c r="BD298" t="s">
        <v>32</v>
      </c>
      <c r="BG298" s="12">
        <f ca="1">AVERAGE(BH299:BL302)</f>
        <v>-8.2434559374638713E-2</v>
      </c>
      <c r="BH298" t="s">
        <v>2</v>
      </c>
      <c r="BI298" t="s">
        <v>1</v>
      </c>
      <c r="BJ298" t="s">
        <v>0</v>
      </c>
      <c r="BK298" t="s">
        <v>42</v>
      </c>
      <c r="BL298" t="s">
        <v>32</v>
      </c>
    </row>
    <row r="299" spans="1:64">
      <c r="A299" s="11"/>
      <c r="B299" t="s">
        <v>2</v>
      </c>
      <c r="C299" s="1">
        <v>0.05</v>
      </c>
      <c r="D299" s="1">
        <f ca="1">1-C299-E299</f>
        <v>0.94249410579242765</v>
      </c>
      <c r="E299" s="1">
        <f ca="1">HLOOKUP(A297,Yixin_part!$2:$7,3,0)</f>
        <v>7.505894207572303E-3</v>
      </c>
      <c r="F299" s="1">
        <v>0</v>
      </c>
      <c r="G299" s="1">
        <v>0</v>
      </c>
      <c r="H299" s="1">
        <v>0</v>
      </c>
      <c r="K299" t="s">
        <v>2</v>
      </c>
      <c r="L299" s="1">
        <f ca="1">IF(TYPE(D299)=1,IF(D299&gt;100%,100%,IF(D299&lt;0,0,D299)),D299)</f>
        <v>0.94249410579242765</v>
      </c>
      <c r="M299" s="1">
        <f t="shared" ref="M299:M302" ca="1" si="643">IF(TYPE(E299)=1,IF(E299&gt;100%,100%,IF(E299&lt;0,0,E299)),E299)</f>
        <v>7.505894207572303E-3</v>
      </c>
      <c r="N299" s="1">
        <f t="shared" ref="N299:N302" si="644">IF(TYPE(F299)=1,IF(F299&gt;100%,100%,IF(F299&lt;0,0,F299)),F299)</f>
        <v>0</v>
      </c>
      <c r="O299" s="1">
        <f t="shared" ref="O299:O302" si="645">IF(TYPE(G299)=1,IF(G299&gt;100%,100%,IF(G299&lt;0,0,G299)),G299)</f>
        <v>0</v>
      </c>
      <c r="P299" s="1">
        <f t="shared" ref="P299:P302" si="646">IF(TYPE(H299)=1,IF(H299&gt;100%,100%,IF(H299&lt;0,0,H299)),H299)</f>
        <v>0</v>
      </c>
      <c r="S299" t="s">
        <v>2</v>
      </c>
      <c r="T299" s="1">
        <f ca="1">IFERROR(L299/SUM($L299:$P299),"")</f>
        <v>0.99209905872887127</v>
      </c>
      <c r="U299" s="1">
        <f t="shared" ref="U299:U302" ca="1" si="647">IFERROR(M299/SUM($L299:$P299),"")</f>
        <v>7.9009412711287409E-3</v>
      </c>
      <c r="V299" s="1">
        <f t="shared" ref="V299:V302" ca="1" si="648">IFERROR(N299/SUM($L299:$P299),"")</f>
        <v>0</v>
      </c>
      <c r="W299" s="1">
        <f t="shared" ref="W299:W302" ca="1" si="649">IFERROR(O299/SUM($L299:$P299),"")</f>
        <v>0</v>
      </c>
      <c r="X299" s="1">
        <f t="shared" ref="X299:X302" ca="1" si="650">IFERROR(P299/SUM($L299:$P299),"")</f>
        <v>0</v>
      </c>
      <c r="AA299" t="s">
        <v>2</v>
      </c>
      <c r="AB299" s="1">
        <f ca="1">IFERROR(T299,"")</f>
        <v>0.99209905872887127</v>
      </c>
      <c r="AC299" s="1">
        <f t="shared" ref="AC299:AC302" ca="1" si="651">IFERROR(U299,"")</f>
        <v>7.9009412711287409E-3</v>
      </c>
      <c r="AD299" s="1">
        <f t="shared" ref="AD299:AD302" ca="1" si="652">IFERROR(V299,"")</f>
        <v>0</v>
      </c>
      <c r="AE299" s="1">
        <f t="shared" ref="AE299:AE302" ca="1" si="653">IFERROR(W299,"")</f>
        <v>0</v>
      </c>
      <c r="AF299" s="1">
        <f t="shared" ref="AF299:AF302" ca="1" si="654">IFERROR(X299,"")</f>
        <v>0</v>
      </c>
      <c r="AI299" t="s">
        <v>2</v>
      </c>
      <c r="AJ299" s="1">
        <f ca="1">IFERROR(AB299,"")</f>
        <v>0.99209905872887127</v>
      </c>
      <c r="AK299" s="1">
        <f ca="1">IF(AC299="","",SUM(AC299:AF299))</f>
        <v>7.9009412711287409E-3</v>
      </c>
      <c r="AL299" s="1">
        <v>0</v>
      </c>
      <c r="AM299" s="1">
        <v>0</v>
      </c>
      <c r="AN299" s="1">
        <v>0</v>
      </c>
      <c r="AQ299" t="s">
        <v>2</v>
      </c>
      <c r="AR299" s="88">
        <f ca="1">IF(AJ299="",AR292,MAX(AJ299,50%))</f>
        <v>0.99209905872887127</v>
      </c>
      <c r="AS299" s="88">
        <f ca="1">IF(AK299="",AS292,MIN(AK299,50%))</f>
        <v>7.9009412711287409E-3</v>
      </c>
      <c r="AT299" s="88">
        <v>0</v>
      </c>
      <c r="AU299" s="88">
        <v>0</v>
      </c>
      <c r="AV299" s="88">
        <v>0</v>
      </c>
      <c r="AW299" s="1"/>
      <c r="AY299" t="s">
        <v>2</v>
      </c>
      <c r="AZ299" s="10"/>
      <c r="BA299" s="10">
        <f ca="1">-_xlfn.NORM.S.INV(IF(AS299=0,0.01%,AS299))</f>
        <v>2.4134595321863994</v>
      </c>
      <c r="BB299" s="10"/>
      <c r="BC299" s="10"/>
      <c r="BG299" t="s">
        <v>2</v>
      </c>
      <c r="BH299" s="10"/>
      <c r="BI299" s="10">
        <f ca="1">BA299-$BA$5</f>
        <v>6.2516514015431568E-4</v>
      </c>
      <c r="BJ299" s="10"/>
      <c r="BK299" s="10"/>
    </row>
    <row r="300" spans="1:64">
      <c r="A300" s="11"/>
      <c r="B300" t="s">
        <v>1</v>
      </c>
      <c r="C300" s="1">
        <v>0</v>
      </c>
      <c r="D300" s="1">
        <f ca="1">(1-F300)/3</f>
        <v>0.13027821116203397</v>
      </c>
      <c r="E300" s="1">
        <f ca="1">(1-F300)/3*2</f>
        <v>0.26055642232406795</v>
      </c>
      <c r="F300" s="1">
        <f ca="1">HLOOKUP(A297,Yixin_part!$2:$7,4,0)</f>
        <v>0.60916536651389808</v>
      </c>
      <c r="G300" s="1">
        <v>0</v>
      </c>
      <c r="H300" s="1">
        <v>0</v>
      </c>
      <c r="K300" t="s">
        <v>1</v>
      </c>
      <c r="L300" s="1">
        <f t="shared" ref="L300:L302" ca="1" si="655">IF(TYPE(D300)=1,IF(D300&gt;100%,100%,IF(D300&lt;0,0,D300)),D300)</f>
        <v>0.13027821116203397</v>
      </c>
      <c r="M300" s="1">
        <f t="shared" ca="1" si="643"/>
        <v>0.26055642232406795</v>
      </c>
      <c r="N300" s="1">
        <f t="shared" ca="1" si="644"/>
        <v>0.60916536651389808</v>
      </c>
      <c r="O300" s="1">
        <f t="shared" si="645"/>
        <v>0</v>
      </c>
      <c r="P300" s="1">
        <f t="shared" si="646"/>
        <v>0</v>
      </c>
      <c r="S300" t="s">
        <v>1</v>
      </c>
      <c r="T300" s="1">
        <f t="shared" ref="T300:T302" ca="1" si="656">IFERROR(L300/SUM($L300:$P300),"")</f>
        <v>0.13027821116203397</v>
      </c>
      <c r="U300" s="1">
        <f t="shared" ca="1" si="647"/>
        <v>0.26055642232406795</v>
      </c>
      <c r="V300" s="1">
        <f t="shared" ca="1" si="648"/>
        <v>0.60916536651389808</v>
      </c>
      <c r="W300" s="1">
        <f t="shared" ca="1" si="649"/>
        <v>0</v>
      </c>
      <c r="X300" s="1">
        <f t="shared" ca="1" si="650"/>
        <v>0</v>
      </c>
      <c r="AA300" t="s">
        <v>1</v>
      </c>
      <c r="AB300" s="1">
        <f t="shared" ref="AB300:AB302" ca="1" si="657">IFERROR(T300,"")</f>
        <v>0.13027821116203397</v>
      </c>
      <c r="AC300" s="1">
        <f t="shared" ca="1" si="651"/>
        <v>0.26055642232406795</v>
      </c>
      <c r="AD300" s="1">
        <f t="shared" ca="1" si="652"/>
        <v>0.60916536651389808</v>
      </c>
      <c r="AE300" s="1">
        <f t="shared" ca="1" si="653"/>
        <v>0</v>
      </c>
      <c r="AF300" s="1">
        <f t="shared" ca="1" si="654"/>
        <v>0</v>
      </c>
      <c r="AI300" t="s">
        <v>1</v>
      </c>
      <c r="AJ300" s="1">
        <f ca="1">IF(AB300="","",(SUM(AB300)))</f>
        <v>0.13027821116203397</v>
      </c>
      <c r="AK300" s="1">
        <f ca="1">IFERROR(AC300,"")</f>
        <v>0.26055642232406795</v>
      </c>
      <c r="AL300" s="1">
        <f ca="1">IF(AD300="","",(SUM(AD300:AF300)))</f>
        <v>0.60916536651389808</v>
      </c>
      <c r="AM300" s="1">
        <v>0</v>
      </c>
      <c r="AN300" s="1">
        <v>0</v>
      </c>
      <c r="AP300" s="34">
        <f ca="1">IF(AK300&gt;=MAX(AJ300,AL300),0,(MAX(AJ300,AL300)-AK300)/(2*MAX(AJ300,AL300)+MIN(AJ300,AL300)))</f>
        <v>0.25849520403355708</v>
      </c>
      <c r="AQ300" t="s">
        <v>1</v>
      </c>
      <c r="AR300" s="88">
        <f ca="1">IF(AK300="",AR293,AJ300*(1-$AP300))</f>
        <v>9.6601918386577168E-2</v>
      </c>
      <c r="AS300" s="88">
        <f ca="1">IF(AK300="",AS293,AK300+AJ300*$AP300+AL300*$AP300)</f>
        <v>0.45169904080671142</v>
      </c>
      <c r="AT300" s="88">
        <f ca="1">IF(AK300="",AT293,AL300*(1-$AP300))</f>
        <v>0.45169904080671142</v>
      </c>
      <c r="AU300" s="88">
        <v>0</v>
      </c>
      <c r="AV300" s="88">
        <v>0</v>
      </c>
      <c r="AW300" s="1"/>
      <c r="AY300" t="s">
        <v>1</v>
      </c>
      <c r="AZ300" s="10">
        <f ca="1">_xlfn.NORM.S.INV(IF(AR300=0,0.01%,AR300))</f>
        <v>-1.3011595820666408</v>
      </c>
      <c r="BA300" s="10"/>
      <c r="BB300" s="10">
        <f ca="1">-_xlfn.NORM.S.INV(IF(AT300=0,0.01%,AT300))</f>
        <v>0.12136986882811983</v>
      </c>
      <c r="BC300" s="10"/>
      <c r="BG300" t="s">
        <v>1</v>
      </c>
      <c r="BH300" s="10">
        <f ca="1">AZ300-$AZ$6</f>
        <v>-0.162670782067313</v>
      </c>
      <c r="BI300" s="10"/>
      <c r="BJ300" s="10">
        <f ca="1">BB300-$BB$6</f>
        <v>-3.9060861896298302E-2</v>
      </c>
      <c r="BK300" s="10"/>
    </row>
    <row r="301" spans="1:64">
      <c r="A301" s="11"/>
      <c r="B301" t="s">
        <v>0</v>
      </c>
      <c r="C301" s="1">
        <v>0</v>
      </c>
      <c r="D301" s="1">
        <v>0</v>
      </c>
      <c r="E301" s="1">
        <f ca="1">(1-G301)/3</f>
        <v>2.1509097606071004E-2</v>
      </c>
      <c r="F301" s="1">
        <f ca="1">(1-G301)/3*2</f>
        <v>4.3018195212142007E-2</v>
      </c>
      <c r="G301" s="1">
        <f ca="1">HLOOKUP(A297,Yixin_part!$2:$7,5,0)</f>
        <v>0.93547270718178699</v>
      </c>
      <c r="H301" s="1">
        <v>0</v>
      </c>
      <c r="K301" t="s">
        <v>0</v>
      </c>
      <c r="L301" s="1">
        <f t="shared" si="655"/>
        <v>0</v>
      </c>
      <c r="M301" s="1">
        <f t="shared" ca="1" si="643"/>
        <v>2.1509097606071004E-2</v>
      </c>
      <c r="N301" s="1">
        <f t="shared" ca="1" si="644"/>
        <v>4.3018195212142007E-2</v>
      </c>
      <c r="O301" s="1">
        <f t="shared" ca="1" si="645"/>
        <v>0.93547270718178699</v>
      </c>
      <c r="P301" s="1">
        <f t="shared" si="646"/>
        <v>0</v>
      </c>
      <c r="S301" t="s">
        <v>0</v>
      </c>
      <c r="T301" s="1">
        <f t="shared" ca="1" si="656"/>
        <v>0</v>
      </c>
      <c r="U301" s="1">
        <f t="shared" ca="1" si="647"/>
        <v>2.1509097606071004E-2</v>
      </c>
      <c r="V301" s="1">
        <f t="shared" ca="1" si="648"/>
        <v>4.3018195212142007E-2</v>
      </c>
      <c r="W301" s="1">
        <f t="shared" ca="1" si="649"/>
        <v>0.93547270718178699</v>
      </c>
      <c r="X301" s="1">
        <f t="shared" ca="1" si="650"/>
        <v>0</v>
      </c>
      <c r="AA301" t="s">
        <v>0</v>
      </c>
      <c r="AB301" s="1">
        <f t="shared" ca="1" si="657"/>
        <v>0</v>
      </c>
      <c r="AC301" s="1">
        <f t="shared" ca="1" si="651"/>
        <v>2.1509097606071004E-2</v>
      </c>
      <c r="AD301" s="1">
        <f t="shared" ca="1" si="652"/>
        <v>4.3018195212142007E-2</v>
      </c>
      <c r="AE301" s="1">
        <f t="shared" ca="1" si="653"/>
        <v>0.93547270718178699</v>
      </c>
      <c r="AF301" s="1">
        <f t="shared" ca="1" si="654"/>
        <v>0</v>
      </c>
      <c r="AI301" t="s">
        <v>0</v>
      </c>
      <c r="AJ301" s="1">
        <v>0</v>
      </c>
      <c r="AK301" s="1">
        <f ca="1">IF(AC301="","",(SUM(AB301:AC301)))</f>
        <v>2.1509097606071004E-2</v>
      </c>
      <c r="AL301" s="1">
        <f ca="1">IFERROR(AD301,"")</f>
        <v>4.3018195212142007E-2</v>
      </c>
      <c r="AM301" s="1">
        <f ca="1">IF(AE301="","",(SUM(AE301:AF301)))</f>
        <v>0.93547270718178699</v>
      </c>
      <c r="AN301" s="1">
        <v>0</v>
      </c>
      <c r="AP301" s="34">
        <f ca="1">IF(AL301&gt;=MAX(AK301,AM301),0,(MAX(AK301,AM301)-AL301)/(2*MAX(AK301,AM301)+MIN(AK301,AM301)))</f>
        <v>0.47158571385728504</v>
      </c>
      <c r="AQ301" t="s">
        <v>0</v>
      </c>
      <c r="AR301" s="88">
        <v>0</v>
      </c>
      <c r="AS301" s="88">
        <f ca="1">IF(AL301="",AS294,AK301*(1-$AP301))</f>
        <v>1.136571445708599E-2</v>
      </c>
      <c r="AT301" s="88">
        <f ca="1">IF(AL301="",AT294,AL301+AK301*$AP301+AM301*$AP301)</f>
        <v>0.494317142771457</v>
      </c>
      <c r="AU301" s="88">
        <f ca="1">IF(AL301="",AU294,AM301*(1-$AP301))</f>
        <v>0.49431714277145705</v>
      </c>
      <c r="AV301" s="88">
        <v>0</v>
      </c>
      <c r="AW301" s="1"/>
      <c r="AY301" t="s">
        <v>0</v>
      </c>
      <c r="AZ301" s="10"/>
      <c r="BA301" s="10">
        <f ca="1">_xlfn.NORM.S.INV(IF(AS301=0,0.01%,AS301))</f>
        <v>-2.2779185824740726</v>
      </c>
      <c r="BB301" s="10"/>
      <c r="BC301" s="10">
        <f ca="1">-_xlfn.NORM.S.INV(IF(AU301=0,0.01%,AU301))</f>
        <v>1.4245292390717704E-2</v>
      </c>
      <c r="BG301" t="s">
        <v>0</v>
      </c>
      <c r="BH301" s="10"/>
      <c r="BI301" s="10">
        <f ca="1">BA301-$BA$7</f>
        <v>-0.35657801698042513</v>
      </c>
      <c r="BJ301" s="10"/>
      <c r="BK301" s="10">
        <f ca="1">BC301-$BC$7</f>
        <v>-2.0032533426184548E-2</v>
      </c>
    </row>
    <row r="302" spans="1:64">
      <c r="A302" s="11"/>
      <c r="B302" t="s">
        <v>42</v>
      </c>
      <c r="C302" s="1">
        <v>0</v>
      </c>
      <c r="D302" s="1">
        <v>0</v>
      </c>
      <c r="E302" s="1">
        <v>0</v>
      </c>
      <c r="F302" s="1">
        <f ca="1">(1-H302)/3</f>
        <v>4.3217208628110924E-2</v>
      </c>
      <c r="G302" s="1">
        <f ca="1">(1-H302)/3*2</f>
        <v>8.6434417256221849E-2</v>
      </c>
      <c r="H302" s="1">
        <f ca="1">MIN(HLOOKUP(A297,Yixin_part!$2:$7,6,0),1)</f>
        <v>0.87034837411566723</v>
      </c>
      <c r="K302" t="s">
        <v>42</v>
      </c>
      <c r="L302" s="1">
        <f t="shared" si="655"/>
        <v>0</v>
      </c>
      <c r="M302" s="1">
        <f t="shared" si="643"/>
        <v>0</v>
      </c>
      <c r="N302" s="1">
        <f t="shared" ca="1" si="644"/>
        <v>4.3217208628110924E-2</v>
      </c>
      <c r="O302" s="1">
        <f t="shared" ca="1" si="645"/>
        <v>8.6434417256221849E-2</v>
      </c>
      <c r="P302" s="1">
        <f t="shared" ca="1" si="646"/>
        <v>0.87034837411566723</v>
      </c>
      <c r="S302" t="s">
        <v>42</v>
      </c>
      <c r="T302" s="1">
        <f t="shared" ca="1" si="656"/>
        <v>0</v>
      </c>
      <c r="U302" s="1">
        <f t="shared" ca="1" si="647"/>
        <v>0</v>
      </c>
      <c r="V302" s="1">
        <f t="shared" ca="1" si="648"/>
        <v>4.3217208628110924E-2</v>
      </c>
      <c r="W302" s="1">
        <f t="shared" ca="1" si="649"/>
        <v>8.6434417256221849E-2</v>
      </c>
      <c r="X302" s="1">
        <f t="shared" ca="1" si="650"/>
        <v>0.87034837411566723</v>
      </c>
      <c r="AA302" t="s">
        <v>42</v>
      </c>
      <c r="AB302" s="1">
        <f t="shared" ca="1" si="657"/>
        <v>0</v>
      </c>
      <c r="AC302" s="1">
        <f t="shared" ca="1" si="651"/>
        <v>0</v>
      </c>
      <c r="AD302" s="1">
        <f t="shared" ca="1" si="652"/>
        <v>4.3217208628110924E-2</v>
      </c>
      <c r="AE302" s="1">
        <f t="shared" ca="1" si="653"/>
        <v>8.6434417256221849E-2</v>
      </c>
      <c r="AF302" s="1">
        <f t="shared" ca="1" si="654"/>
        <v>0.87034837411566723</v>
      </c>
      <c r="AI302" t="s">
        <v>42</v>
      </c>
      <c r="AJ302" s="1">
        <v>0</v>
      </c>
      <c r="AK302" s="1">
        <v>0</v>
      </c>
      <c r="AL302" s="1">
        <f ca="1">IF(AD302="","",(SUM(AB302:AD302)))</f>
        <v>4.3217208628110924E-2</v>
      </c>
      <c r="AM302" s="1">
        <f ca="1">IFERROR(AE302,"")</f>
        <v>8.6434417256221849E-2</v>
      </c>
      <c r="AN302" s="1">
        <f ca="1">IF(AF302="","",(SUM(AF302)))</f>
        <v>0.87034837411566723</v>
      </c>
      <c r="AP302" s="34">
        <f ca="1">IF(AM302&gt;=MAX(AL302,AN302),0,(MAX(AL302,AN302)-AM302)/(2*MAX(AL302,AN302)+MIN(AL302,AN302)))</f>
        <v>0.43943484709291392</v>
      </c>
      <c r="AQ302" t="s">
        <v>42</v>
      </c>
      <c r="AR302" s="88">
        <v>0</v>
      </c>
      <c r="AS302" s="88">
        <v>0</v>
      </c>
      <c r="AT302" s="88">
        <f ca="1">IF(AM302="",AT295,AL302*(1-$AP302))</f>
        <v>2.422606116283444E-2</v>
      </c>
      <c r="AU302" s="88">
        <f ca="1">IF(AM302="",AU295,AM302+AL302*$AP302+AN302*$AP302)</f>
        <v>0.48788696941858278</v>
      </c>
      <c r="AV302" s="88">
        <f ca="1">IF(AM302="",AV295,AN302*(1-$AP302))</f>
        <v>0.48788696941858278</v>
      </c>
      <c r="AW302" s="1"/>
      <c r="AY302" t="s">
        <v>42</v>
      </c>
      <c r="AZ302" s="10"/>
      <c r="BA302" s="10"/>
      <c r="BB302" s="10">
        <f ca="1">_xlfn.NORM.S.INV(IF(AT302=0,0.01%,AT302))</f>
        <v>-1.9733814245610404</v>
      </c>
      <c r="BC302" s="10"/>
      <c r="BD302" s="10">
        <f ca="1">-_xlfn.NORM.S.INV(IF(AV302=0,0.01%,AV302))</f>
        <v>3.0367531725029782E-2</v>
      </c>
      <c r="BG302" t="s">
        <v>42</v>
      </c>
      <c r="BH302" s="10"/>
      <c r="BI302" s="10"/>
      <c r="BJ302" s="10">
        <f ca="1">BB302-$BB$8</f>
        <v>6.3016347968813946E-4</v>
      </c>
      <c r="BK302" s="10"/>
      <c r="BL302" s="10">
        <f ca="1">BD302-$BD$8</f>
        <v>4.4950127907474741E-5</v>
      </c>
    </row>
    <row r="306" spans="36:48">
      <c r="AJ306" s="1"/>
      <c r="AK306" s="1"/>
      <c r="AL306" s="1"/>
      <c r="AM306" s="1"/>
      <c r="AN306" s="1"/>
      <c r="AR306" s="1"/>
      <c r="AS306" s="1"/>
      <c r="AT306" s="1"/>
      <c r="AU306" s="1"/>
      <c r="AV306" s="1"/>
    </row>
    <row r="307" spans="36:48">
      <c r="AJ307" s="1"/>
      <c r="AK307" s="1"/>
      <c r="AL307" s="1"/>
      <c r="AM307" s="1"/>
      <c r="AN307" s="1"/>
      <c r="AP307" s="34"/>
      <c r="AR307" s="1"/>
      <c r="AS307" s="1"/>
      <c r="AT307" s="1"/>
      <c r="AU307" s="1"/>
      <c r="AV307" s="1"/>
    </row>
    <row r="308" spans="36:48">
      <c r="AJ308" s="1"/>
      <c r="AK308" s="1"/>
      <c r="AL308" s="1"/>
      <c r="AM308" s="1"/>
      <c r="AN308" s="1"/>
      <c r="AP308" s="34"/>
      <c r="AR308" s="1"/>
      <c r="AS308" s="1"/>
      <c r="AT308" s="1"/>
      <c r="AU308" s="1"/>
      <c r="AV308" s="1"/>
    </row>
    <row r="309" spans="36:48">
      <c r="AJ309" s="1"/>
      <c r="AK309" s="1"/>
      <c r="AL309" s="1"/>
      <c r="AM309" s="1"/>
      <c r="AN309" s="1"/>
      <c r="AP309" s="34"/>
      <c r="AR309" s="1"/>
      <c r="AS309" s="1"/>
      <c r="AT309" s="1"/>
      <c r="AU309" s="1"/>
      <c r="AV309" s="1"/>
    </row>
    <row r="313" spans="36:48">
      <c r="AJ313" s="1"/>
      <c r="AK313" s="1"/>
      <c r="AL313" s="1"/>
      <c r="AM313" s="1"/>
      <c r="AN313" s="1"/>
      <c r="AR313" s="1"/>
      <c r="AS313" s="1"/>
      <c r="AT313" s="1"/>
      <c r="AU313" s="1"/>
      <c r="AV313" s="1"/>
    </row>
    <row r="314" spans="36:48">
      <c r="AJ314" s="1"/>
      <c r="AK314" s="1"/>
      <c r="AL314" s="1"/>
      <c r="AM314" s="1"/>
      <c r="AN314" s="1"/>
      <c r="AP314" s="34"/>
      <c r="AR314" s="1"/>
      <c r="AS314" s="1"/>
      <c r="AT314" s="1"/>
      <c r="AU314" s="1"/>
      <c r="AV314" s="1"/>
    </row>
    <row r="315" spans="36:48">
      <c r="AJ315" s="1"/>
      <c r="AK315" s="1"/>
      <c r="AL315" s="1"/>
      <c r="AM315" s="1"/>
      <c r="AN315" s="1"/>
      <c r="AP315" s="34"/>
      <c r="AR315" s="1"/>
      <c r="AS315" s="1"/>
      <c r="AT315" s="1"/>
      <c r="AU315" s="1"/>
      <c r="AV315" s="1"/>
    </row>
    <row r="316" spans="36:48">
      <c r="AJ316" s="1"/>
      <c r="AK316" s="1"/>
      <c r="AL316" s="1"/>
      <c r="AM316" s="1"/>
      <c r="AN316" s="1"/>
      <c r="AP316" s="34"/>
      <c r="AR316" s="1"/>
      <c r="AS316" s="1"/>
      <c r="AT316" s="1"/>
      <c r="AU316" s="1"/>
      <c r="AV316" s="1"/>
    </row>
    <row r="320" spans="36:48">
      <c r="AJ320" s="1"/>
      <c r="AK320" s="1"/>
      <c r="AL320" s="1"/>
      <c r="AM320" s="1"/>
      <c r="AN320" s="1"/>
      <c r="AR320" s="1"/>
      <c r="AS320" s="1"/>
      <c r="AT320" s="1"/>
      <c r="AU320" s="1"/>
      <c r="AV320" s="1"/>
    </row>
    <row r="321" spans="36:48">
      <c r="AJ321" s="1"/>
      <c r="AK321" s="1"/>
      <c r="AL321" s="1"/>
      <c r="AM321" s="1"/>
      <c r="AN321" s="1"/>
      <c r="AP321" s="34"/>
      <c r="AR321" s="1"/>
      <c r="AS321" s="1"/>
      <c r="AT321" s="1"/>
      <c r="AU321" s="1"/>
      <c r="AV321" s="1"/>
    </row>
    <row r="322" spans="36:48">
      <c r="AJ322" s="1"/>
      <c r="AK322" s="1"/>
      <c r="AL322" s="1"/>
      <c r="AM322" s="1"/>
      <c r="AN322" s="1"/>
      <c r="AP322" s="34"/>
      <c r="AR322" s="1"/>
      <c r="AS322" s="1"/>
      <c r="AT322" s="1"/>
      <c r="AU322" s="1"/>
      <c r="AV322" s="1"/>
    </row>
    <row r="323" spans="36:48">
      <c r="AJ323" s="1"/>
      <c r="AK323" s="1"/>
      <c r="AL323" s="1"/>
      <c r="AM323" s="1"/>
      <c r="AN323" s="1"/>
      <c r="AP323" s="34"/>
      <c r="AR323" s="1"/>
      <c r="AS323" s="1"/>
      <c r="AT323" s="1"/>
      <c r="AU323" s="1"/>
      <c r="AV323" s="1"/>
    </row>
    <row r="327" spans="36:48">
      <c r="AJ327" s="1"/>
      <c r="AK327" s="1"/>
      <c r="AL327" s="1"/>
      <c r="AM327" s="1"/>
      <c r="AN327" s="1"/>
      <c r="AR327" s="1"/>
      <c r="AS327" s="1"/>
      <c r="AT327" s="1"/>
      <c r="AU327" s="1"/>
      <c r="AV327" s="1"/>
    </row>
    <row r="328" spans="36:48">
      <c r="AJ328" s="1"/>
      <c r="AK328" s="1"/>
      <c r="AL328" s="1"/>
      <c r="AM328" s="1"/>
      <c r="AN328" s="1"/>
      <c r="AP328" s="34"/>
      <c r="AR328" s="1"/>
      <c r="AS328" s="1"/>
      <c r="AT328" s="1"/>
      <c r="AU328" s="1"/>
      <c r="AV328" s="1"/>
    </row>
    <row r="329" spans="36:48">
      <c r="AJ329" s="1"/>
      <c r="AK329" s="1"/>
      <c r="AL329" s="1"/>
      <c r="AM329" s="1"/>
      <c r="AN329" s="1"/>
      <c r="AP329" s="34"/>
      <c r="AR329" s="1"/>
      <c r="AS329" s="1"/>
      <c r="AT329" s="1"/>
      <c r="AU329" s="1"/>
      <c r="AV329" s="1"/>
    </row>
    <row r="330" spans="36:48">
      <c r="AJ330" s="1"/>
      <c r="AK330" s="1"/>
      <c r="AL330" s="1"/>
      <c r="AM330" s="1"/>
      <c r="AN330" s="1"/>
      <c r="AP330" s="34"/>
      <c r="AR330" s="1"/>
      <c r="AS330" s="1"/>
      <c r="AT330" s="1"/>
      <c r="AU330" s="1"/>
      <c r="AV330" s="1"/>
    </row>
    <row r="334" spans="36:48">
      <c r="AJ334" s="1"/>
      <c r="AK334" s="1"/>
      <c r="AL334" s="1"/>
      <c r="AM334" s="1"/>
      <c r="AN334" s="1"/>
      <c r="AR334" s="1"/>
      <c r="AS334" s="1"/>
      <c r="AT334" s="1"/>
      <c r="AU334" s="1"/>
      <c r="AV334" s="1"/>
    </row>
    <row r="335" spans="36:48">
      <c r="AJ335" s="1"/>
      <c r="AK335" s="1"/>
      <c r="AL335" s="1"/>
      <c r="AM335" s="1"/>
      <c r="AN335" s="1"/>
      <c r="AP335" s="34"/>
      <c r="AR335" s="1"/>
      <c r="AS335" s="1"/>
      <c r="AT335" s="1"/>
      <c r="AU335" s="1"/>
      <c r="AV335" s="1"/>
    </row>
    <row r="336" spans="36:48">
      <c r="AJ336" s="1"/>
      <c r="AK336" s="1"/>
      <c r="AL336" s="1"/>
      <c r="AM336" s="1"/>
      <c r="AN336" s="1"/>
      <c r="AP336" s="34"/>
      <c r="AR336" s="1"/>
      <c r="AS336" s="1"/>
      <c r="AT336" s="1"/>
      <c r="AU336" s="1"/>
      <c r="AV336" s="1"/>
    </row>
    <row r="337" spans="36:48">
      <c r="AJ337" s="1"/>
      <c r="AK337" s="1"/>
      <c r="AL337" s="1"/>
      <c r="AM337" s="1"/>
      <c r="AN337" s="1"/>
      <c r="AP337" s="34"/>
      <c r="AR337" s="1"/>
      <c r="AS337" s="1"/>
      <c r="AT337" s="1"/>
      <c r="AU337" s="1"/>
      <c r="AV337" s="1"/>
    </row>
    <row r="341" spans="36:48">
      <c r="AJ341" s="1"/>
      <c r="AK341" s="1"/>
      <c r="AL341" s="1"/>
      <c r="AM341" s="1"/>
      <c r="AN341" s="1"/>
      <c r="AR341" s="1"/>
      <c r="AS341" s="1"/>
      <c r="AT341" s="1"/>
      <c r="AU341" s="1"/>
      <c r="AV341" s="1"/>
    </row>
    <row r="342" spans="36:48">
      <c r="AJ342" s="1"/>
      <c r="AK342" s="1"/>
      <c r="AL342" s="1"/>
      <c r="AM342" s="1"/>
      <c r="AN342" s="1"/>
      <c r="AP342" s="34"/>
      <c r="AR342" s="1"/>
      <c r="AS342" s="1"/>
      <c r="AT342" s="1"/>
      <c r="AU342" s="1"/>
      <c r="AV342" s="1"/>
    </row>
    <row r="343" spans="36:48">
      <c r="AJ343" s="1"/>
      <c r="AK343" s="1"/>
      <c r="AL343" s="1"/>
      <c r="AM343" s="1"/>
      <c r="AN343" s="1"/>
      <c r="AP343" s="34"/>
      <c r="AR343" s="1"/>
      <c r="AS343" s="1"/>
      <c r="AT343" s="1"/>
      <c r="AU343" s="1"/>
      <c r="AV343" s="1"/>
    </row>
    <row r="344" spans="36:48">
      <c r="AJ344" s="1"/>
      <c r="AK344" s="1"/>
      <c r="AL344" s="1"/>
      <c r="AM344" s="1"/>
      <c r="AN344" s="1"/>
      <c r="AP344" s="34"/>
      <c r="AR344" s="1"/>
      <c r="AS344" s="1"/>
      <c r="AT344" s="1"/>
      <c r="AU344" s="1"/>
      <c r="AV344" s="1"/>
    </row>
    <row r="348" spans="36:48">
      <c r="AJ348" s="1"/>
      <c r="AK348" s="1"/>
      <c r="AL348" s="1"/>
      <c r="AM348" s="1"/>
      <c r="AN348" s="1"/>
    </row>
    <row r="349" spans="36:48">
      <c r="AJ349" s="1"/>
      <c r="AK349" s="1"/>
      <c r="AL349" s="1"/>
      <c r="AM349" s="1"/>
      <c r="AN349" s="1"/>
    </row>
    <row r="350" spans="36:48">
      <c r="AJ350" s="1"/>
      <c r="AK350" s="1"/>
      <c r="AL350" s="1"/>
      <c r="AM350" s="1"/>
      <c r="AN350" s="1"/>
    </row>
    <row r="351" spans="36:48">
      <c r="AJ351" s="1"/>
      <c r="AK351" s="1"/>
      <c r="AL351" s="1"/>
      <c r="AM351" s="1"/>
      <c r="AN351" s="1"/>
    </row>
    <row r="355" spans="36:40">
      <c r="AJ355" s="1"/>
      <c r="AK355" s="1"/>
      <c r="AL355" s="1"/>
      <c r="AM355" s="1"/>
      <c r="AN355" s="1"/>
    </row>
    <row r="356" spans="36:40">
      <c r="AJ356" s="1"/>
      <c r="AK356" s="1"/>
      <c r="AL356" s="1"/>
      <c r="AM356" s="1"/>
      <c r="AN356" s="1"/>
    </row>
    <row r="357" spans="36:40">
      <c r="AJ357" s="1"/>
      <c r="AK357" s="1"/>
      <c r="AL357" s="1"/>
      <c r="AM357" s="1"/>
      <c r="AN357" s="1"/>
    </row>
    <row r="358" spans="36:40">
      <c r="AJ358" s="1"/>
      <c r="AK358" s="1"/>
      <c r="AL358" s="1"/>
      <c r="AM358" s="1"/>
      <c r="AN358" s="1"/>
    </row>
    <row r="362" spans="36:40">
      <c r="AJ362" s="1"/>
      <c r="AK362" s="1"/>
      <c r="AL362" s="1"/>
      <c r="AM362" s="1"/>
      <c r="AN362" s="1"/>
    </row>
    <row r="363" spans="36:40">
      <c r="AJ363" s="1"/>
      <c r="AK363" s="1"/>
      <c r="AL363" s="1"/>
      <c r="AM363" s="1"/>
      <c r="AN363" s="1"/>
    </row>
    <row r="364" spans="36:40">
      <c r="AJ364" s="1"/>
      <c r="AK364" s="1"/>
      <c r="AL364" s="1"/>
      <c r="AM364" s="1"/>
      <c r="AN364" s="1"/>
    </row>
    <row r="365" spans="36:40">
      <c r="AJ365" s="1"/>
      <c r="AK365" s="1"/>
      <c r="AL365" s="1"/>
      <c r="AM365" s="1"/>
      <c r="AN365" s="1"/>
    </row>
    <row r="369" spans="36:40">
      <c r="AJ369" s="1"/>
      <c r="AK369" s="1"/>
      <c r="AL369" s="1"/>
      <c r="AM369" s="1"/>
      <c r="AN369" s="1"/>
    </row>
    <row r="370" spans="36:40">
      <c r="AJ370" s="1"/>
      <c r="AK370" s="1"/>
      <c r="AL370" s="1"/>
      <c r="AM370" s="1"/>
      <c r="AN370" s="1"/>
    </row>
    <row r="371" spans="36:40">
      <c r="AJ371" s="1"/>
      <c r="AK371" s="1"/>
      <c r="AL371" s="1"/>
      <c r="AM371" s="1"/>
      <c r="AN371" s="1"/>
    </row>
    <row r="372" spans="36:40">
      <c r="AJ372" s="1"/>
      <c r="AK372" s="1"/>
      <c r="AL372" s="1"/>
      <c r="AM372" s="1"/>
      <c r="AN372" s="1"/>
    </row>
    <row r="376" spans="36:40">
      <c r="AJ376" s="1"/>
      <c r="AK376" s="1"/>
      <c r="AL376" s="1"/>
      <c r="AM376" s="1"/>
      <c r="AN376" s="1"/>
    </row>
    <row r="377" spans="36:40">
      <c r="AJ377" s="1"/>
      <c r="AK377" s="1"/>
      <c r="AL377" s="1"/>
      <c r="AM377" s="1"/>
      <c r="AN377" s="1"/>
    </row>
    <row r="378" spans="36:40">
      <c r="AJ378" s="1"/>
      <c r="AK378" s="1"/>
      <c r="AL378" s="1"/>
      <c r="AM378" s="1"/>
      <c r="AN378" s="1"/>
    </row>
    <row r="379" spans="36:40">
      <c r="AJ379" s="1"/>
      <c r="AK379" s="1"/>
      <c r="AL379" s="1"/>
      <c r="AM379" s="1"/>
      <c r="AN379" s="1"/>
    </row>
    <row r="383" spans="36:40">
      <c r="AJ383" s="1"/>
      <c r="AK383" s="1"/>
      <c r="AL383" s="1"/>
      <c r="AM383" s="1"/>
      <c r="AN383" s="1"/>
    </row>
    <row r="384" spans="36:40">
      <c r="AJ384" s="1"/>
      <c r="AK384" s="1"/>
      <c r="AL384" s="1"/>
      <c r="AM384" s="1"/>
      <c r="AN384" s="1"/>
    </row>
    <row r="385" spans="36:40">
      <c r="AJ385" s="1"/>
      <c r="AK385" s="1"/>
      <c r="AL385" s="1"/>
      <c r="AM385" s="1"/>
      <c r="AN385" s="1"/>
    </row>
    <row r="386" spans="36:40">
      <c r="AJ386" s="1"/>
      <c r="AK386" s="1"/>
      <c r="AL386" s="1"/>
      <c r="AM386" s="1"/>
      <c r="AN386" s="1"/>
    </row>
    <row r="390" spans="36:40">
      <c r="AJ390" s="1"/>
      <c r="AK390" s="1"/>
      <c r="AL390" s="1"/>
      <c r="AM390" s="1"/>
      <c r="AN390" s="1"/>
    </row>
    <row r="391" spans="36:40">
      <c r="AJ391" s="1"/>
      <c r="AK391" s="1"/>
      <c r="AL391" s="1"/>
      <c r="AM391" s="1"/>
      <c r="AN391" s="1"/>
    </row>
    <row r="392" spans="36:40">
      <c r="AJ392" s="1"/>
      <c r="AK392" s="1"/>
      <c r="AL392" s="1"/>
      <c r="AM392" s="1"/>
      <c r="AN392" s="1"/>
    </row>
    <row r="393" spans="36:40">
      <c r="AJ393" s="1"/>
      <c r="AK393" s="1"/>
      <c r="AL393" s="1"/>
      <c r="AM393" s="1"/>
      <c r="AN393" s="1"/>
    </row>
    <row r="397" spans="36:40">
      <c r="AJ397" s="1"/>
      <c r="AK397" s="1"/>
      <c r="AL397" s="1"/>
      <c r="AM397" s="1"/>
      <c r="AN397" s="1"/>
    </row>
    <row r="398" spans="36:40">
      <c r="AJ398" s="1"/>
      <c r="AK398" s="1"/>
      <c r="AL398" s="1"/>
      <c r="AM398" s="1"/>
      <c r="AN398" s="1"/>
    </row>
    <row r="399" spans="36:40">
      <c r="AJ399" s="1"/>
      <c r="AK399" s="1"/>
      <c r="AL399" s="1"/>
      <c r="AM399" s="1"/>
      <c r="AN399" s="1"/>
    </row>
    <row r="400" spans="36:40">
      <c r="AJ400" s="1"/>
      <c r="AK400" s="1"/>
      <c r="AL400" s="1"/>
      <c r="AM400" s="1"/>
      <c r="AN400" s="1"/>
    </row>
    <row r="404" spans="36:40">
      <c r="AJ404" s="1"/>
      <c r="AK404" s="1"/>
      <c r="AL404" s="1"/>
      <c r="AM404" s="1"/>
      <c r="AN404" s="1"/>
    </row>
    <row r="405" spans="36:40">
      <c r="AJ405" s="1"/>
      <c r="AK405" s="1"/>
      <c r="AL405" s="1"/>
      <c r="AM405" s="1"/>
      <c r="AN405" s="1"/>
    </row>
    <row r="406" spans="36:40">
      <c r="AJ406" s="1"/>
      <c r="AK406" s="1"/>
      <c r="AL406" s="1"/>
      <c r="AM406" s="1"/>
      <c r="AN406" s="1"/>
    </row>
    <row r="407" spans="36:40">
      <c r="AJ407" s="1"/>
      <c r="AK407" s="1"/>
      <c r="AL407" s="1"/>
      <c r="AM407" s="1"/>
      <c r="AN407" s="1"/>
    </row>
    <row r="411" spans="36:40">
      <c r="AJ411" s="1"/>
      <c r="AK411" s="1"/>
      <c r="AL411" s="1"/>
      <c r="AM411" s="1"/>
      <c r="AN411" s="1"/>
    </row>
    <row r="412" spans="36:40">
      <c r="AJ412" s="1"/>
      <c r="AK412" s="1"/>
      <c r="AL412" s="1"/>
      <c r="AM412" s="1"/>
      <c r="AN412" s="1"/>
    </row>
    <row r="413" spans="36:40">
      <c r="AJ413" s="1"/>
      <c r="AK413" s="1"/>
      <c r="AL413" s="1"/>
      <c r="AM413" s="1"/>
      <c r="AN413" s="1"/>
    </row>
    <row r="414" spans="36:40">
      <c r="AJ414" s="1"/>
      <c r="AK414" s="1"/>
      <c r="AL414" s="1"/>
      <c r="AM414" s="1"/>
      <c r="AN414" s="1"/>
    </row>
    <row r="418" spans="36:40">
      <c r="AJ418" s="1"/>
      <c r="AK418" s="1"/>
      <c r="AL418" s="1"/>
      <c r="AM418" s="1"/>
      <c r="AN418" s="1"/>
    </row>
    <row r="419" spans="36:40">
      <c r="AJ419" s="1"/>
      <c r="AK419" s="1"/>
      <c r="AL419" s="1"/>
      <c r="AM419" s="1"/>
      <c r="AN419" s="1"/>
    </row>
    <row r="420" spans="36:40">
      <c r="AJ420" s="1"/>
      <c r="AK420" s="1"/>
      <c r="AL420" s="1"/>
      <c r="AM420" s="1"/>
      <c r="AN420" s="1"/>
    </row>
    <row r="421" spans="36:40">
      <c r="AJ421" s="1"/>
      <c r="AK421" s="1"/>
      <c r="AL421" s="1"/>
      <c r="AM421" s="1"/>
      <c r="AN421" s="1"/>
    </row>
    <row r="425" spans="36:40">
      <c r="AJ425" s="1"/>
      <c r="AK425" s="1"/>
      <c r="AL425" s="1"/>
      <c r="AM425" s="1"/>
      <c r="AN425" s="1"/>
    </row>
    <row r="426" spans="36:40">
      <c r="AJ426" s="1"/>
      <c r="AK426" s="1"/>
      <c r="AL426" s="1"/>
      <c r="AM426" s="1"/>
      <c r="AN426" s="1"/>
    </row>
    <row r="427" spans="36:40">
      <c r="AJ427" s="1"/>
      <c r="AK427" s="1"/>
      <c r="AL427" s="1"/>
      <c r="AM427" s="1"/>
      <c r="AN427" s="1"/>
    </row>
    <row r="428" spans="36:40">
      <c r="AJ428" s="1"/>
      <c r="AK428" s="1"/>
      <c r="AL428" s="1"/>
      <c r="AM428" s="1"/>
      <c r="AN428" s="1"/>
    </row>
    <row r="432" spans="36:40">
      <c r="AJ432" s="1"/>
      <c r="AK432" s="1"/>
      <c r="AL432" s="1"/>
      <c r="AM432" s="1"/>
      <c r="AN432" s="1"/>
    </row>
    <row r="433" spans="36:40">
      <c r="AJ433" s="1"/>
      <c r="AK433" s="1"/>
      <c r="AL433" s="1"/>
      <c r="AM433" s="1"/>
      <c r="AN433" s="1"/>
    </row>
    <row r="434" spans="36:40">
      <c r="AJ434" s="1"/>
      <c r="AK434" s="1"/>
      <c r="AL434" s="1"/>
      <c r="AM434" s="1"/>
      <c r="AN434" s="1"/>
    </row>
    <row r="435" spans="36:40">
      <c r="AJ435" s="1"/>
      <c r="AK435" s="1"/>
      <c r="AL435" s="1"/>
      <c r="AM435" s="1"/>
      <c r="AN435" s="1"/>
    </row>
    <row r="439" spans="36:40">
      <c r="AJ439" s="1"/>
      <c r="AK439" s="1"/>
      <c r="AL439" s="1"/>
      <c r="AM439" s="1"/>
      <c r="AN439" s="1"/>
    </row>
    <row r="440" spans="36:40">
      <c r="AJ440" s="1"/>
      <c r="AK440" s="1"/>
      <c r="AL440" s="1"/>
      <c r="AM440" s="1"/>
      <c r="AN440" s="1"/>
    </row>
    <row r="441" spans="36:40">
      <c r="AJ441" s="1"/>
      <c r="AK441" s="1"/>
      <c r="AL441" s="1"/>
      <c r="AM441" s="1"/>
      <c r="AN441" s="1"/>
    </row>
    <row r="442" spans="36:40">
      <c r="AJ442" s="1"/>
      <c r="AK442" s="1"/>
      <c r="AL442" s="1"/>
      <c r="AM442" s="1"/>
      <c r="AN442" s="1"/>
    </row>
    <row r="446" spans="36:40">
      <c r="AJ446" s="1"/>
      <c r="AK446" s="1"/>
      <c r="AL446" s="1"/>
      <c r="AM446" s="1"/>
      <c r="AN446" s="1"/>
    </row>
    <row r="447" spans="36:40">
      <c r="AJ447" s="1"/>
      <c r="AK447" s="1"/>
      <c r="AL447" s="1"/>
      <c r="AM447" s="1"/>
      <c r="AN447" s="1"/>
    </row>
    <row r="448" spans="36:40">
      <c r="AJ448" s="1"/>
      <c r="AK448" s="1"/>
      <c r="AL448" s="1"/>
      <c r="AM448" s="1"/>
      <c r="AN448" s="1"/>
    </row>
    <row r="449" spans="36:40">
      <c r="AJ449" s="1"/>
      <c r="AK449" s="1"/>
      <c r="AL449" s="1"/>
      <c r="AM449" s="1"/>
      <c r="AN449" s="1"/>
    </row>
    <row r="453" spans="36:40">
      <c r="AJ453" s="1"/>
      <c r="AK453" s="1"/>
      <c r="AL453" s="1"/>
      <c r="AM453" s="1"/>
      <c r="AN453" s="1"/>
    </row>
    <row r="454" spans="36:40">
      <c r="AJ454" s="1"/>
      <c r="AK454" s="1"/>
      <c r="AL454" s="1"/>
      <c r="AM454" s="1"/>
      <c r="AN454" s="1"/>
    </row>
    <row r="455" spans="36:40">
      <c r="AJ455" s="1"/>
      <c r="AK455" s="1"/>
      <c r="AL455" s="1"/>
      <c r="AM455" s="1"/>
      <c r="AN455" s="1"/>
    </row>
    <row r="456" spans="36:40">
      <c r="AJ456" s="1"/>
      <c r="AK456" s="1"/>
      <c r="AL456" s="1"/>
      <c r="AM456" s="1"/>
      <c r="AN456" s="1"/>
    </row>
  </sheetData>
  <mergeCells count="13">
    <mergeCell ref="CD1:CJ1"/>
    <mergeCell ref="CL1:CR1"/>
    <mergeCell ref="CT1:CZ1"/>
    <mergeCell ref="AX1:BD1"/>
    <mergeCell ref="BF1:BL1"/>
    <mergeCell ref="J1:P1"/>
    <mergeCell ref="BN1:BT1"/>
    <mergeCell ref="BV1:CB1"/>
    <mergeCell ref="A1:H1"/>
    <mergeCell ref="R1:X1"/>
    <mergeCell ref="Z1:AF1"/>
    <mergeCell ref="AP1:AV1"/>
    <mergeCell ref="AH1:AN1"/>
  </mergeCells>
  <conditionalFormatting sqref="BG11">
    <cfRule type="cellIs" dxfId="274" priority="269" operator="greaterThan">
      <formula>0</formula>
    </cfRule>
    <cfRule type="cellIs" dxfId="273" priority="270" operator="lessThan">
      <formula>0</formula>
    </cfRule>
  </conditionalFormatting>
  <conditionalFormatting sqref="BG46">
    <cfRule type="cellIs" dxfId="272" priority="177" operator="greaterThan">
      <formula>0</formula>
    </cfRule>
    <cfRule type="cellIs" dxfId="271" priority="178" operator="lessThan">
      <formula>0</formula>
    </cfRule>
  </conditionalFormatting>
  <conditionalFormatting sqref="BG60">
    <cfRule type="cellIs" dxfId="270" priority="175" operator="greaterThan">
      <formula>0</formula>
    </cfRule>
    <cfRule type="cellIs" dxfId="269" priority="176" operator="lessThan">
      <formula>0</formula>
    </cfRule>
  </conditionalFormatting>
  <conditionalFormatting sqref="BG67">
    <cfRule type="cellIs" dxfId="268" priority="173" operator="greaterThan">
      <formula>0</formula>
    </cfRule>
    <cfRule type="cellIs" dxfId="267" priority="174" operator="lessThan">
      <formula>0</formula>
    </cfRule>
  </conditionalFormatting>
  <conditionalFormatting sqref="BG81">
    <cfRule type="cellIs" dxfId="266" priority="171" operator="greaterThan">
      <formula>0</formula>
    </cfRule>
    <cfRule type="cellIs" dxfId="265" priority="172" operator="lessThan">
      <formula>0</formula>
    </cfRule>
  </conditionalFormatting>
  <conditionalFormatting sqref="BG284">
    <cfRule type="cellIs" dxfId="264" priority="111" operator="greaterThan">
      <formula>0</formula>
    </cfRule>
    <cfRule type="cellIs" dxfId="263" priority="112" operator="lessThan">
      <formula>0</formula>
    </cfRule>
  </conditionalFormatting>
  <conditionalFormatting sqref="BG88">
    <cfRule type="cellIs" dxfId="262" priority="169" operator="greaterThan">
      <formula>0</formula>
    </cfRule>
    <cfRule type="cellIs" dxfId="261" priority="170" operator="lessThan">
      <formula>0</formula>
    </cfRule>
  </conditionalFormatting>
  <conditionalFormatting sqref="BG116">
    <cfRule type="cellIs" dxfId="260" priority="159" operator="greaterThan">
      <formula>0</formula>
    </cfRule>
    <cfRule type="cellIs" dxfId="259" priority="160" operator="lessThan">
      <formula>0</formula>
    </cfRule>
  </conditionalFormatting>
  <conditionalFormatting sqref="BG102">
    <cfRule type="cellIs" dxfId="258" priority="163" operator="greaterThan">
      <formula>0</formula>
    </cfRule>
    <cfRule type="cellIs" dxfId="257" priority="164" operator="lessThan">
      <formula>0</formula>
    </cfRule>
  </conditionalFormatting>
  <conditionalFormatting sqref="BG109">
    <cfRule type="cellIs" dxfId="256" priority="161" operator="greaterThan">
      <formula>0</formula>
    </cfRule>
    <cfRule type="cellIs" dxfId="255" priority="162" operator="lessThan">
      <formula>0</formula>
    </cfRule>
  </conditionalFormatting>
  <conditionalFormatting sqref="BG123">
    <cfRule type="cellIs" dxfId="254" priority="157" operator="greaterThan">
      <formula>0</formula>
    </cfRule>
    <cfRule type="cellIs" dxfId="253" priority="158" operator="lessThan">
      <formula>0</formula>
    </cfRule>
  </conditionalFormatting>
  <conditionalFormatting sqref="BG130">
    <cfRule type="cellIs" dxfId="252" priority="155" operator="greaterThan">
      <formula>0</formula>
    </cfRule>
    <cfRule type="cellIs" dxfId="251" priority="156" operator="lessThan">
      <formula>0</formula>
    </cfRule>
  </conditionalFormatting>
  <conditionalFormatting sqref="BG144">
    <cfRule type="cellIs" dxfId="250" priority="153" operator="greaterThan">
      <formula>0</formula>
    </cfRule>
    <cfRule type="cellIs" dxfId="249" priority="154" operator="lessThan">
      <formula>0</formula>
    </cfRule>
  </conditionalFormatting>
  <conditionalFormatting sqref="BG151">
    <cfRule type="cellIs" dxfId="248" priority="151" operator="greaterThan">
      <formula>0</formula>
    </cfRule>
    <cfRule type="cellIs" dxfId="247" priority="152" operator="lessThan">
      <formula>0</formula>
    </cfRule>
  </conditionalFormatting>
  <conditionalFormatting sqref="BG18">
    <cfRule type="cellIs" dxfId="246" priority="185" operator="greaterThan">
      <formula>0</formula>
    </cfRule>
    <cfRule type="cellIs" dxfId="245" priority="186" operator="lessThan">
      <formula>0</formula>
    </cfRule>
  </conditionalFormatting>
  <conditionalFormatting sqref="BG25">
    <cfRule type="cellIs" dxfId="244" priority="183" operator="greaterThan">
      <formula>0</formula>
    </cfRule>
    <cfRule type="cellIs" dxfId="243" priority="184" operator="lessThan">
      <formula>0</formula>
    </cfRule>
  </conditionalFormatting>
  <conditionalFormatting sqref="BG32">
    <cfRule type="cellIs" dxfId="242" priority="181" operator="greaterThan">
      <formula>0</formula>
    </cfRule>
    <cfRule type="cellIs" dxfId="241" priority="182" operator="lessThan">
      <formula>0</formula>
    </cfRule>
  </conditionalFormatting>
  <conditionalFormatting sqref="BG39">
    <cfRule type="cellIs" dxfId="240" priority="179" operator="greaterThan">
      <formula>0</formula>
    </cfRule>
    <cfRule type="cellIs" dxfId="239" priority="180" operator="lessThan">
      <formula>0</formula>
    </cfRule>
  </conditionalFormatting>
  <conditionalFormatting sqref="BG165">
    <cfRule type="cellIs" dxfId="238" priority="149" operator="greaterThan">
      <formula>0</formula>
    </cfRule>
    <cfRule type="cellIs" dxfId="237" priority="150" operator="lessThan">
      <formula>0</formula>
    </cfRule>
  </conditionalFormatting>
  <conditionalFormatting sqref="BG172">
    <cfRule type="cellIs" dxfId="236" priority="147" operator="greaterThan">
      <formula>0</formula>
    </cfRule>
    <cfRule type="cellIs" dxfId="235" priority="148" operator="lessThan">
      <formula>0</formula>
    </cfRule>
  </conditionalFormatting>
  <conditionalFormatting sqref="BG95">
    <cfRule type="cellIs" dxfId="234" priority="145" operator="greaterThan">
      <formula>0</formula>
    </cfRule>
    <cfRule type="cellIs" dxfId="233" priority="146" operator="lessThan">
      <formula>0</formula>
    </cfRule>
  </conditionalFormatting>
  <conditionalFormatting sqref="BG186">
    <cfRule type="cellIs" dxfId="232" priority="139" operator="greaterThan">
      <formula>0</formula>
    </cfRule>
    <cfRule type="cellIs" dxfId="231" priority="140" operator="lessThan">
      <formula>0</formula>
    </cfRule>
  </conditionalFormatting>
  <conditionalFormatting sqref="BG193">
    <cfRule type="cellIs" dxfId="230" priority="137" operator="greaterThan">
      <formula>0</formula>
    </cfRule>
    <cfRule type="cellIs" dxfId="229" priority="138" operator="lessThan">
      <formula>0</formula>
    </cfRule>
  </conditionalFormatting>
  <conditionalFormatting sqref="BG200">
    <cfRule type="cellIs" dxfId="228" priority="135" operator="greaterThan">
      <formula>0</formula>
    </cfRule>
    <cfRule type="cellIs" dxfId="227" priority="136" operator="lessThan">
      <formula>0</formula>
    </cfRule>
  </conditionalFormatting>
  <conditionalFormatting sqref="BG207">
    <cfRule type="cellIs" dxfId="226" priority="133" operator="greaterThan">
      <formula>0</formula>
    </cfRule>
    <cfRule type="cellIs" dxfId="225" priority="134" operator="lessThan">
      <formula>0</formula>
    </cfRule>
  </conditionalFormatting>
  <conditionalFormatting sqref="BG214">
    <cfRule type="cellIs" dxfId="224" priority="131" operator="greaterThan">
      <formula>0</formula>
    </cfRule>
    <cfRule type="cellIs" dxfId="223" priority="132" operator="lessThan">
      <formula>0</formula>
    </cfRule>
  </conditionalFormatting>
  <conditionalFormatting sqref="BG228">
    <cfRule type="cellIs" dxfId="222" priority="129" operator="greaterThan">
      <formula>0</formula>
    </cfRule>
    <cfRule type="cellIs" dxfId="221" priority="130" operator="lessThan">
      <formula>0</formula>
    </cfRule>
  </conditionalFormatting>
  <conditionalFormatting sqref="BG235">
    <cfRule type="cellIs" dxfId="220" priority="127" operator="greaterThan">
      <formula>0</formula>
    </cfRule>
    <cfRule type="cellIs" dxfId="219" priority="128" operator="lessThan">
      <formula>0</formula>
    </cfRule>
  </conditionalFormatting>
  <conditionalFormatting sqref="BG249">
    <cfRule type="cellIs" dxfId="218" priority="125" operator="greaterThan">
      <formula>0</formula>
    </cfRule>
    <cfRule type="cellIs" dxfId="217" priority="126" operator="lessThan">
      <formula>0</formula>
    </cfRule>
  </conditionalFormatting>
  <conditionalFormatting sqref="BG256">
    <cfRule type="cellIs" dxfId="216" priority="123" operator="greaterThan">
      <formula>0</formula>
    </cfRule>
    <cfRule type="cellIs" dxfId="215" priority="124" operator="lessThan">
      <formula>0</formula>
    </cfRule>
  </conditionalFormatting>
  <conditionalFormatting sqref="BG179">
    <cfRule type="cellIs" dxfId="214" priority="121" operator="greaterThan">
      <formula>0</formula>
    </cfRule>
    <cfRule type="cellIs" dxfId="213" priority="122" operator="lessThan">
      <formula>0</formula>
    </cfRule>
  </conditionalFormatting>
  <conditionalFormatting sqref="BG270">
    <cfRule type="cellIs" dxfId="212" priority="115" operator="greaterThan">
      <formula>0</formula>
    </cfRule>
    <cfRule type="cellIs" dxfId="211" priority="116" operator="lessThan">
      <formula>0</formula>
    </cfRule>
  </conditionalFormatting>
  <conditionalFormatting sqref="BG277">
    <cfRule type="cellIs" dxfId="210" priority="113" operator="greaterThan">
      <formula>0</formula>
    </cfRule>
    <cfRule type="cellIs" dxfId="209" priority="114" operator="lessThan">
      <formula>0</formula>
    </cfRule>
  </conditionalFormatting>
  <conditionalFormatting sqref="BG291">
    <cfRule type="cellIs" dxfId="208" priority="109" operator="greaterThan">
      <formula>0</formula>
    </cfRule>
    <cfRule type="cellIs" dxfId="207" priority="110" operator="lessThan">
      <formula>0</formula>
    </cfRule>
  </conditionalFormatting>
  <conditionalFormatting sqref="BG298">
    <cfRule type="cellIs" dxfId="206" priority="107" operator="greaterThan">
      <formula>0</formula>
    </cfRule>
    <cfRule type="cellIs" dxfId="205" priority="108" operator="lessThan">
      <formula>0</formula>
    </cfRule>
  </conditionalFormatting>
  <conditionalFormatting sqref="BG74">
    <cfRule type="cellIs" dxfId="204" priority="9" operator="greaterThan">
      <formula>0</formula>
    </cfRule>
    <cfRule type="cellIs" dxfId="203" priority="10" operator="lessThan">
      <formula>0</formula>
    </cfRule>
  </conditionalFormatting>
  <conditionalFormatting sqref="BG137">
    <cfRule type="cellIs" dxfId="202" priority="7" operator="greaterThan">
      <formula>0</formula>
    </cfRule>
    <cfRule type="cellIs" dxfId="201" priority="8" operator="lessThan">
      <formula>0</formula>
    </cfRule>
  </conditionalFormatting>
  <conditionalFormatting sqref="BG158">
    <cfRule type="cellIs" dxfId="200" priority="5" operator="greaterThan">
      <formula>0</formula>
    </cfRule>
    <cfRule type="cellIs" dxfId="199" priority="6" operator="lessThan">
      <formula>0</formula>
    </cfRule>
  </conditionalFormatting>
  <conditionalFormatting sqref="BG221">
    <cfRule type="cellIs" dxfId="198" priority="3" operator="greaterThan">
      <formula>0</formula>
    </cfRule>
    <cfRule type="cellIs" dxfId="197" priority="4" operator="lessThan">
      <formula>0</formula>
    </cfRule>
  </conditionalFormatting>
  <conditionalFormatting sqref="BG263">
    <cfRule type="cellIs" dxfId="196" priority="97" operator="greaterThan">
      <formula>0</formula>
    </cfRule>
    <cfRule type="cellIs" dxfId="195" priority="98" operator="lessThan">
      <formula>0</formula>
    </cfRule>
  </conditionalFormatting>
  <conditionalFormatting sqref="BG53">
    <cfRule type="cellIs" dxfId="194" priority="11" operator="greaterThan">
      <formula>0</formula>
    </cfRule>
    <cfRule type="cellIs" dxfId="193" priority="12" operator="lessThan">
      <formula>0</formula>
    </cfRule>
  </conditionalFormatting>
  <conditionalFormatting sqref="BG242">
    <cfRule type="cellIs" dxfId="192" priority="1" operator="greaterThan">
      <formula>0</formula>
    </cfRule>
    <cfRule type="cellIs" dxfId="191" priority="2" operator="lessThan">
      <formula>0</formula>
    </cfRule>
  </conditionalFormatting>
  <pageMargins left="0.7" right="0.7" top="0.75" bottom="0.75" header="0.3" footer="0.3"/>
  <ignoredErrors>
    <ignoredError sqref="AS6:AU9 AS121:AU121 AS233:AU233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17A9-2B14-4C07-90CA-C26C211DA8F0}">
  <sheetPr>
    <tabColor theme="9" tint="-0.249977111117893"/>
  </sheetPr>
  <dimension ref="A1:CZ232"/>
  <sheetViews>
    <sheetView topLeftCell="BX1" workbookViewId="0">
      <pane ySplit="9" topLeftCell="A85" activePane="bottomLeft" state="frozen"/>
      <selection pane="bottomLeft" activeCell="CD2" sqref="CD1:CD1048576"/>
    </sheetView>
  </sheetViews>
  <sheetFormatPr defaultRowHeight="15"/>
  <cols>
    <col min="1" max="1" width="9.140625" style="9"/>
    <col min="10" max="10" width="9.140625" style="9"/>
    <col min="18" max="18" width="9.140625" style="9"/>
    <col min="26" max="26" width="9.140625" style="9"/>
    <col min="34" max="34" width="9.140625" style="9"/>
    <col min="42" max="42" width="9.140625" style="9"/>
    <col min="50" max="50" width="9.140625" style="9"/>
    <col min="58" max="58" width="9.140625" style="9"/>
  </cols>
  <sheetData>
    <row r="1" spans="1:104">
      <c r="A1" s="80" t="s">
        <v>36</v>
      </c>
      <c r="B1" s="80"/>
      <c r="C1" s="80"/>
      <c r="D1" s="80"/>
      <c r="E1" s="80"/>
      <c r="F1" s="80"/>
      <c r="G1" s="80"/>
      <c r="H1" s="80"/>
      <c r="J1" s="80" t="s">
        <v>75</v>
      </c>
      <c r="K1" s="80"/>
      <c r="L1" s="80"/>
      <c r="M1" s="80"/>
      <c r="N1" s="80"/>
      <c r="O1" s="80"/>
      <c r="P1" s="80"/>
      <c r="R1" s="80" t="s">
        <v>35</v>
      </c>
      <c r="S1" s="80"/>
      <c r="T1" s="80"/>
      <c r="U1" s="80"/>
      <c r="V1" s="80"/>
      <c r="W1" s="80"/>
      <c r="X1" s="80"/>
      <c r="Z1" s="80" t="s">
        <v>69</v>
      </c>
      <c r="AA1" s="80"/>
      <c r="AB1" s="80"/>
      <c r="AC1" s="80"/>
      <c r="AD1" s="80"/>
      <c r="AE1" s="80"/>
      <c r="AF1" s="80"/>
      <c r="AH1" s="80" t="s">
        <v>71</v>
      </c>
      <c r="AI1" s="80"/>
      <c r="AJ1" s="80"/>
      <c r="AK1" s="80"/>
      <c r="AL1" s="80"/>
      <c r="AM1" s="80"/>
      <c r="AN1" s="80"/>
      <c r="AP1" s="80" t="s">
        <v>70</v>
      </c>
      <c r="AQ1" s="80"/>
      <c r="AR1" s="80"/>
      <c r="AS1" s="80"/>
      <c r="AT1" s="80"/>
      <c r="AU1" s="80"/>
      <c r="AV1" s="80"/>
      <c r="AX1" s="81" t="s">
        <v>73</v>
      </c>
      <c r="AY1" s="81"/>
      <c r="AZ1" s="81"/>
      <c r="BA1" s="81"/>
      <c r="BB1" s="81"/>
      <c r="BC1" s="81"/>
      <c r="BD1" s="81"/>
      <c r="BF1" s="81" t="s">
        <v>74</v>
      </c>
      <c r="BG1" s="81"/>
      <c r="BH1" s="81"/>
      <c r="BI1" s="81"/>
      <c r="BJ1" s="81"/>
      <c r="BK1" s="81"/>
      <c r="BL1" s="81"/>
      <c r="BN1" s="82" t="s">
        <v>170</v>
      </c>
      <c r="BO1" s="82"/>
      <c r="BP1" s="82"/>
      <c r="BQ1" s="82"/>
      <c r="BR1" s="82"/>
      <c r="BS1" s="82"/>
      <c r="BT1" s="82"/>
      <c r="BV1" s="82" t="s">
        <v>171</v>
      </c>
      <c r="BW1" s="82"/>
      <c r="BX1" s="82"/>
      <c r="BY1" s="82"/>
      <c r="BZ1" s="82"/>
      <c r="CA1" s="82"/>
      <c r="CB1" s="82"/>
      <c r="CD1" s="83" t="s">
        <v>173</v>
      </c>
      <c r="CE1" s="83"/>
      <c r="CF1" s="83"/>
      <c r="CG1" s="83"/>
      <c r="CH1" s="83"/>
      <c r="CI1" s="83"/>
      <c r="CJ1" s="83"/>
      <c r="CL1" s="83" t="s">
        <v>174</v>
      </c>
      <c r="CM1" s="83"/>
      <c r="CN1" s="83"/>
      <c r="CO1" s="83"/>
      <c r="CP1" s="83"/>
      <c r="CQ1" s="83"/>
      <c r="CR1" s="83"/>
      <c r="CT1" s="83" t="s">
        <v>172</v>
      </c>
      <c r="CU1" s="83"/>
      <c r="CV1" s="83"/>
      <c r="CW1" s="83"/>
      <c r="CX1" s="83"/>
      <c r="CY1" s="83"/>
      <c r="CZ1" s="83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30</v>
      </c>
      <c r="BJ4" s="38">
        <f ca="1">COUNTIF(BG:BG,"&gt;0")</f>
        <v>16</v>
      </c>
      <c r="BK4" s="38">
        <f ca="1">COUNTIF(BG:BG,"&lt;0")</f>
        <v>14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AVERAGEIFS($AJ$10:$AJ$218,$AI$10:$AI$218,$AI5)</f>
        <v>0.9821080262606553</v>
      </c>
      <c r="AK5" s="1">
        <f ca="1">AVERAGEIFS($AK$10:$AK$218,$AI$10:$AI$218,$AI5)</f>
        <v>1.7891973739344574E-2</v>
      </c>
      <c r="AL5" s="1">
        <f>AVERAGEIFS($AL$10:$AL$218,$AI$10:$AI$218,$AI5)</f>
        <v>0</v>
      </c>
      <c r="AM5" s="1">
        <f>AVERAGEIFS($AM$10:$AM$218,$AI$10:$AI$218,$AI5)</f>
        <v>0</v>
      </c>
      <c r="AN5" s="1">
        <f>AVERAGEIFS($AN$10:$AN$218,$AI$10:$AI$218,$AI5)</f>
        <v>0</v>
      </c>
      <c r="AQ5" t="s">
        <v>2</v>
      </c>
      <c r="AR5" s="1">
        <f ca="1">MAX(AJ5,50%)</f>
        <v>0.9821080262606553</v>
      </c>
      <c r="AS5" s="1">
        <f ca="1">MIN(AK5,50%)</f>
        <v>1.7891973739344574E-2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2.0993739695425586</v>
      </c>
      <c r="BB5" s="10"/>
      <c r="BC5" s="10"/>
      <c r="BH5" s="10" t="s">
        <v>77</v>
      </c>
      <c r="BI5" s="37">
        <f ca="1">MIN(BG:BG)</f>
        <v>-0.29672327840947321</v>
      </c>
      <c r="BJ5" s="10"/>
      <c r="BK5" s="10"/>
      <c r="CE5" t="s">
        <v>2</v>
      </c>
      <c r="CF5" s="10"/>
      <c r="CG5" s="10">
        <f ca="1">bus!U27</f>
        <v>2.0993739695425586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ca="1">AVERAGEIFS($AJ$10:$AJ$218,$AI$10:$AI$218,$AI6)</f>
        <v>0.10344503285152472</v>
      </c>
      <c r="AK6" s="1">
        <f ca="1">AVERAGEIFS($AK$10:$AK$218,$AI$10:$AI$218,$AI6)</f>
        <v>0.20689006570304944</v>
      </c>
      <c r="AL6" s="1">
        <f ca="1">AVERAGEIFS($AL$10:$AL$218,$AI$10:$AI$218,$AI6)</f>
        <v>0.68966490144542569</v>
      </c>
      <c r="AM6" s="1">
        <f>AVERAGEIFS($AM$10:$AM$218,$AI$10:$AI$218,$AI6)</f>
        <v>0</v>
      </c>
      <c r="AN6" s="1">
        <f>AVERAGEIFS($AN$10:$AN$218,$AI$10:$AI$218,$AI6)</f>
        <v>0</v>
      </c>
      <c r="AP6" s="34">
        <f ca="1">IF(AK6&gt;=MAX(AJ6,AL6),0,(MAX(AJ6,AL6)-AK6)/(2*MAX(AJ6,AL6)+MIN(AJ6,AL6)))</f>
        <v>0.32558877053013036</v>
      </c>
      <c r="AQ6" t="s">
        <v>1</v>
      </c>
      <c r="AR6" s="1">
        <f ca="1">AJ6*(1-$AP6)</f>
        <v>6.9764491787947844E-2</v>
      </c>
      <c r="AS6" s="1">
        <f ca="1">AK6+AJ6*$AP6+AL6*$AP6</f>
        <v>0.46511775410602596</v>
      </c>
      <c r="AT6" s="1">
        <f ca="1">AL6*(1-$AP6)</f>
        <v>0.46511775410602602</v>
      </c>
      <c r="AU6" s="1">
        <v>0</v>
      </c>
      <c r="AV6" s="1">
        <v>0</v>
      </c>
      <c r="AY6" t="s">
        <v>1</v>
      </c>
      <c r="AZ6" s="10">
        <f ca="1">_xlfn.NORM.S.INV(IF(AR6=0,0.01%,AR6))</f>
        <v>-1.477547320254144</v>
      </c>
      <c r="BA6" s="10"/>
      <c r="BB6" s="10">
        <f ca="1">-_xlfn.NORM.S.INV(IF(AT6=0,0.01%,AT6))</f>
        <v>8.7548534921106591E-2</v>
      </c>
      <c r="BC6" s="10"/>
      <c r="BH6" s="10" t="s">
        <v>78</v>
      </c>
      <c r="BI6" s="37">
        <f ca="1">MAX(BG:BG)</f>
        <v>0.21964019850010913</v>
      </c>
      <c r="BJ6" s="10"/>
      <c r="BK6" s="10"/>
      <c r="CE6" t="s">
        <v>1</v>
      </c>
      <c r="CF6" s="10">
        <f ca="1">bus!T28</f>
        <v>-1.477547320254144</v>
      </c>
      <c r="CG6" s="10"/>
      <c r="CH6" s="10">
        <f ca="1">bus!V28</f>
        <v>8.7548534921106591E-2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AVERAGEIFS($AJ$10:$AJ$218,$AI$10:$AI$218,$AI7)</f>
        <v>0</v>
      </c>
      <c r="AK7" s="1">
        <f ca="1">AVERAGEIFS($AK$10:$AK$218,$AI$10:$AI$218,$AI7)</f>
        <v>4.229729316693507E-2</v>
      </c>
      <c r="AL7" s="1">
        <f ca="1">AVERAGEIFS($AL$10:$AL$218,$AI$10:$AI$218,$AI7)</f>
        <v>8.4594586333870139E-2</v>
      </c>
      <c r="AM7" s="1">
        <f ca="1">AVERAGEIFS($AM$10:$AM$218,$AI$10:$AI$218,$AI7)</f>
        <v>0.87310812049919495</v>
      </c>
      <c r="AN7" s="1">
        <f>AVERAGEIFS($AN$10:$AN$218,$AI$10:$AI$218,$AI7)</f>
        <v>0</v>
      </c>
      <c r="AP7" s="34">
        <f ca="1">IF(AL7&gt;=MAX(AK7,AM7),0,(MAX(AK7,AM7)-AL7)/(2*MAX(AK7,AM7)+MIN(AK7,AM7)))</f>
        <v>0.44087647037757161</v>
      </c>
      <c r="AQ7" t="s">
        <v>0</v>
      </c>
      <c r="AR7" s="1">
        <v>0</v>
      </c>
      <c r="AS7" s="1">
        <f ca="1">AK7*(1-$AP7)</f>
        <v>2.3649411848971357E-2</v>
      </c>
      <c r="AT7" s="1">
        <f ca="1">AL7+AK7*$AP7+AM7*$AP7</f>
        <v>0.48817529407551441</v>
      </c>
      <c r="AU7" s="1">
        <f ca="1">AM7*(1-$AP7)</f>
        <v>0.48817529407551441</v>
      </c>
      <c r="AV7" s="1">
        <v>0</v>
      </c>
      <c r="AY7" t="s">
        <v>0</v>
      </c>
      <c r="AZ7" s="10"/>
      <c r="BA7" s="10">
        <f ca="1">_xlfn.NORM.S.INV(IF(AS7=0,0.01%,AS7))</f>
        <v>-1.9836145700270014</v>
      </c>
      <c r="BB7" s="10"/>
      <c r="BC7" s="10">
        <f ca="1">-_xlfn.NORM.S.INV(IF(AU7=0,0.01%,AU7))</f>
        <v>2.9644483543209744E-2</v>
      </c>
      <c r="BH7" s="10" t="s">
        <v>79</v>
      </c>
      <c r="BI7" s="37">
        <f ca="1">AVERAGE(BG:BG)</f>
        <v>-2.4872973411822059E-2</v>
      </c>
      <c r="BJ7" s="10"/>
      <c r="BK7" s="10"/>
      <c r="CE7" t="s">
        <v>0</v>
      </c>
      <c r="CF7" s="10"/>
      <c r="CG7" s="10">
        <f ca="1">bus!U29</f>
        <v>-1.9836145700270014</v>
      </c>
      <c r="CH7" s="10"/>
      <c r="CI7" s="10">
        <f ca="1">bus!W29</f>
        <v>2.9644483543209744E-2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AVERAGEIFS($AJ$10:$AJ$218,$AI$10:$AI$218,$AI8)</f>
        <v>0</v>
      </c>
      <c r="AK8" s="1">
        <f>AVERAGEIFS($AK$10:$AK$218,$AI$10:$AI$218,$AI8)</f>
        <v>0</v>
      </c>
      <c r="AL8" s="1">
        <f ca="1">AVERAGEIFS($AL$10:$AL$218,$AI$10:$AI$218,$AI8)</f>
        <v>2.5523744059055511E-2</v>
      </c>
      <c r="AM8" s="1">
        <f ca="1">AVERAGEIFS($AM$10:$AM$218,$AI$10:$AI$218,$AI8)</f>
        <v>5.1047488118111023E-2</v>
      </c>
      <c r="AN8" s="1">
        <f ca="1">AVERAGEIFS($AN$10:$AN$218,$AI$10:$AI$218,$AI8)</f>
        <v>0.92342876782283367</v>
      </c>
      <c r="AP8" s="34">
        <f ca="1">IF(AM8&gt;=MAX(AL8,AN8),0,(MAX(AL8,AN8)-AM8)/(2*MAX(AL8,AN8)+MIN(AL8,AN8)))</f>
        <v>0.46592074443422038</v>
      </c>
      <c r="AQ8" t="s">
        <v>42</v>
      </c>
      <c r="AR8" s="1">
        <v>0</v>
      </c>
      <c r="AS8" s="1">
        <v>0</v>
      </c>
      <c r="AT8" s="1">
        <f ca="1">AL8*(1-$AP8)</f>
        <v>1.3631702226311857E-2</v>
      </c>
      <c r="AU8" s="1">
        <f ca="1">AM8+AL8*$AP8+AN8*$AP8</f>
        <v>0.4931841488868442</v>
      </c>
      <c r="AV8" s="1">
        <f ca="1">AN8*(1-$AP8)</f>
        <v>0.49318414888684414</v>
      </c>
      <c r="AY8" t="s">
        <v>42</v>
      </c>
      <c r="AZ8" s="10"/>
      <c r="BA8" s="10"/>
      <c r="BB8" s="10">
        <f ca="1">_xlfn.NORM.S.INV(IF(AT8=0,0.01%,AT8))</f>
        <v>-2.2077256387776041</v>
      </c>
      <c r="BC8" s="10"/>
      <c r="BD8" s="10">
        <f ca="1">-_xlfn.NORM.S.INV(IF(AV8=0,0.01%,AV8))</f>
        <v>1.7085636349739395E-2</v>
      </c>
      <c r="BH8" s="10" t="s">
        <v>80</v>
      </c>
      <c r="BI8" s="37">
        <f ca="1">_xlfn.STDEV.S(BG:BG)</f>
        <v>0.13610303494337705</v>
      </c>
      <c r="BJ8" s="10"/>
      <c r="BK8" s="10"/>
      <c r="CE8" t="s">
        <v>42</v>
      </c>
      <c r="CF8" s="10"/>
      <c r="CG8" s="10"/>
      <c r="CH8" s="10">
        <f ca="1">bus!V30</f>
        <v>-2.2077256387776041</v>
      </c>
      <c r="CI8" s="10"/>
      <c r="CJ8" s="10">
        <f ca="1">bus!X30</f>
        <v>1.7085636349739395E-2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OFFSET(XBD_part!A2,0,1)</f>
        <v>201802</v>
      </c>
      <c r="J10" s="9">
        <f ca="1">$A10</f>
        <v>201802</v>
      </c>
      <c r="R10" s="9">
        <f ca="1">$A10</f>
        <v>201802</v>
      </c>
      <c r="Z10" s="9">
        <f ca="1">$A10</f>
        <v>201802</v>
      </c>
      <c r="AH10" s="9">
        <f ca="1">$A10</f>
        <v>201802</v>
      </c>
      <c r="AP10" s="9">
        <f ca="1">$A10</f>
        <v>201802</v>
      </c>
      <c r="AX10" s="9">
        <f ca="1">$A10</f>
        <v>201802</v>
      </c>
      <c r="BF10" s="9">
        <f ca="1">$A10</f>
        <v>201802</v>
      </c>
      <c r="BN10" s="9">
        <f ca="1">$A10</f>
        <v>201802</v>
      </c>
      <c r="BO10" s="9">
        <v>1</v>
      </c>
      <c r="BV10" s="9">
        <f ca="1">$A10</f>
        <v>201802</v>
      </c>
      <c r="BW10" s="9">
        <v>1</v>
      </c>
      <c r="CD10" s="9">
        <f ca="1">$A10</f>
        <v>201802</v>
      </c>
      <c r="CE10" s="9">
        <v>1</v>
      </c>
      <c r="CL10" s="9">
        <f ca="1">$A10</f>
        <v>201802</v>
      </c>
      <c r="CM10" s="9">
        <v>1</v>
      </c>
      <c r="CT10" s="9">
        <f ca="1">$A10</f>
        <v>201802</v>
      </c>
      <c r="CU10" s="9">
        <v>1</v>
      </c>
    </row>
    <row r="11" spans="1:104">
      <c r="A11" s="11"/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9.1334645864039471E-2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>
        <f ca="1">VLOOKUP(CD10,regress!B:K,10,0)</f>
        <v>-0.28414613341073724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0.92391355581999357</v>
      </c>
      <c r="E12" s="1">
        <f ca="1">HLOOKUP(A10,XBD_part!$2:$7,3,0)</f>
        <v>2.6086444180006371E-2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0.92391355581999357</v>
      </c>
      <c r="M12" s="1">
        <f t="shared" ref="M12:P15" ca="1" si="0">IF(TYPE(E12)=1,IF(E12&gt;100%,100%,IF(E12&lt;0,0,E12)),E12)</f>
        <v>2.6086444180006371E-2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 ca="1">IFERROR(L12/SUM($L12:$P12),"")</f>
        <v>0.97254058507367747</v>
      </c>
      <c r="U12" s="1">
        <f t="shared" ref="U12:X15" ca="1" si="1">IFERROR(M12/SUM($L12:$P12),"")</f>
        <v>2.7459414926322496E-2</v>
      </c>
      <c r="V12" s="1">
        <f t="shared" ca="1" si="1"/>
        <v>0</v>
      </c>
      <c r="W12" s="1">
        <f t="shared" ca="1" si="1"/>
        <v>0</v>
      </c>
      <c r="X12" s="1">
        <f t="shared" ca="1" si="1"/>
        <v>0</v>
      </c>
      <c r="AA12" t="s">
        <v>2</v>
      </c>
      <c r="AB12" s="1">
        <f ca="1">IFERROR(T12,"")</f>
        <v>0.97254058507367747</v>
      </c>
      <c r="AC12" s="1">
        <f t="shared" ref="AC12:AF15" ca="1" si="2">IFERROR(U12,"")</f>
        <v>2.7459414926322496E-2</v>
      </c>
      <c r="AD12" s="1">
        <f t="shared" ca="1" si="2"/>
        <v>0</v>
      </c>
      <c r="AE12" s="1">
        <f t="shared" ca="1" si="2"/>
        <v>0</v>
      </c>
      <c r="AF12" s="1">
        <f t="shared" ca="1" si="2"/>
        <v>0</v>
      </c>
      <c r="AI12" t="s">
        <v>2</v>
      </c>
      <c r="AJ12" s="1">
        <f ca="1">IFERROR(AB12,"")</f>
        <v>0.97254058507367747</v>
      </c>
      <c r="AK12" s="1">
        <f ca="1">IF(AC12="","",SUM(AC12:AF12))</f>
        <v>2.7459414926322496E-2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0.97254058507367747</v>
      </c>
      <c r="AS12" s="1">
        <f ca="1">IF(AK12="",AS5,MIN(AK12,50%))</f>
        <v>2.7459414926322496E-2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1.9195178470168814</v>
      </c>
      <c r="BB12" s="10"/>
      <c r="BC12" s="10"/>
      <c r="BG12" t="s">
        <v>2</v>
      </c>
      <c r="BH12" s="10"/>
      <c r="BI12" s="10">
        <f ca="1">BA12-$BA$5</f>
        <v>-0.17985612252567718</v>
      </c>
      <c r="BJ12" s="10"/>
      <c r="BK12" s="10"/>
      <c r="BO12" t="s">
        <v>2</v>
      </c>
      <c r="BP12" s="1">
        <f ca="1">AR12</f>
        <v>0.97254058507367747</v>
      </c>
      <c r="BQ12" s="1">
        <f t="shared" ref="BQ12:BT15" ca="1" si="3">AS12</f>
        <v>2.7459414926322496E-2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 ca="1">BP12</f>
        <v>0.97254058507367747</v>
      </c>
      <c r="BY12" s="1">
        <f t="shared" ref="BY12:CB16" ca="1" si="4">BQ12</f>
        <v>2.7459414926322496E-2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>
        <f ca="1">MAX($CG$5+CD11,0)</f>
        <v>1.8152278361318213</v>
      </c>
      <c r="CH12" s="10"/>
      <c r="CI12" s="10"/>
      <c r="CJ12" s="10"/>
      <c r="CM12" t="s">
        <v>2</v>
      </c>
      <c r="CN12" s="1">
        <f ca="1">1-CO12</f>
        <v>0.96525554819661796</v>
      </c>
      <c r="CO12" s="1">
        <f ca="1">_xlfn.NORM.S.DIST(-CG12,1)</f>
        <v>3.4744451803382023E-2</v>
      </c>
      <c r="CP12" s="1">
        <v>0</v>
      </c>
      <c r="CQ12" s="1">
        <v>0</v>
      </c>
      <c r="CR12" s="1">
        <v>0</v>
      </c>
      <c r="CU12" t="s">
        <v>2</v>
      </c>
      <c r="CV12" s="1">
        <f ca="1">CN12</f>
        <v>0.96525554819661796</v>
      </c>
      <c r="CW12" s="1">
        <f t="shared" ref="CW12:CZ16" ca="1" si="5">CO12</f>
        <v>3.4744451803382023E-2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/>
      <c r="B13" t="s">
        <v>1</v>
      </c>
      <c r="C13" s="1">
        <v>0</v>
      </c>
      <c r="D13" s="1">
        <f ca="1">(1-F13)/3</f>
        <v>0.13734606475695313</v>
      </c>
      <c r="E13" s="1">
        <f ca="1">(1-F13)/3*2</f>
        <v>0.27469212951390626</v>
      </c>
      <c r="F13" s="1">
        <f ca="1">HLOOKUP(A10,XBD_part!$2:$7,4,0)</f>
        <v>0.58796180572914059</v>
      </c>
      <c r="G13" s="1">
        <v>0</v>
      </c>
      <c r="H13" s="1">
        <v>0</v>
      </c>
      <c r="K13" t="s">
        <v>1</v>
      </c>
      <c r="L13" s="1">
        <f t="shared" ref="L13:L15" ca="1" si="6">IF(TYPE(D13)=1,IF(D13&gt;100%,100%,IF(D13&lt;0,0,D13)),D13)</f>
        <v>0.13734606475695313</v>
      </c>
      <c r="M13" s="1">
        <f t="shared" ca="1" si="0"/>
        <v>0.27469212951390626</v>
      </c>
      <c r="N13" s="1">
        <f t="shared" ca="1" si="0"/>
        <v>0.58796180572914059</v>
      </c>
      <c r="O13" s="1">
        <f t="shared" si="0"/>
        <v>0</v>
      </c>
      <c r="P13" s="1">
        <f t="shared" si="0"/>
        <v>0</v>
      </c>
      <c r="S13" t="s">
        <v>1</v>
      </c>
      <c r="T13" s="1">
        <f t="shared" ref="T13:T15" ca="1" si="7">IFERROR(L13/SUM($L13:$P13),"")</f>
        <v>0.13734606475695313</v>
      </c>
      <c r="U13" s="1">
        <f t="shared" ca="1" si="1"/>
        <v>0.27469212951390626</v>
      </c>
      <c r="V13" s="1">
        <f t="shared" ca="1" si="1"/>
        <v>0.58796180572914059</v>
      </c>
      <c r="W13" s="1">
        <f t="shared" ca="1" si="1"/>
        <v>0</v>
      </c>
      <c r="X13" s="1">
        <f t="shared" ca="1" si="1"/>
        <v>0</v>
      </c>
      <c r="AA13" t="s">
        <v>1</v>
      </c>
      <c r="AB13" s="1">
        <f t="shared" ref="AB13:AB15" ca="1" si="8">IFERROR(T13,"")</f>
        <v>0.13734606475695313</v>
      </c>
      <c r="AC13" s="1">
        <f t="shared" ca="1" si="2"/>
        <v>0.27469212951390626</v>
      </c>
      <c r="AD13" s="1">
        <f t="shared" ca="1" si="2"/>
        <v>0.58796180572914059</v>
      </c>
      <c r="AE13" s="1">
        <f t="shared" ca="1" si="2"/>
        <v>0</v>
      </c>
      <c r="AF13" s="1">
        <f t="shared" ca="1" si="2"/>
        <v>0</v>
      </c>
      <c r="AI13" t="s">
        <v>1</v>
      </c>
      <c r="AJ13" s="1">
        <f ca="1">IF(AB13="","",(SUM(AB13)))</f>
        <v>0.13734606475695313</v>
      </c>
      <c r="AK13" s="1">
        <f ca="1">IFERROR(AC13,"")</f>
        <v>0.27469212951390626</v>
      </c>
      <c r="AL13" s="1">
        <f ca="1">IF(AD13="","",(SUM(AD13:AF13)))</f>
        <v>0.58796180572914059</v>
      </c>
      <c r="AM13" s="1">
        <v>0</v>
      </c>
      <c r="AN13" s="1">
        <v>0</v>
      </c>
      <c r="AP13" s="34">
        <f ca="1">IF(AK13&gt;=MAX(AJ13,AL13),0,(MAX(AJ13,AL13)-AK13)/(2*MAX(AJ13,AL13)+MIN(AJ13,AL13)))</f>
        <v>0.23854177240889249</v>
      </c>
      <c r="AQ13" t="s">
        <v>1</v>
      </c>
      <c r="AR13" s="1">
        <f ca="1">IF(AK13="",AR6,AJ13*(1-$AP13))</f>
        <v>0.104583291036443</v>
      </c>
      <c r="AS13" s="1">
        <f ca="1">IF(AK13="",AS6,AK13+AJ13*$AP13+AL13*$AP13)</f>
        <v>0.44770835448177848</v>
      </c>
      <c r="AT13" s="1">
        <f ca="1">IF(AK13="",AT6,AL13*(1-$AP13))</f>
        <v>0.44770835448177848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-1.2558604168955694</v>
      </c>
      <c r="BA13" s="10"/>
      <c r="BB13" s="10">
        <f ca="1">-_xlfn.NORM.S.INV(IF(AT13=0,0.01%,AT13))</f>
        <v>0.13145332295396472</v>
      </c>
      <c r="BC13" s="10"/>
      <c r="BG13" t="s">
        <v>1</v>
      </c>
      <c r="BH13" s="10">
        <f ca="1">AZ13-$AZ$6</f>
        <v>0.22168690335857466</v>
      </c>
      <c r="BI13" s="10"/>
      <c r="BJ13" s="10">
        <f ca="1">BB13-$BB$6</f>
        <v>4.3904788032858133E-2</v>
      </c>
      <c r="BK13" s="10"/>
      <c r="BO13" t="s">
        <v>1</v>
      </c>
      <c r="BP13" s="1">
        <f t="shared" ref="BP13:BP15" ca="1" si="9">AR13</f>
        <v>0.104583291036443</v>
      </c>
      <c r="BQ13" s="1">
        <f t="shared" ca="1" si="3"/>
        <v>0.44770835448177848</v>
      </c>
      <c r="BR13" s="1">
        <f t="shared" ca="1" si="3"/>
        <v>0.44770835448177848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ca="1" si="10">BP13</f>
        <v>0.104583291036443</v>
      </c>
      <c r="BY13" s="1">
        <f t="shared" ca="1" si="4"/>
        <v>0.44770835448177848</v>
      </c>
      <c r="BZ13" s="1">
        <f t="shared" ca="1" si="4"/>
        <v>0.44770835448177848</v>
      </c>
      <c r="CA13" s="1">
        <f t="shared" si="4"/>
        <v>0</v>
      </c>
      <c r="CB13" s="1">
        <f t="shared" si="4"/>
        <v>0</v>
      </c>
      <c r="CE13" t="s">
        <v>1</v>
      </c>
      <c r="CF13" s="10">
        <f ca="1">MIN($CF$6+CD11,0)</f>
        <v>-1.7616934536648814</v>
      </c>
      <c r="CG13" s="10"/>
      <c r="CH13" s="10">
        <f ca="1">MAX($CH$6+CD11,0)</f>
        <v>0</v>
      </c>
      <c r="CI13" s="10"/>
      <c r="CJ13" s="10"/>
      <c r="CM13" t="s">
        <v>1</v>
      </c>
      <c r="CN13" s="1">
        <f ca="1">_xlfn.NORM.S.DIST(CF13,1)</f>
        <v>3.906055224975595E-2</v>
      </c>
      <c r="CO13" s="1">
        <f ca="1">1-CN13-CP13</f>
        <v>0.46093944775024409</v>
      </c>
      <c r="CP13" s="1">
        <f ca="1">_xlfn.NORM.S.DIST(-CH13,1)</f>
        <v>0.5</v>
      </c>
      <c r="CQ13" s="1">
        <v>0</v>
      </c>
      <c r="CR13" s="1">
        <v>0</v>
      </c>
      <c r="CU13" t="s">
        <v>1</v>
      </c>
      <c r="CV13" s="1">
        <f t="shared" ref="CV13:CV16" ca="1" si="11">CN13</f>
        <v>3.906055224975595E-2</v>
      </c>
      <c r="CW13" s="1">
        <f t="shared" ca="1" si="5"/>
        <v>0.46093944775024409</v>
      </c>
      <c r="CX13" s="1">
        <f t="shared" ca="1" si="5"/>
        <v>0.5</v>
      </c>
      <c r="CY13" s="1">
        <f t="shared" si="5"/>
        <v>0</v>
      </c>
      <c r="CZ13" s="1">
        <f t="shared" si="5"/>
        <v>0</v>
      </c>
    </row>
    <row r="14" spans="1:104">
      <c r="A14" s="11"/>
      <c r="B14" t="s">
        <v>0</v>
      </c>
      <c r="C14" s="1">
        <v>0</v>
      </c>
      <c r="D14" s="1">
        <v>0</v>
      </c>
      <c r="E14" s="1">
        <f ca="1">(1-G14)/3</f>
        <v>4.6077738515901058E-2</v>
      </c>
      <c r="F14" s="1">
        <f ca="1">(1-G14)/3*2</f>
        <v>9.2155477031802116E-2</v>
      </c>
      <c r="G14" s="1">
        <f ca="1">HLOOKUP(A10,XBD_part!$2:$7,5,0)</f>
        <v>0.86176678445229682</v>
      </c>
      <c r="H14" s="1">
        <v>0</v>
      </c>
      <c r="K14" t="s">
        <v>0</v>
      </c>
      <c r="L14" s="1">
        <f t="shared" si="6"/>
        <v>0</v>
      </c>
      <c r="M14" s="1">
        <f t="shared" ca="1" si="0"/>
        <v>4.6077738515901058E-2</v>
      </c>
      <c r="N14" s="1">
        <f t="shared" ca="1" si="0"/>
        <v>9.2155477031802116E-2</v>
      </c>
      <c r="O14" s="1">
        <f t="shared" ca="1" si="0"/>
        <v>0.86176678445229682</v>
      </c>
      <c r="P14" s="1">
        <f t="shared" si="0"/>
        <v>0</v>
      </c>
      <c r="S14" t="s">
        <v>0</v>
      </c>
      <c r="T14" s="1">
        <f t="shared" ca="1" si="7"/>
        <v>0</v>
      </c>
      <c r="U14" s="1">
        <f t="shared" ca="1" si="1"/>
        <v>4.6077738515901058E-2</v>
      </c>
      <c r="V14" s="1">
        <f t="shared" ca="1" si="1"/>
        <v>9.2155477031802116E-2</v>
      </c>
      <c r="W14" s="1">
        <f t="shared" ca="1" si="1"/>
        <v>0.86176678445229682</v>
      </c>
      <c r="X14" s="1">
        <f t="shared" ca="1" si="1"/>
        <v>0</v>
      </c>
      <c r="AA14" t="s">
        <v>0</v>
      </c>
      <c r="AB14" s="1">
        <f t="shared" ca="1" si="8"/>
        <v>0</v>
      </c>
      <c r="AC14" s="1">
        <f t="shared" ca="1" si="2"/>
        <v>4.6077738515901058E-2</v>
      </c>
      <c r="AD14" s="1">
        <f t="shared" ca="1" si="2"/>
        <v>9.2155477031802116E-2</v>
      </c>
      <c r="AE14" s="1">
        <f t="shared" ca="1" si="2"/>
        <v>0.86176678445229682</v>
      </c>
      <c r="AF14" s="1">
        <f t="shared" ca="1" si="2"/>
        <v>0</v>
      </c>
      <c r="AI14" t="s">
        <v>0</v>
      </c>
      <c r="AJ14" s="1">
        <v>0</v>
      </c>
      <c r="AK14" s="1">
        <f ca="1">IF(AC14="","",(SUM(AB14:AC14)))</f>
        <v>4.6077738515901058E-2</v>
      </c>
      <c r="AL14" s="1">
        <f ca="1">IFERROR(AD14,"")</f>
        <v>9.2155477031802116E-2</v>
      </c>
      <c r="AM14" s="1">
        <f ca="1">IF(AE14="","",(SUM(AE14:AF14)))</f>
        <v>0.86176678445229682</v>
      </c>
      <c r="AN14" s="1">
        <v>0</v>
      </c>
      <c r="AP14" s="34">
        <f ca="1">IF(AL14&gt;=MAX(AK14,AM14),0,(MAX(AK14,AM14)-AL14)/(2*MAX(AK14,AM14)+MIN(AK14,AM14)))</f>
        <v>0.43490415335463256</v>
      </c>
      <c r="AQ14" t="s">
        <v>0</v>
      </c>
      <c r="AR14" s="1">
        <v>0</v>
      </c>
      <c r="AS14" s="1">
        <f ca="1">IF(AL14="",AS7,AK14*(1-$AP14))</f>
        <v>2.6038338658146969E-2</v>
      </c>
      <c r="AT14" s="1">
        <f ca="1">IF(AL14="",AT7,AL14+AK14*$AP14+AM14*$AP14)</f>
        <v>0.48698083067092646</v>
      </c>
      <c r="AU14" s="1">
        <f ca="1">IF(AL14="",AU7,AM14*(1-$AP14))</f>
        <v>0.48698083067092657</v>
      </c>
      <c r="AV14" s="1">
        <v>0</v>
      </c>
      <c r="AW14" s="1"/>
      <c r="AY14" t="s">
        <v>0</v>
      </c>
      <c r="AZ14" s="10"/>
      <c r="BA14" s="10">
        <f ca="1">_xlfn.NORM.S.INV(IF(AS14=0,0.01%,AS14))</f>
        <v>-1.9424993602155802</v>
      </c>
      <c r="BB14" s="10"/>
      <c r="BC14" s="10">
        <f ca="1">-_xlfn.NORM.S.INV(IF(AU14=0,0.01%,AU14))</f>
        <v>3.2640012643768881E-2</v>
      </c>
      <c r="BG14" t="s">
        <v>0</v>
      </c>
      <c r="BH14" s="10"/>
      <c r="BI14" s="10">
        <f ca="1">BA14-$BA$7</f>
        <v>4.1115209811421138E-2</v>
      </c>
      <c r="BJ14" s="10"/>
      <c r="BK14" s="10">
        <f ca="1">BC14-$BC$7</f>
        <v>2.9955291005591377E-3</v>
      </c>
      <c r="BO14" t="s">
        <v>0</v>
      </c>
      <c r="BP14" s="1">
        <f t="shared" si="9"/>
        <v>0</v>
      </c>
      <c r="BQ14" s="1">
        <f t="shared" ca="1" si="3"/>
        <v>2.6038338658146969E-2</v>
      </c>
      <c r="BR14" s="1">
        <f t="shared" ca="1" si="3"/>
        <v>0.48698083067092646</v>
      </c>
      <c r="BS14" s="1">
        <f t="shared" ca="1" si="3"/>
        <v>0.48698083067092657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ca="1" si="4"/>
        <v>2.6038338658146969E-2</v>
      </c>
      <c r="BZ14" s="1">
        <f t="shared" ca="1" si="4"/>
        <v>0.48698083067092646</v>
      </c>
      <c r="CA14" s="1">
        <f t="shared" ca="1" si="4"/>
        <v>0.48698083067092657</v>
      </c>
      <c r="CB14" s="1">
        <f t="shared" si="4"/>
        <v>0</v>
      </c>
      <c r="CE14" t="s">
        <v>0</v>
      </c>
      <c r="CF14" s="10"/>
      <c r="CG14" s="10">
        <f ca="1">MIN($CG$7+CD11,0)</f>
        <v>-2.2677607034377387</v>
      </c>
      <c r="CH14" s="10"/>
      <c r="CI14" s="10">
        <f ca="1">MAX($CI$7+CD11,0)</f>
        <v>0</v>
      </c>
      <c r="CJ14" s="10"/>
      <c r="CM14" t="s">
        <v>0</v>
      </c>
      <c r="CN14" s="1">
        <v>0</v>
      </c>
      <c r="CO14" s="1">
        <f ca="1">_xlfn.NORM.S.DIST(CG14,1)</f>
        <v>1.1671897866114622E-2</v>
      </c>
      <c r="CP14" s="1">
        <f ca="1">1-CO14-CQ14</f>
        <v>0.48832810213388533</v>
      </c>
      <c r="CQ14" s="1">
        <f ca="1">_xlfn.NORM.S.DIST(-CI14,1)</f>
        <v>0.5</v>
      </c>
      <c r="CR14" s="1">
        <v>0</v>
      </c>
      <c r="CU14" t="s">
        <v>0</v>
      </c>
      <c r="CV14" s="1">
        <f t="shared" si="11"/>
        <v>0</v>
      </c>
      <c r="CW14" s="1">
        <f t="shared" ca="1" si="5"/>
        <v>1.1671897866114622E-2</v>
      </c>
      <c r="CX14" s="1">
        <f t="shared" ca="1" si="5"/>
        <v>0.48832810213388533</v>
      </c>
      <c r="CY14" s="1">
        <f t="shared" ca="1" si="5"/>
        <v>0.5</v>
      </c>
      <c r="CZ14" s="1">
        <f t="shared" si="5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>
        <f ca="1">(1-H15)/3</f>
        <v>6.8776371308016879E-2</v>
      </c>
      <c r="G15" s="1">
        <f ca="1">(1-H15)/3*2</f>
        <v>0.13755274261603376</v>
      </c>
      <c r="H15" s="1">
        <f ca="1">MIN(HLOOKUP(A10,XBD_part!$2:$7,6,0),1)</f>
        <v>0.79367088607594938</v>
      </c>
      <c r="K15" t="s">
        <v>42</v>
      </c>
      <c r="L15" s="1">
        <f t="shared" si="6"/>
        <v>0</v>
      </c>
      <c r="M15" s="1">
        <f t="shared" si="0"/>
        <v>0</v>
      </c>
      <c r="N15" s="1">
        <f t="shared" ca="1" si="0"/>
        <v>6.8776371308016879E-2</v>
      </c>
      <c r="O15" s="1">
        <f t="shared" ca="1" si="0"/>
        <v>0.13755274261603376</v>
      </c>
      <c r="P15" s="1">
        <f t="shared" ca="1" si="0"/>
        <v>0.79367088607594938</v>
      </c>
      <c r="S15" t="s">
        <v>42</v>
      </c>
      <c r="T15" s="1">
        <f t="shared" ca="1" si="7"/>
        <v>0</v>
      </c>
      <c r="U15" s="1">
        <f t="shared" ca="1" si="1"/>
        <v>0</v>
      </c>
      <c r="V15" s="1">
        <f t="shared" ca="1" si="1"/>
        <v>6.8776371308016879E-2</v>
      </c>
      <c r="W15" s="1">
        <f t="shared" ca="1" si="1"/>
        <v>0.13755274261603376</v>
      </c>
      <c r="X15" s="1">
        <f t="shared" ca="1" si="1"/>
        <v>0.79367088607594938</v>
      </c>
      <c r="AA15" t="s">
        <v>42</v>
      </c>
      <c r="AB15" s="1">
        <f t="shared" ca="1" si="8"/>
        <v>0</v>
      </c>
      <c r="AC15" s="1">
        <f t="shared" ca="1" si="2"/>
        <v>0</v>
      </c>
      <c r="AD15" s="1">
        <f t="shared" ca="1" si="2"/>
        <v>6.8776371308016879E-2</v>
      </c>
      <c r="AE15" s="1">
        <f t="shared" ca="1" si="2"/>
        <v>0.13755274261603376</v>
      </c>
      <c r="AF15" s="1">
        <f t="shared" ca="1" si="2"/>
        <v>0.79367088607594938</v>
      </c>
      <c r="AI15" t="s">
        <v>42</v>
      </c>
      <c r="AJ15" s="1">
        <v>0</v>
      </c>
      <c r="AK15" s="1">
        <v>0</v>
      </c>
      <c r="AL15" s="1">
        <f ca="1">IF(AD15="","",(SUM(AB15:AD15)))</f>
        <v>6.8776371308016879E-2</v>
      </c>
      <c r="AM15" s="1">
        <f ca="1">IFERROR(AE15,"")</f>
        <v>0.13755274261603376</v>
      </c>
      <c r="AN15" s="1">
        <f ca="1">IF(AF15="","",(SUM(AF15)))</f>
        <v>0.79367088607594938</v>
      </c>
      <c r="AP15" s="34">
        <f ca="1">IF(AM15&gt;=MAX(AL15,AN15),0,(MAX(AL15,AN15)-AM15)/(2*MAX(AL15,AN15)+MIN(AL15,AN15)))</f>
        <v>0.39617834394904455</v>
      </c>
      <c r="AQ15" t="s">
        <v>42</v>
      </c>
      <c r="AR15" s="1">
        <v>0</v>
      </c>
      <c r="AS15" s="1">
        <v>0</v>
      </c>
      <c r="AT15" s="1">
        <f ca="1">IF(AM15="",AT8,AL15*(1-$AP15))</f>
        <v>4.1528662420382174E-2</v>
      </c>
      <c r="AU15" s="1">
        <f ca="1">IF(AM15="",AU8,AM15+AL15*$AP15+AN15*$AP15)</f>
        <v>0.47923566878980889</v>
      </c>
      <c r="AV15" s="1">
        <f ca="1">IF(AM15="",AV8,AN15*(1-$AP15))</f>
        <v>0.479235668789809</v>
      </c>
      <c r="AW15" s="1"/>
      <c r="AY15" t="s">
        <v>42</v>
      </c>
      <c r="AZ15" s="10"/>
      <c r="BA15" s="10"/>
      <c r="BB15" s="10">
        <f ca="1">_xlfn.NORM.S.INV(IF(AT15=0,0.01%,AT15))</f>
        <v>-1.733215771426083</v>
      </c>
      <c r="BC15" s="10"/>
      <c r="BD15" s="10">
        <f ca="1">-_xlfn.NORM.S.INV(IF(AV15=0,0.01%,AV15))</f>
        <v>5.2071982268758692E-2</v>
      </c>
      <c r="BG15" t="s">
        <v>42</v>
      </c>
      <c r="BH15" s="10"/>
      <c r="BI15" s="10"/>
      <c r="BJ15" s="10">
        <f ca="1">BB15-$BB$8</f>
        <v>0.47450986735152112</v>
      </c>
      <c r="BK15" s="10"/>
      <c r="BL15" s="10">
        <f ca="1">BD15-$BD$8</f>
        <v>3.4986345919019293E-2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4.1528662420382174E-2</v>
      </c>
      <c r="BS15" s="1">
        <f t="shared" ca="1" si="3"/>
        <v>0.47923566878980889</v>
      </c>
      <c r="BT15" s="1">
        <f t="shared" ca="1" si="3"/>
        <v>0.479235668789809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4.1528662420382174E-2</v>
      </c>
      <c r="CA15" s="1">
        <f t="shared" ca="1" si="4"/>
        <v>0.47923566878980889</v>
      </c>
      <c r="CB15" s="1">
        <f t="shared" ca="1" si="4"/>
        <v>0.479235668789809</v>
      </c>
      <c r="CE15" t="s">
        <v>42</v>
      </c>
      <c r="CF15" s="10"/>
      <c r="CG15" s="10"/>
      <c r="CH15" s="10">
        <f ca="1">MIN($CH$8+CD11,0)</f>
        <v>-2.4918717721883414</v>
      </c>
      <c r="CI15" s="10"/>
      <c r="CJ15" s="10">
        <f ca="1">MAX($CJ$8+CD11,0)</f>
        <v>0</v>
      </c>
      <c r="CM15" t="s">
        <v>42</v>
      </c>
      <c r="CN15" s="1">
        <v>0</v>
      </c>
      <c r="CO15" s="1">
        <v>0</v>
      </c>
      <c r="CP15" s="1">
        <f ca="1">_xlfn.NORM.S.DIST(CH15,1)</f>
        <v>6.3535951842377232E-3</v>
      </c>
      <c r="CQ15" s="1">
        <f ca="1">1-CP15-CR15</f>
        <v>0.49364640481576227</v>
      </c>
      <c r="CR15" s="1">
        <f ca="1">_xlfn.NORM.S.DIST(-CJ15,1)</f>
        <v>0.5</v>
      </c>
      <c r="CU15" t="s">
        <v>42</v>
      </c>
      <c r="CV15" s="1">
        <f t="shared" si="11"/>
        <v>0</v>
      </c>
      <c r="CW15" s="1">
        <f t="shared" si="5"/>
        <v>0</v>
      </c>
      <c r="CX15" s="1">
        <f t="shared" ca="1" si="5"/>
        <v>6.3535951842377232E-3</v>
      </c>
      <c r="CY15" s="1">
        <f t="shared" ca="1" si="5"/>
        <v>0.49364640481576227</v>
      </c>
      <c r="CZ15" s="1">
        <f t="shared" ca="1" si="5"/>
        <v>0.5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 ca="1">IF(RIGHT(A10,2)="12",(VALUE(LEFT(A10,4))+1)*100+1,A10+1)</f>
        <v>201803</v>
      </c>
      <c r="J17" s="9">
        <f ca="1">$A17</f>
        <v>201803</v>
      </c>
      <c r="R17" s="9">
        <f ca="1">$A17</f>
        <v>201803</v>
      </c>
      <c r="Z17" s="9">
        <f ca="1">$A17</f>
        <v>201803</v>
      </c>
      <c r="AH17" s="9">
        <f ca="1">$A17</f>
        <v>201803</v>
      </c>
      <c r="AP17" s="9">
        <f ca="1">$A17</f>
        <v>201803</v>
      </c>
      <c r="AX17" s="9">
        <f ca="1">$A17</f>
        <v>201803</v>
      </c>
      <c r="BF17" s="9">
        <f ca="1">$A17</f>
        <v>201803</v>
      </c>
      <c r="BN17" s="9">
        <f ca="1">$A17</f>
        <v>201803</v>
      </c>
      <c r="BO17" s="9">
        <f>BO10+1</f>
        <v>2</v>
      </c>
      <c r="BV17" s="9">
        <f ca="1">$A17</f>
        <v>201803</v>
      </c>
      <c r="BW17" s="9">
        <f>BW10+1</f>
        <v>2</v>
      </c>
      <c r="CD17" s="9">
        <f ca="1">$A17</f>
        <v>201803</v>
      </c>
      <c r="CE17" s="9">
        <f>CE10+1</f>
        <v>2</v>
      </c>
      <c r="CL17" s="9">
        <f ca="1">$A17</f>
        <v>201803</v>
      </c>
      <c r="CM17" s="9">
        <f>CM10+1</f>
        <v>2</v>
      </c>
      <c r="CT17" s="9">
        <f ca="1">$A17</f>
        <v>201803</v>
      </c>
      <c r="CU17" s="9">
        <f>CU10+1</f>
        <v>2</v>
      </c>
    </row>
    <row r="18" spans="1:104">
      <c r="A18" s="11"/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-0.23218794568045859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>
        <f ca="1">VLOOKUP(CD17,regress!B:K,10,0)</f>
        <v>-0.14349753868572951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0.86208994795861082</v>
      </c>
      <c r="E19" s="1">
        <f ca="1">HLOOKUP(A17,XBD_part!$2:$7,3,0)</f>
        <v>8.7910052041389131E-2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0.86208994795861082</v>
      </c>
      <c r="M19" s="1">
        <f t="shared" ref="M19:P22" ca="1" si="12">IF(TYPE(E19)=1,IF(E19&gt;100%,100%,IF(E19&lt;0,0,E19)),E19)</f>
        <v>8.7910052041389131E-2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 ca="1">IFERROR(L19/SUM($L19:$P19),"")</f>
        <v>0.90746310311432721</v>
      </c>
      <c r="U19" s="1">
        <f t="shared" ref="U19:X22" ca="1" si="13">IFERROR(M19/SUM($L19:$P19),"")</f>
        <v>9.2536896885672779E-2</v>
      </c>
      <c r="V19" s="1">
        <f t="shared" ca="1" si="13"/>
        <v>0</v>
      </c>
      <c r="W19" s="1">
        <f t="shared" ca="1" si="13"/>
        <v>0</v>
      </c>
      <c r="X19" s="1">
        <f t="shared" ca="1" si="13"/>
        <v>0</v>
      </c>
      <c r="AA19" t="s">
        <v>2</v>
      </c>
      <c r="AB19" s="1">
        <f ca="1">IFERROR(T19,"")</f>
        <v>0.90746310311432721</v>
      </c>
      <c r="AC19" s="1">
        <f t="shared" ref="AC19:AF22" ca="1" si="14">IFERROR(U19,"")</f>
        <v>9.2536896885672779E-2</v>
      </c>
      <c r="AD19" s="1">
        <f t="shared" ca="1" si="14"/>
        <v>0</v>
      </c>
      <c r="AE19" s="1">
        <f t="shared" ca="1" si="14"/>
        <v>0</v>
      </c>
      <c r="AF19" s="1">
        <f t="shared" ca="1" si="14"/>
        <v>0</v>
      </c>
      <c r="AI19" t="s">
        <v>2</v>
      </c>
      <c r="AJ19" s="1">
        <f ca="1">IFERROR(AB19,"")</f>
        <v>0.90746310311432721</v>
      </c>
      <c r="AK19" s="1">
        <f ca="1">IF(AC19="","",SUM(AC19:AF19))</f>
        <v>9.2536896885672779E-2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0.90746310311432721</v>
      </c>
      <c r="AS19" s="1">
        <f ca="1">IF(AK19="",AS12,MIN(AK19,50%))</f>
        <v>9.2536896885672779E-2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1.3252935912721482</v>
      </c>
      <c r="BB19" s="10"/>
      <c r="BC19" s="10"/>
      <c r="BG19" t="s">
        <v>2</v>
      </c>
      <c r="BH19" s="10"/>
      <c r="BI19" s="10">
        <f ca="1">BA19-$BA$5</f>
        <v>-0.77408037827041043</v>
      </c>
      <c r="BJ19" s="10"/>
      <c r="BK19" s="10"/>
      <c r="BO19" t="s">
        <v>2</v>
      </c>
      <c r="BP19" s="1">
        <f ca="1">AR19</f>
        <v>0.90746310311432721</v>
      </c>
      <c r="BQ19" s="1">
        <f t="shared" ref="BQ19:BT22" ca="1" si="15">AS19</f>
        <v>9.2536896885672779E-2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0.88435616782116033</v>
      </c>
      <c r="BY19" s="1">
        <f ca="1"/>
        <v>0.1028198600084672</v>
      </c>
      <c r="BZ19" s="1">
        <f ca="1"/>
        <v>1.282397217037242E-2</v>
      </c>
      <c r="CA19" s="1">
        <f ca="1"/>
        <v>0</v>
      </c>
      <c r="CB19" s="1">
        <f ca="1"/>
        <v>0</v>
      </c>
      <c r="CE19" t="s">
        <v>2</v>
      </c>
      <c r="CF19" s="10"/>
      <c r="CG19" s="10">
        <f ca="1">MAX($CG$5+CD18,0)</f>
        <v>1.9558764308568291</v>
      </c>
      <c r="CH19" s="10"/>
      <c r="CI19" s="10"/>
      <c r="CJ19" s="10"/>
      <c r="CM19" t="s">
        <v>2</v>
      </c>
      <c r="CN19" s="1">
        <f ca="1">1-CO19</f>
        <v>0.97476014379015918</v>
      </c>
      <c r="CO19" s="1">
        <f ca="1">_xlfn.NORM.S.DIST(-CG19,1)</f>
        <v>2.5239856209840851E-2</v>
      </c>
      <c r="CP19" s="1">
        <v>0</v>
      </c>
      <c r="CQ19" s="1">
        <v>0</v>
      </c>
      <c r="CR19" s="1">
        <v>0</v>
      </c>
      <c r="CU19" t="s">
        <v>2</v>
      </c>
      <c r="CV19" s="1" cm="1">
        <f t="array" aca="1" ref="CV19:CZ23" ca="1">MMULT(CV12:CZ16,CN19:CR23)</f>
        <v>0.94271685997161003</v>
      </c>
      <c r="CW19" s="1">
        <f ca="1"/>
        <v>3.9910914126698976E-2</v>
      </c>
      <c r="CX19" s="1">
        <f ca="1"/>
        <v>1.7372225901691012E-2</v>
      </c>
      <c r="CY19" s="1">
        <f ca="1"/>
        <v>0</v>
      </c>
      <c r="CZ19" s="1">
        <f ca="1"/>
        <v>0</v>
      </c>
    </row>
    <row r="20" spans="1:104">
      <c r="A20" s="11"/>
      <c r="B20" t="s">
        <v>1</v>
      </c>
      <c r="C20" s="1">
        <v>0</v>
      </c>
      <c r="D20" s="1">
        <f ca="1">(1-F20)/3</f>
        <v>9.9213084400555471E-2</v>
      </c>
      <c r="E20" s="1">
        <f ca="1">(1-F20)/3*2</f>
        <v>0.19842616880111094</v>
      </c>
      <c r="F20" s="1">
        <f ca="1">HLOOKUP(A17,XBD_part!$2:$7,4,0)</f>
        <v>0.7023607467983336</v>
      </c>
      <c r="G20" s="1">
        <v>0</v>
      </c>
      <c r="H20" s="1">
        <v>0</v>
      </c>
      <c r="K20" t="s">
        <v>1</v>
      </c>
      <c r="L20" s="1">
        <f t="shared" ref="L20:L22" ca="1" si="16">IF(TYPE(D20)=1,IF(D20&gt;100%,100%,IF(D20&lt;0,0,D20)),D20)</f>
        <v>9.9213084400555471E-2</v>
      </c>
      <c r="M20" s="1">
        <f t="shared" ca="1" si="12"/>
        <v>0.19842616880111094</v>
      </c>
      <c r="N20" s="1">
        <f t="shared" ca="1" si="12"/>
        <v>0.7023607467983336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ca="1" si="17">IFERROR(L20/SUM($L20:$P20),"")</f>
        <v>9.9213084400555471E-2</v>
      </c>
      <c r="U20" s="1">
        <f t="shared" ca="1" si="13"/>
        <v>0.19842616880111094</v>
      </c>
      <c r="V20" s="1">
        <f t="shared" ca="1" si="13"/>
        <v>0.7023607467983336</v>
      </c>
      <c r="W20" s="1">
        <f t="shared" ca="1" si="13"/>
        <v>0</v>
      </c>
      <c r="X20" s="1">
        <f t="shared" ca="1" si="13"/>
        <v>0</v>
      </c>
      <c r="AA20" t="s">
        <v>1</v>
      </c>
      <c r="AB20" s="1">
        <f t="shared" ref="AB20:AB22" ca="1" si="18">IFERROR(T20,"")</f>
        <v>9.9213084400555471E-2</v>
      </c>
      <c r="AC20" s="1">
        <f t="shared" ca="1" si="14"/>
        <v>0.19842616880111094</v>
      </c>
      <c r="AD20" s="1">
        <f t="shared" ca="1" si="14"/>
        <v>0.7023607467983336</v>
      </c>
      <c r="AE20" s="1">
        <f t="shared" ca="1" si="14"/>
        <v>0</v>
      </c>
      <c r="AF20" s="1">
        <f t="shared" ca="1" si="14"/>
        <v>0</v>
      </c>
      <c r="AI20" t="s">
        <v>1</v>
      </c>
      <c r="AJ20" s="1">
        <f ca="1">IF(AB20="","",(SUM(AB20)))</f>
        <v>9.9213084400555471E-2</v>
      </c>
      <c r="AK20" s="1">
        <f ca="1">IFERROR(AC20,"")</f>
        <v>0.19842616880111094</v>
      </c>
      <c r="AL20" s="1">
        <f ca="1">IF(AD20="","",(SUM(AD20:AF20)))</f>
        <v>0.7023607467983336</v>
      </c>
      <c r="AM20" s="1">
        <v>0</v>
      </c>
      <c r="AN20" s="1">
        <v>0</v>
      </c>
      <c r="AP20" s="34">
        <f ca="1">IF(AK20&gt;=MAX(AJ20,AL20),0,(MAX(AJ20,AL20)-AK20)/(2*MAX(AJ20,AL20)+MIN(AJ20,AL20)))</f>
        <v>0.33507745973119935</v>
      </c>
      <c r="AQ20" t="s">
        <v>1</v>
      </c>
      <c r="AR20" s="1">
        <f ca="1">IF(AK20="",AR13,AJ20*(1-$AP20))</f>
        <v>6.5969016107520262E-2</v>
      </c>
      <c r="AS20" s="1">
        <f ca="1">IF(AK20="",AS13,AK20+AJ20*$AP20+AL20*$AP20)</f>
        <v>0.46701549194623987</v>
      </c>
      <c r="AT20" s="1">
        <f ca="1">IF(AK20="",AT13,AL20*(1-$AP20))</f>
        <v>0.46701549194623981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-1.5065032548276212</v>
      </c>
      <c r="BA20" s="10"/>
      <c r="BB20" s="10">
        <f ca="1">-_xlfn.NORM.S.INV(IF(AT20=0,0.01%,AT20))</f>
        <v>8.2774326058087891E-2</v>
      </c>
      <c r="BC20" s="10"/>
      <c r="BG20" t="s">
        <v>1</v>
      </c>
      <c r="BH20" s="10">
        <f ca="1">AZ20-$AZ$6</f>
        <v>-2.8955934573477116E-2</v>
      </c>
      <c r="BI20" s="10"/>
      <c r="BJ20" s="10">
        <f ca="1">BB20-$BB$6</f>
        <v>-4.7742088630187002E-3</v>
      </c>
      <c r="BK20" s="10"/>
      <c r="BO20" t="s">
        <v>1</v>
      </c>
      <c r="BP20" s="1">
        <f t="shared" ref="BP20:BP22" ca="1" si="19">AR20</f>
        <v>6.5969016107520262E-2</v>
      </c>
      <c r="BQ20" s="1">
        <f t="shared" ca="1" si="15"/>
        <v>0.46701549194623987</v>
      </c>
      <c r="BR20" s="1">
        <f t="shared" ca="1" si="15"/>
        <v>0.46701549194623981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0.1244403574661192</v>
      </c>
      <c r="BY20" s="1">
        <f ca="1"/>
        <v>0.22314340932565874</v>
      </c>
      <c r="BZ20" s="1">
        <f ca="1"/>
        <v>0.43075148531248564</v>
      </c>
      <c r="CA20" s="1">
        <f ca="1"/>
        <v>0.22166474789573637</v>
      </c>
      <c r="CB20" s="1">
        <f ca="1"/>
        <v>0</v>
      </c>
      <c r="CE20" t="s">
        <v>1</v>
      </c>
      <c r="CF20" s="10">
        <f ca="1">MIN($CF$6+CD18,0)</f>
        <v>-1.6210448589398736</v>
      </c>
      <c r="CG20" s="10"/>
      <c r="CH20" s="10">
        <f ca="1">MAX($CH$6+CD18,0)</f>
        <v>0</v>
      </c>
      <c r="CI20" s="10"/>
      <c r="CJ20" s="10"/>
      <c r="CM20" t="s">
        <v>1</v>
      </c>
      <c r="CN20" s="1">
        <f ca="1">_xlfn.NORM.S.DIST(CF20,1)</f>
        <v>5.2504009202649499E-2</v>
      </c>
      <c r="CO20" s="1">
        <f ca="1">1-CN20-CP20</f>
        <v>0.44749599079735047</v>
      </c>
      <c r="CP20" s="1">
        <f ca="1">_xlfn.NORM.S.DIST(-CH20,1)</f>
        <v>0.5</v>
      </c>
      <c r="CQ20" s="1">
        <v>0</v>
      </c>
      <c r="CR20" s="1">
        <v>0</v>
      </c>
      <c r="CU20" t="s">
        <v>1</v>
      </c>
      <c r="CV20" s="1">
        <f ca="1"/>
        <v>6.2275838534038133E-2</v>
      </c>
      <c r="CW20" s="1">
        <f ca="1"/>
        <v>0.21560712994661704</v>
      </c>
      <c r="CX20" s="1">
        <f ca="1"/>
        <v>0.47211703151934487</v>
      </c>
      <c r="CY20" s="1">
        <f ca="1"/>
        <v>0.25</v>
      </c>
      <c r="CZ20" s="1">
        <f ca="1"/>
        <v>0</v>
      </c>
    </row>
    <row r="21" spans="1:104">
      <c r="A21" s="11"/>
      <c r="B21" t="s">
        <v>0</v>
      </c>
      <c r="C21" s="1">
        <v>0</v>
      </c>
      <c r="D21" s="1">
        <v>0</v>
      </c>
      <c r="E21" s="1">
        <f ca="1">(1-G21)/3</f>
        <v>1.8649207833800974E-2</v>
      </c>
      <c r="F21" s="1">
        <f ca="1">(1-G21)/3*2</f>
        <v>3.7298415667601947E-2</v>
      </c>
      <c r="G21" s="1">
        <f ca="1">HLOOKUP(A17,XBD_part!$2:$7,5,0)</f>
        <v>0.94405237649859708</v>
      </c>
      <c r="H21" s="1">
        <v>0</v>
      </c>
      <c r="K21" t="s">
        <v>0</v>
      </c>
      <c r="L21" s="1">
        <f t="shared" si="16"/>
        <v>0</v>
      </c>
      <c r="M21" s="1">
        <f t="shared" ca="1" si="12"/>
        <v>1.8649207833800974E-2</v>
      </c>
      <c r="N21" s="1">
        <f t="shared" ca="1" si="12"/>
        <v>3.7298415667601947E-2</v>
      </c>
      <c r="O21" s="1">
        <f t="shared" ca="1" si="12"/>
        <v>0.94405237649859708</v>
      </c>
      <c r="P21" s="1">
        <f t="shared" si="12"/>
        <v>0</v>
      </c>
      <c r="S21" t="s">
        <v>0</v>
      </c>
      <c r="T21" s="1">
        <f t="shared" ca="1" si="17"/>
        <v>0</v>
      </c>
      <c r="U21" s="1">
        <f t="shared" ca="1" si="13"/>
        <v>1.8649207833800974E-2</v>
      </c>
      <c r="V21" s="1">
        <f t="shared" ca="1" si="13"/>
        <v>3.7298415667601947E-2</v>
      </c>
      <c r="W21" s="1">
        <f t="shared" ca="1" si="13"/>
        <v>0.94405237649859708</v>
      </c>
      <c r="X21" s="1">
        <f t="shared" ca="1" si="13"/>
        <v>0</v>
      </c>
      <c r="AA21" t="s">
        <v>0</v>
      </c>
      <c r="AB21" s="1">
        <f t="shared" ca="1" si="18"/>
        <v>0</v>
      </c>
      <c r="AC21" s="1">
        <f t="shared" ca="1" si="14"/>
        <v>1.8649207833800974E-2</v>
      </c>
      <c r="AD21" s="1">
        <f t="shared" ca="1" si="14"/>
        <v>3.7298415667601947E-2</v>
      </c>
      <c r="AE21" s="1">
        <f t="shared" ca="1" si="14"/>
        <v>0.94405237649859708</v>
      </c>
      <c r="AF21" s="1">
        <f t="shared" ca="1" si="14"/>
        <v>0</v>
      </c>
      <c r="AI21" t="s">
        <v>0</v>
      </c>
      <c r="AJ21" s="1">
        <v>0</v>
      </c>
      <c r="AK21" s="1">
        <f ca="1">IF(AC21="","",(SUM(AB21:AC21)))</f>
        <v>1.8649207833800974E-2</v>
      </c>
      <c r="AL21" s="1">
        <f ca="1">IFERROR(AD21,"")</f>
        <v>3.7298415667601947E-2</v>
      </c>
      <c r="AM21" s="1">
        <f ca="1">IF(AE21="","",(SUM(AE21:AF21)))</f>
        <v>0.94405237649859708</v>
      </c>
      <c r="AN21" s="1">
        <v>0</v>
      </c>
      <c r="AP21" s="34">
        <f ca="1">IF(AL21&gt;=MAX(AK21,AM21),0,(MAX(AK21,AM21)-AL21)/(2*MAX(AK21,AM21)+MIN(AK21,AM21)))</f>
        <v>0.47554848683037043</v>
      </c>
      <c r="AQ21" t="s">
        <v>0</v>
      </c>
      <c r="AR21" s="1">
        <v>0</v>
      </c>
      <c r="AS21" s="1">
        <f ca="1">IF(AL21="",AS14,AK21*(1-$AP21))</f>
        <v>9.7806052678518305E-3</v>
      </c>
      <c r="AT21" s="1">
        <f ca="1">IF(AL21="",AT14,AL21+AK21*$AP21+AM21*$AP21)</f>
        <v>0.49510969736607408</v>
      </c>
      <c r="AU21" s="1">
        <f ca="1">IF(AL21="",AU14,AM21*(1-$AP21))</f>
        <v>0.49510969736607408</v>
      </c>
      <c r="AV21" s="1">
        <v>0</v>
      </c>
      <c r="AW21" s="1"/>
      <c r="AY21" t="s">
        <v>0</v>
      </c>
      <c r="AZ21" s="10"/>
      <c r="BA21" s="10">
        <f ca="1">_xlfn.NORM.S.INV(IF(AS21=0,0.01%,AS21))</f>
        <v>-2.3346595965277612</v>
      </c>
      <c r="BB21" s="10"/>
      <c r="BC21" s="10">
        <f ca="1">-_xlfn.NORM.S.INV(IF(AU21=0,0.01%,AU21))</f>
        <v>1.2258477860930038E-2</v>
      </c>
      <c r="BG21" t="s">
        <v>0</v>
      </c>
      <c r="BH21" s="10"/>
      <c r="BI21" s="10">
        <f ca="1">BA21-$BA$7</f>
        <v>-0.35104502650075986</v>
      </c>
      <c r="BJ21" s="10"/>
      <c r="BK21" s="10">
        <f ca="1">BC21-$BC$7</f>
        <v>-1.7386005682279708E-2</v>
      </c>
      <c r="BO21" t="s">
        <v>0</v>
      </c>
      <c r="BP21" s="1">
        <f t="shared" si="19"/>
        <v>0</v>
      </c>
      <c r="BQ21" s="1">
        <f t="shared" ca="1" si="15"/>
        <v>9.7806052678518305E-3</v>
      </c>
      <c r="BR21" s="1">
        <f t="shared" ca="1" si="15"/>
        <v>0.49510969736607408</v>
      </c>
      <c r="BS21" s="1">
        <f t="shared" ca="1" si="15"/>
        <v>0.49510969736607408</v>
      </c>
      <c r="BT21" s="1">
        <f t="shared" si="15"/>
        <v>0</v>
      </c>
      <c r="BW21" t="s">
        <v>0</v>
      </c>
      <c r="BX21" s="1">
        <f ca="1"/>
        <v>1.7177235823523649E-3</v>
      </c>
      <c r="BY21" s="1">
        <f ca="1"/>
        <v>1.6923274815700225E-2</v>
      </c>
      <c r="BZ21" s="1">
        <f ca="1"/>
        <v>0.25525930023093851</v>
      </c>
      <c r="CA21" s="1">
        <f ca="1"/>
        <v>0.48360431653378533</v>
      </c>
      <c r="CB21" s="1">
        <f ca="1"/>
        <v>0.24249538483722355</v>
      </c>
      <c r="CE21" t="s">
        <v>0</v>
      </c>
      <c r="CF21" s="10"/>
      <c r="CG21" s="10">
        <f ca="1">MIN($CG$7+CD18,0)</f>
        <v>-2.1271121087127307</v>
      </c>
      <c r="CH21" s="10"/>
      <c r="CI21" s="10">
        <f ca="1">MAX($CI$7+CD18,0)</f>
        <v>0</v>
      </c>
      <c r="CJ21" s="10"/>
      <c r="CM21" t="s">
        <v>0</v>
      </c>
      <c r="CN21" s="1">
        <v>0</v>
      </c>
      <c r="CO21" s="1">
        <f ca="1">_xlfn.NORM.S.DIST(CG21,1)</f>
        <v>1.6705384711554375E-2</v>
      </c>
      <c r="CP21" s="1">
        <f ca="1">1-CO21-CQ21</f>
        <v>0.48329461528844564</v>
      </c>
      <c r="CQ21" s="1">
        <f ca="1">_xlfn.NORM.S.DIST(-CI21,1)</f>
        <v>0.5</v>
      </c>
      <c r="CR21" s="1">
        <v>0</v>
      </c>
      <c r="CU21" t="s">
        <v>0</v>
      </c>
      <c r="CV21" s="1">
        <f ca="1"/>
        <v>6.1282143297486716E-4</v>
      </c>
      <c r="CW21" s="1">
        <f ca="1"/>
        <v>1.3380836311692216E-2</v>
      </c>
      <c r="CX21" s="1">
        <f ca="1"/>
        <v>0.24652024292600044</v>
      </c>
      <c r="CY21" s="1">
        <f ca="1"/>
        <v>0.48948609932933246</v>
      </c>
      <c r="CZ21" s="1">
        <f ca="1"/>
        <v>0.25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>
        <f ca="1">(1-H22)/3</f>
        <v>8.0094035317915813E-3</v>
      </c>
      <c r="G22" s="1">
        <f ca="1">(1-H22)/3*2</f>
        <v>1.6018807063583163E-2</v>
      </c>
      <c r="H22" s="1">
        <f ca="1">MIN(HLOOKUP(A17,XBD_part!$2:$7,6,0),1)</f>
        <v>0.97597178940462526</v>
      </c>
      <c r="K22" t="s">
        <v>42</v>
      </c>
      <c r="L22" s="1">
        <f t="shared" si="16"/>
        <v>0</v>
      </c>
      <c r="M22" s="1">
        <f t="shared" si="12"/>
        <v>0</v>
      </c>
      <c r="N22" s="1">
        <f t="shared" ca="1" si="12"/>
        <v>8.0094035317915813E-3</v>
      </c>
      <c r="O22" s="1">
        <f t="shared" ca="1" si="12"/>
        <v>1.6018807063583163E-2</v>
      </c>
      <c r="P22" s="1">
        <f t="shared" ca="1" si="12"/>
        <v>0.97597178940462526</v>
      </c>
      <c r="S22" t="s">
        <v>42</v>
      </c>
      <c r="T22" s="1">
        <f t="shared" ca="1" si="17"/>
        <v>0</v>
      </c>
      <c r="U22" s="1">
        <f t="shared" ca="1" si="13"/>
        <v>0</v>
      </c>
      <c r="V22" s="1">
        <f t="shared" ca="1" si="13"/>
        <v>8.0094035317915813E-3</v>
      </c>
      <c r="W22" s="1">
        <f t="shared" ca="1" si="13"/>
        <v>1.6018807063583163E-2</v>
      </c>
      <c r="X22" s="1">
        <f t="shared" ca="1" si="13"/>
        <v>0.97597178940462526</v>
      </c>
      <c r="AA22" t="s">
        <v>42</v>
      </c>
      <c r="AB22" s="1">
        <f t="shared" ca="1" si="18"/>
        <v>0</v>
      </c>
      <c r="AC22" s="1">
        <f t="shared" ca="1" si="14"/>
        <v>0</v>
      </c>
      <c r="AD22" s="1">
        <f t="shared" ca="1" si="14"/>
        <v>8.0094035317915813E-3</v>
      </c>
      <c r="AE22" s="1">
        <f t="shared" ca="1" si="14"/>
        <v>1.6018807063583163E-2</v>
      </c>
      <c r="AF22" s="1">
        <f t="shared" ca="1" si="14"/>
        <v>0.97597178940462526</v>
      </c>
      <c r="AI22" t="s">
        <v>42</v>
      </c>
      <c r="AJ22" s="1">
        <v>0</v>
      </c>
      <c r="AK22" s="1">
        <v>0</v>
      </c>
      <c r="AL22" s="1">
        <f ca="1">IF(AD22="","",(SUM(AB22:AD22)))</f>
        <v>8.0094035317915813E-3</v>
      </c>
      <c r="AM22" s="1">
        <f ca="1">IFERROR(AE22,"")</f>
        <v>1.6018807063583163E-2</v>
      </c>
      <c r="AN22" s="1">
        <f ca="1">IF(AF22="","",(SUM(AF22)))</f>
        <v>0.97597178940462526</v>
      </c>
      <c r="AP22" s="34">
        <f ca="1">IF(AM22&gt;=MAX(AL22,AN22),0,(MAX(AL22,AN22)-AM22)/(2*MAX(AL22,AN22)+MIN(AL22,AN22)))</f>
        <v>0.48978367899133879</v>
      </c>
      <c r="AQ22" t="s">
        <v>42</v>
      </c>
      <c r="AR22" s="1">
        <v>0</v>
      </c>
      <c r="AS22" s="1">
        <v>0</v>
      </c>
      <c r="AT22" s="1">
        <f ca="1">IF(AM22="",AT15,AL22*(1-$AP22))</f>
        <v>4.0865284034644778E-3</v>
      </c>
      <c r="AU22" s="1">
        <f ca="1">IF(AM22="",AU15,AM22+AL22*$AP22+AN22*$AP22)</f>
        <v>0.49795673579826777</v>
      </c>
      <c r="AV22" s="1">
        <f ca="1">IF(AM22="",AV15,AN22*(1-$AP22))</f>
        <v>0.49795673579826777</v>
      </c>
      <c r="AW22" s="1"/>
      <c r="AY22" t="s">
        <v>42</v>
      </c>
      <c r="AZ22" s="10"/>
      <c r="BA22" s="10"/>
      <c r="BB22" s="10">
        <f ca="1">_xlfn.NORM.S.INV(IF(AT22=0,0.01%,AT22))</f>
        <v>-2.6448357945138992</v>
      </c>
      <c r="BC22" s="10"/>
      <c r="BD22" s="10">
        <f ca="1">-_xlfn.NORM.S.INV(IF(AV22=0,0.01%,AV22))</f>
        <v>5.1217262127700213E-3</v>
      </c>
      <c r="BG22" t="s">
        <v>42</v>
      </c>
      <c r="BH22" s="10"/>
      <c r="BI22" s="10"/>
      <c r="BJ22" s="10">
        <f ca="1">BB22-$BB$8</f>
        <v>-0.43711015573629508</v>
      </c>
      <c r="BK22" s="10"/>
      <c r="BL22" s="10">
        <f ca="1">BD22-$BD$8</f>
        <v>-1.1963910136969375E-2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4.0865284034644778E-3</v>
      </c>
      <c r="BS22" s="1">
        <f t="shared" ca="1" si="15"/>
        <v>0.49795673579826777</v>
      </c>
      <c r="BT22" s="1">
        <f t="shared" ca="1" si="15"/>
        <v>0.49795673579826777</v>
      </c>
      <c r="BW22" t="s">
        <v>42</v>
      </c>
      <c r="BX22" s="1">
        <f ca="1"/>
        <v>0</v>
      </c>
      <c r="BY22" s="1">
        <f ca="1"/>
        <v>4.0617545443563023E-4</v>
      </c>
      <c r="BZ22" s="1">
        <f ca="1"/>
        <v>2.2519653655436123E-2</v>
      </c>
      <c r="CA22" s="1">
        <f ca="1"/>
        <v>0.2591998727916463</v>
      </c>
      <c r="CB22" s="1">
        <f ca="1"/>
        <v>0.71787429809848202</v>
      </c>
      <c r="CE22" t="s">
        <v>42</v>
      </c>
      <c r="CF22" s="10"/>
      <c r="CG22" s="10"/>
      <c r="CH22" s="10">
        <f ca="1">MIN($CH$8+CD18,0)</f>
        <v>-2.3512231774633334</v>
      </c>
      <c r="CI22" s="10"/>
      <c r="CJ22" s="10">
        <f ca="1">MAX($CJ$8+CD18,0)</f>
        <v>0</v>
      </c>
      <c r="CM22" t="s">
        <v>42</v>
      </c>
      <c r="CN22" s="1">
        <v>0</v>
      </c>
      <c r="CO22" s="1">
        <v>0</v>
      </c>
      <c r="CP22" s="1">
        <f ca="1">_xlfn.NORM.S.DIST(CH22,1)</f>
        <v>9.3559034752204624E-3</v>
      </c>
      <c r="CQ22" s="1">
        <f ca="1">1-CP22-CR22</f>
        <v>0.49064409652477958</v>
      </c>
      <c r="CR22" s="1">
        <f ca="1">_xlfn.NORM.S.DIST(-CJ22,1)</f>
        <v>0.5</v>
      </c>
      <c r="CU22" t="s">
        <v>42</v>
      </c>
      <c r="CV22" s="1">
        <f ca="1"/>
        <v>0</v>
      </c>
      <c r="CW22" s="1">
        <f ca="1"/>
        <v>1.0613925185417037E-4</v>
      </c>
      <c r="CX22" s="1">
        <f ca="1"/>
        <v>7.6891664546105687E-3</v>
      </c>
      <c r="CY22" s="1">
        <f ca="1"/>
        <v>0.24538149188565414</v>
      </c>
      <c r="CZ22" s="1">
        <f ca="1"/>
        <v>0.74682320240788114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>
        <f ca="1"/>
        <v>0</v>
      </c>
      <c r="CW23" s="1">
        <f ca="1"/>
        <v>0</v>
      </c>
      <c r="CX23" s="1">
        <f ca="1"/>
        <v>0</v>
      </c>
      <c r="CY23" s="1">
        <f ca="1"/>
        <v>0</v>
      </c>
      <c r="CZ23" s="1">
        <f ca="1"/>
        <v>1</v>
      </c>
    </row>
    <row r="24" spans="1:104">
      <c r="A24" s="9">
        <f ca="1">IF(RIGHT(A17,2)="12",(VALUE(LEFT(A17,4))+1)*100+1,A17+1)</f>
        <v>201804</v>
      </c>
      <c r="J24" s="9">
        <f ca="1">$A24</f>
        <v>201804</v>
      </c>
      <c r="R24" s="9">
        <f ca="1">$A24</f>
        <v>201804</v>
      </c>
      <c r="Z24" s="9">
        <f ca="1">$A24</f>
        <v>201804</v>
      </c>
      <c r="AH24" s="9">
        <f ca="1">$A24</f>
        <v>201804</v>
      </c>
      <c r="AP24" s="9">
        <f ca="1">$A24</f>
        <v>201804</v>
      </c>
      <c r="AX24" s="9">
        <f ca="1">$A24</f>
        <v>201804</v>
      </c>
      <c r="BF24" s="9">
        <f ca="1">$A24</f>
        <v>201804</v>
      </c>
      <c r="BN24" s="9">
        <f ca="1">$A24</f>
        <v>201804</v>
      </c>
      <c r="BO24" s="9">
        <f>BO17+1</f>
        <v>3</v>
      </c>
      <c r="BV24" s="9">
        <f ca="1">$A24</f>
        <v>201804</v>
      </c>
      <c r="BW24" s="9">
        <f>BW17+1</f>
        <v>3</v>
      </c>
      <c r="CD24" s="9">
        <f ca="1">$A24</f>
        <v>201804</v>
      </c>
      <c r="CE24" s="9">
        <f>CE17+1</f>
        <v>3</v>
      </c>
      <c r="CL24" s="9">
        <f ca="1">$A24</f>
        <v>201804</v>
      </c>
      <c r="CM24" s="9">
        <f>CM17+1</f>
        <v>3</v>
      </c>
      <c r="CT24" s="9">
        <f ca="1">$A24</f>
        <v>201804</v>
      </c>
      <c r="CU24" s="9">
        <f>CU17+1</f>
        <v>3</v>
      </c>
    </row>
    <row r="25" spans="1:104">
      <c r="A25" s="11"/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3.4381486784306477E-2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>
        <f ca="1">VLOOKUP(CD24,regress!B:K,10,0)</f>
        <v>-4.9058689684094298E-2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0.91067516295770878</v>
      </c>
      <c r="E26" s="1">
        <f ca="1">HLOOKUP(A24,XBD_part!$2:$7,3,0)</f>
        <v>3.932483704229113E-2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0.91067516295770878</v>
      </c>
      <c r="M26" s="1">
        <f t="shared" ref="M26:P29" ca="1" si="20">IF(TYPE(E26)=1,IF(E26&gt;100%,100%,IF(E26&lt;0,0,E26)),E26)</f>
        <v>3.932483704229113E-2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 ca="1">IFERROR(L26/SUM($L26:$P26),"")</f>
        <v>0.95860543469232506</v>
      </c>
      <c r="U26" s="1">
        <f t="shared" ref="U26:X29" ca="1" si="21">IFERROR(M26/SUM($L26:$P26),"")</f>
        <v>4.1394565307674873E-2</v>
      </c>
      <c r="V26" s="1">
        <f t="shared" ca="1" si="21"/>
        <v>0</v>
      </c>
      <c r="W26" s="1">
        <f t="shared" ca="1" si="21"/>
        <v>0</v>
      </c>
      <c r="X26" s="1">
        <f t="shared" ca="1" si="21"/>
        <v>0</v>
      </c>
      <c r="AA26" t="s">
        <v>2</v>
      </c>
      <c r="AB26" s="1">
        <f ca="1">IFERROR(T26,"")</f>
        <v>0.95860543469232506</v>
      </c>
      <c r="AC26" s="1">
        <f t="shared" ref="AC26:AF29" ca="1" si="22">IFERROR(U26,"")</f>
        <v>4.1394565307674873E-2</v>
      </c>
      <c r="AD26" s="1">
        <f t="shared" ca="1" si="22"/>
        <v>0</v>
      </c>
      <c r="AE26" s="1">
        <f t="shared" ca="1" si="22"/>
        <v>0</v>
      </c>
      <c r="AF26" s="1">
        <f t="shared" ca="1" si="22"/>
        <v>0</v>
      </c>
      <c r="AI26" t="s">
        <v>2</v>
      </c>
      <c r="AJ26" s="1">
        <f ca="1">IFERROR(AB26,"")</f>
        <v>0.95860543469232506</v>
      </c>
      <c r="AK26" s="1">
        <f ca="1">IF(AC26="","",SUM(AC26:AF26))</f>
        <v>4.1394565307674873E-2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0.95860543469232506</v>
      </c>
      <c r="AS26" s="1">
        <f ca="1">IF(AK26="",AS19,MIN(AK26,50%))</f>
        <v>4.1394565307674873E-2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1.7347272311765856</v>
      </c>
      <c r="BB26" s="10"/>
      <c r="BC26" s="10"/>
      <c r="BG26" t="s">
        <v>2</v>
      </c>
      <c r="BH26" s="10"/>
      <c r="BI26" s="10">
        <f ca="1">BA26-$BA$5</f>
        <v>-0.36464673836597306</v>
      </c>
      <c r="BJ26" s="10"/>
      <c r="BK26" s="10"/>
      <c r="BO26" t="s">
        <v>2</v>
      </c>
      <c r="BP26" s="1">
        <f ca="1">AR26</f>
        <v>0.95860543469232506</v>
      </c>
      <c r="BQ26" s="1">
        <f t="shared" ref="BQ26:BT29" ca="1" si="23">AS26</f>
        <v>4.1394565307674873E-2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0.85171345794034736</v>
      </c>
      <c r="BY26" s="1">
        <f ca="1"/>
        <v>8.8060069123604964E-2</v>
      </c>
      <c r="BZ26" s="1">
        <f ca="1"/>
        <v>5.482699415431426E-2</v>
      </c>
      <c r="CA26" s="1">
        <f ca="1"/>
        <v>5.3994787817332711E-3</v>
      </c>
      <c r="CB26" s="1">
        <f ca="1"/>
        <v>0</v>
      </c>
      <c r="CE26" t="s">
        <v>2</v>
      </c>
      <c r="CF26" s="10"/>
      <c r="CG26" s="10">
        <f ca="1">MAX($CG$5+CD25,0)</f>
        <v>2.0503152798584643</v>
      </c>
      <c r="CH26" s="10"/>
      <c r="CI26" s="10"/>
      <c r="CJ26" s="10"/>
      <c r="CM26" t="s">
        <v>2</v>
      </c>
      <c r="CN26" s="1">
        <f ca="1">1-CO26</f>
        <v>0.97983316276457921</v>
      </c>
      <c r="CO26" s="1">
        <f ca="1">_xlfn.NORM.S.DIST(-CG26,1)</f>
        <v>2.0166837235420742E-2</v>
      </c>
      <c r="CP26" s="1">
        <v>0</v>
      </c>
      <c r="CQ26" s="1">
        <v>0</v>
      </c>
      <c r="CR26" s="1">
        <v>0</v>
      </c>
      <c r="CU26" t="s">
        <v>2</v>
      </c>
      <c r="CV26" s="1" cm="1">
        <f t="array" aca="1" ref="CV26:CZ30" ca="1">MMULT(CV19:CZ23,CN26:CR30)</f>
        <v>0.92623677205816601</v>
      </c>
      <c r="CW26" s="1">
        <f ca="1"/>
        <v>3.7413794618464065E-2</v>
      </c>
      <c r="CX26" s="1">
        <f ca="1"/>
        <v>2.7663320372524461E-2</v>
      </c>
      <c r="CY26" s="1">
        <f ca="1"/>
        <v>8.6861129508455058E-3</v>
      </c>
      <c r="CZ26" s="1">
        <f ca="1"/>
        <v>0</v>
      </c>
    </row>
    <row r="27" spans="1:104">
      <c r="A27" s="11"/>
      <c r="B27" t="s">
        <v>1</v>
      </c>
      <c r="C27" s="1">
        <v>0</v>
      </c>
      <c r="D27" s="1">
        <f ca="1">(1-F27)/3</f>
        <v>6.4655899331906297E-2</v>
      </c>
      <c r="E27" s="1">
        <f ca="1">(1-F27)/3*2</f>
        <v>0.12931179866381259</v>
      </c>
      <c r="F27" s="1">
        <f ca="1">HLOOKUP(A24,XBD_part!$2:$7,4,0)</f>
        <v>0.80603230200428111</v>
      </c>
      <c r="G27" s="1">
        <v>0</v>
      </c>
      <c r="H27" s="1">
        <v>0</v>
      </c>
      <c r="K27" t="s">
        <v>1</v>
      </c>
      <c r="L27" s="1">
        <f t="shared" ref="L27:L29" ca="1" si="24">IF(TYPE(D27)=1,IF(D27&gt;100%,100%,IF(D27&lt;0,0,D27)),D27)</f>
        <v>6.4655899331906297E-2</v>
      </c>
      <c r="M27" s="1">
        <f t="shared" ca="1" si="20"/>
        <v>0.12931179866381259</v>
      </c>
      <c r="N27" s="1">
        <f t="shared" ca="1" si="20"/>
        <v>0.80603230200428111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ca="1" si="25">IFERROR(L27/SUM($L27:$P27),"")</f>
        <v>6.4655899331906297E-2</v>
      </c>
      <c r="U27" s="1">
        <f t="shared" ca="1" si="21"/>
        <v>0.12931179866381259</v>
      </c>
      <c r="V27" s="1">
        <f t="shared" ca="1" si="21"/>
        <v>0.80603230200428111</v>
      </c>
      <c r="W27" s="1">
        <f t="shared" ca="1" si="21"/>
        <v>0</v>
      </c>
      <c r="X27" s="1">
        <f t="shared" ca="1" si="21"/>
        <v>0</v>
      </c>
      <c r="AA27" t="s">
        <v>1</v>
      </c>
      <c r="AB27" s="1">
        <f t="shared" ref="AB27:AB29" ca="1" si="26">IFERROR(T27,"")</f>
        <v>6.4655899331906297E-2</v>
      </c>
      <c r="AC27" s="1">
        <f t="shared" ca="1" si="22"/>
        <v>0.12931179866381259</v>
      </c>
      <c r="AD27" s="1">
        <f t="shared" ca="1" si="22"/>
        <v>0.80603230200428111</v>
      </c>
      <c r="AE27" s="1">
        <f t="shared" ca="1" si="22"/>
        <v>0</v>
      </c>
      <c r="AF27" s="1">
        <f t="shared" ca="1" si="22"/>
        <v>0</v>
      </c>
      <c r="AI27" t="s">
        <v>1</v>
      </c>
      <c r="AJ27" s="1">
        <f ca="1">IF(AB27="","",(SUM(AB27)))</f>
        <v>6.4655899331906297E-2</v>
      </c>
      <c r="AK27" s="1">
        <f ca="1">IFERROR(AC27,"")</f>
        <v>0.12931179866381259</v>
      </c>
      <c r="AL27" s="1">
        <f ca="1">IF(AD27="","",(SUM(AD27:AF27)))</f>
        <v>0.80603230200428111</v>
      </c>
      <c r="AM27" s="1">
        <v>0</v>
      </c>
      <c r="AN27" s="1">
        <v>0</v>
      </c>
      <c r="AP27" s="34">
        <f ca="1">IF(AK27&gt;=MAX(AJ27,AL27),0,(MAX(AJ27,AL27)-AK27)/(2*MAX(AJ27,AL27)+MIN(AJ27,AL27)))</f>
        <v>0.40359767891682796</v>
      </c>
      <c r="AQ27" t="s">
        <v>1</v>
      </c>
      <c r="AR27" s="1">
        <f ca="1">IF(AK27="",AR20,AJ27*(1-$AP27))</f>
        <v>3.8560928433268825E-2</v>
      </c>
      <c r="AS27" s="1">
        <f ca="1">IF(AK27="",AS20,AK27+AJ27*$AP27+AL27*$AP27)</f>
        <v>0.48071953578336557</v>
      </c>
      <c r="AT27" s="1">
        <f ca="1">IF(AK27="",AT20,AL27*(1-$AP27))</f>
        <v>0.48071953578336557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-1.7676355141887368</v>
      </c>
      <c r="BA27" s="10"/>
      <c r="BB27" s="10">
        <f ca="1">-_xlfn.NORM.S.INV(IF(AT27=0,0.01%,AT27))</f>
        <v>4.8347785710089596E-2</v>
      </c>
      <c r="BC27" s="10"/>
      <c r="BG27" t="s">
        <v>1</v>
      </c>
      <c r="BH27" s="10">
        <f ca="1">AZ27-$AZ$6</f>
        <v>-0.29008819393459273</v>
      </c>
      <c r="BI27" s="10"/>
      <c r="BJ27" s="10">
        <f ca="1">BB27-$BB$6</f>
        <v>-3.9200749211016996E-2</v>
      </c>
      <c r="BK27" s="10"/>
      <c r="BO27" t="s">
        <v>1</v>
      </c>
      <c r="BP27" s="1">
        <f t="shared" ref="BP27:BP29" ca="1" si="27">AR27</f>
        <v>3.8560928433268825E-2</v>
      </c>
      <c r="BQ27" s="1">
        <f t="shared" ca="1" si="23"/>
        <v>0.48071953578336557</v>
      </c>
      <c r="BR27" s="1">
        <f t="shared" ca="1" si="23"/>
        <v>0.48071953578336557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0.12789381999943986</v>
      </c>
      <c r="BY27" s="1">
        <f ca="1"/>
        <v>0.18043988491650925</v>
      </c>
      <c r="BZ27" s="1">
        <f ca="1"/>
        <v>0.29037481878245919</v>
      </c>
      <c r="CA27" s="1">
        <f ca="1"/>
        <v>0.29132877591183737</v>
      </c>
      <c r="CB27" s="1">
        <f ca="1"/>
        <v>0.10996270038975425</v>
      </c>
      <c r="CE27" t="s">
        <v>1</v>
      </c>
      <c r="CF27" s="10">
        <f ca="1">MIN($CF$6+CD25,0)</f>
        <v>-1.5266060099382384</v>
      </c>
      <c r="CG27" s="10"/>
      <c r="CH27" s="10">
        <f ca="1">MAX($CH$6+CD25,0)</f>
        <v>3.8489845237012293E-2</v>
      </c>
      <c r="CI27" s="10"/>
      <c r="CJ27" s="10"/>
      <c r="CM27" t="s">
        <v>1</v>
      </c>
      <c r="CN27" s="1">
        <f ca="1">_xlfn.NORM.S.DIST(CF27,1)</f>
        <v>6.3429505840279357E-2</v>
      </c>
      <c r="CO27" s="1">
        <f ca="1">1-CN27-CP27</f>
        <v>0.45192193025328714</v>
      </c>
      <c r="CP27" s="1">
        <f ca="1">_xlfn.NORM.S.DIST(-CH27,1)</f>
        <v>0.48464856390643346</v>
      </c>
      <c r="CQ27" s="1">
        <v>0</v>
      </c>
      <c r="CR27" s="1">
        <v>0</v>
      </c>
      <c r="CU27" t="s">
        <v>1</v>
      </c>
      <c r="CV27" s="1">
        <f ca="1"/>
        <v>7.4695785542777657E-2</v>
      </c>
      <c r="CW27" s="1">
        <f ca="1"/>
        <v>0.10862814823516141</v>
      </c>
      <c r="CX27" s="1">
        <f ca="1"/>
        <v>0.33362024476968422</v>
      </c>
      <c r="CY27" s="1">
        <f ca="1"/>
        <v>0.35805582145237669</v>
      </c>
      <c r="CZ27" s="1">
        <f ca="1"/>
        <v>0.125</v>
      </c>
    </row>
    <row r="28" spans="1:104">
      <c r="A28" s="11"/>
      <c r="B28" t="s">
        <v>0</v>
      </c>
      <c r="C28" s="1">
        <v>0</v>
      </c>
      <c r="D28" s="1">
        <v>0</v>
      </c>
      <c r="E28" s="1">
        <f ca="1">(1-G28)/3</f>
        <v>0.17647920328060926</v>
      </c>
      <c r="F28" s="1">
        <f ca="1">(1-G28)/3*2</f>
        <v>0.35295840656121852</v>
      </c>
      <c r="G28" s="1">
        <f ca="1">HLOOKUP(A24,XBD_part!$2:$7,5,0)</f>
        <v>0.47056239015817225</v>
      </c>
      <c r="H28" s="1">
        <v>0</v>
      </c>
      <c r="K28" t="s">
        <v>0</v>
      </c>
      <c r="L28" s="1">
        <f t="shared" si="24"/>
        <v>0</v>
      </c>
      <c r="M28" s="1">
        <f t="shared" ca="1" si="20"/>
        <v>0.17647920328060926</v>
      </c>
      <c r="N28" s="1">
        <f t="shared" ca="1" si="20"/>
        <v>0.35295840656121852</v>
      </c>
      <c r="O28" s="1">
        <f t="shared" ca="1" si="20"/>
        <v>0.47056239015817225</v>
      </c>
      <c r="P28" s="1">
        <f t="shared" si="20"/>
        <v>0</v>
      </c>
      <c r="S28" t="s">
        <v>0</v>
      </c>
      <c r="T28" s="1">
        <f t="shared" ca="1" si="25"/>
        <v>0</v>
      </c>
      <c r="U28" s="1">
        <f t="shared" ca="1" si="21"/>
        <v>0.17647920328060926</v>
      </c>
      <c r="V28" s="1">
        <f t="shared" ca="1" si="21"/>
        <v>0.35295840656121852</v>
      </c>
      <c r="W28" s="1">
        <f t="shared" ca="1" si="21"/>
        <v>0.47056239015817225</v>
      </c>
      <c r="X28" s="1">
        <f t="shared" ca="1" si="21"/>
        <v>0</v>
      </c>
      <c r="AA28" t="s">
        <v>0</v>
      </c>
      <c r="AB28" s="1">
        <f t="shared" ca="1" si="26"/>
        <v>0</v>
      </c>
      <c r="AC28" s="1">
        <f t="shared" ca="1" si="22"/>
        <v>0.17647920328060926</v>
      </c>
      <c r="AD28" s="1">
        <f t="shared" ca="1" si="22"/>
        <v>0.35295840656121852</v>
      </c>
      <c r="AE28" s="1">
        <f t="shared" ca="1" si="22"/>
        <v>0.47056239015817225</v>
      </c>
      <c r="AF28" s="1">
        <f t="shared" ca="1" si="22"/>
        <v>0</v>
      </c>
      <c r="AI28" t="s">
        <v>0</v>
      </c>
      <c r="AJ28" s="1">
        <v>0</v>
      </c>
      <c r="AK28" s="1">
        <f ca="1">IF(AC28="","",(SUM(AB28:AC28)))</f>
        <v>0.17647920328060926</v>
      </c>
      <c r="AL28" s="1">
        <f ca="1">IFERROR(AD28,"")</f>
        <v>0.35295840656121852</v>
      </c>
      <c r="AM28" s="1">
        <f ca="1">IF(AE28="","",(SUM(AE28:AF28)))</f>
        <v>0.47056239015817225</v>
      </c>
      <c r="AN28" s="1">
        <v>0</v>
      </c>
      <c r="AP28" s="34">
        <f ca="1">IF(AL28&gt;=MAX(AK28,AM28),0,(MAX(AK28,AM28)-AL28)/(2*MAX(AK28,AM28)+MIN(AK28,AM28)))</f>
        <v>0.10522867251998427</v>
      </c>
      <c r="AQ28" t="s">
        <v>0</v>
      </c>
      <c r="AR28" s="1">
        <v>0</v>
      </c>
      <c r="AS28" s="1">
        <f ca="1">IF(AL28="",AS21,AK28*(1-$AP28))</f>
        <v>0.1579085309920063</v>
      </c>
      <c r="AT28" s="1">
        <f ca="1">IF(AL28="",AT21,AL28+AK28*$AP28+AM28*$AP28)</f>
        <v>0.4210457345039969</v>
      </c>
      <c r="AU28" s="1">
        <f ca="1">IF(AL28="",AU21,AM28*(1-$AP28))</f>
        <v>0.4210457345039969</v>
      </c>
      <c r="AV28" s="1">
        <v>0</v>
      </c>
      <c r="AW28" s="1"/>
      <c r="AY28" t="s">
        <v>0</v>
      </c>
      <c r="AZ28" s="10"/>
      <c r="BA28" s="10">
        <f ca="1">_xlfn.NORM.S.INV(IF(AS28=0,0.01%,AS28))</f>
        <v>-1.0030907817630645</v>
      </c>
      <c r="BB28" s="10"/>
      <c r="BC28" s="10">
        <f ca="1">-_xlfn.NORM.S.INV(IF(AU28=0,0.01%,AU28))</f>
        <v>0.19921895966073319</v>
      </c>
      <c r="BG28" t="s">
        <v>0</v>
      </c>
      <c r="BH28" s="10"/>
      <c r="BI28" s="10">
        <f ca="1">BA28-$BA$7</f>
        <v>0.98052378826393682</v>
      </c>
      <c r="BJ28" s="10"/>
      <c r="BK28" s="10">
        <f ca="1">BC28-$BC$7</f>
        <v>0.16957447611752344</v>
      </c>
      <c r="BO28" t="s">
        <v>0</v>
      </c>
      <c r="BP28" s="1">
        <f t="shared" si="27"/>
        <v>0</v>
      </c>
      <c r="BQ28" s="1">
        <f t="shared" ca="1" si="23"/>
        <v>0.1579085309920063</v>
      </c>
      <c r="BR28" s="1">
        <f t="shared" ca="1" si="23"/>
        <v>0.4210457345039969</v>
      </c>
      <c r="BS28" s="1">
        <f t="shared" ca="1" si="23"/>
        <v>0.4210457345039969</v>
      </c>
      <c r="BT28" s="1">
        <f t="shared" si="23"/>
        <v>0</v>
      </c>
      <c r="BW28" t="s">
        <v>0</v>
      </c>
      <c r="BX28" s="1">
        <f ca="1"/>
        <v>2.2991963503669038E-3</v>
      </c>
      <c r="BY28" s="1">
        <f ca="1"/>
        <v>4.8514074355862948E-2</v>
      </c>
      <c r="BZ28" s="1">
        <f ca="1"/>
        <v>0.11940590891492708</v>
      </c>
      <c r="CA28" s="1">
        <f ca="1"/>
        <v>0.34738063754816562</v>
      </c>
      <c r="CB28" s="1">
        <f ca="1"/>
        <v>0.48240018283067743</v>
      </c>
      <c r="CE28" t="s">
        <v>0</v>
      </c>
      <c r="CF28" s="10"/>
      <c r="CG28" s="10">
        <f ca="1">MIN($CG$7+CD25,0)</f>
        <v>-2.0326732597110957</v>
      </c>
      <c r="CH28" s="10"/>
      <c r="CI28" s="10">
        <f ca="1">MAX($CI$7+CD25,0)</f>
        <v>0</v>
      </c>
      <c r="CJ28" s="10"/>
      <c r="CM28" t="s">
        <v>0</v>
      </c>
      <c r="CN28" s="1">
        <v>0</v>
      </c>
      <c r="CO28" s="1">
        <f ca="1">_xlfn.NORM.S.DIST(CG28,1)</f>
        <v>2.1042772301453322E-2</v>
      </c>
      <c r="CP28" s="1">
        <f ca="1">1-CO28-CQ28</f>
        <v>0.47895722769854665</v>
      </c>
      <c r="CQ28" s="1">
        <f ca="1">_xlfn.NORM.S.DIST(-CI28,1)</f>
        <v>0.5</v>
      </c>
      <c r="CR28" s="1">
        <v>0</v>
      </c>
      <c r="CU28" t="s">
        <v>0</v>
      </c>
      <c r="CV28" s="1">
        <f ca="1"/>
        <v>1.4492025978619892E-3</v>
      </c>
      <c r="CW28" s="1">
        <f ca="1"/>
        <v>1.1246921384067188E-2</v>
      </c>
      <c r="CX28" s="1">
        <f ca="1"/>
        <v>0.13043676372156443</v>
      </c>
      <c r="CY28" s="1">
        <f ca="1"/>
        <v>0.36212406263184016</v>
      </c>
      <c r="CZ28" s="1">
        <f ca="1"/>
        <v>0.4947430496646662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>
        <f ca="1">(1-H29)/3</f>
        <v>1.5101023747335574E-2</v>
      </c>
      <c r="G29" s="1">
        <f ca="1">(1-H29)/3*2</f>
        <v>3.0202047494671147E-2</v>
      </c>
      <c r="H29" s="1">
        <f ca="1">MIN(HLOOKUP(A24,XBD_part!$2:$7,6,0),1)</f>
        <v>0.95469692875799328</v>
      </c>
      <c r="K29" t="s">
        <v>42</v>
      </c>
      <c r="L29" s="1">
        <f t="shared" si="24"/>
        <v>0</v>
      </c>
      <c r="M29" s="1">
        <f t="shared" si="20"/>
        <v>0</v>
      </c>
      <c r="N29" s="1">
        <f t="shared" ca="1" si="20"/>
        <v>1.5101023747335574E-2</v>
      </c>
      <c r="O29" s="1">
        <f t="shared" ca="1" si="20"/>
        <v>3.0202047494671147E-2</v>
      </c>
      <c r="P29" s="1">
        <f t="shared" ca="1" si="20"/>
        <v>0.95469692875799328</v>
      </c>
      <c r="S29" t="s">
        <v>42</v>
      </c>
      <c r="T29" s="1">
        <f t="shared" ca="1" si="25"/>
        <v>0</v>
      </c>
      <c r="U29" s="1">
        <f t="shared" ca="1" si="21"/>
        <v>0</v>
      </c>
      <c r="V29" s="1">
        <f t="shared" ca="1" si="21"/>
        <v>1.5101023747335574E-2</v>
      </c>
      <c r="W29" s="1">
        <f t="shared" ca="1" si="21"/>
        <v>3.0202047494671147E-2</v>
      </c>
      <c r="X29" s="1">
        <f t="shared" ca="1" si="21"/>
        <v>0.95469692875799328</v>
      </c>
      <c r="AA29" t="s">
        <v>42</v>
      </c>
      <c r="AB29" s="1">
        <f t="shared" ca="1" si="26"/>
        <v>0</v>
      </c>
      <c r="AC29" s="1">
        <f t="shared" ca="1" si="22"/>
        <v>0</v>
      </c>
      <c r="AD29" s="1">
        <f t="shared" ca="1" si="22"/>
        <v>1.5101023747335574E-2</v>
      </c>
      <c r="AE29" s="1">
        <f t="shared" ca="1" si="22"/>
        <v>3.0202047494671147E-2</v>
      </c>
      <c r="AF29" s="1">
        <f t="shared" ca="1" si="22"/>
        <v>0.95469692875799328</v>
      </c>
      <c r="AI29" t="s">
        <v>42</v>
      </c>
      <c r="AJ29" s="1">
        <v>0</v>
      </c>
      <c r="AK29" s="1">
        <v>0</v>
      </c>
      <c r="AL29" s="1">
        <f ca="1">IF(AD29="","",(SUM(AB29:AD29)))</f>
        <v>1.5101023747335574E-2</v>
      </c>
      <c r="AM29" s="1">
        <f ca="1">IFERROR(AE29,"")</f>
        <v>3.0202047494671147E-2</v>
      </c>
      <c r="AN29" s="1">
        <f ca="1">IF(AF29="","",(SUM(AF29)))</f>
        <v>0.95469692875799328</v>
      </c>
      <c r="AP29" s="34">
        <f ca="1">IF(AM29&gt;=MAX(AL29,AN29),0,(MAX(AL29,AN29)-AM29)/(2*MAX(AL29,AN29)+MIN(AL29,AN29)))</f>
        <v>0.48038313339469291</v>
      </c>
      <c r="AQ29" t="s">
        <v>42</v>
      </c>
      <c r="AR29" s="1">
        <v>0</v>
      </c>
      <c r="AS29" s="1">
        <v>0</v>
      </c>
      <c r="AT29" s="1">
        <f ca="1">IF(AM29="",AT22,AL29*(1-$AP29))</f>
        <v>7.8467466421228444E-3</v>
      </c>
      <c r="AU29" s="1">
        <f ca="1">IF(AM29="",AU22,AM29+AL29*$AP29+AN29*$AP29)</f>
        <v>0.49607662667893859</v>
      </c>
      <c r="AV29" s="1">
        <f ca="1">IF(AM29="",AV22,AN29*(1-$AP29))</f>
        <v>0.49607662667893859</v>
      </c>
      <c r="AW29" s="1"/>
      <c r="AY29" t="s">
        <v>42</v>
      </c>
      <c r="AZ29" s="10"/>
      <c r="BA29" s="10"/>
      <c r="BB29" s="10">
        <f ca="1">_xlfn.NORM.S.INV(IF(AT29=0,0.01%,AT29))</f>
        <v>-2.4159667748363569</v>
      </c>
      <c r="BC29" s="10"/>
      <c r="BD29" s="10">
        <f ca="1">-_xlfn.NORM.S.INV(IF(AV29=0,0.01%,AV29))</f>
        <v>9.8345970287601406E-3</v>
      </c>
      <c r="BG29" t="s">
        <v>42</v>
      </c>
      <c r="BH29" s="10"/>
      <c r="BI29" s="10"/>
      <c r="BJ29" s="10">
        <f ca="1">BB29-$BB$8</f>
        <v>-0.20824113605875283</v>
      </c>
      <c r="BK29" s="10"/>
      <c r="BL29" s="10">
        <f ca="1">BD29-$BD$8</f>
        <v>-7.2510393209792544E-3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7.8467466421228444E-3</v>
      </c>
      <c r="BS29" s="1">
        <f t="shared" ca="1" si="23"/>
        <v>0.49607662667893859</v>
      </c>
      <c r="BT29" s="1">
        <f t="shared" ca="1" si="23"/>
        <v>0.49607662667893859</v>
      </c>
      <c r="BW29" t="s">
        <v>42</v>
      </c>
      <c r="BX29" s="1">
        <f ca="1"/>
        <v>1.566250262984278E-5</v>
      </c>
      <c r="BY29" s="1">
        <f ca="1"/>
        <v>3.7513019030815768E-3</v>
      </c>
      <c r="BZ29" s="1">
        <f ca="1"/>
        <v>1.1710936321498132E-2</v>
      </c>
      <c r="CA29" s="1">
        <f ca="1"/>
        <v>0.13806480264421861</v>
      </c>
      <c r="CB29" s="1">
        <f ca="1"/>
        <v>0.84645729662857194</v>
      </c>
      <c r="CE29" t="s">
        <v>42</v>
      </c>
      <c r="CF29" s="10"/>
      <c r="CG29" s="10"/>
      <c r="CH29" s="10">
        <f ca="1">MIN($CH$8+CD25,0)</f>
        <v>-2.2567843284616984</v>
      </c>
      <c r="CI29" s="10"/>
      <c r="CJ29" s="10">
        <f ca="1">MAX($CJ$8+CD25,0)</f>
        <v>0</v>
      </c>
      <c r="CM29" t="s">
        <v>42</v>
      </c>
      <c r="CN29" s="1">
        <v>0</v>
      </c>
      <c r="CO29" s="1">
        <v>0</v>
      </c>
      <c r="CP29" s="1">
        <f ca="1">_xlfn.NORM.S.DIST(CH29,1)</f>
        <v>1.2010777229182914E-2</v>
      </c>
      <c r="CQ29" s="1">
        <f ca="1">1-CP29-CR29</f>
        <v>0.48798922277081713</v>
      </c>
      <c r="CR29" s="1">
        <f ca="1">_xlfn.NORM.S.DIST(-CJ29,1)</f>
        <v>0.5</v>
      </c>
      <c r="CU29" t="s">
        <v>42</v>
      </c>
      <c r="CV29" s="1">
        <f ca="1"/>
        <v>6.732360295366981E-6</v>
      </c>
      <c r="CW29" s="1">
        <f ca="1"/>
        <v>2.097680344659198E-4</v>
      </c>
      <c r="CX29" s="1">
        <f ca="1"/>
        <v>6.681444519601315E-3</v>
      </c>
      <c r="CY29" s="1">
        <f ca="1"/>
        <v>0.12358810673492922</v>
      </c>
      <c r="CZ29" s="1">
        <f ca="1"/>
        <v>0.86951394835070817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>
        <f ca="1"/>
        <v>0</v>
      </c>
      <c r="CW30" s="1">
        <f ca="1"/>
        <v>0</v>
      </c>
      <c r="CX30" s="1">
        <f ca="1"/>
        <v>0</v>
      </c>
      <c r="CY30" s="1">
        <f ca="1"/>
        <v>0</v>
      </c>
      <c r="CZ30" s="1">
        <f ca="1"/>
        <v>1</v>
      </c>
    </row>
    <row r="31" spans="1:104">
      <c r="A31" s="9">
        <f ca="1">IF(RIGHT(A24,2)="12",(VALUE(LEFT(A24,4))+1)*100+1,A24+1)</f>
        <v>201805</v>
      </c>
      <c r="J31" s="9">
        <f ca="1">$A31</f>
        <v>201805</v>
      </c>
      <c r="R31" s="9">
        <f ca="1">$A31</f>
        <v>201805</v>
      </c>
      <c r="Z31" s="9">
        <f ca="1">$A31</f>
        <v>201805</v>
      </c>
      <c r="AH31" s="9">
        <f ca="1">$A31</f>
        <v>201805</v>
      </c>
      <c r="AP31" s="9">
        <f ca="1">$A31</f>
        <v>201805</v>
      </c>
      <c r="AX31" s="9">
        <f ca="1">$A31</f>
        <v>201805</v>
      </c>
      <c r="BF31" s="9">
        <f ca="1">$A31</f>
        <v>201805</v>
      </c>
      <c r="BN31" s="9">
        <f ca="1">$A31</f>
        <v>201805</v>
      </c>
      <c r="BO31" s="9">
        <f>BO24+1</f>
        <v>4</v>
      </c>
      <c r="BV31" s="9">
        <f ca="1">$A31</f>
        <v>201805</v>
      </c>
      <c r="BW31" s="9">
        <f>BW24+1</f>
        <v>4</v>
      </c>
      <c r="CD31" s="9">
        <f ca="1">$A31</f>
        <v>201805</v>
      </c>
      <c r="CE31" s="9">
        <f>CE24+1</f>
        <v>4</v>
      </c>
      <c r="CL31" s="9">
        <f ca="1">$A31</f>
        <v>201805</v>
      </c>
      <c r="CM31" s="9">
        <f>CM24+1</f>
        <v>4</v>
      </c>
      <c r="CT31" s="9">
        <f ca="1">$A31</f>
        <v>201805</v>
      </c>
      <c r="CU31" s="9">
        <f>CU24+1</f>
        <v>4</v>
      </c>
    </row>
    <row r="32" spans="1:104">
      <c r="A32" s="11"/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-0.13393548607586545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>
        <f ca="1">VLOOKUP(CD31,regress!B:K,10,0)</f>
        <v>1.0057984574709938E-3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0.91659159092427556</v>
      </c>
      <c r="E33" s="1">
        <f ca="1">HLOOKUP(A31,XBD_part!$2:$7,3,0)</f>
        <v>3.3408409075724427E-2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0.91659159092427556</v>
      </c>
      <c r="M33" s="1">
        <f t="shared" ref="M33:P36" ca="1" si="28">IF(TYPE(E33)=1,IF(E33&gt;100%,100%,IF(E33&lt;0,0,E33)),E33)</f>
        <v>3.3408409075724427E-2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 ca="1">IFERROR(L33/SUM($L33:$P33),"")</f>
        <v>0.96483325360450067</v>
      </c>
      <c r="U33" s="1">
        <f t="shared" ref="U33:X36" ca="1" si="29">IFERROR(M33/SUM($L33:$P33),"")</f>
        <v>3.5166746395499396E-2</v>
      </c>
      <c r="V33" s="1">
        <f t="shared" ca="1" si="29"/>
        <v>0</v>
      </c>
      <c r="W33" s="1">
        <f t="shared" ca="1" si="29"/>
        <v>0</v>
      </c>
      <c r="X33" s="1">
        <f t="shared" ca="1" si="29"/>
        <v>0</v>
      </c>
      <c r="AA33" t="s">
        <v>2</v>
      </c>
      <c r="AB33" s="1">
        <f ca="1">IFERROR(T33,"")</f>
        <v>0.96483325360450067</v>
      </c>
      <c r="AC33" s="1">
        <f t="shared" ref="AC33:AF36" ca="1" si="30">IFERROR(U33,"")</f>
        <v>3.5166746395499396E-2</v>
      </c>
      <c r="AD33" s="1">
        <f t="shared" ca="1" si="30"/>
        <v>0</v>
      </c>
      <c r="AE33" s="1">
        <f t="shared" ca="1" si="30"/>
        <v>0</v>
      </c>
      <c r="AF33" s="1">
        <f t="shared" ca="1" si="30"/>
        <v>0</v>
      </c>
      <c r="AI33" t="s">
        <v>2</v>
      </c>
      <c r="AJ33" s="1">
        <f ca="1">IFERROR(AB33,"")</f>
        <v>0.96483325360450067</v>
      </c>
      <c r="AK33" s="1">
        <f ca="1">IF(AC33="","",SUM(AC33:AF33))</f>
        <v>3.5166746395499396E-2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0.96483325360450067</v>
      </c>
      <c r="AS33" s="1">
        <f ca="1">IF(AK33="",AS26,MIN(AK33,50%))</f>
        <v>3.5166746395499396E-2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1.8097569102806408</v>
      </c>
      <c r="BB33" s="10"/>
      <c r="BC33" s="10"/>
      <c r="BG33" t="s">
        <v>2</v>
      </c>
      <c r="BH33" s="10"/>
      <c r="BI33" s="10">
        <f ca="1">BA33-$BA$5</f>
        <v>-0.28961705926191783</v>
      </c>
      <c r="BJ33" s="10"/>
      <c r="BK33" s="10"/>
      <c r="BO33" t="s">
        <v>2</v>
      </c>
      <c r="BP33" s="1">
        <f ca="1">AR33</f>
        <v>0.96483325360450067</v>
      </c>
      <c r="BQ33" s="1">
        <f t="shared" ref="BQ33:BT36" ca="1" si="31">AS33</f>
        <v>3.5166746395499396E-2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0.82707239958031831</v>
      </c>
      <c r="BY33" s="1">
        <f ca="1"/>
        <v>7.1695976589802618E-2</v>
      </c>
      <c r="BZ33" s="1">
        <f ca="1"/>
        <v>6.8667917038043522E-2</v>
      </c>
      <c r="CA33" s="1">
        <f ca="1"/>
        <v>2.9896247619627649E-2</v>
      </c>
      <c r="CB33" s="1">
        <f ca="1"/>
        <v>2.6674591722078028E-3</v>
      </c>
      <c r="CE33" t="s">
        <v>2</v>
      </c>
      <c r="CF33" s="10"/>
      <c r="CG33" s="10">
        <f ca="1">MAX($CG$5+CD32,0)</f>
        <v>2.1003797680000296</v>
      </c>
      <c r="CH33" s="10"/>
      <c r="CI33" s="10"/>
      <c r="CJ33" s="10"/>
      <c r="CM33" t="s">
        <v>2</v>
      </c>
      <c r="CN33" s="1">
        <f ca="1">1-CO33</f>
        <v>0.98215227634017976</v>
      </c>
      <c r="CO33" s="1">
        <f ca="1">_xlfn.NORM.S.DIST(-CG33,1)</f>
        <v>1.7847723659820281E-2</v>
      </c>
      <c r="CP33" s="1">
        <v>0</v>
      </c>
      <c r="CQ33" s="1">
        <v>0</v>
      </c>
      <c r="CR33" s="1">
        <v>0</v>
      </c>
      <c r="CU33" t="s">
        <v>2</v>
      </c>
      <c r="CV33" s="1" cm="1">
        <f t="array" aca="1" ref="CV33:CZ37" ca="1">MMULT(CV26:CZ30,CN33:CR37)</f>
        <v>0.91232075173379423</v>
      </c>
      <c r="CW33" s="1">
        <f ca="1"/>
        <v>3.4598724096973107E-2</v>
      </c>
      <c r="CX33" s="1">
        <f ca="1"/>
        <v>3.1019668211775701E-2</v>
      </c>
      <c r="CY33" s="1">
        <f ca="1"/>
        <v>1.7780487546304E-2</v>
      </c>
      <c r="CZ33" s="1">
        <f ca="1"/>
        <v>4.2803684111531208E-3</v>
      </c>
    </row>
    <row r="34" spans="1:104">
      <c r="A34" s="11"/>
      <c r="B34" t="s">
        <v>1</v>
      </c>
      <c r="C34" s="1">
        <v>0</v>
      </c>
      <c r="D34" s="1">
        <f ca="1">(1-F34)/3</f>
        <v>9.2674522172091045E-2</v>
      </c>
      <c r="E34" s="1">
        <f ca="1">(1-F34)/3*2</f>
        <v>0.18534904434418209</v>
      </c>
      <c r="F34" s="1">
        <f ca="1">HLOOKUP(A31,XBD_part!$2:$7,4,0)</f>
        <v>0.72197643348372686</v>
      </c>
      <c r="G34" s="1">
        <v>0</v>
      </c>
      <c r="H34" s="1">
        <v>0</v>
      </c>
      <c r="K34" t="s">
        <v>1</v>
      </c>
      <c r="L34" s="1">
        <f t="shared" ref="L34:L36" ca="1" si="32">IF(TYPE(D34)=1,IF(D34&gt;100%,100%,IF(D34&lt;0,0,D34)),D34)</f>
        <v>9.2674522172091045E-2</v>
      </c>
      <c r="M34" s="1">
        <f t="shared" ca="1" si="28"/>
        <v>0.18534904434418209</v>
      </c>
      <c r="N34" s="1">
        <f t="shared" ca="1" si="28"/>
        <v>0.72197643348372686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ca="1" si="33">IFERROR(L34/SUM($L34:$P34),"")</f>
        <v>9.2674522172091045E-2</v>
      </c>
      <c r="U34" s="1">
        <f t="shared" ca="1" si="29"/>
        <v>0.18534904434418209</v>
      </c>
      <c r="V34" s="1">
        <f t="shared" ca="1" si="29"/>
        <v>0.72197643348372686</v>
      </c>
      <c r="W34" s="1">
        <f t="shared" ca="1" si="29"/>
        <v>0</v>
      </c>
      <c r="X34" s="1">
        <f t="shared" ca="1" si="29"/>
        <v>0</v>
      </c>
      <c r="AA34" t="s">
        <v>1</v>
      </c>
      <c r="AB34" s="1">
        <f t="shared" ref="AB34:AB36" ca="1" si="34">IFERROR(T34,"")</f>
        <v>9.2674522172091045E-2</v>
      </c>
      <c r="AC34" s="1">
        <f t="shared" ca="1" si="30"/>
        <v>0.18534904434418209</v>
      </c>
      <c r="AD34" s="1">
        <f t="shared" ca="1" si="30"/>
        <v>0.72197643348372686</v>
      </c>
      <c r="AE34" s="1">
        <f t="shared" ca="1" si="30"/>
        <v>0</v>
      </c>
      <c r="AF34" s="1">
        <f t="shared" ca="1" si="30"/>
        <v>0</v>
      </c>
      <c r="AI34" t="s">
        <v>1</v>
      </c>
      <c r="AJ34" s="1">
        <f ca="1">IF(AB34="","",(SUM(AB34)))</f>
        <v>9.2674522172091045E-2</v>
      </c>
      <c r="AK34" s="1">
        <f ca="1">IFERROR(AC34,"")</f>
        <v>0.18534904434418209</v>
      </c>
      <c r="AL34" s="1">
        <f ca="1">IF(AD34="","",(SUM(AD34:AF34)))</f>
        <v>0.72197643348372686</v>
      </c>
      <c r="AM34" s="1">
        <v>0</v>
      </c>
      <c r="AN34" s="1">
        <v>0</v>
      </c>
      <c r="AP34" s="34">
        <f ca="1">IF(AK34&gt;=MAX(AJ34,AL34),0,(MAX(AJ34,AL34)-AK34)/(2*MAX(AJ34,AL34)+MIN(AJ34,AL34)))</f>
        <v>0.34922414694172316</v>
      </c>
      <c r="AQ34" t="s">
        <v>1</v>
      </c>
      <c r="AR34" s="1">
        <f ca="1">IF(AK34="",AR27,AJ34*(1-$AP34))</f>
        <v>6.0310341223310734E-2</v>
      </c>
      <c r="AS34" s="1">
        <f ca="1">IF(AK34="",AS27,AK34+AJ34*$AP34+AL34*$AP34)</f>
        <v>0.46984482938834465</v>
      </c>
      <c r="AT34" s="1">
        <f ca="1">IF(AK34="",AT27,AL34*(1-$AP34))</f>
        <v>0.4698448293883446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-1.5521736362990408</v>
      </c>
      <c r="BA34" s="10"/>
      <c r="BB34" s="10">
        <f ca="1">-_xlfn.NORM.S.INV(IF(AT34=0,0.01%,AT34))</f>
        <v>7.5659926263008784E-2</v>
      </c>
      <c r="BC34" s="10"/>
      <c r="BG34" t="s">
        <v>1</v>
      </c>
      <c r="BH34" s="10">
        <f ca="1">AZ34-$AZ$6</f>
        <v>-7.4626316044896779E-2</v>
      </c>
      <c r="BI34" s="10"/>
      <c r="BJ34" s="10">
        <f ca="1">BB34-$BB$6</f>
        <v>-1.1888608658097807E-2</v>
      </c>
      <c r="BK34" s="10"/>
      <c r="BO34" t="s">
        <v>1</v>
      </c>
      <c r="BP34" s="1">
        <f t="shared" ref="BP34:BP36" ca="1" si="35">AR34</f>
        <v>6.0310341223310734E-2</v>
      </c>
      <c r="BQ34" s="1">
        <f t="shared" ca="1" si="31"/>
        <v>0.46984482938834465</v>
      </c>
      <c r="BR34" s="1">
        <f t="shared" ca="1" si="31"/>
        <v>0.4698448293883446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0.13427860149557749</v>
      </c>
      <c r="BY34" s="1">
        <f ca="1"/>
        <v>9.123286478874211E-2</v>
      </c>
      <c r="BZ34" s="1">
        <f ca="1"/>
        <v>0.23247125935756172</v>
      </c>
      <c r="CA34" s="1">
        <f ca="1"/>
        <v>0.28813186460184181</v>
      </c>
      <c r="CB34" s="1">
        <f ca="1"/>
        <v>0.25388540975627671</v>
      </c>
      <c r="CE34" t="s">
        <v>1</v>
      </c>
      <c r="CF34" s="10">
        <f ca="1">MIN($CF$6+CD32,0)</f>
        <v>-1.4765415217966731</v>
      </c>
      <c r="CG34" s="10"/>
      <c r="CH34" s="10">
        <f ca="1">MAX($CH$6+CD32,0)</f>
        <v>8.8554333378577585E-2</v>
      </c>
      <c r="CI34" s="10"/>
      <c r="CJ34" s="10"/>
      <c r="CM34" t="s">
        <v>1</v>
      </c>
      <c r="CN34" s="1">
        <f ca="1">_xlfn.NORM.S.DIST(CF34,1)</f>
        <v>6.9899288579393842E-2</v>
      </c>
      <c r="CO34" s="1">
        <f ca="1">1-CN34-CP34</f>
        <v>0.46538266036103654</v>
      </c>
      <c r="CP34" s="1">
        <f ca="1">_xlfn.NORM.S.DIST(-CH34,1)</f>
        <v>0.46471805105956959</v>
      </c>
      <c r="CQ34" s="1">
        <v>0</v>
      </c>
      <c r="CR34" s="1">
        <v>0</v>
      </c>
      <c r="CU34" t="s">
        <v>1</v>
      </c>
      <c r="CV34" s="1">
        <f ca="1"/>
        <v>8.0955666085191683E-2</v>
      </c>
      <c r="CW34" s="1">
        <f ca="1"/>
        <v>5.9795465559560744E-2</v>
      </c>
      <c r="CX34" s="1">
        <f ca="1"/>
        <v>0.21835517609488322</v>
      </c>
      <c r="CY34" s="1">
        <f ca="1"/>
        <v>0.33944988635463391</v>
      </c>
      <c r="CZ34" s="1">
        <f ca="1"/>
        <v>0.30144380590573039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1.3036550625271648E-2</v>
      </c>
      <c r="F35" s="1">
        <f ca="1">(1-G35)/3*2</f>
        <v>2.6073101250543296E-2</v>
      </c>
      <c r="G35" s="1">
        <f ca="1">HLOOKUP(A31,XBD_part!$2:$7,5,0)</f>
        <v>0.96089034812418506</v>
      </c>
      <c r="H35" s="1">
        <v>0</v>
      </c>
      <c r="K35" t="s">
        <v>0</v>
      </c>
      <c r="L35" s="1">
        <f t="shared" si="32"/>
        <v>0</v>
      </c>
      <c r="M35" s="1">
        <f t="shared" ca="1" si="28"/>
        <v>1.3036550625271648E-2</v>
      </c>
      <c r="N35" s="1">
        <f t="shared" ca="1" si="28"/>
        <v>2.6073101250543296E-2</v>
      </c>
      <c r="O35" s="1">
        <f t="shared" ca="1" si="28"/>
        <v>0.96089034812418506</v>
      </c>
      <c r="P35" s="1">
        <f t="shared" si="28"/>
        <v>0</v>
      </c>
      <c r="S35" t="s">
        <v>0</v>
      </c>
      <c r="T35" s="1">
        <f t="shared" ca="1" si="33"/>
        <v>0</v>
      </c>
      <c r="U35" s="1">
        <f t="shared" ca="1" si="29"/>
        <v>1.3036550625271648E-2</v>
      </c>
      <c r="V35" s="1">
        <f t="shared" ca="1" si="29"/>
        <v>2.6073101250543296E-2</v>
      </c>
      <c r="W35" s="1">
        <f t="shared" ca="1" si="29"/>
        <v>0.96089034812418506</v>
      </c>
      <c r="X35" s="1">
        <f t="shared" ca="1" si="29"/>
        <v>0</v>
      </c>
      <c r="AA35" t="s">
        <v>0</v>
      </c>
      <c r="AB35" s="1">
        <f t="shared" ca="1" si="34"/>
        <v>0</v>
      </c>
      <c r="AC35" s="1">
        <f t="shared" ca="1" si="30"/>
        <v>1.3036550625271648E-2</v>
      </c>
      <c r="AD35" s="1">
        <f t="shared" ca="1" si="30"/>
        <v>2.6073101250543296E-2</v>
      </c>
      <c r="AE35" s="1">
        <f t="shared" ca="1" si="30"/>
        <v>0.96089034812418506</v>
      </c>
      <c r="AF35" s="1">
        <f t="shared" ca="1" si="30"/>
        <v>0</v>
      </c>
      <c r="AI35" t="s">
        <v>0</v>
      </c>
      <c r="AJ35" s="1">
        <v>0</v>
      </c>
      <c r="AK35" s="1">
        <f ca="1">IF(AC35="","",(SUM(AB35:AC35)))</f>
        <v>1.3036550625271648E-2</v>
      </c>
      <c r="AL35" s="1">
        <f ca="1">IFERROR(AD35,"")</f>
        <v>2.6073101250543296E-2</v>
      </c>
      <c r="AM35" s="1">
        <f ca="1">IF(AE35="","",(SUM(AE35:AF35)))</f>
        <v>0.96089034812418506</v>
      </c>
      <c r="AN35" s="1">
        <v>0</v>
      </c>
      <c r="AP35" s="34">
        <f ca="1">IF(AL35&gt;=MAX(AK35,AM35),0,(MAX(AK35,AM35)-AL35)/(2*MAX(AK35,AM35)+MIN(AK35,AM35)))</f>
        <v>0.48315532042323811</v>
      </c>
      <c r="AQ35" t="s">
        <v>0</v>
      </c>
      <c r="AR35" s="1">
        <v>0</v>
      </c>
      <c r="AS35" s="1">
        <f ca="1">IF(AL35="",AS28,AK35*(1-$AP35))</f>
        <v>6.7378718307047588E-3</v>
      </c>
      <c r="AT35" s="1">
        <f ca="1">IF(AL35="",AT28,AL35+AK35*$AP35+AM35*$AP35)</f>
        <v>0.49663106408464763</v>
      </c>
      <c r="AU35" s="1">
        <f ca="1">IF(AL35="",AU28,AM35*(1-$AP35))</f>
        <v>0.49663106408464758</v>
      </c>
      <c r="AV35" s="1">
        <v>0</v>
      </c>
      <c r="AW35" s="1"/>
      <c r="AY35" t="s">
        <v>0</v>
      </c>
      <c r="AZ35" s="10"/>
      <c r="BA35" s="10">
        <f ca="1">_xlfn.NORM.S.INV(IF(AS35=0,0.01%,AS35))</f>
        <v>-2.470942626848645</v>
      </c>
      <c r="BB35" s="10"/>
      <c r="BC35" s="10">
        <f ca="1">-_xlfn.NORM.S.INV(IF(AU35=0,0.01%,AU35))</f>
        <v>8.4447703917013769E-3</v>
      </c>
      <c r="BG35" t="s">
        <v>0</v>
      </c>
      <c r="BH35" s="10"/>
      <c r="BI35" s="10">
        <f ca="1">BA35-$BA$7</f>
        <v>-0.4873280568216436</v>
      </c>
      <c r="BJ35" s="10"/>
      <c r="BK35" s="10">
        <f ca="1">BC35-$BC$7</f>
        <v>-2.1199713151508367E-2</v>
      </c>
      <c r="BO35" t="s">
        <v>0</v>
      </c>
      <c r="BP35" s="1">
        <f t="shared" si="35"/>
        <v>0</v>
      </c>
      <c r="BQ35" s="1">
        <f t="shared" ca="1" si="31"/>
        <v>6.7378718307047588E-3</v>
      </c>
      <c r="BR35" s="1">
        <f t="shared" ca="1" si="31"/>
        <v>0.49663106408464763</v>
      </c>
      <c r="BS35" s="1">
        <f t="shared" ca="1" si="31"/>
        <v>0.49663106408464758</v>
      </c>
      <c r="BT35" s="1">
        <f t="shared" si="31"/>
        <v>0</v>
      </c>
      <c r="BW35" t="s">
        <v>0</v>
      </c>
      <c r="BX35" s="1">
        <f ca="1"/>
        <v>5.1442414739352564E-3</v>
      </c>
      <c r="BY35" s="1">
        <f ca="1"/>
        <v>2.3679483953728285E-2</v>
      </c>
      <c r="BZ35" s="1">
        <f ca="1"/>
        <v>8.6248328144017047E-2</v>
      </c>
      <c r="CA35" s="1">
        <f ca="1"/>
        <v>0.23091422360002836</v>
      </c>
      <c r="CB35" s="1">
        <f ca="1"/>
        <v>0.65401372282829096</v>
      </c>
      <c r="CE35" t="s">
        <v>0</v>
      </c>
      <c r="CF35" s="10"/>
      <c r="CG35" s="10">
        <f ca="1">MIN($CG$7+CD32,0)</f>
        <v>-1.9826087715695304</v>
      </c>
      <c r="CH35" s="10"/>
      <c r="CI35" s="10">
        <f ca="1">MAX($CI$7+CD32,0)</f>
        <v>3.0650282000680738E-2</v>
      </c>
      <c r="CJ35" s="10"/>
      <c r="CM35" t="s">
        <v>0</v>
      </c>
      <c r="CN35" s="1">
        <v>0</v>
      </c>
      <c r="CO35" s="1">
        <f ca="1">_xlfn.NORM.S.DIST(CG35,1)</f>
        <v>2.3705573414249375E-2</v>
      </c>
      <c r="CP35" s="1">
        <f ca="1">1-CO35-CQ35</f>
        <v>0.48852020572152749</v>
      </c>
      <c r="CQ35" s="1">
        <f ca="1">_xlfn.NORM.S.DIST(-CI35,1)</f>
        <v>0.48777422086422312</v>
      </c>
      <c r="CR35" s="1">
        <v>0</v>
      </c>
      <c r="CU35" t="s">
        <v>0</v>
      </c>
      <c r="CV35" s="1">
        <f ca="1"/>
        <v>2.2094894338229227E-3</v>
      </c>
      <c r="CW35" s="1">
        <f ca="1"/>
        <v>8.3520654404009992E-3</v>
      </c>
      <c r="CX35" s="1">
        <f ca="1"/>
        <v>7.3896726098373139E-2</v>
      </c>
      <c r="CY35" s="1">
        <f ca="1"/>
        <v>0.24235010354517111</v>
      </c>
      <c r="CZ35" s="1">
        <f ca="1"/>
        <v>0.67319161548223172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>
        <f ca="1">(1-H36)/3</f>
        <v>2.2564581388110832E-2</v>
      </c>
      <c r="G36" s="1">
        <f ca="1">(1-H36)/3*2</f>
        <v>4.5129162776221664E-2</v>
      </c>
      <c r="H36" s="1">
        <f ca="1">MIN(HLOOKUP(A31,XBD_part!$2:$7,6,0),1)</f>
        <v>0.93230625583566751</v>
      </c>
      <c r="K36" t="s">
        <v>42</v>
      </c>
      <c r="L36" s="1">
        <f t="shared" si="32"/>
        <v>0</v>
      </c>
      <c r="M36" s="1">
        <f t="shared" si="28"/>
        <v>0</v>
      </c>
      <c r="N36" s="1">
        <f t="shared" ca="1" si="28"/>
        <v>2.2564581388110832E-2</v>
      </c>
      <c r="O36" s="1">
        <f t="shared" ca="1" si="28"/>
        <v>4.5129162776221664E-2</v>
      </c>
      <c r="P36" s="1">
        <f t="shared" ca="1" si="28"/>
        <v>0.93230625583566751</v>
      </c>
      <c r="S36" t="s">
        <v>42</v>
      </c>
      <c r="T36" s="1">
        <f t="shared" ca="1" si="33"/>
        <v>0</v>
      </c>
      <c r="U36" s="1">
        <f t="shared" ca="1" si="29"/>
        <v>0</v>
      </c>
      <c r="V36" s="1">
        <f t="shared" ca="1" si="29"/>
        <v>2.2564581388110832E-2</v>
      </c>
      <c r="W36" s="1">
        <f t="shared" ca="1" si="29"/>
        <v>4.5129162776221664E-2</v>
      </c>
      <c r="X36" s="1">
        <f t="shared" ca="1" si="29"/>
        <v>0.93230625583566751</v>
      </c>
      <c r="AA36" t="s">
        <v>42</v>
      </c>
      <c r="AB36" s="1">
        <f t="shared" ca="1" si="34"/>
        <v>0</v>
      </c>
      <c r="AC36" s="1">
        <f t="shared" ca="1" si="30"/>
        <v>0</v>
      </c>
      <c r="AD36" s="1">
        <f t="shared" ca="1" si="30"/>
        <v>2.2564581388110832E-2</v>
      </c>
      <c r="AE36" s="1">
        <f t="shared" ca="1" si="30"/>
        <v>4.5129162776221664E-2</v>
      </c>
      <c r="AF36" s="1">
        <f t="shared" ca="1" si="30"/>
        <v>0.93230625583566751</v>
      </c>
      <c r="AI36" t="s">
        <v>42</v>
      </c>
      <c r="AJ36" s="1">
        <v>0</v>
      </c>
      <c r="AK36" s="1">
        <v>0</v>
      </c>
      <c r="AL36" s="1">
        <f ca="1">IF(AD36="","",(SUM(AB36:AD36)))</f>
        <v>2.2564581388110832E-2</v>
      </c>
      <c r="AM36" s="1">
        <f ca="1">IFERROR(AE36,"")</f>
        <v>4.5129162776221664E-2</v>
      </c>
      <c r="AN36" s="1">
        <f ca="1">IF(AF36="","",(SUM(AF36)))</f>
        <v>0.93230625583566751</v>
      </c>
      <c r="AP36" s="34">
        <f ca="1">IF(AM36&gt;=MAX(AL36,AN36),0,(MAX(AL36,AN36)-AM36)/(2*MAX(AL36,AN36)+MIN(AL36,AN36)))</f>
        <v>0.47010802341881747</v>
      </c>
      <c r="AQ36" t="s">
        <v>42</v>
      </c>
      <c r="AR36" s="1">
        <v>0</v>
      </c>
      <c r="AS36" s="1">
        <v>0</v>
      </c>
      <c r="AT36" s="1">
        <f ca="1">IF(AM36="",AT29,AL36*(1-$AP36))</f>
        <v>1.1956790632473012E-2</v>
      </c>
      <c r="AU36" s="1">
        <f ca="1">IF(AM36="",AU29,AM36+AL36*$AP36+AN36*$AP36)</f>
        <v>0.49402160468376349</v>
      </c>
      <c r="AV36" s="1">
        <f ca="1">IF(AM36="",AV29,AN36*(1-$AP36))</f>
        <v>0.49402160468376344</v>
      </c>
      <c r="AW36" s="1"/>
      <c r="AY36" t="s">
        <v>42</v>
      </c>
      <c r="AZ36" s="10"/>
      <c r="BA36" s="10"/>
      <c r="BB36" s="10">
        <f ca="1">_xlfn.NORM.S.INV(IF(AT36=0,0.01%,AT36))</f>
        <v>-2.258514826684757</v>
      </c>
      <c r="BC36" s="10"/>
      <c r="BD36" s="10">
        <f ca="1">-_xlfn.NORM.S.INV(IF(AV36=0,0.01%,AV36))</f>
        <v>1.4986175663898652E-2</v>
      </c>
      <c r="BG36" t="s">
        <v>42</v>
      </c>
      <c r="BH36" s="10"/>
      <c r="BI36" s="10"/>
      <c r="BJ36" s="10">
        <f ca="1">BB36-$BB$8</f>
        <v>-5.0789187907152922E-2</v>
      </c>
      <c r="BK36" s="10"/>
      <c r="BL36" s="10">
        <f ca="1">BD36-$BD$8</f>
        <v>-2.0994606858407427E-3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1.1956790632473012E-2</v>
      </c>
      <c r="BS36" s="1">
        <f t="shared" ca="1" si="31"/>
        <v>0.49402160468376349</v>
      </c>
      <c r="BT36" s="1">
        <f t="shared" ca="1" si="31"/>
        <v>0.49402160468376344</v>
      </c>
      <c r="BW36" t="s">
        <v>42</v>
      </c>
      <c r="BX36" s="1">
        <f ca="1"/>
        <v>2.4135400117844508E-4</v>
      </c>
      <c r="BY36" s="1">
        <f ca="1"/>
        <v>1.841987389847238E-3</v>
      </c>
      <c r="BZ36" s="1">
        <f ca="1"/>
        <v>9.2293565083413302E-3</v>
      </c>
      <c r="CA36" s="1">
        <f ca="1"/>
        <v>7.4023010119417157E-2</v>
      </c>
      <c r="CB36" s="1">
        <f ca="1"/>
        <v>0.9146642919812159</v>
      </c>
      <c r="CE36" t="s">
        <v>42</v>
      </c>
      <c r="CF36" s="10"/>
      <c r="CG36" s="10"/>
      <c r="CH36" s="10">
        <f ca="1">MIN($CH$8+CD32,0)</f>
        <v>-2.2067198403201331</v>
      </c>
      <c r="CI36" s="10"/>
      <c r="CJ36" s="10">
        <f ca="1">MAX($CJ$8+CD32,0)</f>
        <v>1.8091434807210389E-2</v>
      </c>
      <c r="CM36" t="s">
        <v>42</v>
      </c>
      <c r="CN36" s="1">
        <v>0</v>
      </c>
      <c r="CO36" s="1">
        <v>0</v>
      </c>
      <c r="CP36" s="1">
        <f ca="1">_xlfn.NORM.S.DIST(CH36,1)</f>
        <v>1.3666819126769522E-2</v>
      </c>
      <c r="CQ36" s="1">
        <f ca="1">1-CP36-CR36</f>
        <v>0.49355022543900834</v>
      </c>
      <c r="CR36" s="1">
        <f ca="1">_xlfn.NORM.S.DIST(-CJ36,1)</f>
        <v>0.49278295543422218</v>
      </c>
      <c r="CU36" t="s">
        <v>42</v>
      </c>
      <c r="CV36" s="1">
        <f ca="1"/>
        <v>2.1274839365102488E-5</v>
      </c>
      <c r="CW36" s="1">
        <f ca="1"/>
        <v>2.5613003681722855E-4</v>
      </c>
      <c r="CX36" s="1">
        <f ca="1"/>
        <v>5.0505599443503701E-3</v>
      </c>
      <c r="CY36" s="1">
        <f ca="1"/>
        <v>6.4255974335400604E-2</v>
      </c>
      <c r="CZ36" s="1">
        <f ca="1"/>
        <v>0.93041606084406669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>
        <f ca="1"/>
        <v>0</v>
      </c>
      <c r="CW37" s="1">
        <f ca="1"/>
        <v>0</v>
      </c>
      <c r="CX37" s="1">
        <f ca="1"/>
        <v>0</v>
      </c>
      <c r="CY37" s="1">
        <f ca="1"/>
        <v>0</v>
      </c>
      <c r="CZ37" s="1">
        <f ca="1"/>
        <v>1</v>
      </c>
    </row>
    <row r="38" spans="1:104">
      <c r="A38" s="9">
        <f ca="1">IF(RIGHT(A31,2)="12",(VALUE(LEFT(A31,4))+1)*100+1,A31+1)</f>
        <v>201806</v>
      </c>
      <c r="J38" s="9">
        <f ca="1">$A38</f>
        <v>201806</v>
      </c>
      <c r="R38" s="9">
        <f ca="1">$A38</f>
        <v>201806</v>
      </c>
      <c r="Z38" s="9">
        <f ca="1">$A38</f>
        <v>201806</v>
      </c>
      <c r="AH38" s="9">
        <f ca="1">$A38</f>
        <v>201806</v>
      </c>
      <c r="AP38" s="9">
        <f ca="1">$A38</f>
        <v>201806</v>
      </c>
      <c r="AX38" s="9">
        <f ca="1">$A38</f>
        <v>201806</v>
      </c>
      <c r="BF38" s="9">
        <f ca="1">$A38</f>
        <v>201806</v>
      </c>
      <c r="BN38" s="9">
        <f ca="1">$A38</f>
        <v>201806</v>
      </c>
      <c r="BO38" s="9">
        <f>BO31+1</f>
        <v>5</v>
      </c>
      <c r="BV38" s="9">
        <f ca="1">$A38</f>
        <v>201806</v>
      </c>
      <c r="BW38" s="9">
        <f>BW31+1</f>
        <v>5</v>
      </c>
      <c r="CD38" s="9">
        <f ca="1">$A38</f>
        <v>201806</v>
      </c>
      <c r="CE38" s="9">
        <f>CE31+1</f>
        <v>5</v>
      </c>
      <c r="CL38" s="9">
        <f ca="1">$A38</f>
        <v>201806</v>
      </c>
      <c r="CM38" s="9">
        <f>CM31+1</f>
        <v>5</v>
      </c>
      <c r="CT38" s="9">
        <f ca="1">$A38</f>
        <v>201806</v>
      </c>
      <c r="CU38" s="9">
        <f>CU31+1</f>
        <v>5</v>
      </c>
    </row>
    <row r="39" spans="1:104">
      <c r="A39" s="11"/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-0.16801468919315046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>
        <f ca="1">VLOOKUP(CD38,regress!B:K,10,0)</f>
        <v>-9.768547756491875E-3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0.91986433393025391</v>
      </c>
      <c r="E40" s="1">
        <f ca="1">HLOOKUP(A38,XBD_part!$2:$7,3,0)</f>
        <v>3.013566606974603E-2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0.91986433393025391</v>
      </c>
      <c r="M40" s="1">
        <f t="shared" ref="M40:P43" ca="1" si="36">IF(TYPE(E40)=1,IF(E40&gt;100%,100%,IF(E40&lt;0,0,E40)),E40)</f>
        <v>3.013566606974603E-2</v>
      </c>
      <c r="N40" s="1">
        <f t="shared" si="36"/>
        <v>0</v>
      </c>
      <c r="O40" s="1">
        <f t="shared" si="36"/>
        <v>0</v>
      </c>
      <c r="P40" s="1">
        <f t="shared" si="36"/>
        <v>0</v>
      </c>
      <c r="S40" t="s">
        <v>2</v>
      </c>
      <c r="T40" s="1">
        <f ca="1">IFERROR(L40/SUM($L40:$P40),"")</f>
        <v>0.96827824624237258</v>
      </c>
      <c r="U40" s="1">
        <f t="shared" ref="U40:X43" ca="1" si="37">IFERROR(M40/SUM($L40:$P40),"")</f>
        <v>3.1721753757627404E-2</v>
      </c>
      <c r="V40" s="1">
        <f t="shared" ca="1" si="37"/>
        <v>0</v>
      </c>
      <c r="W40" s="1">
        <f t="shared" ca="1" si="37"/>
        <v>0</v>
      </c>
      <c r="X40" s="1">
        <f t="shared" ca="1" si="37"/>
        <v>0</v>
      </c>
      <c r="AA40" t="s">
        <v>2</v>
      </c>
      <c r="AB40" s="1">
        <f ca="1">IFERROR(T40,"")</f>
        <v>0.96827824624237258</v>
      </c>
      <c r="AC40" s="1">
        <f t="shared" ref="AC40:AF43" ca="1" si="38">IFERROR(U40,"")</f>
        <v>3.1721753757627404E-2</v>
      </c>
      <c r="AD40" s="1">
        <f t="shared" ca="1" si="38"/>
        <v>0</v>
      </c>
      <c r="AE40" s="1">
        <f t="shared" ca="1" si="38"/>
        <v>0</v>
      </c>
      <c r="AF40" s="1">
        <f t="shared" ca="1" si="38"/>
        <v>0</v>
      </c>
      <c r="AI40" t="s">
        <v>2</v>
      </c>
      <c r="AJ40" s="1">
        <f ca="1">IFERROR(AB40,"")</f>
        <v>0.96827824624237258</v>
      </c>
      <c r="AK40" s="1">
        <f ca="1">IF(AC40="","",SUM(AC40:AF40))</f>
        <v>3.1721753757627404E-2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0.96827824624237258</v>
      </c>
      <c r="AS40" s="1">
        <f ca="1">IF(AK40="",AS33,MIN(AK40,50%))</f>
        <v>3.1721753757627404E-2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1.8560705168205907</v>
      </c>
      <c r="BB40" s="10"/>
      <c r="BC40" s="10"/>
      <c r="BG40" t="s">
        <v>2</v>
      </c>
      <c r="BH40" s="10"/>
      <c r="BI40" s="10">
        <f ca="1">BA40-$BA$5</f>
        <v>-0.24330345272196796</v>
      </c>
      <c r="BJ40" s="10"/>
      <c r="BK40" s="10"/>
      <c r="BO40" t="s">
        <v>2</v>
      </c>
      <c r="BP40" s="1">
        <f ca="1">AR40</f>
        <v>0.96827824624237258</v>
      </c>
      <c r="BQ40" s="1">
        <f t="shared" ref="BQ40:BT43" ca="1" si="39">AS40</f>
        <v>3.1721753757627404E-2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0.80295917236861436</v>
      </c>
      <c r="BY40" s="1">
        <f ca="1"/>
        <v>6.172483328210953E-2</v>
      </c>
      <c r="BZ40" s="1">
        <f ca="1"/>
        <v>6.9069133457511755E-2</v>
      </c>
      <c r="CA40" s="1">
        <f ca="1"/>
        <v>4.8781145648852157E-2</v>
      </c>
      <c r="CB40" s="1">
        <f ca="1"/>
        <v>1.7465715242912103E-2</v>
      </c>
      <c r="CE40" t="s">
        <v>2</v>
      </c>
      <c r="CF40" s="10"/>
      <c r="CG40" s="10">
        <f ca="1">MAX($CG$5+CD39,0)</f>
        <v>2.0896054217860667</v>
      </c>
      <c r="CH40" s="10"/>
      <c r="CI40" s="10"/>
      <c r="CJ40" s="10"/>
      <c r="CM40" t="s">
        <v>2</v>
      </c>
      <c r="CN40" s="1">
        <f ca="1">1-CO40</f>
        <v>0.98167337044859815</v>
      </c>
      <c r="CO40" s="1">
        <f ca="1">_xlfn.NORM.S.DIST(-CG40,1)</f>
        <v>1.8326629551401838E-2</v>
      </c>
      <c r="CP40" s="1">
        <v>0</v>
      </c>
      <c r="CQ40" s="1">
        <v>0</v>
      </c>
      <c r="CR40" s="1">
        <v>0</v>
      </c>
      <c r="CU40" t="s">
        <v>2</v>
      </c>
      <c r="CV40" s="1" cm="1">
        <f t="array" aca="1" ref="CV40:CZ44" ca="1">MMULT(CV33:CZ37,CN40:CR44)</f>
        <v>0.89796981324410308</v>
      </c>
      <c r="CW40" s="1">
        <f ca="1"/>
        <v>3.3439664892091658E-2</v>
      </c>
      <c r="CX40" s="1">
        <f ca="1"/>
        <v>3.1502167161526991E-2</v>
      </c>
      <c r="CY40" s="1">
        <f ca="1"/>
        <v>2.396964500507115E-2</v>
      </c>
      <c r="CZ40" s="1">
        <f ca="1"/>
        <v>1.3118709697207236E-2</v>
      </c>
    </row>
    <row r="41" spans="1:104">
      <c r="A41" s="11"/>
      <c r="B41" t="s">
        <v>1</v>
      </c>
      <c r="C41" s="1">
        <v>0</v>
      </c>
      <c r="D41" s="1">
        <f ca="1">(1-F41)/3</f>
        <v>5.1584006441710094E-2</v>
      </c>
      <c r="E41" s="1">
        <f ca="1">(1-F41)/3*2</f>
        <v>0.10316801288342019</v>
      </c>
      <c r="F41" s="1">
        <f ca="1">HLOOKUP(A38,XBD_part!$2:$7,4,0)</f>
        <v>0.84524798067486973</v>
      </c>
      <c r="G41" s="1">
        <v>0</v>
      </c>
      <c r="H41" s="1">
        <v>0</v>
      </c>
      <c r="K41" t="s">
        <v>1</v>
      </c>
      <c r="L41" s="1">
        <f t="shared" ref="L41:L43" ca="1" si="40">IF(TYPE(D41)=1,IF(D41&gt;100%,100%,IF(D41&lt;0,0,D41)),D41)</f>
        <v>5.1584006441710094E-2</v>
      </c>
      <c r="M41" s="1">
        <f t="shared" ca="1" si="36"/>
        <v>0.10316801288342019</v>
      </c>
      <c r="N41" s="1">
        <f t="shared" ca="1" si="36"/>
        <v>0.84524798067486973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ca="1" si="41">IFERROR(L41/SUM($L41:$P41),"")</f>
        <v>5.1584006441710094E-2</v>
      </c>
      <c r="U41" s="1">
        <f t="shared" ca="1" si="37"/>
        <v>0.10316801288342019</v>
      </c>
      <c r="V41" s="1">
        <f t="shared" ca="1" si="37"/>
        <v>0.84524798067486973</v>
      </c>
      <c r="W41" s="1">
        <f t="shared" ca="1" si="37"/>
        <v>0</v>
      </c>
      <c r="X41" s="1">
        <f t="shared" ca="1" si="37"/>
        <v>0</v>
      </c>
      <c r="AA41" t="s">
        <v>1</v>
      </c>
      <c r="AB41" s="1">
        <f t="shared" ref="AB41:AB43" ca="1" si="42">IFERROR(T41,"")</f>
        <v>5.1584006441710094E-2</v>
      </c>
      <c r="AC41" s="1">
        <f t="shared" ca="1" si="38"/>
        <v>0.10316801288342019</v>
      </c>
      <c r="AD41" s="1">
        <f t="shared" ca="1" si="38"/>
        <v>0.84524798067486973</v>
      </c>
      <c r="AE41" s="1">
        <f t="shared" ca="1" si="38"/>
        <v>0</v>
      </c>
      <c r="AF41" s="1">
        <f t="shared" ca="1" si="38"/>
        <v>0</v>
      </c>
      <c r="AI41" t="s">
        <v>1</v>
      </c>
      <c r="AJ41" s="1">
        <f ca="1">IF(AB41="","",(SUM(AB41)))</f>
        <v>5.1584006441710094E-2</v>
      </c>
      <c r="AK41" s="1">
        <f ca="1">IFERROR(AC41,"")</f>
        <v>0.10316801288342019</v>
      </c>
      <c r="AL41" s="1">
        <f ca="1">IF(AD41="","",(SUM(AD41:AF41)))</f>
        <v>0.84524798067486973</v>
      </c>
      <c r="AM41" s="1">
        <v>0</v>
      </c>
      <c r="AN41" s="1">
        <v>0</v>
      </c>
      <c r="AP41" s="34">
        <f ca="1">IF(AK41&gt;=MAX(AJ41,AL41),0,(MAX(AJ41,AL41)-AK41)/(2*MAX(AJ41,AL41)+MIN(AJ41,AL41)))</f>
        <v>0.42597353824820888</v>
      </c>
      <c r="AQ41" t="s">
        <v>1</v>
      </c>
      <c r="AR41" s="1">
        <f ca="1">IF(AK41="",AR34,AJ41*(1-$AP41))</f>
        <v>2.9610584700716449E-2</v>
      </c>
      <c r="AS41" s="1">
        <f ca="1">IF(AK41="",AS34,AK41+AJ41*$AP41+AL41*$AP41)</f>
        <v>0.48519470764964179</v>
      </c>
      <c r="AT41" s="1">
        <f ca="1">IF(AK41="",AT34,AL41*(1-$AP41))</f>
        <v>0.48519470764964184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-1.8865478299374123</v>
      </c>
      <c r="BA41" s="10"/>
      <c r="BB41" s="10">
        <f ca="1">-_xlfn.NORM.S.INV(IF(AT41=0,0.01%,AT41))</f>
        <v>3.7119887153616991E-2</v>
      </c>
      <c r="BC41" s="10"/>
      <c r="BG41" t="s">
        <v>1</v>
      </c>
      <c r="BH41" s="10">
        <f ca="1">AZ41-$AZ$6</f>
        <v>-0.40900050968326829</v>
      </c>
      <c r="BI41" s="10"/>
      <c r="BJ41" s="10">
        <f ca="1">BB41-$BB$6</f>
        <v>-5.04286477674896E-2</v>
      </c>
      <c r="BK41" s="10"/>
      <c r="BO41" t="s">
        <v>1</v>
      </c>
      <c r="BP41" s="1">
        <f t="shared" ref="BP41:BP43" ca="1" si="43">AR41</f>
        <v>2.9610584700716449E-2</v>
      </c>
      <c r="BQ41" s="1">
        <f t="shared" ca="1" si="39"/>
        <v>0.48519470764964179</v>
      </c>
      <c r="BR41" s="1">
        <f t="shared" ca="1" si="39"/>
        <v>0.48519470764964184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0.13272050723433226</v>
      </c>
      <c r="BY41" s="1">
        <f ca="1"/>
        <v>5.0902303057097045E-2</v>
      </c>
      <c r="BZ41" s="1">
        <f ca="1"/>
        <v>0.16220157788310277</v>
      </c>
      <c r="CA41" s="1">
        <f ca="1"/>
        <v>0.2576686540824053</v>
      </c>
      <c r="CB41" s="1">
        <f ca="1"/>
        <v>0.39650695774306249</v>
      </c>
      <c r="CE41" t="s">
        <v>1</v>
      </c>
      <c r="CF41" s="10">
        <f ca="1">MIN($CF$6+CD39,0)</f>
        <v>-1.487315868010636</v>
      </c>
      <c r="CG41" s="10"/>
      <c r="CH41" s="10">
        <f ca="1">MAX($CH$6+CD39,0)</f>
        <v>7.777998716461472E-2</v>
      </c>
      <c r="CI41" s="10"/>
      <c r="CJ41" s="10"/>
      <c r="CM41" t="s">
        <v>1</v>
      </c>
      <c r="CN41" s="1">
        <f ca="1">_xlfn.NORM.S.DIST(CF41,1)</f>
        <v>6.8465702745316617E-2</v>
      </c>
      <c r="CO41" s="1">
        <f ca="1">1-CN41-CP41</f>
        <v>0.46253276418330713</v>
      </c>
      <c r="CP41" s="1">
        <f ca="1">_xlfn.NORM.S.DIST(-CH41,1)</f>
        <v>0.46900153307137626</v>
      </c>
      <c r="CQ41" s="1">
        <v>0</v>
      </c>
      <c r="CR41" s="1">
        <v>0</v>
      </c>
      <c r="CU41" t="s">
        <v>1</v>
      </c>
      <c r="CV41" s="1">
        <f ca="1"/>
        <v>8.3565960153280092E-2</v>
      </c>
      <c r="CW41" s="1">
        <f ca="1"/>
        <v>3.4187141213172213E-2</v>
      </c>
      <c r="CX41" s="1">
        <f ca="1"/>
        <v>0.13841979339856011</v>
      </c>
      <c r="CY41" s="1">
        <f ca="1"/>
        <v>0.27364923411864489</v>
      </c>
      <c r="CZ41" s="1">
        <f ca="1"/>
        <v>0.47017787111634263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1.9455567690005265E-2</v>
      </c>
      <c r="F42" s="1">
        <f ca="1">(1-G42)/3*2</f>
        <v>3.8911135380010529E-2</v>
      </c>
      <c r="G42" s="1">
        <f ca="1">HLOOKUP(A38,XBD_part!$2:$7,5,0)</f>
        <v>0.94163329692998421</v>
      </c>
      <c r="H42" s="1">
        <v>0</v>
      </c>
      <c r="K42" t="s">
        <v>0</v>
      </c>
      <c r="L42" s="1">
        <f t="shared" si="40"/>
        <v>0</v>
      </c>
      <c r="M42" s="1">
        <f t="shared" ca="1" si="36"/>
        <v>1.9455567690005265E-2</v>
      </c>
      <c r="N42" s="1">
        <f t="shared" ca="1" si="36"/>
        <v>3.8911135380010529E-2</v>
      </c>
      <c r="O42" s="1">
        <f t="shared" ca="1" si="36"/>
        <v>0.94163329692998421</v>
      </c>
      <c r="P42" s="1">
        <f t="shared" si="36"/>
        <v>0</v>
      </c>
      <c r="S42" t="s">
        <v>0</v>
      </c>
      <c r="T42" s="1">
        <f t="shared" ca="1" si="41"/>
        <v>0</v>
      </c>
      <c r="U42" s="1">
        <f t="shared" ca="1" si="37"/>
        <v>1.9455567690005265E-2</v>
      </c>
      <c r="V42" s="1">
        <f t="shared" ca="1" si="37"/>
        <v>3.8911135380010529E-2</v>
      </c>
      <c r="W42" s="1">
        <f t="shared" ca="1" si="37"/>
        <v>0.94163329692998421</v>
      </c>
      <c r="X42" s="1">
        <f t="shared" ca="1" si="37"/>
        <v>0</v>
      </c>
      <c r="AA42" t="s">
        <v>0</v>
      </c>
      <c r="AB42" s="1">
        <f t="shared" ca="1" si="42"/>
        <v>0</v>
      </c>
      <c r="AC42" s="1">
        <f t="shared" ca="1" si="38"/>
        <v>1.9455567690005265E-2</v>
      </c>
      <c r="AD42" s="1">
        <f t="shared" ca="1" si="38"/>
        <v>3.8911135380010529E-2</v>
      </c>
      <c r="AE42" s="1">
        <f t="shared" ca="1" si="38"/>
        <v>0.94163329692998421</v>
      </c>
      <c r="AF42" s="1">
        <f t="shared" ca="1" si="38"/>
        <v>0</v>
      </c>
      <c r="AI42" t="s">
        <v>0</v>
      </c>
      <c r="AJ42" s="1">
        <v>0</v>
      </c>
      <c r="AK42" s="1">
        <f ca="1">IF(AC42="","",(SUM(AB42:AC42)))</f>
        <v>1.9455567690005265E-2</v>
      </c>
      <c r="AL42" s="1">
        <f ca="1">IFERROR(AD42,"")</f>
        <v>3.8911135380010529E-2</v>
      </c>
      <c r="AM42" s="1">
        <f ca="1">IF(AE42="","",(SUM(AE42:AF42)))</f>
        <v>0.94163329692998421</v>
      </c>
      <c r="AN42" s="1">
        <v>0</v>
      </c>
      <c r="AP42" s="34">
        <f ca="1">IF(AL42&gt;=MAX(AK42,AM42),0,(MAX(AK42,AM42)-AL42)/(2*MAX(AK42,AM42)+MIN(AK42,AM42)))</f>
        <v>0.47443719308688165</v>
      </c>
      <c r="AQ42" t="s">
        <v>0</v>
      </c>
      <c r="AR42" s="1">
        <v>0</v>
      </c>
      <c r="AS42" s="1">
        <f ca="1">IF(AL42="",AS35,AK42*(1-$AP42))</f>
        <v>1.0225122765247343E-2</v>
      </c>
      <c r="AT42" s="1">
        <f ca="1">IF(AL42="",AT35,AL42+AK42*$AP42+AM42*$AP42)</f>
        <v>0.49488743861737633</v>
      </c>
      <c r="AU42" s="1">
        <f ca="1">IF(AL42="",AU35,AM42*(1-$AP42))</f>
        <v>0.49488743861737639</v>
      </c>
      <c r="AV42" s="1">
        <v>0</v>
      </c>
      <c r="AW42" s="1"/>
      <c r="AY42" t="s">
        <v>0</v>
      </c>
      <c r="AZ42" s="10"/>
      <c r="BA42" s="10">
        <f ca="1">_xlfn.NORM.S.INV(IF(AS42=0,0.01%,AS42))</f>
        <v>-2.3179829900009641</v>
      </c>
      <c r="BB42" s="10"/>
      <c r="BC42" s="10">
        <f ca="1">-_xlfn.NORM.S.INV(IF(AU42=0,0.01%,AU42))</f>
        <v>1.2815641717097816E-2</v>
      </c>
      <c r="BG42" t="s">
        <v>0</v>
      </c>
      <c r="BH42" s="10"/>
      <c r="BI42" s="10">
        <f ca="1">BA42-$BA$7</f>
        <v>-0.33436841997396272</v>
      </c>
      <c r="BJ42" s="10"/>
      <c r="BK42" s="10">
        <f ca="1">BC42-$BC$7</f>
        <v>-1.6828841826111926E-2</v>
      </c>
      <c r="BO42" t="s">
        <v>0</v>
      </c>
      <c r="BP42" s="1">
        <f t="shared" si="43"/>
        <v>0</v>
      </c>
      <c r="BQ42" s="1">
        <f t="shared" ca="1" si="39"/>
        <v>1.0225122765247343E-2</v>
      </c>
      <c r="BR42" s="1">
        <f t="shared" ca="1" si="39"/>
        <v>0.49488743861737633</v>
      </c>
      <c r="BS42" s="1">
        <f t="shared" ca="1" si="39"/>
        <v>0.49488743861737639</v>
      </c>
      <c r="BT42" s="1">
        <f t="shared" si="39"/>
        <v>0</v>
      </c>
      <c r="BW42" t="s">
        <v>0</v>
      </c>
      <c r="BX42" s="1">
        <f ca="1"/>
        <v>5.6822204779104352E-3</v>
      </c>
      <c r="BY42" s="1">
        <f ca="1"/>
        <v>1.2534244399099441E-2</v>
      </c>
      <c r="BZ42" s="1">
        <f ca="1"/>
        <v>5.6487487284484897E-2</v>
      </c>
      <c r="CA42" s="1">
        <f ca="1"/>
        <v>0.1569827696052189</v>
      </c>
      <c r="CB42" s="1">
        <f ca="1"/>
        <v>0.76831327823328621</v>
      </c>
      <c r="CE42" t="s">
        <v>0</v>
      </c>
      <c r="CF42" s="10"/>
      <c r="CG42" s="10">
        <f ca="1">MIN($CG$7+CD39,0)</f>
        <v>-1.9933831177834933</v>
      </c>
      <c r="CH42" s="10"/>
      <c r="CI42" s="10">
        <f ca="1">MAX($CI$7+CD39,0)</f>
        <v>1.9875935786717869E-2</v>
      </c>
      <c r="CJ42" s="10"/>
      <c r="CM42" t="s">
        <v>0</v>
      </c>
      <c r="CN42" s="1">
        <v>0</v>
      </c>
      <c r="CO42" s="1">
        <f ca="1">_xlfn.NORM.S.DIST(CG42,1)</f>
        <v>2.3109755537271161E-2</v>
      </c>
      <c r="CP42" s="1">
        <f ca="1">1-CO42-CQ42</f>
        <v>0.48481907355610432</v>
      </c>
      <c r="CQ42" s="1">
        <f ca="1">_xlfn.NORM.S.DIST(-CI42,1)</f>
        <v>0.49207117090662456</v>
      </c>
      <c r="CR42" s="1">
        <v>0</v>
      </c>
      <c r="CU42" t="s">
        <v>0</v>
      </c>
      <c r="CV42" s="1">
        <f ca="1"/>
        <v>2.7408269692234402E-3</v>
      </c>
      <c r="CW42" s="1">
        <f ca="1"/>
        <v>5.6113316842780429E-3</v>
      </c>
      <c r="CX42" s="1">
        <f ca="1"/>
        <v>4.2965638418012979E-2</v>
      </c>
      <c r="CY42" s="1">
        <f ca="1"/>
        <v>0.15502297258110209</v>
      </c>
      <c r="CZ42" s="1">
        <f ca="1"/>
        <v>0.79365923034738339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1.9094517863423904E-2</v>
      </c>
      <c r="G43" s="1">
        <f ca="1">(1-H43)/3*2</f>
        <v>3.8189035726847807E-2</v>
      </c>
      <c r="H43" s="1">
        <f ca="1">MIN(HLOOKUP(A38,XBD_part!$2:$7,6,0),1)</f>
        <v>0.94271644640972829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ca="1" si="36"/>
        <v>1.9094517863423904E-2</v>
      </c>
      <c r="O43" s="1">
        <f t="shared" ca="1" si="36"/>
        <v>3.8189035726847807E-2</v>
      </c>
      <c r="P43" s="1">
        <f t="shared" ca="1" si="36"/>
        <v>0.94271644640972829</v>
      </c>
      <c r="S43" t="s">
        <v>42</v>
      </c>
      <c r="T43" s="1">
        <f t="shared" ca="1" si="41"/>
        <v>0</v>
      </c>
      <c r="U43" s="1">
        <f t="shared" ca="1" si="37"/>
        <v>0</v>
      </c>
      <c r="V43" s="1">
        <f t="shared" ca="1" si="37"/>
        <v>1.9094517863423904E-2</v>
      </c>
      <c r="W43" s="1">
        <f t="shared" ca="1" si="37"/>
        <v>3.8189035726847807E-2</v>
      </c>
      <c r="X43" s="1">
        <f t="shared" ca="1" si="37"/>
        <v>0.94271644640972829</v>
      </c>
      <c r="AA43" t="s">
        <v>42</v>
      </c>
      <c r="AB43" s="1">
        <f t="shared" ca="1" si="42"/>
        <v>0</v>
      </c>
      <c r="AC43" s="1">
        <f t="shared" ca="1" si="38"/>
        <v>0</v>
      </c>
      <c r="AD43" s="1">
        <f t="shared" ca="1" si="38"/>
        <v>1.9094517863423904E-2</v>
      </c>
      <c r="AE43" s="1">
        <f t="shared" ca="1" si="38"/>
        <v>3.8189035726847807E-2</v>
      </c>
      <c r="AF43" s="1">
        <f t="shared" ca="1" si="38"/>
        <v>0.94271644640972829</v>
      </c>
      <c r="AI43" t="s">
        <v>42</v>
      </c>
      <c r="AJ43" s="1">
        <v>0</v>
      </c>
      <c r="AK43" s="1">
        <v>0</v>
      </c>
      <c r="AL43" s="1">
        <f ca="1">IF(AD43="","",(SUM(AB43:AD43)))</f>
        <v>1.9094517863423904E-2</v>
      </c>
      <c r="AM43" s="1">
        <f ca="1">IFERROR(AE43,"")</f>
        <v>3.8189035726847807E-2</v>
      </c>
      <c r="AN43" s="1">
        <f ca="1">IF(AF43="","",(SUM(AF43)))</f>
        <v>0.94271644640972829</v>
      </c>
      <c r="AP43" s="34">
        <f ca="1">IF(AM43&gt;=MAX(AL43,AN43),0,(MAX(AL43,AN43)-AM43)/(2*MAX(AL43,AN43)+MIN(AL43,AN43)))</f>
        <v>0.47493535961163003</v>
      </c>
      <c r="AQ43" t="s">
        <v>42</v>
      </c>
      <c r="AR43" s="1">
        <v>0</v>
      </c>
      <c r="AS43" s="1">
        <v>0</v>
      </c>
      <c r="AT43" s="1">
        <f ca="1">IF(AM43="",AT36,AL43*(1-$AP43))</f>
        <v>1.0025856155347979E-2</v>
      </c>
      <c r="AU43" s="1">
        <f ca="1">IF(AM43="",AU36,AM43+AL43*$AP43+AN43*$AP43)</f>
        <v>0.49498707192232599</v>
      </c>
      <c r="AV43" s="1">
        <f ca="1">IF(AM43="",AV36,AN43*(1-$AP43))</f>
        <v>0.49498707192232605</v>
      </c>
      <c r="AW43" s="1"/>
      <c r="AY43" t="s">
        <v>42</v>
      </c>
      <c r="AZ43" s="10"/>
      <c r="BA43" s="10"/>
      <c r="BB43" s="10">
        <f ca="1">_xlfn.NORM.S.INV(IF(AT43=0,0.01%,AT43))</f>
        <v>-2.325378832752194</v>
      </c>
      <c r="BC43" s="10"/>
      <c r="BD43" s="10">
        <f ca="1">-_xlfn.NORM.S.INV(IF(AV43=0,0.01%,AV43))</f>
        <v>1.2565877945076576E-2</v>
      </c>
      <c r="BG43" t="s">
        <v>42</v>
      </c>
      <c r="BH43" s="10"/>
      <c r="BI43" s="10"/>
      <c r="BJ43" s="10">
        <f ca="1">BB43-$BB$8</f>
        <v>-0.11765319397458995</v>
      </c>
      <c r="BK43" s="10"/>
      <c r="BL43" s="10">
        <f ca="1">BD43-$BD$8</f>
        <v>-4.5197584046628193E-3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1.0025856155347979E-2</v>
      </c>
      <c r="BS43" s="1">
        <f t="shared" ca="1" si="39"/>
        <v>0.49498707192232599</v>
      </c>
      <c r="BT43" s="1">
        <f t="shared" ca="1" si="39"/>
        <v>0.49498707192232605</v>
      </c>
      <c r="BW43" t="s">
        <v>42</v>
      </c>
      <c r="BX43" s="1">
        <f ca="1"/>
        <v>2.8824015260936757E-4</v>
      </c>
      <c r="BY43" s="1">
        <f ca="1"/>
        <v>9.9575000864708272E-4</v>
      </c>
      <c r="BZ43" s="1">
        <f ca="1"/>
        <v>6.2033591872540546E-3</v>
      </c>
      <c r="CA43" s="1">
        <f ca="1"/>
        <v>4.1207925636386658E-2</v>
      </c>
      <c r="CB43" s="1">
        <f ca="1"/>
        <v>0.95130472501510288</v>
      </c>
      <c r="CE43" t="s">
        <v>42</v>
      </c>
      <c r="CF43" s="10"/>
      <c r="CG43" s="10"/>
      <c r="CH43" s="10">
        <f ca="1">MIN($CH$8+CD39,0)</f>
        <v>-2.217494186534096</v>
      </c>
      <c r="CI43" s="10"/>
      <c r="CJ43" s="10">
        <f ca="1">MAX($CJ$8+CD39,0)</f>
        <v>7.3170885932475199E-3</v>
      </c>
      <c r="CM43" t="s">
        <v>42</v>
      </c>
      <c r="CN43" s="1">
        <v>0</v>
      </c>
      <c r="CO43" s="1">
        <v>0</v>
      </c>
      <c r="CP43" s="1">
        <f ca="1">_xlfn.NORM.S.DIST(CH43,1)</f>
        <v>1.3294669938977134E-2</v>
      </c>
      <c r="CQ43" s="1">
        <f ca="1">1-CP43-CR43</f>
        <v>0.48962440002255919</v>
      </c>
      <c r="CR43" s="1">
        <f ca="1">_xlfn.NORM.S.DIST(-CJ43,1)</f>
        <v>0.49708093003846371</v>
      </c>
      <c r="CU43" t="s">
        <v>42</v>
      </c>
      <c r="CV43" s="1">
        <f ca="1"/>
        <v>3.8421066230168041E-5</v>
      </c>
      <c r="CW43" s="1">
        <f ca="1"/>
        <v>2.3557563565952563E-4</v>
      </c>
      <c r="CX43" s="1">
        <f ca="1"/>
        <v>3.422995143488961E-3</v>
      </c>
      <c r="CY43" s="1">
        <f ca="1"/>
        <v>3.3946527827386067E-2</v>
      </c>
      <c r="CZ43" s="1">
        <f ca="1"/>
        <v>0.96235648032723531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>
        <f ca="1"/>
        <v>0</v>
      </c>
      <c r="CW44" s="1">
        <f ca="1"/>
        <v>0</v>
      </c>
      <c r="CX44" s="1">
        <f ca="1"/>
        <v>0</v>
      </c>
      <c r="CY44" s="1">
        <f ca="1"/>
        <v>0</v>
      </c>
      <c r="CZ44" s="1">
        <f ca="1"/>
        <v>1</v>
      </c>
    </row>
    <row r="45" spans="1:104">
      <c r="A45" s="9">
        <f ca="1">IF(RIGHT(A38,2)="12",(VALUE(LEFT(A38,4))+1)*100+1,A38+1)</f>
        <v>201807</v>
      </c>
      <c r="J45" s="9">
        <f ca="1">$A45</f>
        <v>201807</v>
      </c>
      <c r="R45" s="9">
        <f ca="1">$A45</f>
        <v>201807</v>
      </c>
      <c r="Z45" s="9">
        <f ca="1">$A45</f>
        <v>201807</v>
      </c>
      <c r="AH45" s="9">
        <f ca="1">$A45</f>
        <v>201807</v>
      </c>
      <c r="AP45" s="9">
        <f ca="1">$A45</f>
        <v>201807</v>
      </c>
      <c r="AX45" s="9">
        <f ca="1">$A45</f>
        <v>201807</v>
      </c>
      <c r="BF45" s="9">
        <f ca="1">$A45</f>
        <v>201807</v>
      </c>
      <c r="BN45" s="9">
        <f ca="1">$A45</f>
        <v>201807</v>
      </c>
      <c r="BO45" s="9">
        <f>BO38+1</f>
        <v>6</v>
      </c>
      <c r="BV45" s="9">
        <f ca="1">$A45</f>
        <v>201807</v>
      </c>
      <c r="BW45" s="9">
        <f>BW38+1</f>
        <v>6</v>
      </c>
      <c r="CD45" s="9">
        <f ca="1">$A45</f>
        <v>201807</v>
      </c>
      <c r="CE45" s="9">
        <f>CE38+1</f>
        <v>6</v>
      </c>
      <c r="CL45" s="9">
        <f ca="1">$A45</f>
        <v>201807</v>
      </c>
      <c r="CM45" s="9">
        <f>CM38+1</f>
        <v>6</v>
      </c>
      <c r="CT45" s="9">
        <f ca="1">$A45</f>
        <v>201807</v>
      </c>
      <c r="CU45" s="9">
        <f>CU38+1</f>
        <v>6</v>
      </c>
    </row>
    <row r="46" spans="1:104">
      <c r="A46" s="11"/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-0.18729509298597233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>
        <f ca="1">VLOOKUP(CD45,regress!B:K,10,0)</f>
        <v>-3.7522184558362051E-2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0.92265904794257647</v>
      </c>
      <c r="E47" s="1">
        <f ca="1">HLOOKUP(A45,XBD_part!$2:$7,3,0)</f>
        <v>2.734095205742346E-2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0.92265904794257647</v>
      </c>
      <c r="M47" s="1">
        <f t="shared" ref="M47:P50" ca="1" si="44">IF(TYPE(E47)=1,IF(E47&gt;100%,100%,IF(E47&lt;0,0,E47)),E47)</f>
        <v>2.734095205742346E-2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 ca="1">IFERROR(L47/SUM($L47:$P47),"")</f>
        <v>0.97122005046587001</v>
      </c>
      <c r="U47" s="1">
        <f t="shared" ref="U47:X50" ca="1" si="45">IFERROR(M47/SUM($L47:$P47),"")</f>
        <v>2.8779949534129958E-2</v>
      </c>
      <c r="V47" s="1">
        <f t="shared" ca="1" si="45"/>
        <v>0</v>
      </c>
      <c r="W47" s="1">
        <f t="shared" ca="1" si="45"/>
        <v>0</v>
      </c>
      <c r="X47" s="1">
        <f t="shared" ca="1" si="45"/>
        <v>0</v>
      </c>
      <c r="AA47" t="s">
        <v>2</v>
      </c>
      <c r="AB47" s="1">
        <f ca="1">IFERROR(T47,"")</f>
        <v>0.97122005046587001</v>
      </c>
      <c r="AC47" s="1">
        <f t="shared" ref="AC47:AF50" ca="1" si="46">IFERROR(U47,"")</f>
        <v>2.8779949534129958E-2</v>
      </c>
      <c r="AD47" s="1">
        <f t="shared" ca="1" si="46"/>
        <v>0</v>
      </c>
      <c r="AE47" s="1">
        <f t="shared" ca="1" si="46"/>
        <v>0</v>
      </c>
      <c r="AF47" s="1">
        <f t="shared" ca="1" si="46"/>
        <v>0</v>
      </c>
      <c r="AI47" t="s">
        <v>2</v>
      </c>
      <c r="AJ47" s="1">
        <f ca="1">IFERROR(AB47,"")</f>
        <v>0.97122005046587001</v>
      </c>
      <c r="AK47" s="1">
        <f ca="1">IF(AC47="","",SUM(AC47:AF47))</f>
        <v>2.8779949534129958E-2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0.97122005046587001</v>
      </c>
      <c r="AS47" s="1">
        <f ca="1">IF(AK47="",AS40,MIN(AK47,50%))</f>
        <v>2.8779949534129958E-2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1.8990348116215554</v>
      </c>
      <c r="BB47" s="10"/>
      <c r="BC47" s="10"/>
      <c r="BG47" t="s">
        <v>2</v>
      </c>
      <c r="BH47" s="10"/>
      <c r="BI47" s="10">
        <f ca="1">BA47-$BA$5</f>
        <v>-0.20033915792100321</v>
      </c>
      <c r="BJ47" s="10"/>
      <c r="BK47" s="10"/>
      <c r="BO47" t="s">
        <v>2</v>
      </c>
      <c r="BP47" s="1">
        <f ca="1">AR47</f>
        <v>0.97122005046587001</v>
      </c>
      <c r="BQ47" s="1">
        <f t="shared" ref="BQ47:BT50" ca="1" si="47">AS47</f>
        <v>2.8779949534129958E-2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0.78343704617174403</v>
      </c>
      <c r="BY47" s="1">
        <f ca="1"/>
        <v>5.3052583875824962E-2</v>
      </c>
      <c r="BZ47" s="1">
        <f ca="1"/>
        <v>6.3249157346334114E-2</v>
      </c>
      <c r="CA47" s="1">
        <f ca="1"/>
        <v>5.844639656922844E-2</v>
      </c>
      <c r="CB47" s="1">
        <f ca="1"/>
        <v>4.1814816036868319E-2</v>
      </c>
      <c r="CE47" t="s">
        <v>2</v>
      </c>
      <c r="CF47" s="10"/>
      <c r="CG47" s="10">
        <f ca="1">MAX($CG$5+CD46,0)</f>
        <v>2.0618517849841966</v>
      </c>
      <c r="CH47" s="10"/>
      <c r="CI47" s="10"/>
      <c r="CJ47" s="10"/>
      <c r="CM47" t="s">
        <v>2</v>
      </c>
      <c r="CN47" s="1">
        <f ca="1">1-CO47</f>
        <v>0.98038907546248333</v>
      </c>
      <c r="CO47" s="1">
        <f ca="1">_xlfn.NORM.S.DIST(-CG47,1)</f>
        <v>1.9610924537516658E-2</v>
      </c>
      <c r="CP47" s="1">
        <v>0</v>
      </c>
      <c r="CQ47" s="1">
        <v>0</v>
      </c>
      <c r="CR47" s="1">
        <v>0</v>
      </c>
      <c r="CU47" t="s">
        <v>2</v>
      </c>
      <c r="CV47" s="1" cm="1">
        <f t="array" aca="1" ref="CV47:CZ51" ca="1">MMULT(CV40:CZ44,CN47:CR51)</f>
        <v>0.88252927357155531</v>
      </c>
      <c r="CW47" s="1">
        <f ca="1"/>
        <v>3.3508950439160599E-2</v>
      </c>
      <c r="CX47" s="1">
        <f ca="1"/>
        <v>3.1418988760030062E-2</v>
      </c>
      <c r="CY47" s="1">
        <f ca="1"/>
        <v>2.7439255029511278E-2</v>
      </c>
      <c r="CZ47" s="1">
        <f ca="1"/>
        <v>2.510353219974281E-2</v>
      </c>
    </row>
    <row r="48" spans="1:104">
      <c r="A48" s="11"/>
      <c r="B48" t="s">
        <v>1</v>
      </c>
      <c r="C48" s="1">
        <v>0</v>
      </c>
      <c r="D48" s="1">
        <f ca="1">(1-F48)/3</f>
        <v>9.0057900083572326E-2</v>
      </c>
      <c r="E48" s="1">
        <f ca="1">(1-F48)/3*2</f>
        <v>0.18011580016714465</v>
      </c>
      <c r="F48" s="1">
        <f ca="1">HLOOKUP(A45,XBD_part!$2:$7,4,0)</f>
        <v>0.72982629974928304</v>
      </c>
      <c r="G48" s="1">
        <v>0</v>
      </c>
      <c r="H48" s="1">
        <v>0</v>
      </c>
      <c r="K48" t="s">
        <v>1</v>
      </c>
      <c r="L48" s="1">
        <f t="shared" ref="L48:L50" ca="1" si="48">IF(TYPE(D48)=1,IF(D48&gt;100%,100%,IF(D48&lt;0,0,D48)),D48)</f>
        <v>9.0057900083572326E-2</v>
      </c>
      <c r="M48" s="1">
        <f t="shared" ca="1" si="44"/>
        <v>0.18011580016714465</v>
      </c>
      <c r="N48" s="1">
        <f t="shared" ca="1" si="44"/>
        <v>0.72982629974928304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ca="1" si="49">IFERROR(L48/SUM($L48:$P48),"")</f>
        <v>9.0057900083572326E-2</v>
      </c>
      <c r="U48" s="1">
        <f t="shared" ca="1" si="45"/>
        <v>0.18011580016714465</v>
      </c>
      <c r="V48" s="1">
        <f t="shared" ca="1" si="45"/>
        <v>0.72982629974928304</v>
      </c>
      <c r="W48" s="1">
        <f t="shared" ca="1" si="45"/>
        <v>0</v>
      </c>
      <c r="X48" s="1">
        <f t="shared" ca="1" si="45"/>
        <v>0</v>
      </c>
      <c r="AA48" t="s">
        <v>1</v>
      </c>
      <c r="AB48" s="1">
        <f t="shared" ref="AB48:AB50" ca="1" si="50">IFERROR(T48,"")</f>
        <v>9.0057900083572326E-2</v>
      </c>
      <c r="AC48" s="1">
        <f t="shared" ca="1" si="46"/>
        <v>0.18011580016714465</v>
      </c>
      <c r="AD48" s="1">
        <f t="shared" ca="1" si="46"/>
        <v>0.72982629974928304</v>
      </c>
      <c r="AE48" s="1">
        <f t="shared" ca="1" si="46"/>
        <v>0</v>
      </c>
      <c r="AF48" s="1">
        <f t="shared" ca="1" si="46"/>
        <v>0</v>
      </c>
      <c r="AI48" t="s">
        <v>1</v>
      </c>
      <c r="AJ48" s="1">
        <f ca="1">IF(AB48="","",(SUM(AB48)))</f>
        <v>9.0057900083572326E-2</v>
      </c>
      <c r="AK48" s="1">
        <f ca="1">IFERROR(AC48,"")</f>
        <v>0.18011580016714465</v>
      </c>
      <c r="AL48" s="1">
        <f ca="1">IF(AD48="","",(SUM(AD48:AF48)))</f>
        <v>0.72982629974928304</v>
      </c>
      <c r="AM48" s="1">
        <v>0</v>
      </c>
      <c r="AN48" s="1">
        <v>0</v>
      </c>
      <c r="AP48" s="34">
        <f ca="1">IF(AK48&gt;=MAX(AJ48,AL48),0,(MAX(AJ48,AL48)-AK48)/(2*MAX(AJ48,AL48)+MIN(AJ48,AL48)))</f>
        <v>0.35471818751332035</v>
      </c>
      <c r="AQ48" t="s">
        <v>1</v>
      </c>
      <c r="AR48" s="1">
        <f ca="1">IF(AK48="",AR41,AJ48*(1-$AP48))</f>
        <v>5.8112724994671856E-2</v>
      </c>
      <c r="AS48" s="1">
        <f ca="1">IF(AK48="",AS41,AK48+AJ48*$AP48+AL48*$AP48)</f>
        <v>0.47094363750266405</v>
      </c>
      <c r="AT48" s="1">
        <f ca="1">IF(AK48="",AT41,AL48*(1-$AP48))</f>
        <v>0.47094363750266416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-1.5708157611085103</v>
      </c>
      <c r="BA48" s="10"/>
      <c r="BB48" s="10">
        <f ca="1">-_xlfn.NORM.S.INV(IF(AT48=0,0.01%,AT48))</f>
        <v>7.2898013162732825E-2</v>
      </c>
      <c r="BC48" s="10"/>
      <c r="BG48" t="s">
        <v>1</v>
      </c>
      <c r="BH48" s="10">
        <f ca="1">AZ48-$AZ$6</f>
        <v>-9.3268440854366252E-2</v>
      </c>
      <c r="BI48" s="10"/>
      <c r="BJ48" s="10">
        <f ca="1">BB48-$BB$6</f>
        <v>-1.4650521758373766E-2</v>
      </c>
      <c r="BK48" s="10"/>
      <c r="BO48" t="s">
        <v>1</v>
      </c>
      <c r="BP48" s="1">
        <f t="shared" ref="BP48:BP50" ca="1" si="51">AR48</f>
        <v>5.8112724994671856E-2</v>
      </c>
      <c r="BQ48" s="1">
        <f t="shared" ca="1" si="47"/>
        <v>0.47094363750266405</v>
      </c>
      <c r="BR48" s="1">
        <f t="shared" ca="1" si="47"/>
        <v>0.47094363750266416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0.13185888927313658</v>
      </c>
      <c r="BY48" s="1">
        <f ca="1"/>
        <v>2.9845574723827484E-2</v>
      </c>
      <c r="BZ48" s="1">
        <f ca="1"/>
        <v>0.1044841417930488</v>
      </c>
      <c r="CA48" s="1">
        <f ca="1"/>
        <v>0.20868917033811121</v>
      </c>
      <c r="CB48" s="1">
        <f ca="1"/>
        <v>0.52512222387187579</v>
      </c>
      <c r="CE48" t="s">
        <v>1</v>
      </c>
      <c r="CF48" s="10">
        <f ca="1">MIN($CF$6+CD46,0)</f>
        <v>-1.515069504812506</v>
      </c>
      <c r="CG48" s="10"/>
      <c r="CH48" s="10">
        <f ca="1">MAX($CH$6+CD46,0)</f>
        <v>5.002635036274454E-2</v>
      </c>
      <c r="CI48" s="10"/>
      <c r="CJ48" s="10"/>
      <c r="CM48" t="s">
        <v>1</v>
      </c>
      <c r="CN48" s="1">
        <f ca="1">_xlfn.NORM.S.DIST(CF48,1)</f>
        <v>6.4877401700977833E-2</v>
      </c>
      <c r="CO48" s="1">
        <f ca="1">1-CN48-CP48</f>
        <v>0.45507190327214669</v>
      </c>
      <c r="CP48" s="1">
        <f ca="1">_xlfn.NORM.S.DIST(-CH48,1)</f>
        <v>0.48005069502687542</v>
      </c>
      <c r="CQ48" s="1">
        <v>0</v>
      </c>
      <c r="CR48" s="1">
        <v>0</v>
      </c>
      <c r="CU48" t="s">
        <v>1</v>
      </c>
      <c r="CV48" s="1">
        <f ca="1"/>
        <v>8.4145127308304021E-2</v>
      </c>
      <c r="CW48" s="1">
        <f ca="1"/>
        <v>2.0190821592338072E-2</v>
      </c>
      <c r="CX48" s="1">
        <f ca="1"/>
        <v>8.6013763221654035E-2</v>
      </c>
      <c r="CY48" s="1">
        <f ca="1"/>
        <v>0.20264779970203878</v>
      </c>
      <c r="CZ48" s="1">
        <f ca="1"/>
        <v>0.60700248817566504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2.3815903069274502E-2</v>
      </c>
      <c r="F49" s="1">
        <f ca="1">(1-G49)/3*2</f>
        <v>4.7631806138549004E-2</v>
      </c>
      <c r="G49" s="1">
        <f ca="1">HLOOKUP(A45,XBD_part!$2:$7,5,0)</f>
        <v>0.92855229079217649</v>
      </c>
      <c r="H49" s="1">
        <v>0</v>
      </c>
      <c r="K49" t="s">
        <v>0</v>
      </c>
      <c r="L49" s="1">
        <f t="shared" si="48"/>
        <v>0</v>
      </c>
      <c r="M49" s="1">
        <f t="shared" ca="1" si="44"/>
        <v>2.3815903069274502E-2</v>
      </c>
      <c r="N49" s="1">
        <f t="shared" ca="1" si="44"/>
        <v>4.7631806138549004E-2</v>
      </c>
      <c r="O49" s="1">
        <f t="shared" ca="1" si="44"/>
        <v>0.92855229079217649</v>
      </c>
      <c r="P49" s="1">
        <f t="shared" si="44"/>
        <v>0</v>
      </c>
      <c r="S49" t="s">
        <v>0</v>
      </c>
      <c r="T49" s="1">
        <f t="shared" ca="1" si="49"/>
        <v>0</v>
      </c>
      <c r="U49" s="1">
        <f t="shared" ca="1" si="45"/>
        <v>2.3815903069274502E-2</v>
      </c>
      <c r="V49" s="1">
        <f t="shared" ca="1" si="45"/>
        <v>4.7631806138549004E-2</v>
      </c>
      <c r="W49" s="1">
        <f t="shared" ca="1" si="45"/>
        <v>0.92855229079217649</v>
      </c>
      <c r="X49" s="1">
        <f t="shared" ca="1" si="45"/>
        <v>0</v>
      </c>
      <c r="AA49" t="s">
        <v>0</v>
      </c>
      <c r="AB49" s="1">
        <f t="shared" ca="1" si="50"/>
        <v>0</v>
      </c>
      <c r="AC49" s="1">
        <f t="shared" ca="1" si="46"/>
        <v>2.3815903069274502E-2</v>
      </c>
      <c r="AD49" s="1">
        <f t="shared" ca="1" si="46"/>
        <v>4.7631806138549004E-2</v>
      </c>
      <c r="AE49" s="1">
        <f t="shared" ca="1" si="46"/>
        <v>0.92855229079217649</v>
      </c>
      <c r="AF49" s="1">
        <f t="shared" ca="1" si="46"/>
        <v>0</v>
      </c>
      <c r="AI49" t="s">
        <v>0</v>
      </c>
      <c r="AJ49" s="1">
        <v>0</v>
      </c>
      <c r="AK49" s="1">
        <f ca="1">IF(AC49="","",(SUM(AB49:AC49)))</f>
        <v>2.3815903069274502E-2</v>
      </c>
      <c r="AL49" s="1">
        <f ca="1">IFERROR(AD49,"")</f>
        <v>4.7631806138549004E-2</v>
      </c>
      <c r="AM49" s="1">
        <f ca="1">IF(AE49="","",(SUM(AE49:AF49)))</f>
        <v>0.92855229079217649</v>
      </c>
      <c r="AN49" s="1">
        <v>0</v>
      </c>
      <c r="AP49" s="34">
        <f ca="1">IF(AL49&gt;=MAX(AK49,AM49),0,(MAX(AK49,AM49)-AL49)/(2*MAX(AK49,AM49)+MIN(AK49,AM49)))</f>
        <v>0.46834541483333858</v>
      </c>
      <c r="AQ49" t="s">
        <v>0</v>
      </c>
      <c r="AR49" s="1">
        <v>0</v>
      </c>
      <c r="AS49" s="1">
        <f ca="1">IF(AL49="",AS42,AK49*(1-$AP49))</f>
        <v>1.2661834066664554E-2</v>
      </c>
      <c r="AT49" s="1">
        <f ca="1">IF(AL49="",AT42,AL49+AK49*$AP49+AM49*$AP49)</f>
        <v>0.49366908296666767</v>
      </c>
      <c r="AU49" s="1">
        <f ca="1">IF(AL49="",AU42,AM49*(1-$AP49))</f>
        <v>0.49366908296666778</v>
      </c>
      <c r="AV49" s="1">
        <v>0</v>
      </c>
      <c r="AW49" s="1"/>
      <c r="AY49" t="s">
        <v>0</v>
      </c>
      <c r="AZ49" s="10"/>
      <c r="BA49" s="10">
        <f ca="1">_xlfn.NORM.S.INV(IF(AS49=0,0.01%,AS49))</f>
        <v>-2.2364292315186169</v>
      </c>
      <c r="BB49" s="10"/>
      <c r="BC49" s="10">
        <f ca="1">-_xlfn.NORM.S.INV(IF(AU49=0,0.01%,AU49))</f>
        <v>1.5869921766577054E-2</v>
      </c>
      <c r="BG49" t="s">
        <v>0</v>
      </c>
      <c r="BH49" s="10"/>
      <c r="BI49" s="10">
        <f ca="1">BA49-$BA$7</f>
        <v>-0.25281466149161558</v>
      </c>
      <c r="BJ49" s="10"/>
      <c r="BK49" s="10">
        <f ca="1">BC49-$BC$7</f>
        <v>-1.377456177663269E-2</v>
      </c>
      <c r="BO49" t="s">
        <v>0</v>
      </c>
      <c r="BP49" s="1">
        <f t="shared" si="51"/>
        <v>0</v>
      </c>
      <c r="BQ49" s="1">
        <f t="shared" ca="1" si="47"/>
        <v>1.2661834066664554E-2</v>
      </c>
      <c r="BR49" s="1">
        <f t="shared" ca="1" si="47"/>
        <v>0.49366908296666767</v>
      </c>
      <c r="BS49" s="1">
        <f t="shared" ca="1" si="47"/>
        <v>0.49366908296666778</v>
      </c>
      <c r="BT49" s="1">
        <f t="shared" si="47"/>
        <v>0</v>
      </c>
      <c r="BW49" t="s">
        <v>0</v>
      </c>
      <c r="BX49" s="1">
        <f ca="1"/>
        <v>6.2470855570952452E-3</v>
      </c>
      <c r="BY49" s="1">
        <f ca="1"/>
        <v>6.7816918600943181E-3</v>
      </c>
      <c r="BZ49" s="1">
        <f ca="1"/>
        <v>3.4055971260194322E-2</v>
      </c>
      <c r="CA49" s="1">
        <f ca="1"/>
        <v>0.10624404956807637</v>
      </c>
      <c r="CB49" s="1">
        <f ca="1"/>
        <v>0.84667120175453969</v>
      </c>
      <c r="CE49" t="s">
        <v>0</v>
      </c>
      <c r="CF49" s="10"/>
      <c r="CG49" s="10">
        <f ca="1">MIN($CG$7+CD46,0)</f>
        <v>-2.0211367545853633</v>
      </c>
      <c r="CH49" s="10"/>
      <c r="CI49" s="10">
        <f ca="1">MAX($CI$7+CD46,0)</f>
        <v>0</v>
      </c>
      <c r="CJ49" s="10"/>
      <c r="CM49" t="s">
        <v>0</v>
      </c>
      <c r="CN49" s="1">
        <v>0</v>
      </c>
      <c r="CO49" s="1">
        <f ca="1">_xlfn.NORM.S.DIST(CG49,1)</f>
        <v>2.1632805258804823E-2</v>
      </c>
      <c r="CP49" s="1">
        <f ca="1">1-CO49-CQ49</f>
        <v>0.47836719474119516</v>
      </c>
      <c r="CQ49" s="1">
        <f ca="1">_xlfn.NORM.S.DIST(-CI49,1)</f>
        <v>0.5</v>
      </c>
      <c r="CR49" s="1">
        <v>0</v>
      </c>
      <c r="CU49" t="s">
        <v>0</v>
      </c>
      <c r="CV49" s="1">
        <f ca="1"/>
        <v>3.0511254381179399E-3</v>
      </c>
      <c r="CW49" s="1">
        <f ca="1"/>
        <v>3.5367768290366385E-3</v>
      </c>
      <c r="CX49" s="1">
        <f ca="1"/>
        <v>2.5165657542135265E-2</v>
      </c>
      <c r="CY49" s="1">
        <f ca="1"/>
        <v>9.7075723552775675E-2</v>
      </c>
      <c r="CZ49" s="1">
        <f ca="1"/>
        <v>0.87117071663793444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3.3719931271477543E-3</v>
      </c>
      <c r="G50" s="1">
        <f ca="1">(1-H50)/3*2</f>
        <v>6.7439862542955087E-3</v>
      </c>
      <c r="H50" s="1">
        <f ca="1">MIN(HLOOKUP(A45,XBD_part!$2:$7,6,0),1)</f>
        <v>0.98988402061855674</v>
      </c>
      <c r="K50" t="s">
        <v>42</v>
      </c>
      <c r="L50" s="1">
        <f t="shared" si="48"/>
        <v>0</v>
      </c>
      <c r="M50" s="1">
        <f t="shared" si="44"/>
        <v>0</v>
      </c>
      <c r="N50" s="1">
        <f t="shared" ca="1" si="44"/>
        <v>3.3719931271477543E-3</v>
      </c>
      <c r="O50" s="1">
        <f t="shared" ca="1" si="44"/>
        <v>6.7439862542955087E-3</v>
      </c>
      <c r="P50" s="1">
        <f t="shared" ca="1" si="44"/>
        <v>0.98988402061855674</v>
      </c>
      <c r="S50" t="s">
        <v>42</v>
      </c>
      <c r="T50" s="1">
        <f t="shared" ca="1" si="49"/>
        <v>0</v>
      </c>
      <c r="U50" s="1">
        <f t="shared" ca="1" si="45"/>
        <v>0</v>
      </c>
      <c r="V50" s="1">
        <f t="shared" ca="1" si="45"/>
        <v>3.3719931271477543E-3</v>
      </c>
      <c r="W50" s="1">
        <f t="shared" ca="1" si="45"/>
        <v>6.7439862542955087E-3</v>
      </c>
      <c r="X50" s="1">
        <f t="shared" ca="1" si="45"/>
        <v>0.98988402061855674</v>
      </c>
      <c r="AA50" t="s">
        <v>42</v>
      </c>
      <c r="AB50" s="1">
        <f t="shared" ca="1" si="50"/>
        <v>0</v>
      </c>
      <c r="AC50" s="1">
        <f t="shared" ca="1" si="46"/>
        <v>0</v>
      </c>
      <c r="AD50" s="1">
        <f t="shared" ca="1" si="46"/>
        <v>3.3719931271477543E-3</v>
      </c>
      <c r="AE50" s="1">
        <f t="shared" ca="1" si="46"/>
        <v>6.7439862542955087E-3</v>
      </c>
      <c r="AF50" s="1">
        <f t="shared" ca="1" si="46"/>
        <v>0.98988402061855674</v>
      </c>
      <c r="AI50" t="s">
        <v>42</v>
      </c>
      <c r="AJ50" s="1">
        <v>0</v>
      </c>
      <c r="AK50" s="1">
        <v>0</v>
      </c>
      <c r="AL50" s="1">
        <f ca="1">IF(AD50="","",(SUM(AB50:AD50)))</f>
        <v>3.3719931271477543E-3</v>
      </c>
      <c r="AM50" s="1">
        <f ca="1">IFERROR(AE50,"")</f>
        <v>6.7439862542955087E-3</v>
      </c>
      <c r="AN50" s="1">
        <f ca="1">IF(AF50="","",(SUM(AF50)))</f>
        <v>0.98988402061855674</v>
      </c>
      <c r="AP50" s="34">
        <f ca="1">IF(AM50&gt;=MAX(AL50,AN50),0,(MAX(AL50,AN50)-AM50)/(2*MAX(AL50,AN50)+MIN(AL50,AN50)))</f>
        <v>0.4957491742026317</v>
      </c>
      <c r="AQ50" t="s">
        <v>42</v>
      </c>
      <c r="AR50" s="1">
        <v>0</v>
      </c>
      <c r="AS50" s="1">
        <v>0</v>
      </c>
      <c r="AT50" s="1">
        <f ca="1">IF(AM50="",AT43,AL50*(1-$AP50))</f>
        <v>1.7003303189473055E-3</v>
      </c>
      <c r="AU50" s="1">
        <f ca="1">IF(AM50="",AU43,AM50+AL50*$AP50+AN50*$AP50)</f>
        <v>0.49914983484052633</v>
      </c>
      <c r="AV50" s="1">
        <f ca="1">IF(AM50="",AV43,AN50*(1-$AP50))</f>
        <v>0.49914983484052644</v>
      </c>
      <c r="AW50" s="1"/>
      <c r="AY50" t="s">
        <v>42</v>
      </c>
      <c r="AZ50" s="10"/>
      <c r="BA50" s="10"/>
      <c r="BB50" s="10">
        <f ca="1">_xlfn.NORM.S.INV(IF(AT50=0,0.01%,AT50))</f>
        <v>-2.9289893591675029</v>
      </c>
      <c r="BC50" s="10"/>
      <c r="BD50" s="10">
        <f ca="1">-_xlfn.NORM.S.INV(IF(AV50=0,0.01%,AV50))</f>
        <v>2.1310496398232281E-3</v>
      </c>
      <c r="BG50" t="s">
        <v>42</v>
      </c>
      <c r="BH50" s="10"/>
      <c r="BI50" s="10"/>
      <c r="BJ50" s="10">
        <f ca="1">BB50-$BB$8</f>
        <v>-0.72126372038989883</v>
      </c>
      <c r="BK50" s="10"/>
      <c r="BL50" s="10">
        <f ca="1">BD50-$BD$8</f>
        <v>-1.4954586709916166E-2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1.7003303189473055E-3</v>
      </c>
      <c r="BS50" s="1">
        <f t="shared" ca="1" si="47"/>
        <v>0.49914983484052633</v>
      </c>
      <c r="BT50" s="1">
        <f t="shared" ca="1" si="47"/>
        <v>0.49914983484052644</v>
      </c>
      <c r="BW50" t="s">
        <v>42</v>
      </c>
      <c r="BX50" s="1">
        <f ca="1"/>
        <v>3.3781036197951008E-4</v>
      </c>
      <c r="BY50" s="1">
        <f ca="1"/>
        <v>5.5578357284630372E-4</v>
      </c>
      <c r="BZ50" s="1">
        <f ca="1"/>
        <v>3.6014158577406027E-3</v>
      </c>
      <c r="CA50" s="1">
        <f ca="1"/>
        <v>2.3631335916807654E-2</v>
      </c>
      <c r="CB50" s="1">
        <f ca="1"/>
        <v>0.971873654290626</v>
      </c>
      <c r="CE50" t="s">
        <v>42</v>
      </c>
      <c r="CF50" s="10"/>
      <c r="CG50" s="10"/>
      <c r="CH50" s="10">
        <f ca="1">MIN($CH$8+CD46,0)</f>
        <v>-2.2452478233359661</v>
      </c>
      <c r="CI50" s="10"/>
      <c r="CJ50" s="10">
        <f ca="1">MAX($CJ$8+CD46,0)</f>
        <v>0</v>
      </c>
      <c r="CM50" t="s">
        <v>42</v>
      </c>
      <c r="CN50" s="1">
        <v>0</v>
      </c>
      <c r="CO50" s="1">
        <v>0</v>
      </c>
      <c r="CP50" s="1">
        <f ca="1">_xlfn.NORM.S.DIST(CH50,1)</f>
        <v>1.237611377744767E-2</v>
      </c>
      <c r="CQ50" s="1">
        <f ca="1">1-CP50-CR50</f>
        <v>0.48762388622255237</v>
      </c>
      <c r="CR50" s="1">
        <f ca="1">_xlfn.NORM.S.DIST(-CJ50,1)</f>
        <v>0.5</v>
      </c>
      <c r="CU50" t="s">
        <v>42</v>
      </c>
      <c r="CV50" s="1">
        <f ca="1"/>
        <v>5.2951128745323527E-5</v>
      </c>
      <c r="CW50" s="1">
        <f ca="1"/>
        <v>1.8200631285554824E-4</v>
      </c>
      <c r="CX50" s="1">
        <f ca="1"/>
        <v>2.1706629227743256E-3</v>
      </c>
      <c r="CY50" s="1">
        <f ca="1"/>
        <v>1.8264635394696492E-2</v>
      </c>
      <c r="CZ50" s="1">
        <f ca="1"/>
        <v>0.97932974424092833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>
        <f ca="1"/>
        <v>0</v>
      </c>
      <c r="CW51" s="1">
        <f ca="1"/>
        <v>0</v>
      </c>
      <c r="CX51" s="1">
        <f ca="1"/>
        <v>0</v>
      </c>
      <c r="CY51" s="1">
        <f ca="1"/>
        <v>0</v>
      </c>
      <c r="CZ51" s="1">
        <f ca="1"/>
        <v>1</v>
      </c>
    </row>
    <row r="52" spans="1:104">
      <c r="A52" s="9">
        <f ca="1">IF(RIGHT(A45,2)="12",(VALUE(LEFT(A45,4))+1)*100+1,A45+1)</f>
        <v>201808</v>
      </c>
      <c r="J52" s="9">
        <f ca="1">$A52</f>
        <v>201808</v>
      </c>
      <c r="R52" s="9">
        <f ca="1">$A52</f>
        <v>201808</v>
      </c>
      <c r="Z52" s="9">
        <f ca="1">$A52</f>
        <v>201808</v>
      </c>
      <c r="AH52" s="9">
        <f ca="1">$A52</f>
        <v>201808</v>
      </c>
      <c r="AP52" s="9">
        <f ca="1">$A52</f>
        <v>201808</v>
      </c>
      <c r="AX52" s="9">
        <f ca="1">$A52</f>
        <v>201808</v>
      </c>
      <c r="BF52" s="9">
        <f ca="1">$A52</f>
        <v>201808</v>
      </c>
      <c r="BN52" s="9">
        <f ca="1">$A52</f>
        <v>201808</v>
      </c>
      <c r="BO52" s="9">
        <f>BO45+1</f>
        <v>7</v>
      </c>
      <c r="BV52" s="9">
        <f ca="1">$A52</f>
        <v>201808</v>
      </c>
      <c r="BW52" s="9">
        <f>BW45+1</f>
        <v>7</v>
      </c>
      <c r="CD52" s="9">
        <f ca="1">$A52</f>
        <v>201808</v>
      </c>
      <c r="CE52" s="9">
        <f>CE45+1</f>
        <v>7</v>
      </c>
      <c r="CL52" s="9">
        <f ca="1">$A52</f>
        <v>201808</v>
      </c>
      <c r="CM52" s="9">
        <f>CM45+1</f>
        <v>7</v>
      </c>
      <c r="CT52" s="9">
        <f ca="1">$A52</f>
        <v>201808</v>
      </c>
      <c r="CU52" s="9">
        <f>CU45+1</f>
        <v>7</v>
      </c>
    </row>
    <row r="53" spans="1:104">
      <c r="A53" s="11"/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3.9885891378548644E-2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>
        <f ca="1">VLOOKUP(CD52,regress!B:K,10,0)</f>
        <v>-1.4050763105902662E-2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0.94003879722982253</v>
      </c>
      <c r="E54" s="1">
        <f ca="1">HLOOKUP(A52,XBD_part!$2:$7,3,0)</f>
        <v>9.9612027701773808E-3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0.94003879722982253</v>
      </c>
      <c r="M54" s="1">
        <f t="shared" ref="M54:P57" ca="1" si="52">IF(TYPE(E54)=1,IF(E54&gt;100%,100%,IF(E54&lt;0,0,E54)),E54)</f>
        <v>9.9612027701773808E-3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 ca="1">IFERROR(L54/SUM($L54:$P54),"")</f>
        <v>0.98951452339981327</v>
      </c>
      <c r="U54" s="1">
        <f t="shared" ref="U54:X57" ca="1" si="53">IFERROR(M54/SUM($L54:$P54),"")</f>
        <v>1.0485476600186717E-2</v>
      </c>
      <c r="V54" s="1">
        <f t="shared" ca="1" si="53"/>
        <v>0</v>
      </c>
      <c r="W54" s="1">
        <f t="shared" ca="1" si="53"/>
        <v>0</v>
      </c>
      <c r="X54" s="1">
        <f t="shared" ca="1" si="53"/>
        <v>0</v>
      </c>
      <c r="AA54" t="s">
        <v>2</v>
      </c>
      <c r="AB54" s="1">
        <f t="shared" ref="AB54:AF57" ca="1" si="54">IFERROR(T54/SUM($T54:$X54),"")</f>
        <v>0.98951452339981327</v>
      </c>
      <c r="AC54" s="1">
        <f t="shared" ca="1" si="54"/>
        <v>1.0485476600186717E-2</v>
      </c>
      <c r="AD54" s="1">
        <f t="shared" ca="1" si="54"/>
        <v>0</v>
      </c>
      <c r="AE54" s="1">
        <f t="shared" ca="1" si="54"/>
        <v>0</v>
      </c>
      <c r="AF54" s="1">
        <f t="shared" ca="1" si="54"/>
        <v>0</v>
      </c>
      <c r="AI54" t="s">
        <v>2</v>
      </c>
      <c r="AJ54" s="1">
        <f ca="1">IFERROR(AB54,"")</f>
        <v>0.98951452339981327</v>
      </c>
      <c r="AK54" s="1">
        <f ca="1">IF(AC54="","",SUM(AC54:AF54))</f>
        <v>1.0485476600186717E-2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0.98951452339981327</v>
      </c>
      <c r="AS54" s="1">
        <f ca="1">IF(AK54="",AS47,MIN(AK54,50%))</f>
        <v>1.0485476600186717E-2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2.3085070135271764</v>
      </c>
      <c r="BB54" s="10"/>
      <c r="BC54" s="10"/>
      <c r="BG54" t="s">
        <v>2</v>
      </c>
      <c r="BH54" s="10"/>
      <c r="BI54" s="10">
        <f ca="1">BA54-$BA$5</f>
        <v>0.20913304398461774</v>
      </c>
      <c r="BJ54" s="10"/>
      <c r="BK54" s="10"/>
      <c r="BO54" t="s">
        <v>2</v>
      </c>
      <c r="BP54" s="1">
        <f ca="1">AR54</f>
        <v>0.98951452339981327</v>
      </c>
      <c r="BQ54" s="1">
        <f t="shared" ref="BQ54:BT57" ca="1" si="55">AS54</f>
        <v>1.0485476600186717E-2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0.78028147350949784</v>
      </c>
      <c r="BY54" s="1">
        <f ca="1"/>
        <v>3.3390045353308126E-2</v>
      </c>
      <c r="BZ54" s="1">
        <f ca="1"/>
        <v>5.5779621522175006E-2</v>
      </c>
      <c r="CA54" s="1">
        <f ca="1"/>
        <v>5.9884658206509837E-2</v>
      </c>
      <c r="CB54" s="1">
        <f ca="1"/>
        <v>7.066420140850907E-2</v>
      </c>
      <c r="CE54" t="s">
        <v>2</v>
      </c>
      <c r="CF54" s="10"/>
      <c r="CG54" s="10">
        <f ca="1">MAX($CG$5+CD53,0)</f>
        <v>2.085323206436656</v>
      </c>
      <c r="CH54" s="10"/>
      <c r="CI54" s="10"/>
      <c r="CJ54" s="10"/>
      <c r="CM54" t="s">
        <v>2</v>
      </c>
      <c r="CN54" s="1">
        <f ca="1">1-CO54</f>
        <v>0.98148001384705474</v>
      </c>
      <c r="CO54" s="1">
        <f ca="1">_xlfn.NORM.S.DIST(-CG54,1)</f>
        <v>1.8519986152945221E-2</v>
      </c>
      <c r="CP54" s="1">
        <v>0</v>
      </c>
      <c r="CQ54" s="1">
        <v>0</v>
      </c>
      <c r="CR54" s="1">
        <v>0</v>
      </c>
      <c r="CU54" t="s">
        <v>2</v>
      </c>
      <c r="CV54" s="1" cm="1">
        <f t="array" aca="1" ref="CV54:CZ58" ca="1">MMULT(CV47:CZ51,CN54:CR58)</f>
        <v>0.86846017746178461</v>
      </c>
      <c r="CW54" s="1">
        <f ca="1"/>
        <v>3.2523971535133818E-2</v>
      </c>
      <c r="CX54" s="1">
        <f ca="1"/>
        <v>3.1319823355836801E-2</v>
      </c>
      <c r="CY54" s="1">
        <f ca="1"/>
        <v>2.8906089664875449E-2</v>
      </c>
      <c r="CZ54" s="1">
        <f ca="1"/>
        <v>3.8789937982369307E-2</v>
      </c>
    </row>
    <row r="55" spans="1:104">
      <c r="A55" s="11"/>
      <c r="B55" t="s">
        <v>1</v>
      </c>
      <c r="C55" s="1">
        <v>0</v>
      </c>
      <c r="D55" s="1">
        <f ca="1">(1-F55)/3</f>
        <v>0.12914485165794065</v>
      </c>
      <c r="E55" s="1">
        <f ca="1">(1-F55)/3*2</f>
        <v>0.2582897033158813</v>
      </c>
      <c r="F55" s="1">
        <f ca="1">HLOOKUP(A52,XBD_part!$2:$7,4,0)</f>
        <v>0.61256544502617805</v>
      </c>
      <c r="G55" s="1">
        <v>0</v>
      </c>
      <c r="H55" s="1">
        <v>0</v>
      </c>
      <c r="K55" t="s">
        <v>1</v>
      </c>
      <c r="L55" s="1">
        <f t="shared" ref="L55:L57" ca="1" si="56">IF(TYPE(D55)=1,IF(D55&gt;100%,100%,IF(D55&lt;0,0,D55)),D55)</f>
        <v>0.12914485165794065</v>
      </c>
      <c r="M55" s="1">
        <f t="shared" ca="1" si="52"/>
        <v>0.2582897033158813</v>
      </c>
      <c r="N55" s="1">
        <f t="shared" ca="1" si="52"/>
        <v>0.61256544502617805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ca="1" si="57">IFERROR(L55/SUM($L55:$P55),"")</f>
        <v>0.12914485165794065</v>
      </c>
      <c r="U55" s="1">
        <f t="shared" ca="1" si="53"/>
        <v>0.2582897033158813</v>
      </c>
      <c r="V55" s="1">
        <f t="shared" ca="1" si="53"/>
        <v>0.61256544502617805</v>
      </c>
      <c r="W55" s="1">
        <f t="shared" ca="1" si="53"/>
        <v>0</v>
      </c>
      <c r="X55" s="1">
        <f t="shared" ca="1" si="53"/>
        <v>0</v>
      </c>
      <c r="AA55" t="s">
        <v>1</v>
      </c>
      <c r="AB55" s="1">
        <f t="shared" ca="1" si="54"/>
        <v>0.12914485165794065</v>
      </c>
      <c r="AC55" s="1">
        <f t="shared" ca="1" si="54"/>
        <v>0.2582897033158813</v>
      </c>
      <c r="AD55" s="1">
        <f t="shared" ca="1" si="54"/>
        <v>0.61256544502617805</v>
      </c>
      <c r="AE55" s="1">
        <f t="shared" ca="1" si="54"/>
        <v>0</v>
      </c>
      <c r="AF55" s="1">
        <f t="shared" ca="1" si="54"/>
        <v>0</v>
      </c>
      <c r="AI55" t="s">
        <v>1</v>
      </c>
      <c r="AJ55" s="1">
        <f ca="1">IF(AB55="","",(SUM(AB55)))</f>
        <v>0.12914485165794065</v>
      </c>
      <c r="AK55" s="1">
        <f ca="1">IFERROR(AC55,"")</f>
        <v>0.2582897033158813</v>
      </c>
      <c r="AL55" s="1">
        <f ca="1">IF(AD55="","",(SUM(AD55:AF55)))</f>
        <v>0.61256544502617805</v>
      </c>
      <c r="AM55" s="1">
        <v>0</v>
      </c>
      <c r="AN55" s="1">
        <v>0</v>
      </c>
      <c r="AP55" s="34">
        <f ca="1">IF(AK55&gt;=MAX(AJ55,AL55),0,(MAX(AJ55,AL55)-AK55)/(2*MAX(AJ55,AL55)+MIN(AJ55,AL55)))</f>
        <v>0.26159793814432997</v>
      </c>
      <c r="AQ55" t="s">
        <v>1</v>
      </c>
      <c r="AR55" s="1">
        <f ca="1">IF(AK55="",AR48,AJ55*(1-$AP55))</f>
        <v>9.5360824742268022E-2</v>
      </c>
      <c r="AS55" s="1">
        <f ca="1">IF(AK55="",AS48,AK55+AJ55*$AP55+AL55*$AP55)</f>
        <v>0.45231958762886604</v>
      </c>
      <c r="AT55" s="1">
        <f ca="1">IF(AK55="",AT48,AL55*(1-$AP55))</f>
        <v>0.45231958762886598</v>
      </c>
      <c r="AU55" s="1">
        <v>0</v>
      </c>
      <c r="AV55" s="1">
        <v>0</v>
      </c>
      <c r="AY55" t="s">
        <v>1</v>
      </c>
      <c r="AZ55" s="10">
        <f ca="1">_xlfn.NORM.S.INV(IF(AR55=0,0.01%,AR55))</f>
        <v>-1.308447267006732</v>
      </c>
      <c r="BA55" s="10"/>
      <c r="BB55" s="10">
        <f ca="1">-_xlfn.NORM.S.INV(IF(AT55=0,0.01%,AT55))</f>
        <v>0.11980303805721225</v>
      </c>
      <c r="BC55" s="10"/>
      <c r="BG55" t="s">
        <v>1</v>
      </c>
      <c r="BH55" s="10">
        <f ca="1">AZ55-$AZ$6</f>
        <v>0.16910005324741206</v>
      </c>
      <c r="BI55" s="10"/>
      <c r="BJ55" s="10">
        <f ca="1">BB55-$BB$6</f>
        <v>3.2254503136105658E-2</v>
      </c>
      <c r="BK55" s="10"/>
      <c r="BO55" t="s">
        <v>1</v>
      </c>
      <c r="BP55" s="1">
        <f t="shared" ref="BP55:BP57" ca="1" si="58">AR55</f>
        <v>9.5360824742268022E-2</v>
      </c>
      <c r="BQ55" s="1">
        <f t="shared" ca="1" si="55"/>
        <v>0.45231958762886604</v>
      </c>
      <c r="BR55" s="1">
        <f t="shared" ca="1" si="55"/>
        <v>0.45231958762886598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0.13332238459570767</v>
      </c>
      <c r="BY55" s="1">
        <f ca="1"/>
        <v>1.6829343249781296E-2</v>
      </c>
      <c r="BZ55" s="1">
        <f ca="1"/>
        <v>6.7437786742679362E-2</v>
      </c>
      <c r="CA55" s="1">
        <f ca="1"/>
        <v>0.15427841574320178</v>
      </c>
      <c r="CB55" s="1">
        <f ca="1"/>
        <v>0.62813206966862978</v>
      </c>
      <c r="CE55" t="s">
        <v>1</v>
      </c>
      <c r="CF55" s="10">
        <f ca="1">MIN($CF$6+CD53,0)</f>
        <v>-1.4915980833600466</v>
      </c>
      <c r="CG55" s="10"/>
      <c r="CH55" s="10">
        <f ca="1">MAX($CH$6+CD53,0)</f>
        <v>7.3497771815203922E-2</v>
      </c>
      <c r="CI55" s="10"/>
      <c r="CJ55" s="10"/>
      <c r="CM55" t="s">
        <v>1</v>
      </c>
      <c r="CN55" s="1">
        <f ca="1">_xlfn.NORM.S.DIST(CF55,1)</f>
        <v>6.7902270483658433E-2</v>
      </c>
      <c r="CO55" s="1">
        <f ca="1">1-CN55-CP55</f>
        <v>0.46139272095878292</v>
      </c>
      <c r="CP55" s="1">
        <f ca="1">_xlfn.NORM.S.DIST(-CH55,1)</f>
        <v>0.47070500855755859</v>
      </c>
      <c r="CQ55" s="1">
        <v>0</v>
      </c>
      <c r="CR55" s="1">
        <v>0</v>
      </c>
      <c r="CU55" t="s">
        <v>1</v>
      </c>
      <c r="CV55" s="1">
        <f ca="1"/>
        <v>8.3957763344766637E-2</v>
      </c>
      <c r="CW55" s="1">
        <f ca="1"/>
        <v>1.2841956624448052E-2</v>
      </c>
      <c r="CX55" s="1">
        <f ca="1"/>
        <v>5.3742838496874765E-2</v>
      </c>
      <c r="CY55" s="1">
        <f ca="1"/>
        <v>0.14137640677614755</v>
      </c>
      <c r="CZ55" s="1">
        <f ca="1"/>
        <v>0.70808103475776296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3.4092389552863055E-2</v>
      </c>
      <c r="F56" s="1">
        <f ca="1">(1-G56)/3*2</f>
        <v>6.8184779105726109E-2</v>
      </c>
      <c r="G56" s="1">
        <f ca="1">HLOOKUP(A52,XBD_part!$2:$7,5,0)</f>
        <v>0.89772283134141084</v>
      </c>
      <c r="H56" s="1">
        <v>0</v>
      </c>
      <c r="K56" t="s">
        <v>0</v>
      </c>
      <c r="L56" s="1">
        <f t="shared" si="56"/>
        <v>0</v>
      </c>
      <c r="M56" s="1">
        <f t="shared" ca="1" si="52"/>
        <v>3.4092389552863055E-2</v>
      </c>
      <c r="N56" s="1">
        <f t="shared" ca="1" si="52"/>
        <v>6.8184779105726109E-2</v>
      </c>
      <c r="O56" s="1">
        <f t="shared" ca="1" si="52"/>
        <v>0.89772283134141084</v>
      </c>
      <c r="P56" s="1">
        <f t="shared" si="52"/>
        <v>0</v>
      </c>
      <c r="S56" t="s">
        <v>0</v>
      </c>
      <c r="T56" s="1">
        <f t="shared" ca="1" si="57"/>
        <v>0</v>
      </c>
      <c r="U56" s="1">
        <f t="shared" ca="1" si="53"/>
        <v>3.4092389552863055E-2</v>
      </c>
      <c r="V56" s="1">
        <f t="shared" ca="1" si="53"/>
        <v>6.8184779105726109E-2</v>
      </c>
      <c r="W56" s="1">
        <f t="shared" ca="1" si="53"/>
        <v>0.89772283134141084</v>
      </c>
      <c r="X56" s="1">
        <f t="shared" ca="1" si="53"/>
        <v>0</v>
      </c>
      <c r="AA56" t="s">
        <v>0</v>
      </c>
      <c r="AB56" s="1">
        <f t="shared" ca="1" si="54"/>
        <v>0</v>
      </c>
      <c r="AC56" s="1">
        <f t="shared" ca="1" si="54"/>
        <v>3.4092389552863055E-2</v>
      </c>
      <c r="AD56" s="1">
        <f t="shared" ca="1" si="54"/>
        <v>6.8184779105726109E-2</v>
      </c>
      <c r="AE56" s="1">
        <f t="shared" ca="1" si="54"/>
        <v>0.89772283134141084</v>
      </c>
      <c r="AF56" s="1">
        <f t="shared" ca="1" si="54"/>
        <v>0</v>
      </c>
      <c r="AI56" t="s">
        <v>0</v>
      </c>
      <c r="AJ56" s="1">
        <v>0</v>
      </c>
      <c r="AK56" s="1">
        <f ca="1">IF(AC56="","",(SUM(AB56:AC56)))</f>
        <v>3.4092389552863055E-2</v>
      </c>
      <c r="AL56" s="1">
        <f ca="1">IFERROR(AD56,"")</f>
        <v>6.8184779105726109E-2</v>
      </c>
      <c r="AM56" s="1">
        <f ca="1">IF(AE56="","",(SUM(AE56:AF56)))</f>
        <v>0.89772283134141084</v>
      </c>
      <c r="AN56" s="1">
        <v>0</v>
      </c>
      <c r="AP56" s="34">
        <f ca="1">IF(AL56&gt;=MAX(AK56,AM56),0,(MAX(AK56,AM56)-AL56)/(2*MAX(AK56,AM56)+MIN(AK56,AM56)))</f>
        <v>0.45341393759041748</v>
      </c>
      <c r="AQ56" t="s">
        <v>0</v>
      </c>
      <c r="AR56" s="1">
        <v>0</v>
      </c>
      <c r="AS56" s="1">
        <f ca="1">IF(AL56="",AS49,AK56*(1-$AP56))</f>
        <v>1.8634424963833003E-2</v>
      </c>
      <c r="AT56" s="1">
        <f ca="1">IF(AL56="",AT49,AL56+AK56*$AP56+AM56*$AP56)</f>
        <v>0.49068278751808347</v>
      </c>
      <c r="AU56" s="1">
        <f ca="1">IF(AL56="",AU49,AM56*(1-$AP56))</f>
        <v>0.49068278751808353</v>
      </c>
      <c r="AV56" s="1">
        <v>0</v>
      </c>
      <c r="AY56" t="s">
        <v>0</v>
      </c>
      <c r="AZ56" s="10"/>
      <c r="BA56" s="10">
        <f ca="1">_xlfn.NORM.S.INV(IF(AS56=0,0.01%,AS56))</f>
        <v>-2.0828066638341545</v>
      </c>
      <c r="BB56" s="10"/>
      <c r="BC56" s="10">
        <f ca="1">-_xlfn.NORM.S.INV(IF(AU56=0,0.01%,AU56))</f>
        <v>2.3356911783157876E-2</v>
      </c>
      <c r="BG56" t="s">
        <v>0</v>
      </c>
      <c r="BH56" s="10"/>
      <c r="BI56" s="10">
        <f ca="1">BA56-$BA$7</f>
        <v>-9.9192093807153103E-2</v>
      </c>
      <c r="BJ56" s="10"/>
      <c r="BK56" s="10">
        <f ca="1">BC56-$BC$7</f>
        <v>-6.2875717600518674E-3</v>
      </c>
      <c r="BO56" t="s">
        <v>0</v>
      </c>
      <c r="BP56" s="1">
        <f t="shared" si="58"/>
        <v>0</v>
      </c>
      <c r="BQ56" s="1">
        <f t="shared" ca="1" si="55"/>
        <v>1.8634424963833003E-2</v>
      </c>
      <c r="BR56" s="1">
        <f t="shared" ca="1" si="55"/>
        <v>0.49068278751808347</v>
      </c>
      <c r="BS56" s="1">
        <f t="shared" ca="1" si="55"/>
        <v>0.49068278751808353</v>
      </c>
      <c r="BT56" s="1">
        <f t="shared" si="55"/>
        <v>0</v>
      </c>
      <c r="BW56" t="s">
        <v>0</v>
      </c>
      <c r="BX56" s="1">
        <f ca="1"/>
        <v>6.8282896165934781E-3</v>
      </c>
      <c r="BY56" s="1">
        <f ca="1"/>
        <v>3.7676091760307307E-3</v>
      </c>
      <c r="BZ56" s="1">
        <f ca="1"/>
        <v>2.1137207630514559E-2</v>
      </c>
      <c r="CA56" s="1">
        <f ca="1"/>
        <v>6.9153185365954689E-2</v>
      </c>
      <c r="CB56" s="1">
        <f ca="1"/>
        <v>0.89911370821090653</v>
      </c>
      <c r="CE56" t="s">
        <v>0</v>
      </c>
      <c r="CF56" s="10"/>
      <c r="CG56" s="10">
        <f ca="1">MIN($CG$7+CD53,0)</f>
        <v>-1.997665333132904</v>
      </c>
      <c r="CH56" s="10"/>
      <c r="CI56" s="10">
        <f ca="1">MAX($CI$7+CD53,0)</f>
        <v>1.5593720437307081E-2</v>
      </c>
      <c r="CJ56" s="10"/>
      <c r="CM56" t="s">
        <v>0</v>
      </c>
      <c r="CN56" s="1">
        <v>0</v>
      </c>
      <c r="CO56" s="1">
        <f ca="1">_xlfn.NORM.S.DIST(CG56,1)</f>
        <v>2.2876477499392478E-2</v>
      </c>
      <c r="CP56" s="1">
        <f ca="1">1-CO56-CQ56</f>
        <v>0.48334426478057024</v>
      </c>
      <c r="CQ56" s="1">
        <f ca="1">_xlfn.NORM.S.DIST(-CI56,1)</f>
        <v>0.49377925772003728</v>
      </c>
      <c r="CR56" s="1">
        <v>0</v>
      </c>
      <c r="CU56" t="s">
        <v>0</v>
      </c>
      <c r="CV56" s="1">
        <f ca="1"/>
        <v>3.2347738141386782E-3</v>
      </c>
      <c r="CW56" s="1">
        <f ca="1"/>
        <v>2.264051483958108E-3</v>
      </c>
      <c r="CX56" s="1">
        <f ca="1"/>
        <v>1.5104923897721412E-2</v>
      </c>
      <c r="CY56" s="1">
        <f ca="1"/>
        <v>5.9805205598419425E-2</v>
      </c>
      <c r="CZ56" s="1">
        <f ca="1"/>
        <v>0.91959104520576229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2.4045397710878141E-2</v>
      </c>
      <c r="G57" s="1">
        <f ca="1">(1-H57)/3*2</f>
        <v>4.8090795421756281E-2</v>
      </c>
      <c r="H57" s="1">
        <f ca="1">MIN(HLOOKUP(A52,XBD_part!$2:$7,6,0),1)</f>
        <v>0.92786380686736558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ca="1" si="52"/>
        <v>2.4045397710878141E-2</v>
      </c>
      <c r="O57" s="1">
        <f t="shared" ca="1" si="52"/>
        <v>4.8090795421756281E-2</v>
      </c>
      <c r="P57" s="1">
        <f t="shared" ca="1" si="52"/>
        <v>0.92786380686736558</v>
      </c>
      <c r="S57" t="s">
        <v>42</v>
      </c>
      <c r="T57" s="1">
        <f t="shared" ca="1" si="57"/>
        <v>0</v>
      </c>
      <c r="U57" s="1">
        <f t="shared" ca="1" si="53"/>
        <v>0</v>
      </c>
      <c r="V57" s="1">
        <f t="shared" ca="1" si="53"/>
        <v>2.4045397710878141E-2</v>
      </c>
      <c r="W57" s="1">
        <f t="shared" ca="1" si="53"/>
        <v>4.8090795421756281E-2</v>
      </c>
      <c r="X57" s="1">
        <f t="shared" ca="1" si="53"/>
        <v>0.92786380686736558</v>
      </c>
      <c r="AA57" t="s">
        <v>42</v>
      </c>
      <c r="AB57" s="1">
        <f t="shared" ca="1" si="54"/>
        <v>0</v>
      </c>
      <c r="AC57" s="1">
        <f t="shared" ca="1" si="54"/>
        <v>0</v>
      </c>
      <c r="AD57" s="1">
        <f t="shared" ca="1" si="54"/>
        <v>2.4045397710878141E-2</v>
      </c>
      <c r="AE57" s="1">
        <f t="shared" ca="1" si="54"/>
        <v>4.8090795421756281E-2</v>
      </c>
      <c r="AF57" s="1">
        <f t="shared" ca="1" si="54"/>
        <v>0.92786380686736558</v>
      </c>
      <c r="AI57" t="s">
        <v>42</v>
      </c>
      <c r="AJ57" s="1">
        <v>0</v>
      </c>
      <c r="AK57" s="1">
        <v>0</v>
      </c>
      <c r="AL57" s="1">
        <f ca="1">IF(AD57="","",(SUM(AB57:AD57)))</f>
        <v>2.4045397710878141E-2</v>
      </c>
      <c r="AM57" s="1">
        <f ca="1">IFERROR(AE57,"")</f>
        <v>4.8090795421756281E-2</v>
      </c>
      <c r="AN57" s="1">
        <f ca="1">IF(AF57="","",(SUM(AF57)))</f>
        <v>0.92786380686736558</v>
      </c>
      <c r="AP57" s="34">
        <f ca="1">IF(AM57&gt;=MAX(AL57,AN57),0,(MAX(AL57,AN57)-AM57)/(2*MAX(AL57,AN57)+MIN(AL57,AN57)))</f>
        <v>0.46802087597216535</v>
      </c>
      <c r="AQ57" t="s">
        <v>42</v>
      </c>
      <c r="AR57" s="1">
        <v>0</v>
      </c>
      <c r="AS57" s="1">
        <v>0</v>
      </c>
      <c r="AT57" s="1">
        <f ca="1">IF(AM57="",AT50,AL57*(1-$AP57))</f>
        <v>1.2791649611133854E-2</v>
      </c>
      <c r="AU57" s="1">
        <f ca="1">IF(AM57="",AU50,AM57+AL57*$AP57+AN57*$AP57)</f>
        <v>0.493604175194433</v>
      </c>
      <c r="AV57" s="1">
        <f ca="1">IF(AM57="",AV50,AN57*(1-$AP57))</f>
        <v>0.49360417519443311</v>
      </c>
      <c r="AY57" t="s">
        <v>42</v>
      </c>
      <c r="AZ57" s="10"/>
      <c r="BA57" s="10"/>
      <c r="BB57" s="10">
        <f ca="1">_xlfn.NORM.S.INV(IF(AT57=0,0.01%,AT57))</f>
        <v>-2.2324793397030813</v>
      </c>
      <c r="BC57" s="10"/>
      <c r="BD57" s="10">
        <f ca="1">-_xlfn.NORM.S.INV(IF(AV57=0,0.01%,AV57))</f>
        <v>1.6032642124126608E-2</v>
      </c>
      <c r="BG57" t="s">
        <v>42</v>
      </c>
      <c r="BH57" s="10"/>
      <c r="BI57" s="10"/>
      <c r="BJ57" s="10">
        <f ca="1">BB57-$BB$8</f>
        <v>-2.475370092547724E-2</v>
      </c>
      <c r="BK57" s="10"/>
      <c r="BL57" s="10">
        <f ca="1">BD57-$BD$8</f>
        <v>-1.0529942256127869E-3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ca="1" si="55"/>
        <v>1.2791649611133854E-2</v>
      </c>
      <c r="BS57" s="1">
        <f t="shared" ca="1" si="55"/>
        <v>0.493604175194433</v>
      </c>
      <c r="BT57" s="1">
        <f t="shared" ca="1" si="55"/>
        <v>0.49360417519443311</v>
      </c>
      <c r="BW57" t="s">
        <v>42</v>
      </c>
      <c r="BX57" s="1">
        <f ca="1"/>
        <v>3.8726823921850126E-4</v>
      </c>
      <c r="BY57" s="1">
        <f ca="1"/>
        <v>3.2204421269120022E-4</v>
      </c>
      <c r="BZ57" s="1">
        <f ca="1"/>
        <v>2.3208283374595326E-3</v>
      </c>
      <c r="CA57" s="1">
        <f ca="1"/>
        <v>1.3431678846046411E-2</v>
      </c>
      <c r="CB57" s="1">
        <f ca="1"/>
        <v>0.9835381803645844</v>
      </c>
      <c r="CE57" t="s">
        <v>42</v>
      </c>
      <c r="CF57" s="10"/>
      <c r="CG57" s="10"/>
      <c r="CH57" s="10">
        <f ca="1">MIN($CH$8+CD53,0)</f>
        <v>-2.2217764018835067</v>
      </c>
      <c r="CI57" s="10"/>
      <c r="CJ57" s="10">
        <f ca="1">MAX($CJ$8+CD53,0)</f>
        <v>3.0348732438367325E-3</v>
      </c>
      <c r="CM57" t="s">
        <v>42</v>
      </c>
      <c r="CN57" s="1">
        <v>0</v>
      </c>
      <c r="CO57" s="1">
        <v>0</v>
      </c>
      <c r="CP57" s="1">
        <f ca="1">_xlfn.NORM.S.DIST(CH57,1)</f>
        <v>1.3149210132094519E-2</v>
      </c>
      <c r="CQ57" s="1">
        <f ca="1">1-CP57-CR57</f>
        <v>0.48806152726195695</v>
      </c>
      <c r="CR57" s="1">
        <f ca="1">_xlfn.NORM.S.DIST(-CJ57,1)</f>
        <v>0.49878926260594858</v>
      </c>
      <c r="CU57" t="s">
        <v>42</v>
      </c>
      <c r="CV57" s="1">
        <f ca="1"/>
        <v>6.4329116459428107E-5</v>
      </c>
      <c r="CW57" s="1">
        <f ca="1"/>
        <v>1.3461416360285549E-4</v>
      </c>
      <c r="CX57" s="1">
        <f ca="1"/>
        <v>1.375014286335956E-3</v>
      </c>
      <c r="CY57" s="1">
        <f ca="1"/>
        <v>9.9860941723862798E-3</v>
      </c>
      <c r="CZ57" s="1">
        <f ca="1"/>
        <v>0.98843994826121551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>
        <f ca="1"/>
        <v>0</v>
      </c>
      <c r="CW58" s="1">
        <f ca="1"/>
        <v>0</v>
      </c>
      <c r="CX58" s="1">
        <f ca="1"/>
        <v>0</v>
      </c>
      <c r="CY58" s="1">
        <f ca="1"/>
        <v>0</v>
      </c>
      <c r="CZ58" s="1">
        <f ca="1"/>
        <v>1</v>
      </c>
    </row>
    <row r="59" spans="1:104">
      <c r="A59" s="9">
        <f ca="1">IF(RIGHT(A52,2)="12",(VALUE(LEFT(A52,4))+1)*100+1,A52+1)</f>
        <v>201809</v>
      </c>
      <c r="J59" s="9">
        <f ca="1">$A59</f>
        <v>201809</v>
      </c>
      <c r="R59" s="9">
        <f ca="1">$A59</f>
        <v>201809</v>
      </c>
      <c r="Z59" s="9">
        <f ca="1">$A59</f>
        <v>201809</v>
      </c>
      <c r="AH59" s="9">
        <f ca="1">$A59</f>
        <v>201809</v>
      </c>
      <c r="AP59" s="9">
        <f ca="1">$A59</f>
        <v>201809</v>
      </c>
      <c r="AX59" s="9">
        <f ca="1">$A59</f>
        <v>201809</v>
      </c>
      <c r="BF59" s="9">
        <f ca="1">$A59</f>
        <v>201809</v>
      </c>
      <c r="BN59" s="9">
        <f ca="1">$A59</f>
        <v>201809</v>
      </c>
      <c r="BO59" s="9">
        <f>BO52+1</f>
        <v>8</v>
      </c>
      <c r="BV59" s="9">
        <f ca="1">$A59</f>
        <v>201809</v>
      </c>
      <c r="BW59" s="9">
        <f>BW52+1</f>
        <v>8</v>
      </c>
      <c r="CD59" s="9">
        <f ca="1">$A59</f>
        <v>201809</v>
      </c>
      <c r="CE59" s="9">
        <f>CE52+1</f>
        <v>8</v>
      </c>
      <c r="CL59" s="9">
        <f ca="1">$A59</f>
        <v>201809</v>
      </c>
      <c r="CM59" s="9">
        <f>CM52+1</f>
        <v>8</v>
      </c>
      <c r="CT59" s="9">
        <f ca="1">$A59</f>
        <v>201809</v>
      </c>
      <c r="CU59" s="9">
        <f>CU52+1</f>
        <v>8</v>
      </c>
    </row>
    <row r="60" spans="1:104">
      <c r="A60" s="11"/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-7.0789132862539642E-2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>
        <f ca="1">VLOOKUP(CD59,regress!B:K,10,0)</f>
        <v>-4.464737581002641E-2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0.92910335420235901</v>
      </c>
      <c r="E61" s="1">
        <f ca="1">HLOOKUP(A59,XBD_part!$2:$7,3,0)</f>
        <v>2.0896645797640945E-2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0.92910335420235901</v>
      </c>
      <c r="M61" s="1">
        <f t="shared" ref="M61:P64" ca="1" si="59">IF(TYPE(E61)=1,IF(E61&gt;100%,100%,IF(E61&lt;0,0,E61)),E61)</f>
        <v>2.0896645797640945E-2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 ca="1">IFERROR(L61/SUM($L61:$P61),"")</f>
        <v>0.97800353073932533</v>
      </c>
      <c r="U61" s="1">
        <f t="shared" ref="U61:X64" ca="1" si="60">IFERROR(M61/SUM($L61:$P61),"")</f>
        <v>2.1996469260674681E-2</v>
      </c>
      <c r="V61" s="1">
        <f t="shared" ca="1" si="60"/>
        <v>0</v>
      </c>
      <c r="W61" s="1">
        <f t="shared" ca="1" si="60"/>
        <v>0</v>
      </c>
      <c r="X61" s="1">
        <f t="shared" ca="1" si="60"/>
        <v>0</v>
      </c>
      <c r="AA61" t="s">
        <v>2</v>
      </c>
      <c r="AB61" s="1">
        <f ca="1">IFERROR(T61,"")</f>
        <v>0.97800353073932533</v>
      </c>
      <c r="AC61" s="1">
        <f t="shared" ref="AC61:AF64" ca="1" si="61">IFERROR(U61,"")</f>
        <v>2.1996469260674681E-2</v>
      </c>
      <c r="AD61" s="1">
        <f t="shared" ca="1" si="61"/>
        <v>0</v>
      </c>
      <c r="AE61" s="1">
        <f t="shared" ca="1" si="61"/>
        <v>0</v>
      </c>
      <c r="AF61" s="1">
        <f t="shared" ca="1" si="61"/>
        <v>0</v>
      </c>
      <c r="AI61" t="s">
        <v>2</v>
      </c>
      <c r="AJ61" s="1">
        <f ca="1">IFERROR(AB61,"")</f>
        <v>0.97800353073932533</v>
      </c>
      <c r="AK61" s="1">
        <f ca="1">IF(AC61="","",SUM(AC61:AF61))</f>
        <v>2.1996469260674681E-2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0.97800353073932533</v>
      </c>
      <c r="AS61" s="1">
        <f ca="1">IF(AK61="",AS54,MIN(AK61,50%))</f>
        <v>2.1996469260674681E-2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2.0141580874066594</v>
      </c>
      <c r="BB61" s="10"/>
      <c r="BC61" s="10"/>
      <c r="BG61" t="s">
        <v>2</v>
      </c>
      <c r="BH61" s="10"/>
      <c r="BI61" s="10">
        <f ca="1">BA61-$BA$5</f>
        <v>-8.5215882135899257E-2</v>
      </c>
      <c r="BJ61" s="10"/>
      <c r="BK61" s="10"/>
      <c r="BO61" t="s">
        <v>2</v>
      </c>
      <c r="BP61" s="1">
        <f ca="1">AR61</f>
        <v>0.97800353073932533</v>
      </c>
      <c r="BQ61" s="1">
        <f t="shared" ref="BQ61:BT64" ca="1" si="62">AS61</f>
        <v>2.1996469260674681E-2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aca="1" ref="BX61:CB65" ca="1">MMULT(BX54:CB58,BP61:BT65)</f>
        <v>0.76504474456215088</v>
      </c>
      <c r="BY61" s="1">
        <f ca="1"/>
        <v>3.3698919019301637E-2</v>
      </c>
      <c r="BZ61" s="1">
        <f ca="1"/>
        <v>4.388081222211454E-2</v>
      </c>
      <c r="CA61" s="1">
        <f ca="1"/>
        <v>5.7099613488102857E-2</v>
      </c>
      <c r="CB61" s="1">
        <f ca="1"/>
        <v>0.10027591070833006</v>
      </c>
      <c r="CE61" t="s">
        <v>2</v>
      </c>
      <c r="CF61" s="10"/>
      <c r="CG61" s="10">
        <f ca="1">MAX($CG$5+CD60,0)</f>
        <v>2.0547265937325321</v>
      </c>
      <c r="CH61" s="10"/>
      <c r="CI61" s="10"/>
      <c r="CJ61" s="10"/>
      <c r="CM61" t="s">
        <v>2</v>
      </c>
      <c r="CN61" s="1">
        <f ca="1">1-CO61</f>
        <v>0.98004729009253511</v>
      </c>
      <c r="CO61" s="1">
        <f ca="1">_xlfn.NORM.S.DIST(-CG61,1)</f>
        <v>1.9952709907464877E-2</v>
      </c>
      <c r="CP61" s="1">
        <v>0</v>
      </c>
      <c r="CQ61" s="1">
        <v>0</v>
      </c>
      <c r="CR61" s="1">
        <v>0</v>
      </c>
      <c r="CU61" t="s">
        <v>2</v>
      </c>
      <c r="CV61" s="1" cm="1">
        <f t="array" aca="1" ref="CV61:CZ65" ca="1">MMULT(CV54:CZ58,CN61:CR65)</f>
        <v>0.85321293211272842</v>
      </c>
      <c r="CW61" s="1">
        <f ca="1"/>
        <v>3.2731782164465477E-2</v>
      </c>
      <c r="CX61" s="1">
        <f ca="1"/>
        <v>3.105053673643024E-2</v>
      </c>
      <c r="CY61" s="1">
        <f ca="1"/>
        <v>2.9761766171568858E-2</v>
      </c>
      <c r="CZ61" s="1">
        <f ca="1"/>
        <v>5.3242982814807036E-2</v>
      </c>
    </row>
    <row r="62" spans="1:104">
      <c r="A62" s="11"/>
      <c r="B62" t="s">
        <v>1</v>
      </c>
      <c r="C62" s="1">
        <v>0</v>
      </c>
      <c r="D62" s="1">
        <f ca="1">(1-F62)/3</f>
        <v>8.9565217391304339E-2</v>
      </c>
      <c r="E62" s="1">
        <f ca="1">(1-F62)/3*2</f>
        <v>0.17913043478260868</v>
      </c>
      <c r="F62" s="1">
        <f ca="1">HLOOKUP(A59,XBD_part!$2:$7,4,0)</f>
        <v>0.731304347826087</v>
      </c>
      <c r="G62" s="1">
        <v>0</v>
      </c>
      <c r="H62" s="1">
        <v>0</v>
      </c>
      <c r="K62" t="s">
        <v>1</v>
      </c>
      <c r="L62" s="1">
        <f t="shared" ref="L62:L64" ca="1" si="63">IF(TYPE(D62)=1,IF(D62&gt;100%,100%,IF(D62&lt;0,0,D62)),D62)</f>
        <v>8.9565217391304339E-2</v>
      </c>
      <c r="M62" s="1">
        <f t="shared" ca="1" si="59"/>
        <v>0.17913043478260868</v>
      </c>
      <c r="N62" s="1">
        <f t="shared" ca="1" si="59"/>
        <v>0.731304347826087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ca="1" si="64">IFERROR(L62/SUM($L62:$P62),"")</f>
        <v>8.9565217391304339E-2</v>
      </c>
      <c r="U62" s="1">
        <f t="shared" ca="1" si="60"/>
        <v>0.17913043478260868</v>
      </c>
      <c r="V62" s="1">
        <f t="shared" ca="1" si="60"/>
        <v>0.731304347826087</v>
      </c>
      <c r="W62" s="1">
        <f t="shared" ca="1" si="60"/>
        <v>0</v>
      </c>
      <c r="X62" s="1">
        <f t="shared" ca="1" si="60"/>
        <v>0</v>
      </c>
      <c r="AA62" t="s">
        <v>1</v>
      </c>
      <c r="AB62" s="1">
        <f t="shared" ref="AB62:AB64" ca="1" si="65">IFERROR(T62,"")</f>
        <v>8.9565217391304339E-2</v>
      </c>
      <c r="AC62" s="1">
        <f t="shared" ca="1" si="61"/>
        <v>0.17913043478260868</v>
      </c>
      <c r="AD62" s="1">
        <f t="shared" ca="1" si="61"/>
        <v>0.731304347826087</v>
      </c>
      <c r="AE62" s="1">
        <f t="shared" ca="1" si="61"/>
        <v>0</v>
      </c>
      <c r="AF62" s="1">
        <f t="shared" ca="1" si="61"/>
        <v>0</v>
      </c>
      <c r="AI62" t="s">
        <v>1</v>
      </c>
      <c r="AJ62" s="1">
        <f ca="1">IF(AB62="","",(SUM(AB62)))</f>
        <v>8.9565217391304339E-2</v>
      </c>
      <c r="AK62" s="1">
        <f ca="1">IFERROR(AC62,"")</f>
        <v>0.17913043478260868</v>
      </c>
      <c r="AL62" s="1">
        <f ca="1">IF(AD62="","",(SUM(AD62:AF62)))</f>
        <v>0.731304347826087</v>
      </c>
      <c r="AM62" s="1">
        <v>0</v>
      </c>
      <c r="AN62" s="1">
        <v>0</v>
      </c>
      <c r="AP62" s="34">
        <f ca="1">IF(AK62&gt;=MAX(AJ62,AL62),0,(MAX(AJ62,AL62)-AK62)/(2*MAX(AJ62,AL62)+MIN(AJ62,AL62)))</f>
        <v>0.35574229691876752</v>
      </c>
      <c r="AQ62" t="s">
        <v>1</v>
      </c>
      <c r="AR62" s="1">
        <f ca="1">IF(AK62="",AR55,AJ62*(1-$AP62))</f>
        <v>5.7703081232492986E-2</v>
      </c>
      <c r="AS62" s="1">
        <f ca="1">IF(AK62="",AS55,AK62+AJ62*$AP62+AL62*$AP62)</f>
        <v>0.47114845938375349</v>
      </c>
      <c r="AT62" s="1">
        <f ca="1">IF(AK62="",AT55,AL62*(1-$AP62))</f>
        <v>0.47114845938375349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-1.5743517047092379</v>
      </c>
      <c r="BA62" s="10"/>
      <c r="BB62" s="10">
        <f ca="1">-_xlfn.NORM.S.INV(IF(AT62=0,0.01%,AT62))</f>
        <v>7.2383244498860341E-2</v>
      </c>
      <c r="BC62" s="10"/>
      <c r="BG62" t="s">
        <v>1</v>
      </c>
      <c r="BH62" s="10">
        <f ca="1">AZ62-$AZ$6</f>
        <v>-9.6804384455093873E-2</v>
      </c>
      <c r="BI62" s="10"/>
      <c r="BJ62" s="10">
        <f ca="1">BB62-$BB$6</f>
        <v>-1.516529042224625E-2</v>
      </c>
      <c r="BK62" s="10"/>
      <c r="BO62" t="s">
        <v>1</v>
      </c>
      <c r="BP62" s="1">
        <f t="shared" ref="BP62:BP64" ca="1" si="66">AR62</f>
        <v>5.7703081232492986E-2</v>
      </c>
      <c r="BQ62" s="1">
        <f t="shared" ca="1" si="62"/>
        <v>0.47114845938375349</v>
      </c>
      <c r="BR62" s="1">
        <f t="shared" ca="1" si="62"/>
        <v>0.47114845938375349</v>
      </c>
      <c r="BS62" s="1">
        <f t="shared" si="62"/>
        <v>0</v>
      </c>
      <c r="BT62" s="1">
        <f t="shared" si="62"/>
        <v>0</v>
      </c>
      <c r="BW62" t="s">
        <v>1</v>
      </c>
      <c r="BX62" s="1">
        <f ca="1"/>
        <v>0.13136086782181997</v>
      </c>
      <c r="BY62" s="1">
        <f ca="1"/>
        <v>1.1833554204739322E-2</v>
      </c>
      <c r="BZ62" s="1">
        <f ca="1"/>
        <v>4.2865630629378364E-2</v>
      </c>
      <c r="CA62" s="1">
        <f ca="1"/>
        <v>0.10952043219197477</v>
      </c>
      <c r="CB62" s="1">
        <f ca="1"/>
        <v>0.70441951515208745</v>
      </c>
      <c r="CE62" t="s">
        <v>1</v>
      </c>
      <c r="CF62" s="10">
        <f ca="1">MIN($CF$6+CD60,0)</f>
        <v>-1.5221946960641703</v>
      </c>
      <c r="CG62" s="10"/>
      <c r="CH62" s="10">
        <f ca="1">MAX($CH$6+CD60,0)</f>
        <v>4.2901159111080181E-2</v>
      </c>
      <c r="CI62" s="10"/>
      <c r="CJ62" s="10"/>
      <c r="CM62" t="s">
        <v>1</v>
      </c>
      <c r="CN62" s="1">
        <f ca="1">_xlfn.NORM.S.DIST(CF62,1)</f>
        <v>6.3980151863568188E-2</v>
      </c>
      <c r="CO62" s="1">
        <f ca="1">1-CN62-CP62</f>
        <v>0.45312968575350498</v>
      </c>
      <c r="CP62" s="1">
        <f ca="1">_xlfn.NORM.S.DIST(-CH62,1)</f>
        <v>0.48289016238292681</v>
      </c>
      <c r="CQ62" s="1">
        <v>0</v>
      </c>
      <c r="CR62" s="1">
        <v>0</v>
      </c>
      <c r="CU62" t="s">
        <v>1</v>
      </c>
      <c r="CV62" s="1">
        <f ca="1"/>
        <v>8.3104208783326458E-2</v>
      </c>
      <c r="CW62" s="1">
        <f ca="1"/>
        <v>8.6371927308067555E-3</v>
      </c>
      <c r="CX62" s="1">
        <f ca="1"/>
        <v>3.3647369827678957E-2</v>
      </c>
      <c r="CY62" s="1">
        <f ca="1"/>
        <v>9.5841990512351066E-2</v>
      </c>
      <c r="CZ62" s="1">
        <f ca="1"/>
        <v>0.77876923814583676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2.6883972962404339E-2</v>
      </c>
      <c r="F63" s="1">
        <f ca="1">(1-G63)/3*2</f>
        <v>5.3767945924808679E-2</v>
      </c>
      <c r="G63" s="1">
        <f ca="1">HLOOKUP(A59,XBD_part!$2:$7,5,0)</f>
        <v>0.91934808111278699</v>
      </c>
      <c r="H63" s="1">
        <v>0</v>
      </c>
      <c r="K63" t="s">
        <v>0</v>
      </c>
      <c r="L63" s="1">
        <f t="shared" si="63"/>
        <v>0</v>
      </c>
      <c r="M63" s="1">
        <f t="shared" ca="1" si="59"/>
        <v>2.6883972962404339E-2</v>
      </c>
      <c r="N63" s="1">
        <f t="shared" ca="1" si="59"/>
        <v>5.3767945924808679E-2</v>
      </c>
      <c r="O63" s="1">
        <f t="shared" ca="1" si="59"/>
        <v>0.91934808111278699</v>
      </c>
      <c r="P63" s="1">
        <f t="shared" si="59"/>
        <v>0</v>
      </c>
      <c r="S63" t="s">
        <v>0</v>
      </c>
      <c r="T63" s="1">
        <f t="shared" ca="1" si="64"/>
        <v>0</v>
      </c>
      <c r="U63" s="1">
        <f t="shared" ca="1" si="60"/>
        <v>2.6883972962404339E-2</v>
      </c>
      <c r="V63" s="1">
        <f t="shared" ca="1" si="60"/>
        <v>5.3767945924808679E-2</v>
      </c>
      <c r="W63" s="1">
        <f t="shared" ca="1" si="60"/>
        <v>0.91934808111278699</v>
      </c>
      <c r="X63" s="1">
        <f t="shared" ca="1" si="60"/>
        <v>0</v>
      </c>
      <c r="AA63" t="s">
        <v>0</v>
      </c>
      <c r="AB63" s="1">
        <f t="shared" ca="1" si="65"/>
        <v>0</v>
      </c>
      <c r="AC63" s="1">
        <f t="shared" ca="1" si="61"/>
        <v>2.6883972962404339E-2</v>
      </c>
      <c r="AD63" s="1">
        <f t="shared" ca="1" si="61"/>
        <v>5.3767945924808679E-2</v>
      </c>
      <c r="AE63" s="1">
        <f t="shared" ca="1" si="61"/>
        <v>0.91934808111278699</v>
      </c>
      <c r="AF63" s="1">
        <f t="shared" ca="1" si="61"/>
        <v>0</v>
      </c>
      <c r="AI63" t="s">
        <v>0</v>
      </c>
      <c r="AJ63" s="1">
        <v>0</v>
      </c>
      <c r="AK63" s="1">
        <f ca="1">IF(AC63="","",(SUM(AB63:AC63)))</f>
        <v>2.6883972962404339E-2</v>
      </c>
      <c r="AL63" s="1">
        <f ca="1">IFERROR(AD63,"")</f>
        <v>5.3767945924808679E-2</v>
      </c>
      <c r="AM63" s="1">
        <f ca="1">IF(AE63="","",(SUM(AE63:AF63)))</f>
        <v>0.91934808111278699</v>
      </c>
      <c r="AN63" s="1">
        <v>0</v>
      </c>
      <c r="AP63" s="34">
        <f ca="1">IF(AL63&gt;=MAX(AK63,AM63),0,(MAX(AK63,AM63)-AL63)/(2*MAX(AK63,AM63)+MIN(AK63,AM63)))</f>
        <v>0.46397370922946779</v>
      </c>
      <c r="AQ63" t="s">
        <v>0</v>
      </c>
      <c r="AR63" s="1">
        <v>0</v>
      </c>
      <c r="AS63" s="1">
        <f ca="1">IF(AL63="",AS56,AK63*(1-$AP63))</f>
        <v>1.4410516308212875E-2</v>
      </c>
      <c r="AT63" s="1">
        <f ca="1">IF(AL63="",AT56,AL63+AK63*$AP63+AM63*$AP63)</f>
        <v>0.4927947418458935</v>
      </c>
      <c r="AU63" s="1">
        <f ca="1">IF(AL63="",AU56,AM63*(1-$AP63))</f>
        <v>0.49279474184589361</v>
      </c>
      <c r="AV63" s="1">
        <v>0</v>
      </c>
      <c r="AW63" s="1"/>
      <c r="AY63" t="s">
        <v>0</v>
      </c>
      <c r="AZ63" s="10"/>
      <c r="BA63" s="10">
        <f ca="1">_xlfn.NORM.S.INV(IF(AS63=0,0.01%,AS63))</f>
        <v>-2.1859258234623367</v>
      </c>
      <c r="BB63" s="10"/>
      <c r="BC63" s="10">
        <f ca="1">-_xlfn.NORM.S.INV(IF(AU63=0,0.01%,AU63))</f>
        <v>1.8061885827055823E-2</v>
      </c>
      <c r="BG63" t="s">
        <v>0</v>
      </c>
      <c r="BH63" s="10"/>
      <c r="BI63" s="10">
        <f ca="1">BA63-$BA$7</f>
        <v>-0.20231125343533529</v>
      </c>
      <c r="BJ63" s="10"/>
      <c r="BK63" s="10">
        <f ca="1">BC63-$BC$7</f>
        <v>-1.1582597716153921E-2</v>
      </c>
      <c r="BO63" t="s">
        <v>0</v>
      </c>
      <c r="BP63" s="1">
        <f t="shared" si="66"/>
        <v>0</v>
      </c>
      <c r="BQ63" s="1">
        <f t="shared" ca="1" si="62"/>
        <v>1.4410516308212875E-2</v>
      </c>
      <c r="BR63" s="1">
        <f t="shared" ca="1" si="62"/>
        <v>0.4927947418458935</v>
      </c>
      <c r="BS63" s="1">
        <f t="shared" ca="1" si="62"/>
        <v>0.49279474184589361</v>
      </c>
      <c r="BT63" s="1">
        <f t="shared" si="62"/>
        <v>0</v>
      </c>
      <c r="BW63" t="s">
        <v>0</v>
      </c>
      <c r="BX63" s="1">
        <f ca="1"/>
        <v>6.8954940122758828E-3</v>
      </c>
      <c r="BY63" s="1">
        <f ca="1"/>
        <v>2.229899596770966E-3</v>
      </c>
      <c r="BZ63" s="1">
        <f ca="1"/>
        <v>1.2954989669470646E-2</v>
      </c>
      <c r="CA63" s="1">
        <f ca="1"/>
        <v>4.4611106644099216E-2</v>
      </c>
      <c r="CB63" s="1">
        <f ca="1"/>
        <v>0.93330851007738325</v>
      </c>
      <c r="CE63" t="s">
        <v>0</v>
      </c>
      <c r="CF63" s="10"/>
      <c r="CG63" s="10">
        <f ca="1">MIN($CG$7+CD60,0)</f>
        <v>-2.0282619458370279</v>
      </c>
      <c r="CH63" s="10"/>
      <c r="CI63" s="10">
        <f ca="1">MAX($CI$7+CD60,0)</f>
        <v>0</v>
      </c>
      <c r="CJ63" s="10"/>
      <c r="CM63" t="s">
        <v>0</v>
      </c>
      <c r="CN63" s="1">
        <v>0</v>
      </c>
      <c r="CO63" s="1">
        <f ca="1">_xlfn.NORM.S.DIST(CG63,1)</f>
        <v>2.1266760308523973E-2</v>
      </c>
      <c r="CP63" s="1">
        <f ca="1">1-CO63-CQ63</f>
        <v>0.47873323969147608</v>
      </c>
      <c r="CQ63" s="1">
        <f ca="1">_xlfn.NORM.S.DIST(-CI63,1)</f>
        <v>0.5</v>
      </c>
      <c r="CR63" s="1">
        <v>0</v>
      </c>
      <c r="CU63" t="s">
        <v>0</v>
      </c>
      <c r="CV63" s="1">
        <f ca="1"/>
        <v>3.3150856683794817E-3</v>
      </c>
      <c r="CW63" s="1">
        <f ca="1"/>
        <v>1.4116842369968038E-3</v>
      </c>
      <c r="CX63" s="1">
        <f ca="1"/>
        <v>9.0511120023897412E-3</v>
      </c>
      <c r="CY63" s="1">
        <f ca="1"/>
        <v>3.6728470087261884E-2</v>
      </c>
      <c r="CZ63" s="1">
        <f ca="1"/>
        <v>0.94949364800497205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2.0928331920289051E-2</v>
      </c>
      <c r="G64" s="1">
        <f ca="1">(1-H64)/3*2</f>
        <v>4.1856663840578102E-2</v>
      </c>
      <c r="H64" s="1">
        <f ca="1">MIN(HLOOKUP(A59,XBD_part!$2:$7,6,0),1)</f>
        <v>0.93721500423913284</v>
      </c>
      <c r="K64" t="s">
        <v>42</v>
      </c>
      <c r="L64" s="1">
        <f t="shared" si="63"/>
        <v>0</v>
      </c>
      <c r="M64" s="1">
        <f t="shared" si="59"/>
        <v>0</v>
      </c>
      <c r="N64" s="1">
        <f t="shared" ca="1" si="59"/>
        <v>2.0928331920289051E-2</v>
      </c>
      <c r="O64" s="1">
        <f t="shared" ca="1" si="59"/>
        <v>4.1856663840578102E-2</v>
      </c>
      <c r="P64" s="1">
        <f t="shared" ca="1" si="59"/>
        <v>0.93721500423913284</v>
      </c>
      <c r="S64" t="s">
        <v>42</v>
      </c>
      <c r="T64" s="1">
        <f t="shared" ca="1" si="64"/>
        <v>0</v>
      </c>
      <c r="U64" s="1">
        <f t="shared" ca="1" si="60"/>
        <v>0</v>
      </c>
      <c r="V64" s="1">
        <f t="shared" ca="1" si="60"/>
        <v>2.0928331920289051E-2</v>
      </c>
      <c r="W64" s="1">
        <f t="shared" ca="1" si="60"/>
        <v>4.1856663840578102E-2</v>
      </c>
      <c r="X64" s="1">
        <f t="shared" ca="1" si="60"/>
        <v>0.93721500423913284</v>
      </c>
      <c r="AA64" t="s">
        <v>42</v>
      </c>
      <c r="AB64" s="1">
        <f t="shared" ca="1" si="65"/>
        <v>0</v>
      </c>
      <c r="AC64" s="1">
        <f t="shared" ca="1" si="61"/>
        <v>0</v>
      </c>
      <c r="AD64" s="1">
        <f t="shared" ca="1" si="61"/>
        <v>2.0928331920289051E-2</v>
      </c>
      <c r="AE64" s="1">
        <f t="shared" ca="1" si="61"/>
        <v>4.1856663840578102E-2</v>
      </c>
      <c r="AF64" s="1">
        <f t="shared" ca="1" si="61"/>
        <v>0.93721500423913284</v>
      </c>
      <c r="AI64" t="s">
        <v>42</v>
      </c>
      <c r="AJ64" s="1">
        <v>0</v>
      </c>
      <c r="AK64" s="1">
        <v>0</v>
      </c>
      <c r="AL64" s="1">
        <f ca="1">IF(AD64="","",(SUM(AB64:AD64)))</f>
        <v>2.0928331920289051E-2</v>
      </c>
      <c r="AM64" s="1">
        <f ca="1">IFERROR(AE64,"")</f>
        <v>4.1856663840578102E-2</v>
      </c>
      <c r="AN64" s="1">
        <f ca="1">IF(AF64="","",(SUM(AF64)))</f>
        <v>0.93721500423913284</v>
      </c>
      <c r="AP64" s="34">
        <f ca="1">IF(AM64&gt;=MAX(AL64,AN64),0,(MAX(AL64,AN64)-AM64)/(2*MAX(AL64,AN64)+MIN(AL64,AN64)))</f>
        <v>0.47239528342185644</v>
      </c>
      <c r="AQ64" t="s">
        <v>42</v>
      </c>
      <c r="AR64" s="1">
        <v>0</v>
      </c>
      <c r="AS64" s="1">
        <v>0</v>
      </c>
      <c r="AT64" s="1">
        <f ca="1">IF(AM64="",AT57,AL64*(1-$AP64))</f>
        <v>1.104188663125742E-2</v>
      </c>
      <c r="AU64" s="1">
        <f ca="1">IF(AM64="",AU57,AM64+AL64*$AP64+AN64*$AP64)</f>
        <v>0.49447905668437125</v>
      </c>
      <c r="AV64" s="1">
        <f ca="1">IF(AM64="",AV57,AN64*(1-$AP64))</f>
        <v>0.49447905668437131</v>
      </c>
      <c r="AW64" s="1"/>
      <c r="AY64" t="s">
        <v>42</v>
      </c>
      <c r="AZ64" s="10"/>
      <c r="BA64" s="10"/>
      <c r="BB64" s="10">
        <f ca="1">_xlfn.NORM.S.INV(IF(AT64=0,0.01%,AT64))</f>
        <v>-2.288923918679663</v>
      </c>
      <c r="BC64" s="10"/>
      <c r="BD64" s="10">
        <f ca="1">-_xlfn.NORM.S.INV(IF(AV64=0,0.01%,AV64))</f>
        <v>1.3839394378749486E-2</v>
      </c>
      <c r="BG64" t="s">
        <v>42</v>
      </c>
      <c r="BH64" s="10"/>
      <c r="BI64" s="10"/>
      <c r="BJ64" s="10">
        <f ca="1">BB64-$BB$8</f>
        <v>-8.1198279902058967E-2</v>
      </c>
      <c r="BK64" s="10"/>
      <c r="BL64" s="10">
        <f ca="1">BD64-$BD$8</f>
        <v>-3.2462419709899087E-3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ca="1" si="62"/>
        <v>1.104188663125742E-2</v>
      </c>
      <c r="BS64" s="1">
        <f t="shared" ca="1" si="62"/>
        <v>0.49447905668437125</v>
      </c>
      <c r="BT64" s="1">
        <f t="shared" ca="1" si="62"/>
        <v>0.49447905668437131</v>
      </c>
      <c r="BW64" t="s">
        <v>42</v>
      </c>
      <c r="BX64" s="1">
        <f ca="1"/>
        <v>3.9733264866427049E-4</v>
      </c>
      <c r="BY64" s="1">
        <f ca="1"/>
        <v>1.9369350318804135E-4</v>
      </c>
      <c r="BZ64" s="1">
        <f ca="1"/>
        <v>1.4437337111754202E-3</v>
      </c>
      <c r="CA64" s="1">
        <f ca="1"/>
        <v>7.7853758869074578E-3</v>
      </c>
      <c r="CB64" s="1">
        <f ca="1"/>
        <v>0.99017986425006488</v>
      </c>
      <c r="CE64" t="s">
        <v>42</v>
      </c>
      <c r="CF64" s="10"/>
      <c r="CG64" s="10"/>
      <c r="CH64" s="10">
        <f ca="1">MIN($CH$8+CD60,0)</f>
        <v>-2.2523730145876306</v>
      </c>
      <c r="CI64" s="10"/>
      <c r="CJ64" s="10">
        <f ca="1">MAX($CJ$8+CD60,0)</f>
        <v>0</v>
      </c>
      <c r="CM64" t="s">
        <v>42</v>
      </c>
      <c r="CN64" s="1">
        <v>0</v>
      </c>
      <c r="CO64" s="1">
        <v>0</v>
      </c>
      <c r="CP64" s="1">
        <f ca="1">_xlfn.NORM.S.DIST(CH64,1)</f>
        <v>1.2149354785057985E-2</v>
      </c>
      <c r="CQ64" s="1">
        <f ca="1">1-CP64-CR64</f>
        <v>0.48785064521494204</v>
      </c>
      <c r="CR64" s="1">
        <f ca="1">_xlfn.NORM.S.DIST(-CJ64,1)</f>
        <v>0.5</v>
      </c>
      <c r="CU64" t="s">
        <v>42</v>
      </c>
      <c r="CV64" s="1">
        <f ca="1"/>
        <v>7.1658210890407511E-5</v>
      </c>
      <c r="CW64" s="1">
        <f ca="1"/>
        <v>9.1523313098954232E-5</v>
      </c>
      <c r="CX64" s="1">
        <f ca="1"/>
        <v>8.4459350025822074E-4</v>
      </c>
      <c r="CY64" s="1">
        <f ca="1"/>
        <v>5.5592296283437969E-3</v>
      </c>
      <c r="CZ64" s="1">
        <f ca="1"/>
        <v>0.9934329953474087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>
        <f ca="1"/>
        <v>0</v>
      </c>
      <c r="CW65" s="1">
        <f ca="1"/>
        <v>0</v>
      </c>
      <c r="CX65" s="1">
        <f ca="1"/>
        <v>0</v>
      </c>
      <c r="CY65" s="1">
        <f ca="1"/>
        <v>0</v>
      </c>
      <c r="CZ65" s="1">
        <f ca="1"/>
        <v>1</v>
      </c>
    </row>
    <row r="66" spans="1:104">
      <c r="A66" s="9">
        <f ca="1">IF(RIGHT(A59,2)="12",(VALUE(LEFT(A59,4))+1)*100+1,A59+1)</f>
        <v>201810</v>
      </c>
      <c r="J66" s="9">
        <f ca="1">$A66</f>
        <v>201810</v>
      </c>
      <c r="R66" s="9">
        <f ca="1">$A66</f>
        <v>201810</v>
      </c>
      <c r="Z66" s="9">
        <f ca="1">$A66</f>
        <v>201810</v>
      </c>
      <c r="AH66" s="9">
        <f ca="1">$A66</f>
        <v>201810</v>
      </c>
      <c r="AP66" s="9">
        <f ca="1">$A66</f>
        <v>201810</v>
      </c>
      <c r="AX66" s="9">
        <f ca="1">$A66</f>
        <v>201810</v>
      </c>
      <c r="BF66" s="9">
        <f ca="1">$A66</f>
        <v>201810</v>
      </c>
      <c r="BN66" s="9">
        <f ca="1">$A66</f>
        <v>201810</v>
      </c>
      <c r="BO66" s="9">
        <f>BO59+1</f>
        <v>9</v>
      </c>
      <c r="BV66" s="9">
        <f ca="1">$A66</f>
        <v>201810</v>
      </c>
      <c r="BW66" s="9">
        <f>BW59+1</f>
        <v>9</v>
      </c>
      <c r="CD66" s="9">
        <f ca="1">$A66</f>
        <v>201810</v>
      </c>
      <c r="CE66" s="9">
        <f>CE59+1</f>
        <v>9</v>
      </c>
      <c r="CL66" s="9">
        <f ca="1">$A66</f>
        <v>201810</v>
      </c>
      <c r="CM66" s="9">
        <f>CM59+1</f>
        <v>9</v>
      </c>
      <c r="CT66" s="9">
        <f ca="1">$A66</f>
        <v>201810</v>
      </c>
      <c r="CU66" s="9">
        <f>CU59+1</f>
        <v>9</v>
      </c>
    </row>
    <row r="67" spans="1:104">
      <c r="A67" s="11"/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-5.0680698736369913E-2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>
        <f ca="1">VLOOKUP(CD66,regress!B:K,10,0)</f>
        <v>-1.4349383858990639E-2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0.93722466837388219</v>
      </c>
      <c r="E68" s="1">
        <f ca="1">HLOOKUP(A66,XBD_part!$2:$7,3,0)</f>
        <v>1.2775331626117771E-2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0.93722466837388219</v>
      </c>
      <c r="M68" s="1">
        <f t="shared" ref="M68:P71" ca="1" si="67">IF(TYPE(E68)=1,IF(E68&gt;100%,100%,IF(E68&lt;0,0,E68)),E68)</f>
        <v>1.2775331626117771E-2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 ca="1">IFERROR(L68/SUM($L68:$P68),"")</f>
        <v>0.98655228249882343</v>
      </c>
      <c r="U68" s="1">
        <f t="shared" ref="U68:X71" ca="1" si="68">IFERROR(M68/SUM($L68:$P68),"")</f>
        <v>1.3447717501176602E-2</v>
      </c>
      <c r="V68" s="1">
        <f t="shared" ca="1" si="68"/>
        <v>0</v>
      </c>
      <c r="W68" s="1">
        <f t="shared" ca="1" si="68"/>
        <v>0</v>
      </c>
      <c r="X68" s="1">
        <f t="shared" ca="1" si="68"/>
        <v>0</v>
      </c>
      <c r="AA68" t="s">
        <v>2</v>
      </c>
      <c r="AB68" s="1">
        <f ca="1">IFERROR(T68,"")</f>
        <v>0.98655228249882343</v>
      </c>
      <c r="AC68" s="1">
        <f t="shared" ref="AC68:AF71" ca="1" si="69">IFERROR(U68,"")</f>
        <v>1.3447717501176602E-2</v>
      </c>
      <c r="AD68" s="1">
        <f t="shared" ca="1" si="69"/>
        <v>0</v>
      </c>
      <c r="AE68" s="1">
        <f t="shared" ca="1" si="69"/>
        <v>0</v>
      </c>
      <c r="AF68" s="1">
        <f t="shared" ca="1" si="69"/>
        <v>0</v>
      </c>
      <c r="AI68" t="s">
        <v>2</v>
      </c>
      <c r="AJ68" s="1">
        <f ca="1">IFERROR(AB68,"")</f>
        <v>0.98655228249882343</v>
      </c>
      <c r="AK68" s="1">
        <f ca="1">IF(AC68="","",SUM(AC68:AF68))</f>
        <v>1.3447717501176602E-2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0.98655228249882343</v>
      </c>
      <c r="AS68" s="1">
        <f ca="1">IF(AK68="",AS61,MIN(AK68,50%))</f>
        <v>1.3447717501176602E-2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2.2130320660001956</v>
      </c>
      <c r="BB68" s="10"/>
      <c r="BC68" s="10"/>
      <c r="BG68" t="s">
        <v>2</v>
      </c>
      <c r="BH68" s="10"/>
      <c r="BI68" s="10">
        <f ca="1">BA68-$BA$5</f>
        <v>0.11365809645763703</v>
      </c>
      <c r="BJ68" s="10"/>
      <c r="BK68" s="10"/>
      <c r="BO68" t="s">
        <v>2</v>
      </c>
      <c r="BP68" s="1">
        <f ca="1">AR68</f>
        <v>0.98655228249882343</v>
      </c>
      <c r="BQ68" s="1">
        <f t="shared" ref="BQ68:BT71" ca="1" si="70">AS68</f>
        <v>1.3447717501176602E-2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aca="1" ref="BX68:CB72" ca="1">MMULT(BX61:CB65,BP68:BT72)</f>
        <v>0.75776779423125196</v>
      </c>
      <c r="BY68" s="1">
        <f ca="1"/>
        <v>2.6139668941750741E-2</v>
      </c>
      <c r="BZ68" s="1">
        <f ca="1"/>
        <v>3.7364337017125861E-2</v>
      </c>
      <c r="CA68" s="1">
        <f ca="1"/>
        <v>5.006942723971565E-2</v>
      </c>
      <c r="CB68" s="1">
        <f ca="1"/>
        <v>0.12865877257015576</v>
      </c>
      <c r="CE68" t="s">
        <v>2</v>
      </c>
      <c r="CF68" s="10"/>
      <c r="CG68" s="10">
        <f ca="1">MAX($CG$5+CD67,0)</f>
        <v>2.0850245856835681</v>
      </c>
      <c r="CH68" s="10"/>
      <c r="CI68" s="10"/>
      <c r="CJ68" s="10"/>
      <c r="CM68" t="s">
        <v>2</v>
      </c>
      <c r="CN68" s="1">
        <f ca="1">1-CO68</f>
        <v>0.98146646555116512</v>
      </c>
      <c r="CO68" s="1">
        <f ca="1">_xlfn.NORM.S.DIST(-CG68,1)</f>
        <v>1.8533534448834925E-2</v>
      </c>
      <c r="CP68" s="1">
        <v>0</v>
      </c>
      <c r="CQ68" s="1">
        <v>0</v>
      </c>
      <c r="CR68" s="1">
        <v>0</v>
      </c>
      <c r="CU68" t="s">
        <v>2</v>
      </c>
      <c r="CV68" s="1" cm="1">
        <f t="array" aca="1" ref="CV68:CZ72" ca="1">MMULT(CV61:CZ65,CN68:CR72)</f>
        <v>0.83962116148884491</v>
      </c>
      <c r="CW68" s="1">
        <f ca="1"/>
        <v>3.1622474133666804E-2</v>
      </c>
      <c r="CX68" s="1">
        <f ca="1"/>
        <v>3.0806849081189507E-2</v>
      </c>
      <c r="CY68" s="1">
        <f ca="1"/>
        <v>2.9858137501750415E-2</v>
      </c>
      <c r="CZ68" s="1">
        <f ca="1"/>
        <v>6.8091377794548338E-2</v>
      </c>
    </row>
    <row r="69" spans="1:104">
      <c r="A69" s="11"/>
      <c r="B69" t="s">
        <v>1</v>
      </c>
      <c r="C69" s="1">
        <v>0</v>
      </c>
      <c r="D69" s="1">
        <f ca="1">(1-F69)/3</f>
        <v>0.12352267805210075</v>
      </c>
      <c r="E69" s="1">
        <f ca="1">(1-F69)/3*2</f>
        <v>0.2470453561042015</v>
      </c>
      <c r="F69" s="1">
        <f ca="1">HLOOKUP(A66,XBD_part!$2:$7,4,0)</f>
        <v>0.62943196584369776</v>
      </c>
      <c r="G69" s="1">
        <v>0</v>
      </c>
      <c r="H69" s="1">
        <v>0</v>
      </c>
      <c r="K69" t="s">
        <v>1</v>
      </c>
      <c r="L69" s="1">
        <f t="shared" ref="L69:L71" ca="1" si="71">IF(TYPE(D69)=1,IF(D69&gt;100%,100%,IF(D69&lt;0,0,D69)),D69)</f>
        <v>0.12352267805210075</v>
      </c>
      <c r="M69" s="1">
        <f t="shared" ca="1" si="67"/>
        <v>0.2470453561042015</v>
      </c>
      <c r="N69" s="1">
        <f t="shared" ca="1" si="67"/>
        <v>0.62943196584369776</v>
      </c>
      <c r="O69" s="1">
        <f t="shared" si="67"/>
        <v>0</v>
      </c>
      <c r="P69" s="1">
        <f t="shared" si="67"/>
        <v>0</v>
      </c>
      <c r="S69" t="s">
        <v>1</v>
      </c>
      <c r="T69" s="1">
        <f t="shared" ref="T69:T71" ca="1" si="72">IFERROR(L69/SUM($L69:$P69),"")</f>
        <v>0.12352267805210075</v>
      </c>
      <c r="U69" s="1">
        <f t="shared" ca="1" si="68"/>
        <v>0.2470453561042015</v>
      </c>
      <c r="V69" s="1">
        <f t="shared" ca="1" si="68"/>
        <v>0.62943196584369776</v>
      </c>
      <c r="W69" s="1">
        <f t="shared" ca="1" si="68"/>
        <v>0</v>
      </c>
      <c r="X69" s="1">
        <f t="shared" ca="1" si="68"/>
        <v>0</v>
      </c>
      <c r="AA69" t="s">
        <v>1</v>
      </c>
      <c r="AB69" s="1">
        <f t="shared" ref="AB69:AB71" ca="1" si="73">IFERROR(T69,"")</f>
        <v>0.12352267805210075</v>
      </c>
      <c r="AC69" s="1">
        <f t="shared" ca="1" si="69"/>
        <v>0.2470453561042015</v>
      </c>
      <c r="AD69" s="1">
        <f t="shared" ca="1" si="69"/>
        <v>0.62943196584369776</v>
      </c>
      <c r="AE69" s="1">
        <f t="shared" ca="1" si="69"/>
        <v>0</v>
      </c>
      <c r="AF69" s="1">
        <f t="shared" ca="1" si="69"/>
        <v>0</v>
      </c>
      <c r="AI69" t="s">
        <v>1</v>
      </c>
      <c r="AJ69" s="1">
        <f ca="1">IF(AB69="","",(SUM(AB69)))</f>
        <v>0.12352267805210075</v>
      </c>
      <c r="AK69" s="1">
        <f ca="1">IFERROR(AC69,"")</f>
        <v>0.2470453561042015</v>
      </c>
      <c r="AL69" s="1">
        <f ca="1">IF(AD69="","",(SUM(AD69:AF69)))</f>
        <v>0.62943196584369776</v>
      </c>
      <c r="AM69" s="1">
        <v>0</v>
      </c>
      <c r="AN69" s="1">
        <v>0</v>
      </c>
      <c r="AP69" s="34">
        <f ca="1">IF(AK69&gt;=MAX(AJ69,AL69),0,(MAX(AJ69,AL69)-AK69)/(2*MAX(AJ69,AL69)+MIN(AJ69,AL69)))</f>
        <v>0.27661336347257809</v>
      </c>
      <c r="AQ69" t="s">
        <v>1</v>
      </c>
      <c r="AR69" s="1">
        <f ca="1">IF(AK69="",AR62,AJ69*(1-$AP69))</f>
        <v>8.9354654610968767E-2</v>
      </c>
      <c r="AS69" s="1">
        <f ca="1">IF(AK69="",AS62,AK69+AJ69*$AP69+AL69*$AP69)</f>
        <v>0.45532267269451565</v>
      </c>
      <c r="AT69" s="1">
        <f ca="1">IF(AK69="",AT62,AL69*(1-$AP69))</f>
        <v>0.45532267269451565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-1.3447397002267949</v>
      </c>
      <c r="BA69" s="10"/>
      <c r="BB69" s="10">
        <f ca="1">-_xlfn.NORM.S.INV(IF(AT69=0,0.01%,AT69))</f>
        <v>0.11222457352293415</v>
      </c>
      <c r="BC69" s="10"/>
      <c r="BG69" t="s">
        <v>1</v>
      </c>
      <c r="BH69" s="10">
        <f ca="1">AZ69-$AZ$6</f>
        <v>0.13280762002734914</v>
      </c>
      <c r="BI69" s="10"/>
      <c r="BJ69" s="10">
        <f ca="1">BB69-$BB$6</f>
        <v>2.4676038601827557E-2</v>
      </c>
      <c r="BK69" s="10"/>
      <c r="BO69" t="s">
        <v>1</v>
      </c>
      <c r="BP69" s="1">
        <f t="shared" ref="BP69:BP71" ca="1" si="74">AR69</f>
        <v>8.9354654610968767E-2</v>
      </c>
      <c r="BQ69" s="1">
        <f t="shared" ca="1" si="70"/>
        <v>0.45532267269451565</v>
      </c>
      <c r="BR69" s="1">
        <f t="shared" ca="1" si="70"/>
        <v>0.45532267269451565</v>
      </c>
      <c r="BS69" s="1">
        <f t="shared" si="70"/>
        <v>0</v>
      </c>
      <c r="BT69" s="1">
        <f t="shared" si="70"/>
        <v>0</v>
      </c>
      <c r="BW69" t="s">
        <v>1</v>
      </c>
      <c r="BX69" s="1">
        <f ca="1"/>
        <v>0.13065174712942737</v>
      </c>
      <c r="BY69" s="1">
        <f ca="1"/>
        <v>7.6505256363122434E-3</v>
      </c>
      <c r="BZ69" s="1">
        <f ca="1"/>
        <v>2.7213353003960931E-2</v>
      </c>
      <c r="CA69" s="1">
        <f ca="1"/>
        <v>7.5624853129661093E-2</v>
      </c>
      <c r="CB69" s="1">
        <f ca="1"/>
        <v>0.75885952110063826</v>
      </c>
      <c r="CE69" t="s">
        <v>1</v>
      </c>
      <c r="CF69" s="10">
        <f ca="1">MIN($CF$6+CD67,0)</f>
        <v>-1.4918967041131346</v>
      </c>
      <c r="CG69" s="10"/>
      <c r="CH69" s="10">
        <f ca="1">MAX($CH$6+CD67,0)</f>
        <v>7.3199151062115955E-2</v>
      </c>
      <c r="CI69" s="10"/>
      <c r="CJ69" s="10"/>
      <c r="CM69" t="s">
        <v>1</v>
      </c>
      <c r="CN69" s="1">
        <f ca="1">_xlfn.NORM.S.DIST(CF69,1)</f>
        <v>6.7863113424686594E-2</v>
      </c>
      <c r="CO69" s="1">
        <f ca="1">1-CN69-CP69</f>
        <v>0.46131306560942548</v>
      </c>
      <c r="CP69" s="1">
        <f ca="1">_xlfn.NORM.S.DIST(-CH69,1)</f>
        <v>0.47082382096588798</v>
      </c>
      <c r="CQ69" s="1">
        <v>0</v>
      </c>
      <c r="CR69" s="1">
        <v>0</v>
      </c>
      <c r="CU69" t="s">
        <v>1</v>
      </c>
      <c r="CV69" s="1">
        <f ca="1"/>
        <v>8.2150140856959125E-2</v>
      </c>
      <c r="CW69" s="1">
        <f ca="1"/>
        <v>6.2938530064578181E-3</v>
      </c>
      <c r="CX69" s="1">
        <f ca="1"/>
        <v>2.1585675385280809E-2</v>
      </c>
      <c r="CY69" s="1">
        <f ca="1"/>
        <v>6.3384718988113389E-2</v>
      </c>
      <c r="CZ69" s="1">
        <f ca="1"/>
        <v>0.8265856117631889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2.1873761395164466E-2</v>
      </c>
      <c r="F70" s="1">
        <f ca="1">(1-G70)/3*2</f>
        <v>4.3747522790328931E-2</v>
      </c>
      <c r="G70" s="1">
        <f ca="1">HLOOKUP(A66,XBD_part!$2:$7,5,0)</f>
        <v>0.9343787158145066</v>
      </c>
      <c r="H70" s="1">
        <v>0</v>
      </c>
      <c r="K70" t="s">
        <v>0</v>
      </c>
      <c r="L70" s="1">
        <f t="shared" si="71"/>
        <v>0</v>
      </c>
      <c r="M70" s="1">
        <f t="shared" ca="1" si="67"/>
        <v>2.1873761395164466E-2</v>
      </c>
      <c r="N70" s="1">
        <f t="shared" ca="1" si="67"/>
        <v>4.3747522790328931E-2</v>
      </c>
      <c r="O70" s="1">
        <f t="shared" ca="1" si="67"/>
        <v>0.9343787158145066</v>
      </c>
      <c r="P70" s="1">
        <f t="shared" si="67"/>
        <v>0</v>
      </c>
      <c r="S70" t="s">
        <v>0</v>
      </c>
      <c r="T70" s="1">
        <f t="shared" ca="1" si="72"/>
        <v>0</v>
      </c>
      <c r="U70" s="1">
        <f t="shared" ca="1" si="68"/>
        <v>2.1873761395164466E-2</v>
      </c>
      <c r="V70" s="1">
        <f t="shared" ca="1" si="68"/>
        <v>4.3747522790328931E-2</v>
      </c>
      <c r="W70" s="1">
        <f t="shared" ca="1" si="68"/>
        <v>0.9343787158145066</v>
      </c>
      <c r="X70" s="1">
        <f t="shared" ca="1" si="68"/>
        <v>0</v>
      </c>
      <c r="AA70" t="s">
        <v>0</v>
      </c>
      <c r="AB70" s="1">
        <f t="shared" ca="1" si="73"/>
        <v>0</v>
      </c>
      <c r="AC70" s="1">
        <f t="shared" ca="1" si="69"/>
        <v>2.1873761395164466E-2</v>
      </c>
      <c r="AD70" s="1">
        <f t="shared" ca="1" si="69"/>
        <v>4.3747522790328931E-2</v>
      </c>
      <c r="AE70" s="1">
        <f t="shared" ca="1" si="69"/>
        <v>0.9343787158145066</v>
      </c>
      <c r="AF70" s="1">
        <f t="shared" ca="1" si="69"/>
        <v>0</v>
      </c>
      <c r="AI70" t="s">
        <v>0</v>
      </c>
      <c r="AJ70" s="1">
        <v>0</v>
      </c>
      <c r="AK70" s="1">
        <f ca="1">IF(AC70="","",(SUM(AB70:AC70)))</f>
        <v>2.1873761395164466E-2</v>
      </c>
      <c r="AL70" s="1">
        <f ca="1">IFERROR(AD70,"")</f>
        <v>4.3747522790328931E-2</v>
      </c>
      <c r="AM70" s="1">
        <f ca="1">IF(AE70="","",(SUM(AE70:AF70)))</f>
        <v>0.9343787158145066</v>
      </c>
      <c r="AN70" s="1">
        <v>0</v>
      </c>
      <c r="AP70" s="34">
        <f ca="1">IF(AL70&gt;=MAX(AK70,AM70),0,(MAX(AK70,AM70)-AL70)/(2*MAX(AK70,AM70)+MIN(AK70,AM70)))</f>
        <v>0.47107611273437194</v>
      </c>
      <c r="AQ70" t="s">
        <v>0</v>
      </c>
      <c r="AR70" s="1">
        <v>0</v>
      </c>
      <c r="AS70" s="1">
        <f ca="1">IF(AL70="",AS63,AK70*(1-$AP70))</f>
        <v>1.1569554906251217E-2</v>
      </c>
      <c r="AT70" s="1">
        <f ca="1">IF(AL70="",AT63,AL70+AK70*$AP70+AM70*$AP70)</f>
        <v>0.49421522254687439</v>
      </c>
      <c r="AU70" s="1">
        <f ca="1">IF(AL70="",AU63,AM70*(1-$AP70))</f>
        <v>0.49421522254687444</v>
      </c>
      <c r="AV70" s="1">
        <v>0</v>
      </c>
      <c r="AW70" s="1"/>
      <c r="AY70" t="s">
        <v>0</v>
      </c>
      <c r="AZ70" s="10"/>
      <c r="BA70" s="10">
        <f ca="1">_xlfn.NORM.S.INV(IF(AS70=0,0.01%,AS70))</f>
        <v>-2.2711299930014102</v>
      </c>
      <c r="BB70" s="10"/>
      <c r="BC70" s="10">
        <f ca="1">-_xlfn.NORM.S.INV(IF(AU70=0,0.01%,AU70))</f>
        <v>1.4500794898159019E-2</v>
      </c>
      <c r="BG70" t="s">
        <v>0</v>
      </c>
      <c r="BH70" s="10"/>
      <c r="BI70" s="10">
        <f ca="1">BA70-$BA$7</f>
        <v>-0.2875154229744088</v>
      </c>
      <c r="BJ70" s="10"/>
      <c r="BK70" s="10">
        <f ca="1">BC70-$BC$7</f>
        <v>-1.5143688645050725E-2</v>
      </c>
      <c r="BO70" t="s">
        <v>0</v>
      </c>
      <c r="BP70" s="1">
        <f t="shared" si="74"/>
        <v>0</v>
      </c>
      <c r="BQ70" s="1">
        <f t="shared" ca="1" si="70"/>
        <v>1.1569554906251217E-2</v>
      </c>
      <c r="BR70" s="1">
        <f t="shared" ca="1" si="70"/>
        <v>0.49421522254687439</v>
      </c>
      <c r="BS70" s="1">
        <f t="shared" ca="1" si="70"/>
        <v>0.49421522254687444</v>
      </c>
      <c r="BT70" s="1">
        <f t="shared" si="70"/>
        <v>0</v>
      </c>
      <c r="BW70" t="s">
        <v>0</v>
      </c>
      <c r="BX70" s="1">
        <f ca="1"/>
        <v>7.002017265054351E-3</v>
      </c>
      <c r="BY70" s="1">
        <f ca="1"/>
        <v>1.2579359640411778E-3</v>
      </c>
      <c r="BZ70" s="1">
        <f ca="1"/>
        <v>7.678740216815862E-3</v>
      </c>
      <c r="CA70" s="1">
        <f ca="1"/>
        <v>2.8577674789647609E-2</v>
      </c>
      <c r="CB70" s="1">
        <f ca="1"/>
        <v>0.95548363176444095</v>
      </c>
      <c r="CE70" t="s">
        <v>0</v>
      </c>
      <c r="CF70" s="10"/>
      <c r="CG70" s="10">
        <f ca="1">MIN($CG$7+CD67,0)</f>
        <v>-1.9979639538859919</v>
      </c>
      <c r="CH70" s="10"/>
      <c r="CI70" s="10">
        <f ca="1">MAX($CI$7+CD67,0)</f>
        <v>1.5295099684219104E-2</v>
      </c>
      <c r="CJ70" s="10"/>
      <c r="CM70" t="s">
        <v>0</v>
      </c>
      <c r="CN70" s="1">
        <v>0</v>
      </c>
      <c r="CO70" s="1">
        <f ca="1">_xlfn.NORM.S.DIST(CG70,1)</f>
        <v>2.2860284092345588E-2</v>
      </c>
      <c r="CP70" s="1">
        <f ca="1">1-CO70-CQ70</f>
        <v>0.48324133995131935</v>
      </c>
      <c r="CQ70" s="1">
        <f ca="1">_xlfn.NORM.S.DIST(-CI70,1)</f>
        <v>0.49389837595633501</v>
      </c>
      <c r="CR70" s="1">
        <v>0</v>
      </c>
      <c r="CU70" t="s">
        <v>0</v>
      </c>
      <c r="CV70" s="1">
        <f ca="1"/>
        <v>3.3494467014388877E-3</v>
      </c>
      <c r="CW70" s="1">
        <f ca="1"/>
        <v>9.1957962920351678E-4</v>
      </c>
      <c r="CX70" s="1">
        <f ca="1"/>
        <v>5.5211057599387553E-3</v>
      </c>
      <c r="CY70" s="1">
        <f ca="1"/>
        <v>2.2392077858795767E-2</v>
      </c>
      <c r="CZ70" s="1">
        <f ca="1"/>
        <v>0.96781779005062307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>
        <f ca="1">(1-H71)/3</f>
        <v>1.1362773245833938E-2</v>
      </c>
      <c r="G71" s="1">
        <f ca="1">(1-H71)/3*2</f>
        <v>2.2725546491667876E-2</v>
      </c>
      <c r="H71" s="1">
        <f ca="1">MIN(HLOOKUP(A66,XBD_part!$2:$7,6,0),1)</f>
        <v>0.96591168026249818</v>
      </c>
      <c r="K71" t="s">
        <v>42</v>
      </c>
      <c r="L71" s="1">
        <f t="shared" si="71"/>
        <v>0</v>
      </c>
      <c r="M71" s="1">
        <f t="shared" si="67"/>
        <v>0</v>
      </c>
      <c r="N71" s="1">
        <f t="shared" ca="1" si="67"/>
        <v>1.1362773245833938E-2</v>
      </c>
      <c r="O71" s="1">
        <f t="shared" ca="1" si="67"/>
        <v>2.2725546491667876E-2</v>
      </c>
      <c r="P71" s="1">
        <f t="shared" ca="1" si="67"/>
        <v>0.96591168026249818</v>
      </c>
      <c r="S71" t="s">
        <v>42</v>
      </c>
      <c r="T71" s="1">
        <f t="shared" ca="1" si="72"/>
        <v>0</v>
      </c>
      <c r="U71" s="1">
        <f t="shared" ca="1" si="68"/>
        <v>0</v>
      </c>
      <c r="V71" s="1">
        <f t="shared" ca="1" si="68"/>
        <v>1.1362773245833938E-2</v>
      </c>
      <c r="W71" s="1">
        <f t="shared" ca="1" si="68"/>
        <v>2.2725546491667876E-2</v>
      </c>
      <c r="X71" s="1">
        <f t="shared" ca="1" si="68"/>
        <v>0.96591168026249818</v>
      </c>
      <c r="AA71" t="s">
        <v>42</v>
      </c>
      <c r="AB71" s="1">
        <f t="shared" ca="1" si="73"/>
        <v>0</v>
      </c>
      <c r="AC71" s="1">
        <f t="shared" ca="1" si="69"/>
        <v>0</v>
      </c>
      <c r="AD71" s="1">
        <f t="shared" ca="1" si="69"/>
        <v>1.1362773245833938E-2</v>
      </c>
      <c r="AE71" s="1">
        <f t="shared" ca="1" si="69"/>
        <v>2.2725546491667876E-2</v>
      </c>
      <c r="AF71" s="1">
        <f t="shared" ca="1" si="69"/>
        <v>0.96591168026249818</v>
      </c>
      <c r="AI71" t="s">
        <v>42</v>
      </c>
      <c r="AJ71" s="1">
        <v>0</v>
      </c>
      <c r="AK71" s="1">
        <v>0</v>
      </c>
      <c r="AL71" s="1">
        <f ca="1">IF(AD71="","",(SUM(AB71:AD71)))</f>
        <v>1.1362773245833938E-2</v>
      </c>
      <c r="AM71" s="1">
        <f ca="1">IFERROR(AE71,"")</f>
        <v>2.2725546491667876E-2</v>
      </c>
      <c r="AN71" s="1">
        <f ca="1">IF(AF71="","",(SUM(AF71)))</f>
        <v>0.96591168026249818</v>
      </c>
      <c r="AP71" s="34">
        <f ca="1">IF(AM71&gt;=MAX(AL71,AN71),0,(MAX(AL71,AN71)-AM71)/(2*MAX(AL71,AN71)+MIN(AL71,AN71)))</f>
        <v>0.4853812598696039</v>
      </c>
      <c r="AQ71" t="s">
        <v>42</v>
      </c>
      <c r="AR71" s="1">
        <v>0</v>
      </c>
      <c r="AS71" s="1">
        <v>0</v>
      </c>
      <c r="AT71" s="1">
        <f ca="1">IF(AM71="",AT64,AL71*(1-$AP71))</f>
        <v>5.8474960521584327E-3</v>
      </c>
      <c r="AU71" s="1">
        <f ca="1">IF(AM71="",AU64,AM71+AL71*$AP71+AN71*$AP71)</f>
        <v>0.49707625197392075</v>
      </c>
      <c r="AV71" s="1">
        <f ca="1">IF(AM71="",AV64,AN71*(1-$AP71))</f>
        <v>0.4970762519739208</v>
      </c>
      <c r="AW71" s="1"/>
      <c r="AY71" t="s">
        <v>42</v>
      </c>
      <c r="AZ71" s="10"/>
      <c r="BA71" s="10"/>
      <c r="BB71" s="10">
        <f ca="1">_xlfn.NORM.S.INV(IF(AT71=0,0.01%,AT71))</f>
        <v>-2.5212163521263253</v>
      </c>
      <c r="BC71" s="10"/>
      <c r="BD71" s="10">
        <f ca="1">-_xlfn.NORM.S.INV(IF(AV71=0,0.01%,AV71))</f>
        <v>7.3288150765171154E-3</v>
      </c>
      <c r="BG71" t="s">
        <v>42</v>
      </c>
      <c r="BH71" s="10"/>
      <c r="BI71" s="10"/>
      <c r="BJ71" s="10">
        <f ca="1">BB71-$BB$8</f>
        <v>-0.31349071334872125</v>
      </c>
      <c r="BK71" s="10"/>
      <c r="BL71" s="10">
        <f ca="1">BD71-$BD$8</f>
        <v>-9.7568212732222805E-3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ca="1" si="70"/>
        <v>5.8474960521584327E-3</v>
      </c>
      <c r="BS71" s="1">
        <f t="shared" ca="1" si="70"/>
        <v>0.49707625197392075</v>
      </c>
      <c r="BT71" s="1">
        <f t="shared" ca="1" si="70"/>
        <v>0.4970762519739208</v>
      </c>
      <c r="BW71" t="s">
        <v>42</v>
      </c>
      <c r="BX71" s="1">
        <f ca="1"/>
        <v>4.0929684752879516E-4</v>
      </c>
      <c r="BY71" s="1">
        <f ca="1"/>
        <v>1.102396172098239E-4</v>
      </c>
      <c r="BZ71" s="1">
        <f ca="1"/>
        <v>8.4723317568538863E-4</v>
      </c>
      <c r="CA71" s="1">
        <f ca="1"/>
        <v>4.5834406434390835E-3</v>
      </c>
      <c r="CB71" s="1">
        <f ca="1"/>
        <v>0.994049789716137</v>
      </c>
      <c r="CE71" t="s">
        <v>42</v>
      </c>
      <c r="CF71" s="10"/>
      <c r="CG71" s="10"/>
      <c r="CH71" s="10">
        <f ca="1">MIN($CH$8+CD67,0)</f>
        <v>-2.2220750226365946</v>
      </c>
      <c r="CI71" s="10"/>
      <c r="CJ71" s="10">
        <f ca="1">MAX($CJ$8+CD67,0)</f>
        <v>2.7362524907487557E-3</v>
      </c>
      <c r="CM71" t="s">
        <v>42</v>
      </c>
      <c r="CN71" s="1">
        <v>0</v>
      </c>
      <c r="CO71" s="1">
        <v>0</v>
      </c>
      <c r="CP71" s="1">
        <f ca="1">_xlfn.NORM.S.DIST(CH71,1)</f>
        <v>1.3139117971638178E-2</v>
      </c>
      <c r="CQ71" s="1">
        <f ca="1">1-CP71-CR71</f>
        <v>0.48795248747461928</v>
      </c>
      <c r="CR71" s="1">
        <f ca="1">_xlfn.NORM.S.DIST(-CJ71,1)</f>
        <v>0.49890839455374258</v>
      </c>
      <c r="CU71" t="s">
        <v>42</v>
      </c>
      <c r="CV71" s="1">
        <f ca="1"/>
        <v>7.6541187948165696E-5</v>
      </c>
      <c r="CW71" s="1">
        <f ca="1"/>
        <v>6.2856627418940583E-5</v>
      </c>
      <c r="CX71" s="1">
        <f ca="1"/>
        <v>5.2427722467789984E-4</v>
      </c>
      <c r="CY71" s="1">
        <f ca="1"/>
        <v>3.1297832837137705E-3</v>
      </c>
      <c r="CZ71" s="1">
        <f ca="1"/>
        <v>0.99620654167624134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>
        <f ca="1"/>
        <v>0</v>
      </c>
      <c r="CW72" s="1">
        <f ca="1"/>
        <v>0</v>
      </c>
      <c r="CX72" s="1">
        <f ca="1"/>
        <v>0</v>
      </c>
      <c r="CY72" s="1">
        <f ca="1"/>
        <v>0</v>
      </c>
      <c r="CZ72" s="1">
        <f ca="1"/>
        <v>1</v>
      </c>
    </row>
    <row r="73" spans="1:104">
      <c r="A73" s="9">
        <f ca="1">IF(RIGHT(A66,2)="12",(VALUE(LEFT(A66,4))+1)*100+1,A66+1)</f>
        <v>201811</v>
      </c>
      <c r="J73" s="9">
        <f ca="1">$A73</f>
        <v>201811</v>
      </c>
      <c r="R73" s="9">
        <f ca="1">$A73</f>
        <v>201811</v>
      </c>
      <c r="Z73" s="9">
        <f ca="1">$A73</f>
        <v>201811</v>
      </c>
      <c r="AH73" s="9">
        <f ca="1">$A73</f>
        <v>201811</v>
      </c>
      <c r="AP73" s="9">
        <f ca="1">$A73</f>
        <v>201811</v>
      </c>
      <c r="AX73" s="9">
        <f ca="1">$A73</f>
        <v>201811</v>
      </c>
      <c r="BF73" s="9">
        <f ca="1">$A73</f>
        <v>201811</v>
      </c>
      <c r="BN73" s="9">
        <f ca="1">$A73</f>
        <v>201811</v>
      </c>
      <c r="BO73" s="9">
        <f>BO66+1</f>
        <v>10</v>
      </c>
      <c r="BV73" s="9">
        <f ca="1">$A73</f>
        <v>201811</v>
      </c>
      <c r="BW73" s="9">
        <f>BW66+1</f>
        <v>10</v>
      </c>
      <c r="CD73" s="9">
        <f ca="1">$A73</f>
        <v>201811</v>
      </c>
      <c r="CE73" s="9">
        <f>CE66+1</f>
        <v>10</v>
      </c>
      <c r="CL73" s="9">
        <f ca="1">$A73</f>
        <v>201811</v>
      </c>
      <c r="CM73" s="9">
        <f>CM66+1</f>
        <v>10</v>
      </c>
      <c r="CT73" s="9">
        <f ca="1">$A73</f>
        <v>201811</v>
      </c>
      <c r="CU73" s="9">
        <f>CU66+1</f>
        <v>10</v>
      </c>
    </row>
    <row r="74" spans="1:104">
      <c r="A74" s="11"/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-0.11209910771294358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>
        <f ca="1">VLOOKUP(CD73,regress!B:K,10,0)</f>
        <v>-7.0378769624604501E-3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0.93349219400832273</v>
      </c>
      <c r="E75" s="1">
        <f ca="1">HLOOKUP(A73,XBD_part!$2:$7,3,0)</f>
        <v>1.6507805991677268E-2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0.93349219400832273</v>
      </c>
      <c r="M75" s="1">
        <f t="shared" ref="M75:P78" ca="1" si="75">IF(TYPE(E75)=1,IF(E75&gt;100%,100%,IF(E75&lt;0,0,E75)),E75)</f>
        <v>1.6507805991677268E-2</v>
      </c>
      <c r="N75" s="1">
        <f t="shared" si="75"/>
        <v>0</v>
      </c>
      <c r="O75" s="1">
        <f t="shared" si="75"/>
        <v>0</v>
      </c>
      <c r="P75" s="1">
        <f t="shared" si="75"/>
        <v>0</v>
      </c>
      <c r="S75" t="s">
        <v>2</v>
      </c>
      <c r="T75" s="1">
        <f ca="1">IFERROR(L75/SUM($L75:$P75),"")</f>
        <v>0.98262336211402401</v>
      </c>
      <c r="U75" s="1">
        <f t="shared" ref="U75:X78" ca="1" si="76">IFERROR(M75/SUM($L75:$P75),"")</f>
        <v>1.7376637885976074E-2</v>
      </c>
      <c r="V75" s="1">
        <f t="shared" ca="1" si="76"/>
        <v>0</v>
      </c>
      <c r="W75" s="1">
        <f t="shared" ca="1" si="76"/>
        <v>0</v>
      </c>
      <c r="X75" s="1">
        <f t="shared" ca="1" si="76"/>
        <v>0</v>
      </c>
      <c r="AA75" t="s">
        <v>2</v>
      </c>
      <c r="AB75" s="1">
        <f t="shared" ref="AB75:AF78" ca="1" si="77">IFERROR(T75/SUM($T75:$X75),"")</f>
        <v>0.98262336211402401</v>
      </c>
      <c r="AC75" s="1">
        <f t="shared" ca="1" si="77"/>
        <v>1.7376637885976074E-2</v>
      </c>
      <c r="AD75" s="1">
        <f t="shared" ca="1" si="77"/>
        <v>0</v>
      </c>
      <c r="AE75" s="1">
        <f t="shared" ca="1" si="77"/>
        <v>0</v>
      </c>
      <c r="AF75" s="1">
        <f t="shared" ca="1" si="77"/>
        <v>0</v>
      </c>
      <c r="AI75" t="s">
        <v>2</v>
      </c>
      <c r="AJ75" s="1">
        <f ca="1">IFERROR(AB75,"")</f>
        <v>0.98262336211402401</v>
      </c>
      <c r="AK75" s="1">
        <f ca="1">IF(AC75="","",SUM(AC75:AF75))</f>
        <v>1.7376637885976074E-2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0.98262336211402401</v>
      </c>
      <c r="AS75" s="1">
        <f ca="1">IF(AK75="",AS68,MIN(AK75,50%))</f>
        <v>1.7376637885976074E-2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2.1112215220946386</v>
      </c>
      <c r="BB75" s="10"/>
      <c r="BC75" s="10"/>
      <c r="BG75" t="s">
        <v>2</v>
      </c>
      <c r="BH75" s="10"/>
      <c r="BI75" s="10">
        <f ca="1">BA75-$BA$5</f>
        <v>1.1847552552080032E-2</v>
      </c>
      <c r="BJ75" s="10"/>
      <c r="BK75" s="10"/>
      <c r="BO75" t="s">
        <v>2</v>
      </c>
      <c r="BP75" s="1">
        <f ca="1">AR75</f>
        <v>0.98262336211402401</v>
      </c>
      <c r="BQ75" s="1">
        <f t="shared" ref="BQ75:BT78" ca="1" si="78">AS75</f>
        <v>1.7376637885976074E-2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aca="1" ref="BX75:CB79" ca="1">MMULT(BX68:CB72,BP75:BT79)</f>
        <v>0.7457999605142448</v>
      </c>
      <c r="BY75" s="1">
        <f ca="1"/>
        <v>2.6545288358109969E-2</v>
      </c>
      <c r="BZ75" s="1">
        <f ca="1"/>
        <v>3.084100033178452E-2</v>
      </c>
      <c r="CA75" s="1">
        <f ca="1"/>
        <v>4.3191621180202644E-2</v>
      </c>
      <c r="CB75" s="1">
        <f ca="1"/>
        <v>0.15362212961565813</v>
      </c>
      <c r="CE75" t="s">
        <v>2</v>
      </c>
      <c r="CF75" s="10"/>
      <c r="CG75" s="10">
        <f ca="1">MAX($CG$5+CD74,0)</f>
        <v>2.0923360925800982</v>
      </c>
      <c r="CH75" s="10"/>
      <c r="CI75" s="10"/>
      <c r="CJ75" s="10"/>
      <c r="CM75" t="s">
        <v>2</v>
      </c>
      <c r="CN75" s="1">
        <f ca="1">1-CO75</f>
        <v>0.98179576939116608</v>
      </c>
      <c r="CO75" s="1">
        <f ca="1">_xlfn.NORM.S.DIST(-CG75,1)</f>
        <v>1.8204230608833919E-2</v>
      </c>
      <c r="CP75" s="1">
        <v>0</v>
      </c>
      <c r="CQ75" s="1">
        <v>0</v>
      </c>
      <c r="CR75" s="1">
        <v>0</v>
      </c>
      <c r="CU75" t="s">
        <v>2</v>
      </c>
      <c r="CV75" s="1" cm="1">
        <f t="array" aca="1" ref="CV75:CZ79" ca="1">MMULT(CV68:CZ72,CN75:CR79)</f>
        <v>0.82651298014314922</v>
      </c>
      <c r="CW75" s="1">
        <f ca="1"/>
        <v>3.0650561388478256E-2</v>
      </c>
      <c r="CX75" s="1">
        <f ca="1"/>
        <v>3.0161078891887454E-2</v>
      </c>
      <c r="CY75" s="1">
        <f ca="1"/>
        <v>2.9774616646093308E-2</v>
      </c>
      <c r="CZ75" s="1">
        <f ca="1"/>
        <v>8.290076293039178E-2</v>
      </c>
    </row>
    <row r="76" spans="1:104">
      <c r="A76" s="11"/>
      <c r="B76" t="s">
        <v>1</v>
      </c>
      <c r="C76" s="1">
        <v>0</v>
      </c>
      <c r="D76" s="1">
        <f ca="1">(1-F76)/3</f>
        <v>7.4654984059037255E-2</v>
      </c>
      <c r="E76" s="1">
        <f ca="1">(1-F76)/3*2</f>
        <v>0.14930996811807451</v>
      </c>
      <c r="F76" s="1">
        <f ca="1">HLOOKUP(A73,XBD_part!$2:$7,4,0)</f>
        <v>0.77603504782288824</v>
      </c>
      <c r="G76" s="1">
        <v>0</v>
      </c>
      <c r="H76" s="1">
        <v>0</v>
      </c>
      <c r="K76" t="s">
        <v>1</v>
      </c>
      <c r="L76" s="1">
        <f t="shared" ref="L76:L78" ca="1" si="79">IF(TYPE(D76)=1,IF(D76&gt;100%,100%,IF(D76&lt;0,0,D76)),D76)</f>
        <v>7.4654984059037255E-2</v>
      </c>
      <c r="M76" s="1">
        <f t="shared" ca="1" si="75"/>
        <v>0.14930996811807451</v>
      </c>
      <c r="N76" s="1">
        <f t="shared" ca="1" si="75"/>
        <v>0.77603504782288824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ca="1" si="80">IFERROR(L76/SUM($L76:$P76),"")</f>
        <v>7.4654984059037255E-2</v>
      </c>
      <c r="U76" s="1">
        <f t="shared" ca="1" si="76"/>
        <v>0.14930996811807451</v>
      </c>
      <c r="V76" s="1">
        <f t="shared" ca="1" si="76"/>
        <v>0.77603504782288824</v>
      </c>
      <c r="W76" s="1">
        <f t="shared" ca="1" si="76"/>
        <v>0</v>
      </c>
      <c r="X76" s="1">
        <f t="shared" ca="1" si="76"/>
        <v>0</v>
      </c>
      <c r="AA76" t="s">
        <v>1</v>
      </c>
      <c r="AB76" s="1">
        <f t="shared" ca="1" si="77"/>
        <v>7.4654984059037255E-2</v>
      </c>
      <c r="AC76" s="1">
        <f t="shared" ca="1" si="77"/>
        <v>0.14930996811807451</v>
      </c>
      <c r="AD76" s="1">
        <f t="shared" ca="1" si="77"/>
        <v>0.77603504782288824</v>
      </c>
      <c r="AE76" s="1">
        <f t="shared" ca="1" si="77"/>
        <v>0</v>
      </c>
      <c r="AF76" s="1">
        <f t="shared" ca="1" si="77"/>
        <v>0</v>
      </c>
      <c r="AI76" t="s">
        <v>1</v>
      </c>
      <c r="AJ76" s="1">
        <f ca="1">IF(AB76="","",(SUM(AB76)))</f>
        <v>7.4654984059037255E-2</v>
      </c>
      <c r="AK76" s="1">
        <f ca="1">IFERROR(AC76,"")</f>
        <v>0.14930996811807451</v>
      </c>
      <c r="AL76" s="1">
        <f ca="1">IF(AD76="","",(SUM(AD76:AF76)))</f>
        <v>0.77603504782288824</v>
      </c>
      <c r="AM76" s="1">
        <v>0</v>
      </c>
      <c r="AN76" s="1">
        <v>0</v>
      </c>
      <c r="AP76" s="34">
        <f ca="1">IF(AK76&gt;=MAX(AJ76,AL76),0,(MAX(AJ76,AL76)-AK76)/(2*MAX(AJ76,AL76)+MIN(AJ76,AL76)))</f>
        <v>0.38526797645398048</v>
      </c>
      <c r="AQ76" t="s">
        <v>1</v>
      </c>
      <c r="AR76" s="1">
        <f ca="1">IF(AK76="",AR69,AJ76*(1-$AP76))</f>
        <v>4.5892809418407801E-2</v>
      </c>
      <c r="AS76" s="1">
        <f ca="1">IF(AK76="",AS69,AK76+AJ76*$AP76+AL76*$AP76)</f>
        <v>0.47705359529079611</v>
      </c>
      <c r="AT76" s="1">
        <f ca="1">IF(AK76="",AT69,AL76*(1-$AP76))</f>
        <v>0.47705359529079611</v>
      </c>
      <c r="AU76" s="1">
        <v>0</v>
      </c>
      <c r="AV76" s="1">
        <v>0</v>
      </c>
      <c r="AY76" t="s">
        <v>1</v>
      </c>
      <c r="AZ76" s="10">
        <f ca="1">_xlfn.NORM.S.INV(IF(AR76=0,0.01%,AR76))</f>
        <v>-1.686052858062427</v>
      </c>
      <c r="BA76" s="10"/>
      <c r="BB76" s="10">
        <f ca="1">-_xlfn.NORM.S.INV(IF(AT76=0,0.01%,AT76))</f>
        <v>5.7549858459051327E-2</v>
      </c>
      <c r="BC76" s="10"/>
      <c r="BG76" t="s">
        <v>1</v>
      </c>
      <c r="BH76" s="10">
        <f ca="1">AZ76-$AZ$6</f>
        <v>-0.20850553780828296</v>
      </c>
      <c r="BI76" s="10"/>
      <c r="BJ76" s="10">
        <f ca="1">BB76-$BB$6</f>
        <v>-2.9998676462055264E-2</v>
      </c>
      <c r="BK76" s="10"/>
      <c r="BO76" t="s">
        <v>1</v>
      </c>
      <c r="BP76" s="1">
        <f t="shared" ref="BP76:BP78" ca="1" si="81">AR76</f>
        <v>4.5892809418407801E-2</v>
      </c>
      <c r="BQ76" s="1">
        <f t="shared" ca="1" si="78"/>
        <v>0.47705359529079611</v>
      </c>
      <c r="BR76" s="1">
        <f t="shared" ca="1" si="78"/>
        <v>0.47705359529079611</v>
      </c>
      <c r="BS76" s="1">
        <f t="shared" si="78"/>
        <v>0</v>
      </c>
      <c r="BT76" s="1">
        <f t="shared" si="78"/>
        <v>0</v>
      </c>
      <c r="BW76" t="s">
        <v>1</v>
      </c>
      <c r="BX76" s="1">
        <f ca="1"/>
        <v>0.1287325631453671</v>
      </c>
      <c r="BY76" s="1">
        <f ca="1"/>
        <v>6.5811779915767171E-3</v>
      </c>
      <c r="BZ76" s="1">
        <f ca="1"/>
        <v>1.7141351608668268E-2</v>
      </c>
      <c r="CA76" s="1">
        <f ca="1"/>
        <v>5.0980736544897154E-2</v>
      </c>
      <c r="CB76" s="1">
        <f ca="1"/>
        <v>0.79656417070949059</v>
      </c>
      <c r="CE76" t="s">
        <v>1</v>
      </c>
      <c r="CF76" s="10">
        <f ca="1">MIN($CF$6+CD74,0)</f>
        <v>-1.4845851972166044</v>
      </c>
      <c r="CG76" s="10"/>
      <c r="CH76" s="10">
        <f ca="1">MAX($CH$6+CD74,0)</f>
        <v>8.0510657958646148E-2</v>
      </c>
      <c r="CI76" s="10"/>
      <c r="CJ76" s="10"/>
      <c r="CM76" t="s">
        <v>1</v>
      </c>
      <c r="CN76" s="1">
        <f ca="1">_xlfn.NORM.S.DIST(CF76,1)</f>
        <v>6.8826869551835909E-2</v>
      </c>
      <c r="CO76" s="1">
        <f ca="1">1-CN76-CP76</f>
        <v>0.46325757048408139</v>
      </c>
      <c r="CP76" s="1">
        <f ca="1">_xlfn.NORM.S.DIST(-CH76,1)</f>
        <v>0.46791555996408268</v>
      </c>
      <c r="CQ76" s="1">
        <v>0</v>
      </c>
      <c r="CR76" s="1">
        <v>0</v>
      </c>
      <c r="CU76" t="s">
        <v>1</v>
      </c>
      <c r="CV76" s="1">
        <f ca="1"/>
        <v>8.1087846948104753E-2</v>
      </c>
      <c r="CW76" s="1">
        <f ca="1"/>
        <v>4.9132283654677658E-3</v>
      </c>
      <c r="CX76" s="1">
        <f ca="1"/>
        <v>1.4279019212206088E-2</v>
      </c>
      <c r="CY76" s="1">
        <f ca="1"/>
        <v>4.1696006069442376E-2</v>
      </c>
      <c r="CZ76" s="1">
        <f ca="1"/>
        <v>0.85802389940477908</v>
      </c>
    </row>
    <row r="77" spans="1:104">
      <c r="A77" s="11"/>
      <c r="B77" t="s">
        <v>0</v>
      </c>
      <c r="C77" s="1">
        <v>0</v>
      </c>
      <c r="D77" s="1">
        <v>0</v>
      </c>
      <c r="E77" s="1">
        <f ca="1">(1-G77)/3</f>
        <v>4.3328663766619958E-2</v>
      </c>
      <c r="F77" s="1">
        <f ca="1">(1-G77)/3*2</f>
        <v>8.6657327533239917E-2</v>
      </c>
      <c r="G77" s="1">
        <f ca="1">HLOOKUP(A73,XBD_part!$2:$7,5,0)</f>
        <v>0.87001400870014012</v>
      </c>
      <c r="H77" s="1">
        <v>0</v>
      </c>
      <c r="K77" t="s">
        <v>0</v>
      </c>
      <c r="L77" s="1">
        <f t="shared" si="79"/>
        <v>0</v>
      </c>
      <c r="M77" s="1">
        <f t="shared" ca="1" si="75"/>
        <v>4.3328663766619958E-2</v>
      </c>
      <c r="N77" s="1">
        <f t="shared" ca="1" si="75"/>
        <v>8.6657327533239917E-2</v>
      </c>
      <c r="O77" s="1">
        <f t="shared" ca="1" si="75"/>
        <v>0.87001400870014012</v>
      </c>
      <c r="P77" s="1">
        <f t="shared" si="75"/>
        <v>0</v>
      </c>
      <c r="S77" t="s">
        <v>0</v>
      </c>
      <c r="T77" s="1">
        <f t="shared" ca="1" si="80"/>
        <v>0</v>
      </c>
      <c r="U77" s="1">
        <f t="shared" ca="1" si="76"/>
        <v>4.3328663766619958E-2</v>
      </c>
      <c r="V77" s="1">
        <f t="shared" ca="1" si="76"/>
        <v>8.6657327533239917E-2</v>
      </c>
      <c r="W77" s="1">
        <f t="shared" ca="1" si="76"/>
        <v>0.87001400870014012</v>
      </c>
      <c r="X77" s="1">
        <f t="shared" ca="1" si="76"/>
        <v>0</v>
      </c>
      <c r="AA77" t="s">
        <v>0</v>
      </c>
      <c r="AB77" s="1">
        <f t="shared" ca="1" si="77"/>
        <v>0</v>
      </c>
      <c r="AC77" s="1">
        <f t="shared" ca="1" si="77"/>
        <v>4.3328663766619958E-2</v>
      </c>
      <c r="AD77" s="1">
        <f t="shared" ca="1" si="77"/>
        <v>8.6657327533239917E-2</v>
      </c>
      <c r="AE77" s="1">
        <f t="shared" ca="1" si="77"/>
        <v>0.87001400870014012</v>
      </c>
      <c r="AF77" s="1">
        <f t="shared" ca="1" si="77"/>
        <v>0</v>
      </c>
      <c r="AI77" t="s">
        <v>0</v>
      </c>
      <c r="AJ77" s="1">
        <v>0</v>
      </c>
      <c r="AK77" s="1">
        <f ca="1">IF(AC77="","",(SUM(AB77:AC77)))</f>
        <v>4.3328663766619958E-2</v>
      </c>
      <c r="AL77" s="1">
        <f ca="1">IFERROR(AD77,"")</f>
        <v>8.6657327533239917E-2</v>
      </c>
      <c r="AM77" s="1">
        <f ca="1">IF(AE77="","",(SUM(AE77:AF77)))</f>
        <v>0.87001400870014012</v>
      </c>
      <c r="AN77" s="1">
        <v>0</v>
      </c>
      <c r="AP77" s="34">
        <f ca="1">IF(AL77&gt;=MAX(AK77,AM77),0,(MAX(AK77,AM77)-AL77)/(2*MAX(AK77,AM77)+MIN(AK77,AM77)))</f>
        <v>0.43925967779722447</v>
      </c>
      <c r="AQ77" t="s">
        <v>0</v>
      </c>
      <c r="AR77" s="1">
        <v>0</v>
      </c>
      <c r="AS77" s="1">
        <f ca="1">IF(AL77="",AS70,AK77*(1-$AP77))</f>
        <v>2.4296128881110202E-2</v>
      </c>
      <c r="AT77" s="1">
        <f ca="1">IF(AL77="",AT70,AL77+AK77*$AP77+AM77*$AP77)</f>
        <v>0.48785193555944484</v>
      </c>
      <c r="AU77" s="1">
        <f ca="1">IF(AL77="",AU70,AM77*(1-$AP77))</f>
        <v>0.48785193555944495</v>
      </c>
      <c r="AV77" s="1">
        <v>0</v>
      </c>
      <c r="AY77" t="s">
        <v>0</v>
      </c>
      <c r="AZ77" s="10"/>
      <c r="BA77" s="10">
        <f ca="1">_xlfn.NORM.S.INV(IF(AS77=0,0.01%,AS77))</f>
        <v>-1.9721519959752709</v>
      </c>
      <c r="BB77" s="10"/>
      <c r="BC77" s="10">
        <f ca="1">-_xlfn.NORM.S.INV(IF(AU77=0,0.01%,AU77))</f>
        <v>3.0455389205349719E-2</v>
      </c>
      <c r="BG77" t="s">
        <v>0</v>
      </c>
      <c r="BH77" s="10"/>
      <c r="BI77" s="10">
        <f ca="1">BA77-$BA$7</f>
        <v>1.1462574051730456E-2</v>
      </c>
      <c r="BJ77" s="10"/>
      <c r="BK77" s="10">
        <f ca="1">BC77-$BC$7</f>
        <v>8.1090566213997545E-4</v>
      </c>
      <c r="BO77" t="s">
        <v>0</v>
      </c>
      <c r="BP77" s="1">
        <f t="shared" si="81"/>
        <v>0</v>
      </c>
      <c r="BQ77" s="1">
        <f t="shared" ca="1" si="78"/>
        <v>2.4296128881110202E-2</v>
      </c>
      <c r="BR77" s="1">
        <f t="shared" ca="1" si="78"/>
        <v>0.48785193555944484</v>
      </c>
      <c r="BS77" s="1">
        <f t="shared" ca="1" si="78"/>
        <v>0.48785193555944495</v>
      </c>
      <c r="BT77" s="1">
        <f t="shared" si="78"/>
        <v>0</v>
      </c>
      <c r="BW77" t="s">
        <v>0</v>
      </c>
      <c r="BX77" s="1">
        <f ca="1"/>
        <v>6.9380759620264526E-3</v>
      </c>
      <c r="BY77" s="1">
        <f ca="1"/>
        <v>9.0833805472996174E-4</v>
      </c>
      <c r="BZ77" s="1">
        <f ca="1"/>
        <v>4.4276462467164211E-3</v>
      </c>
      <c r="CA77" s="1">
        <f ca="1"/>
        <v>1.799419812475897E-2</v>
      </c>
      <c r="CB77" s="1">
        <f ca="1"/>
        <v>0.96973174161176812</v>
      </c>
      <c r="CE77" t="s">
        <v>0</v>
      </c>
      <c r="CF77" s="10"/>
      <c r="CG77" s="10">
        <f ca="1">MIN($CG$7+CD74,0)</f>
        <v>-1.9906524469894618</v>
      </c>
      <c r="CH77" s="10"/>
      <c r="CI77" s="10">
        <f ca="1">MAX($CI$7+CD74,0)</f>
        <v>2.2606606580749294E-2</v>
      </c>
      <c r="CJ77" s="10"/>
      <c r="CM77" t="s">
        <v>0</v>
      </c>
      <c r="CN77" s="1">
        <v>0</v>
      </c>
      <c r="CO77" s="1">
        <f ca="1">_xlfn.NORM.S.DIST(CG77,1)</f>
        <v>2.3259555007774938E-2</v>
      </c>
      <c r="CP77" s="1">
        <f ca="1">1-CO77-CQ77</f>
        <v>0.48575840804912457</v>
      </c>
      <c r="CQ77" s="1">
        <f ca="1">_xlfn.NORM.S.DIST(-CI77,1)</f>
        <v>0.49098203694310044</v>
      </c>
      <c r="CR77" s="1">
        <v>0</v>
      </c>
      <c r="CU77" t="s">
        <v>0</v>
      </c>
      <c r="CV77" s="1">
        <f ca="1"/>
        <v>3.3517643884556124E-3</v>
      </c>
      <c r="CW77" s="1">
        <f ca="1"/>
        <v>6.1539478818350372E-4</v>
      </c>
      <c r="CX77" s="1">
        <f ca="1"/>
        <v>3.4119976663592984E-3</v>
      </c>
      <c r="CY77" s="1">
        <f ca="1"/>
        <v>1.369677077435903E-2</v>
      </c>
      <c r="CZ77" s="1">
        <f ca="1"/>
        <v>0.97892407238264256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>
        <f ca="1">(1-H78)/3</f>
        <v>5.6205095575174351E-3</v>
      </c>
      <c r="G78" s="1">
        <f ca="1">(1-H78)/3*2</f>
        <v>1.124101911503487E-2</v>
      </c>
      <c r="H78" s="1">
        <f ca="1">MIN(HLOOKUP(A73,XBD_part!$2:$7,6,0),1)</f>
        <v>0.98313847132744769</v>
      </c>
      <c r="K78" t="s">
        <v>42</v>
      </c>
      <c r="L78" s="1">
        <f t="shared" si="79"/>
        <v>0</v>
      </c>
      <c r="M78" s="1">
        <f t="shared" si="75"/>
        <v>0</v>
      </c>
      <c r="N78" s="1">
        <f t="shared" ca="1" si="75"/>
        <v>5.6205095575174351E-3</v>
      </c>
      <c r="O78" s="1">
        <f t="shared" ca="1" si="75"/>
        <v>1.124101911503487E-2</v>
      </c>
      <c r="P78" s="1">
        <f t="shared" ca="1" si="75"/>
        <v>0.98313847132744769</v>
      </c>
      <c r="S78" t="s">
        <v>42</v>
      </c>
      <c r="T78" s="1">
        <f t="shared" ca="1" si="80"/>
        <v>0</v>
      </c>
      <c r="U78" s="1">
        <f t="shared" ca="1" si="76"/>
        <v>0</v>
      </c>
      <c r="V78" s="1">
        <f t="shared" ca="1" si="76"/>
        <v>5.6205095575174351E-3</v>
      </c>
      <c r="W78" s="1">
        <f t="shared" ca="1" si="76"/>
        <v>1.124101911503487E-2</v>
      </c>
      <c r="X78" s="1">
        <f t="shared" ca="1" si="76"/>
        <v>0.98313847132744769</v>
      </c>
      <c r="AA78" t="s">
        <v>42</v>
      </c>
      <c r="AB78" s="1">
        <f t="shared" ca="1" si="77"/>
        <v>0</v>
      </c>
      <c r="AC78" s="1">
        <f t="shared" ca="1" si="77"/>
        <v>0</v>
      </c>
      <c r="AD78" s="1">
        <f t="shared" ca="1" si="77"/>
        <v>5.6205095575174351E-3</v>
      </c>
      <c r="AE78" s="1">
        <f t="shared" ca="1" si="77"/>
        <v>1.124101911503487E-2</v>
      </c>
      <c r="AF78" s="1">
        <f t="shared" ca="1" si="77"/>
        <v>0.98313847132744769</v>
      </c>
      <c r="AI78" t="s">
        <v>42</v>
      </c>
      <c r="AJ78" s="1">
        <v>0</v>
      </c>
      <c r="AK78" s="1">
        <v>0</v>
      </c>
      <c r="AL78" s="1">
        <f ca="1">IF(AD78="","",(SUM(AB78:AD78)))</f>
        <v>5.6205095575174351E-3</v>
      </c>
      <c r="AM78" s="1">
        <f ca="1">IFERROR(AE78,"")</f>
        <v>1.124101911503487E-2</v>
      </c>
      <c r="AN78" s="1">
        <f ca="1">IF(AF78="","",(SUM(AF78)))</f>
        <v>0.98313847132744769</v>
      </c>
      <c r="AP78" s="34">
        <f ca="1">IF(AM78&gt;=MAX(AL78,AN78),0,(MAX(AL78,AN78)-AM78)/(2*MAX(AL78,AN78)+MIN(AL78,AN78)))</f>
        <v>0.49287423700556615</v>
      </c>
      <c r="AQ78" t="s">
        <v>42</v>
      </c>
      <c r="AR78" s="1">
        <v>0</v>
      </c>
      <c r="AS78" s="1">
        <v>0</v>
      </c>
      <c r="AT78" s="1">
        <f ca="1">IF(AM78="",AT71,AL78*(1-$AP78))</f>
        <v>2.8503051977735372E-3</v>
      </c>
      <c r="AU78" s="1">
        <f ca="1">IF(AM78="",AU71,AM78+AL78*$AP78+AN78*$AP78)</f>
        <v>0.49857484740111324</v>
      </c>
      <c r="AV78" s="1">
        <f ca="1">IF(AM78="",AV71,AN78*(1-$AP78))</f>
        <v>0.4985748474011133</v>
      </c>
      <c r="AY78" t="s">
        <v>42</v>
      </c>
      <c r="AZ78" s="10"/>
      <c r="BA78" s="10"/>
      <c r="BB78" s="10">
        <f ca="1">_xlfn.NORM.S.INV(IF(AT78=0,0.01%,AT78))</f>
        <v>-2.7645229098122082</v>
      </c>
      <c r="BC78" s="10"/>
      <c r="BD78" s="10">
        <f ca="1">-_xlfn.NORM.S.INV(IF(AV78=0,0.01%,AV78))</f>
        <v>3.5723353981261638E-3</v>
      </c>
      <c r="BG78" t="s">
        <v>42</v>
      </c>
      <c r="BH78" s="10"/>
      <c r="BI78" s="10"/>
      <c r="BJ78" s="10">
        <f ca="1">BB78-$BB$8</f>
        <v>-0.55679727103460408</v>
      </c>
      <c r="BK78" s="10"/>
      <c r="BL78" s="10">
        <f ca="1">BD78-$BD$8</f>
        <v>-1.3513300951613232E-2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ca="1" si="78"/>
        <v>2.8503051977735372E-3</v>
      </c>
      <c r="BS78" s="1">
        <f t="shared" ca="1" si="78"/>
        <v>0.49857484740111324</v>
      </c>
      <c r="BT78" s="1">
        <f t="shared" ca="1" si="78"/>
        <v>0.4985748474011133</v>
      </c>
      <c r="BW78" t="s">
        <v>42</v>
      </c>
      <c r="BX78" s="1">
        <f ca="1"/>
        <v>4.0724385016438443E-4</v>
      </c>
      <c r="BY78" s="1">
        <f ca="1"/>
        <v>8.0286895269611534E-5</v>
      </c>
      <c r="BZ78" s="1">
        <f ca="1"/>
        <v>4.7897875505140055E-4</v>
      </c>
      <c r="CA78" s="1">
        <f ca="1"/>
        <v>2.6985125640029933E-3</v>
      </c>
      <c r="CB78" s="1">
        <f ca="1"/>
        <v>0.99633497793551173</v>
      </c>
      <c r="CE78" t="s">
        <v>42</v>
      </c>
      <c r="CF78" s="10"/>
      <c r="CG78" s="10"/>
      <c r="CH78" s="10">
        <f ca="1">MIN($CH$8+CD74,0)</f>
        <v>-2.2147635157400645</v>
      </c>
      <c r="CI78" s="10"/>
      <c r="CJ78" s="10">
        <f ca="1">MAX($CJ$8+CD74,0)</f>
        <v>1.0047759387278945E-2</v>
      </c>
      <c r="CM78" t="s">
        <v>42</v>
      </c>
      <c r="CN78" s="1">
        <v>0</v>
      </c>
      <c r="CO78" s="1">
        <v>0</v>
      </c>
      <c r="CP78" s="1">
        <f ca="1">_xlfn.NORM.S.DIST(CH78,1)</f>
        <v>1.3388150331591958E-2</v>
      </c>
      <c r="CQ78" s="1">
        <f ca="1">1-CP78-CR78</f>
        <v>0.49062025826471634</v>
      </c>
      <c r="CR78" s="1">
        <f ca="1">_xlfn.NORM.S.DIST(-CJ78,1)</f>
        <v>0.49599159140369176</v>
      </c>
      <c r="CU78" t="s">
        <v>42</v>
      </c>
      <c r="CV78" s="1">
        <f ca="1"/>
        <v>7.9474039407514963E-5</v>
      </c>
      <c r="CW78" s="1">
        <f ca="1"/>
        <v>4.2706636890123208E-5</v>
      </c>
      <c r="CX78" s="1">
        <f ca="1"/>
        <v>3.2598567315980057E-4</v>
      </c>
      <c r="CY78" s="1">
        <f ca="1"/>
        <v>1.7929457826634729E-3</v>
      </c>
      <c r="CZ78" s="1">
        <f ca="1"/>
        <v>0.99775888786787925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>
        <f ca="1"/>
        <v>0</v>
      </c>
      <c r="CW79" s="1">
        <f ca="1"/>
        <v>0</v>
      </c>
      <c r="CX79" s="1">
        <f ca="1"/>
        <v>0</v>
      </c>
      <c r="CY79" s="1">
        <f ca="1"/>
        <v>0</v>
      </c>
      <c r="CZ79" s="1">
        <f ca="1"/>
        <v>1</v>
      </c>
    </row>
    <row r="80" spans="1:104">
      <c r="A80" s="9">
        <f ca="1">IF(RIGHT(A73,2)="12",(VALUE(LEFT(A73,4))+1)*100+1,A73+1)</f>
        <v>201812</v>
      </c>
      <c r="J80" s="9">
        <f ca="1">$A80</f>
        <v>201812</v>
      </c>
      <c r="R80" s="9">
        <f ca="1">$A80</f>
        <v>201812</v>
      </c>
      <c r="Z80" s="9">
        <f ca="1">$A80</f>
        <v>201812</v>
      </c>
      <c r="AH80" s="9">
        <f ca="1">$A80</f>
        <v>201812</v>
      </c>
      <c r="AP80" s="9">
        <f ca="1">$A80</f>
        <v>201812</v>
      </c>
      <c r="AX80" s="9">
        <f ca="1">$A80</f>
        <v>201812</v>
      </c>
      <c r="BF80" s="9">
        <f ca="1">$A80</f>
        <v>201812</v>
      </c>
      <c r="BN80" s="9">
        <f ca="1">$A80</f>
        <v>201812</v>
      </c>
      <c r="BO80" s="9">
        <f>BO73+1</f>
        <v>11</v>
      </c>
      <c r="BV80" s="9">
        <f ca="1">$A80</f>
        <v>201812</v>
      </c>
      <c r="BW80" s="9">
        <f>BW73+1</f>
        <v>11</v>
      </c>
      <c r="CD80" s="9">
        <f ca="1">$A80</f>
        <v>201812</v>
      </c>
      <c r="CE80" s="9">
        <f>CE73+1</f>
        <v>11</v>
      </c>
      <c r="CL80" s="9">
        <f ca="1">$A80</f>
        <v>201812</v>
      </c>
      <c r="CM80" s="9">
        <f>CM73+1</f>
        <v>11</v>
      </c>
      <c r="CT80" s="9">
        <f ca="1">$A80</f>
        <v>201812</v>
      </c>
      <c r="CU80" s="9">
        <f>CU73+1</f>
        <v>11</v>
      </c>
    </row>
    <row r="81" spans="1:104">
      <c r="A81" s="11"/>
      <c r="C81" t="s">
        <v>33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6.8934342965965623E-2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>
        <f ca="1">VLOOKUP(CD80,regress!B:K,10,0)</f>
        <v>2.1619321129783903E-2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0.93528914560077692</v>
      </c>
      <c r="E82" s="1">
        <f ca="1">HLOOKUP(A80,XBD_part!$2:$7,3,0)</f>
        <v>1.4710854399223008E-2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0.93528914560077692</v>
      </c>
      <c r="M82" s="1">
        <f t="shared" ref="M82:P85" ca="1" si="82">IF(TYPE(E82)=1,IF(E82&gt;100%,100%,IF(E82&lt;0,0,E82)),E82)</f>
        <v>1.4710854399223008E-2</v>
      </c>
      <c r="N82" s="1">
        <f t="shared" si="82"/>
        <v>0</v>
      </c>
      <c r="O82" s="1">
        <f t="shared" si="82"/>
        <v>0</v>
      </c>
      <c r="P82" s="1">
        <f t="shared" si="82"/>
        <v>0</v>
      </c>
      <c r="S82" t="s">
        <v>2</v>
      </c>
      <c r="T82" s="1">
        <f ca="1">IFERROR(L82/SUM($L82:$P82),"")</f>
        <v>0.98451489010608106</v>
      </c>
      <c r="U82" s="1">
        <f t="shared" ref="U82:X85" ca="1" si="83">IFERROR(M82/SUM($L82:$P82),"")</f>
        <v>1.5485109893918957E-2</v>
      </c>
      <c r="V82" s="1">
        <f t="shared" ca="1" si="83"/>
        <v>0</v>
      </c>
      <c r="W82" s="1">
        <f t="shared" ca="1" si="83"/>
        <v>0</v>
      </c>
      <c r="X82" s="1">
        <f t="shared" ca="1" si="83"/>
        <v>0</v>
      </c>
      <c r="AA82" t="s">
        <v>2</v>
      </c>
      <c r="AB82" s="1">
        <f ca="1">IFERROR(T82,"")</f>
        <v>0.98451489010608106</v>
      </c>
      <c r="AC82" s="1">
        <f t="shared" ref="AC82:AF85" ca="1" si="84">IFERROR(U82,"")</f>
        <v>1.5485109893918957E-2</v>
      </c>
      <c r="AD82" s="1">
        <f t="shared" ca="1" si="84"/>
        <v>0</v>
      </c>
      <c r="AE82" s="1">
        <f t="shared" ca="1" si="84"/>
        <v>0</v>
      </c>
      <c r="AF82" s="1">
        <f t="shared" ca="1" si="84"/>
        <v>0</v>
      </c>
      <c r="AI82" t="s">
        <v>2</v>
      </c>
      <c r="AJ82" s="1">
        <f ca="1">IFERROR(AB82,"")</f>
        <v>0.98451489010608106</v>
      </c>
      <c r="AK82" s="1">
        <f ca="1">IF(AC82="","",SUM(AC82:AF82))</f>
        <v>1.5485109893918957E-2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0.98451489010608106</v>
      </c>
      <c r="AS82" s="1">
        <f ca="1">IF(AK82="",AS75,MIN(AK82,50%))</f>
        <v>1.5485109893918957E-2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2.1574551282279906</v>
      </c>
      <c r="BB82" s="10"/>
      <c r="BC82" s="10"/>
      <c r="BG82" t="s">
        <v>2</v>
      </c>
      <c r="BH82" s="10"/>
      <c r="BI82" s="10">
        <f ca="1">BA82-$BA$5</f>
        <v>5.8081158685431955E-2</v>
      </c>
      <c r="BJ82" s="10"/>
      <c r="BK82" s="10"/>
      <c r="BO82" t="s">
        <v>2</v>
      </c>
      <c r="BP82" s="1">
        <f ca="1">AR82</f>
        <v>0.98451489010608106</v>
      </c>
      <c r="BQ82" s="1">
        <f t="shared" ref="BQ82:BT85" ca="1" si="85">AS82</f>
        <v>1.5485109893918957E-2</v>
      </c>
      <c r="BR82" s="1">
        <f t="shared" si="85"/>
        <v>0</v>
      </c>
      <c r="BS82" s="1">
        <f t="shared" si="85"/>
        <v>0</v>
      </c>
      <c r="BT82" s="1">
        <f t="shared" si="85"/>
        <v>0</v>
      </c>
      <c r="BW82" t="s">
        <v>2</v>
      </c>
      <c r="BX82" s="1" cm="1">
        <f t="array" aca="1" ref="BX82:CB86" ca="1">MMULT(BX75:CB79,BP82:BT86)</f>
        <v>0.73701103443668969</v>
      </c>
      <c r="BY82" s="1">
        <f ca="1"/>
        <v>2.4662089451575008E-2</v>
      </c>
      <c r="BZ82" s="1">
        <f ca="1"/>
        <v>2.7179248524602965E-2</v>
      </c>
      <c r="CA82" s="1">
        <f ca="1"/>
        <v>3.6167852803678083E-2</v>
      </c>
      <c r="CB82" s="1">
        <f ca="1"/>
        <v>0.17497977478345431</v>
      </c>
      <c r="CE82" t="s">
        <v>2</v>
      </c>
      <c r="CF82" s="10"/>
      <c r="CG82" s="10">
        <f ca="1">MAX($CG$5+CD81,0)</f>
        <v>2.1209932906723425</v>
      </c>
      <c r="CH82" s="10"/>
      <c r="CI82" s="10"/>
      <c r="CJ82" s="10"/>
      <c r="CM82" t="s">
        <v>2</v>
      </c>
      <c r="CN82" s="1">
        <f ca="1">1-CO82</f>
        <v>0.98303881647883828</v>
      </c>
      <c r="CO82" s="1">
        <f ca="1">_xlfn.NORM.S.DIST(-CG82,1)</f>
        <v>1.6961183521161709E-2</v>
      </c>
      <c r="CP82" s="1">
        <v>0</v>
      </c>
      <c r="CQ82" s="1">
        <v>0</v>
      </c>
      <c r="CR82" s="1">
        <v>0</v>
      </c>
      <c r="CU82" t="s">
        <v>2</v>
      </c>
      <c r="CV82" s="1" cm="1">
        <f t="array" aca="1" ref="CV82:CZ86" ca="1">MMULT(CV75:CZ79,CN82:CR86)</f>
        <v>0.81472282956054376</v>
      </c>
      <c r="CW82" s="1">
        <f ca="1"/>
        <v>2.919812126003386E-2</v>
      </c>
      <c r="CX82" s="1">
        <f ca="1"/>
        <v>2.9368564355607609E-2</v>
      </c>
      <c r="CY82" s="1">
        <f ca="1"/>
        <v>2.9382049971682658E-2</v>
      </c>
      <c r="CZ82" s="1">
        <f ca="1"/>
        <v>9.732843485213212E-2</v>
      </c>
    </row>
    <row r="83" spans="1:104">
      <c r="A83" s="11"/>
      <c r="B83" t="s">
        <v>1</v>
      </c>
      <c r="C83" s="1">
        <v>0</v>
      </c>
      <c r="D83" s="1">
        <f ca="1">(1-F83)/3</f>
        <v>0.13681465364257828</v>
      </c>
      <c r="E83" s="1">
        <f ca="1">(1-F83)/3*2</f>
        <v>0.27362930728515655</v>
      </c>
      <c r="F83" s="1">
        <f ca="1">HLOOKUP(A80,XBD_part!$2:$7,4,0)</f>
        <v>0.58955603907226517</v>
      </c>
      <c r="G83" s="1">
        <v>0</v>
      </c>
      <c r="H83" s="1">
        <v>0</v>
      </c>
      <c r="K83" t="s">
        <v>1</v>
      </c>
      <c r="L83" s="1">
        <f t="shared" ref="L83:L85" ca="1" si="86">IF(TYPE(D83)=1,IF(D83&gt;100%,100%,IF(D83&lt;0,0,D83)),D83)</f>
        <v>0.13681465364257828</v>
      </c>
      <c r="M83" s="1">
        <f t="shared" ca="1" si="82"/>
        <v>0.27362930728515655</v>
      </c>
      <c r="N83" s="1">
        <f t="shared" ca="1" si="82"/>
        <v>0.58955603907226517</v>
      </c>
      <c r="O83" s="1">
        <f t="shared" si="82"/>
        <v>0</v>
      </c>
      <c r="P83" s="1">
        <f t="shared" si="82"/>
        <v>0</v>
      </c>
      <c r="S83" t="s">
        <v>1</v>
      </c>
      <c r="T83" s="1">
        <f t="shared" ref="T83:T85" ca="1" si="87">IFERROR(L83/SUM($L83:$P83),"")</f>
        <v>0.13681465364257828</v>
      </c>
      <c r="U83" s="1">
        <f t="shared" ca="1" si="83"/>
        <v>0.27362930728515655</v>
      </c>
      <c r="V83" s="1">
        <f t="shared" ca="1" si="83"/>
        <v>0.58955603907226517</v>
      </c>
      <c r="W83" s="1">
        <f t="shared" ca="1" si="83"/>
        <v>0</v>
      </c>
      <c r="X83" s="1">
        <f t="shared" ca="1" si="83"/>
        <v>0</v>
      </c>
      <c r="AA83" t="s">
        <v>1</v>
      </c>
      <c r="AB83" s="1">
        <f t="shared" ref="AB83:AB85" ca="1" si="88">IFERROR(T83,"")</f>
        <v>0.13681465364257828</v>
      </c>
      <c r="AC83" s="1">
        <f t="shared" ca="1" si="84"/>
        <v>0.27362930728515655</v>
      </c>
      <c r="AD83" s="1">
        <f t="shared" ca="1" si="84"/>
        <v>0.58955603907226517</v>
      </c>
      <c r="AE83" s="1">
        <f t="shared" ca="1" si="84"/>
        <v>0</v>
      </c>
      <c r="AF83" s="1">
        <f t="shared" ca="1" si="84"/>
        <v>0</v>
      </c>
      <c r="AI83" t="s">
        <v>1</v>
      </c>
      <c r="AJ83" s="1">
        <f ca="1">IF(AB83="","",(SUM(AB83)))</f>
        <v>0.13681465364257828</v>
      </c>
      <c r="AK83" s="1">
        <f ca="1">IFERROR(AC83,"")</f>
        <v>0.27362930728515655</v>
      </c>
      <c r="AL83" s="1">
        <f ca="1">IF(AD83="","",(SUM(AD83:AF83)))</f>
        <v>0.58955603907226517</v>
      </c>
      <c r="AM83" s="1">
        <v>0</v>
      </c>
      <c r="AN83" s="1">
        <v>0</v>
      </c>
      <c r="AP83" s="34">
        <f ca="1">IF(AK83&gt;=MAX(AJ83,AL83),0,(MAX(AJ83,AL83)-AK83)/(2*MAX(AJ83,AL83)+MIN(AJ83,AL83)))</f>
        <v>0.24007927201088231</v>
      </c>
      <c r="AQ83" t="s">
        <v>1</v>
      </c>
      <c r="AR83" s="1">
        <f ca="1">IF(AK83="",AR76,AJ83*(1-$AP83))</f>
        <v>0.10396829119564707</v>
      </c>
      <c r="AS83" s="1">
        <f ca="1">IF(AK83="",AS76,AK83+AJ83*$AP83+AL83*$AP83)</f>
        <v>0.44801585440217645</v>
      </c>
      <c r="AT83" s="1">
        <f ca="1">IF(AK83="",AT76,AL83*(1-$AP83))</f>
        <v>0.44801585440217645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-1.2592595946562848</v>
      </c>
      <c r="BA83" s="10"/>
      <c r="BB83" s="10">
        <f ca="1">-_xlfn.NORM.S.INV(IF(AT83=0,0.01%,AT83))</f>
        <v>0.13067588615626469</v>
      </c>
      <c r="BC83" s="10"/>
      <c r="BG83" t="s">
        <v>1</v>
      </c>
      <c r="BH83" s="10">
        <f ca="1">AZ83-$AZ$6</f>
        <v>0.21828772559785925</v>
      </c>
      <c r="BI83" s="10"/>
      <c r="BJ83" s="10">
        <f ca="1">BB83-$BB$6</f>
        <v>4.3127351235158096E-2</v>
      </c>
      <c r="BK83" s="10"/>
      <c r="BO83" t="s">
        <v>1</v>
      </c>
      <c r="BP83" s="1">
        <f t="shared" ref="BP83:BP85" ca="1" si="89">AR83</f>
        <v>0.10396829119564707</v>
      </c>
      <c r="BQ83" s="1">
        <f t="shared" ca="1" si="85"/>
        <v>0.44801585440217645</v>
      </c>
      <c r="BR83" s="1">
        <f t="shared" ca="1" si="85"/>
        <v>0.44801585440217645</v>
      </c>
      <c r="BS83" s="1">
        <f t="shared" si="85"/>
        <v>0</v>
      </c>
      <c r="BT83" s="1">
        <f t="shared" si="85"/>
        <v>0</v>
      </c>
      <c r="BW83" t="s">
        <v>1</v>
      </c>
      <c r="BX83" s="1">
        <f ca="1"/>
        <v>0.12742335908797386</v>
      </c>
      <c r="BY83" s="1">
        <f ca="1"/>
        <v>5.6203081217606745E-3</v>
      </c>
      <c r="BZ83" s="1">
        <f ca="1"/>
        <v>1.1742180478167989E-2</v>
      </c>
      <c r="CA83" s="1">
        <f ca="1"/>
        <v>3.3440729165055486E-2</v>
      </c>
      <c r="CB83" s="1">
        <f ca="1"/>
        <v>0.82177342314704183</v>
      </c>
      <c r="CE83" t="s">
        <v>1</v>
      </c>
      <c r="CF83" s="10">
        <f ca="1">MIN($CF$6+CD81,0)</f>
        <v>-1.4559279991243601</v>
      </c>
      <c r="CG83" s="10"/>
      <c r="CH83" s="10">
        <f ca="1">MAX($CH$6+CD81,0)</f>
        <v>0.10916785605089049</v>
      </c>
      <c r="CI83" s="10"/>
      <c r="CJ83" s="10"/>
      <c r="CM83" t="s">
        <v>1</v>
      </c>
      <c r="CN83" s="1">
        <f ca="1">_xlfn.NORM.S.DIST(CF83,1)</f>
        <v>7.2706262308868758E-2</v>
      </c>
      <c r="CO83" s="1">
        <f ca="1">1-CN83-CP83</f>
        <v>0.4707590601640545</v>
      </c>
      <c r="CP83" s="1">
        <f ca="1">_xlfn.NORM.S.DIST(-CH83,1)</f>
        <v>0.45653467752707672</v>
      </c>
      <c r="CQ83" s="1">
        <v>0</v>
      </c>
      <c r="CR83" s="1">
        <v>0</v>
      </c>
      <c r="CU83" t="s">
        <v>1</v>
      </c>
      <c r="CV83" s="1">
        <f ca="1"/>
        <v>8.0069723565005149E-2</v>
      </c>
      <c r="CW83" s="1">
        <f ca="1"/>
        <v>4.0435763046688961E-3</v>
      </c>
      <c r="CX83" s="1">
        <f ca="1"/>
        <v>9.9197673715535513E-3</v>
      </c>
      <c r="CY83" s="1">
        <f ca="1"/>
        <v>2.773869946895105E-2</v>
      </c>
      <c r="CZ83" s="1">
        <f ca="1"/>
        <v>0.87822823328982147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6.6077713136536653E-2</v>
      </c>
      <c r="F84" s="1">
        <f ca="1">(1-G84)/3*2</f>
        <v>0.13215542627307331</v>
      </c>
      <c r="G84" s="1">
        <f ca="1">HLOOKUP(A80,XBD_part!$2:$7,5,0)</f>
        <v>0.80176686059039004</v>
      </c>
      <c r="H84" s="1">
        <v>0</v>
      </c>
      <c r="K84" t="s">
        <v>0</v>
      </c>
      <c r="L84" s="1">
        <f t="shared" si="86"/>
        <v>0</v>
      </c>
      <c r="M84" s="1">
        <f t="shared" ca="1" si="82"/>
        <v>6.6077713136536653E-2</v>
      </c>
      <c r="N84" s="1">
        <f t="shared" ca="1" si="82"/>
        <v>0.13215542627307331</v>
      </c>
      <c r="O84" s="1">
        <f t="shared" ca="1" si="82"/>
        <v>0.80176686059039004</v>
      </c>
      <c r="P84" s="1">
        <f t="shared" si="82"/>
        <v>0</v>
      </c>
      <c r="S84" t="s">
        <v>0</v>
      </c>
      <c r="T84" s="1">
        <f t="shared" ca="1" si="87"/>
        <v>0</v>
      </c>
      <c r="U84" s="1">
        <f t="shared" ca="1" si="83"/>
        <v>6.6077713136536653E-2</v>
      </c>
      <c r="V84" s="1">
        <f t="shared" ca="1" si="83"/>
        <v>0.13215542627307331</v>
      </c>
      <c r="W84" s="1">
        <f t="shared" ca="1" si="83"/>
        <v>0.80176686059039004</v>
      </c>
      <c r="X84" s="1">
        <f t="shared" ca="1" si="83"/>
        <v>0</v>
      </c>
      <c r="AA84" t="s">
        <v>0</v>
      </c>
      <c r="AB84" s="1">
        <f t="shared" ca="1" si="88"/>
        <v>0</v>
      </c>
      <c r="AC84" s="1">
        <f t="shared" ca="1" si="84"/>
        <v>6.6077713136536653E-2</v>
      </c>
      <c r="AD84" s="1">
        <f t="shared" ca="1" si="84"/>
        <v>0.13215542627307331</v>
      </c>
      <c r="AE84" s="1">
        <f t="shared" ca="1" si="84"/>
        <v>0.80176686059039004</v>
      </c>
      <c r="AF84" s="1">
        <f t="shared" ca="1" si="84"/>
        <v>0</v>
      </c>
      <c r="AI84" t="s">
        <v>0</v>
      </c>
      <c r="AJ84" s="1">
        <v>0</v>
      </c>
      <c r="AK84" s="1">
        <f ca="1">IF(AC84="","",(SUM(AB84:AC84)))</f>
        <v>6.6077713136536653E-2</v>
      </c>
      <c r="AL84" s="1">
        <f ca="1">IFERROR(AD84,"")</f>
        <v>0.13215542627307331</v>
      </c>
      <c r="AM84" s="1">
        <f ca="1">IF(AE84="","",(SUM(AE84:AF84)))</f>
        <v>0.80176686059039004</v>
      </c>
      <c r="AN84" s="1">
        <v>0</v>
      </c>
      <c r="AP84" s="34">
        <f ca="1">IF(AL84&gt;=MAX(AK84,AM84),0,(MAX(AK84,AM84)-AL84)/(2*MAX(AK84,AM84)+MIN(AK84,AM84)))</f>
        <v>0.40105824658005679</v>
      </c>
      <c r="AQ84" t="s">
        <v>0</v>
      </c>
      <c r="AR84" s="1">
        <v>0</v>
      </c>
      <c r="AS84" s="1">
        <f ca="1">IF(AL84="",AS77,AK84*(1-$AP84))</f>
        <v>3.9576701367977279E-2</v>
      </c>
      <c r="AT84" s="1">
        <f ca="1">IF(AL84="",AT77,AL84+AK84*$AP84+AM84*$AP84)</f>
        <v>0.48021164931601135</v>
      </c>
      <c r="AU84" s="1">
        <f ca="1">IF(AL84="",AU77,AM84*(1-$AP84))</f>
        <v>0.4802116493160114</v>
      </c>
      <c r="AV84" s="1">
        <v>0</v>
      </c>
      <c r="AW84" s="1"/>
      <c r="AY84" t="s">
        <v>0</v>
      </c>
      <c r="AZ84" s="10"/>
      <c r="BA84" s="10">
        <f ca="1">_xlfn.NORM.S.INV(IF(AS84=0,0.01%,AS84))</f>
        <v>-1.7556194860245362</v>
      </c>
      <c r="BB84" s="10"/>
      <c r="BC84" s="10">
        <f ca="1">-_xlfn.NORM.S.INV(IF(AU84=0,0.01%,AU84))</f>
        <v>4.9622396697923017E-2</v>
      </c>
      <c r="BG84" t="s">
        <v>0</v>
      </c>
      <c r="BH84" s="10"/>
      <c r="BI84" s="10">
        <f ca="1">BA84-$BA$7</f>
        <v>0.22799508400246515</v>
      </c>
      <c r="BJ84" s="10"/>
      <c r="BK84" s="10">
        <f ca="1">BC84-$BC$7</f>
        <v>1.9977913154713273E-2</v>
      </c>
      <c r="BO84" t="s">
        <v>0</v>
      </c>
      <c r="BP84" s="1">
        <f t="shared" si="89"/>
        <v>0</v>
      </c>
      <c r="BQ84" s="1">
        <f t="shared" ca="1" si="85"/>
        <v>3.9576701367977279E-2</v>
      </c>
      <c r="BR84" s="1">
        <f t="shared" ca="1" si="85"/>
        <v>0.48021164931601135</v>
      </c>
      <c r="BS84" s="1">
        <f t="shared" ca="1" si="85"/>
        <v>0.4802116493160114</v>
      </c>
      <c r="BT84" s="1">
        <f t="shared" si="85"/>
        <v>0</v>
      </c>
      <c r="BW84" t="s">
        <v>0</v>
      </c>
      <c r="BX84" s="1">
        <f ca="1"/>
        <v>6.925077448680368E-3</v>
      </c>
      <c r="BY84" s="1">
        <f ca="1"/>
        <v>6.8961835166953304E-4</v>
      </c>
      <c r="BZ84" s="1">
        <f ca="1"/>
        <v>2.7316028585204323E-3</v>
      </c>
      <c r="CA84" s="1">
        <f ca="1"/>
        <v>1.1024083518042507E-2</v>
      </c>
      <c r="CB84" s="1">
        <f ca="1"/>
        <v>0.97862961782308711</v>
      </c>
      <c r="CE84" t="s">
        <v>0</v>
      </c>
      <c r="CF84" s="10"/>
      <c r="CG84" s="10">
        <f ca="1">MIN($CG$7+CD81,0)</f>
        <v>-1.9619952488972174</v>
      </c>
      <c r="CH84" s="10"/>
      <c r="CI84" s="10">
        <f ca="1">MAX($CI$7+CD81,0)</f>
        <v>5.1263804672993643E-2</v>
      </c>
      <c r="CJ84" s="10"/>
      <c r="CM84" t="s">
        <v>0</v>
      </c>
      <c r="CN84" s="1">
        <v>0</v>
      </c>
      <c r="CO84" s="1">
        <f ca="1">_xlfn.NORM.S.DIST(CG84,1)</f>
        <v>2.4881518700075274E-2</v>
      </c>
      <c r="CP84" s="1">
        <f ca="1">1-CO84-CQ84</f>
        <v>0.495560826375263</v>
      </c>
      <c r="CQ84" s="1">
        <f ca="1">_xlfn.NORM.S.DIST(-CI84,1)</f>
        <v>0.47955765492466174</v>
      </c>
      <c r="CR84" s="1">
        <v>0</v>
      </c>
      <c r="CU84" t="s">
        <v>0</v>
      </c>
      <c r="CV84" s="1">
        <f ca="1"/>
        <v>3.339657552436503E-3</v>
      </c>
      <c r="CW84" s="1">
        <f ca="1"/>
        <v>4.3144824676754571E-4</v>
      </c>
      <c r="CX84" s="1">
        <f ca="1"/>
        <v>2.1690885519320469E-3</v>
      </c>
      <c r="CY84" s="1">
        <f ca="1"/>
        <v>8.4987875258750335E-3</v>
      </c>
      <c r="CZ84" s="1">
        <f ca="1"/>
        <v>0.98556101812298891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>
        <f ca="1">(1-H85)/3</f>
        <v>2.0903954802259889E-2</v>
      </c>
      <c r="G85" s="1">
        <f ca="1">(1-H85)/3*2</f>
        <v>4.1807909604519779E-2</v>
      </c>
      <c r="H85" s="1">
        <f ca="1">MIN(HLOOKUP(A80,XBD_part!$2:$7,6,0),1)</f>
        <v>0.93728813559322033</v>
      </c>
      <c r="K85" t="s">
        <v>42</v>
      </c>
      <c r="L85" s="1">
        <f t="shared" si="86"/>
        <v>0</v>
      </c>
      <c r="M85" s="1">
        <f t="shared" si="82"/>
        <v>0</v>
      </c>
      <c r="N85" s="1">
        <f t="shared" ca="1" si="82"/>
        <v>2.0903954802259889E-2</v>
      </c>
      <c r="O85" s="1">
        <f t="shared" ca="1" si="82"/>
        <v>4.1807909604519779E-2</v>
      </c>
      <c r="P85" s="1">
        <f t="shared" ca="1" si="82"/>
        <v>0.93728813559322033</v>
      </c>
      <c r="S85" t="s">
        <v>42</v>
      </c>
      <c r="T85" s="1">
        <f t="shared" ca="1" si="87"/>
        <v>0</v>
      </c>
      <c r="U85" s="1">
        <f t="shared" ca="1" si="83"/>
        <v>0</v>
      </c>
      <c r="V85" s="1">
        <f t="shared" ca="1" si="83"/>
        <v>2.0903954802259889E-2</v>
      </c>
      <c r="W85" s="1">
        <f t="shared" ca="1" si="83"/>
        <v>4.1807909604519779E-2</v>
      </c>
      <c r="X85" s="1">
        <f t="shared" ca="1" si="83"/>
        <v>0.93728813559322033</v>
      </c>
      <c r="AA85" t="s">
        <v>42</v>
      </c>
      <c r="AB85" s="1">
        <f t="shared" ca="1" si="88"/>
        <v>0</v>
      </c>
      <c r="AC85" s="1">
        <f t="shared" ca="1" si="84"/>
        <v>0</v>
      </c>
      <c r="AD85" s="1">
        <f t="shared" ca="1" si="84"/>
        <v>2.0903954802259889E-2</v>
      </c>
      <c r="AE85" s="1">
        <f t="shared" ca="1" si="84"/>
        <v>4.1807909604519779E-2</v>
      </c>
      <c r="AF85" s="1">
        <f t="shared" ca="1" si="84"/>
        <v>0.93728813559322033</v>
      </c>
      <c r="AI85" t="s">
        <v>42</v>
      </c>
      <c r="AJ85" s="1">
        <v>0</v>
      </c>
      <c r="AK85" s="1">
        <v>0</v>
      </c>
      <c r="AL85" s="1">
        <f ca="1">IF(AD85="","",(SUM(AB85:AD85)))</f>
        <v>2.0903954802259889E-2</v>
      </c>
      <c r="AM85" s="1">
        <f ca="1">IFERROR(AE85,"")</f>
        <v>4.1807909604519779E-2</v>
      </c>
      <c r="AN85" s="1">
        <f ca="1">IF(AF85="","",(SUM(AF85)))</f>
        <v>0.93728813559322033</v>
      </c>
      <c r="AP85" s="34">
        <f ca="1">IF(AM85&gt;=MAX(AL85,AN85),0,(MAX(AL85,AN85)-AM85)/(2*MAX(AL85,AN85)+MIN(AL85,AN85)))</f>
        <v>0.4724292101341282</v>
      </c>
      <c r="AQ85" t="s">
        <v>42</v>
      </c>
      <c r="AR85" s="1">
        <v>0</v>
      </c>
      <c r="AS85" s="1">
        <v>0</v>
      </c>
      <c r="AT85" s="1">
        <f ca="1">IF(AM85="",AT78,AL85*(1-$AP85))</f>
        <v>1.1028315946348734E-2</v>
      </c>
      <c r="AU85" s="1">
        <f ca="1">IF(AM85="",AU78,AM85+AL85*$AP85+AN85*$AP85)</f>
        <v>0.49448584202682566</v>
      </c>
      <c r="AV85" s="1">
        <f ca="1">IF(AM85="",AV78,AN85*(1-$AP85))</f>
        <v>0.49448584202682561</v>
      </c>
      <c r="AW85" s="1"/>
      <c r="AY85" t="s">
        <v>42</v>
      </c>
      <c r="AZ85" s="10"/>
      <c r="BA85" s="10"/>
      <c r="BB85" s="10">
        <f ca="1">_xlfn.NORM.S.INV(IF(AT85=0,0.01%,AT85))</f>
        <v>-2.289391218762364</v>
      </c>
      <c r="BC85" s="10"/>
      <c r="BD85" s="10">
        <f ca="1">-_xlfn.NORM.S.INV(IF(AV85=0,0.01%,AV85))</f>
        <v>1.3822384420630867E-2</v>
      </c>
      <c r="BG85" t="s">
        <v>42</v>
      </c>
      <c r="BH85" s="10"/>
      <c r="BI85" s="10"/>
      <c r="BJ85" s="10">
        <f ca="1">BB85-$BB$8</f>
        <v>-8.1665579984759873E-2</v>
      </c>
      <c r="BK85" s="10"/>
      <c r="BL85" s="10">
        <f ca="1">BD85-$BD$8</f>
        <v>-3.263251929108528E-3</v>
      </c>
      <c r="BO85" t="s">
        <v>42</v>
      </c>
      <c r="BP85" s="1">
        <f t="shared" si="89"/>
        <v>0</v>
      </c>
      <c r="BQ85" s="1">
        <f t="shared" si="85"/>
        <v>0</v>
      </c>
      <c r="BR85" s="1">
        <f t="shared" ca="1" si="85"/>
        <v>1.1028315946348734E-2</v>
      </c>
      <c r="BS85" s="1">
        <f t="shared" ca="1" si="85"/>
        <v>0.49448584202682566</v>
      </c>
      <c r="BT85" s="1">
        <f t="shared" ca="1" si="85"/>
        <v>0.49448584202682561</v>
      </c>
      <c r="BW85" t="s">
        <v>42</v>
      </c>
      <c r="BX85" s="1">
        <f ca="1"/>
        <v>4.0928492569755165E-4</v>
      </c>
      <c r="BY85" s="1">
        <f ca="1"/>
        <v>6.1232416905206049E-5</v>
      </c>
      <c r="BZ85" s="1">
        <f ca="1"/>
        <v>2.9574102907309254E-4</v>
      </c>
      <c r="CA85" s="1">
        <f ca="1"/>
        <v>1.5643874353815513E-3</v>
      </c>
      <c r="CB85" s="1">
        <f ca="1"/>
        <v>0.99766935419294267</v>
      </c>
      <c r="CE85" t="s">
        <v>42</v>
      </c>
      <c r="CF85" s="10"/>
      <c r="CG85" s="10"/>
      <c r="CH85" s="10">
        <f ca="1">MIN($CH$8+CD81,0)</f>
        <v>-2.1861063176478202</v>
      </c>
      <c r="CI85" s="10"/>
      <c r="CJ85" s="10">
        <f ca="1">MAX($CJ$8+CD81,0)</f>
        <v>3.8704957479523294E-2</v>
      </c>
      <c r="CM85" t="s">
        <v>42</v>
      </c>
      <c r="CN85" s="1">
        <v>0</v>
      </c>
      <c r="CO85" s="1">
        <v>0</v>
      </c>
      <c r="CP85" s="1">
        <f ca="1">_xlfn.NORM.S.DIST(CH85,1)</f>
        <v>1.4403913949899417E-2</v>
      </c>
      <c r="CQ85" s="1">
        <f ca="1">1-CP85-CR85</f>
        <v>0.50103327561225808</v>
      </c>
      <c r="CR85" s="1">
        <f ca="1">_xlfn.NORM.S.DIST(-CJ85,1)</f>
        <v>0.48456281043784255</v>
      </c>
      <c r="CU85" t="s">
        <v>42</v>
      </c>
      <c r="CV85" s="1">
        <f ca="1"/>
        <v>8.1231105584018981E-5</v>
      </c>
      <c r="CW85" s="1">
        <f ca="1"/>
        <v>2.9563528635403045E-5</v>
      </c>
      <c r="CX85" s="1">
        <f ca="1"/>
        <v>2.0686822704878523E-4</v>
      </c>
      <c r="CY85" s="1">
        <f ca="1"/>
        <v>1.0546544234426149E-3</v>
      </c>
      <c r="CZ85" s="1">
        <f ca="1"/>
        <v>0.99862768271528934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>
        <f ca="1"/>
        <v>0</v>
      </c>
      <c r="CW86" s="1">
        <f ca="1"/>
        <v>0</v>
      </c>
      <c r="CX86" s="1">
        <f ca="1"/>
        <v>0</v>
      </c>
      <c r="CY86" s="1">
        <f ca="1"/>
        <v>0</v>
      </c>
      <c r="CZ86" s="1">
        <f ca="1"/>
        <v>1</v>
      </c>
    </row>
    <row r="87" spans="1:104">
      <c r="A87" s="9">
        <f ca="1">IF(RIGHT(A80,2)="12",(VALUE(LEFT(A80,4))+1)*100+1,A80+1)</f>
        <v>201901</v>
      </c>
      <c r="J87" s="9">
        <f ca="1">$A87</f>
        <v>201901</v>
      </c>
      <c r="R87" s="9">
        <f ca="1">$A87</f>
        <v>201901</v>
      </c>
      <c r="Z87" s="9">
        <f ca="1">$A87</f>
        <v>201901</v>
      </c>
      <c r="AH87" s="9">
        <f ca="1">$A87</f>
        <v>201901</v>
      </c>
      <c r="AP87" s="9">
        <f ca="1">$A87</f>
        <v>201901</v>
      </c>
      <c r="AX87" s="9">
        <f ca="1">$A87</f>
        <v>201901</v>
      </c>
      <c r="BF87" s="9">
        <f ca="1">$A87</f>
        <v>201901</v>
      </c>
      <c r="BN87" s="9">
        <f ca="1">$A87</f>
        <v>201901</v>
      </c>
      <c r="BO87" s="9">
        <f>BO80+1</f>
        <v>12</v>
      </c>
      <c r="BV87" s="9">
        <f ca="1">$A87</f>
        <v>201901</v>
      </c>
      <c r="BW87" s="9">
        <f>BW80+1</f>
        <v>12</v>
      </c>
      <c r="CD87" s="9">
        <f ca="1">$A87</f>
        <v>201901</v>
      </c>
      <c r="CE87" s="9">
        <f>CE80+1</f>
        <v>12</v>
      </c>
      <c r="CL87" s="9">
        <f ca="1">$A87</f>
        <v>201901</v>
      </c>
      <c r="CM87" s="9">
        <f>CM80+1</f>
        <v>12</v>
      </c>
      <c r="CT87" s="9">
        <f ca="1">$A87</f>
        <v>201901</v>
      </c>
      <c r="CU87" s="9">
        <f>CU80+1</f>
        <v>12</v>
      </c>
    </row>
    <row r="88" spans="1:104">
      <c r="A88" s="11"/>
      <c r="C88" t="s">
        <v>33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-0.29672327840947321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>
        <f ca="1">VLOOKUP(CD87,regress!B:K,10,0)</f>
        <v>-6.6437176382964924E-4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0.93452541751625162</v>
      </c>
      <c r="E89" s="1">
        <f ca="1">HLOOKUP(A87,XBD_part!$2:$7,3,0)</f>
        <v>1.5474582483748353E-2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0.93452541751625162</v>
      </c>
      <c r="M89" s="1">
        <f t="shared" ref="M89:P92" ca="1" si="90">IF(TYPE(E89)=1,IF(E89&gt;100%,100%,IF(E89&lt;0,0,E89)),E89)</f>
        <v>1.5474582483748353E-2</v>
      </c>
      <c r="N89" s="1">
        <f t="shared" si="90"/>
        <v>0</v>
      </c>
      <c r="O89" s="1">
        <f t="shared" si="90"/>
        <v>0</v>
      </c>
      <c r="P89" s="1">
        <f t="shared" si="90"/>
        <v>0</v>
      </c>
      <c r="S89" t="s">
        <v>2</v>
      </c>
      <c r="T89" s="1">
        <f ca="1">IFERROR(L89/SUM($L89:$P89),"")</f>
        <v>0.98371096580658068</v>
      </c>
      <c r="U89" s="1">
        <f t="shared" ref="U89:X92" ca="1" si="91">IFERROR(M89/SUM($L89:$P89),"")</f>
        <v>1.628903419341932E-2</v>
      </c>
      <c r="V89" s="1">
        <f t="shared" ca="1" si="91"/>
        <v>0</v>
      </c>
      <c r="W89" s="1">
        <f t="shared" ca="1" si="91"/>
        <v>0</v>
      </c>
      <c r="X89" s="1">
        <f t="shared" ca="1" si="91"/>
        <v>0</v>
      </c>
      <c r="AA89" t="s">
        <v>2</v>
      </c>
      <c r="AB89" s="1">
        <f ca="1">IFERROR(T89,"")</f>
        <v>0.98371096580658068</v>
      </c>
      <c r="AC89" s="1">
        <f t="shared" ref="AC89:AF92" ca="1" si="92">IFERROR(U89,"")</f>
        <v>1.628903419341932E-2</v>
      </c>
      <c r="AD89" s="1">
        <f t="shared" ca="1" si="92"/>
        <v>0</v>
      </c>
      <c r="AE89" s="1">
        <f t="shared" ca="1" si="92"/>
        <v>0</v>
      </c>
      <c r="AF89" s="1">
        <f t="shared" ca="1" si="92"/>
        <v>0</v>
      </c>
      <c r="AI89" t="s">
        <v>2</v>
      </c>
      <c r="AJ89" s="1">
        <f ca="1">IFERROR(AB89,"")</f>
        <v>0.98371096580658068</v>
      </c>
      <c r="AK89" s="1">
        <f ca="1">IF(AC89="","",SUM(AC89:AF89))</f>
        <v>1.628903419341932E-2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0.98371096580658068</v>
      </c>
      <c r="AS89" s="1">
        <f ca="1">IF(AK89="",AS82,MIN(AK89,50%))</f>
        <v>1.628903419341932E-2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2.1372450161680874</v>
      </c>
      <c r="BB89" s="10"/>
      <c r="BC89" s="10"/>
      <c r="BG89" t="s">
        <v>2</v>
      </c>
      <c r="BH89" s="10"/>
      <c r="BI89" s="10">
        <f ca="1">BA89-$BA$5</f>
        <v>3.7871046625528759E-2</v>
      </c>
      <c r="BJ89" s="10"/>
      <c r="BK89" s="10"/>
      <c r="BO89" t="s">
        <v>2</v>
      </c>
      <c r="BP89" s="1">
        <f ca="1">AR89</f>
        <v>0.98371096580658068</v>
      </c>
      <c r="BQ89" s="1">
        <f t="shared" ref="BQ89:BT92" ca="1" si="93">AS89</f>
        <v>1.628903419341932E-2</v>
      </c>
      <c r="BR89" s="1">
        <f t="shared" si="93"/>
        <v>0</v>
      </c>
      <c r="BS89" s="1">
        <f t="shared" si="93"/>
        <v>0</v>
      </c>
      <c r="BT89" s="1">
        <f t="shared" si="93"/>
        <v>0</v>
      </c>
      <c r="BW89" t="s">
        <v>2</v>
      </c>
      <c r="BX89" s="1" cm="1">
        <f t="array" aca="1" ref="BX89:CB93" ca="1">MMULT(BX82:CB86,BP89:BT93)</f>
        <v>0.72656430667356953</v>
      </c>
      <c r="BY89" s="1">
        <f ca="1"/>
        <v>2.3557185434984178E-2</v>
      </c>
      <c r="BZ89" s="1">
        <f ca="1"/>
        <v>2.6229772572250096E-2</v>
      </c>
      <c r="CA89" s="1">
        <f ca="1"/>
        <v>3.1129247934720869E-2</v>
      </c>
      <c r="CB89" s="1">
        <f ca="1"/>
        <v>0.19251948738447536</v>
      </c>
      <c r="CE89" t="s">
        <v>2</v>
      </c>
      <c r="CF89" s="10"/>
      <c r="CG89" s="10">
        <f ca="1">MAX($CG$5+CD88,0)</f>
        <v>2.0987095977787291</v>
      </c>
      <c r="CH89" s="10"/>
      <c r="CI89" s="10"/>
      <c r="CJ89" s="10"/>
      <c r="CM89" t="s">
        <v>2</v>
      </c>
      <c r="CN89" s="1">
        <f ca="1">1-CO89</f>
        <v>0.98207874595281408</v>
      </c>
      <c r="CO89" s="1">
        <f ca="1">_xlfn.NORM.S.DIST(-CG89,1)</f>
        <v>1.7921254047185881E-2</v>
      </c>
      <c r="CP89" s="1">
        <v>0</v>
      </c>
      <c r="CQ89" s="1">
        <v>0</v>
      </c>
      <c r="CR89" s="1">
        <v>0</v>
      </c>
      <c r="CU89" t="s">
        <v>2</v>
      </c>
      <c r="CV89" s="1" cm="1">
        <f t="array" aca="1" ref="CV89:CZ93" ca="1">MMULT(CV82:CZ86,CN89:CR93)</f>
        <v>0.80215637028210263</v>
      </c>
      <c r="CW89" s="1">
        <f ca="1"/>
        <v>2.8869768076691511E-2</v>
      </c>
      <c r="CX89" s="1">
        <f ca="1"/>
        <v>2.831843566011524E-2</v>
      </c>
      <c r="CY89" s="1">
        <f ca="1"/>
        <v>2.8828443319673491E-2</v>
      </c>
      <c r="CZ89" s="1">
        <f ca="1"/>
        <v>0.11182698266141709</v>
      </c>
    </row>
    <row r="90" spans="1:104">
      <c r="A90" s="11"/>
      <c r="B90" t="s">
        <v>1</v>
      </c>
      <c r="C90" s="1">
        <v>0</v>
      </c>
      <c r="D90" s="1">
        <f ca="1">(1-F90)/3</f>
        <v>9.6040490078079202E-2</v>
      </c>
      <c r="E90" s="1">
        <f ca="1">(1-F90)/3*2</f>
        <v>0.1920809801561584</v>
      </c>
      <c r="F90" s="1">
        <f ca="1">HLOOKUP(A87,XBD_part!$2:$7,4,0)</f>
        <v>0.71187852976576238</v>
      </c>
      <c r="G90" s="1">
        <v>0</v>
      </c>
      <c r="H90" s="1">
        <v>0</v>
      </c>
      <c r="K90" t="s">
        <v>1</v>
      </c>
      <c r="L90" s="1">
        <f t="shared" ref="L90:L92" ca="1" si="94">IF(TYPE(D90)=1,IF(D90&gt;100%,100%,IF(D90&lt;0,0,D90)),D90)</f>
        <v>9.6040490078079202E-2</v>
      </c>
      <c r="M90" s="1">
        <f t="shared" ca="1" si="90"/>
        <v>0.1920809801561584</v>
      </c>
      <c r="N90" s="1">
        <f t="shared" ca="1" si="90"/>
        <v>0.71187852976576238</v>
      </c>
      <c r="O90" s="1">
        <f t="shared" si="90"/>
        <v>0</v>
      </c>
      <c r="P90" s="1">
        <f t="shared" si="90"/>
        <v>0</v>
      </c>
      <c r="S90" t="s">
        <v>1</v>
      </c>
      <c r="T90" s="1">
        <f t="shared" ref="T90:T92" ca="1" si="95">IFERROR(L90/SUM($L90:$P90),"")</f>
        <v>9.6040490078079202E-2</v>
      </c>
      <c r="U90" s="1">
        <f t="shared" ca="1" si="91"/>
        <v>0.1920809801561584</v>
      </c>
      <c r="V90" s="1">
        <f t="shared" ca="1" si="91"/>
        <v>0.71187852976576238</v>
      </c>
      <c r="W90" s="1">
        <f t="shared" ca="1" si="91"/>
        <v>0</v>
      </c>
      <c r="X90" s="1">
        <f t="shared" ca="1" si="91"/>
        <v>0</v>
      </c>
      <c r="AA90" t="s">
        <v>1</v>
      </c>
      <c r="AB90" s="1">
        <f t="shared" ref="AB90:AB92" ca="1" si="96">IFERROR(T90,"")</f>
        <v>9.6040490078079202E-2</v>
      </c>
      <c r="AC90" s="1">
        <f t="shared" ca="1" si="92"/>
        <v>0.1920809801561584</v>
      </c>
      <c r="AD90" s="1">
        <f t="shared" ca="1" si="92"/>
        <v>0.71187852976576238</v>
      </c>
      <c r="AE90" s="1">
        <f t="shared" ca="1" si="92"/>
        <v>0</v>
      </c>
      <c r="AF90" s="1">
        <f t="shared" ca="1" si="92"/>
        <v>0</v>
      </c>
      <c r="AI90" t="s">
        <v>1</v>
      </c>
      <c r="AJ90" s="1">
        <f ca="1">IF(AB90="","",(SUM(AB90)))</f>
        <v>9.6040490078079202E-2</v>
      </c>
      <c r="AK90" s="1">
        <f ca="1">IFERROR(AC90,"")</f>
        <v>0.1920809801561584</v>
      </c>
      <c r="AL90" s="1">
        <f ca="1">IF(AD90="","",(SUM(AD90:AF90)))</f>
        <v>0.71187852976576238</v>
      </c>
      <c r="AM90" s="1">
        <v>0</v>
      </c>
      <c r="AN90" s="1">
        <v>0</v>
      </c>
      <c r="AP90" s="34">
        <f ca="1">IF(AK90&gt;=MAX(AJ90,AL90),0,(MAX(AJ90,AL90)-AK90)/(2*MAX(AJ90,AL90)+MIN(AJ90,AL90)))</f>
        <v>0.34201762579701905</v>
      </c>
      <c r="AQ90" t="s">
        <v>1</v>
      </c>
      <c r="AR90" s="1">
        <f ca="1">IF(AK90="",AR83,AJ90*(1-$AP90))</f>
        <v>6.3192949681192379E-2</v>
      </c>
      <c r="AS90" s="1">
        <f ca="1">IF(AK90="",AS83,AK90+AJ90*$AP90+AL90*$AP90)</f>
        <v>0.46840352515940381</v>
      </c>
      <c r="AT90" s="1">
        <f ca="1">IF(AK90="",AT83,AL90*(1-$AP90))</f>
        <v>0.46840352515940376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-1.5285102549593428</v>
      </c>
      <c r="BA90" s="10"/>
      <c r="BB90" s="10">
        <f ca="1">-_xlfn.NORM.S.INV(IF(AT90=0,0.01%,AT90))</f>
        <v>7.9283600277619798E-2</v>
      </c>
      <c r="BC90" s="10"/>
      <c r="BG90" t="s">
        <v>1</v>
      </c>
      <c r="BH90" s="10">
        <f ca="1">AZ90-$AZ$6</f>
        <v>-5.0962934705198748E-2</v>
      </c>
      <c r="BI90" s="10"/>
      <c r="BJ90" s="10">
        <f ca="1">BB90-$BB$6</f>
        <v>-8.2649346434867932E-3</v>
      </c>
      <c r="BK90" s="10"/>
      <c r="BO90" t="s">
        <v>1</v>
      </c>
      <c r="BP90" s="1">
        <f t="shared" ref="BP90:BP92" ca="1" si="97">AR90</f>
        <v>6.3192949681192379E-2</v>
      </c>
      <c r="BQ90" s="1">
        <f t="shared" ca="1" si="93"/>
        <v>0.46840352515940381</v>
      </c>
      <c r="BR90" s="1">
        <f t="shared" ca="1" si="93"/>
        <v>0.46840352515940376</v>
      </c>
      <c r="BS90" s="1">
        <f t="shared" si="93"/>
        <v>0</v>
      </c>
      <c r="BT90" s="1">
        <f t="shared" si="93"/>
        <v>0</v>
      </c>
      <c r="BW90" t="s">
        <v>1</v>
      </c>
      <c r="BX90" s="1">
        <f ca="1"/>
        <v>0.12570291948308074</v>
      </c>
      <c r="BY90" s="1">
        <f ca="1"/>
        <v>4.7082524291268465E-3</v>
      </c>
      <c r="BZ90" s="1">
        <f ca="1"/>
        <v>9.5099820842267091E-3</v>
      </c>
      <c r="CA90" s="1">
        <f ca="1"/>
        <v>2.2088237338006918E-2</v>
      </c>
      <c r="CB90" s="1">
        <f ca="1"/>
        <v>0.83799060866555863</v>
      </c>
      <c r="CE90" t="s">
        <v>1</v>
      </c>
      <c r="CF90" s="10">
        <f ca="1">MIN($CF$6+CD88,0)</f>
        <v>-1.4782116920179738</v>
      </c>
      <c r="CG90" s="10"/>
      <c r="CH90" s="10">
        <f ca="1">MAX($CH$6+CD88,0)</f>
        <v>8.6884163157276942E-2</v>
      </c>
      <c r="CI90" s="10"/>
      <c r="CJ90" s="10"/>
      <c r="CM90" t="s">
        <v>1</v>
      </c>
      <c r="CN90" s="1">
        <f ca="1">_xlfn.NORM.S.DIST(CF90,1)</f>
        <v>6.9675562685610065E-2</v>
      </c>
      <c r="CO90" s="1">
        <f ca="1">1-CN90-CP90</f>
        <v>0.46494264337364283</v>
      </c>
      <c r="CP90" s="1">
        <f ca="1">_xlfn.NORM.S.DIST(-CH90,1)</f>
        <v>0.46538179394074713</v>
      </c>
      <c r="CQ90" s="1">
        <v>0</v>
      </c>
      <c r="CR90" s="1">
        <v>0</v>
      </c>
      <c r="CU90" t="s">
        <v>1</v>
      </c>
      <c r="CV90" s="1">
        <f ca="1"/>
        <v>7.8916512161798749E-2</v>
      </c>
      <c r="CW90" s="1">
        <f ca="1"/>
        <v>3.5492101922293372E-3</v>
      </c>
      <c r="CX90" s="1">
        <f ca="1"/>
        <v>7.0996149129768432E-3</v>
      </c>
      <c r="CY90" s="1">
        <f ca="1"/>
        <v>1.8518791555226066E-2</v>
      </c>
      <c r="CZ90" s="1">
        <f ca="1"/>
        <v>0.89191587117776916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1.3087292239218526E-5</v>
      </c>
      <c r="F91" s="1">
        <f ca="1">(1-G91)/3*2</f>
        <v>2.6174584478437051E-5</v>
      </c>
      <c r="G91" s="1">
        <f ca="1">HLOOKUP(A87,XBD_part!$2:$7,5,0)</f>
        <v>0.99996073812328234</v>
      </c>
      <c r="H91" s="1">
        <v>0</v>
      </c>
      <c r="K91" t="s">
        <v>0</v>
      </c>
      <c r="L91" s="1">
        <f t="shared" si="94"/>
        <v>0</v>
      </c>
      <c r="M91" s="1">
        <f t="shared" ca="1" si="90"/>
        <v>1.3087292239218526E-5</v>
      </c>
      <c r="N91" s="1">
        <f t="shared" ca="1" si="90"/>
        <v>2.6174584478437051E-5</v>
      </c>
      <c r="O91" s="1">
        <f t="shared" ca="1" si="90"/>
        <v>0.99996073812328234</v>
      </c>
      <c r="P91" s="1">
        <f t="shared" si="90"/>
        <v>0</v>
      </c>
      <c r="S91" t="s">
        <v>0</v>
      </c>
      <c r="T91" s="1">
        <f t="shared" ca="1" si="95"/>
        <v>0</v>
      </c>
      <c r="U91" s="1">
        <f t="shared" ca="1" si="91"/>
        <v>1.3087292239218526E-5</v>
      </c>
      <c r="V91" s="1">
        <f t="shared" ca="1" si="91"/>
        <v>2.6174584478437051E-5</v>
      </c>
      <c r="W91" s="1">
        <f t="shared" ca="1" si="91"/>
        <v>0.99996073812328234</v>
      </c>
      <c r="X91" s="1">
        <f t="shared" ca="1" si="91"/>
        <v>0</v>
      </c>
      <c r="AA91" t="s">
        <v>0</v>
      </c>
      <c r="AB91" s="1">
        <f t="shared" ca="1" si="96"/>
        <v>0</v>
      </c>
      <c r="AC91" s="1">
        <f t="shared" ca="1" si="92"/>
        <v>1.3087292239218526E-5</v>
      </c>
      <c r="AD91" s="1">
        <f t="shared" ca="1" si="92"/>
        <v>2.6174584478437051E-5</v>
      </c>
      <c r="AE91" s="1">
        <f t="shared" ca="1" si="92"/>
        <v>0.99996073812328234</v>
      </c>
      <c r="AF91" s="1">
        <f t="shared" ca="1" si="92"/>
        <v>0</v>
      </c>
      <c r="AI91" t="s">
        <v>0</v>
      </c>
      <c r="AJ91" s="1">
        <v>0</v>
      </c>
      <c r="AK91" s="1">
        <f ca="1">IF(AC91="","",(SUM(AB91:AC91)))</f>
        <v>1.3087292239218526E-5</v>
      </c>
      <c r="AL91" s="1">
        <f ca="1">IFERROR(AD91,"")</f>
        <v>2.6174584478437051E-5</v>
      </c>
      <c r="AM91" s="1">
        <f ca="1">IF(AE91="","",(SUM(AE91:AF91)))</f>
        <v>0.99996073812328234</v>
      </c>
      <c r="AN91" s="1">
        <v>0</v>
      </c>
      <c r="AP91" s="34">
        <f ca="1">IF(AL91&gt;=MAX(AK91,AM91),0,(MAX(AK91,AM91)-AL91)/(2*MAX(AK91,AM91)+MIN(AK91,AM91)))</f>
        <v>0.49998364034944215</v>
      </c>
      <c r="AQ91" t="s">
        <v>0</v>
      </c>
      <c r="AR91" s="1">
        <v>0</v>
      </c>
      <c r="AS91" s="1">
        <f ca="1">IF(AL91="",AS84,AK91*(1-$AP91))</f>
        <v>6.5438602231370444E-6</v>
      </c>
      <c r="AT91" s="1">
        <f ca="1">IF(AL91="",AT84,AL91+AK91*$AP91+AM91*$AP91)</f>
        <v>0.49999672806988843</v>
      </c>
      <c r="AU91" s="1">
        <f ca="1">IF(AL91="",AU84,AM91*(1-$AP91))</f>
        <v>0.49999672806988837</v>
      </c>
      <c r="AV91" s="1">
        <v>0</v>
      </c>
      <c r="AW91" s="1"/>
      <c r="AY91" t="s">
        <v>0</v>
      </c>
      <c r="AZ91" s="10"/>
      <c r="BA91" s="10">
        <f ca="1">_xlfn.NORM.S.INV(IF(AS91=0,0.01%,AS91))</f>
        <v>-4.3586332861174943</v>
      </c>
      <c r="BB91" s="10"/>
      <c r="BC91" s="10">
        <f ca="1">-_xlfn.NORM.S.INV(IF(AU91=0,0.01%,AU91))</f>
        <v>8.2015125305095984E-6</v>
      </c>
      <c r="BG91" t="s">
        <v>0</v>
      </c>
      <c r="BH91" s="10"/>
      <c r="BI91" s="10">
        <f ca="1">BA91-$BA$7</f>
        <v>-2.375018716090493</v>
      </c>
      <c r="BJ91" s="10"/>
      <c r="BK91" s="10">
        <f ca="1">BC91-$BC$7</f>
        <v>-2.9636282030679233E-2</v>
      </c>
      <c r="BO91" t="s">
        <v>0</v>
      </c>
      <c r="BP91" s="1">
        <f t="shared" si="97"/>
        <v>0</v>
      </c>
      <c r="BQ91" s="1">
        <f t="shared" ca="1" si="93"/>
        <v>6.5438602231370444E-6</v>
      </c>
      <c r="BR91" s="1">
        <f t="shared" ca="1" si="93"/>
        <v>0.49999672806988843</v>
      </c>
      <c r="BS91" s="1">
        <f t="shared" ca="1" si="93"/>
        <v>0.49999672806988837</v>
      </c>
      <c r="BT91" s="1">
        <f t="shared" si="93"/>
        <v>0</v>
      </c>
      <c r="BW91" t="s">
        <v>0</v>
      </c>
      <c r="BX91" s="1">
        <f ca="1"/>
        <v>6.8558536431230161E-3</v>
      </c>
      <c r="BY91" s="1">
        <f ca="1"/>
        <v>4.3584036551754955E-4</v>
      </c>
      <c r="BZ91" s="1">
        <f ca="1"/>
        <v>2.0205685625065625E-3</v>
      </c>
      <c r="CA91" s="1">
        <f ca="1"/>
        <v>6.7119560487061414E-3</v>
      </c>
      <c r="CB91" s="1">
        <f ca="1"/>
        <v>0.98397578138014663</v>
      </c>
      <c r="CE91" t="s">
        <v>0</v>
      </c>
      <c r="CF91" s="10"/>
      <c r="CG91" s="10">
        <f ca="1">MIN($CG$7+CD88,0)</f>
        <v>-1.9842789417908311</v>
      </c>
      <c r="CH91" s="10"/>
      <c r="CI91" s="10">
        <f ca="1">MAX($CI$7+CD88,0)</f>
        <v>2.8980111779380095E-2</v>
      </c>
      <c r="CJ91" s="10"/>
      <c r="CM91" t="s">
        <v>0</v>
      </c>
      <c r="CN91" s="1">
        <v>0</v>
      </c>
      <c r="CO91" s="1">
        <f ca="1">_xlfn.NORM.S.DIST(CG91,1)</f>
        <v>2.3612376196324798E-2</v>
      </c>
      <c r="CP91" s="1">
        <f ca="1">1-CO91-CQ91</f>
        <v>0.48794739758726369</v>
      </c>
      <c r="CQ91" s="1">
        <f ca="1">_xlfn.NORM.S.DIST(-CI91,1)</f>
        <v>0.48844022621641148</v>
      </c>
      <c r="CR91" s="1">
        <v>0</v>
      </c>
      <c r="CU91" t="s">
        <v>0</v>
      </c>
      <c r="CV91" s="1">
        <f ca="1"/>
        <v>3.309868100371934E-3</v>
      </c>
      <c r="CW91" s="1">
        <f ca="1"/>
        <v>3.116668746502049E-4</v>
      </c>
      <c r="CX91" s="1">
        <f ca="1"/>
        <v>1.3748454377220016E-3</v>
      </c>
      <c r="CY91" s="1">
        <f ca="1"/>
        <v>5.2488819183670607E-3</v>
      </c>
      <c r="CZ91" s="1">
        <f ca="1"/>
        <v>0.98975473766888888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5.2315685747558925E-2</v>
      </c>
      <c r="G92" s="1">
        <f ca="1">(1-H92)/3*2</f>
        <v>0.10463137149511785</v>
      </c>
      <c r="H92" s="1">
        <f ca="1">MIN(HLOOKUP(A87,XBD_part!$2:$7,6,0),1)</f>
        <v>0.84305294275732323</v>
      </c>
      <c r="K92" t="s">
        <v>42</v>
      </c>
      <c r="L92" s="1">
        <f t="shared" si="94"/>
        <v>0</v>
      </c>
      <c r="M92" s="1">
        <f t="shared" si="90"/>
        <v>0</v>
      </c>
      <c r="N92" s="1">
        <f t="shared" ca="1" si="90"/>
        <v>5.2315685747558925E-2</v>
      </c>
      <c r="O92" s="1">
        <f t="shared" ca="1" si="90"/>
        <v>0.10463137149511785</v>
      </c>
      <c r="P92" s="1">
        <f t="shared" ca="1" si="90"/>
        <v>0.84305294275732323</v>
      </c>
      <c r="S92" t="s">
        <v>42</v>
      </c>
      <c r="T92" s="1">
        <f t="shared" ca="1" si="95"/>
        <v>0</v>
      </c>
      <c r="U92" s="1">
        <f t="shared" ca="1" si="91"/>
        <v>0</v>
      </c>
      <c r="V92" s="1">
        <f t="shared" ca="1" si="91"/>
        <v>5.2315685747558925E-2</v>
      </c>
      <c r="W92" s="1">
        <f t="shared" ca="1" si="91"/>
        <v>0.10463137149511785</v>
      </c>
      <c r="X92" s="1">
        <f t="shared" ca="1" si="91"/>
        <v>0.84305294275732323</v>
      </c>
      <c r="AA92" t="s">
        <v>42</v>
      </c>
      <c r="AB92" s="1">
        <f t="shared" ca="1" si="96"/>
        <v>0</v>
      </c>
      <c r="AC92" s="1">
        <f t="shared" ca="1" si="92"/>
        <v>0</v>
      </c>
      <c r="AD92" s="1">
        <f t="shared" ca="1" si="92"/>
        <v>5.2315685747558925E-2</v>
      </c>
      <c r="AE92" s="1">
        <f t="shared" ca="1" si="92"/>
        <v>0.10463137149511785</v>
      </c>
      <c r="AF92" s="1">
        <f t="shared" ca="1" si="92"/>
        <v>0.84305294275732323</v>
      </c>
      <c r="AI92" t="s">
        <v>42</v>
      </c>
      <c r="AJ92" s="1">
        <v>0</v>
      </c>
      <c r="AK92" s="1">
        <v>0</v>
      </c>
      <c r="AL92" s="1">
        <f ca="1">IF(AD92="","",(SUM(AB92:AD92)))</f>
        <v>5.2315685747558925E-2</v>
      </c>
      <c r="AM92" s="1">
        <f ca="1">IFERROR(AE92,"")</f>
        <v>0.10463137149511785</v>
      </c>
      <c r="AN92" s="1">
        <f ca="1">IF(AF92="","",(SUM(AF92)))</f>
        <v>0.84305294275732323</v>
      </c>
      <c r="AP92" s="34">
        <f ca="1">IF(AM92&gt;=MAX(AL92,AN92),0,(MAX(AL92,AN92)-AM92)/(2*MAX(AL92,AN92)+MIN(AL92,AN92)))</f>
        <v>0.42476553643203135</v>
      </c>
      <c r="AQ92" t="s">
        <v>42</v>
      </c>
      <c r="AR92" s="1">
        <v>0</v>
      </c>
      <c r="AS92" s="1">
        <v>0</v>
      </c>
      <c r="AT92" s="1">
        <f ca="1">IF(AM92="",AT85,AL92*(1-$AP92))</f>
        <v>3.0093785427187485E-2</v>
      </c>
      <c r="AU92" s="1">
        <f ca="1">IF(AM92="",AU85,AM92+AL92*$AP92+AN92*$AP92)</f>
        <v>0.48495310728640628</v>
      </c>
      <c r="AV92" s="1">
        <f ca="1">IF(AM92="",AV85,AN92*(1-$AP92))</f>
        <v>0.48495310728640623</v>
      </c>
      <c r="AW92" s="1"/>
      <c r="AY92" t="s">
        <v>42</v>
      </c>
      <c r="AZ92" s="10"/>
      <c r="BA92" s="10"/>
      <c r="BB92" s="10">
        <f ca="1">_xlfn.NORM.S.INV(IF(AT92=0,0.01%,AT92))</f>
        <v>-1.8794170441278615</v>
      </c>
      <c r="BC92" s="10"/>
      <c r="BD92" s="10">
        <f ca="1">-_xlfn.NORM.S.INV(IF(AV92=0,0.01%,AV92))</f>
        <v>3.7725913678013138E-2</v>
      </c>
      <c r="BG92" t="s">
        <v>42</v>
      </c>
      <c r="BH92" s="10"/>
      <c r="BI92" s="10"/>
      <c r="BJ92" s="10">
        <f ca="1">BB92-$BB$8</f>
        <v>0.3283085946497426</v>
      </c>
      <c r="BK92" s="10"/>
      <c r="BL92" s="10">
        <f ca="1">BD92-$BD$8</f>
        <v>2.0640277328273744E-2</v>
      </c>
      <c r="BO92" t="s">
        <v>42</v>
      </c>
      <c r="BP92" s="1">
        <f t="shared" si="97"/>
        <v>0</v>
      </c>
      <c r="BQ92" s="1">
        <f t="shared" si="93"/>
        <v>0</v>
      </c>
      <c r="BR92" s="1">
        <f t="shared" ca="1" si="93"/>
        <v>3.0093785427187485E-2</v>
      </c>
      <c r="BS92" s="1">
        <f t="shared" ca="1" si="93"/>
        <v>0.48495310728640628</v>
      </c>
      <c r="BT92" s="1">
        <f t="shared" ca="1" si="93"/>
        <v>0.48495310728640623</v>
      </c>
      <c r="BW92" t="s">
        <v>42</v>
      </c>
      <c r="BX92" s="1">
        <f ca="1"/>
        <v>4.0648752658836165E-4</v>
      </c>
      <c r="BY92" s="1">
        <f ca="1"/>
        <v>3.5350271369923791E-5</v>
      </c>
      <c r="BZ92" s="1">
        <f ca="1"/>
        <v>2.2362936663035732E-4</v>
      </c>
      <c r="CA92" s="1">
        <f ca="1"/>
        <v>9.0652409468066351E-4</v>
      </c>
      <c r="CB92" s="1">
        <f ca="1"/>
        <v>0.99842800874073079</v>
      </c>
      <c r="CE92" t="s">
        <v>42</v>
      </c>
      <c r="CF92" s="10"/>
      <c r="CG92" s="10"/>
      <c r="CH92" s="10">
        <f ca="1">MIN($CH$8+CD88,0)</f>
        <v>-2.2083900105414336</v>
      </c>
      <c r="CI92" s="10"/>
      <c r="CJ92" s="10">
        <f ca="1">MAX($CJ$8+CD88,0)</f>
        <v>1.6421264585909746E-2</v>
      </c>
      <c r="CM92" t="s">
        <v>42</v>
      </c>
      <c r="CN92" s="1">
        <v>0</v>
      </c>
      <c r="CO92" s="1">
        <v>0</v>
      </c>
      <c r="CP92" s="1">
        <f ca="1">_xlfn.NORM.S.DIST(CH92,1)</f>
        <v>1.3608548777698102E-2</v>
      </c>
      <c r="CQ92" s="1">
        <f ca="1">1-CP92-CR92</f>
        <v>0.49294229354752606</v>
      </c>
      <c r="CR92" s="1">
        <f ca="1">_xlfn.NORM.S.DIST(-CJ92,1)</f>
        <v>0.49344915767477582</v>
      </c>
      <c r="CU92" t="s">
        <v>42</v>
      </c>
      <c r="CV92" s="1">
        <f ca="1"/>
        <v>8.1835197796957841E-5</v>
      </c>
      <c r="CW92" s="1">
        <f ca="1"/>
        <v>2.0085758831044311E-5</v>
      </c>
      <c r="CX92" s="1">
        <f ca="1"/>
        <v>1.2905145718854235E-4</v>
      </c>
      <c r="CY92" s="1">
        <f ca="1"/>
        <v>6.2092653400854295E-4</v>
      </c>
      <c r="CZ92" s="1">
        <f ca="1"/>
        <v>0.99914810105217511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>
        <f ca="1"/>
        <v>0</v>
      </c>
      <c r="CW93" s="1">
        <f ca="1"/>
        <v>0</v>
      </c>
      <c r="CX93" s="1">
        <f ca="1"/>
        <v>0</v>
      </c>
      <c r="CY93" s="1">
        <f ca="1"/>
        <v>0</v>
      </c>
      <c r="CZ93" s="1">
        <f ca="1"/>
        <v>1</v>
      </c>
    </row>
    <row r="94" spans="1:104">
      <c r="A94" s="9">
        <f ca="1">IF(RIGHT(A87,2)="12",(VALUE(LEFT(A87,4))+1)*100+1,A87+1)</f>
        <v>201902</v>
      </c>
      <c r="J94" s="9">
        <f ca="1">$A94</f>
        <v>201902</v>
      </c>
      <c r="R94" s="9">
        <f ca="1">$A94</f>
        <v>201902</v>
      </c>
      <c r="Z94" s="9">
        <f ca="1">$A94</f>
        <v>201902</v>
      </c>
      <c r="AH94" s="9">
        <f ca="1">$A94</f>
        <v>201902</v>
      </c>
      <c r="AP94" s="9">
        <f ca="1">$A94</f>
        <v>201902</v>
      </c>
      <c r="AX94" s="9">
        <f ca="1">$A94</f>
        <v>201902</v>
      </c>
      <c r="BF94" s="9">
        <f ca="1">$A94</f>
        <v>201902</v>
      </c>
    </row>
    <row r="95" spans="1:104">
      <c r="A95" s="11"/>
      <c r="C95" t="s">
        <v>33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-0.14201517819674001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0.94426222197549303</v>
      </c>
      <c r="E96" s="1">
        <f ca="1">HLOOKUP(A94,XBD_part!$2:$7,3,0)</f>
        <v>5.7377780245069215E-3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0.94426222197549303</v>
      </c>
      <c r="M96" s="1">
        <f t="shared" ref="M96:P99" ca="1" si="98">IF(TYPE(E96)=1,IF(E96&gt;100%,100%,IF(E96&lt;0,0,E96)),E96)</f>
        <v>5.7377780245069215E-3</v>
      </c>
      <c r="N96" s="1">
        <f t="shared" si="98"/>
        <v>0</v>
      </c>
      <c r="O96" s="1">
        <f t="shared" si="98"/>
        <v>0</v>
      </c>
      <c r="P96" s="1">
        <f t="shared" si="98"/>
        <v>0</v>
      </c>
      <c r="S96" t="s">
        <v>2</v>
      </c>
      <c r="T96" s="1">
        <f ca="1">IFERROR(L96/SUM($L96:$P96),"")</f>
        <v>0.99396023365841379</v>
      </c>
      <c r="U96" s="1">
        <f t="shared" ref="U96:X99" ca="1" si="99">IFERROR(M96/SUM($L96:$P96),"")</f>
        <v>6.0397663415862335E-3</v>
      </c>
      <c r="V96" s="1">
        <f t="shared" ca="1" si="99"/>
        <v>0</v>
      </c>
      <c r="W96" s="1">
        <f t="shared" ca="1" si="99"/>
        <v>0</v>
      </c>
      <c r="X96" s="1">
        <f t="shared" ca="1" si="99"/>
        <v>0</v>
      </c>
      <c r="AA96" t="s">
        <v>2</v>
      </c>
      <c r="AB96" s="1">
        <f ca="1">IFERROR(T96,"")</f>
        <v>0.99396023365841379</v>
      </c>
      <c r="AC96" s="1">
        <f t="shared" ref="AC96:AF99" ca="1" si="100">IFERROR(U96,"")</f>
        <v>6.0397663415862335E-3</v>
      </c>
      <c r="AD96" s="1">
        <f t="shared" ca="1" si="100"/>
        <v>0</v>
      </c>
      <c r="AE96" s="1">
        <f t="shared" ca="1" si="100"/>
        <v>0</v>
      </c>
      <c r="AF96" s="1">
        <f t="shared" ca="1" si="100"/>
        <v>0</v>
      </c>
      <c r="AI96" t="s">
        <v>2</v>
      </c>
      <c r="AJ96" s="1">
        <f ca="1">IFERROR(AB96,"")</f>
        <v>0.99396023365841379</v>
      </c>
      <c r="AK96" s="1">
        <f ca="1">IF(AC96="","",SUM(AC96:AF96))</f>
        <v>6.0397663415862335E-3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0.99396023365841379</v>
      </c>
      <c r="AS96" s="1">
        <f ca="1">IF(AK96="",AS89,MIN(AK96,50%))</f>
        <v>6.0397663415862335E-3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2.5098123680836912</v>
      </c>
      <c r="BB96" s="10"/>
      <c r="BC96" s="10"/>
      <c r="BG96" t="s">
        <v>2</v>
      </c>
      <c r="BH96" s="10"/>
      <c r="BI96" s="10">
        <f ca="1">BA96-$BA$5</f>
        <v>0.41043839854113262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6.624536167180517E-2</v>
      </c>
      <c r="E97" s="1">
        <f ca="1">(1-F97)/3*2</f>
        <v>0.13249072334361034</v>
      </c>
      <c r="F97" s="1">
        <f ca="1">HLOOKUP(A94,XBD_part!$2:$7,4,0)</f>
        <v>0.80126391498458449</v>
      </c>
      <c r="G97" s="1">
        <v>0</v>
      </c>
      <c r="H97" s="1">
        <v>0</v>
      </c>
      <c r="K97" t="s">
        <v>1</v>
      </c>
      <c r="L97" s="1">
        <f t="shared" ref="L97:L99" ca="1" si="101">IF(TYPE(D97)=1,IF(D97&gt;100%,100%,IF(D97&lt;0,0,D97)),D97)</f>
        <v>6.624536167180517E-2</v>
      </c>
      <c r="M97" s="1">
        <f t="shared" ca="1" si="98"/>
        <v>0.13249072334361034</v>
      </c>
      <c r="N97" s="1">
        <f t="shared" ca="1" si="98"/>
        <v>0.80126391498458449</v>
      </c>
      <c r="O97" s="1">
        <f t="shared" si="98"/>
        <v>0</v>
      </c>
      <c r="P97" s="1">
        <f t="shared" si="98"/>
        <v>0</v>
      </c>
      <c r="S97" t="s">
        <v>1</v>
      </c>
      <c r="T97" s="1">
        <f t="shared" ref="T97:T99" ca="1" si="102">IFERROR(L97/SUM($L97:$P97),"")</f>
        <v>6.624536167180517E-2</v>
      </c>
      <c r="U97" s="1">
        <f t="shared" ca="1" si="99"/>
        <v>0.13249072334361034</v>
      </c>
      <c r="V97" s="1">
        <f t="shared" ca="1" si="99"/>
        <v>0.80126391498458449</v>
      </c>
      <c r="W97" s="1">
        <f t="shared" ca="1" si="99"/>
        <v>0</v>
      </c>
      <c r="X97" s="1">
        <f t="shared" ca="1" si="99"/>
        <v>0</v>
      </c>
      <c r="AA97" t="s">
        <v>1</v>
      </c>
      <c r="AB97" s="1">
        <f t="shared" ref="AB97:AB99" ca="1" si="103">IFERROR(T97,"")</f>
        <v>6.624536167180517E-2</v>
      </c>
      <c r="AC97" s="1">
        <f t="shared" ca="1" si="100"/>
        <v>0.13249072334361034</v>
      </c>
      <c r="AD97" s="1">
        <f t="shared" ca="1" si="100"/>
        <v>0.80126391498458449</v>
      </c>
      <c r="AE97" s="1">
        <f t="shared" ca="1" si="100"/>
        <v>0</v>
      </c>
      <c r="AF97" s="1">
        <f t="shared" ca="1" si="100"/>
        <v>0</v>
      </c>
      <c r="AI97" t="s">
        <v>1</v>
      </c>
      <c r="AJ97" s="1">
        <f ca="1">IF(AB97="","",(SUM(AB97)))</f>
        <v>6.624536167180517E-2</v>
      </c>
      <c r="AK97" s="1">
        <f ca="1">IFERROR(AC97,"")</f>
        <v>0.13249072334361034</v>
      </c>
      <c r="AL97" s="1">
        <f ca="1">IF(AD97="","",(SUM(AD97:AF97)))</f>
        <v>0.80126391498458449</v>
      </c>
      <c r="AM97" s="1">
        <v>0</v>
      </c>
      <c r="AN97" s="1">
        <v>0</v>
      </c>
      <c r="AP97" s="34">
        <f ca="1">IF(AK97&gt;=MAX(AJ97,AL97),0,(MAX(AJ97,AL97)-AK97)/(2*MAX(AJ97,AL97)+MIN(AJ97,AL97)))</f>
        <v>0.40075739171201669</v>
      </c>
      <c r="AQ97" t="s">
        <v>1</v>
      </c>
      <c r="AR97" s="1">
        <f ca="1">IF(AK97="",AR90,AJ97*(1-$AP97))</f>
        <v>3.9697043315193331E-2</v>
      </c>
      <c r="AS97" s="1">
        <f ca="1">IF(AK97="",AS90,AK97+AJ97*$AP97+AL97*$AP97)</f>
        <v>0.48015147834240335</v>
      </c>
      <c r="AT97" s="1">
        <f ca="1">IF(AK97="",AT90,AL97*(1-$AP97))</f>
        <v>0.48015147834240335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-1.7542125905524444</v>
      </c>
      <c r="BA97" s="10"/>
      <c r="BB97" s="10">
        <f ca="1">-_xlfn.NORM.S.INV(IF(AT97=0,0.01%,AT97))</f>
        <v>4.977340933838665E-2</v>
      </c>
      <c r="BC97" s="10"/>
      <c r="BG97" t="s">
        <v>1</v>
      </c>
      <c r="BH97" s="10">
        <f ca="1">AZ97-$AZ$6</f>
        <v>-0.27666527029830035</v>
      </c>
      <c r="BI97" s="10"/>
      <c r="BJ97" s="10">
        <f ca="1">BB97-$BB$6</f>
        <v>-3.7775125582719941E-2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1.1271513417436152E-2</v>
      </c>
      <c r="F98" s="1">
        <f ca="1">(1-G98)/3*2</f>
        <v>2.2543026834872304E-2</v>
      </c>
      <c r="G98" s="1">
        <f ca="1">HLOOKUP(A94,XBD_part!$2:$7,5,0)</f>
        <v>0.96618545974769154</v>
      </c>
      <c r="H98" s="1">
        <v>0</v>
      </c>
      <c r="K98" t="s">
        <v>0</v>
      </c>
      <c r="L98" s="1">
        <f t="shared" si="101"/>
        <v>0</v>
      </c>
      <c r="M98" s="1">
        <f t="shared" ca="1" si="98"/>
        <v>1.1271513417436152E-2</v>
      </c>
      <c r="N98" s="1">
        <f t="shared" ca="1" si="98"/>
        <v>2.2543026834872304E-2</v>
      </c>
      <c r="O98" s="1">
        <f t="shared" ca="1" si="98"/>
        <v>0.96618545974769154</v>
      </c>
      <c r="P98" s="1">
        <f t="shared" si="98"/>
        <v>0</v>
      </c>
      <c r="S98" t="s">
        <v>0</v>
      </c>
      <c r="T98" s="1">
        <f t="shared" ca="1" si="102"/>
        <v>0</v>
      </c>
      <c r="U98" s="1">
        <f t="shared" ca="1" si="99"/>
        <v>1.1271513417436152E-2</v>
      </c>
      <c r="V98" s="1">
        <f t="shared" ca="1" si="99"/>
        <v>2.2543026834872304E-2</v>
      </c>
      <c r="W98" s="1">
        <f t="shared" ca="1" si="99"/>
        <v>0.96618545974769154</v>
      </c>
      <c r="X98" s="1">
        <f t="shared" ca="1" si="99"/>
        <v>0</v>
      </c>
      <c r="AA98" t="s">
        <v>0</v>
      </c>
      <c r="AB98" s="1">
        <f t="shared" ca="1" si="103"/>
        <v>0</v>
      </c>
      <c r="AC98" s="1">
        <f t="shared" ca="1" si="100"/>
        <v>1.1271513417436152E-2</v>
      </c>
      <c r="AD98" s="1">
        <f t="shared" ca="1" si="100"/>
        <v>2.2543026834872304E-2</v>
      </c>
      <c r="AE98" s="1">
        <f t="shared" ca="1" si="100"/>
        <v>0.96618545974769154</v>
      </c>
      <c r="AF98" s="1">
        <f t="shared" ca="1" si="100"/>
        <v>0</v>
      </c>
      <c r="AI98" t="s">
        <v>0</v>
      </c>
      <c r="AJ98" s="1">
        <v>0</v>
      </c>
      <c r="AK98" s="1">
        <f ca="1">IF(AC98="","",(SUM(AB98:AC98)))</f>
        <v>1.1271513417436152E-2</v>
      </c>
      <c r="AL98" s="1">
        <f ca="1">IFERROR(AD98,"")</f>
        <v>2.2543026834872304E-2</v>
      </c>
      <c r="AM98" s="1">
        <f ca="1">IF(AE98="","",(SUM(AE98:AF98)))</f>
        <v>0.96618545974769154</v>
      </c>
      <c r="AN98" s="1">
        <v>0</v>
      </c>
      <c r="AP98" s="34">
        <f ca="1">IF(AL98&gt;=MAX(AK98,AM98),0,(MAX(AK98,AM98)-AL98)/(2*MAX(AK98,AM98)+MIN(AK98,AM98)))</f>
        <v>0.48550207431859749</v>
      </c>
      <c r="AQ98" t="s">
        <v>0</v>
      </c>
      <c r="AR98" s="1">
        <v>0</v>
      </c>
      <c r="AS98" s="1">
        <f ca="1">IF(AL98="",AS91,AK98*(1-$AP98))</f>
        <v>5.7991702725609965E-3</v>
      </c>
      <c r="AT98" s="1">
        <f ca="1">IF(AL98="",AT91,AL98+AK98*$AP98+AM98*$AP98)</f>
        <v>0.49710041486371948</v>
      </c>
      <c r="AU98" s="1">
        <f ca="1">IF(AL98="",AU91,AM98*(1-$AP98))</f>
        <v>0.49710041486371953</v>
      </c>
      <c r="AV98" s="1">
        <v>0</v>
      </c>
      <c r="AW98" s="1"/>
      <c r="AY98" t="s">
        <v>0</v>
      </c>
      <c r="AZ98" s="10"/>
      <c r="BA98" s="10">
        <f ca="1">_xlfn.NORM.S.INV(IF(AS98=0,0.01%,AS98))</f>
        <v>-2.5241349189702627</v>
      </c>
      <c r="BB98" s="10"/>
      <c r="BC98" s="10">
        <f ca="1">-_xlfn.NORM.S.INV(IF(AU98=0,0.01%,AU98))</f>
        <v>7.2682460805517995E-3</v>
      </c>
      <c r="BG98" t="s">
        <v>0</v>
      </c>
      <c r="BH98" s="10"/>
      <c r="BI98" s="10">
        <f ca="1">BA98-$BA$7</f>
        <v>-0.54052034894326129</v>
      </c>
      <c r="BJ98" s="10"/>
      <c r="BK98" s="10">
        <f ca="1">BC98-$BC$7</f>
        <v>-2.2376237462657943E-2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6.3868493724396807E-3</v>
      </c>
      <c r="G99" s="1">
        <f ca="1">(1-H99)/3*2</f>
        <v>1.2773698744879361E-2</v>
      </c>
      <c r="H99" s="1">
        <f ca="1">MIN(HLOOKUP(A94,XBD_part!$2:$7,6,0),1)</f>
        <v>0.98083945188268096</v>
      </c>
      <c r="K99" t="s">
        <v>42</v>
      </c>
      <c r="L99" s="1">
        <f t="shared" si="101"/>
        <v>0</v>
      </c>
      <c r="M99" s="1">
        <f t="shared" si="98"/>
        <v>0</v>
      </c>
      <c r="N99" s="1">
        <f t="shared" ca="1" si="98"/>
        <v>6.3868493724396807E-3</v>
      </c>
      <c r="O99" s="1">
        <f t="shared" ca="1" si="98"/>
        <v>1.2773698744879361E-2</v>
      </c>
      <c r="P99" s="1">
        <f t="shared" ca="1" si="98"/>
        <v>0.98083945188268096</v>
      </c>
      <c r="S99" t="s">
        <v>42</v>
      </c>
      <c r="T99" s="1">
        <f t="shared" ca="1" si="102"/>
        <v>0</v>
      </c>
      <c r="U99" s="1">
        <f t="shared" ca="1" si="99"/>
        <v>0</v>
      </c>
      <c r="V99" s="1">
        <f t="shared" ca="1" si="99"/>
        <v>6.3868493724396807E-3</v>
      </c>
      <c r="W99" s="1">
        <f t="shared" ca="1" si="99"/>
        <v>1.2773698744879361E-2</v>
      </c>
      <c r="X99" s="1">
        <f t="shared" ca="1" si="99"/>
        <v>0.98083945188268096</v>
      </c>
      <c r="AA99" t="s">
        <v>42</v>
      </c>
      <c r="AB99" s="1">
        <f t="shared" ca="1" si="103"/>
        <v>0</v>
      </c>
      <c r="AC99" s="1">
        <f t="shared" ca="1" si="100"/>
        <v>0</v>
      </c>
      <c r="AD99" s="1">
        <f t="shared" ca="1" si="100"/>
        <v>6.3868493724396807E-3</v>
      </c>
      <c r="AE99" s="1">
        <f t="shared" ca="1" si="100"/>
        <v>1.2773698744879361E-2</v>
      </c>
      <c r="AF99" s="1">
        <f t="shared" ca="1" si="100"/>
        <v>0.98083945188268096</v>
      </c>
      <c r="AI99" t="s">
        <v>42</v>
      </c>
      <c r="AJ99" s="1">
        <v>0</v>
      </c>
      <c r="AK99" s="1">
        <v>0</v>
      </c>
      <c r="AL99" s="1">
        <f ca="1">IF(AD99="","",(SUM(AB99:AD99)))</f>
        <v>6.3868493724396807E-3</v>
      </c>
      <c r="AM99" s="1">
        <f ca="1">IFERROR(AE99,"")</f>
        <v>1.2773698744879361E-2</v>
      </c>
      <c r="AN99" s="1">
        <f ca="1">IF(AF99="","",(SUM(AF99)))</f>
        <v>0.98083945188268096</v>
      </c>
      <c r="AP99" s="34">
        <f ca="1">IF(AM99&gt;=MAX(AL99,AN99),0,(MAX(AL99,AN99)-AM99)/(2*MAX(AL99,AN99)+MIN(AL99,AN99)))</f>
        <v>0.49188689534094993</v>
      </c>
      <c r="AQ99" t="s">
        <v>42</v>
      </c>
      <c r="AR99" s="1">
        <v>0</v>
      </c>
      <c r="AS99" s="1">
        <v>0</v>
      </c>
      <c r="AT99" s="1">
        <f ca="1">IF(AM99="",AT92,AL99*(1-$AP99))</f>
        <v>3.2452418636200321E-3</v>
      </c>
      <c r="AU99" s="1">
        <f ca="1">IF(AM99="",AU92,AM99+AL99*$AP99+AN99*$AP99)</f>
        <v>0.49837737906819002</v>
      </c>
      <c r="AV99" s="1">
        <f ca="1">IF(AM99="",AV92,AN99*(1-$AP99))</f>
        <v>0.49837737906819002</v>
      </c>
      <c r="AW99" s="1"/>
      <c r="AY99" t="s">
        <v>42</v>
      </c>
      <c r="AZ99" s="10"/>
      <c r="BA99" s="10"/>
      <c r="BB99" s="10">
        <f ca="1">_xlfn.NORM.S.INV(IF(AT99=0,0.01%,AT99))</f>
        <v>-2.721914984780224</v>
      </c>
      <c r="BC99" s="10"/>
      <c r="BD99" s="10">
        <f ca="1">-_xlfn.NORM.S.INV(IF(AV99=0,0.01%,AV99))</f>
        <v>4.0673187209860741E-3</v>
      </c>
      <c r="BG99" t="s">
        <v>42</v>
      </c>
      <c r="BH99" s="10"/>
      <c r="BI99" s="10"/>
      <c r="BJ99" s="10">
        <f ca="1">BB99-$BB$8</f>
        <v>-0.5141893460026199</v>
      </c>
      <c r="BK99" s="10"/>
      <c r="BL99" s="10">
        <f ca="1">BD99-$BD$8</f>
        <v>-1.3018317628753322E-2</v>
      </c>
    </row>
    <row r="101" spans="1:64">
      <c r="A101" s="9">
        <f ca="1">IF(RIGHT(A94,2)="12",(VALUE(LEFT(A94,4))+1)*100+1,A94+1)</f>
        <v>201903</v>
      </c>
      <c r="J101" s="9">
        <f ca="1">$A101</f>
        <v>201903</v>
      </c>
      <c r="R101" s="9">
        <f ca="1">$A101</f>
        <v>201903</v>
      </c>
      <c r="Z101" s="9">
        <f ca="1">$A101</f>
        <v>201903</v>
      </c>
      <c r="AH101" s="9">
        <f ca="1">$A101</f>
        <v>201903</v>
      </c>
      <c r="AP101" s="9">
        <f ca="1">$A101</f>
        <v>201903</v>
      </c>
      <c r="AX101" s="9">
        <f ca="1">$A101</f>
        <v>201903</v>
      </c>
      <c r="BF101" s="9">
        <f ca="1">$A101</f>
        <v>201903</v>
      </c>
    </row>
    <row r="102" spans="1:64">
      <c r="A102" s="11"/>
      <c r="C102" t="s">
        <v>33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-6.1868260848462628E-2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0.94034662164190774</v>
      </c>
      <c r="E103" s="1">
        <f ca="1">HLOOKUP(A101,XBD_part!$2:$7,3,0)</f>
        <v>9.6533783580922648E-3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0.94034662164190774</v>
      </c>
      <c r="M103" s="1">
        <f t="shared" ref="M103:P106" ca="1" si="104">IF(TYPE(E103)=1,IF(E103&gt;100%,100%,IF(E103&lt;0,0,E103)),E103)</f>
        <v>9.6533783580922648E-3</v>
      </c>
      <c r="N103" s="1">
        <f t="shared" si="104"/>
        <v>0</v>
      </c>
      <c r="O103" s="1">
        <f t="shared" si="104"/>
        <v>0</v>
      </c>
      <c r="P103" s="1">
        <f t="shared" si="104"/>
        <v>0</v>
      </c>
      <c r="S103" t="s">
        <v>2</v>
      </c>
      <c r="T103" s="1">
        <f ca="1">IFERROR(L103/SUM($L103:$P103),"")</f>
        <v>0.98983854909674507</v>
      </c>
      <c r="U103" s="1">
        <f t="shared" ref="U103:X106" ca="1" si="105">IFERROR(M103/SUM($L103:$P103),"")</f>
        <v>1.0161450903255017E-2</v>
      </c>
      <c r="V103" s="1">
        <f t="shared" ca="1" si="105"/>
        <v>0</v>
      </c>
      <c r="W103" s="1">
        <f t="shared" ca="1" si="105"/>
        <v>0</v>
      </c>
      <c r="X103" s="1">
        <f t="shared" ca="1" si="105"/>
        <v>0</v>
      </c>
      <c r="AA103" t="s">
        <v>2</v>
      </c>
      <c r="AB103" s="1">
        <f ca="1">IFERROR(T103,"")</f>
        <v>0.98983854909674507</v>
      </c>
      <c r="AC103" s="1">
        <f t="shared" ref="AC103:AF106" ca="1" si="106">IFERROR(U103,"")</f>
        <v>1.0161450903255017E-2</v>
      </c>
      <c r="AD103" s="1">
        <f t="shared" ca="1" si="106"/>
        <v>0</v>
      </c>
      <c r="AE103" s="1">
        <f t="shared" ca="1" si="106"/>
        <v>0</v>
      </c>
      <c r="AF103" s="1">
        <f t="shared" ca="1" si="106"/>
        <v>0</v>
      </c>
      <c r="AI103" t="s">
        <v>2</v>
      </c>
      <c r="AJ103" s="1">
        <f ca="1">IFERROR(AB103,"")</f>
        <v>0.98983854909674507</v>
      </c>
      <c r="AK103" s="1">
        <f ca="1">IF(AC103="","",SUM(AC103:AF103))</f>
        <v>1.0161450903255017E-2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0.98983854909674507</v>
      </c>
      <c r="AS103" s="1">
        <f ca="1">IF(AK103="",AS96,MIN(AK103,50%))</f>
        <v>1.0161450903255017E-2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2.3203324163965608</v>
      </c>
      <c r="BB103" s="10"/>
      <c r="BC103" s="10"/>
      <c r="BG103" t="s">
        <v>2</v>
      </c>
      <c r="BH103" s="10"/>
      <c r="BI103" s="10">
        <f ca="1">BA103-$BA$5</f>
        <v>0.22095844685400223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0.12390771165223151</v>
      </c>
      <c r="E104" s="1">
        <f ca="1">(1-F104)/3*2</f>
        <v>0.24781542330446302</v>
      </c>
      <c r="F104" s="1">
        <f ca="1">HLOOKUP(A101,XBD_part!$2:$7,4,0)</f>
        <v>0.62827686504330549</v>
      </c>
      <c r="G104" s="1">
        <v>0</v>
      </c>
      <c r="H104" s="1">
        <v>0</v>
      </c>
      <c r="K104" t="s">
        <v>1</v>
      </c>
      <c r="L104" s="1">
        <f t="shared" ref="L104:L106" ca="1" si="107">IF(TYPE(D104)=1,IF(D104&gt;100%,100%,IF(D104&lt;0,0,D104)),D104)</f>
        <v>0.12390771165223151</v>
      </c>
      <c r="M104" s="1">
        <f t="shared" ca="1" si="104"/>
        <v>0.24781542330446302</v>
      </c>
      <c r="N104" s="1">
        <f t="shared" ca="1" si="104"/>
        <v>0.62827686504330549</v>
      </c>
      <c r="O104" s="1">
        <f t="shared" si="104"/>
        <v>0</v>
      </c>
      <c r="P104" s="1">
        <f t="shared" si="104"/>
        <v>0</v>
      </c>
      <c r="S104" t="s">
        <v>1</v>
      </c>
      <c r="T104" s="1">
        <f t="shared" ref="T104:T106" ca="1" si="108">IFERROR(L104/SUM($L104:$P104),"")</f>
        <v>0.12390771165223151</v>
      </c>
      <c r="U104" s="1">
        <f t="shared" ca="1" si="105"/>
        <v>0.24781542330446302</v>
      </c>
      <c r="V104" s="1">
        <f t="shared" ca="1" si="105"/>
        <v>0.62827686504330549</v>
      </c>
      <c r="W104" s="1">
        <f t="shared" ca="1" si="105"/>
        <v>0</v>
      </c>
      <c r="X104" s="1">
        <f t="shared" ca="1" si="105"/>
        <v>0</v>
      </c>
      <c r="AA104" t="s">
        <v>1</v>
      </c>
      <c r="AB104" s="1">
        <f t="shared" ref="AB104:AB106" ca="1" si="109">IFERROR(T104,"")</f>
        <v>0.12390771165223151</v>
      </c>
      <c r="AC104" s="1">
        <f t="shared" ca="1" si="106"/>
        <v>0.24781542330446302</v>
      </c>
      <c r="AD104" s="1">
        <f t="shared" ca="1" si="106"/>
        <v>0.62827686504330549</v>
      </c>
      <c r="AE104" s="1">
        <f t="shared" ca="1" si="106"/>
        <v>0</v>
      </c>
      <c r="AF104" s="1">
        <f t="shared" ca="1" si="106"/>
        <v>0</v>
      </c>
      <c r="AI104" t="s">
        <v>1</v>
      </c>
      <c r="AJ104" s="1">
        <f ca="1">IF(AB104="","",(SUM(AB104)))</f>
        <v>0.12390771165223151</v>
      </c>
      <c r="AK104" s="1">
        <f ca="1">IFERROR(AC104,"")</f>
        <v>0.24781542330446302</v>
      </c>
      <c r="AL104" s="1">
        <f ca="1">IF(AD104="","",(SUM(AD104:AF104)))</f>
        <v>0.62827686504330549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0.27560454079732177</v>
      </c>
      <c r="AQ104" t="s">
        <v>1</v>
      </c>
      <c r="AR104" s="1">
        <f ca="1">IF(AK104="",AR97,AJ104*(1-$AP104))</f>
        <v>8.9758183681071288E-2</v>
      </c>
      <c r="AS104" s="1">
        <f ca="1">IF(AK104="",AS97,AK104+AJ104*$AP104+AL104*$AP104)</f>
        <v>0.45512090815946438</v>
      </c>
      <c r="AT104" s="1">
        <f ca="1">IF(AK104="",AT97,AL104*(1-$AP104))</f>
        <v>0.45512090815946438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-1.3422456254160593</v>
      </c>
      <c r="BA104" s="10"/>
      <c r="BB104" s="10">
        <f ca="1">-_xlfn.NORM.S.INV(IF(AT104=0,0.01%,AT104))</f>
        <v>0.11273353160614973</v>
      </c>
      <c r="BC104" s="10"/>
      <c r="BG104" t="s">
        <v>1</v>
      </c>
      <c r="BH104" s="10">
        <f ca="1">AZ104-$AZ$6</f>
        <v>0.13530169483808474</v>
      </c>
      <c r="BI104" s="10"/>
      <c r="BJ104" s="10">
        <f ca="1">BB104-$BB$6</f>
        <v>2.5184996685043134E-2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9.3169072171999101E-3</v>
      </c>
      <c r="F105" s="1">
        <f ca="1">(1-G105)/3*2</f>
        <v>1.863381443439982E-2</v>
      </c>
      <c r="G105" s="1">
        <f ca="1">HLOOKUP(A101,XBD_part!$2:$7,5,0)</f>
        <v>0.97204927834840027</v>
      </c>
      <c r="H105" s="1">
        <v>0</v>
      </c>
      <c r="K105" t="s">
        <v>0</v>
      </c>
      <c r="L105" s="1">
        <f t="shared" si="107"/>
        <v>0</v>
      </c>
      <c r="M105" s="1">
        <f t="shared" ca="1" si="104"/>
        <v>9.3169072171999101E-3</v>
      </c>
      <c r="N105" s="1">
        <f t="shared" ca="1" si="104"/>
        <v>1.863381443439982E-2</v>
      </c>
      <c r="O105" s="1">
        <f t="shared" ca="1" si="104"/>
        <v>0.97204927834840027</v>
      </c>
      <c r="P105" s="1">
        <f t="shared" si="104"/>
        <v>0</v>
      </c>
      <c r="S105" t="s">
        <v>0</v>
      </c>
      <c r="T105" s="1">
        <f t="shared" ca="1" si="108"/>
        <v>0</v>
      </c>
      <c r="U105" s="1">
        <f t="shared" ca="1" si="105"/>
        <v>9.3169072171999101E-3</v>
      </c>
      <c r="V105" s="1">
        <f t="shared" ca="1" si="105"/>
        <v>1.863381443439982E-2</v>
      </c>
      <c r="W105" s="1">
        <f t="shared" ca="1" si="105"/>
        <v>0.97204927834840027</v>
      </c>
      <c r="X105" s="1">
        <f t="shared" ca="1" si="105"/>
        <v>0</v>
      </c>
      <c r="AA105" t="s">
        <v>0</v>
      </c>
      <c r="AB105" s="1">
        <f t="shared" ca="1" si="109"/>
        <v>0</v>
      </c>
      <c r="AC105" s="1">
        <f t="shared" ca="1" si="106"/>
        <v>9.3169072171999101E-3</v>
      </c>
      <c r="AD105" s="1">
        <f t="shared" ca="1" si="106"/>
        <v>1.863381443439982E-2</v>
      </c>
      <c r="AE105" s="1">
        <f t="shared" ca="1" si="106"/>
        <v>0.97204927834840027</v>
      </c>
      <c r="AF105" s="1">
        <f t="shared" ca="1" si="106"/>
        <v>0</v>
      </c>
      <c r="AI105" t="s">
        <v>0</v>
      </c>
      <c r="AJ105" s="1">
        <v>0</v>
      </c>
      <c r="AK105" s="1">
        <f ca="1">IF(AC105="","",(SUM(AB105:AC105)))</f>
        <v>9.3169072171999101E-3</v>
      </c>
      <c r="AL105" s="1">
        <f ca="1">IFERROR(AD105,"")</f>
        <v>1.863381443439982E-2</v>
      </c>
      <c r="AM105" s="1">
        <f ca="1">IF(AE105="","",(SUM(AE105:AF105)))</f>
        <v>0.97204927834840027</v>
      </c>
      <c r="AN105" s="1">
        <v>0</v>
      </c>
      <c r="AP105" s="34">
        <f ca="1">IF(AL105&gt;=MAX(AK105,AM105),0,(MAX(AK105,AM105)-AL105)/(2*MAX(AK105,AM105)+MIN(AK105,AM105)))</f>
        <v>0.48807613205010175</v>
      </c>
      <c r="AQ105" t="s">
        <v>0</v>
      </c>
      <c r="AR105" s="1">
        <v>0</v>
      </c>
      <c r="AS105" s="1">
        <f ca="1">IF(AL105="",AS98,AK105*(1-$AP105))</f>
        <v>4.7695471799593016E-3</v>
      </c>
      <c r="AT105" s="1">
        <f ca="1">IF(AL105="",AT98,AL105+AK105*$AP105+AM105*$AP105)</f>
        <v>0.49761522641002032</v>
      </c>
      <c r="AU105" s="1">
        <f ca="1">IF(AL105="",AU98,AM105*(1-$AP105))</f>
        <v>0.49761522641002037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-2.5921039510257482</v>
      </c>
      <c r="BB105" s="10"/>
      <c r="BC105" s="10">
        <f ca="1">-_xlfn.NORM.S.INV(IF(AU105=0,0.01%,AU105))</f>
        <v>5.9777765105023953E-3</v>
      </c>
      <c r="BG105" t="s">
        <v>0</v>
      </c>
      <c r="BH105" s="10"/>
      <c r="BI105" s="10">
        <f ca="1">BA105-$BA$7</f>
        <v>-0.60848938099874683</v>
      </c>
      <c r="BJ105" s="10"/>
      <c r="BK105" s="10">
        <f ca="1">BC105-$BC$7</f>
        <v>-2.3666707032707349E-2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1.6433346794095249E-2</v>
      </c>
      <c r="G106" s="1">
        <f ca="1">(1-H106)/3*2</f>
        <v>3.2866693588190499E-2</v>
      </c>
      <c r="H106" s="1">
        <f ca="1">MIN(HLOOKUP(A101,XBD_part!$2:$7,6,0),1)</f>
        <v>0.95069995961771425</v>
      </c>
      <c r="K106" t="s">
        <v>42</v>
      </c>
      <c r="L106" s="1">
        <f t="shared" si="107"/>
        <v>0</v>
      </c>
      <c r="M106" s="1">
        <f t="shared" si="104"/>
        <v>0</v>
      </c>
      <c r="N106" s="1">
        <f t="shared" ca="1" si="104"/>
        <v>1.6433346794095249E-2</v>
      </c>
      <c r="O106" s="1">
        <f t="shared" ca="1" si="104"/>
        <v>3.2866693588190499E-2</v>
      </c>
      <c r="P106" s="1">
        <f t="shared" ca="1" si="104"/>
        <v>0.95069995961771425</v>
      </c>
      <c r="S106" t="s">
        <v>42</v>
      </c>
      <c r="T106" s="1">
        <f t="shared" ca="1" si="108"/>
        <v>0</v>
      </c>
      <c r="U106" s="1">
        <f t="shared" ca="1" si="105"/>
        <v>0</v>
      </c>
      <c r="V106" s="1">
        <f t="shared" ca="1" si="105"/>
        <v>1.6433346794095249E-2</v>
      </c>
      <c r="W106" s="1">
        <f t="shared" ca="1" si="105"/>
        <v>3.2866693588190499E-2</v>
      </c>
      <c r="X106" s="1">
        <f t="shared" ca="1" si="105"/>
        <v>0.95069995961771425</v>
      </c>
      <c r="AA106" t="s">
        <v>42</v>
      </c>
      <c r="AB106" s="1">
        <f t="shared" ca="1" si="109"/>
        <v>0</v>
      </c>
      <c r="AC106" s="1">
        <f t="shared" ca="1" si="106"/>
        <v>0</v>
      </c>
      <c r="AD106" s="1">
        <f t="shared" ca="1" si="106"/>
        <v>1.6433346794095249E-2</v>
      </c>
      <c r="AE106" s="1">
        <f t="shared" ca="1" si="106"/>
        <v>3.2866693588190499E-2</v>
      </c>
      <c r="AF106" s="1">
        <f t="shared" ca="1" si="106"/>
        <v>0.95069995961771425</v>
      </c>
      <c r="AI106" t="s">
        <v>42</v>
      </c>
      <c r="AJ106" s="1">
        <v>0</v>
      </c>
      <c r="AK106" s="1">
        <v>0</v>
      </c>
      <c r="AL106" s="1">
        <f ca="1">IF(AD106="","",(SUM(AB106:AD106)))</f>
        <v>1.6433346794095249E-2</v>
      </c>
      <c r="AM106" s="1">
        <f ca="1">IFERROR(AE106,"")</f>
        <v>3.2866693588190499E-2</v>
      </c>
      <c r="AN106" s="1">
        <f ca="1">IF(AF106="","",(SUM(AF106)))</f>
        <v>0.95069995961771425</v>
      </c>
      <c r="AP106" s="34">
        <f ca="1">IF(AM106&gt;=MAX(AL106,AN106),0,(MAX(AL106,AN106)-AM106)/(2*MAX(AL106,AN106)+MIN(AL106,AN106)))</f>
        <v>0.47857823841470187</v>
      </c>
      <c r="AQ106" t="s">
        <v>42</v>
      </c>
      <c r="AR106" s="1">
        <v>0</v>
      </c>
      <c r="AS106" s="1">
        <v>0</v>
      </c>
      <c r="AT106" s="1">
        <f ca="1">IF(AM106="",AT99,AL106*(1-$AP106))</f>
        <v>8.5687046341192553E-3</v>
      </c>
      <c r="AU106" s="1">
        <f ca="1">IF(AM106="",AU99,AM106+AL106*$AP106+AN106*$AP106)</f>
        <v>0.49571564768294041</v>
      </c>
      <c r="AV106" s="1">
        <f ca="1">IF(AM106="",AV99,AN106*(1-$AP106))</f>
        <v>0.4957156476829403</v>
      </c>
      <c r="AW106" s="1"/>
      <c r="AY106" t="s">
        <v>42</v>
      </c>
      <c r="AZ106" s="10"/>
      <c r="BA106" s="10"/>
      <c r="BB106" s="10">
        <f ca="1">_xlfn.NORM.S.INV(IF(AT106=0,0.01%,AT106))</f>
        <v>-2.3837463638081391</v>
      </c>
      <c r="BC106" s="10"/>
      <c r="BD106" s="10">
        <f ca="1">-_xlfn.NORM.S.INV(IF(AV106=0,0.01%,AV106))</f>
        <v>1.0739485095360105E-2</v>
      </c>
      <c r="BG106" t="s">
        <v>42</v>
      </c>
      <c r="BH106" s="10"/>
      <c r="BI106" s="10"/>
      <c r="BJ106" s="10">
        <f ca="1">BB106-$BB$8</f>
        <v>-0.17602072503053501</v>
      </c>
      <c r="BK106" s="10"/>
      <c r="BL106" s="10">
        <f ca="1">BD106-$BD$8</f>
        <v>-6.3461512543792897E-3</v>
      </c>
    </row>
    <row r="108" spans="1:64">
      <c r="A108" s="9">
        <f ca="1">IF(RIGHT(A101,2)="12",(VALUE(LEFT(A101,4))+1)*100+1,A101+1)</f>
        <v>201904</v>
      </c>
      <c r="J108" s="9">
        <f ca="1">$A108</f>
        <v>201904</v>
      </c>
      <c r="R108" s="9">
        <f ca="1">$A108</f>
        <v>201904</v>
      </c>
      <c r="Z108" s="9">
        <f ca="1">$A108</f>
        <v>201904</v>
      </c>
      <c r="AH108" s="9">
        <f ca="1">$A108</f>
        <v>201904</v>
      </c>
      <c r="AP108" s="9">
        <f ca="1">$A108</f>
        <v>201904</v>
      </c>
      <c r="AX108" s="9">
        <f ca="1">$A108</f>
        <v>201904</v>
      </c>
      <c r="BF108" s="9">
        <f ca="1">$A108</f>
        <v>201904</v>
      </c>
    </row>
    <row r="109" spans="1:64">
      <c r="A109" s="11"/>
      <c r="C109" t="s">
        <v>33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9.968109976910991E-2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0.92864610583877483</v>
      </c>
      <c r="E110" s="1">
        <f ca="1">HLOOKUP(A108,XBD_part!$2:$7,3,0)</f>
        <v>2.1353894161225181E-2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0.92864610583877483</v>
      </c>
      <c r="M110" s="1">
        <f t="shared" ref="M110:P113" ca="1" si="110">IF(TYPE(E110)=1,IF(E110&gt;100%,100%,IF(E110&lt;0,0,E110)),E110)</f>
        <v>2.1353894161225181E-2</v>
      </c>
      <c r="N110" s="1">
        <f t="shared" si="110"/>
        <v>0</v>
      </c>
      <c r="O110" s="1">
        <f t="shared" si="110"/>
        <v>0</v>
      </c>
      <c r="P110" s="1">
        <f t="shared" si="110"/>
        <v>0</v>
      </c>
      <c r="S110" t="s">
        <v>2</v>
      </c>
      <c r="T110" s="1">
        <f ca="1">IFERROR(L110/SUM($L110:$P110),"")</f>
        <v>0.97752221667239458</v>
      </c>
      <c r="U110" s="1">
        <f t="shared" ref="U110:X113" ca="1" si="111">IFERROR(M110/SUM($L110:$P110),"")</f>
        <v>2.2477783327605454E-2</v>
      </c>
      <c r="V110" s="1">
        <f t="shared" ca="1" si="111"/>
        <v>0</v>
      </c>
      <c r="W110" s="1">
        <f t="shared" ca="1" si="111"/>
        <v>0</v>
      </c>
      <c r="X110" s="1">
        <f t="shared" ca="1" si="111"/>
        <v>0</v>
      </c>
      <c r="AA110" t="s">
        <v>2</v>
      </c>
      <c r="AB110" s="1">
        <f ca="1">IFERROR(T110,"")</f>
        <v>0.97752221667239458</v>
      </c>
      <c r="AC110" s="1">
        <f t="shared" ref="AC110:AF113" ca="1" si="112">IFERROR(U110,"")</f>
        <v>2.2477783327605454E-2</v>
      </c>
      <c r="AD110" s="1">
        <f t="shared" ca="1" si="112"/>
        <v>0</v>
      </c>
      <c r="AE110" s="1">
        <f t="shared" ca="1" si="112"/>
        <v>0</v>
      </c>
      <c r="AF110" s="1">
        <f t="shared" ca="1" si="112"/>
        <v>0</v>
      </c>
      <c r="AI110" t="s">
        <v>2</v>
      </c>
      <c r="AJ110" s="1">
        <f ca="1">IFERROR(AB110,"")</f>
        <v>0.97752221667239458</v>
      </c>
      <c r="AK110" s="1">
        <f ca="1">IF(AC110="","",SUM(AC110:AF110))</f>
        <v>2.2477783327605454E-2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0.97752221667239458</v>
      </c>
      <c r="AS110" s="1">
        <f ca="1">IF(AK110="",AS103,MIN(AK110,50%))</f>
        <v>2.2477783327605454E-2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2.0050699763791919</v>
      </c>
      <c r="BB110" s="10"/>
      <c r="BC110" s="10"/>
      <c r="BG110" t="s">
        <v>2</v>
      </c>
      <c r="BH110" s="10"/>
      <c r="BI110" s="10">
        <f ca="1">BA110-$BA$5</f>
        <v>-9.4303993163366684E-2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0.19121751892031882</v>
      </c>
      <c r="E111" s="1">
        <f ca="1">(1-F111)/3*2</f>
        <v>0.38243503784063765</v>
      </c>
      <c r="F111" s="1">
        <f ca="1">HLOOKUP(A108,XBD_part!$2:$7,4,0)</f>
        <v>0.4263474432390435</v>
      </c>
      <c r="G111" s="1">
        <v>0</v>
      </c>
      <c r="H111" s="1">
        <v>0</v>
      </c>
      <c r="K111" t="s">
        <v>1</v>
      </c>
      <c r="L111" s="1">
        <f t="shared" ref="L111:L113" ca="1" si="113">IF(TYPE(D111)=1,IF(D111&gt;100%,100%,IF(D111&lt;0,0,D111)),D111)</f>
        <v>0.19121751892031882</v>
      </c>
      <c r="M111" s="1">
        <f t="shared" ca="1" si="110"/>
        <v>0.38243503784063765</v>
      </c>
      <c r="N111" s="1">
        <f t="shared" ca="1" si="110"/>
        <v>0.4263474432390435</v>
      </c>
      <c r="O111" s="1">
        <f t="shared" si="110"/>
        <v>0</v>
      </c>
      <c r="P111" s="1">
        <f t="shared" si="110"/>
        <v>0</v>
      </c>
      <c r="S111" t="s">
        <v>1</v>
      </c>
      <c r="T111" s="1">
        <f t="shared" ref="T111:T113" ca="1" si="114">IFERROR(L111/SUM($L111:$P111),"")</f>
        <v>0.19121751892031882</v>
      </c>
      <c r="U111" s="1">
        <f t="shared" ca="1" si="111"/>
        <v>0.38243503784063765</v>
      </c>
      <c r="V111" s="1">
        <f t="shared" ca="1" si="111"/>
        <v>0.4263474432390435</v>
      </c>
      <c r="W111" s="1">
        <f t="shared" ca="1" si="111"/>
        <v>0</v>
      </c>
      <c r="X111" s="1">
        <f t="shared" ca="1" si="111"/>
        <v>0</v>
      </c>
      <c r="AA111" t="s">
        <v>1</v>
      </c>
      <c r="AB111" s="1">
        <f t="shared" ref="AB111:AB113" ca="1" si="115">IFERROR(T111,"")</f>
        <v>0.19121751892031882</v>
      </c>
      <c r="AC111" s="1">
        <f t="shared" ca="1" si="112"/>
        <v>0.38243503784063765</v>
      </c>
      <c r="AD111" s="1">
        <f t="shared" ca="1" si="112"/>
        <v>0.4263474432390435</v>
      </c>
      <c r="AE111" s="1">
        <f t="shared" ca="1" si="112"/>
        <v>0</v>
      </c>
      <c r="AF111" s="1">
        <f t="shared" ca="1" si="112"/>
        <v>0</v>
      </c>
      <c r="AI111" t="s">
        <v>1</v>
      </c>
      <c r="AJ111" s="1">
        <f ca="1">IF(AB111="","",(SUM(AB111)))</f>
        <v>0.19121751892031882</v>
      </c>
      <c r="AK111" s="1">
        <f ca="1">IFERROR(AC111,"")</f>
        <v>0.38243503784063765</v>
      </c>
      <c r="AL111" s="1">
        <f ca="1">IF(AD111="","",(SUM(AD111:AF111)))</f>
        <v>0.4263474432390435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4.2065220387573439E-2</v>
      </c>
      <c r="AQ111" t="s">
        <v>1</v>
      </c>
      <c r="AR111" s="1">
        <f ca="1">IF(AK111="",AR104,AJ111*(1-$AP111))</f>
        <v>0.18317391184497062</v>
      </c>
      <c r="AS111" s="1">
        <f ca="1">IF(AK111="",AS104,AK111+AJ111*$AP111+AL111*$AP111)</f>
        <v>0.40841304407751466</v>
      </c>
      <c r="AT111" s="1">
        <f ca="1">IF(AK111="",AT104,AL111*(1-$AP111))</f>
        <v>0.40841304407751466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-0.9033355701774104</v>
      </c>
      <c r="BA111" s="10"/>
      <c r="BB111" s="10">
        <f ca="1">-_xlfn.NORM.S.INV(IF(AT111=0,0.01%,AT111))</f>
        <v>0.23162911984783555</v>
      </c>
      <c r="BC111" s="10"/>
      <c r="BG111" t="s">
        <v>1</v>
      </c>
      <c r="BH111" s="10">
        <f ca="1">AZ111-$AZ$6</f>
        <v>0.57421175007673364</v>
      </c>
      <c r="BI111" s="10"/>
      <c r="BJ111" s="10">
        <f ca="1">BB111-$BB$6</f>
        <v>0.14408058492672896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3.8839723144622217E-2</v>
      </c>
      <c r="F112" s="1">
        <f ca="1">(1-G112)/3*2</f>
        <v>7.7679446289244433E-2</v>
      </c>
      <c r="G112" s="1">
        <f ca="1">HLOOKUP(A108,XBD_part!$2:$7,5,0)</f>
        <v>0.88348083056613336</v>
      </c>
      <c r="H112" s="1">
        <v>0</v>
      </c>
      <c r="K112" t="s">
        <v>0</v>
      </c>
      <c r="L112" s="1">
        <f t="shared" si="113"/>
        <v>0</v>
      </c>
      <c r="M112" s="1">
        <f t="shared" ca="1" si="110"/>
        <v>3.8839723144622217E-2</v>
      </c>
      <c r="N112" s="1">
        <f t="shared" ca="1" si="110"/>
        <v>7.7679446289244433E-2</v>
      </c>
      <c r="O112" s="1">
        <f t="shared" ca="1" si="110"/>
        <v>0.88348083056613336</v>
      </c>
      <c r="P112" s="1">
        <f t="shared" si="110"/>
        <v>0</v>
      </c>
      <c r="S112" t="s">
        <v>0</v>
      </c>
      <c r="T112" s="1">
        <f t="shared" ca="1" si="114"/>
        <v>0</v>
      </c>
      <c r="U112" s="1">
        <f t="shared" ca="1" si="111"/>
        <v>3.8839723144622217E-2</v>
      </c>
      <c r="V112" s="1">
        <f t="shared" ca="1" si="111"/>
        <v>7.7679446289244433E-2</v>
      </c>
      <c r="W112" s="1">
        <f t="shared" ca="1" si="111"/>
        <v>0.88348083056613336</v>
      </c>
      <c r="X112" s="1">
        <f t="shared" ca="1" si="111"/>
        <v>0</v>
      </c>
      <c r="AA112" t="s">
        <v>0</v>
      </c>
      <c r="AB112" s="1">
        <f t="shared" ca="1" si="115"/>
        <v>0</v>
      </c>
      <c r="AC112" s="1">
        <f t="shared" ca="1" si="112"/>
        <v>3.8839723144622217E-2</v>
      </c>
      <c r="AD112" s="1">
        <f t="shared" ca="1" si="112"/>
        <v>7.7679446289244433E-2</v>
      </c>
      <c r="AE112" s="1">
        <f t="shared" ca="1" si="112"/>
        <v>0.88348083056613336</v>
      </c>
      <c r="AF112" s="1">
        <f t="shared" ca="1" si="112"/>
        <v>0</v>
      </c>
      <c r="AI112" t="s">
        <v>0</v>
      </c>
      <c r="AJ112" s="1">
        <v>0</v>
      </c>
      <c r="AK112" s="1">
        <f ca="1">IF(AC112="","",(SUM(AB112:AC112)))</f>
        <v>3.8839723144622217E-2</v>
      </c>
      <c r="AL112" s="1">
        <f ca="1">IFERROR(AD112,"")</f>
        <v>7.7679446289244433E-2</v>
      </c>
      <c r="AM112" s="1">
        <f ca="1">IF(AE112="","",(SUM(AE112:AF112)))</f>
        <v>0.88348083056613336</v>
      </c>
      <c r="AN112" s="1">
        <v>0</v>
      </c>
      <c r="AP112" s="34">
        <f ca="1">IF(AL112&gt;=MAX(AK112,AM112),0,(MAX(AK112,AM112)-AL112)/(2*MAX(AK112,AM112)+MIN(AK112,AM112)))</f>
        <v>0.44622924275781428</v>
      </c>
      <c r="AQ112" t="s">
        <v>0</v>
      </c>
      <c r="AR112" s="1">
        <v>0</v>
      </c>
      <c r="AS112" s="1">
        <f ca="1">IF(AL112="",AS105,AK112*(1-$AP112))</f>
        <v>2.150830289687429E-2</v>
      </c>
      <c r="AT112" s="1">
        <f ca="1">IF(AL112="",AT105,AL112+AK112*$AP112+AM112*$AP112)</f>
        <v>0.48924584855156289</v>
      </c>
      <c r="AU112" s="1">
        <f ca="1">IF(AL112="",AU105,AM112*(1-$AP112))</f>
        <v>0.48924584855156283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-2.0235487207880949</v>
      </c>
      <c r="BB112" s="10"/>
      <c r="BC112" s="10">
        <f ca="1">-_xlfn.NORM.S.INV(IF(AU112=0,0.01%,AU112))</f>
        <v>2.6959925648847572E-2</v>
      </c>
      <c r="BG112" t="s">
        <v>0</v>
      </c>
      <c r="BH112" s="10"/>
      <c r="BI112" s="10">
        <f ca="1">BA112-$BA$7</f>
        <v>-3.9934150761093523E-2</v>
      </c>
      <c r="BJ112" s="10"/>
      <c r="BK112" s="10">
        <f ca="1">BC112-$BC$7</f>
        <v>-2.6845578943621717E-3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3.3036272883732822E-2</v>
      </c>
      <c r="G113" s="1">
        <f ca="1">(1-H113)/3*2</f>
        <v>6.6072545767465643E-2</v>
      </c>
      <c r="H113" s="1">
        <f ca="1">MIN(HLOOKUP(A108,XBD_part!$2:$7,6,0),1)</f>
        <v>0.90089118134880153</v>
      </c>
      <c r="K113" t="s">
        <v>42</v>
      </c>
      <c r="L113" s="1">
        <f t="shared" si="113"/>
        <v>0</v>
      </c>
      <c r="M113" s="1">
        <f t="shared" si="110"/>
        <v>0</v>
      </c>
      <c r="N113" s="1">
        <f t="shared" ca="1" si="110"/>
        <v>3.3036272883732822E-2</v>
      </c>
      <c r="O113" s="1">
        <f t="shared" ca="1" si="110"/>
        <v>6.6072545767465643E-2</v>
      </c>
      <c r="P113" s="1">
        <f t="shared" ca="1" si="110"/>
        <v>0.90089118134880153</v>
      </c>
      <c r="S113" t="s">
        <v>42</v>
      </c>
      <c r="T113" s="1">
        <f t="shared" ca="1" si="114"/>
        <v>0</v>
      </c>
      <c r="U113" s="1">
        <f t="shared" ca="1" si="111"/>
        <v>0</v>
      </c>
      <c r="V113" s="1">
        <f t="shared" ca="1" si="111"/>
        <v>3.3036272883732822E-2</v>
      </c>
      <c r="W113" s="1">
        <f t="shared" ca="1" si="111"/>
        <v>6.6072545767465643E-2</v>
      </c>
      <c r="X113" s="1">
        <f t="shared" ca="1" si="111"/>
        <v>0.90089118134880153</v>
      </c>
      <c r="AA113" t="s">
        <v>42</v>
      </c>
      <c r="AB113" s="1">
        <f t="shared" ca="1" si="115"/>
        <v>0</v>
      </c>
      <c r="AC113" s="1">
        <f t="shared" ca="1" si="112"/>
        <v>0</v>
      </c>
      <c r="AD113" s="1">
        <f t="shared" ca="1" si="112"/>
        <v>3.3036272883732822E-2</v>
      </c>
      <c r="AE113" s="1">
        <f t="shared" ca="1" si="112"/>
        <v>6.6072545767465643E-2</v>
      </c>
      <c r="AF113" s="1">
        <f t="shared" ca="1" si="112"/>
        <v>0.90089118134880153</v>
      </c>
      <c r="AI113" t="s">
        <v>42</v>
      </c>
      <c r="AJ113" s="1">
        <v>0</v>
      </c>
      <c r="AK113" s="1">
        <v>0</v>
      </c>
      <c r="AL113" s="1">
        <f ca="1">IF(AD113="","",(SUM(AB113:AD113)))</f>
        <v>3.3036272883732822E-2</v>
      </c>
      <c r="AM113" s="1">
        <f ca="1">IFERROR(AE113,"")</f>
        <v>6.6072545767465643E-2</v>
      </c>
      <c r="AN113" s="1">
        <f ca="1">IF(AF113="","",(SUM(AF113)))</f>
        <v>0.90089118134880153</v>
      </c>
      <c r="AP113" s="34">
        <f ca="1">IF(AM113&gt;=MAX(AL113,AN113),0,(MAX(AL113,AN113)-AM113)/(2*MAX(AL113,AN113)+MIN(AL113,AN113)))</f>
        <v>0.45498700492369676</v>
      </c>
      <c r="AQ113" t="s">
        <v>42</v>
      </c>
      <c r="AR113" s="1">
        <v>0</v>
      </c>
      <c r="AS113" s="1">
        <v>0</v>
      </c>
      <c r="AT113" s="1">
        <f ca="1">IF(AM113="",AT106,AL113*(1-$AP113))</f>
        <v>1.8005198030521283E-2</v>
      </c>
      <c r="AU113" s="1">
        <f ca="1">IF(AM113="",AU106,AM113+AL113*$AP113+AN113*$AP113)</f>
        <v>0.49099740098473932</v>
      </c>
      <c r="AV113" s="1">
        <f ca="1">IF(AM113="",AV106,AN113*(1-$AP113))</f>
        <v>0.49099740098473932</v>
      </c>
      <c r="AW113" s="1"/>
      <c r="AY113" t="s">
        <v>42</v>
      </c>
      <c r="AZ113" s="10"/>
      <c r="BA113" s="10"/>
      <c r="BB113" s="10">
        <f ca="1">_xlfn.NORM.S.INV(IF(AT113=0,0.01%,AT113))</f>
        <v>-2.096810022042876</v>
      </c>
      <c r="BC113" s="10"/>
      <c r="BD113" s="10">
        <f ca="1">-_xlfn.NORM.S.INV(IF(AV113=0,0.01%,AV113))</f>
        <v>2.2568084814140521E-2</v>
      </c>
      <c r="BG113" t="s">
        <v>42</v>
      </c>
      <c r="BH113" s="10"/>
      <c r="BI113" s="10"/>
      <c r="BJ113" s="10">
        <f ca="1">BB113-$BB$8</f>
        <v>0.11091561673472805</v>
      </c>
      <c r="BK113" s="10"/>
      <c r="BL113" s="10">
        <f ca="1">BD113-$BD$8</f>
        <v>5.4824484644011261E-3</v>
      </c>
    </row>
    <row r="115" spans="1:64">
      <c r="A115" s="9">
        <f ca="1">IF(RIGHT(A108,2)="12",(VALUE(LEFT(A108,4))+1)*100+1,A108+1)</f>
        <v>201905</v>
      </c>
      <c r="J115" s="9">
        <f ca="1">$A115</f>
        <v>201905</v>
      </c>
      <c r="R115" s="9">
        <f ca="1">$A115</f>
        <v>201905</v>
      </c>
      <c r="Z115" s="9">
        <f ca="1">$A115</f>
        <v>201905</v>
      </c>
      <c r="AH115" s="9">
        <f ca="1">$A115</f>
        <v>201905</v>
      </c>
      <c r="AP115" s="9">
        <f ca="1">$A115</f>
        <v>201905</v>
      </c>
      <c r="AX115" s="9">
        <f ca="1">$A115</f>
        <v>201905</v>
      </c>
      <c r="BF115" s="9">
        <f ca="1">$A115</f>
        <v>201905</v>
      </c>
    </row>
    <row r="116" spans="1:64">
      <c r="A116" s="11"/>
      <c r="C116" t="s">
        <v>33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0.21964019850010913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0.93516325892328256</v>
      </c>
      <c r="E117" s="1">
        <f ca="1">HLOOKUP(A115,XBD_part!$2:$7,3,0)</f>
        <v>1.4836741076717373E-2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0.93516325892328256</v>
      </c>
      <c r="M117" s="1">
        <f t="shared" ref="M117:P120" ca="1" si="116">IF(TYPE(E117)=1,IF(E117&gt;100%,100%,IF(E117&lt;0,0,E117)),E117)</f>
        <v>1.4836741076717373E-2</v>
      </c>
      <c r="N117" s="1">
        <f t="shared" si="116"/>
        <v>0</v>
      </c>
      <c r="O117" s="1">
        <f t="shared" si="116"/>
        <v>0</v>
      </c>
      <c r="P117" s="1">
        <f t="shared" si="116"/>
        <v>0</v>
      </c>
      <c r="S117" t="s">
        <v>2</v>
      </c>
      <c r="T117" s="1">
        <f ca="1">IFERROR(L117/SUM($L117:$P117),"")</f>
        <v>0.98438237781398163</v>
      </c>
      <c r="U117" s="1">
        <f t="shared" ref="U117:X120" ca="1" si="117">IFERROR(M117/SUM($L117:$P117),"")</f>
        <v>1.5617622186018287E-2</v>
      </c>
      <c r="V117" s="1">
        <f t="shared" ca="1" si="117"/>
        <v>0</v>
      </c>
      <c r="W117" s="1">
        <f t="shared" ca="1" si="117"/>
        <v>0</v>
      </c>
      <c r="X117" s="1">
        <f t="shared" ca="1" si="117"/>
        <v>0</v>
      </c>
      <c r="AA117" t="s">
        <v>2</v>
      </c>
      <c r="AB117" s="1">
        <f ca="1">IFERROR(T117,"")</f>
        <v>0.98438237781398163</v>
      </c>
      <c r="AC117" s="1">
        <f t="shared" ref="AC117:AF120" ca="1" si="118">IFERROR(U117,"")</f>
        <v>1.5617622186018287E-2</v>
      </c>
      <c r="AD117" s="1">
        <f t="shared" ca="1" si="118"/>
        <v>0</v>
      </c>
      <c r="AE117" s="1">
        <f t="shared" ca="1" si="118"/>
        <v>0</v>
      </c>
      <c r="AF117" s="1">
        <f t="shared" ca="1" si="118"/>
        <v>0</v>
      </c>
      <c r="AI117" t="s">
        <v>2</v>
      </c>
      <c r="AJ117" s="1">
        <f ca="1">IFERROR(AB117,"")</f>
        <v>0.98438237781398163</v>
      </c>
      <c r="AK117" s="1">
        <f ca="1">IF(AC117="","",SUM(AC117:AF117))</f>
        <v>1.5617622186018287E-2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0.98438237781398163</v>
      </c>
      <c r="AS117" s="1">
        <f ca="1">IF(AK117="",AS110,MIN(AK117,50%))</f>
        <v>1.5617622186018287E-2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2.1540628378750868</v>
      </c>
      <c r="BB117" s="10"/>
      <c r="BC117" s="10"/>
      <c r="BG117" t="s">
        <v>2</v>
      </c>
      <c r="BH117" s="10"/>
      <c r="BI117" s="10">
        <f ca="1">BA117-$BA$5</f>
        <v>5.4688868332528173E-2</v>
      </c>
      <c r="BJ117" s="10"/>
      <c r="BK117" s="10"/>
    </row>
    <row r="118" spans="1:64">
      <c r="A118" s="11"/>
      <c r="B118" t="s">
        <v>1</v>
      </c>
      <c r="C118" s="1">
        <v>0</v>
      </c>
      <c r="D118" s="1">
        <f ca="1">(1-F118)/3</f>
        <v>0.1242762227527036</v>
      </c>
      <c r="E118" s="1">
        <f ca="1">(1-F118)/3*2</f>
        <v>0.2485524455054072</v>
      </c>
      <c r="F118" s="1">
        <f ca="1">HLOOKUP(A115,XBD_part!$2:$7,4,0)</f>
        <v>0.62717133174188922</v>
      </c>
      <c r="G118" s="1">
        <v>0</v>
      </c>
      <c r="H118" s="1">
        <v>0</v>
      </c>
      <c r="K118" t="s">
        <v>1</v>
      </c>
      <c r="L118" s="1">
        <f t="shared" ref="L118:L120" ca="1" si="119">IF(TYPE(D118)=1,IF(D118&gt;100%,100%,IF(D118&lt;0,0,D118)),D118)</f>
        <v>0.1242762227527036</v>
      </c>
      <c r="M118" s="1">
        <f t="shared" ca="1" si="116"/>
        <v>0.2485524455054072</v>
      </c>
      <c r="N118" s="1">
        <f t="shared" ca="1" si="116"/>
        <v>0.62717133174188922</v>
      </c>
      <c r="O118" s="1">
        <f t="shared" si="116"/>
        <v>0</v>
      </c>
      <c r="P118" s="1">
        <f t="shared" si="116"/>
        <v>0</v>
      </c>
      <c r="S118" t="s">
        <v>1</v>
      </c>
      <c r="T118" s="1">
        <f t="shared" ref="T118:T120" ca="1" si="120">IFERROR(L118/SUM($L118:$P118),"")</f>
        <v>0.1242762227527036</v>
      </c>
      <c r="U118" s="1">
        <f t="shared" ca="1" si="117"/>
        <v>0.2485524455054072</v>
      </c>
      <c r="V118" s="1">
        <f t="shared" ca="1" si="117"/>
        <v>0.62717133174188922</v>
      </c>
      <c r="W118" s="1">
        <f t="shared" ca="1" si="117"/>
        <v>0</v>
      </c>
      <c r="X118" s="1">
        <f t="shared" ca="1" si="117"/>
        <v>0</v>
      </c>
      <c r="AA118" t="s">
        <v>1</v>
      </c>
      <c r="AB118" s="1">
        <f t="shared" ref="AB118:AB120" ca="1" si="121">IFERROR(T118,"")</f>
        <v>0.1242762227527036</v>
      </c>
      <c r="AC118" s="1">
        <f t="shared" ca="1" si="118"/>
        <v>0.2485524455054072</v>
      </c>
      <c r="AD118" s="1">
        <f t="shared" ca="1" si="118"/>
        <v>0.62717133174188922</v>
      </c>
      <c r="AE118" s="1">
        <f t="shared" ca="1" si="118"/>
        <v>0</v>
      </c>
      <c r="AF118" s="1">
        <f t="shared" ca="1" si="118"/>
        <v>0</v>
      </c>
      <c r="AI118" t="s">
        <v>1</v>
      </c>
      <c r="AJ118" s="1">
        <f ca="1">IF(AB118="","",(SUM(AB118)))</f>
        <v>0.1242762227527036</v>
      </c>
      <c r="AK118" s="1">
        <f ca="1">IFERROR(AC118,"")</f>
        <v>0.2485524455054072</v>
      </c>
      <c r="AL118" s="1">
        <f ca="1">IF(AD118="","",(SUM(AD118:AF118)))</f>
        <v>0.62717133174188922</v>
      </c>
      <c r="AM118" s="1">
        <v>0</v>
      </c>
      <c r="AN118" s="1">
        <v>0</v>
      </c>
      <c r="AP118" s="34">
        <f ca="1">IF(AK118&gt;=MAX(AJ118,AL118),0,(MAX(AJ118,AL118)-AK118)/(2*MAX(AJ118,AL118)+MIN(AJ118,AL118)))</f>
        <v>0.27463636978750589</v>
      </c>
      <c r="AQ118" t="s">
        <v>1</v>
      </c>
      <c r="AR118" s="1">
        <f ca="1">IF(AK118="",AR111,AJ118*(1-$AP118))</f>
        <v>9.0145452084997649E-2</v>
      </c>
      <c r="AS118" s="1">
        <f ca="1">IF(AK118="",AS111,AK118+AJ118*$AP118+AL118*$AP118)</f>
        <v>0.45492727395750115</v>
      </c>
      <c r="AT118" s="1">
        <f ca="1">IF(AK118="",AT111,AL118*(1-$AP118))</f>
        <v>0.45492727395750121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-1.3398598783527826</v>
      </c>
      <c r="BA118" s="10"/>
      <c r="BB118" s="10">
        <f ca="1">-_xlfn.NORM.S.INV(IF(AT118=0,0.01%,AT118))</f>
        <v>0.11322200810109657</v>
      </c>
      <c r="BC118" s="10"/>
      <c r="BG118" t="s">
        <v>1</v>
      </c>
      <c r="BH118" s="10">
        <f ca="1">AZ118-$AZ$6</f>
        <v>0.1376874419013614</v>
      </c>
      <c r="BI118" s="10"/>
      <c r="BJ118" s="10">
        <f ca="1">BB118-$BB$6</f>
        <v>2.5673473179989983E-2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0.16108711303095749</v>
      </c>
      <c r="F119" s="1">
        <f ca="1">(1-G119)/3*2</f>
        <v>0.32217422606191498</v>
      </c>
      <c r="G119" s="1">
        <f ca="1">HLOOKUP(A115,XBD_part!$2:$7,5,0)</f>
        <v>0.5167386609071275</v>
      </c>
      <c r="H119" s="1">
        <v>0</v>
      </c>
      <c r="K119" t="s">
        <v>0</v>
      </c>
      <c r="L119" s="1">
        <f t="shared" si="119"/>
        <v>0</v>
      </c>
      <c r="M119" s="1">
        <f t="shared" ca="1" si="116"/>
        <v>0.16108711303095749</v>
      </c>
      <c r="N119" s="1">
        <f t="shared" ca="1" si="116"/>
        <v>0.32217422606191498</v>
      </c>
      <c r="O119" s="1">
        <f t="shared" ca="1" si="116"/>
        <v>0.5167386609071275</v>
      </c>
      <c r="P119" s="1">
        <f t="shared" si="116"/>
        <v>0</v>
      </c>
      <c r="S119" t="s">
        <v>0</v>
      </c>
      <c r="T119" s="1">
        <f t="shared" ca="1" si="120"/>
        <v>0</v>
      </c>
      <c r="U119" s="1">
        <f t="shared" ca="1" si="117"/>
        <v>0.16108711303095749</v>
      </c>
      <c r="V119" s="1">
        <f t="shared" ca="1" si="117"/>
        <v>0.32217422606191498</v>
      </c>
      <c r="W119" s="1">
        <f t="shared" ca="1" si="117"/>
        <v>0.5167386609071275</v>
      </c>
      <c r="X119" s="1">
        <f t="shared" ca="1" si="117"/>
        <v>0</v>
      </c>
      <c r="AA119" t="s">
        <v>0</v>
      </c>
      <c r="AB119" s="1">
        <f t="shared" ca="1" si="121"/>
        <v>0</v>
      </c>
      <c r="AC119" s="1">
        <f t="shared" ca="1" si="118"/>
        <v>0.16108711303095749</v>
      </c>
      <c r="AD119" s="1">
        <f t="shared" ca="1" si="118"/>
        <v>0.32217422606191498</v>
      </c>
      <c r="AE119" s="1">
        <f t="shared" ca="1" si="118"/>
        <v>0.5167386609071275</v>
      </c>
      <c r="AF119" s="1">
        <f t="shared" ca="1" si="118"/>
        <v>0</v>
      </c>
      <c r="AI119" t="s">
        <v>0</v>
      </c>
      <c r="AJ119" s="1">
        <v>0</v>
      </c>
      <c r="AK119" s="1">
        <f ca="1">IF(AC119="","",(SUM(AB119:AC119)))</f>
        <v>0.16108711303095749</v>
      </c>
      <c r="AL119" s="1">
        <f ca="1">IFERROR(AD119,"")</f>
        <v>0.32217422606191498</v>
      </c>
      <c r="AM119" s="1">
        <f ca="1">IF(AE119="","",(SUM(AE119:AF119)))</f>
        <v>0.5167386609071275</v>
      </c>
      <c r="AN119" s="1">
        <v>0</v>
      </c>
      <c r="AP119" s="34">
        <f ca="1">IF(AL119&gt;=MAX(AK119,AM119),0,(MAX(AK119,AM119)-AL119)/(2*MAX(AK119,AM119)+MIN(AK119,AM119)))</f>
        <v>0.16287479282808509</v>
      </c>
      <c r="AQ119" t="s">
        <v>0</v>
      </c>
      <c r="AR119" s="1">
        <v>0</v>
      </c>
      <c r="AS119" s="1">
        <f ca="1">IF(AL119="",AS112,AK119*(1-$AP119))</f>
        <v>0.13485008286876596</v>
      </c>
      <c r="AT119" s="1">
        <f ca="1">IF(AL119="",AT112,AL119+AK119*$AP119+AM119*$AP119)</f>
        <v>0.43257495856561701</v>
      </c>
      <c r="AU119" s="1">
        <f ca="1">IF(AL119="",AU112,AM119*(1-$AP119))</f>
        <v>0.43257495856561695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-1.1037533046651278</v>
      </c>
      <c r="BB119" s="10"/>
      <c r="BC119" s="10">
        <f ca="1">-_xlfn.NORM.S.INV(IF(AU119=0,0.01%,AU119))</f>
        <v>0.16982226397361999</v>
      </c>
      <c r="BG119" t="s">
        <v>0</v>
      </c>
      <c r="BH119" s="10"/>
      <c r="BI119" s="10">
        <f ca="1">BA119-$BA$7</f>
        <v>0.87986126536187359</v>
      </c>
      <c r="BJ119" s="10"/>
      <c r="BK119" s="10">
        <f ca="1">BC119-$BC$7</f>
        <v>0.14017778043041024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4.7733709545681159E-2</v>
      </c>
      <c r="G120" s="1">
        <f ca="1">(1-H120)/3*2</f>
        <v>9.5467419091362318E-2</v>
      </c>
      <c r="H120" s="1">
        <f ca="1">MIN(HLOOKUP(A115,XBD_part!$2:$7,6,0),1)</f>
        <v>0.85679887136295652</v>
      </c>
      <c r="K120" t="s">
        <v>42</v>
      </c>
      <c r="L120" s="1">
        <f t="shared" si="119"/>
        <v>0</v>
      </c>
      <c r="M120" s="1">
        <f t="shared" si="116"/>
        <v>0</v>
      </c>
      <c r="N120" s="1">
        <f t="shared" ca="1" si="116"/>
        <v>4.7733709545681159E-2</v>
      </c>
      <c r="O120" s="1">
        <f t="shared" ca="1" si="116"/>
        <v>9.5467419091362318E-2</v>
      </c>
      <c r="P120" s="1">
        <f t="shared" ca="1" si="116"/>
        <v>0.85679887136295652</v>
      </c>
      <c r="S120" t="s">
        <v>42</v>
      </c>
      <c r="T120" s="1">
        <f t="shared" ca="1" si="120"/>
        <v>0</v>
      </c>
      <c r="U120" s="1">
        <f t="shared" ca="1" si="117"/>
        <v>0</v>
      </c>
      <c r="V120" s="1">
        <f t="shared" ca="1" si="117"/>
        <v>4.7733709545681159E-2</v>
      </c>
      <c r="W120" s="1">
        <f t="shared" ca="1" si="117"/>
        <v>9.5467419091362318E-2</v>
      </c>
      <c r="X120" s="1">
        <f t="shared" ca="1" si="117"/>
        <v>0.85679887136295652</v>
      </c>
      <c r="AA120" t="s">
        <v>42</v>
      </c>
      <c r="AB120" s="1">
        <f t="shared" ca="1" si="121"/>
        <v>0</v>
      </c>
      <c r="AC120" s="1">
        <f t="shared" ca="1" si="118"/>
        <v>0</v>
      </c>
      <c r="AD120" s="1">
        <f t="shared" ca="1" si="118"/>
        <v>4.7733709545681159E-2</v>
      </c>
      <c r="AE120" s="1">
        <f t="shared" ca="1" si="118"/>
        <v>9.5467419091362318E-2</v>
      </c>
      <c r="AF120" s="1">
        <f t="shared" ca="1" si="118"/>
        <v>0.85679887136295652</v>
      </c>
      <c r="AI120" t="s">
        <v>42</v>
      </c>
      <c r="AJ120" s="1">
        <v>0</v>
      </c>
      <c r="AK120" s="1">
        <v>0</v>
      </c>
      <c r="AL120" s="1">
        <f ca="1">IF(AD120="","",(SUM(AB120:AD120)))</f>
        <v>4.7733709545681159E-2</v>
      </c>
      <c r="AM120" s="1">
        <f ca="1">IFERROR(AE120,"")</f>
        <v>9.5467419091362318E-2</v>
      </c>
      <c r="AN120" s="1">
        <f ca="1">IF(AF120="","",(SUM(AF120)))</f>
        <v>0.85679887136295652</v>
      </c>
      <c r="AP120" s="34">
        <f ca="1">IF(AM120&gt;=MAX(AL120,AN120),0,(MAX(AL120,AN120)-AM120)/(2*MAX(AL120,AN120)+MIN(AL120,AN120)))</f>
        <v>0.43224769039904604</v>
      </c>
      <c r="AQ120" t="s">
        <v>42</v>
      </c>
      <c r="AR120" s="1">
        <v>0</v>
      </c>
      <c r="AS120" s="1">
        <v>0</v>
      </c>
      <c r="AT120" s="1">
        <f ca="1">IF(AM120="",AT113,AL120*(1-$AP120))</f>
        <v>2.7100923840381583E-2</v>
      </c>
      <c r="AU120" s="1">
        <f ca="1">IF(AM120="",AU113,AM120+AL120*$AP120+AN120*$AP120)</f>
        <v>0.48644953807980917</v>
      </c>
      <c r="AV120" s="1">
        <f ca="1">IF(AM120="",AV113,AN120*(1-$AP120))</f>
        <v>0.48644953807980928</v>
      </c>
      <c r="AW120" s="1"/>
      <c r="AY120" t="s">
        <v>42</v>
      </c>
      <c r="AZ120" s="10"/>
      <c r="BA120" s="10"/>
      <c r="BB120" s="10">
        <f ca="1">_xlfn.NORM.S.INV(IF(AT120=0,0.01%,AT120))</f>
        <v>-1.9252199467727769</v>
      </c>
      <c r="BC120" s="10"/>
      <c r="BD120" s="10">
        <f ca="1">-_xlfn.NORM.S.INV(IF(AV120=0,0.01%,AV120))</f>
        <v>3.3972504639512756E-2</v>
      </c>
      <c r="BG120" t="s">
        <v>42</v>
      </c>
      <c r="BH120" s="10"/>
      <c r="BI120" s="10"/>
      <c r="BJ120" s="10">
        <f ca="1">BB120-$BB$8</f>
        <v>0.28250569200482722</v>
      </c>
      <c r="BK120" s="10"/>
      <c r="BL120" s="10">
        <f ca="1">BD120-$BD$8</f>
        <v>1.6886868289773361E-2</v>
      </c>
    </row>
    <row r="122" spans="1:64">
      <c r="A122" s="9">
        <f ca="1">IF(RIGHT(A115,2)="12",(VALUE(LEFT(A115,4))+1)*100+1,A115+1)</f>
        <v>201906</v>
      </c>
      <c r="J122" s="9">
        <f ca="1">$A122</f>
        <v>201906</v>
      </c>
      <c r="R122" s="9">
        <f ca="1">$A122</f>
        <v>201906</v>
      </c>
      <c r="Z122" s="9">
        <f ca="1">$A122</f>
        <v>201906</v>
      </c>
      <c r="AH122" s="9">
        <f ca="1">$A122</f>
        <v>201906</v>
      </c>
      <c r="AP122" s="9">
        <f ca="1">$A122</f>
        <v>201906</v>
      </c>
      <c r="AX122" s="9">
        <f ca="1">$A122</f>
        <v>201906</v>
      </c>
      <c r="BF122" s="9">
        <f ca="1">$A122</f>
        <v>201906</v>
      </c>
    </row>
    <row r="123" spans="1:64">
      <c r="A123" s="11"/>
      <c r="C123" t="s">
        <v>33</v>
      </c>
      <c r="D123" t="s">
        <v>2</v>
      </c>
      <c r="E123" t="s">
        <v>1</v>
      </c>
      <c r="F123" t="s">
        <v>0</v>
      </c>
      <c r="G123" t="s">
        <v>42</v>
      </c>
      <c r="H123" t="s">
        <v>32</v>
      </c>
      <c r="L123" t="s">
        <v>2</v>
      </c>
      <c r="M123" t="s">
        <v>1</v>
      </c>
      <c r="N123" t="s">
        <v>0</v>
      </c>
      <c r="O123" t="s">
        <v>42</v>
      </c>
      <c r="P123" t="s">
        <v>32</v>
      </c>
      <c r="T123" t="s">
        <v>2</v>
      </c>
      <c r="U123" t="s">
        <v>1</v>
      </c>
      <c r="V123" t="s">
        <v>0</v>
      </c>
      <c r="W123" t="s">
        <v>42</v>
      </c>
      <c r="X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 ca="1">AVERAGE(BH124:BL127)</f>
        <v>1.7614223397636589E-2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/>
      <c r="B124" t="s">
        <v>2</v>
      </c>
      <c r="C124" s="1">
        <v>0.05</v>
      </c>
      <c r="D124" s="1">
        <f ca="1">1-C124-E124</f>
        <v>0.93526833649713126</v>
      </c>
      <c r="E124" s="1">
        <f ca="1">HLOOKUP(A122,XBD_part!$2:$7,3,0)</f>
        <v>1.4731663502868694E-2</v>
      </c>
      <c r="F124" s="1">
        <v>0</v>
      </c>
      <c r="G124" s="1">
        <v>0</v>
      </c>
      <c r="H124" s="1">
        <v>0</v>
      </c>
      <c r="K124" t="s">
        <v>2</v>
      </c>
      <c r="L124" s="1">
        <f ca="1">IF(TYPE(D124)=1,IF(D124&gt;100%,100%,IF(D124&lt;0,0,D124)),D124)</f>
        <v>0.93526833649713126</v>
      </c>
      <c r="M124" s="1">
        <f t="shared" ref="M124:P127" ca="1" si="122">IF(TYPE(E124)=1,IF(E124&gt;100%,100%,IF(E124&lt;0,0,E124)),E124)</f>
        <v>1.4731663502868694E-2</v>
      </c>
      <c r="N124" s="1">
        <f t="shared" si="122"/>
        <v>0</v>
      </c>
      <c r="O124" s="1">
        <f t="shared" si="122"/>
        <v>0</v>
      </c>
      <c r="P124" s="1">
        <f t="shared" si="122"/>
        <v>0</v>
      </c>
      <c r="S124" t="s">
        <v>2</v>
      </c>
      <c r="T124" s="1">
        <f ca="1">IFERROR(L124/SUM($L124:$P124),"")</f>
        <v>0.98449298578645406</v>
      </c>
      <c r="U124" s="1">
        <f t="shared" ref="U124:X127" ca="1" si="123">IFERROR(M124/SUM($L124:$P124),"")</f>
        <v>1.5507014213545995E-2</v>
      </c>
      <c r="V124" s="1">
        <f t="shared" ca="1" si="123"/>
        <v>0</v>
      </c>
      <c r="W124" s="1">
        <f t="shared" ca="1" si="123"/>
        <v>0</v>
      </c>
      <c r="X124" s="1">
        <f t="shared" ca="1" si="123"/>
        <v>0</v>
      </c>
      <c r="AA124" t="s">
        <v>2</v>
      </c>
      <c r="AB124" s="1">
        <f ca="1">IFERROR(T124,"")</f>
        <v>0.98449298578645406</v>
      </c>
      <c r="AC124" s="1">
        <f t="shared" ref="AC124:AF127" ca="1" si="124">IFERROR(U124,"")</f>
        <v>1.5507014213545995E-2</v>
      </c>
      <c r="AD124" s="1">
        <f t="shared" ca="1" si="124"/>
        <v>0</v>
      </c>
      <c r="AE124" s="1">
        <f t="shared" ca="1" si="124"/>
        <v>0</v>
      </c>
      <c r="AF124" s="1">
        <f t="shared" ca="1" si="124"/>
        <v>0</v>
      </c>
      <c r="AI124" t="s">
        <v>2</v>
      </c>
      <c r="AJ124" s="1">
        <f ca="1">IFERROR(AB124,"")</f>
        <v>0.98449298578645406</v>
      </c>
      <c r="AK124" s="1">
        <f ca="1">IF(AC124="","",SUM(AC124:AF124))</f>
        <v>1.5507014213545995E-2</v>
      </c>
      <c r="AL124" s="1">
        <v>0</v>
      </c>
      <c r="AM124" s="1">
        <v>0</v>
      </c>
      <c r="AN124" s="1">
        <v>0</v>
      </c>
      <c r="AQ124" t="s">
        <v>2</v>
      </c>
      <c r="AR124" s="1">
        <f ca="1">IF(AJ124="",AR117,MAX(AJ124,50%))</f>
        <v>0.98449298578645406</v>
      </c>
      <c r="AS124" s="1">
        <f ca="1">IF(AK124="",AS117,MIN(AK124,50%))</f>
        <v>1.5507014213545995E-2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 ca="1">-_xlfn.NORM.S.INV(IF(AS124=0,0.01%,AS124))</f>
        <v>2.1568926671381408</v>
      </c>
      <c r="BB124" s="10"/>
      <c r="BC124" s="10"/>
      <c r="BG124" t="s">
        <v>2</v>
      </c>
      <c r="BH124" s="10"/>
      <c r="BI124" s="10">
        <f ca="1">BA124-$BA$5</f>
        <v>5.7518697595582147E-2</v>
      </c>
      <c r="BJ124" s="10"/>
      <c r="BK124" s="10"/>
    </row>
    <row r="125" spans="1:64">
      <c r="A125" s="11"/>
      <c r="B125" t="s">
        <v>1</v>
      </c>
      <c r="C125" s="1">
        <v>0</v>
      </c>
      <c r="D125" s="1">
        <f ca="1">(1-F125)/3</f>
        <v>5.5146873158825015E-2</v>
      </c>
      <c r="E125" s="1">
        <f ca="1">(1-F125)/3*2</f>
        <v>0.11029374631765003</v>
      </c>
      <c r="F125" s="1">
        <f ca="1">HLOOKUP(A122,XBD_part!$2:$7,4,0)</f>
        <v>0.83455938052352496</v>
      </c>
      <c r="G125" s="1">
        <v>0</v>
      </c>
      <c r="H125" s="1">
        <v>0</v>
      </c>
      <c r="K125" t="s">
        <v>1</v>
      </c>
      <c r="L125" s="1">
        <f t="shared" ref="L125:L127" ca="1" si="125">IF(TYPE(D125)=1,IF(D125&gt;100%,100%,IF(D125&lt;0,0,D125)),D125)</f>
        <v>5.5146873158825015E-2</v>
      </c>
      <c r="M125" s="1">
        <f t="shared" ca="1" si="122"/>
        <v>0.11029374631765003</v>
      </c>
      <c r="N125" s="1">
        <f t="shared" ca="1" si="122"/>
        <v>0.83455938052352496</v>
      </c>
      <c r="O125" s="1">
        <f t="shared" si="122"/>
        <v>0</v>
      </c>
      <c r="P125" s="1">
        <f t="shared" si="122"/>
        <v>0</v>
      </c>
      <c r="S125" t="s">
        <v>1</v>
      </c>
      <c r="T125" s="1">
        <f t="shared" ref="T125:T127" ca="1" si="126">IFERROR(L125/SUM($L125:$P125),"")</f>
        <v>5.5146873158825015E-2</v>
      </c>
      <c r="U125" s="1">
        <f t="shared" ca="1" si="123"/>
        <v>0.11029374631765003</v>
      </c>
      <c r="V125" s="1">
        <f t="shared" ca="1" si="123"/>
        <v>0.83455938052352496</v>
      </c>
      <c r="W125" s="1">
        <f t="shared" ca="1" si="123"/>
        <v>0</v>
      </c>
      <c r="X125" s="1">
        <f t="shared" ca="1" si="123"/>
        <v>0</v>
      </c>
      <c r="AA125" t="s">
        <v>1</v>
      </c>
      <c r="AB125" s="1">
        <f t="shared" ref="AB125:AB127" ca="1" si="127">IFERROR(T125,"")</f>
        <v>5.5146873158825015E-2</v>
      </c>
      <c r="AC125" s="1">
        <f t="shared" ca="1" si="124"/>
        <v>0.11029374631765003</v>
      </c>
      <c r="AD125" s="1">
        <f t="shared" ca="1" si="124"/>
        <v>0.83455938052352496</v>
      </c>
      <c r="AE125" s="1">
        <f t="shared" ca="1" si="124"/>
        <v>0</v>
      </c>
      <c r="AF125" s="1">
        <f t="shared" ca="1" si="124"/>
        <v>0</v>
      </c>
      <c r="AI125" t="s">
        <v>1</v>
      </c>
      <c r="AJ125" s="1">
        <f ca="1">IF(AB125="","",(SUM(AB125)))</f>
        <v>5.5146873158825015E-2</v>
      </c>
      <c r="AK125" s="1">
        <f ca="1">IFERROR(AC125,"")</f>
        <v>0.11029374631765003</v>
      </c>
      <c r="AL125" s="1">
        <f ca="1">IF(AD125="","",(SUM(AD125:AF125)))</f>
        <v>0.83455938052352496</v>
      </c>
      <c r="AM125" s="1">
        <v>0</v>
      </c>
      <c r="AN125" s="1">
        <v>0</v>
      </c>
      <c r="AP125" s="34">
        <f ca="1">IF(AK125&gt;=MAX(AJ125,AL125),0,(MAX(AJ125,AL125)-AK125)/(2*MAX(AJ125,AL125)+MIN(AJ125,AL125)))</f>
        <v>0.420042956165186</v>
      </c>
      <c r="AQ125" t="s">
        <v>1</v>
      </c>
      <c r="AR125" s="1">
        <f ca="1">IF(AK125="",AR118,AJ125*(1-$AP125))</f>
        <v>3.1982817533925609E-2</v>
      </c>
      <c r="AS125" s="1">
        <f ca="1">IF(AK125="",AS118,AK125+AJ125*$AP125+AL125*$AP125)</f>
        <v>0.48400859123303719</v>
      </c>
      <c r="AT125" s="1">
        <f ca="1">IF(AK125="",AT118,AL125*(1-$AP125))</f>
        <v>0.48400859123303724</v>
      </c>
      <c r="AU125" s="1">
        <v>0</v>
      </c>
      <c r="AV125" s="1">
        <v>0</v>
      </c>
      <c r="AW125" s="1"/>
      <c r="AY125" t="s">
        <v>1</v>
      </c>
      <c r="AZ125" s="10">
        <f ca="1">_xlfn.NORM.S.INV(IF(AR125=0,0.01%,AR125))</f>
        <v>-1.8524193064277255</v>
      </c>
      <c r="BA125" s="10"/>
      <c r="BB125" s="10">
        <f ca="1">-_xlfn.NORM.S.INV(IF(AT125=0,0.01%,AT125))</f>
        <v>4.0095257830875121E-2</v>
      </c>
      <c r="BC125" s="10"/>
      <c r="BG125" t="s">
        <v>1</v>
      </c>
      <c r="BH125" s="10">
        <f ca="1">AZ125-$AZ$6</f>
        <v>-0.37487198617358142</v>
      </c>
      <c r="BI125" s="10"/>
      <c r="BJ125" s="10">
        <f ca="1">BB125-$BB$6</f>
        <v>-4.745327709023147E-2</v>
      </c>
      <c r="BK125" s="10"/>
    </row>
    <row r="126" spans="1:64">
      <c r="A126" s="11"/>
      <c r="B126" t="s">
        <v>0</v>
      </c>
      <c r="C126" s="1">
        <v>0</v>
      </c>
      <c r="D126" s="1">
        <v>0</v>
      </c>
      <c r="E126" s="1">
        <f ca="1">(1-G126)/3</f>
        <v>3.626119829915523E-2</v>
      </c>
      <c r="F126" s="1">
        <f ca="1">(1-G126)/3*2</f>
        <v>7.252239659831046E-2</v>
      </c>
      <c r="G126" s="1">
        <f ca="1">HLOOKUP(A122,XBD_part!$2:$7,5,0)</f>
        <v>0.8912164051025343</v>
      </c>
      <c r="H126" s="1">
        <v>0</v>
      </c>
      <c r="K126" t="s">
        <v>0</v>
      </c>
      <c r="L126" s="1">
        <f t="shared" si="125"/>
        <v>0</v>
      </c>
      <c r="M126" s="1">
        <f t="shared" ca="1" si="122"/>
        <v>3.626119829915523E-2</v>
      </c>
      <c r="N126" s="1">
        <f t="shared" ca="1" si="122"/>
        <v>7.252239659831046E-2</v>
      </c>
      <c r="O126" s="1">
        <f t="shared" ca="1" si="122"/>
        <v>0.8912164051025343</v>
      </c>
      <c r="P126" s="1">
        <f t="shared" si="122"/>
        <v>0</v>
      </c>
      <c r="S126" t="s">
        <v>0</v>
      </c>
      <c r="T126" s="1">
        <f t="shared" ca="1" si="126"/>
        <v>0</v>
      </c>
      <c r="U126" s="1">
        <f t="shared" ca="1" si="123"/>
        <v>3.626119829915523E-2</v>
      </c>
      <c r="V126" s="1">
        <f t="shared" ca="1" si="123"/>
        <v>7.252239659831046E-2</v>
      </c>
      <c r="W126" s="1">
        <f t="shared" ca="1" si="123"/>
        <v>0.8912164051025343</v>
      </c>
      <c r="X126" s="1">
        <f t="shared" ca="1" si="123"/>
        <v>0</v>
      </c>
      <c r="AA126" t="s">
        <v>0</v>
      </c>
      <c r="AB126" s="1">
        <f t="shared" ca="1" si="127"/>
        <v>0</v>
      </c>
      <c r="AC126" s="1">
        <f t="shared" ca="1" si="124"/>
        <v>3.626119829915523E-2</v>
      </c>
      <c r="AD126" s="1">
        <f t="shared" ca="1" si="124"/>
        <v>7.252239659831046E-2</v>
      </c>
      <c r="AE126" s="1">
        <f t="shared" ca="1" si="124"/>
        <v>0.8912164051025343</v>
      </c>
      <c r="AF126" s="1">
        <f t="shared" ca="1" si="124"/>
        <v>0</v>
      </c>
      <c r="AI126" t="s">
        <v>0</v>
      </c>
      <c r="AJ126" s="1">
        <v>0</v>
      </c>
      <c r="AK126" s="1">
        <f ca="1">IF(AC126="","",(SUM(AB126:AC126)))</f>
        <v>3.626119829915523E-2</v>
      </c>
      <c r="AL126" s="1">
        <f ca="1">IFERROR(AD126,"")</f>
        <v>7.252239659831046E-2</v>
      </c>
      <c r="AM126" s="1">
        <f ca="1">IF(AE126="","",(SUM(AE126:AF126)))</f>
        <v>0.8912164051025343</v>
      </c>
      <c r="AN126" s="1">
        <v>0</v>
      </c>
      <c r="AP126" s="34">
        <f ca="1">IF(AL126&gt;=MAX(AK126,AM126),0,(MAX(AK126,AM126)-AL126)/(2*MAX(AK126,AM126)+MIN(AK126,AM126)))</f>
        <v>0.45015489393818081</v>
      </c>
      <c r="AQ126" t="s">
        <v>0</v>
      </c>
      <c r="AR126" s="1">
        <v>0</v>
      </c>
      <c r="AS126" s="1">
        <f ca="1">IF(AL126="",AS119,AK126*(1-$AP126))</f>
        <v>1.9938042424727666E-2</v>
      </c>
      <c r="AT126" s="1">
        <f ca="1">IF(AL126="",AT119,AL126+AK126*$AP126+AM126*$AP126)</f>
        <v>0.49003097878763613</v>
      </c>
      <c r="AU126" s="1">
        <f ca="1">IF(AL126="",AU119,AM126*(1-$AP126))</f>
        <v>0.49003097878763624</v>
      </c>
      <c r="AV126" s="1">
        <v>0</v>
      </c>
      <c r="AW126" s="1"/>
      <c r="AY126" t="s">
        <v>0</v>
      </c>
      <c r="AZ126" s="10"/>
      <c r="BA126" s="10">
        <f ca="1">_xlfn.NORM.S.INV(IF(AS126=0,0.01%,AS126))</f>
        <v>-2.0550302311095403</v>
      </c>
      <c r="BB126" s="10"/>
      <c r="BC126" s="10">
        <f ca="1">-_xlfn.NORM.S.INV(IF(AU126=0,0.01%,AU126))</f>
        <v>2.4991231625123015E-2</v>
      </c>
      <c r="BG126" t="s">
        <v>0</v>
      </c>
      <c r="BH126" s="10"/>
      <c r="BI126" s="10">
        <f ca="1">BA126-$BA$7</f>
        <v>-7.1415661082538939E-2</v>
      </c>
      <c r="BJ126" s="10"/>
      <c r="BK126" s="10">
        <f ca="1">BC126-$BC$7</f>
        <v>-4.6532519180867288E-3</v>
      </c>
    </row>
    <row r="127" spans="1:64">
      <c r="A127" s="11"/>
      <c r="B127" t="s">
        <v>42</v>
      </c>
      <c r="C127" s="1">
        <v>0</v>
      </c>
      <c r="D127" s="1">
        <v>0</v>
      </c>
      <c r="E127" s="1">
        <v>0</v>
      </c>
      <c r="F127" s="1">
        <f ca="1">(1-H127)/3</f>
        <v>7.4886799024730055E-2</v>
      </c>
      <c r="G127" s="1">
        <f ca="1">(1-H127)/3*2</f>
        <v>0.14977359804946011</v>
      </c>
      <c r="H127" s="1">
        <f ca="1">MIN(HLOOKUP(A122,XBD_part!$2:$7,6,0),1)</f>
        <v>0.77533960292580983</v>
      </c>
      <c r="K127" t="s">
        <v>42</v>
      </c>
      <c r="L127" s="1">
        <f t="shared" si="125"/>
        <v>0</v>
      </c>
      <c r="M127" s="1">
        <f t="shared" si="122"/>
        <v>0</v>
      </c>
      <c r="N127" s="1">
        <f t="shared" ca="1" si="122"/>
        <v>7.4886799024730055E-2</v>
      </c>
      <c r="O127" s="1">
        <f t="shared" ca="1" si="122"/>
        <v>0.14977359804946011</v>
      </c>
      <c r="P127" s="1">
        <f t="shared" ca="1" si="122"/>
        <v>0.77533960292580983</v>
      </c>
      <c r="S127" t="s">
        <v>42</v>
      </c>
      <c r="T127" s="1">
        <f t="shared" ca="1" si="126"/>
        <v>0</v>
      </c>
      <c r="U127" s="1">
        <f t="shared" ca="1" si="123"/>
        <v>0</v>
      </c>
      <c r="V127" s="1">
        <f t="shared" ca="1" si="123"/>
        <v>7.4886799024730055E-2</v>
      </c>
      <c r="W127" s="1">
        <f t="shared" ca="1" si="123"/>
        <v>0.14977359804946011</v>
      </c>
      <c r="X127" s="1">
        <f t="shared" ca="1" si="123"/>
        <v>0.77533960292580983</v>
      </c>
      <c r="AA127" t="s">
        <v>42</v>
      </c>
      <c r="AB127" s="1">
        <f t="shared" ca="1" si="127"/>
        <v>0</v>
      </c>
      <c r="AC127" s="1">
        <f t="shared" ca="1" si="124"/>
        <v>0</v>
      </c>
      <c r="AD127" s="1">
        <f t="shared" ca="1" si="124"/>
        <v>7.4886799024730055E-2</v>
      </c>
      <c r="AE127" s="1">
        <f t="shared" ca="1" si="124"/>
        <v>0.14977359804946011</v>
      </c>
      <c r="AF127" s="1">
        <f t="shared" ca="1" si="124"/>
        <v>0.77533960292580983</v>
      </c>
      <c r="AI127" t="s">
        <v>42</v>
      </c>
      <c r="AJ127" s="1">
        <v>0</v>
      </c>
      <c r="AK127" s="1">
        <v>0</v>
      </c>
      <c r="AL127" s="1">
        <f ca="1">IF(AD127="","",(SUM(AB127:AD127)))</f>
        <v>7.4886799024730055E-2</v>
      </c>
      <c r="AM127" s="1">
        <f ca="1">IFERROR(AE127,"")</f>
        <v>0.14977359804946011</v>
      </c>
      <c r="AN127" s="1">
        <f ca="1">IF(AF127="","",(SUM(AF127)))</f>
        <v>0.77533960292580983</v>
      </c>
      <c r="AP127" s="34">
        <f ca="1">IF(AM127&gt;=MAX(AL127,AN127),0,(MAX(AL127,AN127)-AM127)/(2*MAX(AL127,AN127)+MIN(AL127,AN127)))</f>
        <v>0.38482965502464112</v>
      </c>
      <c r="AQ127" t="s">
        <v>42</v>
      </c>
      <c r="AR127" s="1">
        <v>0</v>
      </c>
      <c r="AS127" s="1">
        <v>0</v>
      </c>
      <c r="AT127" s="1">
        <f ca="1">IF(AM127="",AT120,AL127*(1-$AP127))</f>
        <v>4.6068137990143559E-2</v>
      </c>
      <c r="AU127" s="1">
        <f ca="1">IF(AM127="",AU120,AM127+AL127*$AP127+AN127*$AP127)</f>
        <v>0.47696593100492823</v>
      </c>
      <c r="AV127" s="1">
        <f ca="1">IF(AM127="",AV120,AN127*(1-$AP127))</f>
        <v>0.47696593100492823</v>
      </c>
      <c r="AW127" s="1"/>
      <c r="AY127" t="s">
        <v>42</v>
      </c>
      <c r="AZ127" s="10"/>
      <c r="BA127" s="10"/>
      <c r="BB127" s="10">
        <f ca="1">_xlfn.NORM.S.INV(IF(AT127=0,0.01%,AT127))</f>
        <v>-1.6842349258004081</v>
      </c>
      <c r="BC127" s="10"/>
      <c r="BD127" s="10">
        <f ca="1">-_xlfn.NORM.S.INV(IF(AV127=0,0.01%,AV127))</f>
        <v>5.7769965824855961E-2</v>
      </c>
      <c r="BG127" t="s">
        <v>42</v>
      </c>
      <c r="BH127" s="10"/>
      <c r="BI127" s="10"/>
      <c r="BJ127" s="10">
        <f ca="1">BB127-$BB$8</f>
        <v>0.52349071297719596</v>
      </c>
      <c r="BK127" s="10"/>
      <c r="BL127" s="10">
        <f ca="1">BD127-$BD$8</f>
        <v>4.0684329475116562E-2</v>
      </c>
    </row>
    <row r="129" spans="1:64">
      <c r="A129" s="9">
        <f ca="1">IF(RIGHT(A122,2)="12",(VALUE(LEFT(A122,4))+1)*100+1,A122+1)</f>
        <v>201907</v>
      </c>
      <c r="J129" s="9">
        <f ca="1">$A129</f>
        <v>201907</v>
      </c>
      <c r="R129" s="9">
        <f ca="1">$A129</f>
        <v>201907</v>
      </c>
      <c r="Z129" s="9">
        <f ca="1">$A129</f>
        <v>201907</v>
      </c>
      <c r="AH129" s="9">
        <f ca="1">$A129</f>
        <v>201907</v>
      </c>
      <c r="AP129" s="9">
        <f ca="1">$A129</f>
        <v>201907</v>
      </c>
      <c r="AX129" s="9">
        <f ca="1">$A129</f>
        <v>201907</v>
      </c>
      <c r="BF129" s="9">
        <f ca="1">$A129</f>
        <v>201907</v>
      </c>
    </row>
    <row r="130" spans="1:64">
      <c r="A130" s="11"/>
      <c r="C130" t="s">
        <v>33</v>
      </c>
      <c r="D130" t="s">
        <v>2</v>
      </c>
      <c r="E130" t="s">
        <v>1</v>
      </c>
      <c r="F130" t="s">
        <v>0</v>
      </c>
      <c r="G130" t="s">
        <v>42</v>
      </c>
      <c r="H130" t="s">
        <v>32</v>
      </c>
      <c r="L130" t="s">
        <v>2</v>
      </c>
      <c r="M130" t="s">
        <v>1</v>
      </c>
      <c r="N130" t="s">
        <v>0</v>
      </c>
      <c r="O130" t="s">
        <v>42</v>
      </c>
      <c r="P130" t="s">
        <v>32</v>
      </c>
      <c r="T130" t="s">
        <v>2</v>
      </c>
      <c r="U130" t="s">
        <v>1</v>
      </c>
      <c r="V130" t="s">
        <v>0</v>
      </c>
      <c r="W130" t="s">
        <v>42</v>
      </c>
      <c r="X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 ca="1">AVERAGE(BH131:BL134)</f>
        <v>5.0045587444650774E-3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/>
      <c r="B131" t="s">
        <v>2</v>
      </c>
      <c r="C131" s="1">
        <v>0.05</v>
      </c>
      <c r="D131" s="1">
        <f ca="1">1-C131-E131</f>
        <v>0.93782989119275728</v>
      </c>
      <c r="E131" s="1">
        <f ca="1">HLOOKUP(A129,XBD_part!$2:$7,3,0)</f>
        <v>1.2170108807242706E-2</v>
      </c>
      <c r="F131" s="1">
        <v>0</v>
      </c>
      <c r="G131" s="1">
        <v>0</v>
      </c>
      <c r="H131" s="1">
        <v>0</v>
      </c>
      <c r="K131" t="s">
        <v>2</v>
      </c>
      <c r="L131" s="1">
        <f ca="1">IF(TYPE(D131)=1,IF(D131&gt;100%,100%,IF(D131&lt;0,0,D131)),D131)</f>
        <v>0.93782989119275728</v>
      </c>
      <c r="M131" s="1">
        <f t="shared" ref="M131:P134" ca="1" si="128">IF(TYPE(E131)=1,IF(E131&gt;100%,100%,IF(E131&lt;0,0,E131)),E131)</f>
        <v>1.2170108807242706E-2</v>
      </c>
      <c r="N131" s="1">
        <f t="shared" si="128"/>
        <v>0</v>
      </c>
      <c r="O131" s="1">
        <f t="shared" si="128"/>
        <v>0</v>
      </c>
      <c r="P131" s="1">
        <f t="shared" si="128"/>
        <v>0</v>
      </c>
      <c r="S131" t="s">
        <v>2</v>
      </c>
      <c r="T131" s="1">
        <f ca="1">IFERROR(L131/SUM($L131:$P131),"")</f>
        <v>0.98718935915027084</v>
      </c>
      <c r="U131" s="1">
        <f t="shared" ref="U131:X134" ca="1" si="129">IFERROR(M131/SUM($L131:$P131),"")</f>
        <v>1.2810640849729164E-2</v>
      </c>
      <c r="V131" s="1">
        <f t="shared" ca="1" si="129"/>
        <v>0</v>
      </c>
      <c r="W131" s="1">
        <f t="shared" ca="1" si="129"/>
        <v>0</v>
      </c>
      <c r="X131" s="1">
        <f t="shared" ca="1" si="129"/>
        <v>0</v>
      </c>
      <c r="AA131" t="s">
        <v>2</v>
      </c>
      <c r="AB131" s="1">
        <f ca="1">IFERROR(T131,"")</f>
        <v>0.98718935915027084</v>
      </c>
      <c r="AC131" s="1">
        <f t="shared" ref="AC131:AF134" ca="1" si="130">IFERROR(U131,"")</f>
        <v>1.2810640849729164E-2</v>
      </c>
      <c r="AD131" s="1">
        <f t="shared" ca="1" si="130"/>
        <v>0</v>
      </c>
      <c r="AE131" s="1">
        <f t="shared" ca="1" si="130"/>
        <v>0</v>
      </c>
      <c r="AF131" s="1">
        <f t="shared" ca="1" si="130"/>
        <v>0</v>
      </c>
      <c r="AI131" t="s">
        <v>2</v>
      </c>
      <c r="AJ131" s="1">
        <f ca="1">IFERROR(AB131,"")</f>
        <v>0.98718935915027084</v>
      </c>
      <c r="AK131" s="1">
        <f ca="1">IF(AC131="","",SUM(AC131:AF131))</f>
        <v>1.2810640849729164E-2</v>
      </c>
      <c r="AL131" s="1">
        <v>0</v>
      </c>
      <c r="AM131" s="1">
        <v>0</v>
      </c>
      <c r="AN131" s="1">
        <v>0</v>
      </c>
      <c r="AQ131" t="s">
        <v>2</v>
      </c>
      <c r="AR131" s="1">
        <f ca="1">IF(AJ131="",AR124,MAX(AJ131,50%))</f>
        <v>0.98718935915027084</v>
      </c>
      <c r="AS131" s="1">
        <f ca="1">IF(AK131="",AS124,MIN(AK131,50%))</f>
        <v>1.2810640849729164E-2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 ca="1">-_xlfn.NORM.S.INV(IF(AS131=0,0.01%,AS131))</f>
        <v>2.2319044049841357</v>
      </c>
      <c r="BB131" s="10"/>
      <c r="BC131" s="10"/>
      <c r="BG131" t="s">
        <v>2</v>
      </c>
      <c r="BH131" s="10"/>
      <c r="BI131" s="10">
        <f ca="1">BA131-$BA$5</f>
        <v>0.13253043544157705</v>
      </c>
      <c r="BJ131" s="10"/>
      <c r="BK131" s="10"/>
    </row>
    <row r="132" spans="1:64">
      <c r="A132" s="11"/>
      <c r="B132" t="s">
        <v>1</v>
      </c>
      <c r="C132" s="1">
        <v>0</v>
      </c>
      <c r="D132" s="1">
        <f ca="1">(1-F132)/3</f>
        <v>0.15225849571534281</v>
      </c>
      <c r="E132" s="1">
        <f ca="1">(1-F132)/3*2</f>
        <v>0.30451699143068561</v>
      </c>
      <c r="F132" s="1">
        <f ca="1">HLOOKUP(A129,XBD_part!$2:$7,4,0)</f>
        <v>0.54322451285397155</v>
      </c>
      <c r="G132" s="1">
        <v>0</v>
      </c>
      <c r="H132" s="1">
        <v>0</v>
      </c>
      <c r="K132" t="s">
        <v>1</v>
      </c>
      <c r="L132" s="1">
        <f t="shared" ref="L132:L134" ca="1" si="131">IF(TYPE(D132)=1,IF(D132&gt;100%,100%,IF(D132&lt;0,0,D132)),D132)</f>
        <v>0.15225849571534281</v>
      </c>
      <c r="M132" s="1">
        <f t="shared" ca="1" si="128"/>
        <v>0.30451699143068561</v>
      </c>
      <c r="N132" s="1">
        <f t="shared" ca="1" si="128"/>
        <v>0.54322451285397155</v>
      </c>
      <c r="O132" s="1">
        <f t="shared" si="128"/>
        <v>0</v>
      </c>
      <c r="P132" s="1">
        <f t="shared" si="128"/>
        <v>0</v>
      </c>
      <c r="S132" t="s">
        <v>1</v>
      </c>
      <c r="T132" s="1">
        <f t="shared" ref="T132:T134" ca="1" si="132">IFERROR(L132/SUM($L132:$P132),"")</f>
        <v>0.15225849571534281</v>
      </c>
      <c r="U132" s="1">
        <f t="shared" ca="1" si="129"/>
        <v>0.30451699143068561</v>
      </c>
      <c r="V132" s="1">
        <f t="shared" ca="1" si="129"/>
        <v>0.54322451285397155</v>
      </c>
      <c r="W132" s="1">
        <f t="shared" ca="1" si="129"/>
        <v>0</v>
      </c>
      <c r="X132" s="1">
        <f t="shared" ca="1" si="129"/>
        <v>0</v>
      </c>
      <c r="AA132" t="s">
        <v>1</v>
      </c>
      <c r="AB132" s="1">
        <f t="shared" ref="AB132:AB134" ca="1" si="133">IFERROR(T132,"")</f>
        <v>0.15225849571534281</v>
      </c>
      <c r="AC132" s="1">
        <f t="shared" ca="1" si="130"/>
        <v>0.30451699143068561</v>
      </c>
      <c r="AD132" s="1">
        <f t="shared" ca="1" si="130"/>
        <v>0.54322451285397155</v>
      </c>
      <c r="AE132" s="1">
        <f t="shared" ca="1" si="130"/>
        <v>0</v>
      </c>
      <c r="AF132" s="1">
        <f t="shared" ca="1" si="130"/>
        <v>0</v>
      </c>
      <c r="AI132" t="s">
        <v>1</v>
      </c>
      <c r="AJ132" s="1">
        <f ca="1">IF(AB132="","",(SUM(AB132)))</f>
        <v>0.15225849571534281</v>
      </c>
      <c r="AK132" s="1">
        <f ca="1">IFERROR(AC132,"")</f>
        <v>0.30451699143068561</v>
      </c>
      <c r="AL132" s="1">
        <f ca="1">IF(AD132="","",(SUM(AD132:AF132)))</f>
        <v>0.54322451285397155</v>
      </c>
      <c r="AM132" s="1">
        <v>0</v>
      </c>
      <c r="AN132" s="1">
        <v>0</v>
      </c>
      <c r="AP132" s="34">
        <f ca="1">IF(AK132&gt;=MAX(AJ132,AL132),0,(MAX(AJ132,AL132)-AK132)/(2*MAX(AJ132,AL132)+MIN(AJ132,AL132)))</f>
        <v>0.1927069282254853</v>
      </c>
      <c r="AQ132" t="s">
        <v>1</v>
      </c>
      <c r="AR132" s="1">
        <f ca="1">IF(AK132="",AR125,AJ132*(1-$AP132))</f>
        <v>0.12291722870980588</v>
      </c>
      <c r="AS132" s="1">
        <f ca="1">IF(AK132="",AS125,AK132+AJ132*$AP132+AL132*$AP132)</f>
        <v>0.43854138564509704</v>
      </c>
      <c r="AT132" s="1">
        <f ca="1">IF(AK132="",AT125,AL132*(1-$AP132))</f>
        <v>0.43854138564509704</v>
      </c>
      <c r="AU132" s="1">
        <v>0</v>
      </c>
      <c r="AV132" s="1">
        <v>0</v>
      </c>
      <c r="AW132" s="1"/>
      <c r="AY132" t="s">
        <v>1</v>
      </c>
      <c r="AZ132" s="10">
        <f ca="1">_xlfn.NORM.S.INV(IF(AR132=0,0.01%,AR132))</f>
        <v>-1.1605266314029796</v>
      </c>
      <c r="BA132" s="10"/>
      <c r="BB132" s="10">
        <f ca="1">-_xlfn.NORM.S.INV(IF(AT132=0,0.01%,AT132))</f>
        <v>0.15466836450128274</v>
      </c>
      <c r="BC132" s="10"/>
      <c r="BG132" t="s">
        <v>1</v>
      </c>
      <c r="BH132" s="10">
        <f ca="1">AZ132-$AZ$6</f>
        <v>0.31702068885116441</v>
      </c>
      <c r="BI132" s="10"/>
      <c r="BJ132" s="10">
        <f ca="1">BB132-$BB$6</f>
        <v>6.7119829580176149E-2</v>
      </c>
      <c r="BK132" s="10"/>
    </row>
    <row r="133" spans="1:64">
      <c r="A133" s="11"/>
      <c r="B133" t="s">
        <v>0</v>
      </c>
      <c r="C133" s="1">
        <v>0</v>
      </c>
      <c r="D133" s="1">
        <v>0</v>
      </c>
      <c r="E133" s="1">
        <f ca="1">(1-G133)/3</f>
        <v>1.8778869233717261E-2</v>
      </c>
      <c r="F133" s="1">
        <f ca="1">(1-G133)/3*2</f>
        <v>3.7557738467434522E-2</v>
      </c>
      <c r="G133" s="1">
        <f ca="1">HLOOKUP(A129,XBD_part!$2:$7,5,0)</f>
        <v>0.94366339229884821</v>
      </c>
      <c r="H133" s="1">
        <v>0</v>
      </c>
      <c r="K133" t="s">
        <v>0</v>
      </c>
      <c r="L133" s="1">
        <f t="shared" si="131"/>
        <v>0</v>
      </c>
      <c r="M133" s="1">
        <f t="shared" ca="1" si="128"/>
        <v>1.8778869233717261E-2</v>
      </c>
      <c r="N133" s="1">
        <f t="shared" ca="1" si="128"/>
        <v>3.7557738467434522E-2</v>
      </c>
      <c r="O133" s="1">
        <f t="shared" ca="1" si="128"/>
        <v>0.94366339229884821</v>
      </c>
      <c r="P133" s="1">
        <f t="shared" si="128"/>
        <v>0</v>
      </c>
      <c r="S133" t="s">
        <v>0</v>
      </c>
      <c r="T133" s="1">
        <f t="shared" ca="1" si="132"/>
        <v>0</v>
      </c>
      <c r="U133" s="1">
        <f t="shared" ca="1" si="129"/>
        <v>1.8778869233717261E-2</v>
      </c>
      <c r="V133" s="1">
        <f t="shared" ca="1" si="129"/>
        <v>3.7557738467434522E-2</v>
      </c>
      <c r="W133" s="1">
        <f t="shared" ca="1" si="129"/>
        <v>0.94366339229884821</v>
      </c>
      <c r="X133" s="1">
        <f t="shared" ca="1" si="129"/>
        <v>0</v>
      </c>
      <c r="AA133" t="s">
        <v>0</v>
      </c>
      <c r="AB133" s="1">
        <f t="shared" ca="1" si="133"/>
        <v>0</v>
      </c>
      <c r="AC133" s="1">
        <f t="shared" ca="1" si="130"/>
        <v>1.8778869233717261E-2</v>
      </c>
      <c r="AD133" s="1">
        <f t="shared" ca="1" si="130"/>
        <v>3.7557738467434522E-2</v>
      </c>
      <c r="AE133" s="1">
        <f t="shared" ca="1" si="130"/>
        <v>0.94366339229884821</v>
      </c>
      <c r="AF133" s="1">
        <f t="shared" ca="1" si="130"/>
        <v>0</v>
      </c>
      <c r="AI133" t="s">
        <v>0</v>
      </c>
      <c r="AJ133" s="1">
        <v>0</v>
      </c>
      <c r="AK133" s="1">
        <f ca="1">IF(AC133="","",(SUM(AB133:AC133)))</f>
        <v>1.8778869233717261E-2</v>
      </c>
      <c r="AL133" s="1">
        <f ca="1">IFERROR(AD133,"")</f>
        <v>3.7557738467434522E-2</v>
      </c>
      <c r="AM133" s="1">
        <f ca="1">IF(AE133="","",(SUM(AE133:AF133)))</f>
        <v>0.94366339229884821</v>
      </c>
      <c r="AN133" s="1">
        <v>0</v>
      </c>
      <c r="AP133" s="34">
        <f ca="1">IF(AL133&gt;=MAX(AK133,AM133),0,(MAX(AK133,AM133)-AL133)/(2*MAX(AK133,AM133)+MIN(AK133,AM133)))</f>
        <v>0.47537010973661098</v>
      </c>
      <c r="AQ133" t="s">
        <v>0</v>
      </c>
      <c r="AR133" s="1">
        <v>0</v>
      </c>
      <c r="AS133" s="1">
        <f ca="1">IF(AL133="",AS126,AK133*(1-$AP133))</f>
        <v>9.8519561053556186E-3</v>
      </c>
      <c r="AT133" s="1">
        <f ca="1">IF(AL133="",AT126,AL133+AK133*$AP133+AM133*$AP133)</f>
        <v>0.49507402194732225</v>
      </c>
      <c r="AU133" s="1">
        <f ca="1">IF(AL133="",AU126,AM133*(1-$AP133))</f>
        <v>0.49507402194732214</v>
      </c>
      <c r="AV133" s="1">
        <v>0</v>
      </c>
      <c r="AW133" s="1"/>
      <c r="AY133" t="s">
        <v>0</v>
      </c>
      <c r="AZ133" s="10"/>
      <c r="BA133" s="10">
        <f ca="1">_xlfn.NORM.S.INV(IF(AS133=0,0.01%,AS133))</f>
        <v>-2.3319387759672736</v>
      </c>
      <c r="BB133" s="10"/>
      <c r="BC133" s="10">
        <f ca="1">-_xlfn.NORM.S.INV(IF(AU133=0,0.01%,AU133))</f>
        <v>1.2347909642637349E-2</v>
      </c>
      <c r="BG133" t="s">
        <v>0</v>
      </c>
      <c r="BH133" s="10"/>
      <c r="BI133" s="10">
        <f ca="1">BA133-$BA$7</f>
        <v>-0.34832420594027225</v>
      </c>
      <c r="BJ133" s="10"/>
      <c r="BK133" s="10">
        <f ca="1">BC133-$BC$7</f>
        <v>-1.7296573900572397E-2</v>
      </c>
    </row>
    <row r="134" spans="1:64">
      <c r="A134" s="11"/>
      <c r="B134" t="s">
        <v>42</v>
      </c>
      <c r="C134" s="1">
        <v>0</v>
      </c>
      <c r="D134" s="1">
        <v>0</v>
      </c>
      <c r="E134" s="1">
        <v>0</v>
      </c>
      <c r="F134" s="1">
        <f ca="1">(1-H134)/3</f>
        <v>1.9384744582201741E-2</v>
      </c>
      <c r="G134" s="1">
        <f ca="1">(1-H134)/3*2</f>
        <v>3.8769489164403481E-2</v>
      </c>
      <c r="H134" s="1">
        <f ca="1">MIN(HLOOKUP(A129,XBD_part!$2:$7,6,0),1)</f>
        <v>0.94184576625339478</v>
      </c>
      <c r="K134" t="s">
        <v>42</v>
      </c>
      <c r="L134" s="1">
        <f t="shared" si="131"/>
        <v>0</v>
      </c>
      <c r="M134" s="1">
        <f t="shared" si="128"/>
        <v>0</v>
      </c>
      <c r="N134" s="1">
        <f t="shared" ca="1" si="128"/>
        <v>1.9384744582201741E-2</v>
      </c>
      <c r="O134" s="1">
        <f t="shared" ca="1" si="128"/>
        <v>3.8769489164403481E-2</v>
      </c>
      <c r="P134" s="1">
        <f t="shared" ca="1" si="128"/>
        <v>0.94184576625339478</v>
      </c>
      <c r="S134" t="s">
        <v>42</v>
      </c>
      <c r="T134" s="1">
        <f t="shared" ca="1" si="132"/>
        <v>0</v>
      </c>
      <c r="U134" s="1">
        <f t="shared" ca="1" si="129"/>
        <v>0</v>
      </c>
      <c r="V134" s="1">
        <f t="shared" ca="1" si="129"/>
        <v>1.9384744582201741E-2</v>
      </c>
      <c r="W134" s="1">
        <f t="shared" ca="1" si="129"/>
        <v>3.8769489164403481E-2</v>
      </c>
      <c r="X134" s="1">
        <f t="shared" ca="1" si="129"/>
        <v>0.94184576625339478</v>
      </c>
      <c r="AA134" t="s">
        <v>42</v>
      </c>
      <c r="AB134" s="1">
        <f t="shared" ca="1" si="133"/>
        <v>0</v>
      </c>
      <c r="AC134" s="1">
        <f t="shared" ca="1" si="130"/>
        <v>0</v>
      </c>
      <c r="AD134" s="1">
        <f t="shared" ca="1" si="130"/>
        <v>1.9384744582201741E-2</v>
      </c>
      <c r="AE134" s="1">
        <f t="shared" ca="1" si="130"/>
        <v>3.8769489164403481E-2</v>
      </c>
      <c r="AF134" s="1">
        <f t="shared" ca="1" si="130"/>
        <v>0.94184576625339478</v>
      </c>
      <c r="AI134" t="s">
        <v>42</v>
      </c>
      <c r="AJ134" s="1">
        <v>0</v>
      </c>
      <c r="AK134" s="1">
        <v>0</v>
      </c>
      <c r="AL134" s="1">
        <f ca="1">IF(AD134="","",(SUM(AB134:AD134)))</f>
        <v>1.9384744582201741E-2</v>
      </c>
      <c r="AM134" s="1">
        <f ca="1">IFERROR(AE134,"")</f>
        <v>3.8769489164403481E-2</v>
      </c>
      <c r="AN134" s="1">
        <f ca="1">IF(AF134="","",(SUM(AF134)))</f>
        <v>0.94184576625339478</v>
      </c>
      <c r="AP134" s="34">
        <f ca="1">IF(AM134&gt;=MAX(AL134,AN134),0,(MAX(AL134,AN134)-AM134)/(2*MAX(AL134,AN134)+MIN(AL134,AN134)))</f>
        <v>0.47453498735760963</v>
      </c>
      <c r="AQ134" t="s">
        <v>42</v>
      </c>
      <c r="AR134" s="1">
        <v>0</v>
      </c>
      <c r="AS134" s="1">
        <v>0</v>
      </c>
      <c r="AT134" s="1">
        <f ca="1">IF(AM134="",AT127,AL134*(1-$AP134))</f>
        <v>1.0186005056956144E-2</v>
      </c>
      <c r="AU134" s="1">
        <f ca="1">IF(AM134="",AU127,AM134+AL134*$AP134+AN134*$AP134)</f>
        <v>0.49490699747152189</v>
      </c>
      <c r="AV134" s="1">
        <f ca="1">IF(AM134="",AV127,AN134*(1-$AP134))</f>
        <v>0.49490699747152189</v>
      </c>
      <c r="AW134" s="1"/>
      <c r="AY134" t="s">
        <v>42</v>
      </c>
      <c r="AZ134" s="10"/>
      <c r="BA134" s="10"/>
      <c r="BB134" s="10">
        <f ca="1">_xlfn.NORM.S.INV(IF(AT134=0,0.01%,AT134))</f>
        <v>-2.3194248761780836</v>
      </c>
      <c r="BC134" s="10"/>
      <c r="BD134" s="10">
        <f ca="1">-_xlfn.NORM.S.INV(IF(AV134=0,0.01%,AV134))</f>
        <v>1.2766610929401463E-2</v>
      </c>
      <c r="BG134" t="s">
        <v>42</v>
      </c>
      <c r="BH134" s="10"/>
      <c r="BI134" s="10"/>
      <c r="BJ134" s="10">
        <f ca="1">BB134-$BB$8</f>
        <v>-0.11169923740047949</v>
      </c>
      <c r="BK134" s="10"/>
      <c r="BL134" s="10">
        <f ca="1">BD134-$BD$8</f>
        <v>-4.3190254203379318E-3</v>
      </c>
    </row>
    <row r="136" spans="1:64">
      <c r="A136" s="9">
        <f ca="1">IF(RIGHT(A129,2)="12",(VALUE(LEFT(A129,4))+1)*100+1,A129+1)</f>
        <v>201908</v>
      </c>
      <c r="J136" s="9">
        <f ca="1">$A136</f>
        <v>201908</v>
      </c>
      <c r="R136" s="9">
        <f ca="1">$A136</f>
        <v>201908</v>
      </c>
      <c r="Z136" s="9">
        <f ca="1">$A136</f>
        <v>201908</v>
      </c>
      <c r="AH136" s="9">
        <f ca="1">$A136</f>
        <v>201908</v>
      </c>
      <c r="AP136" s="9">
        <f ca="1">$A136</f>
        <v>201908</v>
      </c>
      <c r="AX136" s="9">
        <f ca="1">$A136</f>
        <v>201908</v>
      </c>
      <c r="BF136" s="9">
        <f ca="1">$A136</f>
        <v>201908</v>
      </c>
    </row>
    <row r="137" spans="1:64">
      <c r="A137" s="11"/>
      <c r="C137" t="s">
        <v>33</v>
      </c>
      <c r="D137" t="s">
        <v>2</v>
      </c>
      <c r="E137" t="s">
        <v>1</v>
      </c>
      <c r="F137" t="s">
        <v>0</v>
      </c>
      <c r="G137" t="s">
        <v>42</v>
      </c>
      <c r="H137" t="s">
        <v>32</v>
      </c>
      <c r="L137" t="s">
        <v>2</v>
      </c>
      <c r="M137" t="s">
        <v>1</v>
      </c>
      <c r="N137" t="s">
        <v>0</v>
      </c>
      <c r="O137" t="s">
        <v>42</v>
      </c>
      <c r="P137" t="s">
        <v>32</v>
      </c>
      <c r="T137" t="s">
        <v>2</v>
      </c>
      <c r="U137" t="s">
        <v>1</v>
      </c>
      <c r="V137" t="s">
        <v>0</v>
      </c>
      <c r="W137" t="s">
        <v>42</v>
      </c>
      <c r="X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 ca="1">AVERAGE(BH138:BL141)</f>
        <v>5.2507127012852872E-2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/>
      <c r="B138" t="s">
        <v>2</v>
      </c>
      <c r="C138" s="1">
        <v>0.05</v>
      </c>
      <c r="D138" s="1">
        <f ca="1">1-C138-E138</f>
        <v>0.93777629288595843</v>
      </c>
      <c r="E138" s="1">
        <f ca="1">HLOOKUP(A136,XBD_part!$2:$7,3,0)</f>
        <v>1.222370711404157E-2</v>
      </c>
      <c r="F138" s="1">
        <v>0</v>
      </c>
      <c r="G138" s="1">
        <v>0</v>
      </c>
      <c r="H138" s="1">
        <v>0</v>
      </c>
      <c r="K138" t="s">
        <v>2</v>
      </c>
      <c r="L138" s="1">
        <f ca="1">IF(TYPE(D138)=1,IF(D138&gt;100%,100%,IF(D138&lt;0,0,D138)),D138)</f>
        <v>0.93777629288595843</v>
      </c>
      <c r="M138" s="1">
        <f t="shared" ref="M138:P141" ca="1" si="134">IF(TYPE(E138)=1,IF(E138&gt;100%,100%,IF(E138&lt;0,0,E138)),E138)</f>
        <v>1.222370711404157E-2</v>
      </c>
      <c r="N138" s="1">
        <f t="shared" si="134"/>
        <v>0</v>
      </c>
      <c r="O138" s="1">
        <f t="shared" si="134"/>
        <v>0</v>
      </c>
      <c r="P138" s="1">
        <f t="shared" si="134"/>
        <v>0</v>
      </c>
      <c r="S138" t="s">
        <v>2</v>
      </c>
      <c r="T138" s="1">
        <f ca="1">IFERROR(L138/SUM($L138:$P138),"")</f>
        <v>0.98713293987995632</v>
      </c>
      <c r="U138" s="1">
        <f t="shared" ref="U138:X141" ca="1" si="135">IFERROR(M138/SUM($L138:$P138),"")</f>
        <v>1.2867060120043759E-2</v>
      </c>
      <c r="V138" s="1">
        <f t="shared" ca="1" si="135"/>
        <v>0</v>
      </c>
      <c r="W138" s="1">
        <f t="shared" ca="1" si="135"/>
        <v>0</v>
      </c>
      <c r="X138" s="1">
        <f t="shared" ca="1" si="135"/>
        <v>0</v>
      </c>
      <c r="AA138" t="s">
        <v>2</v>
      </c>
      <c r="AB138" s="1">
        <f t="shared" ref="AB138:AF141" ca="1" si="136">IFERROR(T138/SUM($T138:$X138),"")</f>
        <v>0.98713293987995632</v>
      </c>
      <c r="AC138" s="1">
        <f t="shared" ca="1" si="136"/>
        <v>1.2867060120043759E-2</v>
      </c>
      <c r="AD138" s="1">
        <f t="shared" ca="1" si="136"/>
        <v>0</v>
      </c>
      <c r="AE138" s="1">
        <f t="shared" ca="1" si="136"/>
        <v>0</v>
      </c>
      <c r="AF138" s="1">
        <f t="shared" ca="1" si="136"/>
        <v>0</v>
      </c>
      <c r="AI138" t="s">
        <v>2</v>
      </c>
      <c r="AJ138" s="1">
        <f ca="1">IFERROR(AB138,"")</f>
        <v>0.98713293987995632</v>
      </c>
      <c r="AK138" s="1">
        <f ca="1">IF(AC138="","",SUM(AC138:AF138))</f>
        <v>1.2867060120043759E-2</v>
      </c>
      <c r="AL138" s="1">
        <v>0</v>
      </c>
      <c r="AM138" s="1">
        <v>0</v>
      </c>
      <c r="AN138" s="1">
        <v>0</v>
      </c>
      <c r="AQ138" t="s">
        <v>2</v>
      </c>
      <c r="AR138" s="1">
        <f ca="1">IF(AJ138="",AR131,MAX(AJ138,50%))</f>
        <v>0.98713293987995632</v>
      </c>
      <c r="AS138" s="1">
        <f ca="1">IF(AK138="",AS131,MIN(AK138,50%))</f>
        <v>1.2867060120043759E-2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 ca="1">-_xlfn.NORM.S.INV(IF(AS138=0,0.01%,AS138))</f>
        <v>2.2302007237902739</v>
      </c>
      <c r="BB138" s="10"/>
      <c r="BC138" s="10"/>
      <c r="BG138" t="s">
        <v>2</v>
      </c>
      <c r="BH138" s="10"/>
      <c r="BI138" s="10">
        <f ca="1">BA138-$BA$5</f>
        <v>0.13082675424771528</v>
      </c>
      <c r="BJ138" s="10"/>
      <c r="BK138" s="10"/>
    </row>
    <row r="139" spans="1:64">
      <c r="A139" s="11"/>
      <c r="B139" t="s">
        <v>1</v>
      </c>
      <c r="C139" s="1">
        <v>0</v>
      </c>
      <c r="D139" s="1">
        <f ca="1">(1-F139)/3</f>
        <v>0.12720687008251774</v>
      </c>
      <c r="E139" s="1">
        <f ca="1">(1-F139)/3*2</f>
        <v>0.25441374016503548</v>
      </c>
      <c r="F139" s="1">
        <f ca="1">HLOOKUP(A136,XBD_part!$2:$7,4,0)</f>
        <v>0.61837938975244677</v>
      </c>
      <c r="G139" s="1">
        <v>0</v>
      </c>
      <c r="H139" s="1">
        <v>0</v>
      </c>
      <c r="K139" t="s">
        <v>1</v>
      </c>
      <c r="L139" s="1">
        <f t="shared" ref="L139:L141" ca="1" si="137">IF(TYPE(D139)=1,IF(D139&gt;100%,100%,IF(D139&lt;0,0,D139)),D139)</f>
        <v>0.12720687008251774</v>
      </c>
      <c r="M139" s="1">
        <f t="shared" ca="1" si="134"/>
        <v>0.25441374016503548</v>
      </c>
      <c r="N139" s="1">
        <f t="shared" ca="1" si="134"/>
        <v>0.61837938975244677</v>
      </c>
      <c r="O139" s="1">
        <f t="shared" si="134"/>
        <v>0</v>
      </c>
      <c r="P139" s="1">
        <f t="shared" si="134"/>
        <v>0</v>
      </c>
      <c r="S139" t="s">
        <v>1</v>
      </c>
      <c r="T139" s="1">
        <f t="shared" ref="T139:T141" ca="1" si="138">IFERROR(L139/SUM($L139:$P139),"")</f>
        <v>0.12720687008251774</v>
      </c>
      <c r="U139" s="1">
        <f t="shared" ca="1" si="135"/>
        <v>0.25441374016503548</v>
      </c>
      <c r="V139" s="1">
        <f t="shared" ca="1" si="135"/>
        <v>0.61837938975244677</v>
      </c>
      <c r="W139" s="1">
        <f t="shared" ca="1" si="135"/>
        <v>0</v>
      </c>
      <c r="X139" s="1">
        <f t="shared" ca="1" si="135"/>
        <v>0</v>
      </c>
      <c r="AA139" t="s">
        <v>1</v>
      </c>
      <c r="AB139" s="1">
        <f t="shared" ca="1" si="136"/>
        <v>0.12720687008251774</v>
      </c>
      <c r="AC139" s="1">
        <f t="shared" ca="1" si="136"/>
        <v>0.25441374016503548</v>
      </c>
      <c r="AD139" s="1">
        <f t="shared" ca="1" si="136"/>
        <v>0.61837938975244677</v>
      </c>
      <c r="AE139" s="1">
        <f t="shared" ca="1" si="136"/>
        <v>0</v>
      </c>
      <c r="AF139" s="1">
        <f t="shared" ca="1" si="136"/>
        <v>0</v>
      </c>
      <c r="AI139" t="s">
        <v>1</v>
      </c>
      <c r="AJ139" s="1">
        <f ca="1">IF(AB139="","",(SUM(AB139)))</f>
        <v>0.12720687008251774</v>
      </c>
      <c r="AK139" s="1">
        <f ca="1">IFERROR(AC139,"")</f>
        <v>0.25441374016503548</v>
      </c>
      <c r="AL139" s="1">
        <f ca="1">IF(AD139="","",(SUM(AD139:AF139)))</f>
        <v>0.61837938975244677</v>
      </c>
      <c r="AM139" s="1">
        <v>0</v>
      </c>
      <c r="AN139" s="1">
        <v>0</v>
      </c>
      <c r="AP139" s="34">
        <f ca="1">IF(AK139&gt;=MAX(AJ139,AL139),0,(MAX(AJ139,AL139)-AK139)/(2*MAX(AJ139,AL139)+MIN(AJ139,AL139)))</f>
        <v>0.26684370658271928</v>
      </c>
      <c r="AQ139" t="s">
        <v>1</v>
      </c>
      <c r="AR139" s="1">
        <f ca="1">IF(AK139="",AR132,AJ139*(1-$AP139))</f>
        <v>9.3262517366912281E-2</v>
      </c>
      <c r="AS139" s="1">
        <f ca="1">IF(AK139="",AS132,AK139+AJ139*$AP139+AL139*$AP139)</f>
        <v>0.45336874131654387</v>
      </c>
      <c r="AT139" s="1">
        <f ca="1">IF(AK139="",AT132,AL139*(1-$AP139))</f>
        <v>0.45336874131654387</v>
      </c>
      <c r="AU139" s="1">
        <v>0</v>
      </c>
      <c r="AV139" s="1">
        <v>0</v>
      </c>
      <c r="AY139" t="s">
        <v>1</v>
      </c>
      <c r="AZ139" s="10">
        <f ca="1">_xlfn.NORM.S.INV(IF(AR139=0,0.01%,AR139))</f>
        <v>-1.3209290131152072</v>
      </c>
      <c r="BA139" s="10"/>
      <c r="BB139" s="10">
        <f ca="1">-_xlfn.NORM.S.INV(IF(AT139=0,0.01%,AT139))</f>
        <v>0.11715467623493768</v>
      </c>
      <c r="BC139" s="10"/>
      <c r="BG139" t="s">
        <v>1</v>
      </c>
      <c r="BH139" s="10">
        <f ca="1">AZ139-$AZ$6</f>
        <v>0.15661830713893687</v>
      </c>
      <c r="BI139" s="10"/>
      <c r="BJ139" s="10">
        <f ca="1">BB139-$BB$6</f>
        <v>2.9606141313831089E-2</v>
      </c>
      <c r="BK139" s="10"/>
    </row>
    <row r="140" spans="1:64">
      <c r="A140" s="11"/>
      <c r="B140" t="s">
        <v>0</v>
      </c>
      <c r="C140" s="1">
        <v>0</v>
      </c>
      <c r="D140" s="1">
        <v>0</v>
      </c>
      <c r="E140" s="1">
        <f ca="1">(1-G140)/3</f>
        <v>7.4294865222464757E-2</v>
      </c>
      <c r="F140" s="1">
        <f ca="1">(1-G140)/3*2</f>
        <v>0.14858973044492951</v>
      </c>
      <c r="G140" s="1">
        <f ca="1">HLOOKUP(A136,XBD_part!$2:$7,5,0)</f>
        <v>0.77711540433260573</v>
      </c>
      <c r="H140" s="1">
        <v>0</v>
      </c>
      <c r="K140" t="s">
        <v>0</v>
      </c>
      <c r="L140" s="1">
        <f t="shared" si="137"/>
        <v>0</v>
      </c>
      <c r="M140" s="1">
        <f t="shared" ca="1" si="134"/>
        <v>7.4294865222464757E-2</v>
      </c>
      <c r="N140" s="1">
        <f t="shared" ca="1" si="134"/>
        <v>0.14858973044492951</v>
      </c>
      <c r="O140" s="1">
        <f t="shared" ca="1" si="134"/>
        <v>0.77711540433260573</v>
      </c>
      <c r="P140" s="1">
        <f t="shared" si="134"/>
        <v>0</v>
      </c>
      <c r="S140" t="s">
        <v>0</v>
      </c>
      <c r="T140" s="1">
        <f t="shared" ca="1" si="138"/>
        <v>0</v>
      </c>
      <c r="U140" s="1">
        <f t="shared" ca="1" si="135"/>
        <v>7.4294865222464757E-2</v>
      </c>
      <c r="V140" s="1">
        <f t="shared" ca="1" si="135"/>
        <v>0.14858973044492951</v>
      </c>
      <c r="W140" s="1">
        <f t="shared" ca="1" si="135"/>
        <v>0.77711540433260573</v>
      </c>
      <c r="X140" s="1">
        <f t="shared" ca="1" si="135"/>
        <v>0</v>
      </c>
      <c r="AA140" t="s">
        <v>0</v>
      </c>
      <c r="AB140" s="1">
        <f t="shared" ca="1" si="136"/>
        <v>0</v>
      </c>
      <c r="AC140" s="1">
        <f t="shared" ca="1" si="136"/>
        <v>7.4294865222464757E-2</v>
      </c>
      <c r="AD140" s="1">
        <f t="shared" ca="1" si="136"/>
        <v>0.14858973044492951</v>
      </c>
      <c r="AE140" s="1">
        <f t="shared" ca="1" si="136"/>
        <v>0.77711540433260573</v>
      </c>
      <c r="AF140" s="1">
        <f t="shared" ca="1" si="136"/>
        <v>0</v>
      </c>
      <c r="AI140" t="s">
        <v>0</v>
      </c>
      <c r="AJ140" s="1">
        <v>0</v>
      </c>
      <c r="AK140" s="1">
        <f ca="1">IF(AC140="","",(SUM(AB140:AC140)))</f>
        <v>7.4294865222464757E-2</v>
      </c>
      <c r="AL140" s="1">
        <f ca="1">IFERROR(AD140,"")</f>
        <v>0.14858973044492951</v>
      </c>
      <c r="AM140" s="1">
        <f ca="1">IF(AE140="","",(SUM(AE140:AF140)))</f>
        <v>0.77711540433260573</v>
      </c>
      <c r="AN140" s="1">
        <v>0</v>
      </c>
      <c r="AP140" s="34">
        <f ca="1">IF(AL140&gt;=MAX(AK140,AM140),0,(MAX(AK140,AM140)-AL140)/(2*MAX(AK140,AM140)+MIN(AK140,AM140)))</f>
        <v>0.3859476604917359</v>
      </c>
      <c r="AQ140" t="s">
        <v>0</v>
      </c>
      <c r="AR140" s="1">
        <v>0</v>
      </c>
      <c r="AS140" s="1">
        <f ca="1">IF(AL140="",AS133,AK140*(1-$AP140))</f>
        <v>4.5620935803305653E-2</v>
      </c>
      <c r="AT140" s="1">
        <f ca="1">IF(AL140="",AT133,AL140+AK140*$AP140+AM140*$AP140)</f>
        <v>0.47718953209834725</v>
      </c>
      <c r="AU140" s="1">
        <f ca="1">IF(AL140="",AU133,AM140*(1-$AP140))</f>
        <v>0.47718953209834714</v>
      </c>
      <c r="AV140" s="1">
        <v>0</v>
      </c>
      <c r="AY140" t="s">
        <v>0</v>
      </c>
      <c r="AZ140" s="10"/>
      <c r="BA140" s="10">
        <f ca="1">_xlfn.NORM.S.INV(IF(AS140=0,0.01%,AS140))</f>
        <v>-1.6888829066282998</v>
      </c>
      <c r="BB140" s="10"/>
      <c r="BC140" s="10">
        <f ca="1">-_xlfn.NORM.S.INV(IF(AU140=0,0.01%,AU140))</f>
        <v>5.7208554023427394E-2</v>
      </c>
      <c r="BG140" t="s">
        <v>0</v>
      </c>
      <c r="BH140" s="10"/>
      <c r="BI140" s="10">
        <f ca="1">BA140-$BA$7</f>
        <v>0.2947316633987016</v>
      </c>
      <c r="BJ140" s="10"/>
      <c r="BK140" s="10">
        <f ca="1">BC140-$BC$7</f>
        <v>2.756407048021765E-2</v>
      </c>
    </row>
    <row r="141" spans="1:64">
      <c r="A141" s="11"/>
      <c r="B141" t="s">
        <v>42</v>
      </c>
      <c r="C141" s="1">
        <v>0</v>
      </c>
      <c r="D141" s="1">
        <v>0</v>
      </c>
      <c r="E141" s="1">
        <v>0</v>
      </c>
      <c r="F141" s="1">
        <f ca="1">(1-H141)/3</f>
        <v>1.3038645690834424E-2</v>
      </c>
      <c r="G141" s="1">
        <f ca="1">(1-H141)/3*2</f>
        <v>2.6077291381668848E-2</v>
      </c>
      <c r="H141" s="1">
        <f ca="1">MIN(HLOOKUP(A136,XBD_part!$2:$7,6,0),1)</f>
        <v>0.96088406292749673</v>
      </c>
      <c r="K141" t="s">
        <v>42</v>
      </c>
      <c r="L141" s="1">
        <f t="shared" si="137"/>
        <v>0</v>
      </c>
      <c r="M141" s="1">
        <f t="shared" si="134"/>
        <v>0</v>
      </c>
      <c r="N141" s="1">
        <f t="shared" ca="1" si="134"/>
        <v>1.3038645690834424E-2</v>
      </c>
      <c r="O141" s="1">
        <f t="shared" ca="1" si="134"/>
        <v>2.6077291381668848E-2</v>
      </c>
      <c r="P141" s="1">
        <f t="shared" ca="1" si="134"/>
        <v>0.96088406292749673</v>
      </c>
      <c r="S141" t="s">
        <v>42</v>
      </c>
      <c r="T141" s="1">
        <f t="shared" ca="1" si="138"/>
        <v>0</v>
      </c>
      <c r="U141" s="1">
        <f t="shared" ca="1" si="135"/>
        <v>0</v>
      </c>
      <c r="V141" s="1">
        <f t="shared" ca="1" si="135"/>
        <v>1.3038645690834424E-2</v>
      </c>
      <c r="W141" s="1">
        <f t="shared" ca="1" si="135"/>
        <v>2.6077291381668848E-2</v>
      </c>
      <c r="X141" s="1">
        <f t="shared" ca="1" si="135"/>
        <v>0.96088406292749673</v>
      </c>
      <c r="AA141" t="s">
        <v>42</v>
      </c>
      <c r="AB141" s="1">
        <f t="shared" ca="1" si="136"/>
        <v>0</v>
      </c>
      <c r="AC141" s="1">
        <f t="shared" ca="1" si="136"/>
        <v>0</v>
      </c>
      <c r="AD141" s="1">
        <f t="shared" ca="1" si="136"/>
        <v>1.3038645690834424E-2</v>
      </c>
      <c r="AE141" s="1">
        <f t="shared" ca="1" si="136"/>
        <v>2.6077291381668848E-2</v>
      </c>
      <c r="AF141" s="1">
        <f t="shared" ca="1" si="136"/>
        <v>0.96088406292749673</v>
      </c>
      <c r="AI141" t="s">
        <v>42</v>
      </c>
      <c r="AJ141" s="1">
        <v>0</v>
      </c>
      <c r="AK141" s="1">
        <v>0</v>
      </c>
      <c r="AL141" s="1">
        <f ca="1">IF(AD141="","",(SUM(AB141:AD141)))</f>
        <v>1.3038645690834424E-2</v>
      </c>
      <c r="AM141" s="1">
        <f ca="1">IFERROR(AE141,"")</f>
        <v>2.6077291381668848E-2</v>
      </c>
      <c r="AN141" s="1">
        <f ca="1">IF(AF141="","",(SUM(AF141)))</f>
        <v>0.96088406292749673</v>
      </c>
      <c r="AP141" s="34">
        <f ca="1">IF(AM141&gt;=MAX(AL141,AN141),0,(MAX(AL141,AN141)-AM141)/(2*MAX(AL141,AN141)+MIN(AL141,AN141)))</f>
        <v>0.48315252215029064</v>
      </c>
      <c r="AQ141" t="s">
        <v>42</v>
      </c>
      <c r="AR141" s="1">
        <v>0</v>
      </c>
      <c r="AS141" s="1">
        <v>0</v>
      </c>
      <c r="AT141" s="1">
        <f ca="1">IF(AM141="",AT134,AL141*(1-$AP141))</f>
        <v>6.7389911398837545E-3</v>
      </c>
      <c r="AU141" s="1">
        <f ca="1">IF(AM141="",AU134,AM141+AL141*$AP141+AN141*$AP141)</f>
        <v>0.49663050443005818</v>
      </c>
      <c r="AV141" s="1">
        <f ca="1">IF(AM141="",AV134,AN141*(1-$AP141))</f>
        <v>0.49663050443005813</v>
      </c>
      <c r="AY141" t="s">
        <v>42</v>
      </c>
      <c r="AZ141" s="10"/>
      <c r="BA141" s="10"/>
      <c r="BB141" s="10">
        <f ca="1">_xlfn.NORM.S.INV(IF(AT141=0,0.01%,AT141))</f>
        <v>-2.4708832232050471</v>
      </c>
      <c r="BC141" s="10"/>
      <c r="BD141" s="10">
        <f ca="1">-_xlfn.NORM.S.INV(IF(AV141=0,0.01%,AV141))</f>
        <v>8.4461732877499016E-3</v>
      </c>
      <c r="BG141" t="s">
        <v>42</v>
      </c>
      <c r="BH141" s="10"/>
      <c r="BI141" s="10"/>
      <c r="BJ141" s="10">
        <f ca="1">BB141-$BB$8</f>
        <v>-0.26315758442744297</v>
      </c>
      <c r="BK141" s="10"/>
      <c r="BL141" s="10">
        <f ca="1">BD141-$BD$8</f>
        <v>-8.6394630619894934E-3</v>
      </c>
    </row>
    <row r="143" spans="1:64">
      <c r="A143" s="9">
        <f ca="1">IF(RIGHT(A136,2)="12",(VALUE(LEFT(A136,4))+1)*100+1,A136+1)</f>
        <v>201909</v>
      </c>
      <c r="J143" s="9">
        <f ca="1">$A143</f>
        <v>201909</v>
      </c>
      <c r="R143" s="9">
        <f ca="1">$A143</f>
        <v>201909</v>
      </c>
      <c r="Z143" s="9">
        <f ca="1">$A143</f>
        <v>201909</v>
      </c>
      <c r="AH143" s="9">
        <f ca="1">$A143</f>
        <v>201909</v>
      </c>
      <c r="AP143" s="9">
        <f ca="1">$A143</f>
        <v>201909</v>
      </c>
      <c r="AX143" s="9">
        <f ca="1">$A143</f>
        <v>201909</v>
      </c>
      <c r="BF143" s="9">
        <f ca="1">$A143</f>
        <v>201909</v>
      </c>
    </row>
    <row r="144" spans="1:64">
      <c r="A144" s="11"/>
      <c r="C144" t="s">
        <v>33</v>
      </c>
      <c r="D144" t="s">
        <v>2</v>
      </c>
      <c r="E144" t="s">
        <v>1</v>
      </c>
      <c r="F144" t="s">
        <v>0</v>
      </c>
      <c r="G144" t="s">
        <v>42</v>
      </c>
      <c r="H144" t="s">
        <v>32</v>
      </c>
      <c r="L144" t="s">
        <v>2</v>
      </c>
      <c r="M144" t="s">
        <v>1</v>
      </c>
      <c r="N144" t="s">
        <v>0</v>
      </c>
      <c r="O144" t="s">
        <v>42</v>
      </c>
      <c r="P144" t="s">
        <v>32</v>
      </c>
      <c r="T144" t="s">
        <v>2</v>
      </c>
      <c r="U144" t="s">
        <v>1</v>
      </c>
      <c r="V144" t="s">
        <v>0</v>
      </c>
      <c r="W144" t="s">
        <v>42</v>
      </c>
      <c r="X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 ca="1">AVERAGE(BH145:BL148)</f>
        <v>-1.5402741988334257E-2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/>
      <c r="B145" t="s">
        <v>2</v>
      </c>
      <c r="C145" s="1">
        <v>0.05</v>
      </c>
      <c r="D145" s="1">
        <f ca="1">1-C145-E145</f>
        <v>0.93322717070458205</v>
      </c>
      <c r="E145" s="1">
        <f ca="1">HLOOKUP(A143,XBD_part!$2:$7,3,0)</f>
        <v>1.6772829295417926E-2</v>
      </c>
      <c r="F145" s="1">
        <v>0</v>
      </c>
      <c r="G145" s="1">
        <v>0</v>
      </c>
      <c r="H145" s="1">
        <v>0</v>
      </c>
      <c r="K145" t="s">
        <v>2</v>
      </c>
      <c r="L145" s="1">
        <f ca="1">IF(TYPE(D145)=1,IF(D145&gt;100%,100%,IF(D145&lt;0,0,D145)),D145)</f>
        <v>0.93322717070458205</v>
      </c>
      <c r="M145" s="1">
        <f t="shared" ref="M145:P148" ca="1" si="139">IF(TYPE(E145)=1,IF(E145&gt;100%,100%,IF(E145&lt;0,0,E145)),E145)</f>
        <v>1.6772829295417926E-2</v>
      </c>
      <c r="N145" s="1">
        <f t="shared" si="139"/>
        <v>0</v>
      </c>
      <c r="O145" s="1">
        <f t="shared" si="139"/>
        <v>0</v>
      </c>
      <c r="P145" s="1">
        <f t="shared" si="139"/>
        <v>0</v>
      </c>
      <c r="S145" t="s">
        <v>2</v>
      </c>
      <c r="T145" s="1">
        <f ca="1">IFERROR(L145/SUM($L145:$P145),"")</f>
        <v>0.98234439021534958</v>
      </c>
      <c r="U145" s="1">
        <f t="shared" ref="U145:X148" ca="1" si="140">IFERROR(M145/SUM($L145:$P145),"")</f>
        <v>1.7655609784650448E-2</v>
      </c>
      <c r="V145" s="1">
        <f t="shared" ca="1" si="140"/>
        <v>0</v>
      </c>
      <c r="W145" s="1">
        <f t="shared" ca="1" si="140"/>
        <v>0</v>
      </c>
      <c r="X145" s="1">
        <f t="shared" ca="1" si="140"/>
        <v>0</v>
      </c>
      <c r="AA145" t="s">
        <v>2</v>
      </c>
      <c r="AB145" s="1">
        <f ca="1">IFERROR(T145,"")</f>
        <v>0.98234439021534958</v>
      </c>
      <c r="AC145" s="1">
        <f t="shared" ref="AC145:AF148" ca="1" si="141">IFERROR(U145,"")</f>
        <v>1.7655609784650448E-2</v>
      </c>
      <c r="AD145" s="1">
        <f t="shared" ca="1" si="141"/>
        <v>0</v>
      </c>
      <c r="AE145" s="1">
        <f t="shared" ca="1" si="141"/>
        <v>0</v>
      </c>
      <c r="AF145" s="1">
        <f t="shared" ca="1" si="141"/>
        <v>0</v>
      </c>
      <c r="AI145" t="s">
        <v>2</v>
      </c>
      <c r="AJ145" s="1">
        <f ca="1">IFERROR(AB145,"")</f>
        <v>0.98234439021534958</v>
      </c>
      <c r="AK145" s="1">
        <f ca="1">IF(AC145="","",SUM(AC145:AF145))</f>
        <v>1.7655609784650448E-2</v>
      </c>
      <c r="AL145" s="1">
        <v>0</v>
      </c>
      <c r="AM145" s="1">
        <v>0</v>
      </c>
      <c r="AN145" s="1">
        <v>0</v>
      </c>
      <c r="AQ145" t="s">
        <v>2</v>
      </c>
      <c r="AR145" s="1">
        <f ca="1">IF(AJ145="",AR138,MAX(AJ145,50%))</f>
        <v>0.98234439021534958</v>
      </c>
      <c r="AS145" s="1">
        <f ca="1">IF(AK145="",AS138,MIN(AK145,50%))</f>
        <v>1.7655609784650448E-2</v>
      </c>
      <c r="AT145" s="1">
        <v>0</v>
      </c>
      <c r="AU145" s="1">
        <v>0</v>
      </c>
      <c r="AV145" s="1">
        <v>0</v>
      </c>
      <c r="AW145" s="1"/>
      <c r="AY145" t="s">
        <v>2</v>
      </c>
      <c r="AZ145" s="10"/>
      <c r="BA145" s="10">
        <f ca="1">-_xlfn.NORM.S.INV(IF(AS145=0,0.01%,AS145))</f>
        <v>2.1047713114637117</v>
      </c>
      <c r="BB145" s="10"/>
      <c r="BC145" s="10"/>
      <c r="BG145" t="s">
        <v>2</v>
      </c>
      <c r="BH145" s="10"/>
      <c r="BI145" s="10">
        <f ca="1">BA145-$BA$5</f>
        <v>5.3973419211530427E-3</v>
      </c>
      <c r="BJ145" s="10"/>
      <c r="BK145" s="10"/>
    </row>
    <row r="146" spans="1:64">
      <c r="A146" s="11"/>
      <c r="B146" t="s">
        <v>1</v>
      </c>
      <c r="C146" s="1">
        <v>0</v>
      </c>
      <c r="D146" s="1">
        <f ca="1">(1-F146)/3</f>
        <v>5.8234799167441641E-2</v>
      </c>
      <c r="E146" s="1">
        <f ca="1">(1-F146)/3*2</f>
        <v>0.11646959833488328</v>
      </c>
      <c r="F146" s="1">
        <f ca="1">HLOOKUP(A143,XBD_part!$2:$7,4,0)</f>
        <v>0.82529560249767508</v>
      </c>
      <c r="G146" s="1">
        <v>0</v>
      </c>
      <c r="H146" s="1">
        <v>0</v>
      </c>
      <c r="K146" t="s">
        <v>1</v>
      </c>
      <c r="L146" s="1">
        <f t="shared" ref="L146:L148" ca="1" si="142">IF(TYPE(D146)=1,IF(D146&gt;100%,100%,IF(D146&lt;0,0,D146)),D146)</f>
        <v>5.8234799167441641E-2</v>
      </c>
      <c r="M146" s="1">
        <f t="shared" ca="1" si="139"/>
        <v>0.11646959833488328</v>
      </c>
      <c r="N146" s="1">
        <f t="shared" ca="1" si="139"/>
        <v>0.82529560249767508</v>
      </c>
      <c r="O146" s="1">
        <f t="shared" si="139"/>
        <v>0</v>
      </c>
      <c r="P146" s="1">
        <f t="shared" si="139"/>
        <v>0</v>
      </c>
      <c r="S146" t="s">
        <v>1</v>
      </c>
      <c r="T146" s="1">
        <f t="shared" ref="T146:T148" ca="1" si="143">IFERROR(L146/SUM($L146:$P146),"")</f>
        <v>5.8234799167441641E-2</v>
      </c>
      <c r="U146" s="1">
        <f t="shared" ca="1" si="140"/>
        <v>0.11646959833488328</v>
      </c>
      <c r="V146" s="1">
        <f t="shared" ca="1" si="140"/>
        <v>0.82529560249767508</v>
      </c>
      <c r="W146" s="1">
        <f t="shared" ca="1" si="140"/>
        <v>0</v>
      </c>
      <c r="X146" s="1">
        <f t="shared" ca="1" si="140"/>
        <v>0</v>
      </c>
      <c r="AA146" t="s">
        <v>1</v>
      </c>
      <c r="AB146" s="1">
        <f t="shared" ref="AB146:AB148" ca="1" si="144">IFERROR(T146,"")</f>
        <v>5.8234799167441641E-2</v>
      </c>
      <c r="AC146" s="1">
        <f t="shared" ca="1" si="141"/>
        <v>0.11646959833488328</v>
      </c>
      <c r="AD146" s="1">
        <f t="shared" ca="1" si="141"/>
        <v>0.82529560249767508</v>
      </c>
      <c r="AE146" s="1">
        <f t="shared" ca="1" si="141"/>
        <v>0</v>
      </c>
      <c r="AF146" s="1">
        <f t="shared" ca="1" si="141"/>
        <v>0</v>
      </c>
      <c r="AI146" t="s">
        <v>1</v>
      </c>
      <c r="AJ146" s="1">
        <f ca="1">IF(AB146="","",(SUM(AB146)))</f>
        <v>5.8234799167441641E-2</v>
      </c>
      <c r="AK146" s="1">
        <f ca="1">IFERROR(AC146,"")</f>
        <v>0.11646959833488328</v>
      </c>
      <c r="AL146" s="1">
        <f ca="1">IF(AD146="","",(SUM(AD146:AF146)))</f>
        <v>0.82529560249767508</v>
      </c>
      <c r="AM146" s="1">
        <v>0</v>
      </c>
      <c r="AN146" s="1">
        <v>0</v>
      </c>
      <c r="AP146" s="34">
        <f ca="1">IF(AK146&gt;=MAX(AJ146,AL146),0,(MAX(AJ146,AL146)-AK146)/(2*MAX(AJ146,AL146)+MIN(AJ146,AL146)))</f>
        <v>0.41480291289812637</v>
      </c>
      <c r="AQ146" t="s">
        <v>1</v>
      </c>
      <c r="AR146" s="1">
        <f ca="1">IF(AK146="",AR139,AJ146*(1-$AP146))</f>
        <v>3.4078834840749465E-2</v>
      </c>
      <c r="AS146" s="1">
        <f ca="1">IF(AK146="",AS139,AK146+AJ146*$AP146+AL146*$AP146)</f>
        <v>0.48296058257962526</v>
      </c>
      <c r="AT146" s="1">
        <f ca="1">IF(AK146="",AT139,AL146*(1-$AP146))</f>
        <v>0.48296058257962526</v>
      </c>
      <c r="AU146" s="1">
        <v>0</v>
      </c>
      <c r="AV146" s="1">
        <v>0</v>
      </c>
      <c r="AW146" s="1"/>
      <c r="AY146" t="s">
        <v>1</v>
      </c>
      <c r="AZ146" s="10">
        <f ca="1">_xlfn.NORM.S.INV(IF(AR146=0,0.01%,AR146))</f>
        <v>-1.8239629764062564</v>
      </c>
      <c r="BA146" s="10"/>
      <c r="BB146" s="10">
        <f ca="1">-_xlfn.NORM.S.INV(IF(AT146=0,0.01%,AT146))</f>
        <v>4.2724480007998222E-2</v>
      </c>
      <c r="BC146" s="10"/>
      <c r="BG146" t="s">
        <v>1</v>
      </c>
      <c r="BH146" s="10">
        <f ca="1">AZ146-$AZ$6</f>
        <v>-0.34641565615211234</v>
      </c>
      <c r="BI146" s="10"/>
      <c r="BJ146" s="10">
        <f ca="1">BB146-$BB$6</f>
        <v>-4.4824054913108369E-2</v>
      </c>
      <c r="BK146" s="10"/>
    </row>
    <row r="147" spans="1:64">
      <c r="A147" s="11"/>
      <c r="B147" t="s">
        <v>0</v>
      </c>
      <c r="C147" s="1">
        <v>0</v>
      </c>
      <c r="D147" s="1">
        <v>0</v>
      </c>
      <c r="E147" s="1">
        <f ca="1">(1-G147)/3</f>
        <v>6.0010085728693929E-2</v>
      </c>
      <c r="F147" s="1">
        <f ca="1">(1-G147)/3*2</f>
        <v>0.12002017145738786</v>
      </c>
      <c r="G147" s="1">
        <f ca="1">HLOOKUP(A143,XBD_part!$2:$7,5,0)</f>
        <v>0.81996974281391821</v>
      </c>
      <c r="H147" s="1">
        <v>0</v>
      </c>
      <c r="K147" t="s">
        <v>0</v>
      </c>
      <c r="L147" s="1">
        <f t="shared" si="142"/>
        <v>0</v>
      </c>
      <c r="M147" s="1">
        <f t="shared" ca="1" si="139"/>
        <v>6.0010085728693929E-2</v>
      </c>
      <c r="N147" s="1">
        <f t="shared" ca="1" si="139"/>
        <v>0.12002017145738786</v>
      </c>
      <c r="O147" s="1">
        <f t="shared" ca="1" si="139"/>
        <v>0.81996974281391821</v>
      </c>
      <c r="P147" s="1">
        <f t="shared" si="139"/>
        <v>0</v>
      </c>
      <c r="S147" t="s">
        <v>0</v>
      </c>
      <c r="T147" s="1">
        <f t="shared" ca="1" si="143"/>
        <v>0</v>
      </c>
      <c r="U147" s="1">
        <f t="shared" ca="1" si="140"/>
        <v>6.0010085728693929E-2</v>
      </c>
      <c r="V147" s="1">
        <f t="shared" ca="1" si="140"/>
        <v>0.12002017145738786</v>
      </c>
      <c r="W147" s="1">
        <f t="shared" ca="1" si="140"/>
        <v>0.81996974281391821</v>
      </c>
      <c r="X147" s="1">
        <f t="shared" ca="1" si="140"/>
        <v>0</v>
      </c>
      <c r="AA147" t="s">
        <v>0</v>
      </c>
      <c r="AB147" s="1">
        <f t="shared" ca="1" si="144"/>
        <v>0</v>
      </c>
      <c r="AC147" s="1">
        <f t="shared" ca="1" si="141"/>
        <v>6.0010085728693929E-2</v>
      </c>
      <c r="AD147" s="1">
        <f t="shared" ca="1" si="141"/>
        <v>0.12002017145738786</v>
      </c>
      <c r="AE147" s="1">
        <f t="shared" ca="1" si="141"/>
        <v>0.81996974281391821</v>
      </c>
      <c r="AF147" s="1">
        <f t="shared" ca="1" si="141"/>
        <v>0</v>
      </c>
      <c r="AI147" t="s">
        <v>0</v>
      </c>
      <c r="AJ147" s="1">
        <v>0</v>
      </c>
      <c r="AK147" s="1">
        <f ca="1">IF(AC147="","",(SUM(AB147:AC147)))</f>
        <v>6.0010085728693929E-2</v>
      </c>
      <c r="AL147" s="1">
        <f ca="1">IFERROR(AD147,"")</f>
        <v>0.12002017145738786</v>
      </c>
      <c r="AM147" s="1">
        <f ca="1">IF(AE147="","",(SUM(AE147:AF147)))</f>
        <v>0.81996974281391821</v>
      </c>
      <c r="AN147" s="1">
        <v>0</v>
      </c>
      <c r="AP147" s="34">
        <f ca="1">IF(AL147&gt;=MAX(AK147,AM147),0,(MAX(AK147,AM147)-AL147)/(2*MAX(AK147,AM147)+MIN(AK147,AM147)))</f>
        <v>0.41174725600711953</v>
      </c>
      <c r="AQ147" t="s">
        <v>0</v>
      </c>
      <c r="AR147" s="1">
        <v>0</v>
      </c>
      <c r="AS147" s="1">
        <f ca="1">IF(AL147="",AS140,AK147*(1-$AP147))</f>
        <v>3.5301097597152199E-2</v>
      </c>
      <c r="AT147" s="1">
        <f ca="1">IF(AL147="",AT140,AL147+AK147*$AP147+AM147*$AP147)</f>
        <v>0.48234945120142392</v>
      </c>
      <c r="AU147" s="1">
        <f ca="1">IF(AL147="",AU140,AM147*(1-$AP147))</f>
        <v>0.48234945120142381</v>
      </c>
      <c r="AV147" s="1">
        <v>0</v>
      </c>
      <c r="AW147" s="1"/>
      <c r="AY147" t="s">
        <v>0</v>
      </c>
      <c r="AZ147" s="10"/>
      <c r="BA147" s="10">
        <f ca="1">_xlfn.NORM.S.INV(IF(AS147=0,0.01%,AS147))</f>
        <v>-1.8080276635408408</v>
      </c>
      <c r="BB147" s="10"/>
      <c r="BC147" s="10">
        <f ca="1">-_xlfn.NORM.S.INV(IF(AU147=0,0.01%,AU147))</f>
        <v>4.4257808794479679E-2</v>
      </c>
      <c r="BG147" t="s">
        <v>0</v>
      </c>
      <c r="BH147" s="10"/>
      <c r="BI147" s="10">
        <f ca="1">BA147-$BA$7</f>
        <v>0.1755869064861606</v>
      </c>
      <c r="BJ147" s="10"/>
      <c r="BK147" s="10">
        <f ca="1">BC147-$BC$7</f>
        <v>1.4613325251269935E-2</v>
      </c>
    </row>
    <row r="148" spans="1:64">
      <c r="A148" s="11"/>
      <c r="B148" t="s">
        <v>42</v>
      </c>
      <c r="C148" s="1">
        <v>0</v>
      </c>
      <c r="D148" s="1">
        <v>0</v>
      </c>
      <c r="E148" s="1">
        <v>0</v>
      </c>
      <c r="F148" s="1">
        <f ca="1">(1-H148)/3</f>
        <v>3.1061519903498147E-2</v>
      </c>
      <c r="G148" s="1">
        <f ca="1">(1-H148)/3*2</f>
        <v>6.2123039806996294E-2</v>
      </c>
      <c r="H148" s="1">
        <f ca="1">MIN(HLOOKUP(A143,XBD_part!$2:$7,6,0),1)</f>
        <v>0.90681544028950556</v>
      </c>
      <c r="K148" t="s">
        <v>42</v>
      </c>
      <c r="L148" s="1">
        <f t="shared" si="142"/>
        <v>0</v>
      </c>
      <c r="M148" s="1">
        <f t="shared" si="139"/>
        <v>0</v>
      </c>
      <c r="N148" s="1">
        <f t="shared" ca="1" si="139"/>
        <v>3.1061519903498147E-2</v>
      </c>
      <c r="O148" s="1">
        <f t="shared" ca="1" si="139"/>
        <v>6.2123039806996294E-2</v>
      </c>
      <c r="P148" s="1">
        <f t="shared" ca="1" si="139"/>
        <v>0.90681544028950556</v>
      </c>
      <c r="S148" t="s">
        <v>42</v>
      </c>
      <c r="T148" s="1">
        <f t="shared" ca="1" si="143"/>
        <v>0</v>
      </c>
      <c r="U148" s="1">
        <f t="shared" ca="1" si="140"/>
        <v>0</v>
      </c>
      <c r="V148" s="1">
        <f t="shared" ca="1" si="140"/>
        <v>3.1061519903498147E-2</v>
      </c>
      <c r="W148" s="1">
        <f t="shared" ca="1" si="140"/>
        <v>6.2123039806996294E-2</v>
      </c>
      <c r="X148" s="1">
        <f t="shared" ca="1" si="140"/>
        <v>0.90681544028950556</v>
      </c>
      <c r="AA148" t="s">
        <v>42</v>
      </c>
      <c r="AB148" s="1">
        <f t="shared" ca="1" si="144"/>
        <v>0</v>
      </c>
      <c r="AC148" s="1">
        <f t="shared" ca="1" si="141"/>
        <v>0</v>
      </c>
      <c r="AD148" s="1">
        <f t="shared" ca="1" si="141"/>
        <v>3.1061519903498147E-2</v>
      </c>
      <c r="AE148" s="1">
        <f t="shared" ca="1" si="141"/>
        <v>6.2123039806996294E-2</v>
      </c>
      <c r="AF148" s="1">
        <f t="shared" ca="1" si="141"/>
        <v>0.90681544028950556</v>
      </c>
      <c r="AI148" t="s">
        <v>42</v>
      </c>
      <c r="AJ148" s="1">
        <v>0</v>
      </c>
      <c r="AK148" s="1">
        <v>0</v>
      </c>
      <c r="AL148" s="1">
        <f ca="1">IF(AD148="","",(SUM(AB148:AD148)))</f>
        <v>3.1061519903498147E-2</v>
      </c>
      <c r="AM148" s="1">
        <f ca="1">IFERROR(AE148,"")</f>
        <v>6.2123039806996294E-2</v>
      </c>
      <c r="AN148" s="1">
        <f ca="1">IF(AF148="","",(SUM(AF148)))</f>
        <v>0.90681544028950556</v>
      </c>
      <c r="AP148" s="34">
        <f ca="1">IF(AM148&gt;=MAX(AL148,AN148),0,(MAX(AL148,AN148)-AM148)/(2*MAX(AL148,AN148)+MIN(AL148,AN148)))</f>
        <v>0.45790420140591803</v>
      </c>
      <c r="AQ148" t="s">
        <v>42</v>
      </c>
      <c r="AR148" s="1">
        <v>0</v>
      </c>
      <c r="AS148" s="1">
        <v>0</v>
      </c>
      <c r="AT148" s="1">
        <f ca="1">IF(AM148="",AT141,AL148*(1-$AP148))</f>
        <v>1.6838319437632799E-2</v>
      </c>
      <c r="AU148" s="1">
        <f ca="1">IF(AM148="",AU141,AM148+AL148*$AP148+AN148*$AP148)</f>
        <v>0.4915808402811836</v>
      </c>
      <c r="AV148" s="1">
        <f ca="1">IF(AM148="",AV141,AN148*(1-$AP148))</f>
        <v>0.4915808402811836</v>
      </c>
      <c r="AW148" s="1"/>
      <c r="AY148" t="s">
        <v>42</v>
      </c>
      <c r="AZ148" s="10"/>
      <c r="BA148" s="10"/>
      <c r="BB148" s="10">
        <f ca="1">_xlfn.NORM.S.INV(IF(AT148=0,0.01%,AT148))</f>
        <v>-2.1239223294634098</v>
      </c>
      <c r="BC148" s="10"/>
      <c r="BD148" s="10">
        <f ca="1">-_xlfn.NORM.S.INV(IF(AV148=0,0.01%,AV148))</f>
        <v>2.1105270523842395E-2</v>
      </c>
      <c r="BG148" t="s">
        <v>42</v>
      </c>
      <c r="BH148" s="10"/>
      <c r="BI148" s="10"/>
      <c r="BJ148" s="10">
        <f ca="1">BB148-$BB$8</f>
        <v>8.380330931419433E-2</v>
      </c>
      <c r="BK148" s="10"/>
      <c r="BL148" s="10">
        <f ca="1">BD148-$BD$8</f>
        <v>4.0196341741030005E-3</v>
      </c>
    </row>
    <row r="150" spans="1:64">
      <c r="A150" s="9">
        <f ca="1">IF(RIGHT(A143,2)="12",(VALUE(LEFT(A143,4))+1)*100+1,A143+1)</f>
        <v>201910</v>
      </c>
      <c r="J150" s="9">
        <f ca="1">$A150</f>
        <v>201910</v>
      </c>
      <c r="R150" s="9">
        <f ca="1">$A150</f>
        <v>201910</v>
      </c>
      <c r="Z150" s="9">
        <f ca="1">$A150</f>
        <v>201910</v>
      </c>
      <c r="AH150" s="9">
        <f ca="1">$A150</f>
        <v>201910</v>
      </c>
      <c r="AP150" s="9">
        <f ca="1">$A150</f>
        <v>201910</v>
      </c>
      <c r="AX150" s="9">
        <f ca="1">$A150</f>
        <v>201910</v>
      </c>
      <c r="BF150" s="9">
        <f ca="1">$A150</f>
        <v>201910</v>
      </c>
    </row>
    <row r="151" spans="1:64">
      <c r="A151" s="11"/>
      <c r="C151" t="s">
        <v>33</v>
      </c>
      <c r="D151" t="s">
        <v>2</v>
      </c>
      <c r="E151" t="s">
        <v>1</v>
      </c>
      <c r="F151" t="s">
        <v>0</v>
      </c>
      <c r="G151" t="s">
        <v>42</v>
      </c>
      <c r="H151" t="s">
        <v>32</v>
      </c>
      <c r="L151" t="s">
        <v>2</v>
      </c>
      <c r="M151" t="s">
        <v>1</v>
      </c>
      <c r="N151" t="s">
        <v>0</v>
      </c>
      <c r="O151" t="s">
        <v>42</v>
      </c>
      <c r="P151" t="s">
        <v>32</v>
      </c>
      <c r="T151" t="s">
        <v>2</v>
      </c>
      <c r="U151" t="s">
        <v>1</v>
      </c>
      <c r="V151" t="s">
        <v>0</v>
      </c>
      <c r="W151" t="s">
        <v>42</v>
      </c>
      <c r="X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 ca="1">AVERAGE(BH152:BL155)</f>
        <v>7.3578666707483656E-2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/>
      <c r="B152" t="s">
        <v>2</v>
      </c>
      <c r="C152" s="1">
        <v>0.05</v>
      </c>
      <c r="D152" s="1">
        <f ca="1">1-C152-E152</f>
        <v>0.94292381318266938</v>
      </c>
      <c r="E152" s="1">
        <f ca="1">HLOOKUP(A150,XBD_part!$2:$7,3,0)</f>
        <v>7.0761868173305669E-3</v>
      </c>
      <c r="F152" s="1">
        <v>0</v>
      </c>
      <c r="G152" s="1">
        <v>0</v>
      </c>
      <c r="H152" s="1">
        <v>0</v>
      </c>
      <c r="K152" t="s">
        <v>2</v>
      </c>
      <c r="L152" s="1">
        <f ca="1">IF(TYPE(D152)=1,IF(D152&gt;100%,100%,IF(D152&lt;0,0,D152)),D152)</f>
        <v>0.94292381318266938</v>
      </c>
      <c r="M152" s="1">
        <f t="shared" ref="M152:P155" ca="1" si="145">IF(TYPE(E152)=1,IF(E152&gt;100%,100%,IF(E152&lt;0,0,E152)),E152)</f>
        <v>7.0761868173305669E-3</v>
      </c>
      <c r="N152" s="1">
        <f t="shared" si="145"/>
        <v>0</v>
      </c>
      <c r="O152" s="1">
        <f t="shared" si="145"/>
        <v>0</v>
      </c>
      <c r="P152" s="1">
        <f t="shared" si="145"/>
        <v>0</v>
      </c>
      <c r="S152" t="s">
        <v>2</v>
      </c>
      <c r="T152" s="1">
        <f ca="1">IFERROR(L152/SUM($L152:$P152),"")</f>
        <v>0.9925513822975468</v>
      </c>
      <c r="U152" s="1">
        <f t="shared" ref="U152:X155" ca="1" si="146">IFERROR(M152/SUM($L152:$P152),"")</f>
        <v>7.4486177024532287E-3</v>
      </c>
      <c r="V152" s="1">
        <f t="shared" ca="1" si="146"/>
        <v>0</v>
      </c>
      <c r="W152" s="1">
        <f t="shared" ca="1" si="146"/>
        <v>0</v>
      </c>
      <c r="X152" s="1">
        <f t="shared" ca="1" si="146"/>
        <v>0</v>
      </c>
      <c r="AA152" t="s">
        <v>2</v>
      </c>
      <c r="AB152" s="1">
        <f ca="1">IFERROR(T152,"")</f>
        <v>0.9925513822975468</v>
      </c>
      <c r="AC152" s="1">
        <f t="shared" ref="AC152:AF155" ca="1" si="147">IFERROR(U152,"")</f>
        <v>7.4486177024532287E-3</v>
      </c>
      <c r="AD152" s="1">
        <f t="shared" ca="1" si="147"/>
        <v>0</v>
      </c>
      <c r="AE152" s="1">
        <f t="shared" ca="1" si="147"/>
        <v>0</v>
      </c>
      <c r="AF152" s="1">
        <f t="shared" ca="1" si="147"/>
        <v>0</v>
      </c>
      <c r="AI152" t="s">
        <v>2</v>
      </c>
      <c r="AJ152" s="1">
        <f ca="1">IFERROR(AB152,"")</f>
        <v>0.9925513822975468</v>
      </c>
      <c r="AK152" s="1">
        <f ca="1">IF(AC152="","",SUM(AC152:AF152))</f>
        <v>7.4486177024532287E-3</v>
      </c>
      <c r="AL152" s="1">
        <v>0</v>
      </c>
      <c r="AM152" s="1">
        <v>0</v>
      </c>
      <c r="AN152" s="1">
        <v>0</v>
      </c>
      <c r="AQ152" t="s">
        <v>2</v>
      </c>
      <c r="AR152" s="1">
        <f ca="1">IF(AJ152="",AR145,MAX(AJ152,50%))</f>
        <v>0.9925513822975468</v>
      </c>
      <c r="AS152" s="1">
        <f ca="1">IF(AK152="",AS145,MIN(AK152,50%))</f>
        <v>7.4486177024532287E-3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 ca="1">-_xlfn.NORM.S.INV(IF(AS152=0,0.01%,AS152))</f>
        <v>2.4348677003049395</v>
      </c>
      <c r="BB152" s="10"/>
      <c r="BC152" s="10"/>
      <c r="BG152" t="s">
        <v>2</v>
      </c>
      <c r="BH152" s="10"/>
      <c r="BI152" s="10">
        <f ca="1">BA152-$BA$5</f>
        <v>0.33549373076238087</v>
      </c>
      <c r="BJ152" s="10"/>
      <c r="BK152" s="10"/>
    </row>
    <row r="153" spans="1:64">
      <c r="A153" s="11"/>
      <c r="B153" t="s">
        <v>1</v>
      </c>
      <c r="C153" s="1">
        <v>0</v>
      </c>
      <c r="D153" s="1">
        <f ca="1">(1-F153)/3</f>
        <v>8.8708844489838068E-2</v>
      </c>
      <c r="E153" s="1">
        <f ca="1">(1-F153)/3*2</f>
        <v>0.17741768897967614</v>
      </c>
      <c r="F153" s="1">
        <f ca="1">HLOOKUP(A150,XBD_part!$2:$7,4,0)</f>
        <v>0.7338734665304858</v>
      </c>
      <c r="G153" s="1">
        <v>0</v>
      </c>
      <c r="H153" s="1">
        <v>0</v>
      </c>
      <c r="K153" t="s">
        <v>1</v>
      </c>
      <c r="L153" s="1">
        <f t="shared" ref="L153:L155" ca="1" si="148">IF(TYPE(D153)=1,IF(D153&gt;100%,100%,IF(D153&lt;0,0,D153)),D153)</f>
        <v>8.8708844489838068E-2</v>
      </c>
      <c r="M153" s="1">
        <f t="shared" ca="1" si="145"/>
        <v>0.17741768897967614</v>
      </c>
      <c r="N153" s="1">
        <f t="shared" ca="1" si="145"/>
        <v>0.7338734665304858</v>
      </c>
      <c r="O153" s="1">
        <f t="shared" si="145"/>
        <v>0</v>
      </c>
      <c r="P153" s="1">
        <f t="shared" si="145"/>
        <v>0</v>
      </c>
      <c r="S153" t="s">
        <v>1</v>
      </c>
      <c r="T153" s="1">
        <f t="shared" ref="T153:T155" ca="1" si="149">IFERROR(L153/SUM($L153:$P153),"")</f>
        <v>8.8708844489838068E-2</v>
      </c>
      <c r="U153" s="1">
        <f t="shared" ca="1" si="146"/>
        <v>0.17741768897967614</v>
      </c>
      <c r="V153" s="1">
        <f t="shared" ca="1" si="146"/>
        <v>0.7338734665304858</v>
      </c>
      <c r="W153" s="1">
        <f t="shared" ca="1" si="146"/>
        <v>0</v>
      </c>
      <c r="X153" s="1">
        <f t="shared" ca="1" si="146"/>
        <v>0</v>
      </c>
      <c r="AA153" t="s">
        <v>1</v>
      </c>
      <c r="AB153" s="1">
        <f t="shared" ref="AB153:AB155" ca="1" si="150">IFERROR(T153,"")</f>
        <v>8.8708844489838068E-2</v>
      </c>
      <c r="AC153" s="1">
        <f t="shared" ca="1" si="147"/>
        <v>0.17741768897967614</v>
      </c>
      <c r="AD153" s="1">
        <f t="shared" ca="1" si="147"/>
        <v>0.7338734665304858</v>
      </c>
      <c r="AE153" s="1">
        <f t="shared" ca="1" si="147"/>
        <v>0</v>
      </c>
      <c r="AF153" s="1">
        <f t="shared" ca="1" si="147"/>
        <v>0</v>
      </c>
      <c r="AI153" t="s">
        <v>1</v>
      </c>
      <c r="AJ153" s="1">
        <f ca="1">IF(AB153="","",(SUM(AB153)))</f>
        <v>8.8708844489838068E-2</v>
      </c>
      <c r="AK153" s="1">
        <f ca="1">IFERROR(AC153,"")</f>
        <v>0.17741768897967614</v>
      </c>
      <c r="AL153" s="1">
        <f ca="1">IF(AD153="","",(SUM(AD153:AF153)))</f>
        <v>0.7338734665304858</v>
      </c>
      <c r="AM153" s="1">
        <v>0</v>
      </c>
      <c r="AN153" s="1">
        <v>0</v>
      </c>
      <c r="AP153" s="34">
        <f ca="1">IF(AK153&gt;=MAX(AJ153,AL153),0,(MAX(AJ153,AL153)-AK153)/(2*MAX(AJ153,AL153)+MIN(AJ153,AL153)))</f>
        <v>0.3575146724865072</v>
      </c>
      <c r="AQ153" t="s">
        <v>1</v>
      </c>
      <c r="AR153" s="1">
        <f ca="1">IF(AK153="",AR146,AJ153*(1-$AP153))</f>
        <v>5.699413100539711E-2</v>
      </c>
      <c r="AS153" s="1">
        <f ca="1">IF(AK153="",AS146,AK153+AJ153*$AP153+AL153*$AP153)</f>
        <v>0.47150293449730141</v>
      </c>
      <c r="AT153" s="1">
        <f ca="1">IF(AK153="",AT146,AL153*(1-$AP153))</f>
        <v>0.47150293449730141</v>
      </c>
      <c r="AU153" s="1">
        <v>0</v>
      </c>
      <c r="AV153" s="1">
        <v>0</v>
      </c>
      <c r="AW153" s="1"/>
      <c r="AY153" t="s">
        <v>1</v>
      </c>
      <c r="AZ153" s="10">
        <f ca="1">_xlfn.NORM.S.INV(IF(AR153=0,0.01%,AR153))</f>
        <v>-1.5805181137487399</v>
      </c>
      <c r="BA153" s="10"/>
      <c r="BB153" s="10">
        <f ca="1">-_xlfn.NORM.S.INV(IF(AT153=0,0.01%,AT153))</f>
        <v>7.1492405037342568E-2</v>
      </c>
      <c r="BC153" s="10"/>
      <c r="BG153" t="s">
        <v>1</v>
      </c>
      <c r="BH153" s="10">
        <f ca="1">AZ153-$AZ$6</f>
        <v>-0.10297079349459581</v>
      </c>
      <c r="BI153" s="10"/>
      <c r="BJ153" s="10">
        <f ca="1">BB153-$BB$6</f>
        <v>-1.6056129883764023E-2</v>
      </c>
      <c r="BK153" s="10"/>
    </row>
    <row r="154" spans="1:64">
      <c r="A154" s="11"/>
      <c r="B154" t="s">
        <v>0</v>
      </c>
      <c r="C154" s="1">
        <v>0</v>
      </c>
      <c r="D154" s="1">
        <v>0</v>
      </c>
      <c r="E154" s="1">
        <f ca="1">(1-G154)/3</f>
        <v>4.9883290405666449E-2</v>
      </c>
      <c r="F154" s="1">
        <f ca="1">(1-G154)/3*2</f>
        <v>9.9766580811332897E-2</v>
      </c>
      <c r="G154" s="1">
        <f ca="1">HLOOKUP(A150,XBD_part!$2:$7,5,0)</f>
        <v>0.85035012878300065</v>
      </c>
      <c r="H154" s="1">
        <v>0</v>
      </c>
      <c r="K154" t="s">
        <v>0</v>
      </c>
      <c r="L154" s="1">
        <f t="shared" si="148"/>
        <v>0</v>
      </c>
      <c r="M154" s="1">
        <f t="shared" ca="1" si="145"/>
        <v>4.9883290405666449E-2</v>
      </c>
      <c r="N154" s="1">
        <f t="shared" ca="1" si="145"/>
        <v>9.9766580811332897E-2</v>
      </c>
      <c r="O154" s="1">
        <f t="shared" ca="1" si="145"/>
        <v>0.85035012878300065</v>
      </c>
      <c r="P154" s="1">
        <f t="shared" si="145"/>
        <v>0</v>
      </c>
      <c r="S154" t="s">
        <v>0</v>
      </c>
      <c r="T154" s="1">
        <f t="shared" ca="1" si="149"/>
        <v>0</v>
      </c>
      <c r="U154" s="1">
        <f t="shared" ca="1" si="146"/>
        <v>4.9883290405666449E-2</v>
      </c>
      <c r="V154" s="1">
        <f t="shared" ca="1" si="146"/>
        <v>9.9766580811332897E-2</v>
      </c>
      <c r="W154" s="1">
        <f t="shared" ca="1" si="146"/>
        <v>0.85035012878300065</v>
      </c>
      <c r="X154" s="1">
        <f t="shared" ca="1" si="146"/>
        <v>0</v>
      </c>
      <c r="AA154" t="s">
        <v>0</v>
      </c>
      <c r="AB154" s="1">
        <f t="shared" ca="1" si="150"/>
        <v>0</v>
      </c>
      <c r="AC154" s="1">
        <f t="shared" ca="1" si="147"/>
        <v>4.9883290405666449E-2</v>
      </c>
      <c r="AD154" s="1">
        <f t="shared" ca="1" si="147"/>
        <v>9.9766580811332897E-2</v>
      </c>
      <c r="AE154" s="1">
        <f t="shared" ca="1" si="147"/>
        <v>0.85035012878300065</v>
      </c>
      <c r="AF154" s="1">
        <f t="shared" ca="1" si="147"/>
        <v>0</v>
      </c>
      <c r="AI154" t="s">
        <v>0</v>
      </c>
      <c r="AJ154" s="1">
        <v>0</v>
      </c>
      <c r="AK154" s="1">
        <f ca="1">IF(AC154="","",(SUM(AB154:AC154)))</f>
        <v>4.9883290405666449E-2</v>
      </c>
      <c r="AL154" s="1">
        <f ca="1">IFERROR(AD154,"")</f>
        <v>9.9766580811332897E-2</v>
      </c>
      <c r="AM154" s="1">
        <f ca="1">IF(AE154="","",(SUM(AE154:AF154)))</f>
        <v>0.85035012878300065</v>
      </c>
      <c r="AN154" s="1">
        <v>0</v>
      </c>
      <c r="AP154" s="34">
        <f ca="1">IF(AL154&gt;=MAX(AK154,AM154),0,(MAX(AK154,AM154)-AL154)/(2*MAX(AK154,AM154)+MIN(AK154,AM154)))</f>
        <v>0.42876191133027575</v>
      </c>
      <c r="AQ154" t="s">
        <v>0</v>
      </c>
      <c r="AR154" s="1">
        <v>0</v>
      </c>
      <c r="AS154" s="1">
        <f ca="1">IF(AL154="",AS147,AK154*(1-$AP154))</f>
        <v>2.8495235467889696E-2</v>
      </c>
      <c r="AT154" s="1">
        <f ca="1">IF(AL154="",AT147,AL154+AK154*$AP154+AM154*$AP154)</f>
        <v>0.4857523822660551</v>
      </c>
      <c r="AU154" s="1">
        <f ca="1">IF(AL154="",AU147,AM154*(1-$AP154))</f>
        <v>0.48575238226605516</v>
      </c>
      <c r="AV154" s="1">
        <v>0</v>
      </c>
      <c r="AW154" s="1"/>
      <c r="AY154" t="s">
        <v>0</v>
      </c>
      <c r="AZ154" s="10"/>
      <c r="BA154" s="10">
        <f ca="1">_xlfn.NORM.S.INV(IF(AS154=0,0.01%,AS154))</f>
        <v>-1.9033838949616071</v>
      </c>
      <c r="BB154" s="10"/>
      <c r="BC154" s="10">
        <f ca="1">-_xlfn.NORM.S.INV(IF(AU154=0,0.01%,AU154))</f>
        <v>3.5721076658693077E-2</v>
      </c>
      <c r="BG154" t="s">
        <v>0</v>
      </c>
      <c r="BH154" s="10"/>
      <c r="BI154" s="10">
        <f ca="1">BA154-$BA$7</f>
        <v>8.0230675065394275E-2</v>
      </c>
      <c r="BJ154" s="10"/>
      <c r="BK154" s="10">
        <f ca="1">BC154-$BC$7</f>
        <v>6.0765931154833329E-3</v>
      </c>
    </row>
    <row r="155" spans="1:64">
      <c r="A155" s="11"/>
      <c r="B155" t="s">
        <v>42</v>
      </c>
      <c r="C155" s="1">
        <v>0</v>
      </c>
      <c r="D155" s="1">
        <v>0</v>
      </c>
      <c r="E155" s="1">
        <v>0</v>
      </c>
      <c r="F155" s="1">
        <f ca="1">(1-H155)/3</f>
        <v>4.0294729870375599E-2</v>
      </c>
      <c r="G155" s="1">
        <f ca="1">(1-H155)/3*2</f>
        <v>8.0589459740751199E-2</v>
      </c>
      <c r="H155" s="1">
        <f ca="1">MIN(HLOOKUP(A150,XBD_part!$2:$7,6,0),1)</f>
        <v>0.87911581038887321</v>
      </c>
      <c r="K155" t="s">
        <v>42</v>
      </c>
      <c r="L155" s="1">
        <f t="shared" si="148"/>
        <v>0</v>
      </c>
      <c r="M155" s="1">
        <f t="shared" si="145"/>
        <v>0</v>
      </c>
      <c r="N155" s="1">
        <f t="shared" ca="1" si="145"/>
        <v>4.0294729870375599E-2</v>
      </c>
      <c r="O155" s="1">
        <f t="shared" ca="1" si="145"/>
        <v>8.0589459740751199E-2</v>
      </c>
      <c r="P155" s="1">
        <f t="shared" ca="1" si="145"/>
        <v>0.87911581038887321</v>
      </c>
      <c r="S155" t="s">
        <v>42</v>
      </c>
      <c r="T155" s="1">
        <f t="shared" ca="1" si="149"/>
        <v>0</v>
      </c>
      <c r="U155" s="1">
        <f t="shared" ca="1" si="146"/>
        <v>0</v>
      </c>
      <c r="V155" s="1">
        <f t="shared" ca="1" si="146"/>
        <v>4.0294729870375599E-2</v>
      </c>
      <c r="W155" s="1">
        <f t="shared" ca="1" si="146"/>
        <v>8.0589459740751199E-2</v>
      </c>
      <c r="X155" s="1">
        <f t="shared" ca="1" si="146"/>
        <v>0.87911581038887321</v>
      </c>
      <c r="AA155" t="s">
        <v>42</v>
      </c>
      <c r="AB155" s="1">
        <f t="shared" ca="1" si="150"/>
        <v>0</v>
      </c>
      <c r="AC155" s="1">
        <f t="shared" ca="1" si="147"/>
        <v>0</v>
      </c>
      <c r="AD155" s="1">
        <f t="shared" ca="1" si="147"/>
        <v>4.0294729870375599E-2</v>
      </c>
      <c r="AE155" s="1">
        <f t="shared" ca="1" si="147"/>
        <v>8.0589459740751199E-2</v>
      </c>
      <c r="AF155" s="1">
        <f t="shared" ca="1" si="147"/>
        <v>0.87911581038887321</v>
      </c>
      <c r="AI155" t="s">
        <v>42</v>
      </c>
      <c r="AJ155" s="1">
        <v>0</v>
      </c>
      <c r="AK155" s="1">
        <v>0</v>
      </c>
      <c r="AL155" s="1">
        <f ca="1">IF(AD155="","",(SUM(AB155:AD155)))</f>
        <v>4.0294729870375599E-2</v>
      </c>
      <c r="AM155" s="1">
        <f ca="1">IFERROR(AE155,"")</f>
        <v>8.0589459740751199E-2</v>
      </c>
      <c r="AN155" s="1">
        <f ca="1">IF(AF155="","",(SUM(AF155)))</f>
        <v>0.87911581038887321</v>
      </c>
      <c r="AP155" s="34">
        <f ca="1">IF(AM155&gt;=MAX(AL155,AN155),0,(MAX(AL155,AN155)-AM155)/(2*MAX(AL155,AN155)+MIN(AL155,AN155)))</f>
        <v>0.44398924172579562</v>
      </c>
      <c r="AQ155" t="s">
        <v>42</v>
      </c>
      <c r="AR155" s="1">
        <v>0</v>
      </c>
      <c r="AS155" s="1">
        <v>0</v>
      </c>
      <c r="AT155" s="1">
        <f ca="1">IF(AM155="",AT148,AL155*(1-$AP155))</f>
        <v>2.2404303309681774E-2</v>
      </c>
      <c r="AU155" s="1">
        <f ca="1">IF(AM155="",AU148,AM155+AL155*$AP155+AN155*$AP155)</f>
        <v>0.48879784834515916</v>
      </c>
      <c r="AV155" s="1">
        <f ca="1">IF(AM155="",AV148,AN155*(1-$AP155))</f>
        <v>0.4887978483451591</v>
      </c>
      <c r="AW155" s="1"/>
      <c r="AY155" t="s">
        <v>42</v>
      </c>
      <c r="AZ155" s="10"/>
      <c r="BA155" s="10"/>
      <c r="BB155" s="10">
        <f ca="1">_xlfn.NORM.S.INV(IF(AT155=0,0.01%,AT155))</f>
        <v>-2.0064467321042621</v>
      </c>
      <c r="BC155" s="10"/>
      <c r="BD155" s="10">
        <f ca="1">-_xlfn.NORM.S.INV(IF(AV155=0,0.01%,AV155))</f>
        <v>2.8083321063884222E-2</v>
      </c>
      <c r="BG155" t="s">
        <v>42</v>
      </c>
      <c r="BH155" s="10"/>
      <c r="BI155" s="10"/>
      <c r="BJ155" s="10">
        <f ca="1">BB155-$BB$8</f>
        <v>0.20127890667334203</v>
      </c>
      <c r="BK155" s="10"/>
      <c r="BL155" s="10">
        <f ca="1">BD155-$BD$8</f>
        <v>1.0997684714144827E-2</v>
      </c>
    </row>
    <row r="157" spans="1:64">
      <c r="A157" s="9">
        <f ca="1">IF(RIGHT(A150,2)="12",(VALUE(LEFT(A150,4))+1)*100+1,A150+1)</f>
        <v>201911</v>
      </c>
      <c r="J157" s="9">
        <f ca="1">$A157</f>
        <v>201911</v>
      </c>
      <c r="R157" s="9">
        <f ca="1">$A157</f>
        <v>201911</v>
      </c>
      <c r="Z157" s="9">
        <f ca="1">$A157</f>
        <v>201911</v>
      </c>
      <c r="AH157" s="9">
        <f ca="1">$A157</f>
        <v>201911</v>
      </c>
      <c r="AP157" s="9">
        <f ca="1">$A157</f>
        <v>201911</v>
      </c>
      <c r="AX157" s="9">
        <f ca="1">$A157</f>
        <v>201911</v>
      </c>
      <c r="BF157" s="9">
        <f ca="1">$A157</f>
        <v>201911</v>
      </c>
    </row>
    <row r="158" spans="1:64">
      <c r="A158" s="11"/>
      <c r="C158" t="s">
        <v>33</v>
      </c>
      <c r="D158" t="s">
        <v>2</v>
      </c>
      <c r="E158" t="s">
        <v>1</v>
      </c>
      <c r="F158" t="s">
        <v>0</v>
      </c>
      <c r="G158" t="s">
        <v>42</v>
      </c>
      <c r="H158" t="s">
        <v>32</v>
      </c>
      <c r="L158" t="s">
        <v>2</v>
      </c>
      <c r="M158" t="s">
        <v>1</v>
      </c>
      <c r="N158" t="s">
        <v>0</v>
      </c>
      <c r="O158" t="s">
        <v>42</v>
      </c>
      <c r="P158" t="s">
        <v>32</v>
      </c>
      <c r="T158" t="s">
        <v>2</v>
      </c>
      <c r="U158" t="s">
        <v>1</v>
      </c>
      <c r="V158" t="s">
        <v>0</v>
      </c>
      <c r="W158" t="s">
        <v>42</v>
      </c>
      <c r="X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 ca="1">AVERAGE(BH159:BL162)</f>
        <v>4.4171605685310075E-2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/>
      <c r="B159" t="s">
        <v>2</v>
      </c>
      <c r="C159" s="1">
        <v>0.05</v>
      </c>
      <c r="D159" s="1">
        <f ca="1">1-C159-E159</f>
        <v>0.94206319610781253</v>
      </c>
      <c r="E159" s="1">
        <f ca="1">HLOOKUP(A157,XBD_part!$2:$7,3,0)</f>
        <v>7.9368038921874464E-3</v>
      </c>
      <c r="F159" s="1">
        <v>0</v>
      </c>
      <c r="G159" s="1">
        <v>0</v>
      </c>
      <c r="H159" s="1">
        <v>0</v>
      </c>
      <c r="K159" t="s">
        <v>2</v>
      </c>
      <c r="L159" s="1">
        <f ca="1">IF(TYPE(D159)=1,IF(D159&gt;100%,100%,IF(D159&lt;0,0,D159)),D159)</f>
        <v>0.94206319610781253</v>
      </c>
      <c r="M159" s="1">
        <f t="shared" ref="M159:P162" ca="1" si="151">IF(TYPE(E159)=1,IF(E159&gt;100%,100%,IF(E159&lt;0,0,E159)),E159)</f>
        <v>7.9368038921874464E-3</v>
      </c>
      <c r="N159" s="1">
        <f t="shared" si="151"/>
        <v>0</v>
      </c>
      <c r="O159" s="1">
        <f t="shared" si="151"/>
        <v>0</v>
      </c>
      <c r="P159" s="1">
        <f t="shared" si="151"/>
        <v>0</v>
      </c>
      <c r="S159" t="s">
        <v>2</v>
      </c>
      <c r="T159" s="1">
        <f ca="1">IFERROR(L159/SUM($L159:$P159),"")</f>
        <v>0.99164546958717115</v>
      </c>
      <c r="U159" s="1">
        <f t="shared" ref="U159:X162" ca="1" si="152">IFERROR(M159/SUM($L159:$P159),"")</f>
        <v>8.3545304128288915E-3</v>
      </c>
      <c r="V159" s="1">
        <f t="shared" ca="1" si="152"/>
        <v>0</v>
      </c>
      <c r="W159" s="1">
        <f t="shared" ca="1" si="152"/>
        <v>0</v>
      </c>
      <c r="X159" s="1">
        <f t="shared" ca="1" si="152"/>
        <v>0</v>
      </c>
      <c r="AA159" t="s">
        <v>2</v>
      </c>
      <c r="AB159" s="1">
        <f t="shared" ref="AB159:AF162" ca="1" si="153">IFERROR(T159/SUM($T159:$X159),"")</f>
        <v>0.99164546958717115</v>
      </c>
      <c r="AC159" s="1">
        <f t="shared" ca="1" si="153"/>
        <v>8.3545304128288915E-3</v>
      </c>
      <c r="AD159" s="1">
        <f t="shared" ca="1" si="153"/>
        <v>0</v>
      </c>
      <c r="AE159" s="1">
        <f t="shared" ca="1" si="153"/>
        <v>0</v>
      </c>
      <c r="AF159" s="1">
        <f t="shared" ca="1" si="153"/>
        <v>0</v>
      </c>
      <c r="AI159" t="s">
        <v>2</v>
      </c>
      <c r="AJ159" s="1">
        <f ca="1">IFERROR(AB159,"")</f>
        <v>0.99164546958717115</v>
      </c>
      <c r="AK159" s="1">
        <f ca="1">IF(AC159="","",SUM(AC159:AF159))</f>
        <v>8.3545304128288915E-3</v>
      </c>
      <c r="AL159" s="1">
        <v>0</v>
      </c>
      <c r="AM159" s="1">
        <v>0</v>
      </c>
      <c r="AN159" s="1">
        <v>0</v>
      </c>
      <c r="AQ159" t="s">
        <v>2</v>
      </c>
      <c r="AR159" s="1">
        <f ca="1">IF(AJ159="",AR152,MAX(AJ159,50%))</f>
        <v>0.99164546958717115</v>
      </c>
      <c r="AS159" s="1">
        <f ca="1">IF(AK159="",AS152,MIN(AK159,50%))</f>
        <v>8.3545304128288915E-3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 ca="1">-_xlfn.NORM.S.INV(IF(AS159=0,0.01%,AS159))</f>
        <v>2.3930478713928429</v>
      </c>
      <c r="BB159" s="10"/>
      <c r="BC159" s="10"/>
      <c r="BG159" t="s">
        <v>2</v>
      </c>
      <c r="BH159" s="10"/>
      <c r="BI159" s="10">
        <f ca="1">BA159-$BA$5</f>
        <v>0.2936739018502843</v>
      </c>
      <c r="BJ159" s="10"/>
      <c r="BK159" s="10"/>
    </row>
    <row r="160" spans="1:64">
      <c r="A160" s="11"/>
      <c r="B160" t="s">
        <v>1</v>
      </c>
      <c r="C160" s="1">
        <v>0</v>
      </c>
      <c r="D160" s="1">
        <f ca="1">(1-F160)/3</f>
        <v>0.10579759833737563</v>
      </c>
      <c r="E160" s="1">
        <f ca="1">(1-F160)/3*2</f>
        <v>0.21159519667475127</v>
      </c>
      <c r="F160" s="1">
        <f ca="1">HLOOKUP(A157,XBD_part!$2:$7,4,0)</f>
        <v>0.68260720498787308</v>
      </c>
      <c r="G160" s="1">
        <v>0</v>
      </c>
      <c r="H160" s="1">
        <v>0</v>
      </c>
      <c r="K160" t="s">
        <v>1</v>
      </c>
      <c r="L160" s="1">
        <f t="shared" ref="L160:L162" ca="1" si="154">IF(TYPE(D160)=1,IF(D160&gt;100%,100%,IF(D160&lt;0,0,D160)),D160)</f>
        <v>0.10579759833737563</v>
      </c>
      <c r="M160" s="1">
        <f t="shared" ca="1" si="151"/>
        <v>0.21159519667475127</v>
      </c>
      <c r="N160" s="1">
        <f t="shared" ca="1" si="151"/>
        <v>0.68260720498787308</v>
      </c>
      <c r="O160" s="1">
        <f t="shared" si="151"/>
        <v>0</v>
      </c>
      <c r="P160" s="1">
        <f t="shared" si="151"/>
        <v>0</v>
      </c>
      <c r="S160" t="s">
        <v>1</v>
      </c>
      <c r="T160" s="1">
        <f t="shared" ref="T160:T162" ca="1" si="155">IFERROR(L160/SUM($L160:$P160),"")</f>
        <v>0.10579759833737563</v>
      </c>
      <c r="U160" s="1">
        <f t="shared" ca="1" si="152"/>
        <v>0.21159519667475127</v>
      </c>
      <c r="V160" s="1">
        <f t="shared" ca="1" si="152"/>
        <v>0.68260720498787308</v>
      </c>
      <c r="W160" s="1">
        <f t="shared" ca="1" si="152"/>
        <v>0</v>
      </c>
      <c r="X160" s="1">
        <f t="shared" ca="1" si="152"/>
        <v>0</v>
      </c>
      <c r="AA160" t="s">
        <v>1</v>
      </c>
      <c r="AB160" s="1">
        <f t="shared" ca="1" si="153"/>
        <v>0.10579759833737563</v>
      </c>
      <c r="AC160" s="1">
        <f t="shared" ca="1" si="153"/>
        <v>0.21159519667475127</v>
      </c>
      <c r="AD160" s="1">
        <f t="shared" ca="1" si="153"/>
        <v>0.68260720498787308</v>
      </c>
      <c r="AE160" s="1">
        <f t="shared" ca="1" si="153"/>
        <v>0</v>
      </c>
      <c r="AF160" s="1">
        <f t="shared" ca="1" si="153"/>
        <v>0</v>
      </c>
      <c r="AI160" t="s">
        <v>1</v>
      </c>
      <c r="AJ160" s="1">
        <f ca="1">IF(AB160="","",(SUM(AB160)))</f>
        <v>0.10579759833737563</v>
      </c>
      <c r="AK160" s="1">
        <f ca="1">IFERROR(AC160,"")</f>
        <v>0.21159519667475127</v>
      </c>
      <c r="AL160" s="1">
        <f ca="1">IF(AD160="","",(SUM(AD160:AF160)))</f>
        <v>0.68260720498787308</v>
      </c>
      <c r="AM160" s="1">
        <v>0</v>
      </c>
      <c r="AN160" s="1">
        <v>0</v>
      </c>
      <c r="AP160" s="34">
        <f ca="1">IF(AK160&gt;=MAX(AJ160,AL160),0,(MAX(AJ160,AL160)-AK160)/(2*MAX(AJ160,AL160)+MIN(AJ160,AL160)))</f>
        <v>0.32019589619343308</v>
      </c>
      <c r="AQ160" t="s">
        <v>1</v>
      </c>
      <c r="AR160" s="1">
        <f ca="1">IF(AK160="",AR153,AJ160*(1-$AP160))</f>
        <v>7.1921641522626784E-2</v>
      </c>
      <c r="AS160" s="1">
        <f ca="1">IF(AK160="",AS153,AK160+AJ160*$AP160+AL160*$AP160)</f>
        <v>0.46403917923868665</v>
      </c>
      <c r="AT160" s="1">
        <f ca="1">IF(AK160="",AT153,AL160*(1-$AP160))</f>
        <v>0.46403917923868659</v>
      </c>
      <c r="AU160" s="1">
        <v>0</v>
      </c>
      <c r="AV160" s="1">
        <v>0</v>
      </c>
      <c r="AY160" t="s">
        <v>1</v>
      </c>
      <c r="AZ160" s="10">
        <f ca="1">_xlfn.NORM.S.INV(IF(AR160=0,0.01%,AR160))</f>
        <v>-1.46162761394935</v>
      </c>
      <c r="BA160" s="10"/>
      <c r="BB160" s="10">
        <f ca="1">-_xlfn.NORM.S.INV(IF(AT160=0,0.01%,AT160))</f>
        <v>9.0262828018809513E-2</v>
      </c>
      <c r="BC160" s="10"/>
      <c r="BG160" t="s">
        <v>1</v>
      </c>
      <c r="BH160" s="10">
        <f ca="1">AZ160-$AZ$6</f>
        <v>1.5919706304794001E-2</v>
      </c>
      <c r="BI160" s="10"/>
      <c r="BJ160" s="10">
        <f ca="1">BB160-$BB$6</f>
        <v>2.7142930977029217E-3</v>
      </c>
      <c r="BK160" s="10"/>
    </row>
    <row r="161" spans="1:64">
      <c r="A161" s="11"/>
      <c r="B161" t="s">
        <v>0</v>
      </c>
      <c r="C161" s="1">
        <v>0</v>
      </c>
      <c r="D161" s="1">
        <v>0</v>
      </c>
      <c r="E161" s="1">
        <f ca="1">(1-G161)/3</f>
        <v>4.1460121867946821E-2</v>
      </c>
      <c r="F161" s="1">
        <f ca="1">(1-G161)/3*2</f>
        <v>8.2920243735893642E-2</v>
      </c>
      <c r="G161" s="1">
        <f ca="1">HLOOKUP(A157,XBD_part!$2:$7,5,0)</f>
        <v>0.87561963439615953</v>
      </c>
      <c r="H161" s="1">
        <v>0</v>
      </c>
      <c r="K161" t="s">
        <v>0</v>
      </c>
      <c r="L161" s="1">
        <f t="shared" si="154"/>
        <v>0</v>
      </c>
      <c r="M161" s="1">
        <f t="shared" ca="1" si="151"/>
        <v>4.1460121867946821E-2</v>
      </c>
      <c r="N161" s="1">
        <f t="shared" ca="1" si="151"/>
        <v>8.2920243735893642E-2</v>
      </c>
      <c r="O161" s="1">
        <f t="shared" ca="1" si="151"/>
        <v>0.87561963439615953</v>
      </c>
      <c r="P161" s="1">
        <f t="shared" si="151"/>
        <v>0</v>
      </c>
      <c r="S161" t="s">
        <v>0</v>
      </c>
      <c r="T161" s="1">
        <f t="shared" ca="1" si="155"/>
        <v>0</v>
      </c>
      <c r="U161" s="1">
        <f t="shared" ca="1" si="152"/>
        <v>4.1460121867946821E-2</v>
      </c>
      <c r="V161" s="1">
        <f t="shared" ca="1" si="152"/>
        <v>8.2920243735893642E-2</v>
      </c>
      <c r="W161" s="1">
        <f t="shared" ca="1" si="152"/>
        <v>0.87561963439615953</v>
      </c>
      <c r="X161" s="1">
        <f t="shared" ca="1" si="152"/>
        <v>0</v>
      </c>
      <c r="AA161" t="s">
        <v>0</v>
      </c>
      <c r="AB161" s="1">
        <f t="shared" ca="1" si="153"/>
        <v>0</v>
      </c>
      <c r="AC161" s="1">
        <f t="shared" ca="1" si="153"/>
        <v>4.1460121867946821E-2</v>
      </c>
      <c r="AD161" s="1">
        <f t="shared" ca="1" si="153"/>
        <v>8.2920243735893642E-2</v>
      </c>
      <c r="AE161" s="1">
        <f t="shared" ca="1" si="153"/>
        <v>0.87561963439615953</v>
      </c>
      <c r="AF161" s="1">
        <f t="shared" ca="1" si="153"/>
        <v>0</v>
      </c>
      <c r="AI161" t="s">
        <v>0</v>
      </c>
      <c r="AJ161" s="1">
        <v>0</v>
      </c>
      <c r="AK161" s="1">
        <f ca="1">IF(AC161="","",(SUM(AB161:AC161)))</f>
        <v>4.1460121867946821E-2</v>
      </c>
      <c r="AL161" s="1">
        <f ca="1">IFERROR(AD161,"")</f>
        <v>8.2920243735893642E-2</v>
      </c>
      <c r="AM161" s="1">
        <f ca="1">IF(AE161="","",(SUM(AE161:AF161)))</f>
        <v>0.87561963439615953</v>
      </c>
      <c r="AN161" s="1">
        <v>0</v>
      </c>
      <c r="AP161" s="34">
        <f ca="1">IF(AL161&gt;=MAX(AK161,AM161),0,(MAX(AK161,AM161)-AL161)/(2*MAX(AK161,AM161)+MIN(AK161,AM161)))</f>
        <v>0.44218199369628175</v>
      </c>
      <c r="AQ161" t="s">
        <v>0</v>
      </c>
      <c r="AR161" s="1">
        <v>0</v>
      </c>
      <c r="AS161" s="1">
        <f ca="1">IF(AL161="",AS154,AK161*(1-$AP161))</f>
        <v>2.3127202521487287E-2</v>
      </c>
      <c r="AT161" s="1">
        <f ca="1">IF(AL161="",AT154,AL161+AK161*$AP161+AM161*$AP161)</f>
        <v>0.48843639873925632</v>
      </c>
      <c r="AU161" s="1">
        <f ca="1">IF(AL161="",AU154,AM161*(1-$AP161))</f>
        <v>0.48843639873925637</v>
      </c>
      <c r="AV161" s="1">
        <v>0</v>
      </c>
      <c r="AY161" t="s">
        <v>0</v>
      </c>
      <c r="AZ161" s="10"/>
      <c r="BA161" s="10">
        <f ca="1">_xlfn.NORM.S.INV(IF(AS161=0,0.01%,AS161))</f>
        <v>-1.9930643140299371</v>
      </c>
      <c r="BB161" s="10"/>
      <c r="BC161" s="10">
        <f ca="1">-_xlfn.NORM.S.INV(IF(AU161=0,0.01%,AU161))</f>
        <v>2.8989709872790273E-2</v>
      </c>
      <c r="BG161" t="s">
        <v>0</v>
      </c>
      <c r="BH161" s="10"/>
      <c r="BI161" s="10">
        <f ca="1">BA161-$BA$7</f>
        <v>-9.4497440029357449E-3</v>
      </c>
      <c r="BJ161" s="10"/>
      <c r="BK161" s="10">
        <f ca="1">BC161-$BC$7</f>
        <v>-6.5477367041947079E-4</v>
      </c>
    </row>
    <row r="162" spans="1:64">
      <c r="A162" s="11"/>
      <c r="B162" t="s">
        <v>42</v>
      </c>
      <c r="C162" s="1">
        <v>0</v>
      </c>
      <c r="D162" s="1">
        <v>0</v>
      </c>
      <c r="E162" s="1">
        <v>0</v>
      </c>
      <c r="F162" s="1">
        <f ca="1">(1-H162)/3</f>
        <v>2.5936092508893543E-2</v>
      </c>
      <c r="G162" s="1">
        <f ca="1">(1-H162)/3*2</f>
        <v>5.1872185017787086E-2</v>
      </c>
      <c r="H162" s="1">
        <f ca="1">MIN(HLOOKUP(A157,XBD_part!$2:$7,6,0),1)</f>
        <v>0.92219172247331938</v>
      </c>
      <c r="K162" t="s">
        <v>42</v>
      </c>
      <c r="L162" s="1">
        <f t="shared" si="154"/>
        <v>0</v>
      </c>
      <c r="M162" s="1">
        <f t="shared" si="151"/>
        <v>0</v>
      </c>
      <c r="N162" s="1">
        <f t="shared" ca="1" si="151"/>
        <v>2.5936092508893543E-2</v>
      </c>
      <c r="O162" s="1">
        <f t="shared" ca="1" si="151"/>
        <v>5.1872185017787086E-2</v>
      </c>
      <c r="P162" s="1">
        <f t="shared" ca="1" si="151"/>
        <v>0.92219172247331938</v>
      </c>
      <c r="S162" t="s">
        <v>42</v>
      </c>
      <c r="T162" s="1">
        <f t="shared" ca="1" si="155"/>
        <v>0</v>
      </c>
      <c r="U162" s="1">
        <f t="shared" ca="1" si="152"/>
        <v>0</v>
      </c>
      <c r="V162" s="1">
        <f t="shared" ca="1" si="152"/>
        <v>2.5936092508893543E-2</v>
      </c>
      <c r="W162" s="1">
        <f t="shared" ca="1" si="152"/>
        <v>5.1872185017787086E-2</v>
      </c>
      <c r="X162" s="1">
        <f t="shared" ca="1" si="152"/>
        <v>0.92219172247331938</v>
      </c>
      <c r="AA162" t="s">
        <v>42</v>
      </c>
      <c r="AB162" s="1">
        <f t="shared" ca="1" si="153"/>
        <v>0</v>
      </c>
      <c r="AC162" s="1">
        <f t="shared" ca="1" si="153"/>
        <v>0</v>
      </c>
      <c r="AD162" s="1">
        <f t="shared" ca="1" si="153"/>
        <v>2.5936092508893543E-2</v>
      </c>
      <c r="AE162" s="1">
        <f t="shared" ca="1" si="153"/>
        <v>5.1872185017787086E-2</v>
      </c>
      <c r="AF162" s="1">
        <f t="shared" ca="1" si="153"/>
        <v>0.92219172247331938</v>
      </c>
      <c r="AI162" t="s">
        <v>42</v>
      </c>
      <c r="AJ162" s="1">
        <v>0</v>
      </c>
      <c r="AK162" s="1">
        <v>0</v>
      </c>
      <c r="AL162" s="1">
        <f ca="1">IF(AD162="","",(SUM(AB162:AD162)))</f>
        <v>2.5936092508893543E-2</v>
      </c>
      <c r="AM162" s="1">
        <f ca="1">IFERROR(AE162,"")</f>
        <v>5.1872185017787086E-2</v>
      </c>
      <c r="AN162" s="1">
        <f ca="1">IF(AF162="","",(SUM(AF162)))</f>
        <v>0.92219172247331938</v>
      </c>
      <c r="AP162" s="34">
        <f ca="1">IF(AM162&gt;=MAX(AL162,AN162),0,(MAX(AL162,AN162)-AM162)/(2*MAX(AL162,AN162)+MIN(AL162,AN162)))</f>
        <v>0.46533200344982467</v>
      </c>
      <c r="AQ162" t="s">
        <v>42</v>
      </c>
      <c r="AR162" s="1">
        <v>0</v>
      </c>
      <c r="AS162" s="1">
        <v>0</v>
      </c>
      <c r="AT162" s="1">
        <f ca="1">IF(AM162="",AT155,AL162*(1-$AP162))</f>
        <v>1.3867198620070119E-2</v>
      </c>
      <c r="AU162" s="1">
        <f ca="1">IF(AM162="",AU155,AM162+AL162*$AP162+AN162*$AP162)</f>
        <v>0.49306640068996488</v>
      </c>
      <c r="AV162" s="1">
        <f ca="1">IF(AM162="",AV155,AN162*(1-$AP162))</f>
        <v>0.49306640068996493</v>
      </c>
      <c r="AY162" t="s">
        <v>42</v>
      </c>
      <c r="AZ162" s="10"/>
      <c r="BA162" s="10"/>
      <c r="BB162" s="10">
        <f ca="1">_xlfn.NORM.S.INV(IF(AT162=0,0.01%,AT162))</f>
        <v>-2.2010229773513768</v>
      </c>
      <c r="BC162" s="10"/>
      <c r="BD162" s="10">
        <f ca="1">-_xlfn.NORM.S.INV(IF(AV162=0,0.01%,AV162))</f>
        <v>1.7380831141256561E-2</v>
      </c>
      <c r="BG162" t="s">
        <v>42</v>
      </c>
      <c r="BH162" s="10"/>
      <c r="BI162" s="10"/>
      <c r="BJ162" s="10">
        <f ca="1">BB162-$BB$8</f>
        <v>6.7026614262273299E-3</v>
      </c>
      <c r="BK162" s="10"/>
      <c r="BL162" s="10">
        <f ca="1">BD162-$BD$8</f>
        <v>2.951947915171664E-4</v>
      </c>
    </row>
    <row r="164" spans="1:64">
      <c r="A164" s="9">
        <f ca="1">IF(RIGHT(A157,2)="12",(VALUE(LEFT(A157,4))+1)*100+1,A157+1)</f>
        <v>201912</v>
      </c>
      <c r="J164" s="9">
        <f ca="1">$A164</f>
        <v>201912</v>
      </c>
      <c r="R164" s="9">
        <f ca="1">$A164</f>
        <v>201912</v>
      </c>
      <c r="Z164" s="9">
        <f ca="1">$A164</f>
        <v>201912</v>
      </c>
      <c r="AH164" s="9">
        <f ca="1">$A164</f>
        <v>201912</v>
      </c>
      <c r="AP164" s="9">
        <f ca="1">$A164</f>
        <v>201912</v>
      </c>
      <c r="AX164" s="9">
        <f ca="1">$A164</f>
        <v>201912</v>
      </c>
      <c r="BF164" s="9">
        <f ca="1">$A164</f>
        <v>201912</v>
      </c>
    </row>
    <row r="165" spans="1:64">
      <c r="A165" s="11"/>
      <c r="C165" t="s">
        <v>33</v>
      </c>
      <c r="D165" t="s">
        <v>2</v>
      </c>
      <c r="E165" t="s">
        <v>1</v>
      </c>
      <c r="F165" t="s">
        <v>0</v>
      </c>
      <c r="G165" t="s">
        <v>42</v>
      </c>
      <c r="H165" t="s">
        <v>32</v>
      </c>
      <c r="L165" t="s">
        <v>2</v>
      </c>
      <c r="M165" t="s">
        <v>1</v>
      </c>
      <c r="N165" t="s">
        <v>0</v>
      </c>
      <c r="O165" t="s">
        <v>42</v>
      </c>
      <c r="P165" t="s">
        <v>32</v>
      </c>
      <c r="T165" t="s">
        <v>2</v>
      </c>
      <c r="U165" t="s">
        <v>1</v>
      </c>
      <c r="V165" t="s">
        <v>0</v>
      </c>
      <c r="W165" t="s">
        <v>42</v>
      </c>
      <c r="X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 ca="1">AVERAGE(BH166:BL169)</f>
        <v>0.17165230042796911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/>
      <c r="B166" t="s">
        <v>2</v>
      </c>
      <c r="C166" s="1">
        <v>0.05</v>
      </c>
      <c r="D166" s="1">
        <f ca="1">1-C166-E166</f>
        <v>0.94431780078376104</v>
      </c>
      <c r="E166" s="1">
        <f ca="1">HLOOKUP(A164,XBD_part!$2:$7,3,0)</f>
        <v>5.6821992162388729E-3</v>
      </c>
      <c r="F166" s="1">
        <v>0</v>
      </c>
      <c r="G166" s="1">
        <v>0</v>
      </c>
      <c r="H166" s="1">
        <v>0</v>
      </c>
      <c r="K166" t="s">
        <v>2</v>
      </c>
      <c r="L166" s="1">
        <f ca="1">IF(TYPE(D166)=1,IF(D166&gt;100%,100%,IF(D166&lt;0,0,D166)),D166)</f>
        <v>0.94431780078376104</v>
      </c>
      <c r="M166" s="1">
        <f t="shared" ref="M166:P169" ca="1" si="156">IF(TYPE(E166)=1,IF(E166&gt;100%,100%,IF(E166&lt;0,0,E166)),E166)</f>
        <v>5.6821992162388729E-3</v>
      </c>
      <c r="N166" s="1">
        <f t="shared" si="156"/>
        <v>0</v>
      </c>
      <c r="O166" s="1">
        <f t="shared" si="156"/>
        <v>0</v>
      </c>
      <c r="P166" s="1">
        <f t="shared" si="156"/>
        <v>0</v>
      </c>
      <c r="S166" t="s">
        <v>2</v>
      </c>
      <c r="T166" s="1">
        <f ca="1">IFERROR(L166/SUM($L166:$P166),"")</f>
        <v>0.9940187376671169</v>
      </c>
      <c r="U166" s="1">
        <f t="shared" ref="U166:X169" ca="1" si="157">IFERROR(M166/SUM($L166:$P166),"")</f>
        <v>5.9812623328830243E-3</v>
      </c>
      <c r="V166" s="1">
        <f t="shared" ca="1" si="157"/>
        <v>0</v>
      </c>
      <c r="W166" s="1">
        <f t="shared" ca="1" si="157"/>
        <v>0</v>
      </c>
      <c r="X166" s="1">
        <f t="shared" ca="1" si="157"/>
        <v>0</v>
      </c>
      <c r="AA166" t="s">
        <v>2</v>
      </c>
      <c r="AB166" s="1">
        <f ca="1">IFERROR(T166,"")</f>
        <v>0.9940187376671169</v>
      </c>
      <c r="AC166" s="1">
        <f t="shared" ref="AC166:AF169" ca="1" si="158">IFERROR(U166,"")</f>
        <v>5.9812623328830243E-3</v>
      </c>
      <c r="AD166" s="1">
        <f t="shared" ca="1" si="158"/>
        <v>0</v>
      </c>
      <c r="AE166" s="1">
        <f t="shared" ca="1" si="158"/>
        <v>0</v>
      </c>
      <c r="AF166" s="1">
        <f t="shared" ca="1" si="158"/>
        <v>0</v>
      </c>
      <c r="AI166" t="s">
        <v>2</v>
      </c>
      <c r="AJ166" s="1">
        <f ca="1">IFERROR(AB166,"")</f>
        <v>0.9940187376671169</v>
      </c>
      <c r="AK166" s="1">
        <f ca="1">IF(AC166="","",SUM(AC166:AF166))</f>
        <v>5.9812623328830243E-3</v>
      </c>
      <c r="AL166" s="1">
        <v>0</v>
      </c>
      <c r="AM166" s="1">
        <v>0</v>
      </c>
      <c r="AN166" s="1">
        <v>0</v>
      </c>
      <c r="AQ166" t="s">
        <v>2</v>
      </c>
      <c r="AR166" s="1">
        <f ca="1">IF(AJ166="",AR159,MAX(AJ166,50%))</f>
        <v>0.9940187376671169</v>
      </c>
      <c r="AS166" s="1">
        <f ca="1">IF(AK166="",AS159,MIN(AK166,50%))</f>
        <v>5.9812623328830243E-3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 ca="1">-_xlfn.NORM.S.INV(IF(AS166=0,0.01%,AS166))</f>
        <v>2.5132478860678829</v>
      </c>
      <c r="BB166" s="10"/>
      <c r="BC166" s="10"/>
      <c r="BG166" t="s">
        <v>2</v>
      </c>
      <c r="BH166" s="10"/>
      <c r="BI166" s="10">
        <f ca="1">BA166-$BA$5</f>
        <v>0.41387391652532424</v>
      </c>
      <c r="BJ166" s="10"/>
      <c r="BK166" s="10"/>
    </row>
    <row r="167" spans="1:64">
      <c r="A167" s="11"/>
      <c r="B167" t="s">
        <v>1</v>
      </c>
      <c r="C167" s="1">
        <v>0</v>
      </c>
      <c r="D167" s="1">
        <f ca="1">(1-F167)/3</f>
        <v>0.16427714222818715</v>
      </c>
      <c r="E167" s="1">
        <f ca="1">(1-F167)/3*2</f>
        <v>0.3285542844563743</v>
      </c>
      <c r="F167" s="1">
        <f ca="1">HLOOKUP(A164,XBD_part!$2:$7,4,0)</f>
        <v>0.50716857331543852</v>
      </c>
      <c r="G167" s="1">
        <v>0</v>
      </c>
      <c r="H167" s="1">
        <v>0</v>
      </c>
      <c r="K167" t="s">
        <v>1</v>
      </c>
      <c r="L167" s="1">
        <f t="shared" ref="L167:L169" ca="1" si="159">IF(TYPE(D167)=1,IF(D167&gt;100%,100%,IF(D167&lt;0,0,D167)),D167)</f>
        <v>0.16427714222818715</v>
      </c>
      <c r="M167" s="1">
        <f t="shared" ca="1" si="156"/>
        <v>0.3285542844563743</v>
      </c>
      <c r="N167" s="1">
        <f t="shared" ca="1" si="156"/>
        <v>0.50716857331543852</v>
      </c>
      <c r="O167" s="1">
        <f t="shared" si="156"/>
        <v>0</v>
      </c>
      <c r="P167" s="1">
        <f t="shared" si="156"/>
        <v>0</v>
      </c>
      <c r="S167" t="s">
        <v>1</v>
      </c>
      <c r="T167" s="1">
        <f t="shared" ref="T167:T169" ca="1" si="160">IFERROR(L167/SUM($L167:$P167),"")</f>
        <v>0.16427714222818715</v>
      </c>
      <c r="U167" s="1">
        <f t="shared" ca="1" si="157"/>
        <v>0.3285542844563743</v>
      </c>
      <c r="V167" s="1">
        <f t="shared" ca="1" si="157"/>
        <v>0.50716857331543852</v>
      </c>
      <c r="W167" s="1">
        <f t="shared" ca="1" si="157"/>
        <v>0</v>
      </c>
      <c r="X167" s="1">
        <f t="shared" ca="1" si="157"/>
        <v>0</v>
      </c>
      <c r="AA167" t="s">
        <v>1</v>
      </c>
      <c r="AB167" s="1">
        <f t="shared" ref="AB167:AB169" ca="1" si="161">IFERROR(T167,"")</f>
        <v>0.16427714222818715</v>
      </c>
      <c r="AC167" s="1">
        <f t="shared" ca="1" si="158"/>
        <v>0.3285542844563743</v>
      </c>
      <c r="AD167" s="1">
        <f t="shared" ca="1" si="158"/>
        <v>0.50716857331543852</v>
      </c>
      <c r="AE167" s="1">
        <f t="shared" ca="1" si="158"/>
        <v>0</v>
      </c>
      <c r="AF167" s="1">
        <f t="shared" ca="1" si="158"/>
        <v>0</v>
      </c>
      <c r="AI167" t="s">
        <v>1</v>
      </c>
      <c r="AJ167" s="1">
        <f ca="1">IF(AB167="","",(SUM(AB167)))</f>
        <v>0.16427714222818715</v>
      </c>
      <c r="AK167" s="1">
        <f ca="1">IFERROR(AC167,"")</f>
        <v>0.3285542844563743</v>
      </c>
      <c r="AL167" s="1">
        <f ca="1">IF(AD167="","",(SUM(AD167:AF167)))</f>
        <v>0.50716857331543852</v>
      </c>
      <c r="AM167" s="1">
        <v>0</v>
      </c>
      <c r="AN167" s="1">
        <v>0</v>
      </c>
      <c r="AP167" s="34">
        <f ca="1">IF(AK167&gt;=MAX(AJ167,AL167),0,(MAX(AJ167,AL167)-AK167)/(2*MAX(AJ167,AL167)+MIN(AJ167,AL167)))</f>
        <v>0.15154600665156406</v>
      </c>
      <c r="AQ167" t="s">
        <v>1</v>
      </c>
      <c r="AR167" s="1">
        <f ca="1">IF(AK167="",AR160,AJ167*(1-$AP167))</f>
        <v>0.13938159733937436</v>
      </c>
      <c r="AS167" s="1">
        <f ca="1">IF(AK167="",AS160,AK167+AJ167*$AP167+AL167*$AP167)</f>
        <v>0.43030920133031281</v>
      </c>
      <c r="AT167" s="1">
        <f ca="1">IF(AK167="",AT160,AL167*(1-$AP167))</f>
        <v>0.43030920133031281</v>
      </c>
      <c r="AU167" s="1">
        <v>0</v>
      </c>
      <c r="AV167" s="1">
        <v>0</v>
      </c>
      <c r="AW167" s="1"/>
      <c r="AY167" t="s">
        <v>1</v>
      </c>
      <c r="AZ167" s="10">
        <f ca="1">_xlfn.NORM.S.INV(IF(AR167=0,0.01%,AR167))</f>
        <v>-1.0831019023904775</v>
      </c>
      <c r="BA167" s="10"/>
      <c r="BB167" s="10">
        <f ca="1">-_xlfn.NORM.S.INV(IF(AT167=0,0.01%,AT167))</f>
        <v>0.17558701719417916</v>
      </c>
      <c r="BC167" s="10"/>
      <c r="BG167" t="s">
        <v>1</v>
      </c>
      <c r="BH167" s="10">
        <f ca="1">AZ167-$AZ$6</f>
        <v>0.39444541786366649</v>
      </c>
      <c r="BI167" s="10"/>
      <c r="BJ167" s="10">
        <f ca="1">BB167-$BB$6</f>
        <v>8.8038482273072566E-2</v>
      </c>
      <c r="BK167" s="10"/>
    </row>
    <row r="168" spans="1:64">
      <c r="A168" s="11"/>
      <c r="B168" t="s">
        <v>0</v>
      </c>
      <c r="C168" s="1">
        <v>0</v>
      </c>
      <c r="D168" s="1">
        <v>0</v>
      </c>
      <c r="E168" s="1">
        <f ca="1">(1-G168)/3</f>
        <v>4.570032492496956E-2</v>
      </c>
      <c r="F168" s="1">
        <f ca="1">(1-G168)/3*2</f>
        <v>9.140064984993912E-2</v>
      </c>
      <c r="G168" s="1">
        <f ca="1">HLOOKUP(A164,XBD_part!$2:$7,5,0)</f>
        <v>0.86289902522509132</v>
      </c>
      <c r="H168" s="1">
        <v>0</v>
      </c>
      <c r="K168" t="s">
        <v>0</v>
      </c>
      <c r="L168" s="1">
        <f t="shared" si="159"/>
        <v>0</v>
      </c>
      <c r="M168" s="1">
        <f t="shared" ca="1" si="156"/>
        <v>4.570032492496956E-2</v>
      </c>
      <c r="N168" s="1">
        <f t="shared" ca="1" si="156"/>
        <v>9.140064984993912E-2</v>
      </c>
      <c r="O168" s="1">
        <f t="shared" ca="1" si="156"/>
        <v>0.86289902522509132</v>
      </c>
      <c r="P168" s="1">
        <f t="shared" si="156"/>
        <v>0</v>
      </c>
      <c r="S168" t="s">
        <v>0</v>
      </c>
      <c r="T168" s="1">
        <f t="shared" ca="1" si="160"/>
        <v>0</v>
      </c>
      <c r="U168" s="1">
        <f t="shared" ca="1" si="157"/>
        <v>4.570032492496956E-2</v>
      </c>
      <c r="V168" s="1">
        <f t="shared" ca="1" si="157"/>
        <v>9.140064984993912E-2</v>
      </c>
      <c r="W168" s="1">
        <f t="shared" ca="1" si="157"/>
        <v>0.86289902522509132</v>
      </c>
      <c r="X168" s="1">
        <f t="shared" ca="1" si="157"/>
        <v>0</v>
      </c>
      <c r="AA168" t="s">
        <v>0</v>
      </c>
      <c r="AB168" s="1">
        <f t="shared" ca="1" si="161"/>
        <v>0</v>
      </c>
      <c r="AC168" s="1">
        <f t="shared" ca="1" si="158"/>
        <v>4.570032492496956E-2</v>
      </c>
      <c r="AD168" s="1">
        <f t="shared" ca="1" si="158"/>
        <v>9.140064984993912E-2</v>
      </c>
      <c r="AE168" s="1">
        <f t="shared" ca="1" si="158"/>
        <v>0.86289902522509132</v>
      </c>
      <c r="AF168" s="1">
        <f t="shared" ca="1" si="158"/>
        <v>0</v>
      </c>
      <c r="AI168" t="s">
        <v>0</v>
      </c>
      <c r="AJ168" s="1">
        <v>0</v>
      </c>
      <c r="AK168" s="1">
        <f ca="1">IF(AC168="","",(SUM(AB168:AC168)))</f>
        <v>4.570032492496956E-2</v>
      </c>
      <c r="AL168" s="1">
        <f ca="1">IFERROR(AD168,"")</f>
        <v>9.140064984993912E-2</v>
      </c>
      <c r="AM168" s="1">
        <f ca="1">IF(AE168="","",(SUM(AE168:AF168)))</f>
        <v>0.86289902522509132</v>
      </c>
      <c r="AN168" s="1">
        <v>0</v>
      </c>
      <c r="AP168" s="34">
        <f ca="1">IF(AL168&gt;=MAX(AK168,AM168),0,(MAX(AK168,AM168)-AL168)/(2*MAX(AK168,AM168)+MIN(AK168,AM168)))</f>
        <v>0.43550611510539555</v>
      </c>
      <c r="AQ168" t="s">
        <v>0</v>
      </c>
      <c r="AR168" s="1">
        <v>0</v>
      </c>
      <c r="AS168" s="1">
        <f ca="1">IF(AL168="",AS161,AK168*(1-$AP168))</f>
        <v>2.5797553957841786E-2</v>
      </c>
      <c r="AT168" s="1">
        <f ca="1">IF(AL168="",AT161,AL168+AK168*$AP168+AM168*$AP168)</f>
        <v>0.48710122302107917</v>
      </c>
      <c r="AU168" s="1">
        <f ca="1">IF(AL168="",AU161,AM168*(1-$AP168))</f>
        <v>0.48710122302107906</v>
      </c>
      <c r="AV168" s="1">
        <v>0</v>
      </c>
      <c r="AW168" s="1"/>
      <c r="AY168" t="s">
        <v>0</v>
      </c>
      <c r="AZ168" s="10"/>
      <c r="BA168" s="10">
        <f ca="1">_xlfn.NORM.S.INV(IF(AS168=0,0.01%,AS168))</f>
        <v>-1.9464966670367509</v>
      </c>
      <c r="BB168" s="10"/>
      <c r="BC168" s="10">
        <f ca="1">-_xlfn.NORM.S.INV(IF(AU168=0,0.01%,AU168))</f>
        <v>3.2338074462121003E-2</v>
      </c>
      <c r="BG168" t="s">
        <v>0</v>
      </c>
      <c r="BH168" s="10"/>
      <c r="BI168" s="10">
        <f ca="1">BA168-$BA$7</f>
        <v>3.7117902990250418E-2</v>
      </c>
      <c r="BJ168" s="10"/>
      <c r="BK168" s="10">
        <f ca="1">BC168-$BC$7</f>
        <v>2.6935909189112588E-3</v>
      </c>
    </row>
    <row r="169" spans="1:64">
      <c r="A169" s="11"/>
      <c r="B169" t="s">
        <v>42</v>
      </c>
      <c r="C169" s="1">
        <v>0</v>
      </c>
      <c r="D169" s="1">
        <v>0</v>
      </c>
      <c r="E169" s="1">
        <v>0</v>
      </c>
      <c r="F169" s="1">
        <f ca="1">(1-H169)/3</f>
        <v>4.4736137155103162E-2</v>
      </c>
      <c r="G169" s="1">
        <f ca="1">(1-H169)/3*2</f>
        <v>8.9472274310206323E-2</v>
      </c>
      <c r="H169" s="1">
        <f ca="1">MIN(HLOOKUP(A164,XBD_part!$2:$7,6,0),1)</f>
        <v>0.86579158853469051</v>
      </c>
      <c r="K169" t="s">
        <v>42</v>
      </c>
      <c r="L169" s="1">
        <f t="shared" si="159"/>
        <v>0</v>
      </c>
      <c r="M169" s="1">
        <f t="shared" si="156"/>
        <v>0</v>
      </c>
      <c r="N169" s="1">
        <f t="shared" ca="1" si="156"/>
        <v>4.4736137155103162E-2</v>
      </c>
      <c r="O169" s="1">
        <f t="shared" ca="1" si="156"/>
        <v>8.9472274310206323E-2</v>
      </c>
      <c r="P169" s="1">
        <f t="shared" ca="1" si="156"/>
        <v>0.86579158853469051</v>
      </c>
      <c r="S169" t="s">
        <v>42</v>
      </c>
      <c r="T169" s="1">
        <f t="shared" ca="1" si="160"/>
        <v>0</v>
      </c>
      <c r="U169" s="1">
        <f t="shared" ca="1" si="157"/>
        <v>0</v>
      </c>
      <c r="V169" s="1">
        <f t="shared" ca="1" si="157"/>
        <v>4.4736137155103162E-2</v>
      </c>
      <c r="W169" s="1">
        <f t="shared" ca="1" si="157"/>
        <v>8.9472274310206323E-2</v>
      </c>
      <c r="X169" s="1">
        <f t="shared" ca="1" si="157"/>
        <v>0.86579158853469051</v>
      </c>
      <c r="AA169" t="s">
        <v>42</v>
      </c>
      <c r="AB169" s="1">
        <f t="shared" ca="1" si="161"/>
        <v>0</v>
      </c>
      <c r="AC169" s="1">
        <f t="shared" ca="1" si="158"/>
        <v>0</v>
      </c>
      <c r="AD169" s="1">
        <f t="shared" ca="1" si="158"/>
        <v>4.4736137155103162E-2</v>
      </c>
      <c r="AE169" s="1">
        <f t="shared" ca="1" si="158"/>
        <v>8.9472274310206323E-2</v>
      </c>
      <c r="AF169" s="1">
        <f t="shared" ca="1" si="158"/>
        <v>0.86579158853469051</v>
      </c>
      <c r="AI169" t="s">
        <v>42</v>
      </c>
      <c r="AJ169" s="1">
        <v>0</v>
      </c>
      <c r="AK169" s="1">
        <v>0</v>
      </c>
      <c r="AL169" s="1">
        <f ca="1">IF(AD169="","",(SUM(AB169:AD169)))</f>
        <v>4.4736137155103162E-2</v>
      </c>
      <c r="AM169" s="1">
        <f ca="1">IFERROR(AE169,"")</f>
        <v>8.9472274310206323E-2</v>
      </c>
      <c r="AN169" s="1">
        <f ca="1">IF(AF169="","",(SUM(AF169)))</f>
        <v>0.86579158853469051</v>
      </c>
      <c r="AP169" s="34">
        <f ca="1">IF(AM169&gt;=MAX(AL169,AN169),0,(MAX(AL169,AN169)-AM169)/(2*MAX(AL169,AN169)+MIN(AL169,AN169)))</f>
        <v>0.43703815412456637</v>
      </c>
      <c r="AQ169" t="s">
        <v>42</v>
      </c>
      <c r="AR169" s="1">
        <v>0</v>
      </c>
      <c r="AS169" s="1">
        <v>0</v>
      </c>
      <c r="AT169" s="1">
        <f ca="1">IF(AM169="",AT162,AL169*(1-$AP169))</f>
        <v>2.5184738350173447E-2</v>
      </c>
      <c r="AU169" s="1">
        <f ca="1">IF(AM169="",AU162,AM169+AL169*$AP169+AN169*$AP169)</f>
        <v>0.48740763082491328</v>
      </c>
      <c r="AV169" s="1">
        <f ca="1">IF(AM169="",AV162,AN169*(1-$AP169))</f>
        <v>0.48740763082491328</v>
      </c>
      <c r="AW169" s="1"/>
      <c r="AY169" t="s">
        <v>42</v>
      </c>
      <c r="AZ169" s="10"/>
      <c r="BA169" s="10"/>
      <c r="BB169" s="10">
        <f ca="1">_xlfn.NORM.S.INV(IF(AT169=0,0.01%,AT169))</f>
        <v>-1.9568128417732977</v>
      </c>
      <c r="BC169" s="10"/>
      <c r="BD169" s="10">
        <f ca="1">-_xlfn.NORM.S.INV(IF(AV169=0,0.01%,AV169))</f>
        <v>3.156963176999196E-2</v>
      </c>
      <c r="BG169" t="s">
        <v>42</v>
      </c>
      <c r="BH169" s="10"/>
      <c r="BI169" s="10"/>
      <c r="BJ169" s="10">
        <f ca="1">BB169-$BB$8</f>
        <v>0.25091279700430635</v>
      </c>
      <c r="BK169" s="10"/>
      <c r="BL169" s="10">
        <f ca="1">BD169-$BD$8</f>
        <v>1.4483995420252565E-2</v>
      </c>
    </row>
    <row r="171" spans="1:64">
      <c r="A171" s="9">
        <f ca="1">IF(RIGHT(A164,2)="12",(VALUE(LEFT(A164,4))+1)*100+1,A164+1)</f>
        <v>202001</v>
      </c>
      <c r="J171" s="9">
        <f ca="1">$A171</f>
        <v>202001</v>
      </c>
      <c r="R171" s="9">
        <f ca="1">$A171</f>
        <v>202001</v>
      </c>
      <c r="Z171" s="9">
        <f ca="1">$A171</f>
        <v>202001</v>
      </c>
      <c r="AH171" s="9">
        <f ca="1">$A171</f>
        <v>202001</v>
      </c>
      <c r="AP171" s="9">
        <f ca="1">$A171</f>
        <v>202001</v>
      </c>
      <c r="AX171" s="9">
        <f ca="1">$A171</f>
        <v>202001</v>
      </c>
      <c r="BF171" s="9">
        <f ca="1">$A171</f>
        <v>202001</v>
      </c>
    </row>
    <row r="172" spans="1:64">
      <c r="A172" s="11"/>
      <c r="C172" t="s">
        <v>33</v>
      </c>
      <c r="D172" t="s">
        <v>2</v>
      </c>
      <c r="E172" t="s">
        <v>1</v>
      </c>
      <c r="F172" t="s">
        <v>0</v>
      </c>
      <c r="G172" t="s">
        <v>42</v>
      </c>
      <c r="H172" t="s">
        <v>32</v>
      </c>
      <c r="L172" t="s">
        <v>2</v>
      </c>
      <c r="M172" t="s">
        <v>1</v>
      </c>
      <c r="N172" t="s">
        <v>0</v>
      </c>
      <c r="O172" t="s">
        <v>42</v>
      </c>
      <c r="P172" t="s">
        <v>32</v>
      </c>
      <c r="T172" t="s">
        <v>2</v>
      </c>
      <c r="U172" t="s">
        <v>1</v>
      </c>
      <c r="V172" t="s">
        <v>0</v>
      </c>
      <c r="W172" t="s">
        <v>42</v>
      </c>
      <c r="X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 ca="1">AVERAGE(BH173:BL176)</f>
        <v>-0.29210116129181157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/>
      <c r="B173" t="s">
        <v>2</v>
      </c>
      <c r="C173" s="1">
        <v>0.05</v>
      </c>
      <c r="D173" s="1">
        <f ca="1">1-C173-E173</f>
        <v>0.93787706058936715</v>
      </c>
      <c r="E173" s="1">
        <f ca="1">HLOOKUP(A171,XBD_part!$2:$7,3,0)</f>
        <v>1.2122939410632801E-2</v>
      </c>
      <c r="F173" s="1">
        <v>0</v>
      </c>
      <c r="G173" s="1">
        <v>0</v>
      </c>
      <c r="H173" s="1">
        <v>0</v>
      </c>
      <c r="K173" t="s">
        <v>2</v>
      </c>
      <c r="L173" s="1">
        <f ca="1">IF(TYPE(D173)=1,IF(D173&gt;100%,100%,IF(D173&lt;0,0,D173)),D173)</f>
        <v>0.93787706058936715</v>
      </c>
      <c r="M173" s="1">
        <f t="shared" ref="M173:P176" ca="1" si="162">IF(TYPE(E173)=1,IF(E173&gt;100%,100%,IF(E173&lt;0,0,E173)),E173)</f>
        <v>1.2122939410632801E-2</v>
      </c>
      <c r="N173" s="1">
        <f t="shared" si="162"/>
        <v>0</v>
      </c>
      <c r="O173" s="1">
        <f t="shared" si="162"/>
        <v>0</v>
      </c>
      <c r="P173" s="1">
        <f t="shared" si="162"/>
        <v>0</v>
      </c>
      <c r="S173" t="s">
        <v>2</v>
      </c>
      <c r="T173" s="1">
        <f ca="1">IFERROR(L173/SUM($L173:$P173),"")</f>
        <v>0.98723901114670232</v>
      </c>
      <c r="U173" s="1">
        <f t="shared" ref="U173:X176" ca="1" si="163">IFERROR(M173/SUM($L173:$P173),"")</f>
        <v>1.2760988853297687E-2</v>
      </c>
      <c r="V173" s="1">
        <f t="shared" ca="1" si="163"/>
        <v>0</v>
      </c>
      <c r="W173" s="1">
        <f t="shared" ca="1" si="163"/>
        <v>0</v>
      </c>
      <c r="X173" s="1">
        <f t="shared" ca="1" si="163"/>
        <v>0</v>
      </c>
      <c r="AA173" t="s">
        <v>2</v>
      </c>
      <c r="AB173" s="1">
        <f ca="1">IFERROR(T173,"")</f>
        <v>0.98723901114670232</v>
      </c>
      <c r="AC173" s="1">
        <f t="shared" ref="AC173:AF176" ca="1" si="164">IFERROR(U173,"")</f>
        <v>1.2760988853297687E-2</v>
      </c>
      <c r="AD173" s="1">
        <f t="shared" ca="1" si="164"/>
        <v>0</v>
      </c>
      <c r="AE173" s="1">
        <f t="shared" ca="1" si="164"/>
        <v>0</v>
      </c>
      <c r="AF173" s="1">
        <f t="shared" ca="1" si="164"/>
        <v>0</v>
      </c>
      <c r="AI173" t="s">
        <v>2</v>
      </c>
      <c r="AJ173" s="1">
        <f ca="1">IFERROR(AB173,"")</f>
        <v>0.98723901114670232</v>
      </c>
      <c r="AK173" s="1">
        <f ca="1">IF(AC173="","",SUM(AC173:AF173))</f>
        <v>1.2760988853297687E-2</v>
      </c>
      <c r="AL173" s="1">
        <v>0</v>
      </c>
      <c r="AM173" s="1">
        <v>0</v>
      </c>
      <c r="AN173" s="1">
        <v>0</v>
      </c>
      <c r="AQ173" t="s">
        <v>2</v>
      </c>
      <c r="AR173" s="1">
        <f ca="1">IF(AJ173="",AR166,MAX(AJ173,50%))</f>
        <v>0.98723901114670232</v>
      </c>
      <c r="AS173" s="1">
        <f ca="1">IF(AK173="",AS166,MIN(AK173,50%))</f>
        <v>1.2760988853297687E-2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 ca="1">-_xlfn.NORM.S.INV(IF(AS173=0,0.01%,AS173))</f>
        <v>2.2334091140698931</v>
      </c>
      <c r="BB173" s="10"/>
      <c r="BC173" s="10"/>
      <c r="BG173" t="s">
        <v>2</v>
      </c>
      <c r="BH173" s="10"/>
      <c r="BI173" s="10">
        <f ca="1">BA173-$BA$5</f>
        <v>0.13403514452733445</v>
      </c>
      <c r="BJ173" s="10"/>
      <c r="BK173" s="10"/>
    </row>
    <row r="174" spans="1:64">
      <c r="A174" s="11"/>
      <c r="B174" t="s">
        <v>1</v>
      </c>
      <c r="C174" s="1">
        <v>0</v>
      </c>
      <c r="D174" s="1">
        <f ca="1">(1-F174)/3</f>
        <v>1.7165619424187151E-2</v>
      </c>
      <c r="E174" s="1">
        <f ca="1">(1-F174)/3*2</f>
        <v>3.4331238848374301E-2</v>
      </c>
      <c r="F174" s="1">
        <f ca="1">HLOOKUP(A171,XBD_part!$2:$7,4,0)</f>
        <v>0.94850314172743855</v>
      </c>
      <c r="G174" s="1">
        <v>0</v>
      </c>
      <c r="H174" s="1">
        <v>0</v>
      </c>
      <c r="K174" t="s">
        <v>1</v>
      </c>
      <c r="L174" s="1">
        <f t="shared" ref="L174:L176" ca="1" si="165">IF(TYPE(D174)=1,IF(D174&gt;100%,100%,IF(D174&lt;0,0,D174)),D174)</f>
        <v>1.7165619424187151E-2</v>
      </c>
      <c r="M174" s="1">
        <f t="shared" ca="1" si="162"/>
        <v>3.4331238848374301E-2</v>
      </c>
      <c r="N174" s="1">
        <f t="shared" ca="1" si="162"/>
        <v>0.94850314172743855</v>
      </c>
      <c r="O174" s="1">
        <f t="shared" si="162"/>
        <v>0</v>
      </c>
      <c r="P174" s="1">
        <f t="shared" si="162"/>
        <v>0</v>
      </c>
      <c r="S174" t="s">
        <v>1</v>
      </c>
      <c r="T174" s="1">
        <f t="shared" ref="T174:T176" ca="1" si="166">IFERROR(L174/SUM($L174:$P174),"")</f>
        <v>1.7165619424187151E-2</v>
      </c>
      <c r="U174" s="1">
        <f t="shared" ca="1" si="163"/>
        <v>3.4331238848374301E-2</v>
      </c>
      <c r="V174" s="1">
        <f t="shared" ca="1" si="163"/>
        <v>0.94850314172743855</v>
      </c>
      <c r="W174" s="1">
        <f t="shared" ca="1" si="163"/>
        <v>0</v>
      </c>
      <c r="X174" s="1">
        <f t="shared" ca="1" si="163"/>
        <v>0</v>
      </c>
      <c r="AA174" t="s">
        <v>1</v>
      </c>
      <c r="AB174" s="1">
        <f t="shared" ref="AB174:AB176" ca="1" si="167">IFERROR(T174,"")</f>
        <v>1.7165619424187151E-2</v>
      </c>
      <c r="AC174" s="1">
        <f t="shared" ca="1" si="164"/>
        <v>3.4331238848374301E-2</v>
      </c>
      <c r="AD174" s="1">
        <f t="shared" ca="1" si="164"/>
        <v>0.94850314172743855</v>
      </c>
      <c r="AE174" s="1">
        <f t="shared" ca="1" si="164"/>
        <v>0</v>
      </c>
      <c r="AF174" s="1">
        <f t="shared" ca="1" si="164"/>
        <v>0</v>
      </c>
      <c r="AI174" t="s">
        <v>1</v>
      </c>
      <c r="AJ174" s="1">
        <f ca="1">IF(AB174="","",(SUM(AB174)))</f>
        <v>1.7165619424187151E-2</v>
      </c>
      <c r="AK174" s="1">
        <f ca="1">IFERROR(AC174,"")</f>
        <v>3.4331238848374301E-2</v>
      </c>
      <c r="AL174" s="1">
        <f ca="1">IF(AD174="","",(SUM(AD174:AF174)))</f>
        <v>0.94850314172743855</v>
      </c>
      <c r="AM174" s="1">
        <v>0</v>
      </c>
      <c r="AN174" s="1">
        <v>0</v>
      </c>
      <c r="AP174" s="34">
        <f ca="1">IF(AK174&gt;=MAX(AJ174,AL174),0,(MAX(AJ174,AL174)-AK174)/(2*MAX(AJ174,AL174)+MIN(AJ174,AL174)))</f>
        <v>0.47758088053851289</v>
      </c>
      <c r="AQ174" t="s">
        <v>1</v>
      </c>
      <c r="AR174" s="1">
        <f ca="1">IF(AK174="",AR167,AJ174*(1-$AP174))</f>
        <v>8.9676477845948514E-3</v>
      </c>
      <c r="AS174" s="1">
        <f ca="1">IF(AK174="",AS167,AK174+AJ174*$AP174+AL174*$AP174)</f>
        <v>0.4955161761077026</v>
      </c>
      <c r="AT174" s="1">
        <f ca="1">IF(AK174="",AT167,AL174*(1-$AP174))</f>
        <v>0.49551617610770254</v>
      </c>
      <c r="AU174" s="1">
        <v>0</v>
      </c>
      <c r="AV174" s="1">
        <v>0</v>
      </c>
      <c r="AW174" s="1"/>
      <c r="AY174" t="s">
        <v>1</v>
      </c>
      <c r="AZ174" s="10">
        <f ca="1">_xlfn.NORM.S.INV(IF(AR174=0,0.01%,AR174))</f>
        <v>-2.3669512401409478</v>
      </c>
      <c r="BA174" s="10"/>
      <c r="BB174" s="10">
        <f ca="1">-_xlfn.NORM.S.INV(IF(AT174=0,0.01%,AT174))</f>
        <v>1.1239516384303995E-2</v>
      </c>
      <c r="BC174" s="10"/>
      <c r="BG174" t="s">
        <v>1</v>
      </c>
      <c r="BH174" s="10">
        <f ca="1">AZ174-$AZ$6</f>
        <v>-0.88940391988680378</v>
      </c>
      <c r="BI174" s="10"/>
      <c r="BJ174" s="10">
        <f ca="1">BB174-$BB$6</f>
        <v>-7.6309018536802595E-2</v>
      </c>
      <c r="BK174" s="10"/>
    </row>
    <row r="175" spans="1:64">
      <c r="A175" s="11"/>
      <c r="B175" t="s">
        <v>0</v>
      </c>
      <c r="C175" s="1">
        <v>0</v>
      </c>
      <c r="D175" s="1">
        <v>0</v>
      </c>
      <c r="E175" s="1">
        <f ca="1">(1-G175)/3</f>
        <v>5.7406085045014583E-3</v>
      </c>
      <c r="F175" s="1">
        <f ca="1">(1-G175)/3*2</f>
        <v>1.1481217009002917E-2</v>
      </c>
      <c r="G175" s="1">
        <f ca="1">HLOOKUP(A171,XBD_part!$2:$7,5,0)</f>
        <v>0.98277817448649563</v>
      </c>
      <c r="H175" s="1">
        <v>0</v>
      </c>
      <c r="K175" t="s">
        <v>0</v>
      </c>
      <c r="L175" s="1">
        <f t="shared" si="165"/>
        <v>0</v>
      </c>
      <c r="M175" s="1">
        <f t="shared" ca="1" si="162"/>
        <v>5.7406085045014583E-3</v>
      </c>
      <c r="N175" s="1">
        <f t="shared" ca="1" si="162"/>
        <v>1.1481217009002917E-2</v>
      </c>
      <c r="O175" s="1">
        <f t="shared" ca="1" si="162"/>
        <v>0.98277817448649563</v>
      </c>
      <c r="P175" s="1">
        <f t="shared" si="162"/>
        <v>0</v>
      </c>
      <c r="S175" t="s">
        <v>0</v>
      </c>
      <c r="T175" s="1">
        <f t="shared" ca="1" si="166"/>
        <v>0</v>
      </c>
      <c r="U175" s="1">
        <f t="shared" ca="1" si="163"/>
        <v>5.7406085045014583E-3</v>
      </c>
      <c r="V175" s="1">
        <f t="shared" ca="1" si="163"/>
        <v>1.1481217009002917E-2</v>
      </c>
      <c r="W175" s="1">
        <f t="shared" ca="1" si="163"/>
        <v>0.98277817448649563</v>
      </c>
      <c r="X175" s="1">
        <f t="shared" ca="1" si="163"/>
        <v>0</v>
      </c>
      <c r="AA175" t="s">
        <v>0</v>
      </c>
      <c r="AB175" s="1">
        <f t="shared" ca="1" si="167"/>
        <v>0</v>
      </c>
      <c r="AC175" s="1">
        <f t="shared" ca="1" si="164"/>
        <v>5.7406085045014583E-3</v>
      </c>
      <c r="AD175" s="1">
        <f t="shared" ca="1" si="164"/>
        <v>1.1481217009002917E-2</v>
      </c>
      <c r="AE175" s="1">
        <f t="shared" ca="1" si="164"/>
        <v>0.98277817448649563</v>
      </c>
      <c r="AF175" s="1">
        <f t="shared" ca="1" si="164"/>
        <v>0</v>
      </c>
      <c r="AI175" t="s">
        <v>0</v>
      </c>
      <c r="AJ175" s="1">
        <v>0</v>
      </c>
      <c r="AK175" s="1">
        <f ca="1">IF(AC175="","",(SUM(AB175:AC175)))</f>
        <v>5.7406085045014583E-3</v>
      </c>
      <c r="AL175" s="1">
        <f ca="1">IFERROR(AD175,"")</f>
        <v>1.1481217009002917E-2</v>
      </c>
      <c r="AM175" s="1">
        <f ca="1">IF(AE175="","",(SUM(AE175:AF175)))</f>
        <v>0.98277817448649563</v>
      </c>
      <c r="AN175" s="1">
        <v>0</v>
      </c>
      <c r="AP175" s="34">
        <f ca="1">IF(AL175&gt;=MAX(AK175,AM175),0,(MAX(AK175,AM175)-AL175)/(2*MAX(AK175,AM175)+MIN(AK175,AM175)))</f>
        <v>0.49271975680436386</v>
      </c>
      <c r="AQ175" t="s">
        <v>0</v>
      </c>
      <c r="AR175" s="1">
        <v>0</v>
      </c>
      <c r="AS175" s="1">
        <f ca="1">IF(AL175="",AS168,AK175*(1-$AP175))</f>
        <v>2.9120972782544366E-3</v>
      </c>
      <c r="AT175" s="1">
        <f ca="1">IF(AL175="",AT168,AL175+AK175*$AP175+AM175*$AP175)</f>
        <v>0.49854395136087276</v>
      </c>
      <c r="AU175" s="1">
        <f ca="1">IF(AL175="",AU168,AM175*(1-$AP175))</f>
        <v>0.49854395136087282</v>
      </c>
      <c r="AV175" s="1">
        <v>0</v>
      </c>
      <c r="AW175" s="1"/>
      <c r="AY175" t="s">
        <v>0</v>
      </c>
      <c r="AZ175" s="10"/>
      <c r="BA175" s="10">
        <f ca="1">_xlfn.NORM.S.INV(IF(AS175=0,0.01%,AS175))</f>
        <v>-2.7575183427603642</v>
      </c>
      <c r="BB175" s="10"/>
      <c r="BC175" s="10">
        <f ca="1">-_xlfn.NORM.S.INV(IF(AU175=0,0.01%,AU175))</f>
        <v>3.6497807911187131E-3</v>
      </c>
      <c r="BG175" t="s">
        <v>0</v>
      </c>
      <c r="BH175" s="10"/>
      <c r="BI175" s="10">
        <f ca="1">BA175-$BA$7</f>
        <v>-0.77390377273336286</v>
      </c>
      <c r="BJ175" s="10"/>
      <c r="BK175" s="10">
        <f ca="1">BC175-$BC$7</f>
        <v>-2.599470275209103E-2</v>
      </c>
    </row>
    <row r="176" spans="1:64">
      <c r="A176" s="11"/>
      <c r="B176" t="s">
        <v>42</v>
      </c>
      <c r="C176" s="1">
        <v>0</v>
      </c>
      <c r="D176" s="1">
        <v>0</v>
      </c>
      <c r="E176" s="1">
        <v>0</v>
      </c>
      <c r="F176" s="1">
        <f ca="1">(1-H176)/3</f>
        <v>8.8676181031633518E-3</v>
      </c>
      <c r="G176" s="1">
        <f ca="1">(1-H176)/3*2</f>
        <v>1.7735236206326704E-2</v>
      </c>
      <c r="H176" s="1">
        <f ca="1">MIN(HLOOKUP(A171,XBD_part!$2:$7,6,0),1)</f>
        <v>0.97339714569050995</v>
      </c>
      <c r="K176" t="s">
        <v>42</v>
      </c>
      <c r="L176" s="1">
        <f t="shared" si="165"/>
        <v>0</v>
      </c>
      <c r="M176" s="1">
        <f t="shared" si="162"/>
        <v>0</v>
      </c>
      <c r="N176" s="1">
        <f t="shared" ca="1" si="162"/>
        <v>8.8676181031633518E-3</v>
      </c>
      <c r="O176" s="1">
        <f t="shared" ca="1" si="162"/>
        <v>1.7735236206326704E-2</v>
      </c>
      <c r="P176" s="1">
        <f t="shared" ca="1" si="162"/>
        <v>0.97339714569050995</v>
      </c>
      <c r="S176" t="s">
        <v>42</v>
      </c>
      <c r="T176" s="1">
        <f t="shared" ca="1" si="166"/>
        <v>0</v>
      </c>
      <c r="U176" s="1">
        <f t="shared" ca="1" si="163"/>
        <v>0</v>
      </c>
      <c r="V176" s="1">
        <f t="shared" ca="1" si="163"/>
        <v>8.8676181031633518E-3</v>
      </c>
      <c r="W176" s="1">
        <f t="shared" ca="1" si="163"/>
        <v>1.7735236206326704E-2</v>
      </c>
      <c r="X176" s="1">
        <f t="shared" ca="1" si="163"/>
        <v>0.97339714569050995</v>
      </c>
      <c r="AA176" t="s">
        <v>42</v>
      </c>
      <c r="AB176" s="1">
        <f t="shared" ca="1" si="167"/>
        <v>0</v>
      </c>
      <c r="AC176" s="1">
        <f t="shared" ca="1" si="164"/>
        <v>0</v>
      </c>
      <c r="AD176" s="1">
        <f t="shared" ca="1" si="164"/>
        <v>8.8676181031633518E-3</v>
      </c>
      <c r="AE176" s="1">
        <f t="shared" ca="1" si="164"/>
        <v>1.7735236206326704E-2</v>
      </c>
      <c r="AF176" s="1">
        <f t="shared" ca="1" si="164"/>
        <v>0.97339714569050995</v>
      </c>
      <c r="AI176" t="s">
        <v>42</v>
      </c>
      <c r="AJ176" s="1">
        <v>0</v>
      </c>
      <c r="AK176" s="1">
        <v>0</v>
      </c>
      <c r="AL176" s="1">
        <f ca="1">IF(AD176="","",(SUM(AB176:AD176)))</f>
        <v>8.8676181031633518E-3</v>
      </c>
      <c r="AM176" s="1">
        <f ca="1">IFERROR(AE176,"")</f>
        <v>1.7735236206326704E-2</v>
      </c>
      <c r="AN176" s="1">
        <f ca="1">IF(AF176="","",(SUM(AF176)))</f>
        <v>0.97339714569050995</v>
      </c>
      <c r="AP176" s="34">
        <f ca="1">IF(AM176&gt;=MAX(AL176,AN176),0,(MAX(AL176,AN176)-AM176)/(2*MAX(AL176,AN176)+MIN(AL176,AN176)))</f>
        <v>0.4886641729071895</v>
      </c>
      <c r="AQ176" t="s">
        <v>42</v>
      </c>
      <c r="AR176" s="1">
        <v>0</v>
      </c>
      <c r="AS176" s="1">
        <v>0</v>
      </c>
      <c r="AT176" s="1">
        <f ca="1">IF(AM176="",AT169,AL176*(1-$AP176))</f>
        <v>4.5343308371242124E-3</v>
      </c>
      <c r="AU176" s="1">
        <f ca="1">IF(AM176="",AU169,AM176+AL176*$AP176+AN176*$AP176)</f>
        <v>0.49773283458143791</v>
      </c>
      <c r="AV176" s="1">
        <f ca="1">IF(AM176="",AV169,AN176*(1-$AP176))</f>
        <v>0.49773283458143791</v>
      </c>
      <c r="AW176" s="1"/>
      <c r="AY176" t="s">
        <v>42</v>
      </c>
      <c r="AZ176" s="10"/>
      <c r="BA176" s="10"/>
      <c r="BB176" s="10">
        <f ca="1">_xlfn.NORM.S.INV(IF(AT176=0,0.01%,AT176))</f>
        <v>-2.6094548336198033</v>
      </c>
      <c r="BC176" s="10"/>
      <c r="BD176" s="10">
        <f ca="1">-_xlfn.NORM.S.INV(IF(AV176=0,0.01%,AV176))</f>
        <v>5.6829715309832801E-3</v>
      </c>
      <c r="BG176" t="s">
        <v>42</v>
      </c>
      <c r="BH176" s="10"/>
      <c r="BI176" s="10"/>
      <c r="BJ176" s="10">
        <f ca="1">BB176-$BB$8</f>
        <v>-0.40172919484219927</v>
      </c>
      <c r="BK176" s="10"/>
      <c r="BL176" s="10">
        <f ca="1">BD176-$BD$8</f>
        <v>-1.1402664818756115E-2</v>
      </c>
    </row>
    <row r="178" spans="1:64">
      <c r="A178" s="9">
        <f ca="1">IF(RIGHT(A171,2)="12",(VALUE(LEFT(A171,4))+1)*100+1,A171+1)</f>
        <v>202002</v>
      </c>
      <c r="J178" s="9">
        <f ca="1">$A178</f>
        <v>202002</v>
      </c>
      <c r="R178" s="9">
        <f ca="1">$A178</f>
        <v>202002</v>
      </c>
      <c r="Z178" s="9">
        <f ca="1">$A178</f>
        <v>202002</v>
      </c>
      <c r="AH178" s="9">
        <f ca="1">$A178</f>
        <v>202002</v>
      </c>
      <c r="AP178" s="9">
        <f ca="1">$A178</f>
        <v>202002</v>
      </c>
      <c r="AX178" s="9">
        <f ca="1">$A178</f>
        <v>202002</v>
      </c>
      <c r="BF178" s="9">
        <f ca="1">$A178</f>
        <v>202002</v>
      </c>
    </row>
    <row r="179" spans="1:64">
      <c r="A179" s="11"/>
      <c r="C179" t="s">
        <v>33</v>
      </c>
      <c r="D179" t="s">
        <v>2</v>
      </c>
      <c r="E179" t="s">
        <v>1</v>
      </c>
      <c r="F179" t="s">
        <v>0</v>
      </c>
      <c r="G179" t="s">
        <v>42</v>
      </c>
      <c r="H179" t="s">
        <v>32</v>
      </c>
      <c r="L179" t="s">
        <v>2</v>
      </c>
      <c r="M179" t="s">
        <v>1</v>
      </c>
      <c r="N179" t="s">
        <v>0</v>
      </c>
      <c r="O179" t="s">
        <v>42</v>
      </c>
      <c r="P179" t="s">
        <v>32</v>
      </c>
      <c r="T179" t="s">
        <v>2</v>
      </c>
      <c r="U179" t="s">
        <v>1</v>
      </c>
      <c r="V179" t="s">
        <v>0</v>
      </c>
      <c r="W179" t="s">
        <v>42</v>
      </c>
      <c r="X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 ca="1">AVERAGE(BH180:BL183)</f>
        <v>-0.18662903937279948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/>
      <c r="B180" t="s">
        <v>2</v>
      </c>
      <c r="C180" s="1">
        <v>0.05</v>
      </c>
      <c r="D180" s="1">
        <f ca="1">1-C180-E180</f>
        <v>0.94656642207388464</v>
      </c>
      <c r="E180" s="1">
        <f ca="1">HLOOKUP(A178,XBD_part!$2:$7,3,0)</f>
        <v>3.4335779261153521E-3</v>
      </c>
      <c r="F180" s="1">
        <v>0</v>
      </c>
      <c r="G180" s="1">
        <v>0</v>
      </c>
      <c r="H180" s="1">
        <v>0</v>
      </c>
      <c r="K180" t="s">
        <v>2</v>
      </c>
      <c r="L180" s="1">
        <f ca="1">IF(TYPE(D180)=1,IF(D180&gt;100%,100%,IF(D180&lt;0,0,D180)),D180)</f>
        <v>0.94656642207388464</v>
      </c>
      <c r="M180" s="1">
        <f t="shared" ref="M180:P183" ca="1" si="168">IF(TYPE(E180)=1,IF(E180&gt;100%,100%,IF(E180&lt;0,0,E180)),E180)</f>
        <v>3.4335779261153521E-3</v>
      </c>
      <c r="N180" s="1">
        <f t="shared" si="168"/>
        <v>0</v>
      </c>
      <c r="O180" s="1">
        <f t="shared" si="168"/>
        <v>0</v>
      </c>
      <c r="P180" s="1">
        <f t="shared" si="168"/>
        <v>0</v>
      </c>
      <c r="S180" t="s">
        <v>2</v>
      </c>
      <c r="T180" s="1">
        <f ca="1">IFERROR(L180/SUM($L180:$P180),"")</f>
        <v>0.99638570744619437</v>
      </c>
      <c r="U180" s="1">
        <f t="shared" ref="U180:X183" ca="1" si="169">IFERROR(M180/SUM($L180:$P180),"")</f>
        <v>3.614292553805634E-3</v>
      </c>
      <c r="V180" s="1">
        <f t="shared" ca="1" si="169"/>
        <v>0</v>
      </c>
      <c r="W180" s="1">
        <f t="shared" ca="1" si="169"/>
        <v>0</v>
      </c>
      <c r="X180" s="1">
        <f t="shared" ca="1" si="169"/>
        <v>0</v>
      </c>
      <c r="AA180" t="s">
        <v>2</v>
      </c>
      <c r="AB180" s="1">
        <f ca="1">IFERROR(T180,"")</f>
        <v>0.99638570744619437</v>
      </c>
      <c r="AC180" s="1">
        <f t="shared" ref="AC180:AF183" ca="1" si="170">IFERROR(U180,"")</f>
        <v>3.614292553805634E-3</v>
      </c>
      <c r="AD180" s="1">
        <f t="shared" ca="1" si="170"/>
        <v>0</v>
      </c>
      <c r="AE180" s="1">
        <f t="shared" ca="1" si="170"/>
        <v>0</v>
      </c>
      <c r="AF180" s="1">
        <f t="shared" ca="1" si="170"/>
        <v>0</v>
      </c>
      <c r="AI180" t="s">
        <v>2</v>
      </c>
      <c r="AJ180" s="1">
        <f ca="1">IFERROR(AB180,"")</f>
        <v>0.99638570744619437</v>
      </c>
      <c r="AK180" s="1">
        <f ca="1">IF(AC180="","",SUM(AC180:AF180))</f>
        <v>3.614292553805634E-3</v>
      </c>
      <c r="AL180" s="1">
        <v>0</v>
      </c>
      <c r="AM180" s="1">
        <v>0</v>
      </c>
      <c r="AN180" s="1">
        <v>0</v>
      </c>
      <c r="AQ180" t="s">
        <v>2</v>
      </c>
      <c r="AR180" s="1">
        <f ca="1">IF(AJ180="",AR173,MAX(AJ180,50%))</f>
        <v>0.99638570744619437</v>
      </c>
      <c r="AS180" s="1">
        <f ca="1">IF(AK180="",AS173,MIN(AK180,50%))</f>
        <v>3.614292553805634E-3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 ca="1">-_xlfn.NORM.S.INV(IF(AS180=0,0.01%,AS180))</f>
        <v>2.6861258734144782</v>
      </c>
      <c r="BB180" s="10"/>
      <c r="BC180" s="10"/>
      <c r="BG180" t="s">
        <v>2</v>
      </c>
      <c r="BH180" s="10"/>
      <c r="BI180" s="10">
        <f ca="1">BA180-$BA$5</f>
        <v>0.58675190387191956</v>
      </c>
      <c r="BJ180" s="10"/>
      <c r="BK180" s="10"/>
    </row>
    <row r="181" spans="1:64">
      <c r="A181" s="11"/>
      <c r="B181" t="s">
        <v>1</v>
      </c>
      <c r="C181" s="1">
        <v>0</v>
      </c>
      <c r="D181" s="1">
        <f ca="1">(1-F181)/3</f>
        <v>9.0567775735369713E-2</v>
      </c>
      <c r="E181" s="1">
        <f ca="1">(1-F181)/3*2</f>
        <v>0.18113555147073943</v>
      </c>
      <c r="F181" s="1">
        <f ca="1">HLOOKUP(A178,XBD_part!$2:$7,4,0)</f>
        <v>0.72829667279389088</v>
      </c>
      <c r="G181" s="1">
        <v>0</v>
      </c>
      <c r="H181" s="1">
        <v>0</v>
      </c>
      <c r="K181" t="s">
        <v>1</v>
      </c>
      <c r="L181" s="1">
        <f t="shared" ref="L181:L183" ca="1" si="171">IF(TYPE(D181)=1,IF(D181&gt;100%,100%,IF(D181&lt;0,0,D181)),D181)</f>
        <v>9.0567775735369713E-2</v>
      </c>
      <c r="M181" s="1">
        <f t="shared" ca="1" si="168"/>
        <v>0.18113555147073943</v>
      </c>
      <c r="N181" s="1">
        <f t="shared" ca="1" si="168"/>
        <v>0.72829667279389088</v>
      </c>
      <c r="O181" s="1">
        <f t="shared" si="168"/>
        <v>0</v>
      </c>
      <c r="P181" s="1">
        <f t="shared" si="168"/>
        <v>0</v>
      </c>
      <c r="S181" t="s">
        <v>1</v>
      </c>
      <c r="T181" s="1">
        <f t="shared" ref="T181:T183" ca="1" si="172">IFERROR(L181/SUM($L181:$P181),"")</f>
        <v>9.0567775735369713E-2</v>
      </c>
      <c r="U181" s="1">
        <f t="shared" ca="1" si="169"/>
        <v>0.18113555147073943</v>
      </c>
      <c r="V181" s="1">
        <f t="shared" ca="1" si="169"/>
        <v>0.72829667279389088</v>
      </c>
      <c r="W181" s="1">
        <f t="shared" ca="1" si="169"/>
        <v>0</v>
      </c>
      <c r="X181" s="1">
        <f t="shared" ca="1" si="169"/>
        <v>0</v>
      </c>
      <c r="AA181" t="s">
        <v>1</v>
      </c>
      <c r="AB181" s="1">
        <f t="shared" ref="AB181:AB183" ca="1" si="173">IFERROR(T181,"")</f>
        <v>9.0567775735369713E-2</v>
      </c>
      <c r="AC181" s="1">
        <f t="shared" ca="1" si="170"/>
        <v>0.18113555147073943</v>
      </c>
      <c r="AD181" s="1">
        <f t="shared" ca="1" si="170"/>
        <v>0.72829667279389088</v>
      </c>
      <c r="AE181" s="1">
        <f t="shared" ca="1" si="170"/>
        <v>0</v>
      </c>
      <c r="AF181" s="1">
        <f t="shared" ca="1" si="170"/>
        <v>0</v>
      </c>
      <c r="AI181" t="s">
        <v>1</v>
      </c>
      <c r="AJ181" s="1">
        <f ca="1">IF(AB181="","",(SUM(AB181)))</f>
        <v>9.0567775735369713E-2</v>
      </c>
      <c r="AK181" s="1">
        <f ca="1">IFERROR(AC181,"")</f>
        <v>0.18113555147073943</v>
      </c>
      <c r="AL181" s="1">
        <f ca="1">IF(AD181="","",(SUM(AD181:AF181)))</f>
        <v>0.72829667279389088</v>
      </c>
      <c r="AM181" s="1">
        <v>0</v>
      </c>
      <c r="AN181" s="1">
        <v>0</v>
      </c>
      <c r="AP181" s="34">
        <f ca="1">IF(AK181&gt;=MAX(AJ181,AL181),0,(MAX(AJ181,AL181)-AK181)/(2*MAX(AJ181,AL181)+MIN(AJ181,AL181)))</f>
        <v>0.35365490625514967</v>
      </c>
      <c r="AQ181" t="s">
        <v>1</v>
      </c>
      <c r="AR181" s="1">
        <f ca="1">IF(AK181="",AR174,AJ181*(1-$AP181))</f>
        <v>5.8538037497940114E-2</v>
      </c>
      <c r="AS181" s="1">
        <f ca="1">IF(AK181="",AS174,AK181+AJ181*$AP181+AL181*$AP181)</f>
        <v>0.47073098125102991</v>
      </c>
      <c r="AT181" s="1">
        <f ca="1">IF(AK181="",AT174,AL181*(1-$AP181))</f>
        <v>0.47073098125102997</v>
      </c>
      <c r="AU181" s="1">
        <v>0</v>
      </c>
      <c r="AV181" s="1">
        <v>0</v>
      </c>
      <c r="AW181" s="1"/>
      <c r="AY181" t="s">
        <v>1</v>
      </c>
      <c r="AZ181" s="10">
        <f ca="1">_xlfn.NORM.S.INV(IF(AR181=0,0.01%,AR181))</f>
        <v>-1.5671652315853206</v>
      </c>
      <c r="BA181" s="10"/>
      <c r="BB181" s="10">
        <f ca="1">-_xlfn.NORM.S.INV(IF(AT181=0,0.01%,AT181))</f>
        <v>7.3432492003174296E-2</v>
      </c>
      <c r="BC181" s="10"/>
      <c r="BG181" t="s">
        <v>1</v>
      </c>
      <c r="BH181" s="10">
        <f ca="1">AZ181-$AZ$6</f>
        <v>-8.9617911331176581E-2</v>
      </c>
      <c r="BI181" s="10"/>
      <c r="BJ181" s="10">
        <f ca="1">BB181-$BB$6</f>
        <v>-1.4116042917932295E-2</v>
      </c>
      <c r="BK181" s="10"/>
    </row>
    <row r="182" spans="1:64">
      <c r="A182" s="11"/>
      <c r="B182" t="s">
        <v>0</v>
      </c>
      <c r="C182" s="1">
        <v>0</v>
      </c>
      <c r="D182" s="1">
        <v>0</v>
      </c>
      <c r="E182" s="1">
        <f ca="1">(1-G182)/3</f>
        <v>4.4627024470977883E-3</v>
      </c>
      <c r="F182" s="1">
        <f ca="1">(1-G182)/3*2</f>
        <v>8.9254048941955766E-3</v>
      </c>
      <c r="G182" s="1">
        <f ca="1">HLOOKUP(A178,XBD_part!$2:$7,5,0)</f>
        <v>0.98661189265870664</v>
      </c>
      <c r="H182" s="1">
        <v>0</v>
      </c>
      <c r="K182" t="s">
        <v>0</v>
      </c>
      <c r="L182" s="1">
        <f t="shared" si="171"/>
        <v>0</v>
      </c>
      <c r="M182" s="1">
        <f t="shared" ca="1" si="168"/>
        <v>4.4627024470977883E-3</v>
      </c>
      <c r="N182" s="1">
        <f t="shared" ca="1" si="168"/>
        <v>8.9254048941955766E-3</v>
      </c>
      <c r="O182" s="1">
        <f t="shared" ca="1" si="168"/>
        <v>0.98661189265870664</v>
      </c>
      <c r="P182" s="1">
        <f t="shared" si="168"/>
        <v>0</v>
      </c>
      <c r="S182" t="s">
        <v>0</v>
      </c>
      <c r="T182" s="1">
        <f t="shared" ca="1" si="172"/>
        <v>0</v>
      </c>
      <c r="U182" s="1">
        <f t="shared" ca="1" si="169"/>
        <v>4.4627024470977883E-3</v>
      </c>
      <c r="V182" s="1">
        <f t="shared" ca="1" si="169"/>
        <v>8.9254048941955766E-3</v>
      </c>
      <c r="W182" s="1">
        <f t="shared" ca="1" si="169"/>
        <v>0.98661189265870664</v>
      </c>
      <c r="X182" s="1">
        <f t="shared" ca="1" si="169"/>
        <v>0</v>
      </c>
      <c r="AA182" t="s">
        <v>0</v>
      </c>
      <c r="AB182" s="1">
        <f t="shared" ca="1" si="173"/>
        <v>0</v>
      </c>
      <c r="AC182" s="1">
        <f t="shared" ca="1" si="170"/>
        <v>4.4627024470977883E-3</v>
      </c>
      <c r="AD182" s="1">
        <f t="shared" ca="1" si="170"/>
        <v>8.9254048941955766E-3</v>
      </c>
      <c r="AE182" s="1">
        <f t="shared" ca="1" si="170"/>
        <v>0.98661189265870664</v>
      </c>
      <c r="AF182" s="1">
        <f t="shared" ca="1" si="170"/>
        <v>0</v>
      </c>
      <c r="AI182" t="s">
        <v>0</v>
      </c>
      <c r="AJ182" s="1">
        <v>0</v>
      </c>
      <c r="AK182" s="1">
        <f ca="1">IF(AC182="","",(SUM(AB182:AC182)))</f>
        <v>4.4627024470977883E-3</v>
      </c>
      <c r="AL182" s="1">
        <f ca="1">IFERROR(AD182,"")</f>
        <v>8.9254048941955766E-3</v>
      </c>
      <c r="AM182" s="1">
        <f ca="1">IF(AE182="","",(SUM(AE182:AF182)))</f>
        <v>0.98661189265870664</v>
      </c>
      <c r="AN182" s="1">
        <v>0</v>
      </c>
      <c r="AP182" s="34">
        <f ca="1">IF(AL182&gt;=MAX(AK182,AM182),0,(MAX(AK182,AM182)-AL182)/(2*MAX(AK182,AM182)+MIN(AK182,AM182)))</f>
        <v>0.49435868314479126</v>
      </c>
      <c r="AQ182" t="s">
        <v>0</v>
      </c>
      <c r="AR182" s="1">
        <v>0</v>
      </c>
      <c r="AS182" s="1">
        <f ca="1">IF(AL182="",AS175,AK182*(1-$AP182))</f>
        <v>2.2565267420834884E-3</v>
      </c>
      <c r="AT182" s="1">
        <f ca="1">IF(AL182="",AT175,AL182+AK182*$AP182+AM182*$AP182)</f>
        <v>0.49887173662895823</v>
      </c>
      <c r="AU182" s="1">
        <f ca="1">IF(AL182="",AU175,AM182*(1-$AP182))</f>
        <v>0.49887173662895828</v>
      </c>
      <c r="AV182" s="1">
        <v>0</v>
      </c>
      <c r="AW182" s="1"/>
      <c r="AY182" t="s">
        <v>0</v>
      </c>
      <c r="AZ182" s="10"/>
      <c r="BA182" s="10">
        <f ca="1">_xlfn.NORM.S.INV(IF(AS182=0,0.01%,AS182))</f>
        <v>-2.839879805846159</v>
      </c>
      <c r="BB182" s="10"/>
      <c r="BC182" s="10">
        <f ca="1">-_xlfn.NORM.S.INV(IF(AU182=0,0.01%,AU182))</f>
        <v>2.8281406371694611E-3</v>
      </c>
      <c r="BG182" t="s">
        <v>0</v>
      </c>
      <c r="BH182" s="10"/>
      <c r="BI182" s="10">
        <f ca="1">BA182-$BA$7</f>
        <v>-0.85626523581915759</v>
      </c>
      <c r="BJ182" s="10"/>
      <c r="BK182" s="10">
        <f ca="1">BC182-$BC$7</f>
        <v>-2.6816342906040284E-2</v>
      </c>
    </row>
    <row r="183" spans="1:64">
      <c r="A183" s="11"/>
      <c r="B183" t="s">
        <v>42</v>
      </c>
      <c r="C183" s="1">
        <v>0</v>
      </c>
      <c r="D183" s="1">
        <v>0</v>
      </c>
      <c r="E183" s="1">
        <v>0</v>
      </c>
      <c r="F183" s="1">
        <f ca="1">(1-H183)/3</f>
        <v>1.9375703437762477E-3</v>
      </c>
      <c r="G183" s="1">
        <f ca="1">(1-H183)/3*2</f>
        <v>3.8751406875524954E-3</v>
      </c>
      <c r="H183" s="1">
        <f ca="1">MIN(HLOOKUP(A178,XBD_part!$2:$7,6,0),1)</f>
        <v>0.99418728896867126</v>
      </c>
      <c r="K183" t="s">
        <v>42</v>
      </c>
      <c r="L183" s="1">
        <f t="shared" si="171"/>
        <v>0</v>
      </c>
      <c r="M183" s="1">
        <f t="shared" si="168"/>
        <v>0</v>
      </c>
      <c r="N183" s="1">
        <f t="shared" ca="1" si="168"/>
        <v>1.9375703437762477E-3</v>
      </c>
      <c r="O183" s="1">
        <f t="shared" ca="1" si="168"/>
        <v>3.8751406875524954E-3</v>
      </c>
      <c r="P183" s="1">
        <f t="shared" ca="1" si="168"/>
        <v>0.99418728896867126</v>
      </c>
      <c r="S183" t="s">
        <v>42</v>
      </c>
      <c r="T183" s="1">
        <f t="shared" ca="1" si="172"/>
        <v>0</v>
      </c>
      <c r="U183" s="1">
        <f t="shared" ca="1" si="169"/>
        <v>0</v>
      </c>
      <c r="V183" s="1">
        <f t="shared" ca="1" si="169"/>
        <v>1.9375703437762477E-3</v>
      </c>
      <c r="W183" s="1">
        <f t="shared" ca="1" si="169"/>
        <v>3.8751406875524954E-3</v>
      </c>
      <c r="X183" s="1">
        <f t="shared" ca="1" si="169"/>
        <v>0.99418728896867126</v>
      </c>
      <c r="AA183" t="s">
        <v>42</v>
      </c>
      <c r="AB183" s="1">
        <f t="shared" ca="1" si="173"/>
        <v>0</v>
      </c>
      <c r="AC183" s="1">
        <f t="shared" ca="1" si="170"/>
        <v>0</v>
      </c>
      <c r="AD183" s="1">
        <f t="shared" ca="1" si="170"/>
        <v>1.9375703437762477E-3</v>
      </c>
      <c r="AE183" s="1">
        <f t="shared" ca="1" si="170"/>
        <v>3.8751406875524954E-3</v>
      </c>
      <c r="AF183" s="1">
        <f t="shared" ca="1" si="170"/>
        <v>0.99418728896867126</v>
      </c>
      <c r="AI183" t="s">
        <v>42</v>
      </c>
      <c r="AJ183" s="1">
        <v>0</v>
      </c>
      <c r="AK183" s="1">
        <v>0</v>
      </c>
      <c r="AL183" s="1">
        <f ca="1">IF(AD183="","",(SUM(AB183:AD183)))</f>
        <v>1.9375703437762477E-3</v>
      </c>
      <c r="AM183" s="1">
        <f ca="1">IFERROR(AE183,"")</f>
        <v>3.8751406875524954E-3</v>
      </c>
      <c r="AN183" s="1">
        <f ca="1">IF(AF183="","",(SUM(AF183)))</f>
        <v>0.99418728896867126</v>
      </c>
      <c r="AP183" s="34">
        <f ca="1">IF(AM183&gt;=MAX(AL183,AN183),0,(MAX(AL183,AN183)-AM183)/(2*MAX(AL183,AN183)+MIN(AL183,AN183)))</f>
        <v>0.4975662481567909</v>
      </c>
      <c r="AQ183" t="s">
        <v>42</v>
      </c>
      <c r="AR183" s="1">
        <v>0</v>
      </c>
      <c r="AS183" s="1">
        <v>0</v>
      </c>
      <c r="AT183" s="1">
        <f ca="1">IF(AM183="",AT176,AL183*(1-$AP183))</f>
        <v>9.7350073728363668E-4</v>
      </c>
      <c r="AU183" s="1">
        <f ca="1">IF(AM183="",AU176,AM183+AL183*$AP183+AN183*$AP183)</f>
        <v>0.49951324963135818</v>
      </c>
      <c r="AV183" s="1">
        <f ca="1">IF(AM183="",AV176,AN183*(1-$AP183))</f>
        <v>0.49951324963135824</v>
      </c>
      <c r="AW183" s="1"/>
      <c r="AY183" t="s">
        <v>42</v>
      </c>
      <c r="AZ183" s="10"/>
      <c r="BA183" s="10"/>
      <c r="BB183" s="10">
        <f ca="1">_xlfn.NORM.S.INV(IF(AT183=0,0.01%,AT183))</f>
        <v>-3.0981997514745161</v>
      </c>
      <c r="BC183" s="10"/>
      <c r="BD183" s="10">
        <f ca="1">-_xlfn.NORM.S.INV(IF(AV183=0,0.01%,AV183))</f>
        <v>1.2201025394420904E-3</v>
      </c>
      <c r="BG183" t="s">
        <v>42</v>
      </c>
      <c r="BH183" s="10"/>
      <c r="BI183" s="10"/>
      <c r="BJ183" s="10">
        <f ca="1">BB183-$BB$8</f>
        <v>-0.89047411269691201</v>
      </c>
      <c r="BK183" s="10"/>
      <c r="BL183" s="10">
        <f ca="1">BD183-$BD$8</f>
        <v>-1.5865533810297306E-2</v>
      </c>
    </row>
    <row r="185" spans="1:64">
      <c r="A185" s="9">
        <f ca="1">IF(RIGHT(A178,2)="12",(VALUE(LEFT(A178,4))+1)*100+1,A178+1)</f>
        <v>202003</v>
      </c>
      <c r="J185" s="9">
        <f ca="1">$A185</f>
        <v>202003</v>
      </c>
      <c r="R185" s="9">
        <f ca="1">$A185</f>
        <v>202003</v>
      </c>
      <c r="Z185" s="9">
        <f ca="1">$A185</f>
        <v>202003</v>
      </c>
      <c r="AH185" s="9">
        <f ca="1">$A185</f>
        <v>202003</v>
      </c>
      <c r="AP185" s="9">
        <f ca="1">$A185</f>
        <v>202003</v>
      </c>
      <c r="AX185" s="9">
        <f ca="1">$A185</f>
        <v>202003</v>
      </c>
      <c r="BF185" s="9">
        <f ca="1">$A185</f>
        <v>202003</v>
      </c>
    </row>
    <row r="186" spans="1:64">
      <c r="A186" s="11"/>
      <c r="C186" t="s">
        <v>33</v>
      </c>
      <c r="D186" t="s">
        <v>2</v>
      </c>
      <c r="E186" t="s">
        <v>1</v>
      </c>
      <c r="F186" t="s">
        <v>0</v>
      </c>
      <c r="G186" t="s">
        <v>42</v>
      </c>
      <c r="H186" t="s">
        <v>32</v>
      </c>
      <c r="L186" t="s">
        <v>2</v>
      </c>
      <c r="M186" t="s">
        <v>1</v>
      </c>
      <c r="N186" t="s">
        <v>0</v>
      </c>
      <c r="O186" t="s">
        <v>42</v>
      </c>
      <c r="P186" t="s">
        <v>32</v>
      </c>
      <c r="T186" t="s">
        <v>2</v>
      </c>
      <c r="U186" t="s">
        <v>1</v>
      </c>
      <c r="V186" t="s">
        <v>0</v>
      </c>
      <c r="W186" t="s">
        <v>42</v>
      </c>
      <c r="X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 ca="1">AVERAGE(BH187:BL190)</f>
        <v>0.19183387987442618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/>
      <c r="B187" t="s">
        <v>2</v>
      </c>
      <c r="C187" s="1">
        <v>0.05</v>
      </c>
      <c r="D187" s="1">
        <f ca="1">1-C187-E187</f>
        <v>0.94692209762384338</v>
      </c>
      <c r="E187" s="1">
        <f ca="1">HLOOKUP(A185,XBD_part!$2:$7,3,0)</f>
        <v>3.0779023761565707E-3</v>
      </c>
      <c r="F187" s="1">
        <v>0</v>
      </c>
      <c r="G187" s="1">
        <v>0</v>
      </c>
      <c r="H187" s="1">
        <v>0</v>
      </c>
      <c r="K187" t="s">
        <v>2</v>
      </c>
      <c r="L187" s="1">
        <f ca="1">IF(TYPE(D187)=1,IF(D187&gt;100%,100%,IF(D187&lt;0,0,D187)),D187)</f>
        <v>0.94692209762384338</v>
      </c>
      <c r="M187" s="1">
        <f t="shared" ref="M187:P190" ca="1" si="174">IF(TYPE(E187)=1,IF(E187&gt;100%,100%,IF(E187&lt;0,0,E187)),E187)</f>
        <v>3.0779023761565707E-3</v>
      </c>
      <c r="N187" s="1">
        <f t="shared" si="174"/>
        <v>0</v>
      </c>
      <c r="O187" s="1">
        <f t="shared" si="174"/>
        <v>0</v>
      </c>
      <c r="P187" s="1">
        <f t="shared" si="174"/>
        <v>0</v>
      </c>
      <c r="S187" t="s">
        <v>2</v>
      </c>
      <c r="T187" s="1">
        <f ca="1">IFERROR(L187/SUM($L187:$P187),"")</f>
        <v>0.99676010276194049</v>
      </c>
      <c r="U187" s="1">
        <f t="shared" ref="U187:X190" ca="1" si="175">IFERROR(M187/SUM($L187:$P187),"")</f>
        <v>3.2398972380595485E-3</v>
      </c>
      <c r="V187" s="1">
        <f t="shared" ca="1" si="175"/>
        <v>0</v>
      </c>
      <c r="W187" s="1">
        <f t="shared" ca="1" si="175"/>
        <v>0</v>
      </c>
      <c r="X187" s="1">
        <f t="shared" ca="1" si="175"/>
        <v>0</v>
      </c>
      <c r="AA187" t="s">
        <v>2</v>
      </c>
      <c r="AB187" s="1">
        <f ca="1">IFERROR(T187,"")</f>
        <v>0.99676010276194049</v>
      </c>
      <c r="AC187" s="1">
        <f t="shared" ref="AC187:AF190" ca="1" si="176">IFERROR(U187,"")</f>
        <v>3.2398972380595485E-3</v>
      </c>
      <c r="AD187" s="1">
        <f t="shared" ca="1" si="176"/>
        <v>0</v>
      </c>
      <c r="AE187" s="1">
        <f t="shared" ca="1" si="176"/>
        <v>0</v>
      </c>
      <c r="AF187" s="1">
        <f t="shared" ca="1" si="176"/>
        <v>0</v>
      </c>
      <c r="AI187" t="s">
        <v>2</v>
      </c>
      <c r="AJ187" s="1">
        <f ca="1">IFERROR(AB187,"")</f>
        <v>0.99676010276194049</v>
      </c>
      <c r="AK187" s="1">
        <f ca="1">IF(AC187="","",SUM(AC187:AF187))</f>
        <v>3.2398972380595485E-3</v>
      </c>
      <c r="AL187" s="1">
        <v>0</v>
      </c>
      <c r="AM187" s="1">
        <v>0</v>
      </c>
      <c r="AN187" s="1">
        <v>0</v>
      </c>
      <c r="AQ187" t="s">
        <v>2</v>
      </c>
      <c r="AR187" s="1">
        <f ca="1">IF(AJ187="",AR180,MAX(AJ187,50%))</f>
        <v>0.99676010276194049</v>
      </c>
      <c r="AS187" s="1">
        <f ca="1">IF(AK187="",AS180,MIN(AK187,50%))</f>
        <v>3.2398972380595485E-3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 ca="1">-_xlfn.NORM.S.INV(IF(AS187=0,0.01%,AS187))</f>
        <v>2.7224596557270866</v>
      </c>
      <c r="BB187" s="10"/>
      <c r="BC187" s="10"/>
      <c r="BG187" t="s">
        <v>2</v>
      </c>
      <c r="BH187" s="10"/>
      <c r="BI187" s="10">
        <f ca="1">BA187-$BA$5</f>
        <v>0.62308568618452798</v>
      </c>
      <c r="BJ187" s="10"/>
      <c r="BK187" s="10"/>
    </row>
    <row r="188" spans="1:64">
      <c r="A188" s="11"/>
      <c r="B188" t="s">
        <v>1</v>
      </c>
      <c r="C188" s="1">
        <v>0</v>
      </c>
      <c r="D188" s="1">
        <f ca="1">(1-F188)/3</f>
        <v>0.18787548551149857</v>
      </c>
      <c r="E188" s="1">
        <f ca="1">(1-F188)/3*2</f>
        <v>0.37575097102299715</v>
      </c>
      <c r="F188" s="1">
        <f ca="1">HLOOKUP(A185,XBD_part!$2:$7,4,0)</f>
        <v>0.43637354346550422</v>
      </c>
      <c r="G188" s="1">
        <v>0</v>
      </c>
      <c r="H188" s="1">
        <v>0</v>
      </c>
      <c r="K188" t="s">
        <v>1</v>
      </c>
      <c r="L188" s="1">
        <f t="shared" ref="L188:L190" ca="1" si="177">IF(TYPE(D188)=1,IF(D188&gt;100%,100%,IF(D188&lt;0,0,D188)),D188)</f>
        <v>0.18787548551149857</v>
      </c>
      <c r="M188" s="1">
        <f t="shared" ca="1" si="174"/>
        <v>0.37575097102299715</v>
      </c>
      <c r="N188" s="1">
        <f t="shared" ca="1" si="174"/>
        <v>0.43637354346550422</v>
      </c>
      <c r="O188" s="1">
        <f t="shared" si="174"/>
        <v>0</v>
      </c>
      <c r="P188" s="1">
        <f t="shared" si="174"/>
        <v>0</v>
      </c>
      <c r="S188" t="s">
        <v>1</v>
      </c>
      <c r="T188" s="1">
        <f t="shared" ref="T188:T190" ca="1" si="178">IFERROR(L188/SUM($L188:$P188),"")</f>
        <v>0.18787548551149857</v>
      </c>
      <c r="U188" s="1">
        <f t="shared" ca="1" si="175"/>
        <v>0.37575097102299715</v>
      </c>
      <c r="V188" s="1">
        <f t="shared" ca="1" si="175"/>
        <v>0.43637354346550422</v>
      </c>
      <c r="W188" s="1">
        <f t="shared" ca="1" si="175"/>
        <v>0</v>
      </c>
      <c r="X188" s="1">
        <f t="shared" ca="1" si="175"/>
        <v>0</v>
      </c>
      <c r="AA188" t="s">
        <v>1</v>
      </c>
      <c r="AB188" s="1">
        <f t="shared" ref="AB188:AB190" ca="1" si="179">IFERROR(T188,"")</f>
        <v>0.18787548551149857</v>
      </c>
      <c r="AC188" s="1">
        <f t="shared" ca="1" si="176"/>
        <v>0.37575097102299715</v>
      </c>
      <c r="AD188" s="1">
        <f t="shared" ca="1" si="176"/>
        <v>0.43637354346550422</v>
      </c>
      <c r="AE188" s="1">
        <f t="shared" ca="1" si="176"/>
        <v>0</v>
      </c>
      <c r="AF188" s="1">
        <f t="shared" ca="1" si="176"/>
        <v>0</v>
      </c>
      <c r="AI188" t="s">
        <v>1</v>
      </c>
      <c r="AJ188" s="1">
        <f ca="1">IF(AB188="","",(SUM(AB188)))</f>
        <v>0.18787548551149857</v>
      </c>
      <c r="AK188" s="1">
        <f ca="1">IFERROR(AC188,"")</f>
        <v>0.37575097102299715</v>
      </c>
      <c r="AL188" s="1">
        <f ca="1">IF(AD188="","",(SUM(AD188:AF188)))</f>
        <v>0.43637354346550422</v>
      </c>
      <c r="AM188" s="1">
        <v>0</v>
      </c>
      <c r="AN188" s="1">
        <v>0</v>
      </c>
      <c r="AP188" s="34">
        <f ca="1">IF(AK188&gt;=MAX(AJ188,AL188),0,(MAX(AJ188,AL188)-AK188)/(2*MAX(AJ188,AL188)+MIN(AJ188,AL188)))</f>
        <v>5.715753559996313E-2</v>
      </c>
      <c r="AQ188" t="s">
        <v>1</v>
      </c>
      <c r="AR188" s="1">
        <f ca="1">IF(AK188="",AR181,AJ188*(1-$AP188))</f>
        <v>0.17713698576001474</v>
      </c>
      <c r="AS188" s="1">
        <f ca="1">IF(AK188="",AS181,AK188+AJ188*$AP188+AL188*$AP188)</f>
        <v>0.4114315071199926</v>
      </c>
      <c r="AT188" s="1">
        <f ca="1">IF(AK188="",AT181,AL188*(1-$AP188))</f>
        <v>0.4114315071199926</v>
      </c>
      <c r="AU188" s="1">
        <v>0</v>
      </c>
      <c r="AV188" s="1">
        <v>0</v>
      </c>
      <c r="AW188" s="1"/>
      <c r="AY188" t="s">
        <v>1</v>
      </c>
      <c r="AZ188" s="10">
        <f ca="1">_xlfn.NORM.S.INV(IF(AR188=0,0.01%,AR188))</f>
        <v>-0.92633103624363777</v>
      </c>
      <c r="BA188" s="10"/>
      <c r="BB188" s="10">
        <f ca="1">-_xlfn.NORM.S.INV(IF(AT188=0,0.01%,AT188))</f>
        <v>0.22386414703610577</v>
      </c>
      <c r="BC188" s="10"/>
      <c r="BG188" t="s">
        <v>1</v>
      </c>
      <c r="BH188" s="10">
        <f ca="1">AZ188-$AZ$6</f>
        <v>0.55121628401050626</v>
      </c>
      <c r="BI188" s="10"/>
      <c r="BJ188" s="10">
        <f ca="1">BB188-$BB$6</f>
        <v>0.13631561211499918</v>
      </c>
      <c r="BK188" s="10"/>
    </row>
    <row r="189" spans="1:64">
      <c r="A189" s="11"/>
      <c r="B189" t="s">
        <v>0</v>
      </c>
      <c r="C189" s="1">
        <v>0</v>
      </c>
      <c r="D189" s="1">
        <v>0</v>
      </c>
      <c r="E189" s="1">
        <f ca="1">(1-G189)/3</f>
        <v>6.2454476158211238E-2</v>
      </c>
      <c r="F189" s="1">
        <f ca="1">(1-G189)/3*2</f>
        <v>0.12490895231642248</v>
      </c>
      <c r="G189" s="1">
        <f ca="1">HLOOKUP(A185,XBD_part!$2:$7,5,0)</f>
        <v>0.81263657152536628</v>
      </c>
      <c r="H189" s="1">
        <v>0</v>
      </c>
      <c r="K189" t="s">
        <v>0</v>
      </c>
      <c r="L189" s="1">
        <f t="shared" si="177"/>
        <v>0</v>
      </c>
      <c r="M189" s="1">
        <f t="shared" ca="1" si="174"/>
        <v>6.2454476158211238E-2</v>
      </c>
      <c r="N189" s="1">
        <f t="shared" ca="1" si="174"/>
        <v>0.12490895231642248</v>
      </c>
      <c r="O189" s="1">
        <f t="shared" ca="1" si="174"/>
        <v>0.81263657152536628</v>
      </c>
      <c r="P189" s="1">
        <f t="shared" si="174"/>
        <v>0</v>
      </c>
      <c r="S189" t="s">
        <v>0</v>
      </c>
      <c r="T189" s="1">
        <f t="shared" ca="1" si="178"/>
        <v>0</v>
      </c>
      <c r="U189" s="1">
        <f t="shared" ca="1" si="175"/>
        <v>6.2454476158211238E-2</v>
      </c>
      <c r="V189" s="1">
        <f t="shared" ca="1" si="175"/>
        <v>0.12490895231642248</v>
      </c>
      <c r="W189" s="1">
        <f t="shared" ca="1" si="175"/>
        <v>0.81263657152536628</v>
      </c>
      <c r="X189" s="1">
        <f t="shared" ca="1" si="175"/>
        <v>0</v>
      </c>
      <c r="AA189" t="s">
        <v>0</v>
      </c>
      <c r="AB189" s="1">
        <f t="shared" ca="1" si="179"/>
        <v>0</v>
      </c>
      <c r="AC189" s="1">
        <f t="shared" ca="1" si="176"/>
        <v>6.2454476158211238E-2</v>
      </c>
      <c r="AD189" s="1">
        <f t="shared" ca="1" si="176"/>
        <v>0.12490895231642248</v>
      </c>
      <c r="AE189" s="1">
        <f t="shared" ca="1" si="176"/>
        <v>0.81263657152536628</v>
      </c>
      <c r="AF189" s="1">
        <f t="shared" ca="1" si="176"/>
        <v>0</v>
      </c>
      <c r="AI189" t="s">
        <v>0</v>
      </c>
      <c r="AJ189" s="1">
        <v>0</v>
      </c>
      <c r="AK189" s="1">
        <f ca="1">IF(AC189="","",(SUM(AB189:AC189)))</f>
        <v>6.2454476158211238E-2</v>
      </c>
      <c r="AL189" s="1">
        <f ca="1">IFERROR(AD189,"")</f>
        <v>0.12490895231642248</v>
      </c>
      <c r="AM189" s="1">
        <f ca="1">IF(AE189="","",(SUM(AE189:AF189)))</f>
        <v>0.81263657152536628</v>
      </c>
      <c r="AN189" s="1">
        <v>0</v>
      </c>
      <c r="AP189" s="34">
        <f ca="1">IF(AL189&gt;=MAX(AK189,AM189),0,(MAX(AK189,AM189)-AL189)/(2*MAX(AK189,AM189)+MIN(AK189,AM189)))</f>
        <v>0.40748732874993721</v>
      </c>
      <c r="AQ189" t="s">
        <v>0</v>
      </c>
      <c r="AR189" s="1">
        <v>0</v>
      </c>
      <c r="AS189" s="1">
        <f ca="1">IF(AL189="",AS182,AK189*(1-$AP189))</f>
        <v>3.70050685000251E-2</v>
      </c>
      <c r="AT189" s="1">
        <f ca="1">IF(AL189="",AT182,AL189+AK189*$AP189+AM189*$AP189)</f>
        <v>0.48149746574998742</v>
      </c>
      <c r="AU189" s="1">
        <f ca="1">IF(AL189="",AU182,AM189*(1-$AP189))</f>
        <v>0.48149746574998747</v>
      </c>
      <c r="AV189" s="1">
        <v>0</v>
      </c>
      <c r="AW189" s="1"/>
      <c r="AY189" t="s">
        <v>0</v>
      </c>
      <c r="AZ189" s="10"/>
      <c r="BA189" s="10">
        <f ca="1">_xlfn.NORM.S.INV(IF(AS189=0,0.01%,AS189))</f>
        <v>-1.7865506930954755</v>
      </c>
      <c r="BB189" s="10"/>
      <c r="BC189" s="10">
        <f ca="1">-_xlfn.NORM.S.INV(IF(AU189=0,0.01%,AU189))</f>
        <v>4.6395614967832399E-2</v>
      </c>
      <c r="BG189" t="s">
        <v>0</v>
      </c>
      <c r="BH189" s="10"/>
      <c r="BI189" s="10">
        <f ca="1">BA189-$BA$7</f>
        <v>0.19706387693152583</v>
      </c>
      <c r="BJ189" s="10"/>
      <c r="BK189" s="10">
        <f ca="1">BC189-$BC$7</f>
        <v>1.6751131424622655E-2</v>
      </c>
    </row>
    <row r="190" spans="1:64">
      <c r="A190" s="11"/>
      <c r="B190" t="s">
        <v>42</v>
      </c>
      <c r="C190" s="1">
        <v>0</v>
      </c>
      <c r="D190" s="1">
        <v>0</v>
      </c>
      <c r="E190" s="1">
        <v>0</v>
      </c>
      <c r="F190" s="1">
        <f ca="1">(1-H190)/3</f>
        <v>1.6465466454982074E-2</v>
      </c>
      <c r="G190" s="1">
        <f ca="1">(1-H190)/3*2</f>
        <v>3.2930932909964149E-2</v>
      </c>
      <c r="H190" s="1">
        <f ca="1">MIN(HLOOKUP(A185,XBD_part!$2:$7,6,0),1)</f>
        <v>0.95060360063505378</v>
      </c>
      <c r="K190" t="s">
        <v>42</v>
      </c>
      <c r="L190" s="1">
        <f t="shared" si="177"/>
        <v>0</v>
      </c>
      <c r="M190" s="1">
        <f t="shared" si="174"/>
        <v>0</v>
      </c>
      <c r="N190" s="1">
        <f t="shared" ca="1" si="174"/>
        <v>1.6465466454982074E-2</v>
      </c>
      <c r="O190" s="1">
        <f t="shared" ca="1" si="174"/>
        <v>3.2930932909964149E-2</v>
      </c>
      <c r="P190" s="1">
        <f t="shared" ca="1" si="174"/>
        <v>0.95060360063505378</v>
      </c>
      <c r="S190" t="s">
        <v>42</v>
      </c>
      <c r="T190" s="1">
        <f t="shared" ca="1" si="178"/>
        <v>0</v>
      </c>
      <c r="U190" s="1">
        <f t="shared" ca="1" si="175"/>
        <v>0</v>
      </c>
      <c r="V190" s="1">
        <f t="shared" ca="1" si="175"/>
        <v>1.6465466454982074E-2</v>
      </c>
      <c r="W190" s="1">
        <f t="shared" ca="1" si="175"/>
        <v>3.2930932909964149E-2</v>
      </c>
      <c r="X190" s="1">
        <f t="shared" ca="1" si="175"/>
        <v>0.95060360063505378</v>
      </c>
      <c r="AA190" t="s">
        <v>42</v>
      </c>
      <c r="AB190" s="1">
        <f t="shared" ca="1" si="179"/>
        <v>0</v>
      </c>
      <c r="AC190" s="1">
        <f t="shared" ca="1" si="176"/>
        <v>0</v>
      </c>
      <c r="AD190" s="1">
        <f t="shared" ca="1" si="176"/>
        <v>1.6465466454982074E-2</v>
      </c>
      <c r="AE190" s="1">
        <f t="shared" ca="1" si="176"/>
        <v>3.2930932909964149E-2</v>
      </c>
      <c r="AF190" s="1">
        <f t="shared" ca="1" si="176"/>
        <v>0.95060360063505378</v>
      </c>
      <c r="AI190" t="s">
        <v>42</v>
      </c>
      <c r="AJ190" s="1">
        <v>0</v>
      </c>
      <c r="AK190" s="1">
        <v>0</v>
      </c>
      <c r="AL190" s="1">
        <f ca="1">IF(AD190="","",(SUM(AB190:AD190)))</f>
        <v>1.6465466454982074E-2</v>
      </c>
      <c r="AM190" s="1">
        <f ca="1">IFERROR(AE190,"")</f>
        <v>3.2930932909964149E-2</v>
      </c>
      <c r="AN190" s="1">
        <f ca="1">IF(AF190="","",(SUM(AF190)))</f>
        <v>0.95060360063505378</v>
      </c>
      <c r="AP190" s="34">
        <f ca="1">IF(AM190&gt;=MAX(AL190,AN190),0,(MAX(AL190,AN190)-AM190)/(2*MAX(AL190,AN190)+MIN(AL190,AN190)))</f>
        <v>0.47853457118607878</v>
      </c>
      <c r="AQ190" t="s">
        <v>42</v>
      </c>
      <c r="AR190" s="1">
        <v>0</v>
      </c>
      <c r="AS190" s="1">
        <v>0</v>
      </c>
      <c r="AT190" s="1">
        <f ca="1">IF(AM190="",AT183,AL190*(1-$AP190))</f>
        <v>8.5861715255684621E-3</v>
      </c>
      <c r="AU190" s="1">
        <f ca="1">IF(AM190="",AU183,AM190+AL190*$AP190+AN190*$AP190)</f>
        <v>0.49570691423721569</v>
      </c>
      <c r="AV190" s="1">
        <f ca="1">IF(AM190="",AV183,AN190*(1-$AP190))</f>
        <v>0.49570691423721586</v>
      </c>
      <c r="AW190" s="1"/>
      <c r="AY190" t="s">
        <v>42</v>
      </c>
      <c r="AZ190" s="10"/>
      <c r="BA190" s="10"/>
      <c r="BB190" s="10">
        <f ca="1">_xlfn.NORM.S.INV(IF(AT190=0,0.01%,AT190))</f>
        <v>-2.3829968118354681</v>
      </c>
      <c r="BC190" s="10"/>
      <c r="BD190" s="10">
        <f ca="1">-_xlfn.NORM.S.INV(IF(AV190=0,0.01%,AV190))</f>
        <v>1.0761377862404822E-2</v>
      </c>
      <c r="BG190" t="s">
        <v>42</v>
      </c>
      <c r="BH190" s="10"/>
      <c r="BI190" s="10"/>
      <c r="BJ190" s="10">
        <f ca="1">BB190-$BB$8</f>
        <v>-0.17527117305786399</v>
      </c>
      <c r="BK190" s="10"/>
      <c r="BL190" s="10">
        <f ca="1">BD190-$BD$8</f>
        <v>-6.324258487334573E-3</v>
      </c>
    </row>
    <row r="192" spans="1:64">
      <c r="A192" s="9">
        <f ca="1">IF(RIGHT(A185,2)="12",(VALUE(LEFT(A185,4))+1)*100+1,A185+1)</f>
        <v>202004</v>
      </c>
      <c r="J192" s="9">
        <f ca="1">$A192</f>
        <v>202004</v>
      </c>
      <c r="R192" s="9">
        <f ca="1">$A192</f>
        <v>202004</v>
      </c>
      <c r="Z192" s="9">
        <f ca="1">$A192</f>
        <v>202004</v>
      </c>
      <c r="AH192" s="9">
        <f ca="1">$A192</f>
        <v>202004</v>
      </c>
      <c r="AP192" s="9">
        <f ca="1">$A192</f>
        <v>202004</v>
      </c>
      <c r="AX192" s="9">
        <f ca="1">$A192</f>
        <v>202004</v>
      </c>
      <c r="BF192" s="9">
        <f ca="1">$A192</f>
        <v>202004</v>
      </c>
    </row>
    <row r="193" spans="1:64">
      <c r="A193" s="11"/>
      <c r="C193" t="s">
        <v>33</v>
      </c>
      <c r="D193" t="s">
        <v>2</v>
      </c>
      <c r="E193" t="s">
        <v>1</v>
      </c>
      <c r="F193" t="s">
        <v>0</v>
      </c>
      <c r="G193" t="s">
        <v>42</v>
      </c>
      <c r="H193" t="s">
        <v>32</v>
      </c>
      <c r="L193" t="s">
        <v>2</v>
      </c>
      <c r="M193" t="s">
        <v>1</v>
      </c>
      <c r="N193" t="s">
        <v>0</v>
      </c>
      <c r="O193" t="s">
        <v>42</v>
      </c>
      <c r="P193" t="s">
        <v>32</v>
      </c>
      <c r="T193" t="s">
        <v>2</v>
      </c>
      <c r="U193" t="s">
        <v>1</v>
      </c>
      <c r="V193" t="s">
        <v>0</v>
      </c>
      <c r="W193" t="s">
        <v>42</v>
      </c>
      <c r="X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 ca="1">AVERAGE(BH194:BL197)</f>
        <v>0.11132781237877311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/>
      <c r="B194" t="s">
        <v>2</v>
      </c>
      <c r="C194" s="1">
        <v>0.05</v>
      </c>
      <c r="D194" s="1">
        <f ca="1">1-C194-E194</f>
        <v>0.945329213257455</v>
      </c>
      <c r="E194" s="1">
        <f ca="1">HLOOKUP(A192,XBD_part!$2:$7,3,0)</f>
        <v>4.6707867425449748E-3</v>
      </c>
      <c r="F194" s="1">
        <v>0</v>
      </c>
      <c r="G194" s="1">
        <v>0</v>
      </c>
      <c r="H194" s="1">
        <v>0</v>
      </c>
      <c r="K194" t="s">
        <v>2</v>
      </c>
      <c r="L194" s="1">
        <f ca="1">IF(TYPE(D194)=1,IF(D194&gt;100%,100%,IF(D194&lt;0,0,D194)),D194)</f>
        <v>0.945329213257455</v>
      </c>
      <c r="M194" s="1">
        <f t="shared" ref="M194:P197" ca="1" si="180">IF(TYPE(E194)=1,IF(E194&gt;100%,100%,IF(E194&lt;0,0,E194)),E194)</f>
        <v>4.6707867425449748E-3</v>
      </c>
      <c r="N194" s="1">
        <f t="shared" si="180"/>
        <v>0</v>
      </c>
      <c r="O194" s="1">
        <f t="shared" si="180"/>
        <v>0</v>
      </c>
      <c r="P194" s="1">
        <f t="shared" si="180"/>
        <v>0</v>
      </c>
      <c r="S194" t="s">
        <v>2</v>
      </c>
      <c r="T194" s="1">
        <f ca="1">IFERROR(L194/SUM($L194:$P194),"")</f>
        <v>0.99508338237626848</v>
      </c>
      <c r="U194" s="1">
        <f t="shared" ref="U194:X197" ca="1" si="181">IFERROR(M194/SUM($L194:$P194),"")</f>
        <v>4.9166176237315524E-3</v>
      </c>
      <c r="V194" s="1">
        <f t="shared" ca="1" si="181"/>
        <v>0</v>
      </c>
      <c r="W194" s="1">
        <f t="shared" ca="1" si="181"/>
        <v>0</v>
      </c>
      <c r="X194" s="1">
        <f t="shared" ca="1" si="181"/>
        <v>0</v>
      </c>
      <c r="AA194" t="s">
        <v>2</v>
      </c>
      <c r="AB194" s="1">
        <f ca="1">IFERROR(T194,"")</f>
        <v>0.99508338237626848</v>
      </c>
      <c r="AC194" s="1">
        <f t="shared" ref="AC194:AF197" ca="1" si="182">IFERROR(U194,"")</f>
        <v>4.9166176237315524E-3</v>
      </c>
      <c r="AD194" s="1">
        <f t="shared" ca="1" si="182"/>
        <v>0</v>
      </c>
      <c r="AE194" s="1">
        <f t="shared" ca="1" si="182"/>
        <v>0</v>
      </c>
      <c r="AF194" s="1">
        <f t="shared" ca="1" si="182"/>
        <v>0</v>
      </c>
      <c r="AI194" t="s">
        <v>2</v>
      </c>
      <c r="AJ194" s="1">
        <f ca="1">IFERROR(AB194,"")</f>
        <v>0.99508338237626848</v>
      </c>
      <c r="AK194" s="1">
        <f ca="1">IF(AC194="","",SUM(AC194:AF194))</f>
        <v>4.9166176237315524E-3</v>
      </c>
      <c r="AL194" s="1">
        <v>0</v>
      </c>
      <c r="AM194" s="1">
        <v>0</v>
      </c>
      <c r="AN194" s="1">
        <v>0</v>
      </c>
      <c r="AQ194" t="s">
        <v>2</v>
      </c>
      <c r="AR194" s="1">
        <f ca="1">IF(AJ194="",AR187,MAX(AJ194,50%))</f>
        <v>0.99508338237626848</v>
      </c>
      <c r="AS194" s="1">
        <f ca="1">IF(AK194="",AS187,MIN(AK194,50%))</f>
        <v>4.9166176237315524E-3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 ca="1">-_xlfn.NORM.S.INV(IF(AS194=0,0.01%,AS194))</f>
        <v>2.5816391104499679</v>
      </c>
      <c r="BB194" s="10"/>
      <c r="BC194" s="10"/>
      <c r="BG194" t="s">
        <v>2</v>
      </c>
      <c r="BH194" s="10"/>
      <c r="BI194" s="10">
        <f ca="1">BA194-$BA$5</f>
        <v>0.48226514090740924</v>
      </c>
      <c r="BJ194" s="10"/>
      <c r="BK194" s="10"/>
    </row>
    <row r="195" spans="1:64">
      <c r="A195" s="11"/>
      <c r="B195" t="s">
        <v>1</v>
      </c>
      <c r="C195" s="1">
        <v>0</v>
      </c>
      <c r="D195" s="1">
        <f ca="1">(1-F195)/3</f>
        <v>9.9649543484275571E-2</v>
      </c>
      <c r="E195" s="1">
        <f ca="1">(1-F195)/3*2</f>
        <v>0.19929908696855114</v>
      </c>
      <c r="F195" s="1">
        <f ca="1">HLOOKUP(A192,XBD_part!$2:$7,4,0)</f>
        <v>0.70105136954717329</v>
      </c>
      <c r="G195" s="1">
        <v>0</v>
      </c>
      <c r="H195" s="1">
        <v>0</v>
      </c>
      <c r="K195" t="s">
        <v>1</v>
      </c>
      <c r="L195" s="1">
        <f t="shared" ref="L195:L197" ca="1" si="183">IF(TYPE(D195)=1,IF(D195&gt;100%,100%,IF(D195&lt;0,0,D195)),D195)</f>
        <v>9.9649543484275571E-2</v>
      </c>
      <c r="M195" s="1">
        <f t="shared" ca="1" si="180"/>
        <v>0.19929908696855114</v>
      </c>
      <c r="N195" s="1">
        <f t="shared" ca="1" si="180"/>
        <v>0.70105136954717329</v>
      </c>
      <c r="O195" s="1">
        <f t="shared" si="180"/>
        <v>0</v>
      </c>
      <c r="P195" s="1">
        <f t="shared" si="180"/>
        <v>0</v>
      </c>
      <c r="S195" t="s">
        <v>1</v>
      </c>
      <c r="T195" s="1">
        <f t="shared" ref="T195:T197" ca="1" si="184">IFERROR(L195/SUM($L195:$P195),"")</f>
        <v>9.9649543484275571E-2</v>
      </c>
      <c r="U195" s="1">
        <f t="shared" ca="1" si="181"/>
        <v>0.19929908696855114</v>
      </c>
      <c r="V195" s="1">
        <f t="shared" ca="1" si="181"/>
        <v>0.70105136954717329</v>
      </c>
      <c r="W195" s="1">
        <f t="shared" ca="1" si="181"/>
        <v>0</v>
      </c>
      <c r="X195" s="1">
        <f t="shared" ca="1" si="181"/>
        <v>0</v>
      </c>
      <c r="AA195" t="s">
        <v>1</v>
      </c>
      <c r="AB195" s="1">
        <f t="shared" ref="AB195:AB197" ca="1" si="185">IFERROR(T195,"")</f>
        <v>9.9649543484275571E-2</v>
      </c>
      <c r="AC195" s="1">
        <f t="shared" ca="1" si="182"/>
        <v>0.19929908696855114</v>
      </c>
      <c r="AD195" s="1">
        <f t="shared" ca="1" si="182"/>
        <v>0.70105136954717329</v>
      </c>
      <c r="AE195" s="1">
        <f t="shared" ca="1" si="182"/>
        <v>0</v>
      </c>
      <c r="AF195" s="1">
        <f t="shared" ca="1" si="182"/>
        <v>0</v>
      </c>
      <c r="AI195" t="s">
        <v>1</v>
      </c>
      <c r="AJ195" s="1">
        <f ca="1">IF(AB195="","",(SUM(AB195)))</f>
        <v>9.9649543484275571E-2</v>
      </c>
      <c r="AK195" s="1">
        <f ca="1">IFERROR(AC195,"")</f>
        <v>0.19929908696855114</v>
      </c>
      <c r="AL195" s="1">
        <f ca="1">IF(AD195="","",(SUM(AD195:AF195)))</f>
        <v>0.70105136954717329</v>
      </c>
      <c r="AM195" s="1">
        <v>0</v>
      </c>
      <c r="AN195" s="1">
        <v>0</v>
      </c>
      <c r="AP195" s="34">
        <f ca="1">IF(AK195&gt;=MAX(AJ195,AL195),0,(MAX(AJ195,AL195)-AK195)/(2*MAX(AJ195,AL195)+MIN(AJ195,AL195)))</f>
        <v>0.33411121687597878</v>
      </c>
      <c r="AQ195" t="s">
        <v>1</v>
      </c>
      <c r="AR195" s="1">
        <f ca="1">IF(AK195="",AR188,AJ195*(1-$AP195))</f>
        <v>6.6355513249608492E-2</v>
      </c>
      <c r="AS195" s="1">
        <f ca="1">IF(AK195="",AS188,AK195+AJ195*$AP195+AL195*$AP195)</f>
        <v>0.46682224337519573</v>
      </c>
      <c r="AT195" s="1">
        <f ca="1">IF(AK195="",AT188,AL195*(1-$AP195))</f>
        <v>0.46682224337519573</v>
      </c>
      <c r="AU195" s="1">
        <v>0</v>
      </c>
      <c r="AV195" s="1">
        <v>0</v>
      </c>
      <c r="AW195" s="1"/>
      <c r="AY195" t="s">
        <v>1</v>
      </c>
      <c r="AZ195" s="10">
        <f ca="1">_xlfn.NORM.S.INV(IF(AR195=0,0.01%,AR195))</f>
        <v>-1.5034966253956954</v>
      </c>
      <c r="BA195" s="10"/>
      <c r="BB195" s="10">
        <f ca="1">-_xlfn.NORM.S.INV(IF(AT195=0,0.01%,AT195))</f>
        <v>8.3260400496381823E-2</v>
      </c>
      <c r="BC195" s="10"/>
      <c r="BG195" t="s">
        <v>1</v>
      </c>
      <c r="BH195" s="10">
        <f ca="1">AZ195-$AZ$6</f>
        <v>-2.594930514155136E-2</v>
      </c>
      <c r="BI195" s="10"/>
      <c r="BJ195" s="10">
        <f ca="1">BB195-$BB$6</f>
        <v>-4.2881344247247682E-3</v>
      </c>
      <c r="BK195" s="10"/>
    </row>
    <row r="196" spans="1:64">
      <c r="A196" s="11"/>
      <c r="B196" t="s">
        <v>0</v>
      </c>
      <c r="C196" s="1">
        <v>0</v>
      </c>
      <c r="D196" s="1">
        <v>0</v>
      </c>
      <c r="E196" s="1">
        <f ca="1">(1-G196)/3</f>
        <v>5.2412512406749302E-2</v>
      </c>
      <c r="F196" s="1">
        <f ca="1">(1-G196)/3*2</f>
        <v>0.1048250248134986</v>
      </c>
      <c r="G196" s="1">
        <f ca="1">HLOOKUP(A192,XBD_part!$2:$7,5,0)</f>
        <v>0.84276246277975209</v>
      </c>
      <c r="H196" s="1">
        <v>0</v>
      </c>
      <c r="K196" t="s">
        <v>0</v>
      </c>
      <c r="L196" s="1">
        <f t="shared" si="183"/>
        <v>0</v>
      </c>
      <c r="M196" s="1">
        <f t="shared" ca="1" si="180"/>
        <v>5.2412512406749302E-2</v>
      </c>
      <c r="N196" s="1">
        <f t="shared" ca="1" si="180"/>
        <v>0.1048250248134986</v>
      </c>
      <c r="O196" s="1">
        <f t="shared" ca="1" si="180"/>
        <v>0.84276246277975209</v>
      </c>
      <c r="P196" s="1">
        <f t="shared" si="180"/>
        <v>0</v>
      </c>
      <c r="S196" t="s">
        <v>0</v>
      </c>
      <c r="T196" s="1">
        <f t="shared" ca="1" si="184"/>
        <v>0</v>
      </c>
      <c r="U196" s="1">
        <f t="shared" ca="1" si="181"/>
        <v>5.2412512406749302E-2</v>
      </c>
      <c r="V196" s="1">
        <f t="shared" ca="1" si="181"/>
        <v>0.1048250248134986</v>
      </c>
      <c r="W196" s="1">
        <f t="shared" ca="1" si="181"/>
        <v>0.84276246277975209</v>
      </c>
      <c r="X196" s="1">
        <f t="shared" ca="1" si="181"/>
        <v>0</v>
      </c>
      <c r="AA196" t="s">
        <v>0</v>
      </c>
      <c r="AB196" s="1">
        <f t="shared" ca="1" si="185"/>
        <v>0</v>
      </c>
      <c r="AC196" s="1">
        <f t="shared" ca="1" si="182"/>
        <v>5.2412512406749302E-2</v>
      </c>
      <c r="AD196" s="1">
        <f t="shared" ca="1" si="182"/>
        <v>0.1048250248134986</v>
      </c>
      <c r="AE196" s="1">
        <f t="shared" ca="1" si="182"/>
        <v>0.84276246277975209</v>
      </c>
      <c r="AF196" s="1">
        <f t="shared" ca="1" si="182"/>
        <v>0</v>
      </c>
      <c r="AI196" t="s">
        <v>0</v>
      </c>
      <c r="AJ196" s="1">
        <v>0</v>
      </c>
      <c r="AK196" s="1">
        <f ca="1">IF(AC196="","",(SUM(AB196:AC196)))</f>
        <v>5.2412512406749302E-2</v>
      </c>
      <c r="AL196" s="1">
        <f ca="1">IFERROR(AD196,"")</f>
        <v>0.1048250248134986</v>
      </c>
      <c r="AM196" s="1">
        <f ca="1">IF(AE196="","",(SUM(AE196:AF196)))</f>
        <v>0.84276246277975209</v>
      </c>
      <c r="AN196" s="1">
        <v>0</v>
      </c>
      <c r="AP196" s="34">
        <f ca="1">IF(AL196&gt;=MAX(AK196,AM196),0,(MAX(AK196,AM196)-AL196)/(2*MAX(AK196,AM196)+MIN(AK196,AM196)))</f>
        <v>0.42460529467032654</v>
      </c>
      <c r="AQ196" t="s">
        <v>0</v>
      </c>
      <c r="AR196" s="1">
        <v>0</v>
      </c>
      <c r="AS196" s="1">
        <f ca="1">IF(AL196="",AS189,AK196*(1-$AP196))</f>
        <v>3.0157882131869373E-2</v>
      </c>
      <c r="AT196" s="1">
        <f ca="1">IF(AL196="",AT189,AL196+AK196*$AP196+AM196*$AP196)</f>
        <v>0.48492105893406529</v>
      </c>
      <c r="AU196" s="1">
        <f ca="1">IF(AL196="",AU189,AM196*(1-$AP196))</f>
        <v>0.4849210589340654</v>
      </c>
      <c r="AV196" s="1">
        <v>0</v>
      </c>
      <c r="AW196" s="1"/>
      <c r="AY196" t="s">
        <v>0</v>
      </c>
      <c r="AZ196" s="10"/>
      <c r="BA196" s="10">
        <f ca="1">_xlfn.NORM.S.INV(IF(AS196=0,0.01%,AS196))</f>
        <v>-1.878478290036204</v>
      </c>
      <c r="BB196" s="10"/>
      <c r="BC196" s="10">
        <f ca="1">-_xlfn.NORM.S.INV(IF(AU196=0,0.01%,AU196))</f>
        <v>3.7806304293453226E-2</v>
      </c>
      <c r="BG196" t="s">
        <v>0</v>
      </c>
      <c r="BH196" s="10"/>
      <c r="BI196" s="10">
        <f ca="1">BA196-$BA$7</f>
        <v>0.10513627999079733</v>
      </c>
      <c r="BJ196" s="10"/>
      <c r="BK196" s="10">
        <f ca="1">BC196-$BC$7</f>
        <v>8.1618207502434821E-3</v>
      </c>
    </row>
    <row r="197" spans="1:64">
      <c r="A197" s="11"/>
      <c r="B197" t="s">
        <v>42</v>
      </c>
      <c r="C197" s="1">
        <v>0</v>
      </c>
      <c r="D197" s="1">
        <v>0</v>
      </c>
      <c r="E197" s="1">
        <v>0</v>
      </c>
      <c r="F197" s="1">
        <f ca="1">(1-H197)/3</f>
        <v>4.0431622684509651E-2</v>
      </c>
      <c r="G197" s="1">
        <f ca="1">(1-H197)/3*2</f>
        <v>8.0863245369019301E-2</v>
      </c>
      <c r="H197" s="1">
        <f ca="1">MIN(HLOOKUP(A192,XBD_part!$2:$7,6,0),1)</f>
        <v>0.87870513194647104</v>
      </c>
      <c r="K197" t="s">
        <v>42</v>
      </c>
      <c r="L197" s="1">
        <f t="shared" si="183"/>
        <v>0</v>
      </c>
      <c r="M197" s="1">
        <f t="shared" si="180"/>
        <v>0</v>
      </c>
      <c r="N197" s="1">
        <f t="shared" ca="1" si="180"/>
        <v>4.0431622684509651E-2</v>
      </c>
      <c r="O197" s="1">
        <f t="shared" ca="1" si="180"/>
        <v>8.0863245369019301E-2</v>
      </c>
      <c r="P197" s="1">
        <f t="shared" ca="1" si="180"/>
        <v>0.87870513194647104</v>
      </c>
      <c r="S197" t="s">
        <v>42</v>
      </c>
      <c r="T197" s="1">
        <f t="shared" ca="1" si="184"/>
        <v>0</v>
      </c>
      <c r="U197" s="1">
        <f t="shared" ca="1" si="181"/>
        <v>0</v>
      </c>
      <c r="V197" s="1">
        <f t="shared" ca="1" si="181"/>
        <v>4.0431622684509651E-2</v>
      </c>
      <c r="W197" s="1">
        <f t="shared" ca="1" si="181"/>
        <v>8.0863245369019301E-2</v>
      </c>
      <c r="X197" s="1">
        <f t="shared" ca="1" si="181"/>
        <v>0.87870513194647104</v>
      </c>
      <c r="AA197" t="s">
        <v>42</v>
      </c>
      <c r="AB197" s="1">
        <f t="shared" ca="1" si="185"/>
        <v>0</v>
      </c>
      <c r="AC197" s="1">
        <f t="shared" ca="1" si="182"/>
        <v>0</v>
      </c>
      <c r="AD197" s="1">
        <f t="shared" ca="1" si="182"/>
        <v>4.0431622684509651E-2</v>
      </c>
      <c r="AE197" s="1">
        <f t="shared" ca="1" si="182"/>
        <v>8.0863245369019301E-2</v>
      </c>
      <c r="AF197" s="1">
        <f t="shared" ca="1" si="182"/>
        <v>0.87870513194647104</v>
      </c>
      <c r="AI197" t="s">
        <v>42</v>
      </c>
      <c r="AJ197" s="1">
        <v>0</v>
      </c>
      <c r="AK197" s="1">
        <v>0</v>
      </c>
      <c r="AL197" s="1">
        <f ca="1">IF(AD197="","",(SUM(AB197:AD197)))</f>
        <v>4.0431622684509651E-2</v>
      </c>
      <c r="AM197" s="1">
        <f ca="1">IFERROR(AE197,"")</f>
        <v>8.0863245369019301E-2</v>
      </c>
      <c r="AN197" s="1">
        <f ca="1">IF(AF197="","",(SUM(AF197)))</f>
        <v>0.87870513194647104</v>
      </c>
      <c r="AP197" s="34">
        <f ca="1">IF(AM197&gt;=MAX(AL197,AN197),0,(MAX(AL197,AN197)-AM197)/(2*MAX(AL197,AN197)+MIN(AL197,AN197)))</f>
        <v>0.44377756049298744</v>
      </c>
      <c r="AQ197" t="s">
        <v>42</v>
      </c>
      <c r="AR197" s="1">
        <v>0</v>
      </c>
      <c r="AS197" s="1">
        <v>0</v>
      </c>
      <c r="AT197" s="1">
        <f ca="1">IF(AM197="",AT190,AL197*(1-$AP197))</f>
        <v>2.2488975802805025E-2</v>
      </c>
      <c r="AU197" s="1">
        <f ca="1">IF(AM197="",AU190,AM197+AL197*$AP197+AN197*$AP197)</f>
        <v>0.48875551209859747</v>
      </c>
      <c r="AV197" s="1">
        <f ca="1">IF(AM197="",AV190,AN197*(1-$AP197))</f>
        <v>0.48875551209859747</v>
      </c>
      <c r="AW197" s="1"/>
      <c r="AY197" t="s">
        <v>42</v>
      </c>
      <c r="AZ197" s="10"/>
      <c r="BA197" s="10"/>
      <c r="BB197" s="10">
        <f ca="1">_xlfn.NORM.S.INV(IF(AT197=0,0.01%,AT197))</f>
        <v>-2.0048606021693653</v>
      </c>
      <c r="BC197" s="10"/>
      <c r="BD197" s="10">
        <f ca="1">-_xlfn.NORM.S.INV(IF(AV197=0,0.01%,AV197))</f>
        <v>2.8189484310738467E-2</v>
      </c>
      <c r="BG197" t="s">
        <v>42</v>
      </c>
      <c r="BH197" s="10"/>
      <c r="BI197" s="10"/>
      <c r="BJ197" s="10">
        <f ca="1">BB197-$BB$8</f>
        <v>0.20286503660823874</v>
      </c>
      <c r="BK197" s="10"/>
      <c r="BL197" s="10">
        <f ca="1">BD197-$BD$8</f>
        <v>1.1103847960999072E-2</v>
      </c>
    </row>
    <row r="199" spans="1:64">
      <c r="A199" s="9">
        <f ca="1">IF(RIGHT(A192,2)="12",(VALUE(LEFT(A192,4))+1)*100+1,A192+1)</f>
        <v>202005</v>
      </c>
      <c r="J199" s="9">
        <f ca="1">$A199</f>
        <v>202005</v>
      </c>
      <c r="R199" s="9">
        <f ca="1">$A199</f>
        <v>202005</v>
      </c>
      <c r="Z199" s="9">
        <f ca="1">$A199</f>
        <v>202005</v>
      </c>
      <c r="AH199" s="9">
        <f ca="1">$A199</f>
        <v>202005</v>
      </c>
      <c r="AP199" s="9">
        <f ca="1">$A199</f>
        <v>202005</v>
      </c>
      <c r="AX199" s="9">
        <f ca="1">$A199</f>
        <v>202005</v>
      </c>
      <c r="BF199" s="9">
        <f ca="1">$A199</f>
        <v>202005</v>
      </c>
    </row>
    <row r="200" spans="1:64">
      <c r="A200" s="11"/>
      <c r="C200" t="s">
        <v>33</v>
      </c>
      <c r="D200" t="s">
        <v>2</v>
      </c>
      <c r="E200" t="s">
        <v>1</v>
      </c>
      <c r="F200" t="s">
        <v>0</v>
      </c>
      <c r="G200" t="s">
        <v>42</v>
      </c>
      <c r="H200" t="s">
        <v>32</v>
      </c>
      <c r="L200" t="s">
        <v>2</v>
      </c>
      <c r="M200" t="s">
        <v>1</v>
      </c>
      <c r="N200" t="s">
        <v>0</v>
      </c>
      <c r="O200" t="s">
        <v>42</v>
      </c>
      <c r="P200" t="s">
        <v>32</v>
      </c>
      <c r="T200" t="s">
        <v>2</v>
      </c>
      <c r="U200" t="s">
        <v>1</v>
      </c>
      <c r="V200" t="s">
        <v>0</v>
      </c>
      <c r="W200" t="s">
        <v>42</v>
      </c>
      <c r="X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 ca="1">AVERAGE(BH201:BL204)</f>
        <v>3.1977732422613377E-2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/>
      <c r="B201" t="s">
        <v>2</v>
      </c>
      <c r="C201" s="1">
        <v>0.05</v>
      </c>
      <c r="D201" s="1">
        <f ca="1">1-C201-E201</f>
        <v>0.94343243954727773</v>
      </c>
      <c r="E201" s="1">
        <f ca="1">HLOOKUP(A199,XBD_part!$2:$7,3,0)</f>
        <v>6.5675604527221801E-3</v>
      </c>
      <c r="F201" s="1">
        <v>0</v>
      </c>
      <c r="G201" s="1">
        <v>0</v>
      </c>
      <c r="H201" s="1">
        <v>0</v>
      </c>
      <c r="K201" t="s">
        <v>2</v>
      </c>
      <c r="L201" s="1">
        <f ca="1">IF(TYPE(D201)=1,IF(D201&gt;100%,100%,IF(D201&lt;0,0,D201)),D201)</f>
        <v>0.94343243954727773</v>
      </c>
      <c r="M201" s="1">
        <f t="shared" ref="M201:P204" ca="1" si="186">IF(TYPE(E201)=1,IF(E201&gt;100%,100%,IF(E201&lt;0,0,E201)),E201)</f>
        <v>6.5675604527221801E-3</v>
      </c>
      <c r="N201" s="1">
        <f t="shared" si="186"/>
        <v>0</v>
      </c>
      <c r="O201" s="1">
        <f t="shared" si="186"/>
        <v>0</v>
      </c>
      <c r="P201" s="1">
        <f t="shared" si="186"/>
        <v>0</v>
      </c>
      <c r="S201" t="s">
        <v>2</v>
      </c>
      <c r="T201" s="1">
        <f ca="1">IFERROR(L201/SUM($L201:$P201),"")</f>
        <v>0.99308677847081872</v>
      </c>
      <c r="U201" s="1">
        <f t="shared" ref="U201:X204" ca="1" si="187">IFERROR(M201/SUM($L201:$P201),"")</f>
        <v>6.9132215291812429E-3</v>
      </c>
      <c r="V201" s="1">
        <f t="shared" ca="1" si="187"/>
        <v>0</v>
      </c>
      <c r="W201" s="1">
        <f t="shared" ca="1" si="187"/>
        <v>0</v>
      </c>
      <c r="X201" s="1">
        <f t="shared" ca="1" si="187"/>
        <v>0</v>
      </c>
      <c r="AA201" t="s">
        <v>2</v>
      </c>
      <c r="AB201" s="1">
        <f ca="1">IFERROR(T201,"")</f>
        <v>0.99308677847081872</v>
      </c>
      <c r="AC201" s="1">
        <f t="shared" ref="AC201:AF204" ca="1" si="188">IFERROR(U201,"")</f>
        <v>6.9132215291812429E-3</v>
      </c>
      <c r="AD201" s="1">
        <f t="shared" ca="1" si="188"/>
        <v>0</v>
      </c>
      <c r="AE201" s="1">
        <f t="shared" ca="1" si="188"/>
        <v>0</v>
      </c>
      <c r="AF201" s="1">
        <f t="shared" ca="1" si="188"/>
        <v>0</v>
      </c>
      <c r="AI201" t="s">
        <v>2</v>
      </c>
      <c r="AJ201" s="1">
        <f ca="1">IFERROR(AB201,"")</f>
        <v>0.99308677847081872</v>
      </c>
      <c r="AK201" s="1">
        <f ca="1">IF(AC201="","",SUM(AC201:AF201))</f>
        <v>6.9132215291812429E-3</v>
      </c>
      <c r="AL201" s="1">
        <v>0</v>
      </c>
      <c r="AM201" s="1">
        <v>0</v>
      </c>
      <c r="AN201" s="1">
        <v>0</v>
      </c>
      <c r="AQ201" t="s">
        <v>2</v>
      </c>
      <c r="AR201" s="1">
        <f ca="1">IF(AJ201="",AR194,MAX(AJ201,50%))</f>
        <v>0.99308677847081872</v>
      </c>
      <c r="AS201" s="1">
        <f ca="1">IF(AK201="",AS194,MIN(AK201,50%))</f>
        <v>6.9132215291812429E-3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 ca="1">-_xlfn.NORM.S.INV(IF(AS201=0,0.01%,AS201))</f>
        <v>2.4617411069007353</v>
      </c>
      <c r="BB201" s="10"/>
      <c r="BC201" s="10"/>
      <c r="BG201" t="s">
        <v>2</v>
      </c>
      <c r="BH201" s="10"/>
      <c r="BI201" s="10">
        <f ca="1">BA201-$BA$5</f>
        <v>0.36236713735817672</v>
      </c>
      <c r="BJ201" s="10"/>
      <c r="BK201" s="10"/>
    </row>
    <row r="202" spans="1:64">
      <c r="A202" s="11"/>
      <c r="B202" t="s">
        <v>1</v>
      </c>
      <c r="C202" s="1">
        <v>0</v>
      </c>
      <c r="D202" s="1">
        <f ca="1">(1-F202)/3</f>
        <v>8.7023971858263646E-2</v>
      </c>
      <c r="E202" s="1">
        <f ca="1">(1-F202)/3*2</f>
        <v>0.17404794371652729</v>
      </c>
      <c r="F202" s="1">
        <f ca="1">HLOOKUP(A199,XBD_part!$2:$7,4,0)</f>
        <v>0.73892808442520908</v>
      </c>
      <c r="G202" s="1">
        <v>0</v>
      </c>
      <c r="H202" s="1">
        <v>0</v>
      </c>
      <c r="K202" t="s">
        <v>1</v>
      </c>
      <c r="L202" s="1">
        <f t="shared" ref="L202:L204" ca="1" si="189">IF(TYPE(D202)=1,IF(D202&gt;100%,100%,IF(D202&lt;0,0,D202)),D202)</f>
        <v>8.7023971858263646E-2</v>
      </c>
      <c r="M202" s="1">
        <f t="shared" ca="1" si="186"/>
        <v>0.17404794371652729</v>
      </c>
      <c r="N202" s="1">
        <f t="shared" ca="1" si="186"/>
        <v>0.73892808442520908</v>
      </c>
      <c r="O202" s="1">
        <f t="shared" si="186"/>
        <v>0</v>
      </c>
      <c r="P202" s="1">
        <f t="shared" si="186"/>
        <v>0</v>
      </c>
      <c r="S202" t="s">
        <v>1</v>
      </c>
      <c r="T202" s="1">
        <f t="shared" ref="T202:T204" ca="1" si="190">IFERROR(L202/SUM($L202:$P202),"")</f>
        <v>8.7023971858263646E-2</v>
      </c>
      <c r="U202" s="1">
        <f t="shared" ca="1" si="187"/>
        <v>0.17404794371652729</v>
      </c>
      <c r="V202" s="1">
        <f t="shared" ca="1" si="187"/>
        <v>0.73892808442520908</v>
      </c>
      <c r="W202" s="1">
        <f t="shared" ca="1" si="187"/>
        <v>0</v>
      </c>
      <c r="X202" s="1">
        <f t="shared" ca="1" si="187"/>
        <v>0</v>
      </c>
      <c r="AA202" t="s">
        <v>1</v>
      </c>
      <c r="AB202" s="1">
        <f t="shared" ref="AB202:AB204" ca="1" si="191">IFERROR(T202,"")</f>
        <v>8.7023971858263646E-2</v>
      </c>
      <c r="AC202" s="1">
        <f t="shared" ca="1" si="188"/>
        <v>0.17404794371652729</v>
      </c>
      <c r="AD202" s="1">
        <f t="shared" ca="1" si="188"/>
        <v>0.73892808442520908</v>
      </c>
      <c r="AE202" s="1">
        <f t="shared" ca="1" si="188"/>
        <v>0</v>
      </c>
      <c r="AF202" s="1">
        <f t="shared" ca="1" si="188"/>
        <v>0</v>
      </c>
      <c r="AI202" t="s">
        <v>1</v>
      </c>
      <c r="AJ202" s="1">
        <f ca="1">IF(AB202="","",(SUM(AB202)))</f>
        <v>8.7023971858263646E-2</v>
      </c>
      <c r="AK202" s="1">
        <f ca="1">IFERROR(AC202,"")</f>
        <v>0.17404794371652729</v>
      </c>
      <c r="AL202" s="1">
        <f ca="1">IF(AD202="","",(SUM(AD202:AF202)))</f>
        <v>0.73892808442520908</v>
      </c>
      <c r="AM202" s="1">
        <v>0</v>
      </c>
      <c r="AN202" s="1">
        <v>0</v>
      </c>
      <c r="AP202" s="34">
        <f ca="1">IF(AK202&gt;=MAX(AJ202,AL202),0,(MAX(AJ202,AL202)-AK202)/(2*MAX(AJ202,AL202)+MIN(AJ202,AL202)))</f>
        <v>0.36097342282896278</v>
      </c>
      <c r="AQ202" t="s">
        <v>1</v>
      </c>
      <c r="AR202" s="1">
        <f ca="1">IF(AK202="",AR195,AJ202*(1-$AP202))</f>
        <v>5.561063086841489E-2</v>
      </c>
      <c r="AS202" s="1">
        <f ca="1">IF(AK202="",AS195,AK202+AJ202*$AP202+AL202*$AP202)</f>
        <v>0.47219468456579261</v>
      </c>
      <c r="AT202" s="1">
        <f ca="1">IF(AK202="",AT195,AL202*(1-$AP202))</f>
        <v>0.47219468456579261</v>
      </c>
      <c r="AU202" s="1">
        <v>0</v>
      </c>
      <c r="AV202" s="1">
        <v>0</v>
      </c>
      <c r="AW202" s="1"/>
      <c r="AY202" t="s">
        <v>1</v>
      </c>
      <c r="AZ202" s="10">
        <f ca="1">_xlfn.NORM.S.INV(IF(AR202=0,0.01%,AR202))</f>
        <v>-1.5927278288407281</v>
      </c>
      <c r="BA202" s="10"/>
      <c r="BB202" s="10">
        <f ca="1">-_xlfn.NORM.S.INV(IF(AT202=0,0.01%,AT202))</f>
        <v>6.9754114953522905E-2</v>
      </c>
      <c r="BC202" s="10"/>
      <c r="BG202" t="s">
        <v>1</v>
      </c>
      <c r="BH202" s="10">
        <f ca="1">AZ202-$AZ$6</f>
        <v>-0.11518050858658402</v>
      </c>
      <c r="BI202" s="10"/>
      <c r="BJ202" s="10">
        <f ca="1">BB202-$BB$6</f>
        <v>-1.7794419967583686E-2</v>
      </c>
      <c r="BK202" s="10"/>
    </row>
    <row r="203" spans="1:64">
      <c r="A203" s="11"/>
      <c r="B203" t="s">
        <v>0</v>
      </c>
      <c r="C203" s="1">
        <v>0</v>
      </c>
      <c r="D203" s="1">
        <v>0</v>
      </c>
      <c r="E203" s="1">
        <f ca="1">(1-G203)/3</f>
        <v>5.8606853910412426E-2</v>
      </c>
      <c r="F203" s="1">
        <f ca="1">(1-G203)/3*2</f>
        <v>0.11721370782082485</v>
      </c>
      <c r="G203" s="1">
        <f ca="1">HLOOKUP(A199,XBD_part!$2:$7,5,0)</f>
        <v>0.82417943826876272</v>
      </c>
      <c r="H203" s="1">
        <v>0</v>
      </c>
      <c r="K203" t="s">
        <v>0</v>
      </c>
      <c r="L203" s="1">
        <f t="shared" si="189"/>
        <v>0</v>
      </c>
      <c r="M203" s="1">
        <f t="shared" ca="1" si="186"/>
        <v>5.8606853910412426E-2</v>
      </c>
      <c r="N203" s="1">
        <f t="shared" ca="1" si="186"/>
        <v>0.11721370782082485</v>
      </c>
      <c r="O203" s="1">
        <f t="shared" ca="1" si="186"/>
        <v>0.82417943826876272</v>
      </c>
      <c r="P203" s="1">
        <f t="shared" si="186"/>
        <v>0</v>
      </c>
      <c r="S203" t="s">
        <v>0</v>
      </c>
      <c r="T203" s="1">
        <f t="shared" ca="1" si="190"/>
        <v>0</v>
      </c>
      <c r="U203" s="1">
        <f t="shared" ca="1" si="187"/>
        <v>5.8606853910412426E-2</v>
      </c>
      <c r="V203" s="1">
        <f t="shared" ca="1" si="187"/>
        <v>0.11721370782082485</v>
      </c>
      <c r="W203" s="1">
        <f t="shared" ca="1" si="187"/>
        <v>0.82417943826876272</v>
      </c>
      <c r="X203" s="1">
        <f t="shared" ca="1" si="187"/>
        <v>0</v>
      </c>
      <c r="AA203" t="s">
        <v>0</v>
      </c>
      <c r="AB203" s="1">
        <f t="shared" ca="1" si="191"/>
        <v>0</v>
      </c>
      <c r="AC203" s="1">
        <f t="shared" ca="1" si="188"/>
        <v>5.8606853910412426E-2</v>
      </c>
      <c r="AD203" s="1">
        <f t="shared" ca="1" si="188"/>
        <v>0.11721370782082485</v>
      </c>
      <c r="AE203" s="1">
        <f t="shared" ca="1" si="188"/>
        <v>0.82417943826876272</v>
      </c>
      <c r="AF203" s="1">
        <f t="shared" ca="1" si="188"/>
        <v>0</v>
      </c>
      <c r="AI203" t="s">
        <v>0</v>
      </c>
      <c r="AJ203" s="1">
        <v>0</v>
      </c>
      <c r="AK203" s="1">
        <f ca="1">IF(AC203="","",(SUM(AB203:AC203)))</f>
        <v>5.8606853910412426E-2</v>
      </c>
      <c r="AL203" s="1">
        <f ca="1">IFERROR(AD203,"")</f>
        <v>0.11721370782082485</v>
      </c>
      <c r="AM203" s="1">
        <f ca="1">IF(AE203="","",(SUM(AE203:AF203)))</f>
        <v>0.82417943826876272</v>
      </c>
      <c r="AN203" s="1">
        <v>0</v>
      </c>
      <c r="AP203" s="34">
        <f ca="1">IF(AL203&gt;=MAX(AK203,AM203),0,(MAX(AK203,AM203)-AL203)/(2*MAX(AK203,AM203)+MIN(AK203,AM203)))</f>
        <v>0.41416515741204574</v>
      </c>
      <c r="AQ203" t="s">
        <v>0</v>
      </c>
      <c r="AR203" s="1">
        <v>0</v>
      </c>
      <c r="AS203" s="1">
        <f ca="1">IF(AL203="",AS196,AK203*(1-$AP203))</f>
        <v>3.4333937035181693E-2</v>
      </c>
      <c r="AT203" s="1">
        <f ca="1">IF(AL203="",AT196,AL203+AK203*$AP203+AM203*$AP203)</f>
        <v>0.48283303148240908</v>
      </c>
      <c r="AU203" s="1">
        <f ca="1">IF(AL203="",AU196,AM203*(1-$AP203))</f>
        <v>0.48283303148240919</v>
      </c>
      <c r="AV203" s="1">
        <v>0</v>
      </c>
      <c r="AW203" s="1"/>
      <c r="AY203" t="s">
        <v>0</v>
      </c>
      <c r="AZ203" s="10"/>
      <c r="BA203" s="10">
        <f ca="1">_xlfn.NORM.S.INV(IF(AS203=0,0.01%,AS203))</f>
        <v>-1.8205987429002803</v>
      </c>
      <c r="BB203" s="10"/>
      <c r="BC203" s="10">
        <f ca="1">-_xlfn.NORM.S.INV(IF(AU203=0,0.01%,AU203))</f>
        <v>4.3044497329474379E-2</v>
      </c>
      <c r="BG203" t="s">
        <v>0</v>
      </c>
      <c r="BH203" s="10"/>
      <c r="BI203" s="10">
        <f ca="1">BA203-$BA$7</f>
        <v>0.16301582712672102</v>
      </c>
      <c r="BJ203" s="10"/>
      <c r="BK203" s="10">
        <f ca="1">BC203-$BC$7</f>
        <v>1.3400013786264636E-2</v>
      </c>
    </row>
    <row r="204" spans="1:64">
      <c r="A204" s="11"/>
      <c r="B204" t="s">
        <v>42</v>
      </c>
      <c r="C204" s="1">
        <v>0</v>
      </c>
      <c r="D204" s="1">
        <v>0</v>
      </c>
      <c r="E204" s="1">
        <v>0</v>
      </c>
      <c r="F204" s="1">
        <f ca="1">(1-H204)/3</f>
        <v>1.6450117772205768E-2</v>
      </c>
      <c r="G204" s="1">
        <f ca="1">(1-H204)/3*2</f>
        <v>3.2900235544411537E-2</v>
      </c>
      <c r="H204" s="1">
        <f ca="1">MIN(HLOOKUP(A199,XBD_part!$2:$7,6,0),1)</f>
        <v>0.9506496466833827</v>
      </c>
      <c r="K204" t="s">
        <v>42</v>
      </c>
      <c r="L204" s="1">
        <f t="shared" si="189"/>
        <v>0</v>
      </c>
      <c r="M204" s="1">
        <f t="shared" si="186"/>
        <v>0</v>
      </c>
      <c r="N204" s="1">
        <f t="shared" ca="1" si="186"/>
        <v>1.6450117772205768E-2</v>
      </c>
      <c r="O204" s="1">
        <f t="shared" ca="1" si="186"/>
        <v>3.2900235544411537E-2</v>
      </c>
      <c r="P204" s="1">
        <f t="shared" ca="1" si="186"/>
        <v>0.9506496466833827</v>
      </c>
      <c r="S204" t="s">
        <v>42</v>
      </c>
      <c r="T204" s="1">
        <f t="shared" ca="1" si="190"/>
        <v>0</v>
      </c>
      <c r="U204" s="1">
        <f t="shared" ca="1" si="187"/>
        <v>0</v>
      </c>
      <c r="V204" s="1">
        <f t="shared" ca="1" si="187"/>
        <v>1.6450117772205768E-2</v>
      </c>
      <c r="W204" s="1">
        <f t="shared" ca="1" si="187"/>
        <v>3.2900235544411537E-2</v>
      </c>
      <c r="X204" s="1">
        <f t="shared" ca="1" si="187"/>
        <v>0.9506496466833827</v>
      </c>
      <c r="AA204" t="s">
        <v>42</v>
      </c>
      <c r="AB204" s="1">
        <f t="shared" ca="1" si="191"/>
        <v>0</v>
      </c>
      <c r="AC204" s="1">
        <f t="shared" ca="1" si="188"/>
        <v>0</v>
      </c>
      <c r="AD204" s="1">
        <f t="shared" ca="1" si="188"/>
        <v>1.6450117772205768E-2</v>
      </c>
      <c r="AE204" s="1">
        <f t="shared" ca="1" si="188"/>
        <v>3.2900235544411537E-2</v>
      </c>
      <c r="AF204" s="1">
        <f t="shared" ca="1" si="188"/>
        <v>0.9506496466833827</v>
      </c>
      <c r="AI204" t="s">
        <v>42</v>
      </c>
      <c r="AJ204" s="1">
        <v>0</v>
      </c>
      <c r="AK204" s="1">
        <v>0</v>
      </c>
      <c r="AL204" s="1">
        <f ca="1">IF(AD204="","",(SUM(AB204:AD204)))</f>
        <v>1.6450117772205768E-2</v>
      </c>
      <c r="AM204" s="1">
        <f ca="1">IFERROR(AE204,"")</f>
        <v>3.2900235544411537E-2</v>
      </c>
      <c r="AN204" s="1">
        <f ca="1">IF(AF204="","",(SUM(AF204)))</f>
        <v>0.9506496466833827</v>
      </c>
      <c r="AP204" s="34">
        <f ca="1">IF(AM204&gt;=MAX(AL204,AN204),0,(MAX(AL204,AN204)-AM204)/(2*MAX(AL204,AN204)+MIN(AL204,AN204)))</f>
        <v>0.47855543889538221</v>
      </c>
      <c r="AQ204" t="s">
        <v>42</v>
      </c>
      <c r="AR204" s="1">
        <v>0</v>
      </c>
      <c r="AS204" s="1">
        <v>0</v>
      </c>
      <c r="AT204" s="1">
        <f ca="1">IF(AM204="",AT197,AL204*(1-$AP204))</f>
        <v>8.5778244418471105E-3</v>
      </c>
      <c r="AU204" s="1">
        <f ca="1">IF(AM204="",AU197,AM204+AL204*$AP204+AN204*$AP204)</f>
        <v>0.49571108777907641</v>
      </c>
      <c r="AV204" s="1">
        <f ca="1">IF(AM204="",AV197,AN204*(1-$AP204))</f>
        <v>0.49571108777907646</v>
      </c>
      <c r="AW204" s="1"/>
      <c r="AY204" t="s">
        <v>42</v>
      </c>
      <c r="AZ204" s="10"/>
      <c r="BA204" s="10"/>
      <c r="BB204" s="10">
        <f ca="1">_xlfn.NORM.S.INV(IF(AT204=0,0.01%,AT204))</f>
        <v>-2.3833548409257488</v>
      </c>
      <c r="BC204" s="10"/>
      <c r="BD204" s="10">
        <f ca="1">-_xlfn.NORM.S.INV(IF(AV204=0,0.01%,AV204))</f>
        <v>1.0750915739183051E-2</v>
      </c>
      <c r="BG204" t="s">
        <v>42</v>
      </c>
      <c r="BH204" s="10"/>
      <c r="BI204" s="10"/>
      <c r="BJ204" s="10">
        <f ca="1">BB204-$BB$8</f>
        <v>-0.1756292021481447</v>
      </c>
      <c r="BK204" s="10"/>
      <c r="BL204" s="10">
        <f ca="1">BD204-$BD$8</f>
        <v>-6.3347206105563436E-3</v>
      </c>
    </row>
    <row r="206" spans="1:64">
      <c r="A206" s="9">
        <f ca="1">IF(RIGHT(A199,2)="12",(VALUE(LEFT(A199,4))+1)*100+1,A199+1)</f>
        <v>202006</v>
      </c>
      <c r="J206" s="9">
        <f ca="1">$A206</f>
        <v>202006</v>
      </c>
      <c r="R206" s="9">
        <f ca="1">$A206</f>
        <v>202006</v>
      </c>
      <c r="Z206" s="9">
        <f ca="1">$A206</f>
        <v>202006</v>
      </c>
      <c r="AH206" s="9">
        <f ca="1">$A206</f>
        <v>202006</v>
      </c>
      <c r="AP206" s="9">
        <f ca="1">$A206</f>
        <v>202006</v>
      </c>
      <c r="AX206" s="9">
        <f ca="1">$A206</f>
        <v>202006</v>
      </c>
      <c r="BF206" s="9">
        <f ca="1">$A206</f>
        <v>202006</v>
      </c>
    </row>
    <row r="207" spans="1:64">
      <c r="A207" s="11"/>
      <c r="C207" t="s">
        <v>33</v>
      </c>
      <c r="D207" t="s">
        <v>2</v>
      </c>
      <c r="E207" t="s">
        <v>1</v>
      </c>
      <c r="F207" t="s">
        <v>0</v>
      </c>
      <c r="G207" t="s">
        <v>42</v>
      </c>
      <c r="H207" t="s">
        <v>32</v>
      </c>
      <c r="L207" t="s">
        <v>2</v>
      </c>
      <c r="M207" t="s">
        <v>1</v>
      </c>
      <c r="N207" t="s">
        <v>0</v>
      </c>
      <c r="O207" t="s">
        <v>42</v>
      </c>
      <c r="P207" t="s">
        <v>32</v>
      </c>
      <c r="T207" t="s">
        <v>2</v>
      </c>
      <c r="U207" t="s">
        <v>1</v>
      </c>
      <c r="V207" t="s">
        <v>0</v>
      </c>
      <c r="W207" t="s">
        <v>42</v>
      </c>
      <c r="X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 ca="1">AVERAGE(BH208:BL211)</f>
        <v>-6.0966986207396788E-2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/>
      <c r="B208" t="s">
        <v>2</v>
      </c>
      <c r="C208" s="1">
        <v>0.05</v>
      </c>
      <c r="D208" s="1">
        <f ca="1">1-C208-E208</f>
        <v>0.94276317467150539</v>
      </c>
      <c r="E208" s="1">
        <f ca="1">HLOOKUP(A206,XBD_part!$2:$7,3,0)</f>
        <v>7.2368253284945195E-3</v>
      </c>
      <c r="F208" s="1">
        <v>0</v>
      </c>
      <c r="G208" s="1">
        <v>0</v>
      </c>
      <c r="H208" s="1">
        <v>0</v>
      </c>
      <c r="K208" t="s">
        <v>2</v>
      </c>
      <c r="L208" s="1">
        <f ca="1">IF(TYPE(D208)=1,IF(D208&gt;100%,100%,IF(D208&lt;0,0,D208)),D208)</f>
        <v>0.94276317467150539</v>
      </c>
      <c r="M208" s="1">
        <f t="shared" ref="M208:P211" ca="1" si="192">IF(TYPE(E208)=1,IF(E208&gt;100%,100%,IF(E208&lt;0,0,E208)),E208)</f>
        <v>7.2368253284945195E-3</v>
      </c>
      <c r="N208" s="1">
        <f t="shared" si="192"/>
        <v>0</v>
      </c>
      <c r="O208" s="1">
        <f t="shared" si="192"/>
        <v>0</v>
      </c>
      <c r="P208" s="1">
        <f t="shared" si="192"/>
        <v>0</v>
      </c>
      <c r="S208" t="s">
        <v>2</v>
      </c>
      <c r="T208" s="1">
        <f ca="1">IFERROR(L208/SUM($L208:$P208),"")</f>
        <v>0.9923822891279005</v>
      </c>
      <c r="U208" s="1">
        <f t="shared" ref="U208:X211" ca="1" si="193">IFERROR(M208/SUM($L208:$P208),"")</f>
        <v>7.6177108720994948E-3</v>
      </c>
      <c r="V208" s="1">
        <f t="shared" ca="1" si="193"/>
        <v>0</v>
      </c>
      <c r="W208" s="1">
        <f t="shared" ca="1" si="193"/>
        <v>0</v>
      </c>
      <c r="X208" s="1">
        <f t="shared" ca="1" si="193"/>
        <v>0</v>
      </c>
      <c r="AA208" t="s">
        <v>2</v>
      </c>
      <c r="AB208" s="1">
        <f ca="1">IFERROR(T208,"")</f>
        <v>0.9923822891279005</v>
      </c>
      <c r="AC208" s="1">
        <f t="shared" ref="AC208:AF211" ca="1" si="194">IFERROR(U208,"")</f>
        <v>7.6177108720994948E-3</v>
      </c>
      <c r="AD208" s="1">
        <f t="shared" ca="1" si="194"/>
        <v>0</v>
      </c>
      <c r="AE208" s="1">
        <f t="shared" ca="1" si="194"/>
        <v>0</v>
      </c>
      <c r="AF208" s="1">
        <f t="shared" ca="1" si="194"/>
        <v>0</v>
      </c>
      <c r="AI208" t="s">
        <v>2</v>
      </c>
      <c r="AJ208" s="1">
        <f ca="1">IFERROR(AB208,"")</f>
        <v>0.9923822891279005</v>
      </c>
      <c r="AK208" s="1">
        <f ca="1">IF(AC208="","",SUM(AC208:AF208))</f>
        <v>7.6177108720994948E-3</v>
      </c>
      <c r="AL208" s="1">
        <v>0</v>
      </c>
      <c r="AM208" s="1">
        <v>0</v>
      </c>
      <c r="AN208" s="1">
        <v>0</v>
      </c>
      <c r="AQ208" t="s">
        <v>2</v>
      </c>
      <c r="AR208" s="1">
        <f ca="1">IF(AJ208="",AR201,MAX(AJ208,50%))</f>
        <v>0.9923822891279005</v>
      </c>
      <c r="AS208" s="1">
        <f ca="1">IF(AK208="",AS201,MIN(AK208,50%))</f>
        <v>7.6177108720994948E-3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 ca="1">-_xlfn.NORM.S.INV(IF(AS208=0,0.01%,AS208))</f>
        <v>2.4267339999180648</v>
      </c>
      <c r="BB208" s="10"/>
      <c r="BC208" s="10"/>
      <c r="BG208" t="s">
        <v>2</v>
      </c>
      <c r="BH208" s="10"/>
      <c r="BI208" s="10">
        <f ca="1">BA208-$BA$5</f>
        <v>0.32736003037550621</v>
      </c>
      <c r="BJ208" s="10"/>
      <c r="BK208" s="10"/>
    </row>
    <row r="209" spans="1:64">
      <c r="A209" s="11"/>
      <c r="B209" t="s">
        <v>1</v>
      </c>
      <c r="C209" s="1">
        <v>0</v>
      </c>
      <c r="D209" s="1">
        <f ca="1">(1-F209)/3</f>
        <v>7.7328466554566752E-2</v>
      </c>
      <c r="E209" s="1">
        <f ca="1">(1-F209)/3*2</f>
        <v>0.1546569331091335</v>
      </c>
      <c r="F209" s="1">
        <f ca="1">HLOOKUP(A206,XBD_part!$2:$7,4,0)</f>
        <v>0.76801460033629976</v>
      </c>
      <c r="G209" s="1">
        <v>0</v>
      </c>
      <c r="H209" s="1">
        <v>0</v>
      </c>
      <c r="K209" t="s">
        <v>1</v>
      </c>
      <c r="L209" s="1">
        <f t="shared" ref="L209:L211" ca="1" si="195">IF(TYPE(D209)=1,IF(D209&gt;100%,100%,IF(D209&lt;0,0,D209)),D209)</f>
        <v>7.7328466554566752E-2</v>
      </c>
      <c r="M209" s="1">
        <f t="shared" ca="1" si="192"/>
        <v>0.1546569331091335</v>
      </c>
      <c r="N209" s="1">
        <f t="shared" ca="1" si="192"/>
        <v>0.76801460033629976</v>
      </c>
      <c r="O209" s="1">
        <f t="shared" si="192"/>
        <v>0</v>
      </c>
      <c r="P209" s="1">
        <f t="shared" si="192"/>
        <v>0</v>
      </c>
      <c r="S209" t="s">
        <v>1</v>
      </c>
      <c r="T209" s="1">
        <f t="shared" ref="T209:T211" ca="1" si="196">IFERROR(L209/SUM($L209:$P209),"")</f>
        <v>7.7328466554566752E-2</v>
      </c>
      <c r="U209" s="1">
        <f t="shared" ca="1" si="193"/>
        <v>0.1546569331091335</v>
      </c>
      <c r="V209" s="1">
        <f t="shared" ca="1" si="193"/>
        <v>0.76801460033629976</v>
      </c>
      <c r="W209" s="1">
        <f t="shared" ca="1" si="193"/>
        <v>0</v>
      </c>
      <c r="X209" s="1">
        <f t="shared" ca="1" si="193"/>
        <v>0</v>
      </c>
      <c r="AA209" t="s">
        <v>1</v>
      </c>
      <c r="AB209" s="1">
        <f t="shared" ref="AB209:AB211" ca="1" si="197">IFERROR(T209,"")</f>
        <v>7.7328466554566752E-2</v>
      </c>
      <c r="AC209" s="1">
        <f t="shared" ca="1" si="194"/>
        <v>0.1546569331091335</v>
      </c>
      <c r="AD209" s="1">
        <f t="shared" ca="1" si="194"/>
        <v>0.76801460033629976</v>
      </c>
      <c r="AE209" s="1">
        <f t="shared" ca="1" si="194"/>
        <v>0</v>
      </c>
      <c r="AF209" s="1">
        <f t="shared" ca="1" si="194"/>
        <v>0</v>
      </c>
      <c r="AI209" t="s">
        <v>1</v>
      </c>
      <c r="AJ209" s="1">
        <f ca="1">IF(AB209="","",(SUM(AB209)))</f>
        <v>7.7328466554566752E-2</v>
      </c>
      <c r="AK209" s="1">
        <f ca="1">IFERROR(AC209,"")</f>
        <v>0.1546569331091335</v>
      </c>
      <c r="AL209" s="1">
        <f ca="1">IF(AD209="","",(SUM(AD209:AF209)))</f>
        <v>0.76801460033629976</v>
      </c>
      <c r="AM209" s="1">
        <v>0</v>
      </c>
      <c r="AN209" s="1">
        <v>0</v>
      </c>
      <c r="AP209" s="34">
        <f ca="1">IF(AK209&gt;=MAX(AJ209,AL209),0,(MAX(AJ209,AL209)-AK209)/(2*MAX(AJ209,AL209)+MIN(AJ209,AL209)))</f>
        <v>0.38017463807720159</v>
      </c>
      <c r="AQ209" t="s">
        <v>1</v>
      </c>
      <c r="AR209" s="1">
        <f ca="1">IF(AK209="",AR202,AJ209*(1-$AP209))</f>
        <v>4.7930144769119352E-2</v>
      </c>
      <c r="AS209" s="1">
        <f ca="1">IF(AK209="",AS202,AK209+AJ209*$AP209+AL209*$AP209)</f>
        <v>0.47603492761544031</v>
      </c>
      <c r="AT209" s="1">
        <f ca="1">IF(AK209="",AT202,AL209*(1-$AP209))</f>
        <v>0.47603492761544042</v>
      </c>
      <c r="AU209" s="1">
        <v>0</v>
      </c>
      <c r="AV209" s="1">
        <v>0</v>
      </c>
      <c r="AW209" s="1"/>
      <c r="AY209" t="s">
        <v>1</v>
      </c>
      <c r="AZ209" s="10">
        <f ca="1">_xlfn.NORM.S.INV(IF(AR209=0,0.01%,AR209))</f>
        <v>-1.6652630367119254</v>
      </c>
      <c r="BA209" s="10"/>
      <c r="BB209" s="10">
        <f ca="1">-_xlfn.NORM.S.INV(IF(AT209=0,0.01%,AT209))</f>
        <v>6.0107702649015798E-2</v>
      </c>
      <c r="BC209" s="10"/>
      <c r="BG209" t="s">
        <v>1</v>
      </c>
      <c r="BH209" s="10">
        <f ca="1">AZ209-$AZ$6</f>
        <v>-0.1877157164577814</v>
      </c>
      <c r="BI209" s="10"/>
      <c r="BJ209" s="10">
        <f ca="1">BB209-$BB$6</f>
        <v>-2.7440832272090793E-2</v>
      </c>
      <c r="BK209" s="10"/>
    </row>
    <row r="210" spans="1:64">
      <c r="A210" s="11"/>
      <c r="B210" t="s">
        <v>0</v>
      </c>
      <c r="C210" s="1">
        <v>0</v>
      </c>
      <c r="D210" s="1">
        <v>0</v>
      </c>
      <c r="E210" s="1">
        <f ca="1">(1-G210)/3</f>
        <v>7.8094703200010844E-3</v>
      </c>
      <c r="F210" s="1">
        <f ca="1">(1-G210)/3*2</f>
        <v>1.5618940640002169E-2</v>
      </c>
      <c r="G210" s="1">
        <f ca="1">HLOOKUP(A206,XBD_part!$2:$7,5,0)</f>
        <v>0.97657158903999675</v>
      </c>
      <c r="H210" s="1">
        <v>0</v>
      </c>
      <c r="K210" t="s">
        <v>0</v>
      </c>
      <c r="L210" s="1">
        <f t="shared" si="195"/>
        <v>0</v>
      </c>
      <c r="M210" s="1">
        <f t="shared" ca="1" si="192"/>
        <v>7.8094703200010844E-3</v>
      </c>
      <c r="N210" s="1">
        <f t="shared" ca="1" si="192"/>
        <v>1.5618940640002169E-2</v>
      </c>
      <c r="O210" s="1">
        <f t="shared" ca="1" si="192"/>
        <v>0.97657158903999675</v>
      </c>
      <c r="P210" s="1">
        <f t="shared" si="192"/>
        <v>0</v>
      </c>
      <c r="S210" t="s">
        <v>0</v>
      </c>
      <c r="T210" s="1">
        <f t="shared" ca="1" si="196"/>
        <v>0</v>
      </c>
      <c r="U210" s="1">
        <f t="shared" ca="1" si="193"/>
        <v>7.8094703200010844E-3</v>
      </c>
      <c r="V210" s="1">
        <f t="shared" ca="1" si="193"/>
        <v>1.5618940640002169E-2</v>
      </c>
      <c r="W210" s="1">
        <f t="shared" ca="1" si="193"/>
        <v>0.97657158903999675</v>
      </c>
      <c r="X210" s="1">
        <f t="shared" ca="1" si="193"/>
        <v>0</v>
      </c>
      <c r="AA210" t="s">
        <v>0</v>
      </c>
      <c r="AB210" s="1">
        <f t="shared" ca="1" si="197"/>
        <v>0</v>
      </c>
      <c r="AC210" s="1">
        <f t="shared" ca="1" si="194"/>
        <v>7.8094703200010844E-3</v>
      </c>
      <c r="AD210" s="1">
        <f t="shared" ca="1" si="194"/>
        <v>1.5618940640002169E-2</v>
      </c>
      <c r="AE210" s="1">
        <f t="shared" ca="1" si="194"/>
        <v>0.97657158903999675</v>
      </c>
      <c r="AF210" s="1">
        <f t="shared" ca="1" si="194"/>
        <v>0</v>
      </c>
      <c r="AI210" t="s">
        <v>0</v>
      </c>
      <c r="AJ210" s="1">
        <v>0</v>
      </c>
      <c r="AK210" s="1">
        <f ca="1">IF(AC210="","",(SUM(AB210:AC210)))</f>
        <v>7.8094703200010844E-3</v>
      </c>
      <c r="AL210" s="1">
        <f ca="1">IFERROR(AD210,"")</f>
        <v>1.5618940640002169E-2</v>
      </c>
      <c r="AM210" s="1">
        <f ca="1">IF(AE210="","",(SUM(AE210:AF210)))</f>
        <v>0.97657158903999675</v>
      </c>
      <c r="AN210" s="1">
        <v>0</v>
      </c>
      <c r="AP210" s="34">
        <f ca="1">IF(AL210&gt;=MAX(AK210,AM210),0,(MAX(AK210,AM210)-AL210)/(2*MAX(AK210,AM210)+MIN(AK210,AM210)))</f>
        <v>0.49004378009028793</v>
      </c>
      <c r="AQ210" t="s">
        <v>0</v>
      </c>
      <c r="AR210" s="1">
        <v>0</v>
      </c>
      <c r="AS210" s="1">
        <f ca="1">IF(AL210="",AS203,AK210*(1-$AP210))</f>
        <v>3.9824879638848424E-3</v>
      </c>
      <c r="AT210" s="1">
        <f ca="1">IF(AL210="",AT203,AL210+AK210*$AP210+AM210*$AP210)</f>
        <v>0.49800875601805761</v>
      </c>
      <c r="AU210" s="1">
        <f ca="1">IF(AL210="",AU203,AM210*(1-$AP210))</f>
        <v>0.49800875601805755</v>
      </c>
      <c r="AV210" s="1">
        <v>0</v>
      </c>
      <c r="AW210" s="1"/>
      <c r="AY210" t="s">
        <v>0</v>
      </c>
      <c r="AZ210" s="10"/>
      <c r="BA210" s="10">
        <f ca="1">_xlfn.NORM.S.INV(IF(AS210=0,0.01%,AS210))</f>
        <v>-2.6535508893038555</v>
      </c>
      <c r="BB210" s="10"/>
      <c r="BC210" s="10">
        <f ca="1">-_xlfn.NORM.S.INV(IF(AU210=0,0.01%,AU210))</f>
        <v>4.9913291918843921E-3</v>
      </c>
      <c r="BG210" t="s">
        <v>0</v>
      </c>
      <c r="BH210" s="10"/>
      <c r="BI210" s="10">
        <f ca="1">BA210-$BA$7</f>
        <v>-0.66993631927685415</v>
      </c>
      <c r="BJ210" s="10"/>
      <c r="BK210" s="10">
        <f ca="1">BC210-$BC$7</f>
        <v>-2.4653154351325351E-2</v>
      </c>
    </row>
    <row r="211" spans="1:64">
      <c r="A211" s="11"/>
      <c r="B211" t="s">
        <v>42</v>
      </c>
      <c r="C211" s="1">
        <v>0</v>
      </c>
      <c r="D211" s="1">
        <v>0</v>
      </c>
      <c r="E211" s="1">
        <v>0</v>
      </c>
      <c r="F211" s="1">
        <f ca="1">(1-H211)/3</f>
        <v>3.5887204043628627E-2</v>
      </c>
      <c r="G211" s="1">
        <f ca="1">(1-H211)/3*2</f>
        <v>7.1774408087257255E-2</v>
      </c>
      <c r="H211" s="1">
        <f ca="1">MIN(HLOOKUP(A206,XBD_part!$2:$7,6,0),1)</f>
        <v>0.89233838786911412</v>
      </c>
      <c r="K211" t="s">
        <v>42</v>
      </c>
      <c r="L211" s="1">
        <f t="shared" si="195"/>
        <v>0</v>
      </c>
      <c r="M211" s="1">
        <f t="shared" si="192"/>
        <v>0</v>
      </c>
      <c r="N211" s="1">
        <f t="shared" ca="1" si="192"/>
        <v>3.5887204043628627E-2</v>
      </c>
      <c r="O211" s="1">
        <f t="shared" ca="1" si="192"/>
        <v>7.1774408087257255E-2</v>
      </c>
      <c r="P211" s="1">
        <f t="shared" ca="1" si="192"/>
        <v>0.89233838786911412</v>
      </c>
      <c r="S211" t="s">
        <v>42</v>
      </c>
      <c r="T211" s="1">
        <f t="shared" ca="1" si="196"/>
        <v>0</v>
      </c>
      <c r="U211" s="1">
        <f t="shared" ca="1" si="193"/>
        <v>0</v>
      </c>
      <c r="V211" s="1">
        <f t="shared" ca="1" si="193"/>
        <v>3.5887204043628627E-2</v>
      </c>
      <c r="W211" s="1">
        <f t="shared" ca="1" si="193"/>
        <v>7.1774408087257255E-2</v>
      </c>
      <c r="X211" s="1">
        <f t="shared" ca="1" si="193"/>
        <v>0.89233838786911412</v>
      </c>
      <c r="AA211" t="s">
        <v>42</v>
      </c>
      <c r="AB211" s="1">
        <f t="shared" ca="1" si="197"/>
        <v>0</v>
      </c>
      <c r="AC211" s="1">
        <f t="shared" ca="1" si="194"/>
        <v>0</v>
      </c>
      <c r="AD211" s="1">
        <f t="shared" ca="1" si="194"/>
        <v>3.5887204043628627E-2</v>
      </c>
      <c r="AE211" s="1">
        <f t="shared" ca="1" si="194"/>
        <v>7.1774408087257255E-2</v>
      </c>
      <c r="AF211" s="1">
        <f t="shared" ca="1" si="194"/>
        <v>0.89233838786911412</v>
      </c>
      <c r="AI211" t="s">
        <v>42</v>
      </c>
      <c r="AJ211" s="1">
        <v>0</v>
      </c>
      <c r="AK211" s="1">
        <v>0</v>
      </c>
      <c r="AL211" s="1">
        <f ca="1">IF(AD211="","",(SUM(AB211:AD211)))</f>
        <v>3.5887204043628627E-2</v>
      </c>
      <c r="AM211" s="1">
        <f ca="1">IFERROR(AE211,"")</f>
        <v>7.1774408087257255E-2</v>
      </c>
      <c r="AN211" s="1">
        <f ca="1">IF(AF211="","",(SUM(AF211)))</f>
        <v>0.89233838786911412</v>
      </c>
      <c r="AP211" s="34">
        <f ca="1">IF(AM211&gt;=MAX(AL211,AN211),0,(MAX(AL211,AN211)-AM211)/(2*MAX(AL211,AN211)+MIN(AL211,AN211)))</f>
        <v>0.45071966099218236</v>
      </c>
      <c r="AQ211" t="s">
        <v>42</v>
      </c>
      <c r="AR211" s="1">
        <v>0</v>
      </c>
      <c r="AS211" s="1">
        <v>0</v>
      </c>
      <c r="AT211" s="1">
        <f ca="1">IF(AM211="",AT204,AL211*(1-$AP211))</f>
        <v>1.9712135603127054E-2</v>
      </c>
      <c r="AU211" s="1">
        <f ca="1">IF(AM211="",AU204,AM211+AL211*$AP211+AN211*$AP211)</f>
        <v>0.49014393219843644</v>
      </c>
      <c r="AV211" s="1">
        <f ca="1">IF(AM211="",AV204,AN211*(1-$AP211))</f>
        <v>0.49014393219843644</v>
      </c>
      <c r="AW211" s="1"/>
      <c r="AY211" t="s">
        <v>42</v>
      </c>
      <c r="AZ211" s="10"/>
      <c r="BA211" s="10"/>
      <c r="BB211" s="10">
        <f ca="1">_xlfn.NORM.S.INV(IF(AT211=0,0.01%,AT211))</f>
        <v>-2.0597309258769543</v>
      </c>
      <c r="BC211" s="10"/>
      <c r="BD211" s="10">
        <f ca="1">-_xlfn.NORM.S.INV(IF(AV211=0,0.01%,AV211))</f>
        <v>2.4708011979857513E-2</v>
      </c>
      <c r="BG211" t="s">
        <v>42</v>
      </c>
      <c r="BH211" s="10"/>
      <c r="BI211" s="10"/>
      <c r="BJ211" s="10">
        <f ca="1">BB211-$BB$8</f>
        <v>0.14799471290064981</v>
      </c>
      <c r="BK211" s="10"/>
      <c r="BL211" s="10">
        <f ca="1">BD211-$BD$8</f>
        <v>7.6223756301181181E-3</v>
      </c>
    </row>
    <row r="213" spans="1:64">
      <c r="A213" s="9">
        <f ca="1">IF(RIGHT(A206,2)="12",(VALUE(LEFT(A206,4))+1)*100+1,A206+1)</f>
        <v>202007</v>
      </c>
      <c r="J213" s="9">
        <f ca="1">$A213</f>
        <v>202007</v>
      </c>
      <c r="R213" s="9">
        <f ca="1">$A213</f>
        <v>202007</v>
      </c>
      <c r="Z213" s="9">
        <f ca="1">$A213</f>
        <v>202007</v>
      </c>
      <c r="AH213" s="9">
        <f ca="1">$A213</f>
        <v>202007</v>
      </c>
      <c r="AP213" s="9">
        <f ca="1">$A213</f>
        <v>202007</v>
      </c>
      <c r="AX213" s="9">
        <f ca="1">$A213</f>
        <v>202007</v>
      </c>
      <c r="BF213" s="9">
        <f ca="1">$A213</f>
        <v>202007</v>
      </c>
    </row>
    <row r="214" spans="1:64">
      <c r="A214" s="11"/>
      <c r="C214" t="s">
        <v>33</v>
      </c>
      <c r="D214" t="s">
        <v>2</v>
      </c>
      <c r="E214" t="s">
        <v>1</v>
      </c>
      <c r="F214" t="s">
        <v>0</v>
      </c>
      <c r="G214" t="s">
        <v>42</v>
      </c>
      <c r="H214" t="s">
        <v>32</v>
      </c>
      <c r="L214" t="s">
        <v>2</v>
      </c>
      <c r="M214" t="s">
        <v>1</v>
      </c>
      <c r="N214" t="s">
        <v>0</v>
      </c>
      <c r="O214" t="s">
        <v>42</v>
      </c>
      <c r="P214" t="s">
        <v>32</v>
      </c>
      <c r="T214" t="s">
        <v>2</v>
      </c>
      <c r="U214" t="s">
        <v>1</v>
      </c>
      <c r="V214" t="s">
        <v>0</v>
      </c>
      <c r="W214" t="s">
        <v>42</v>
      </c>
      <c r="X214" t="s">
        <v>32</v>
      </c>
      <c r="AB214" t="s">
        <v>2</v>
      </c>
      <c r="AC214" t="s">
        <v>1</v>
      </c>
      <c r="AD214" t="s">
        <v>0</v>
      </c>
      <c r="AE214" t="s">
        <v>42</v>
      </c>
      <c r="AF214" t="s">
        <v>32</v>
      </c>
      <c r="AJ214" t="s">
        <v>2</v>
      </c>
      <c r="AK214" t="s">
        <v>1</v>
      </c>
      <c r="AL214" t="s">
        <v>0</v>
      </c>
      <c r="AM214" t="s">
        <v>42</v>
      </c>
      <c r="AN214" t="s">
        <v>32</v>
      </c>
      <c r="AP214" s="9" t="s">
        <v>72</v>
      </c>
      <c r="AR214" t="s">
        <v>2</v>
      </c>
      <c r="AS214" t="s">
        <v>1</v>
      </c>
      <c r="AT214" t="s">
        <v>0</v>
      </c>
      <c r="AU214" t="s">
        <v>42</v>
      </c>
      <c r="AV214" t="s">
        <v>32</v>
      </c>
      <c r="AZ214" t="s">
        <v>2</v>
      </c>
      <c r="BA214" t="s">
        <v>1</v>
      </c>
      <c r="BB214" t="s">
        <v>0</v>
      </c>
      <c r="BC214" t="s">
        <v>42</v>
      </c>
      <c r="BD214" t="s">
        <v>32</v>
      </c>
      <c r="BG214" s="12">
        <f ca="1">AVERAGE(BH215:BL218)</f>
        <v>1.0994025294046779E-2</v>
      </c>
      <c r="BH214" t="s">
        <v>2</v>
      </c>
      <c r="BI214" t="s">
        <v>1</v>
      </c>
      <c r="BJ214" t="s">
        <v>0</v>
      </c>
      <c r="BK214" t="s">
        <v>42</v>
      </c>
      <c r="BL214" t="s">
        <v>32</v>
      </c>
    </row>
    <row r="215" spans="1:64">
      <c r="A215" s="11"/>
      <c r="B215" t="s">
        <v>2</v>
      </c>
      <c r="C215" s="1">
        <v>0.05</v>
      </c>
      <c r="D215" s="1">
        <f ca="1">1-C215-E215</f>
        <v>0.93989641446638095</v>
      </c>
      <c r="E215" s="1">
        <f ca="1">HLOOKUP(A213,XBD_part!$2:$7,3,0)</f>
        <v>1.0103585533618998E-2</v>
      </c>
      <c r="F215" s="1">
        <v>0</v>
      </c>
      <c r="G215" s="1">
        <v>0</v>
      </c>
      <c r="H215" s="1">
        <v>0</v>
      </c>
      <c r="K215" t="s">
        <v>2</v>
      </c>
      <c r="L215" s="1">
        <f ca="1">IF(TYPE(D215)=1,IF(D215&gt;100%,100%,IF(D215&lt;0,0,D215)),D215)</f>
        <v>0.93989641446638095</v>
      </c>
      <c r="M215" s="1">
        <f t="shared" ref="M215:P218" ca="1" si="198">IF(TYPE(E215)=1,IF(E215&gt;100%,100%,IF(E215&lt;0,0,E215)),E215)</f>
        <v>1.0103585533618998E-2</v>
      </c>
      <c r="N215" s="1">
        <f t="shared" si="198"/>
        <v>0</v>
      </c>
      <c r="O215" s="1">
        <f t="shared" si="198"/>
        <v>0</v>
      </c>
      <c r="P215" s="1">
        <f t="shared" si="198"/>
        <v>0</v>
      </c>
      <c r="S215" t="s">
        <v>2</v>
      </c>
      <c r="T215" s="1">
        <f ca="1">IFERROR(L215/SUM($L215:$P215),"")</f>
        <v>0.98936464680671687</v>
      </c>
      <c r="U215" s="1">
        <f t="shared" ref="U215:X218" ca="1" si="199">IFERROR(M215/SUM($L215:$P215),"")</f>
        <v>1.0635353193283157E-2</v>
      </c>
      <c r="V215" s="1">
        <f t="shared" ca="1" si="199"/>
        <v>0</v>
      </c>
      <c r="W215" s="1">
        <f t="shared" ca="1" si="199"/>
        <v>0</v>
      </c>
      <c r="X215" s="1">
        <f t="shared" ca="1" si="199"/>
        <v>0</v>
      </c>
      <c r="AA215" t="s">
        <v>2</v>
      </c>
      <c r="AB215" s="1">
        <f ca="1">IFERROR(T215,"")</f>
        <v>0.98936464680671687</v>
      </c>
      <c r="AC215" s="1">
        <f t="shared" ref="AC215:AF218" ca="1" si="200">IFERROR(U215,"")</f>
        <v>1.0635353193283157E-2</v>
      </c>
      <c r="AD215" s="1">
        <f t="shared" ca="1" si="200"/>
        <v>0</v>
      </c>
      <c r="AE215" s="1">
        <f t="shared" ca="1" si="200"/>
        <v>0</v>
      </c>
      <c r="AF215" s="1">
        <f t="shared" ca="1" si="200"/>
        <v>0</v>
      </c>
      <c r="AI215" t="s">
        <v>2</v>
      </c>
      <c r="AJ215" s="1">
        <f ca="1">IFERROR(AB215,"")</f>
        <v>0.98936464680671687</v>
      </c>
      <c r="AK215" s="1">
        <f ca="1">IF(AC215="","",SUM(AC215:AF215))</f>
        <v>1.0635353193283157E-2</v>
      </c>
      <c r="AL215" s="1">
        <v>0</v>
      </c>
      <c r="AM215" s="1">
        <v>0</v>
      </c>
      <c r="AN215" s="1">
        <v>0</v>
      </c>
      <c r="AQ215" t="s">
        <v>2</v>
      </c>
      <c r="AR215" s="1">
        <f ca="1">IF(AJ215="",AR208,MAX(AJ215,50%))</f>
        <v>0.98936464680671687</v>
      </c>
      <c r="AS215" s="1">
        <f ca="1">IF(AK215="",AS208,MIN(AK215,50%))</f>
        <v>1.0635353193283157E-2</v>
      </c>
      <c r="AT215" s="1">
        <v>0</v>
      </c>
      <c r="AU215" s="1">
        <v>0</v>
      </c>
      <c r="AV215" s="1">
        <v>0</v>
      </c>
      <c r="AW215" s="1"/>
      <c r="AY215" t="s">
        <v>2</v>
      </c>
      <c r="AZ215" s="10"/>
      <c r="BA215" s="10">
        <f ca="1">-_xlfn.NORM.S.INV(IF(AS215=0,0.01%,AS215))</f>
        <v>2.3031446400143958</v>
      </c>
      <c r="BB215" s="10"/>
      <c r="BC215" s="10"/>
      <c r="BG215" t="s">
        <v>2</v>
      </c>
      <c r="BH215" s="10"/>
      <c r="BI215" s="10">
        <f ca="1">BA215-$BA$5</f>
        <v>0.20377067047183717</v>
      </c>
      <c r="BJ215" s="10"/>
      <c r="BK215" s="10"/>
    </row>
    <row r="216" spans="1:64">
      <c r="A216" s="11"/>
      <c r="B216" t="s">
        <v>1</v>
      </c>
      <c r="C216" s="1">
        <v>0</v>
      </c>
      <c r="D216" s="1">
        <f ca="1">(1-F216)/3</f>
        <v>0.10118833273316526</v>
      </c>
      <c r="E216" s="1">
        <f ca="1">(1-F216)/3*2</f>
        <v>0.20237666546633051</v>
      </c>
      <c r="F216" s="1">
        <f ca="1">HLOOKUP(A213,XBD_part!$2:$7,4,0)</f>
        <v>0.69643500180050422</v>
      </c>
      <c r="G216" s="1">
        <v>0</v>
      </c>
      <c r="H216" s="1">
        <v>0</v>
      </c>
      <c r="K216" t="s">
        <v>1</v>
      </c>
      <c r="L216" s="1">
        <f t="shared" ref="L216:L218" ca="1" si="201">IF(TYPE(D216)=1,IF(D216&gt;100%,100%,IF(D216&lt;0,0,D216)),D216)</f>
        <v>0.10118833273316526</v>
      </c>
      <c r="M216" s="1">
        <f t="shared" ca="1" si="198"/>
        <v>0.20237666546633051</v>
      </c>
      <c r="N216" s="1">
        <f t="shared" ca="1" si="198"/>
        <v>0.69643500180050422</v>
      </c>
      <c r="O216" s="1">
        <f t="shared" si="198"/>
        <v>0</v>
      </c>
      <c r="P216" s="1">
        <f t="shared" si="198"/>
        <v>0</v>
      </c>
      <c r="S216" t="s">
        <v>1</v>
      </c>
      <c r="T216" s="1">
        <f t="shared" ref="T216:T218" ca="1" si="202">IFERROR(L216/SUM($L216:$P216),"")</f>
        <v>0.10118833273316526</v>
      </c>
      <c r="U216" s="1">
        <f t="shared" ca="1" si="199"/>
        <v>0.20237666546633051</v>
      </c>
      <c r="V216" s="1">
        <f t="shared" ca="1" si="199"/>
        <v>0.69643500180050422</v>
      </c>
      <c r="W216" s="1">
        <f t="shared" ca="1" si="199"/>
        <v>0</v>
      </c>
      <c r="X216" s="1">
        <f t="shared" ca="1" si="199"/>
        <v>0</v>
      </c>
      <c r="AA216" t="s">
        <v>1</v>
      </c>
      <c r="AB216" s="1">
        <f t="shared" ref="AB216:AB218" ca="1" si="203">IFERROR(T216,"")</f>
        <v>0.10118833273316526</v>
      </c>
      <c r="AC216" s="1">
        <f t="shared" ca="1" si="200"/>
        <v>0.20237666546633051</v>
      </c>
      <c r="AD216" s="1">
        <f t="shared" ca="1" si="200"/>
        <v>0.69643500180050422</v>
      </c>
      <c r="AE216" s="1">
        <f t="shared" ca="1" si="200"/>
        <v>0</v>
      </c>
      <c r="AF216" s="1">
        <f t="shared" ca="1" si="200"/>
        <v>0</v>
      </c>
      <c r="AI216" t="s">
        <v>1</v>
      </c>
      <c r="AJ216" s="1">
        <f ca="1">IF(AB216="","",(SUM(AB216)))</f>
        <v>0.10118833273316526</v>
      </c>
      <c r="AK216" s="1">
        <f ca="1">IFERROR(AC216,"")</f>
        <v>0.20237666546633051</v>
      </c>
      <c r="AL216" s="1">
        <f ca="1">IF(AD216="","",(SUM(AD216:AF216)))</f>
        <v>0.69643500180050422</v>
      </c>
      <c r="AM216" s="1">
        <v>0</v>
      </c>
      <c r="AN216" s="1">
        <v>0</v>
      </c>
      <c r="AP216" s="34">
        <f ca="1">IF(AK216&gt;=MAX(AJ216,AL216),0,(MAX(AJ216,AL216)-AK216)/(2*MAX(AJ216,AL216)+MIN(AJ216,AL216)))</f>
        <v>0.33068209207037846</v>
      </c>
      <c r="AQ216" t="s">
        <v>1</v>
      </c>
      <c r="AR216" s="1">
        <f ca="1">IF(AK216="",AR209,AJ216*(1-$AP216))</f>
        <v>6.7727163171848612E-2</v>
      </c>
      <c r="AS216" s="1">
        <f ca="1">IF(AK216="",AS209,AK216+AJ216*$AP216+AL216*$AP216)</f>
        <v>0.46613641841407571</v>
      </c>
      <c r="AT216" s="1">
        <f ca="1">IF(AK216="",AT209,AL216*(1-$AP216))</f>
        <v>0.46613641841407571</v>
      </c>
      <c r="AU216" s="1">
        <v>0</v>
      </c>
      <c r="AV216" s="1">
        <v>0</v>
      </c>
      <c r="AW216" s="1"/>
      <c r="AY216" t="s">
        <v>1</v>
      </c>
      <c r="AZ216" s="10">
        <f ca="1">_xlfn.NORM.S.INV(IF(AR216=0,0.01%,AR216))</f>
        <v>-1.4929345262457747</v>
      </c>
      <c r="BA216" s="10"/>
      <c r="BB216" s="10">
        <f ca="1">-_xlfn.NORM.S.INV(IF(AT216=0,0.01%,AT216))</f>
        <v>8.4985602510912792E-2</v>
      </c>
      <c r="BC216" s="10"/>
      <c r="BG216" t="s">
        <v>1</v>
      </c>
      <c r="BH216" s="10">
        <f ca="1">AZ216-$AZ$6</f>
        <v>-1.5387205991630681E-2</v>
      </c>
      <c r="BI216" s="10"/>
      <c r="BJ216" s="10">
        <f ca="1">BB216-$BB$6</f>
        <v>-2.5629324101937995E-3</v>
      </c>
      <c r="BK216" s="10"/>
    </row>
    <row r="217" spans="1:64">
      <c r="A217" s="11"/>
      <c r="B217" t="s">
        <v>0</v>
      </c>
      <c r="C217" s="1">
        <v>0</v>
      </c>
      <c r="D217" s="1">
        <v>0</v>
      </c>
      <c r="E217" s="1">
        <f ca="1">(1-G217)/3</f>
        <v>4.0744399647558237E-2</v>
      </c>
      <c r="F217" s="1">
        <f ca="1">(1-G217)/3*2</f>
        <v>8.1488799295116474E-2</v>
      </c>
      <c r="G217" s="1">
        <f ca="1">HLOOKUP(A213,XBD_part!$2:$7,5,0)</f>
        <v>0.8777668010573253</v>
      </c>
      <c r="H217" s="1">
        <v>0</v>
      </c>
      <c r="K217" t="s">
        <v>0</v>
      </c>
      <c r="L217" s="1">
        <f t="shared" si="201"/>
        <v>0</v>
      </c>
      <c r="M217" s="1">
        <f t="shared" ca="1" si="198"/>
        <v>4.0744399647558237E-2</v>
      </c>
      <c r="N217" s="1">
        <f t="shared" ca="1" si="198"/>
        <v>8.1488799295116474E-2</v>
      </c>
      <c r="O217" s="1">
        <f t="shared" ca="1" si="198"/>
        <v>0.8777668010573253</v>
      </c>
      <c r="P217" s="1">
        <f t="shared" si="198"/>
        <v>0</v>
      </c>
      <c r="S217" t="s">
        <v>0</v>
      </c>
      <c r="T217" s="1">
        <f t="shared" ca="1" si="202"/>
        <v>0</v>
      </c>
      <c r="U217" s="1">
        <f t="shared" ca="1" si="199"/>
        <v>4.0744399647558237E-2</v>
      </c>
      <c r="V217" s="1">
        <f t="shared" ca="1" si="199"/>
        <v>8.1488799295116474E-2</v>
      </c>
      <c r="W217" s="1">
        <f t="shared" ca="1" si="199"/>
        <v>0.8777668010573253</v>
      </c>
      <c r="X217" s="1">
        <f t="shared" ca="1" si="199"/>
        <v>0</v>
      </c>
      <c r="AA217" t="s">
        <v>0</v>
      </c>
      <c r="AB217" s="1">
        <f t="shared" ca="1" si="203"/>
        <v>0</v>
      </c>
      <c r="AC217" s="1">
        <f t="shared" ca="1" si="200"/>
        <v>4.0744399647558237E-2</v>
      </c>
      <c r="AD217" s="1">
        <f t="shared" ca="1" si="200"/>
        <v>8.1488799295116474E-2</v>
      </c>
      <c r="AE217" s="1">
        <f t="shared" ca="1" si="200"/>
        <v>0.8777668010573253</v>
      </c>
      <c r="AF217" s="1">
        <f t="shared" ca="1" si="200"/>
        <v>0</v>
      </c>
      <c r="AI217" t="s">
        <v>0</v>
      </c>
      <c r="AJ217" s="1">
        <v>0</v>
      </c>
      <c r="AK217" s="1">
        <f ca="1">IF(AC217="","",(SUM(AB217:AC217)))</f>
        <v>4.0744399647558237E-2</v>
      </c>
      <c r="AL217" s="1">
        <f ca="1">IFERROR(AD217,"")</f>
        <v>8.1488799295116474E-2</v>
      </c>
      <c r="AM217" s="1">
        <f ca="1">IF(AE217="","",(SUM(AE217:AF217)))</f>
        <v>0.8777668010573253</v>
      </c>
      <c r="AN217" s="1">
        <v>0</v>
      </c>
      <c r="AP217" s="34">
        <f ca="1">IF(AL217&gt;=MAX(AK217,AM217),0,(MAX(AK217,AM217)-AL217)/(2*MAX(AK217,AM217)+MIN(AK217,AM217)))</f>
        <v>0.44329329924490168</v>
      </c>
      <c r="AQ217" t="s">
        <v>0</v>
      </c>
      <c r="AR217" s="1">
        <v>0</v>
      </c>
      <c r="AS217" s="1">
        <f ca="1">IF(AL217="",AS210,AK217*(1-$AP217))</f>
        <v>2.2682680302039338E-2</v>
      </c>
      <c r="AT217" s="1">
        <f ca="1">IF(AL217="",AT210,AL217+AK217*$AP217+AM217*$AP217)</f>
        <v>0.48865865984898033</v>
      </c>
      <c r="AU217" s="1">
        <f ca="1">IF(AL217="",AU210,AM217*(1-$AP217))</f>
        <v>0.48865865984898033</v>
      </c>
      <c r="AV217" s="1">
        <v>0</v>
      </c>
      <c r="AW217" s="1"/>
      <c r="AY217" t="s">
        <v>0</v>
      </c>
      <c r="AZ217" s="10"/>
      <c r="BA217" s="10">
        <f ca="1">_xlfn.NORM.S.INV(IF(AS217=0,0.01%,AS217))</f>
        <v>-2.0012508772673248</v>
      </c>
      <c r="BB217" s="10"/>
      <c r="BC217" s="10">
        <f ca="1">-_xlfn.NORM.S.INV(IF(AU217=0,0.01%,AU217))</f>
        <v>2.8432354210288151E-2</v>
      </c>
      <c r="BG217" t="s">
        <v>0</v>
      </c>
      <c r="BH217" s="10"/>
      <c r="BI217" s="10">
        <f ca="1">BA217-$BA$7</f>
        <v>-1.763630724032339E-2</v>
      </c>
      <c r="BJ217" s="10"/>
      <c r="BK217" s="10">
        <f ca="1">BC217-$BC$7</f>
        <v>-1.2121293329215924E-3</v>
      </c>
    </row>
    <row r="218" spans="1:64">
      <c r="A218" s="11"/>
      <c r="B218" t="s">
        <v>42</v>
      </c>
      <c r="C218" s="1">
        <v>0</v>
      </c>
      <c r="D218" s="1">
        <v>0</v>
      </c>
      <c r="E218" s="1">
        <v>0</v>
      </c>
      <c r="F218" s="1">
        <f ca="1">(1-H218)/3</f>
        <v>2.0649331087650141E-2</v>
      </c>
      <c r="G218" s="1">
        <f ca="1">(1-H218)/3*2</f>
        <v>4.1298662175300281E-2</v>
      </c>
      <c r="H218" s="1">
        <f ca="1">MIN(HLOOKUP(A213,XBD_part!$2:$7,6,0),1)</f>
        <v>0.93805200673704958</v>
      </c>
      <c r="K218" t="s">
        <v>42</v>
      </c>
      <c r="L218" s="1">
        <f t="shared" si="201"/>
        <v>0</v>
      </c>
      <c r="M218" s="1">
        <f t="shared" si="198"/>
        <v>0</v>
      </c>
      <c r="N218" s="1">
        <f t="shared" ca="1" si="198"/>
        <v>2.0649331087650141E-2</v>
      </c>
      <c r="O218" s="1">
        <f t="shared" ca="1" si="198"/>
        <v>4.1298662175300281E-2</v>
      </c>
      <c r="P218" s="1">
        <f t="shared" ca="1" si="198"/>
        <v>0.93805200673704958</v>
      </c>
      <c r="S218" t="s">
        <v>42</v>
      </c>
      <c r="T218" s="1">
        <f t="shared" ca="1" si="202"/>
        <v>0</v>
      </c>
      <c r="U218" s="1">
        <f t="shared" ca="1" si="199"/>
        <v>0</v>
      </c>
      <c r="V218" s="1">
        <f t="shared" ca="1" si="199"/>
        <v>2.0649331087650141E-2</v>
      </c>
      <c r="W218" s="1">
        <f t="shared" ca="1" si="199"/>
        <v>4.1298662175300281E-2</v>
      </c>
      <c r="X218" s="1">
        <f t="shared" ca="1" si="199"/>
        <v>0.93805200673704958</v>
      </c>
      <c r="AA218" t="s">
        <v>42</v>
      </c>
      <c r="AB218" s="1">
        <f t="shared" ca="1" si="203"/>
        <v>0</v>
      </c>
      <c r="AC218" s="1">
        <f t="shared" ca="1" si="200"/>
        <v>0</v>
      </c>
      <c r="AD218" s="1">
        <f t="shared" ca="1" si="200"/>
        <v>2.0649331087650141E-2</v>
      </c>
      <c r="AE218" s="1">
        <f t="shared" ca="1" si="200"/>
        <v>4.1298662175300281E-2</v>
      </c>
      <c r="AF218" s="1">
        <f t="shared" ca="1" si="200"/>
        <v>0.93805200673704958</v>
      </c>
      <c r="AI218" t="s">
        <v>42</v>
      </c>
      <c r="AJ218" s="1">
        <v>0</v>
      </c>
      <c r="AK218" s="1">
        <v>0</v>
      </c>
      <c r="AL218" s="1">
        <f ca="1">IF(AD218="","",(SUM(AB218:AD218)))</f>
        <v>2.0649331087650141E-2</v>
      </c>
      <c r="AM218" s="1">
        <f ca="1">IFERROR(AE218,"")</f>
        <v>4.1298662175300281E-2</v>
      </c>
      <c r="AN218" s="1">
        <f ca="1">IF(AF218="","",(SUM(AF218)))</f>
        <v>0.93805200673704958</v>
      </c>
      <c r="AP218" s="34">
        <f ca="1">IF(AM218&gt;=MAX(AL218,AN218),0,(MAX(AL218,AN218)-AM218)/(2*MAX(AL218,AN218)+MIN(AL218,AN218)))</f>
        <v>0.47278332057927486</v>
      </c>
      <c r="AQ218" t="s">
        <v>42</v>
      </c>
      <c r="AR218" s="1">
        <v>0</v>
      </c>
      <c r="AS218" s="1">
        <v>0</v>
      </c>
      <c r="AT218" s="1">
        <f ca="1">IF(AM218="",AT211,AL218*(1-$AP218))</f>
        <v>1.0886671768290057E-2</v>
      </c>
      <c r="AU218" s="1">
        <f ca="1">IF(AM218="",AU211,AM218+AL218*$AP218+AN218*$AP218)</f>
        <v>0.49455666411585497</v>
      </c>
      <c r="AV218" s="1">
        <f ca="1">IF(AM218="",AV211,AN218*(1-$AP218))</f>
        <v>0.49455666411585497</v>
      </c>
      <c r="AW218" s="1"/>
      <c r="AY218" t="s">
        <v>42</v>
      </c>
      <c r="AZ218" s="10"/>
      <c r="BA218" s="10"/>
      <c r="BB218" s="10">
        <f ca="1">_xlfn.NORM.S.INV(IF(AT218=0,0.01%,AT218))</f>
        <v>-2.2942987638934311</v>
      </c>
      <c r="BC218" s="10"/>
      <c r="BD218" s="10">
        <f ca="1">-_xlfn.NORM.S.INV(IF(AV218=0,0.01%,AV218))</f>
        <v>1.3644843027126175E-2</v>
      </c>
      <c r="BG218" t="s">
        <v>42</v>
      </c>
      <c r="BH218" s="10"/>
      <c r="BI218" s="10"/>
      <c r="BJ218" s="10">
        <f ca="1">BB218-$BB$8</f>
        <v>-8.6573125115827043E-2</v>
      </c>
      <c r="BK218" s="10"/>
      <c r="BL218" s="10">
        <f ca="1">BD218-$BD$8</f>
        <v>-3.4407933226132201E-3</v>
      </c>
    </row>
    <row r="222" spans="1:64">
      <c r="AJ222" s="1"/>
      <c r="AK222" s="1"/>
      <c r="AL222" s="1"/>
      <c r="AM222" s="1"/>
      <c r="AN222" s="1"/>
      <c r="AR222" s="1"/>
      <c r="AS222" s="1"/>
      <c r="AT222" s="1"/>
      <c r="AU222" s="1"/>
      <c r="AV222" s="1"/>
    </row>
    <row r="223" spans="1:64">
      <c r="AJ223" s="1"/>
      <c r="AK223" s="1"/>
      <c r="AL223" s="1"/>
      <c r="AM223" s="1"/>
      <c r="AN223" s="1"/>
      <c r="AP223" s="34"/>
      <c r="AR223" s="1"/>
      <c r="AS223" s="1"/>
      <c r="AT223" s="1"/>
      <c r="AU223" s="1"/>
      <c r="AV223" s="1"/>
    </row>
    <row r="224" spans="1:64">
      <c r="AJ224" s="1"/>
      <c r="AK224" s="1"/>
      <c r="AL224" s="1"/>
      <c r="AM224" s="1"/>
      <c r="AN224" s="1"/>
      <c r="AP224" s="34"/>
      <c r="AR224" s="1"/>
      <c r="AS224" s="1"/>
      <c r="AT224" s="1"/>
      <c r="AU224" s="1"/>
      <c r="AV224" s="1"/>
    </row>
    <row r="225" spans="36:48">
      <c r="AJ225" s="1"/>
      <c r="AK225" s="1"/>
      <c r="AL225" s="1"/>
      <c r="AM225" s="1"/>
      <c r="AN225" s="1"/>
      <c r="AP225" s="34"/>
      <c r="AR225" s="1"/>
      <c r="AS225" s="1"/>
      <c r="AT225" s="1"/>
      <c r="AU225" s="1"/>
      <c r="AV225" s="1"/>
    </row>
    <row r="229" spans="36:48">
      <c r="AJ229" s="1"/>
      <c r="AK229" s="1"/>
      <c r="AL229" s="1"/>
      <c r="AM229" s="1"/>
      <c r="AN229" s="1"/>
      <c r="AR229" s="1"/>
      <c r="AS229" s="1"/>
      <c r="AT229" s="1"/>
      <c r="AU229" s="1"/>
      <c r="AV229" s="1"/>
    </row>
    <row r="230" spans="36:48">
      <c r="AJ230" s="1"/>
      <c r="AK230" s="1"/>
      <c r="AL230" s="1"/>
      <c r="AM230" s="1"/>
      <c r="AN230" s="1"/>
      <c r="AP230" s="34"/>
      <c r="AR230" s="1"/>
      <c r="AS230" s="1"/>
      <c r="AT230" s="1"/>
      <c r="AU230" s="1"/>
      <c r="AV230" s="1"/>
    </row>
    <row r="231" spans="36:48">
      <c r="AJ231" s="1"/>
      <c r="AK231" s="1"/>
      <c r="AL231" s="1"/>
      <c r="AM231" s="1"/>
      <c r="AN231" s="1"/>
      <c r="AP231" s="34"/>
      <c r="AR231" s="1"/>
      <c r="AS231" s="1"/>
      <c r="AT231" s="1"/>
      <c r="AU231" s="1"/>
      <c r="AV231" s="1"/>
    </row>
    <row r="232" spans="36:48">
      <c r="AJ232" s="1"/>
      <c r="AK232" s="1"/>
      <c r="AL232" s="1"/>
      <c r="AM232" s="1"/>
      <c r="AN232" s="1"/>
      <c r="AP232" s="34"/>
      <c r="AR232" s="1"/>
      <c r="AS232" s="1"/>
      <c r="AT232" s="1"/>
      <c r="AU232" s="1"/>
      <c r="AV232" s="1"/>
    </row>
  </sheetData>
  <mergeCells count="13">
    <mergeCell ref="AP1:AV1"/>
    <mergeCell ref="AX1:BD1"/>
    <mergeCell ref="BF1:BL1"/>
    <mergeCell ref="A1:H1"/>
    <mergeCell ref="J1:P1"/>
    <mergeCell ref="R1:X1"/>
    <mergeCell ref="Z1:AF1"/>
    <mergeCell ref="AH1:AN1"/>
    <mergeCell ref="BN1:BT1"/>
    <mergeCell ref="BV1:CB1"/>
    <mergeCell ref="CD1:CJ1"/>
    <mergeCell ref="CL1:CR1"/>
    <mergeCell ref="CT1:CZ1"/>
  </mergeCells>
  <conditionalFormatting sqref="BG116">
    <cfRule type="cellIs" dxfId="190" priority="59" operator="greaterThan">
      <formula>0</formula>
    </cfRule>
    <cfRule type="cellIs" dxfId="189" priority="60" operator="lessThan">
      <formula>0</formula>
    </cfRule>
  </conditionalFormatting>
  <conditionalFormatting sqref="BG123">
    <cfRule type="cellIs" dxfId="188" priority="57" operator="greaterThan">
      <formula>0</formula>
    </cfRule>
    <cfRule type="cellIs" dxfId="187" priority="58" operator="lessThan">
      <formula>0</formula>
    </cfRule>
  </conditionalFormatting>
  <conditionalFormatting sqref="BG130">
    <cfRule type="cellIs" dxfId="186" priority="55" operator="greaterThan">
      <formula>0</formula>
    </cfRule>
    <cfRule type="cellIs" dxfId="185" priority="56" operator="lessThan">
      <formula>0</formula>
    </cfRule>
  </conditionalFormatting>
  <conditionalFormatting sqref="BG144">
    <cfRule type="cellIs" dxfId="184" priority="53" operator="greaterThan">
      <formula>0</formula>
    </cfRule>
    <cfRule type="cellIs" dxfId="183" priority="54" operator="lessThan">
      <formula>0</formula>
    </cfRule>
  </conditionalFormatting>
  <conditionalFormatting sqref="BG151">
    <cfRule type="cellIs" dxfId="182" priority="51" operator="greaterThan">
      <formula>0</formula>
    </cfRule>
    <cfRule type="cellIs" dxfId="181" priority="52" operator="lessThan">
      <formula>0</formula>
    </cfRule>
  </conditionalFormatting>
  <conditionalFormatting sqref="BG165">
    <cfRule type="cellIs" dxfId="180" priority="49" operator="greaterThan">
      <formula>0</formula>
    </cfRule>
    <cfRule type="cellIs" dxfId="179" priority="50" operator="lessThan">
      <formula>0</formula>
    </cfRule>
  </conditionalFormatting>
  <conditionalFormatting sqref="BG172">
    <cfRule type="cellIs" dxfId="178" priority="47" operator="greaterThan">
      <formula>0</formula>
    </cfRule>
    <cfRule type="cellIs" dxfId="177" priority="48" operator="lessThan">
      <formula>0</formula>
    </cfRule>
  </conditionalFormatting>
  <conditionalFormatting sqref="BG95">
    <cfRule type="cellIs" dxfId="176" priority="45" operator="greaterThan">
      <formula>0</formula>
    </cfRule>
    <cfRule type="cellIs" dxfId="175" priority="46" operator="lessThan">
      <formula>0</formula>
    </cfRule>
  </conditionalFormatting>
  <conditionalFormatting sqref="BG186">
    <cfRule type="cellIs" dxfId="174" priority="43" operator="greaterThan">
      <formula>0</formula>
    </cfRule>
    <cfRule type="cellIs" dxfId="173" priority="44" operator="lessThan">
      <formula>0</formula>
    </cfRule>
  </conditionalFormatting>
  <conditionalFormatting sqref="BG193">
    <cfRule type="cellIs" dxfId="172" priority="41" operator="greaterThan">
      <formula>0</formula>
    </cfRule>
    <cfRule type="cellIs" dxfId="171" priority="42" operator="lessThan">
      <formula>0</formula>
    </cfRule>
  </conditionalFormatting>
  <conditionalFormatting sqref="BG200">
    <cfRule type="cellIs" dxfId="170" priority="39" operator="greaterThan">
      <formula>0</formula>
    </cfRule>
    <cfRule type="cellIs" dxfId="169" priority="40" operator="lessThan">
      <formula>0</formula>
    </cfRule>
  </conditionalFormatting>
  <conditionalFormatting sqref="BG207">
    <cfRule type="cellIs" dxfId="168" priority="37" operator="greaterThan">
      <formula>0</formula>
    </cfRule>
    <cfRule type="cellIs" dxfId="167" priority="38" operator="lessThan">
      <formula>0</formula>
    </cfRule>
  </conditionalFormatting>
  <conditionalFormatting sqref="BG214">
    <cfRule type="cellIs" dxfId="166" priority="35" operator="greaterThan">
      <formula>0</formula>
    </cfRule>
    <cfRule type="cellIs" dxfId="165" priority="36" operator="lessThan">
      <formula>0</formula>
    </cfRule>
  </conditionalFormatting>
  <conditionalFormatting sqref="BG179">
    <cfRule type="cellIs" dxfId="164" priority="25" operator="greaterThan">
      <formula>0</formula>
    </cfRule>
    <cfRule type="cellIs" dxfId="163" priority="26" operator="lessThan">
      <formula>0</formula>
    </cfRule>
  </conditionalFormatting>
  <conditionalFormatting sqref="BG53">
    <cfRule type="cellIs" dxfId="162" priority="11" operator="greaterThan">
      <formula>0</formula>
    </cfRule>
    <cfRule type="cellIs" dxfId="161" priority="12" operator="lessThan">
      <formula>0</formula>
    </cfRule>
  </conditionalFormatting>
  <conditionalFormatting sqref="BG74">
    <cfRule type="cellIs" dxfId="160" priority="9" operator="greaterThan">
      <formula>0</formula>
    </cfRule>
    <cfRule type="cellIs" dxfId="159" priority="10" operator="lessThan">
      <formula>0</formula>
    </cfRule>
  </conditionalFormatting>
  <conditionalFormatting sqref="BG137">
    <cfRule type="cellIs" dxfId="158" priority="7" operator="greaterThan">
      <formula>0</formula>
    </cfRule>
    <cfRule type="cellIs" dxfId="157" priority="8" operator="lessThan">
      <formula>0</formula>
    </cfRule>
  </conditionalFormatting>
  <conditionalFormatting sqref="BG158">
    <cfRule type="cellIs" dxfId="156" priority="5" operator="greaterThan">
      <formula>0</formula>
    </cfRule>
    <cfRule type="cellIs" dxfId="155" priority="6" operator="lessThan">
      <formula>0</formula>
    </cfRule>
  </conditionalFormatting>
  <conditionalFormatting sqref="BG11">
    <cfRule type="cellIs" dxfId="154" priority="83" operator="greaterThan">
      <formula>0</formula>
    </cfRule>
    <cfRule type="cellIs" dxfId="153" priority="84" operator="lessThan">
      <formula>0</formula>
    </cfRule>
  </conditionalFormatting>
  <conditionalFormatting sqref="BG67">
    <cfRule type="cellIs" dxfId="152" priority="69" operator="greaterThan">
      <formula>0</formula>
    </cfRule>
    <cfRule type="cellIs" dxfId="151" priority="70" operator="lessThan">
      <formula>0</formula>
    </cfRule>
  </conditionalFormatting>
  <conditionalFormatting sqref="BG81">
    <cfRule type="cellIs" dxfId="150" priority="67" operator="greaterThan">
      <formula>0</formula>
    </cfRule>
    <cfRule type="cellIs" dxfId="149" priority="68" operator="lessThan">
      <formula>0</formula>
    </cfRule>
  </conditionalFormatting>
  <conditionalFormatting sqref="BG18">
    <cfRule type="cellIs" dxfId="148" priority="81" operator="greaterThan">
      <formula>0</formula>
    </cfRule>
    <cfRule type="cellIs" dxfId="147" priority="82" operator="lessThan">
      <formula>0</formula>
    </cfRule>
  </conditionalFormatting>
  <conditionalFormatting sqref="BG88">
    <cfRule type="cellIs" dxfId="146" priority="65" operator="greaterThan">
      <formula>0</formula>
    </cfRule>
    <cfRule type="cellIs" dxfId="145" priority="66" operator="lessThan">
      <formula>0</formula>
    </cfRule>
  </conditionalFormatting>
  <conditionalFormatting sqref="BG25">
    <cfRule type="cellIs" dxfId="144" priority="79" operator="greaterThan">
      <formula>0</formula>
    </cfRule>
    <cfRule type="cellIs" dxfId="143" priority="80" operator="lessThan">
      <formula>0</formula>
    </cfRule>
  </conditionalFormatting>
  <conditionalFormatting sqref="BG102">
    <cfRule type="cellIs" dxfId="142" priority="63" operator="greaterThan">
      <formula>0</formula>
    </cfRule>
    <cfRule type="cellIs" dxfId="141" priority="64" operator="lessThan">
      <formula>0</formula>
    </cfRule>
  </conditionalFormatting>
  <conditionalFormatting sqref="BG109">
    <cfRule type="cellIs" dxfId="140" priority="61" operator="greaterThan">
      <formula>0</formula>
    </cfRule>
    <cfRule type="cellIs" dxfId="139" priority="62" operator="lessThan">
      <formula>0</formula>
    </cfRule>
  </conditionalFormatting>
  <conditionalFormatting sqref="BG32">
    <cfRule type="cellIs" dxfId="138" priority="77" operator="greaterThan">
      <formula>0</formula>
    </cfRule>
    <cfRule type="cellIs" dxfId="137" priority="78" operator="lessThan">
      <formula>0</formula>
    </cfRule>
  </conditionalFormatting>
  <conditionalFormatting sqref="BG39">
    <cfRule type="cellIs" dxfId="136" priority="75" operator="greaterThan">
      <formula>0</formula>
    </cfRule>
    <cfRule type="cellIs" dxfId="135" priority="76" operator="lessThan">
      <formula>0</formula>
    </cfRule>
  </conditionalFormatting>
  <conditionalFormatting sqref="BG46">
    <cfRule type="cellIs" dxfId="134" priority="73" operator="greaterThan">
      <formula>0</formula>
    </cfRule>
    <cfRule type="cellIs" dxfId="133" priority="74" operator="lessThan">
      <formula>0</formula>
    </cfRule>
  </conditionalFormatting>
  <conditionalFormatting sqref="BG60">
    <cfRule type="cellIs" dxfId="132" priority="71" operator="greaterThan">
      <formula>0</formula>
    </cfRule>
    <cfRule type="cellIs" dxfId="131" priority="72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7D1FB-3BD8-49CD-B3E3-11F3883B010C}">
  <sheetPr>
    <tabColor theme="9" tint="-0.249977111117893"/>
  </sheetPr>
  <dimension ref="A1:CZ232"/>
  <sheetViews>
    <sheetView topLeftCell="BX1" workbookViewId="0">
      <pane ySplit="9" topLeftCell="A76" activePane="bottomLeft" state="frozen"/>
      <selection pane="bottomLeft" activeCell="CD2" sqref="CD1:CD1048576"/>
    </sheetView>
  </sheetViews>
  <sheetFormatPr defaultRowHeight="15"/>
  <cols>
    <col min="1" max="1" width="9.140625" style="9"/>
    <col min="10" max="10" width="9.140625" style="9"/>
    <col min="18" max="18" width="9.140625" style="9"/>
    <col min="26" max="26" width="9.140625" style="9"/>
    <col min="34" max="34" width="9.140625" style="9"/>
    <col min="42" max="42" width="9.140625" style="9"/>
    <col min="50" max="50" width="9.140625" style="9"/>
    <col min="58" max="58" width="9.140625" style="9"/>
  </cols>
  <sheetData>
    <row r="1" spans="1:104">
      <c r="A1" s="80" t="s">
        <v>36</v>
      </c>
      <c r="B1" s="80"/>
      <c r="C1" s="80"/>
      <c r="D1" s="80"/>
      <c r="E1" s="80"/>
      <c r="F1" s="80"/>
      <c r="G1" s="80"/>
      <c r="H1" s="80"/>
      <c r="J1" s="80" t="s">
        <v>75</v>
      </c>
      <c r="K1" s="80"/>
      <c r="L1" s="80"/>
      <c r="M1" s="80"/>
      <c r="N1" s="80"/>
      <c r="O1" s="80"/>
      <c r="P1" s="80"/>
      <c r="R1" s="80" t="s">
        <v>35</v>
      </c>
      <c r="S1" s="80"/>
      <c r="T1" s="80"/>
      <c r="U1" s="80"/>
      <c r="V1" s="80"/>
      <c r="W1" s="80"/>
      <c r="X1" s="80"/>
      <c r="Z1" s="80" t="s">
        <v>69</v>
      </c>
      <c r="AA1" s="80"/>
      <c r="AB1" s="80"/>
      <c r="AC1" s="80"/>
      <c r="AD1" s="80"/>
      <c r="AE1" s="80"/>
      <c r="AF1" s="80"/>
      <c r="AH1" s="80" t="s">
        <v>71</v>
      </c>
      <c r="AI1" s="80"/>
      <c r="AJ1" s="80"/>
      <c r="AK1" s="80"/>
      <c r="AL1" s="80"/>
      <c r="AM1" s="80"/>
      <c r="AN1" s="80"/>
      <c r="AP1" s="80" t="s">
        <v>70</v>
      </c>
      <c r="AQ1" s="80"/>
      <c r="AR1" s="80"/>
      <c r="AS1" s="80"/>
      <c r="AT1" s="80"/>
      <c r="AU1" s="80"/>
      <c r="AV1" s="80"/>
      <c r="AX1" s="81" t="s">
        <v>73</v>
      </c>
      <c r="AY1" s="81"/>
      <c r="AZ1" s="81"/>
      <c r="BA1" s="81"/>
      <c r="BB1" s="81"/>
      <c r="BC1" s="81"/>
      <c r="BD1" s="81"/>
      <c r="BF1" s="81" t="s">
        <v>74</v>
      </c>
      <c r="BG1" s="81"/>
      <c r="BH1" s="81"/>
      <c r="BI1" s="81"/>
      <c r="BJ1" s="81"/>
      <c r="BK1" s="81"/>
      <c r="BL1" s="81"/>
      <c r="BN1" s="82" t="s">
        <v>170</v>
      </c>
      <c r="BO1" s="82"/>
      <c r="BP1" s="82"/>
      <c r="BQ1" s="82"/>
      <c r="BR1" s="82"/>
      <c r="BS1" s="82"/>
      <c r="BT1" s="82"/>
      <c r="BV1" s="82" t="s">
        <v>171</v>
      </c>
      <c r="BW1" s="82"/>
      <c r="BX1" s="82"/>
      <c r="BY1" s="82"/>
      <c r="BZ1" s="82"/>
      <c r="CA1" s="82"/>
      <c r="CB1" s="82"/>
      <c r="CD1" s="83" t="s">
        <v>173</v>
      </c>
      <c r="CE1" s="83"/>
      <c r="CF1" s="83"/>
      <c r="CG1" s="83"/>
      <c r="CH1" s="83"/>
      <c r="CI1" s="83"/>
      <c r="CJ1" s="83"/>
      <c r="CL1" s="83" t="s">
        <v>174</v>
      </c>
      <c r="CM1" s="83"/>
      <c r="CN1" s="83"/>
      <c r="CO1" s="83"/>
      <c r="CP1" s="83"/>
      <c r="CQ1" s="83"/>
      <c r="CR1" s="83"/>
      <c r="CT1" s="83" t="s">
        <v>172</v>
      </c>
      <c r="CU1" s="83"/>
      <c r="CV1" s="83"/>
      <c r="CW1" s="83"/>
      <c r="CX1" s="83"/>
      <c r="CY1" s="83"/>
      <c r="CZ1" s="83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32</v>
      </c>
      <c r="BJ4" s="38">
        <f ca="1">COUNTIF(BG:BG,"&gt;0")</f>
        <v>16</v>
      </c>
      <c r="BK4" s="38">
        <f ca="1">COUNTIF(BG:BG,"&lt;0")</f>
        <v>16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AVERAGEIFS($AJ$10:$AJ$835,$AI$10:$AI$835,$AI5)</f>
        <v>0.98325450412107462</v>
      </c>
      <c r="AK5" s="1">
        <f ca="1">AVERAGEIFS($AK$10:$AK$835,$AI$10:$AI$835,$AI5)</f>
        <v>1.6745495878925126E-2</v>
      </c>
      <c r="AL5" s="1">
        <f>AVERAGEIFS($AL$10:$AL$835,$AI$10:$AI$835,$AI5)</f>
        <v>0</v>
      </c>
      <c r="AM5" s="1">
        <f>AVERAGEIFS($AM$10:$AM$835,$AI$10:$AI$835,$AI5)</f>
        <v>0</v>
      </c>
      <c r="AN5" s="1">
        <f>AVERAGEIFS($AN$10:$AN$835,$AI$10:$AI$835,$AI5)</f>
        <v>0</v>
      </c>
      <c r="AQ5" t="s">
        <v>2</v>
      </c>
      <c r="AR5" s="1">
        <f ca="1">MAX(AJ5,50%)</f>
        <v>0.98325450412107462</v>
      </c>
      <c r="AS5" s="1">
        <f ca="1">MIN(AK5,50%)</f>
        <v>1.6745495878925126E-2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2.1261473575639993</v>
      </c>
      <c r="BB5" s="10"/>
      <c r="BC5" s="10"/>
      <c r="BH5" s="10" t="s">
        <v>77</v>
      </c>
      <c r="BI5" s="37">
        <f ca="1">MIN(BG:BG)</f>
        <v>-0.40413541769495293</v>
      </c>
      <c r="BJ5" s="10"/>
      <c r="BK5" s="10"/>
      <c r="CE5" t="s">
        <v>2</v>
      </c>
      <c r="CF5" s="10"/>
      <c r="CG5" s="10">
        <f ca="1">per!U27</f>
        <v>2.1261473575639993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ca="1">AVERAGEIFS($AJ$10:$AJ$835,$AI$10:$AI$835,$AI6)</f>
        <v>0.1436759064439618</v>
      </c>
      <c r="AK6" s="1">
        <f ca="1">AVERAGEIFS($AK$10:$AK$835,$AI$10:$AI$835,$AI6)</f>
        <v>0.28735181288792361</v>
      </c>
      <c r="AL6" s="1">
        <f ca="1">AVERAGEIFS($AL$10:$AL$835,$AI$10:$AI$835,$AI6)</f>
        <v>0.56897228066811456</v>
      </c>
      <c r="AM6" s="1">
        <f>AVERAGEIFS($AM$10:$AM$835,$AI$10:$AI$835,$AI6)</f>
        <v>0</v>
      </c>
      <c r="AN6" s="1">
        <f>AVERAGEIFS($AN$10:$AN$835,$AI$10:$AI$835,$AI6)</f>
        <v>0</v>
      </c>
      <c r="AP6" s="34">
        <f ca="1">IF(AK6&gt;=MAX(AJ6,AL6),0,(MAX(AJ6,AL6)-AK6)/(2*MAX(AJ6,AL6)+MIN(AJ6,AL6)))</f>
        <v>0.21973780449056568</v>
      </c>
      <c r="AQ6" t="s">
        <v>1</v>
      </c>
      <c r="AR6" s="1">
        <f ca="1">AJ6*(1-$AP6)</f>
        <v>0.11210487820377373</v>
      </c>
      <c r="AS6" s="1">
        <f ca="1">AK6+AJ6*$AP6+AL6*$AP6</f>
        <v>0.44394756089811316</v>
      </c>
      <c r="AT6" s="1">
        <f ca="1">AL6*(1-$AP6)</f>
        <v>0.44394756089811316</v>
      </c>
      <c r="AU6" s="1">
        <v>0</v>
      </c>
      <c r="AV6" s="1">
        <v>0</v>
      </c>
      <c r="AY6" t="s">
        <v>1</v>
      </c>
      <c r="AZ6" s="10">
        <f ca="1">_xlfn.NORM.S.INV(IF(AR6=0,0.01%,AR6))</f>
        <v>-1.215409998672119</v>
      </c>
      <c r="BA6" s="10"/>
      <c r="BB6" s="10">
        <f ca="1">-_xlfn.NORM.S.INV(IF(AT6=0,0.01%,AT6))</f>
        <v>0.14096812704242101</v>
      </c>
      <c r="BC6" s="10"/>
      <c r="BH6" s="10" t="s">
        <v>78</v>
      </c>
      <c r="BI6" s="37">
        <f ca="1">MAX(BG:BG)</f>
        <v>0.14639016438072447</v>
      </c>
      <c r="BJ6" s="10"/>
      <c r="BK6" s="10"/>
      <c r="CE6" t="s">
        <v>1</v>
      </c>
      <c r="CF6" s="10">
        <f ca="1">per!T28</f>
        <v>-1.215409998672119</v>
      </c>
      <c r="CG6" s="10"/>
      <c r="CH6" s="10">
        <f ca="1">per!V28</f>
        <v>0.14096812704242101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AVERAGEIFS($AJ$10:$AJ$835,$AI$10:$AI$835,$AI7)</f>
        <v>0</v>
      </c>
      <c r="AK7" s="1">
        <f ca="1">AVERAGEIFS($AK$10:$AK$835,$AI$10:$AI$835,$AI7)</f>
        <v>5.548520005118724E-2</v>
      </c>
      <c r="AL7" s="1">
        <f ca="1">AVERAGEIFS($AL$10:$AL$835,$AI$10:$AI$835,$AI7)</f>
        <v>0.11097040010237448</v>
      </c>
      <c r="AM7" s="1">
        <f ca="1">AVERAGEIFS($AM$10:$AM$835,$AI$10:$AI$835,$AI7)</f>
        <v>0.83354439984643836</v>
      </c>
      <c r="AN7" s="1">
        <f>AVERAGEIFS($AN$10:$AN$835,$AI$10:$AI$835,$AI7)</f>
        <v>0</v>
      </c>
      <c r="AP7" s="34">
        <f ca="1">IF(AL7&gt;=MAX(AK7,AM7),0,(MAX(AK7,AM7)-AL7)/(2*MAX(AK7,AM7)+MIN(AK7,AM7)))</f>
        <v>0.41947341585988313</v>
      </c>
      <c r="AQ7" t="s">
        <v>0</v>
      </c>
      <c r="AR7" s="1">
        <v>0</v>
      </c>
      <c r="AS7" s="1">
        <f ca="1">AK7*(1-$AP7)</f>
        <v>3.2210633656046761E-2</v>
      </c>
      <c r="AT7" s="1">
        <f ca="1">AL7+AK7*$AP7+AM7*$AP7</f>
        <v>0.4838946831719767</v>
      </c>
      <c r="AU7" s="1">
        <f ca="1">AM7*(1-$AP7)</f>
        <v>0.48389468317197659</v>
      </c>
      <c r="AV7" s="1">
        <v>0</v>
      </c>
      <c r="AY7" t="s">
        <v>0</v>
      </c>
      <c r="AZ7" s="10"/>
      <c r="BA7" s="10">
        <f ca="1">_xlfn.NORM.S.INV(IF(AS7=0,0.01%,AS7))</f>
        <v>-1.8492531497926186</v>
      </c>
      <c r="BB7" s="10"/>
      <c r="BC7" s="10">
        <f ca="1">-_xlfn.NORM.S.INV(IF(AU7=0,0.01%,AU7))</f>
        <v>4.0381014239979814E-2</v>
      </c>
      <c r="BH7" s="10" t="s">
        <v>79</v>
      </c>
      <c r="BI7" s="37">
        <f ca="1">AVERAGE(BG:BG)</f>
        <v>-1.510211130304767E-2</v>
      </c>
      <c r="BJ7" s="10"/>
      <c r="BK7" s="10"/>
      <c r="CE7" t="s">
        <v>0</v>
      </c>
      <c r="CF7" s="10"/>
      <c r="CG7" s="10">
        <f ca="1">per!U29</f>
        <v>-1.8492531497926186</v>
      </c>
      <c r="CH7" s="10"/>
      <c r="CI7" s="10">
        <f ca="1">per!W29</f>
        <v>4.0381014239979814E-2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AVERAGEIFS($AJ$10:$AJ$835,$AI$10:$AI$835,$AI8)</f>
        <v>0</v>
      </c>
      <c r="AK8" s="1">
        <f>AVERAGEIFS($AK$10:$AK$835,$AI$10:$AI$835,$AI8)</f>
        <v>0</v>
      </c>
      <c r="AL8" s="1">
        <f ca="1">AVERAGEIFS($AL$10:$AL$835,$AI$10:$AI$835,$AI8)</f>
        <v>2.5780030118250648E-2</v>
      </c>
      <c r="AM8" s="1">
        <f ca="1">AVERAGEIFS($AM$10:$AM$835,$AI$10:$AI$835,$AI8)</f>
        <v>5.1560060236501296E-2</v>
      </c>
      <c r="AN8" s="1">
        <f ca="1">AVERAGEIFS($AN$10:$AN$835,$AI$10:$AI$835,$AI8)</f>
        <v>0.92265990964524824</v>
      </c>
      <c r="AP8" s="34">
        <f ca="1">IF(AM8&gt;=MAX(AL8,AN8),0,(MAX(AL8,AN8)-AM8)/(2*MAX(AL8,AN8)+MIN(AL8,AN8)))</f>
        <v>0.46555497809697738</v>
      </c>
      <c r="AQ8" t="s">
        <v>42</v>
      </c>
      <c r="AR8" s="1">
        <v>0</v>
      </c>
      <c r="AS8" s="1">
        <v>0</v>
      </c>
      <c r="AT8" s="1">
        <f ca="1">AL8*(1-$AP8)</f>
        <v>1.3778008761209048E-2</v>
      </c>
      <c r="AU8" s="1">
        <f ca="1">AM8+AL8*$AP8+AN8*$AP8</f>
        <v>0.49311099561939553</v>
      </c>
      <c r="AV8" s="1">
        <f ca="1">AN8*(1-$AP8)</f>
        <v>0.49311099561939553</v>
      </c>
      <c r="AY8" t="s">
        <v>42</v>
      </c>
      <c r="AZ8" s="10"/>
      <c r="BA8" s="10"/>
      <c r="BB8" s="10">
        <f ca="1">_xlfn.NORM.S.INV(IF(AT8=0,0.01%,AT8))</f>
        <v>-2.2035498496610155</v>
      </c>
      <c r="BC8" s="10"/>
      <c r="BD8" s="10">
        <f ca="1">-_xlfn.NORM.S.INV(IF(AV8=0,0.01%,AV8))</f>
        <v>1.7269031452921833E-2</v>
      </c>
      <c r="BH8" s="10" t="s">
        <v>80</v>
      </c>
      <c r="BI8" s="37">
        <f ca="1">_xlfn.STDEV.S(BG:BG)</f>
        <v>0.11504936453581617</v>
      </c>
      <c r="BJ8" s="10"/>
      <c r="BK8" s="10"/>
      <c r="CE8" t="s">
        <v>42</v>
      </c>
      <c r="CF8" s="10"/>
      <c r="CG8" s="10"/>
      <c r="CH8" s="10">
        <f ca="1">per!V30</f>
        <v>-2.2035498496610155</v>
      </c>
      <c r="CI8" s="10"/>
      <c r="CJ8" s="10">
        <f ca="1">per!X30</f>
        <v>1.7269031452921833E-2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OFFSET(Aibank_part!A2,0,1)</f>
        <v>201802</v>
      </c>
      <c r="J10" s="9">
        <f ca="1">$A10</f>
        <v>201802</v>
      </c>
      <c r="R10" s="9">
        <f ca="1">$A10</f>
        <v>201802</v>
      </c>
      <c r="Z10" s="9">
        <f ca="1">$A10</f>
        <v>201802</v>
      </c>
      <c r="AH10" s="9">
        <f ca="1">$A10</f>
        <v>201802</v>
      </c>
      <c r="AP10" s="9">
        <f ca="1">$A10</f>
        <v>201802</v>
      </c>
      <c r="AX10" s="9">
        <f ca="1">$A10</f>
        <v>201802</v>
      </c>
      <c r="BF10" s="9">
        <f ca="1">$A10</f>
        <v>201802</v>
      </c>
      <c r="BN10" s="9">
        <f ca="1">$A10</f>
        <v>201802</v>
      </c>
      <c r="BO10" s="9">
        <v>1</v>
      </c>
      <c r="BV10" s="9">
        <f ca="1">$A10</f>
        <v>201802</v>
      </c>
      <c r="BW10" s="9">
        <v>1</v>
      </c>
      <c r="CD10" s="9">
        <f ca="1">$A10</f>
        <v>201802</v>
      </c>
      <c r="CE10" s="9">
        <v>1</v>
      </c>
      <c r="CL10" s="9">
        <f ca="1">$A10</f>
        <v>201802</v>
      </c>
      <c r="CM10" s="9">
        <v>1</v>
      </c>
      <c r="CT10" s="9">
        <f ca="1">$A10</f>
        <v>201802</v>
      </c>
      <c r="CU10" s="9">
        <v>1</v>
      </c>
    </row>
    <row r="11" spans="1:104">
      <c r="A11" s="11"/>
      <c r="C11" t="s">
        <v>33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-2.0695339684397077E-2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>
        <f ca="1">VLOOKUP(CD10,regress!B:K,10,0)</f>
        <v>-0.28414613341073724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0.93195910092734202</v>
      </c>
      <c r="E12" s="1">
        <f ca="1">HLOOKUP(A10,Aibank_part!$2:$7,3,0)</f>
        <v>1.8040899072657945E-2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0.93195910092734202</v>
      </c>
      <c r="M12" s="1">
        <f t="shared" ref="M12:P15" ca="1" si="0">IF(TYPE(E12)=1,IF(E12&gt;100%,100%,IF(E12&lt;0,0,E12)),E12)</f>
        <v>1.8040899072657945E-2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 ca="1">IFERROR(L12/SUM($L12:$P12),"")</f>
        <v>0.981009579923518</v>
      </c>
      <c r="U12" s="1">
        <f t="shared" ref="U12:X15" ca="1" si="1">IFERROR(M12/SUM($L12:$P12),"")</f>
        <v>1.8990420076482047E-2</v>
      </c>
      <c r="V12" s="1">
        <f t="shared" ca="1" si="1"/>
        <v>0</v>
      </c>
      <c r="W12" s="1">
        <f t="shared" ca="1" si="1"/>
        <v>0</v>
      </c>
      <c r="X12" s="1">
        <f t="shared" ca="1" si="1"/>
        <v>0</v>
      </c>
      <c r="AA12" t="s">
        <v>2</v>
      </c>
      <c r="AB12" s="1">
        <f ca="1">IFERROR(T12,"")</f>
        <v>0.981009579923518</v>
      </c>
      <c r="AC12" s="1">
        <f t="shared" ref="AC12:AF15" ca="1" si="2">IFERROR(U12,"")</f>
        <v>1.8990420076482047E-2</v>
      </c>
      <c r="AD12" s="1">
        <f t="shared" ca="1" si="2"/>
        <v>0</v>
      </c>
      <c r="AE12" s="1">
        <f t="shared" ca="1" si="2"/>
        <v>0</v>
      </c>
      <c r="AF12" s="1">
        <f t="shared" ca="1" si="2"/>
        <v>0</v>
      </c>
      <c r="AI12" t="s">
        <v>2</v>
      </c>
      <c r="AJ12" s="1">
        <f ca="1">IFERROR(AB12,"")</f>
        <v>0.981009579923518</v>
      </c>
      <c r="AK12" s="1">
        <f ca="1">IF(AC12="","",SUM(AC12:AF12))</f>
        <v>1.8990420076482047E-2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0.981009579923518</v>
      </c>
      <c r="AS12" s="1">
        <f ca="1">IF(AK12="",AS5,MIN(AK12,50%))</f>
        <v>1.8990420076482047E-2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2.0750614478724594</v>
      </c>
      <c r="BB12" s="10"/>
      <c r="BC12" s="10"/>
      <c r="BG12" t="s">
        <v>2</v>
      </c>
      <c r="BH12" s="10"/>
      <c r="BI12" s="10">
        <f ca="1">BA12-$BA$5</f>
        <v>-5.1085909691539921E-2</v>
      </c>
      <c r="BJ12" s="10"/>
      <c r="BK12" s="10"/>
      <c r="BO12" t="s">
        <v>2</v>
      </c>
      <c r="BP12" s="1">
        <f ca="1">AR12</f>
        <v>0.981009579923518</v>
      </c>
      <c r="BQ12" s="1">
        <f t="shared" ref="BQ12:BT15" ca="1" si="3">AS12</f>
        <v>1.8990420076482047E-2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 ca="1">BP12</f>
        <v>0.981009579923518</v>
      </c>
      <c r="BY12" s="1">
        <f t="shared" ref="BY12:CB16" ca="1" si="4">BQ12</f>
        <v>1.8990420076482047E-2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>
        <f ca="1">MAX($CG$5+CD11,0)</f>
        <v>1.842001224153262</v>
      </c>
      <c r="CH12" s="10"/>
      <c r="CI12" s="10"/>
      <c r="CJ12" s="10"/>
      <c r="CM12" t="s">
        <v>2</v>
      </c>
      <c r="CN12" s="1">
        <f ca="1">1-CO12</f>
        <v>0.96726251459321433</v>
      </c>
      <c r="CO12" s="1">
        <f ca="1">_xlfn.NORM.S.DIST(-CG12,1)</f>
        <v>3.2737485406785699E-2</v>
      </c>
      <c r="CP12" s="1">
        <v>0</v>
      </c>
      <c r="CQ12" s="1">
        <v>0</v>
      </c>
      <c r="CR12" s="1">
        <v>0</v>
      </c>
      <c r="CU12" t="s">
        <v>2</v>
      </c>
      <c r="CV12" s="1">
        <f ca="1">CN12</f>
        <v>0.96726251459321433</v>
      </c>
      <c r="CW12" s="1">
        <f t="shared" ref="CW12:CZ16" ca="1" si="5">CO12</f>
        <v>3.2737485406785699E-2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/>
      <c r="B13" t="s">
        <v>1</v>
      </c>
      <c r="C13" s="1">
        <v>0</v>
      </c>
      <c r="D13" s="1">
        <f ca="1">(1-F13)/3</f>
        <v>0.14084542969601596</v>
      </c>
      <c r="E13" s="1">
        <f ca="1">(1-F13)/3*2</f>
        <v>0.28169085939203192</v>
      </c>
      <c r="F13" s="1">
        <f ca="1">HLOOKUP(A10,Aibank_part!$2:$7,4,0)</f>
        <v>0.57746371091195214</v>
      </c>
      <c r="G13" s="1">
        <v>0</v>
      </c>
      <c r="H13" s="1">
        <v>0</v>
      </c>
      <c r="K13" t="s">
        <v>1</v>
      </c>
      <c r="L13" s="1">
        <f t="shared" ref="L13:L15" ca="1" si="6">IF(TYPE(D13)=1,IF(D13&gt;100%,100%,IF(D13&lt;0,0,D13)),D13)</f>
        <v>0.14084542969601596</v>
      </c>
      <c r="M13" s="1">
        <f t="shared" ca="1" si="0"/>
        <v>0.28169085939203192</v>
      </c>
      <c r="N13" s="1">
        <f t="shared" ca="1" si="0"/>
        <v>0.57746371091195214</v>
      </c>
      <c r="O13" s="1">
        <f t="shared" si="0"/>
        <v>0</v>
      </c>
      <c r="P13" s="1">
        <f t="shared" si="0"/>
        <v>0</v>
      </c>
      <c r="S13" t="s">
        <v>1</v>
      </c>
      <c r="T13" s="1">
        <f t="shared" ref="T13:T15" ca="1" si="7">IFERROR(L13/SUM($L13:$P13),"")</f>
        <v>0.14084542969601596</v>
      </c>
      <c r="U13" s="1">
        <f t="shared" ca="1" si="1"/>
        <v>0.28169085939203192</v>
      </c>
      <c r="V13" s="1">
        <f t="shared" ca="1" si="1"/>
        <v>0.57746371091195214</v>
      </c>
      <c r="W13" s="1">
        <f t="shared" ca="1" si="1"/>
        <v>0</v>
      </c>
      <c r="X13" s="1">
        <f t="shared" ca="1" si="1"/>
        <v>0</v>
      </c>
      <c r="AA13" t="s">
        <v>1</v>
      </c>
      <c r="AB13" s="1">
        <f t="shared" ref="AB13:AB15" ca="1" si="8">IFERROR(T13,"")</f>
        <v>0.14084542969601596</v>
      </c>
      <c r="AC13" s="1">
        <f t="shared" ca="1" si="2"/>
        <v>0.28169085939203192</v>
      </c>
      <c r="AD13" s="1">
        <f t="shared" ca="1" si="2"/>
        <v>0.57746371091195214</v>
      </c>
      <c r="AE13" s="1">
        <f t="shared" ca="1" si="2"/>
        <v>0</v>
      </c>
      <c r="AF13" s="1">
        <f t="shared" ca="1" si="2"/>
        <v>0</v>
      </c>
      <c r="AI13" t="s">
        <v>1</v>
      </c>
      <c r="AJ13" s="1">
        <f ca="1">IF(AB13="","",(SUM(AB13)))</f>
        <v>0.14084542969601596</v>
      </c>
      <c r="AK13" s="1">
        <f ca="1">IFERROR(AC13,"")</f>
        <v>0.28169085939203192</v>
      </c>
      <c r="AL13" s="1">
        <f ca="1">IF(AD13="","",(SUM(AD13:AF13)))</f>
        <v>0.57746371091195214</v>
      </c>
      <c r="AM13" s="1">
        <v>0</v>
      </c>
      <c r="AN13" s="1">
        <v>0</v>
      </c>
      <c r="AP13" s="34">
        <f ca="1">IF(AK13&gt;=MAX(AJ13,AL13),0,(MAX(AJ13,AL13)-AK13)/(2*MAX(AJ13,AL13)+MIN(AJ13,AL13)))</f>
        <v>0.22825979968092674</v>
      </c>
      <c r="AQ13" t="s">
        <v>1</v>
      </c>
      <c r="AR13" s="1">
        <f ca="1">IF(AK13="",AR6,AJ13*(1-$AP13))</f>
        <v>0.1086960801276293</v>
      </c>
      <c r="AS13" s="1">
        <f ca="1">IF(AK13="",AS6,AK13+AJ13*$AP13+AL13*$AP13)</f>
        <v>0.44565195993618534</v>
      </c>
      <c r="AT13" s="1">
        <f ca="1">IF(AK13="",AT6,AL13*(1-$AP13))</f>
        <v>0.44565195993618534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-1.2334922664672661</v>
      </c>
      <c r="BA13" s="10"/>
      <c r="BB13" s="10">
        <f ca="1">-_xlfn.NORM.S.INV(IF(AT13=0,0.01%,AT13))</f>
        <v>0.13665446950803209</v>
      </c>
      <c r="BC13" s="10"/>
      <c r="BG13" t="s">
        <v>1</v>
      </c>
      <c r="BH13" s="10">
        <f ca="1">AZ13-$AZ$6</f>
        <v>-1.80822677951471E-2</v>
      </c>
      <c r="BI13" s="10"/>
      <c r="BJ13" s="10">
        <f ca="1">BB13-$BB$6</f>
        <v>-4.3136575343889205E-3</v>
      </c>
      <c r="BK13" s="10"/>
      <c r="BO13" t="s">
        <v>1</v>
      </c>
      <c r="BP13" s="1">
        <f t="shared" ref="BP13:BP15" ca="1" si="9">AR13</f>
        <v>0.1086960801276293</v>
      </c>
      <c r="BQ13" s="1">
        <f t="shared" ca="1" si="3"/>
        <v>0.44565195993618534</v>
      </c>
      <c r="BR13" s="1">
        <f t="shared" ca="1" si="3"/>
        <v>0.44565195993618534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ca="1" si="10">BP13</f>
        <v>0.1086960801276293</v>
      </c>
      <c r="BY13" s="1">
        <f t="shared" ca="1" si="4"/>
        <v>0.44565195993618534</v>
      </c>
      <c r="BZ13" s="1">
        <f t="shared" ca="1" si="4"/>
        <v>0.44565195993618534</v>
      </c>
      <c r="CA13" s="1">
        <f t="shared" si="4"/>
        <v>0</v>
      </c>
      <c r="CB13" s="1">
        <f t="shared" si="4"/>
        <v>0</v>
      </c>
      <c r="CE13" t="s">
        <v>1</v>
      </c>
      <c r="CF13" s="10">
        <f ca="1">MIN($CF$6+CD11,0)</f>
        <v>-1.4995561320828563</v>
      </c>
      <c r="CG13" s="10"/>
      <c r="CH13" s="10">
        <f ca="1">MAX($CH$6+CD11,0)</f>
        <v>0</v>
      </c>
      <c r="CI13" s="10"/>
      <c r="CJ13" s="10"/>
      <c r="CM13" t="s">
        <v>1</v>
      </c>
      <c r="CN13" s="1">
        <f ca="1">_xlfn.NORM.S.DIST(CF13,1)</f>
        <v>6.6864709114683077E-2</v>
      </c>
      <c r="CO13" s="1">
        <f ca="1">1-CN13-CP13</f>
        <v>0.43313529088531688</v>
      </c>
      <c r="CP13" s="1">
        <f ca="1">_xlfn.NORM.S.DIST(-CH13,1)</f>
        <v>0.5</v>
      </c>
      <c r="CQ13" s="1">
        <v>0</v>
      </c>
      <c r="CR13" s="1">
        <v>0</v>
      </c>
      <c r="CU13" t="s">
        <v>1</v>
      </c>
      <c r="CV13" s="1">
        <f t="shared" ref="CV13:CV16" ca="1" si="11">CN13</f>
        <v>6.6864709114683077E-2</v>
      </c>
      <c r="CW13" s="1">
        <f t="shared" ca="1" si="5"/>
        <v>0.43313529088531688</v>
      </c>
      <c r="CX13" s="1">
        <f t="shared" ca="1" si="5"/>
        <v>0.5</v>
      </c>
      <c r="CY13" s="1">
        <f t="shared" si="5"/>
        <v>0</v>
      </c>
      <c r="CZ13" s="1">
        <f t="shared" si="5"/>
        <v>0</v>
      </c>
    </row>
    <row r="14" spans="1:104">
      <c r="A14" s="11"/>
      <c r="B14" t="s">
        <v>0</v>
      </c>
      <c r="C14" s="1">
        <v>0</v>
      </c>
      <c r="D14" s="1">
        <v>0</v>
      </c>
      <c r="E14" s="1">
        <f ca="1">(1-G14)/3</f>
        <v>4.5396875680153381E-2</v>
      </c>
      <c r="F14" s="1">
        <f ca="1">(1-G14)/3*2</f>
        <v>9.0793751360306763E-2</v>
      </c>
      <c r="G14" s="1">
        <f ca="1">HLOOKUP(A10,Aibank_part!$2:$7,5,0)</f>
        <v>0.86380937295953986</v>
      </c>
      <c r="H14" s="1">
        <v>0</v>
      </c>
      <c r="K14" t="s">
        <v>0</v>
      </c>
      <c r="L14" s="1">
        <f t="shared" si="6"/>
        <v>0</v>
      </c>
      <c r="M14" s="1">
        <f t="shared" ca="1" si="0"/>
        <v>4.5396875680153381E-2</v>
      </c>
      <c r="N14" s="1">
        <f t="shared" ca="1" si="0"/>
        <v>9.0793751360306763E-2</v>
      </c>
      <c r="O14" s="1">
        <f t="shared" ca="1" si="0"/>
        <v>0.86380937295953986</v>
      </c>
      <c r="P14" s="1">
        <f t="shared" si="0"/>
        <v>0</v>
      </c>
      <c r="S14" t="s">
        <v>0</v>
      </c>
      <c r="T14" s="1">
        <f t="shared" ca="1" si="7"/>
        <v>0</v>
      </c>
      <c r="U14" s="1">
        <f t="shared" ca="1" si="1"/>
        <v>4.5396875680153381E-2</v>
      </c>
      <c r="V14" s="1">
        <f t="shared" ca="1" si="1"/>
        <v>9.0793751360306763E-2</v>
      </c>
      <c r="W14" s="1">
        <f t="shared" ca="1" si="1"/>
        <v>0.86380937295953986</v>
      </c>
      <c r="X14" s="1">
        <f t="shared" ca="1" si="1"/>
        <v>0</v>
      </c>
      <c r="AA14" t="s">
        <v>0</v>
      </c>
      <c r="AB14" s="1">
        <f t="shared" ca="1" si="8"/>
        <v>0</v>
      </c>
      <c r="AC14" s="1">
        <f t="shared" ca="1" si="2"/>
        <v>4.5396875680153381E-2</v>
      </c>
      <c r="AD14" s="1">
        <f t="shared" ca="1" si="2"/>
        <v>9.0793751360306763E-2</v>
      </c>
      <c r="AE14" s="1">
        <f t="shared" ca="1" si="2"/>
        <v>0.86380937295953986</v>
      </c>
      <c r="AF14" s="1">
        <f t="shared" ca="1" si="2"/>
        <v>0</v>
      </c>
      <c r="AI14" t="s">
        <v>0</v>
      </c>
      <c r="AJ14" s="1">
        <v>0</v>
      </c>
      <c r="AK14" s="1">
        <f ca="1">IF(AC14="","",(SUM(AB14:AC14)))</f>
        <v>4.5396875680153381E-2</v>
      </c>
      <c r="AL14" s="1">
        <f ca="1">IFERROR(AD14,"")</f>
        <v>9.0793751360306763E-2</v>
      </c>
      <c r="AM14" s="1">
        <f ca="1">IF(AE14="","",(SUM(AE14:AF14)))</f>
        <v>0.86380937295953986</v>
      </c>
      <c r="AN14" s="1">
        <v>0</v>
      </c>
      <c r="AP14" s="34">
        <f ca="1">IF(AL14&gt;=MAX(AK14,AM14),0,(MAX(AK14,AM14)-AL14)/(2*MAX(AK14,AM14)+MIN(AK14,AM14)))</f>
        <v>0.43598917696054185</v>
      </c>
      <c r="AQ14" t="s">
        <v>0</v>
      </c>
      <c r="AR14" s="1">
        <v>0</v>
      </c>
      <c r="AS14" s="1">
        <f ca="1">IF(AL14="",AS7,AK14*(1-$AP14))</f>
        <v>2.5604329215783272E-2</v>
      </c>
      <c r="AT14" s="1">
        <f ca="1">IF(AL14="",AT7,AL14+AK14*$AP14+AM14*$AP14)</f>
        <v>0.48719783539210837</v>
      </c>
      <c r="AU14" s="1">
        <f ca="1">IF(AL14="",AU7,AM14*(1-$AP14))</f>
        <v>0.48719783539210837</v>
      </c>
      <c r="AV14" s="1">
        <v>0</v>
      </c>
      <c r="AW14" s="1"/>
      <c r="AY14" t="s">
        <v>0</v>
      </c>
      <c r="AZ14" s="10"/>
      <c r="BA14" s="10">
        <f ca="1">_xlfn.NORM.S.INV(IF(AS14=0,0.01%,AS14))</f>
        <v>-1.9497270669447049</v>
      </c>
      <c r="BB14" s="10"/>
      <c r="BC14" s="10">
        <f ca="1">-_xlfn.NORM.S.INV(IF(AU14=0,0.01%,AU14))</f>
        <v>3.2095777449543006E-2</v>
      </c>
      <c r="BG14" t="s">
        <v>0</v>
      </c>
      <c r="BH14" s="10"/>
      <c r="BI14" s="10">
        <f ca="1">BA14-$BA$7</f>
        <v>-0.10047391715208631</v>
      </c>
      <c r="BJ14" s="10"/>
      <c r="BK14" s="10">
        <f ca="1">BC14-$BC$7</f>
        <v>-8.2852367904368077E-3</v>
      </c>
      <c r="BO14" t="s">
        <v>0</v>
      </c>
      <c r="BP14" s="1">
        <f t="shared" si="9"/>
        <v>0</v>
      </c>
      <c r="BQ14" s="1">
        <f t="shared" ca="1" si="3"/>
        <v>2.5604329215783272E-2</v>
      </c>
      <c r="BR14" s="1">
        <f t="shared" ca="1" si="3"/>
        <v>0.48719783539210837</v>
      </c>
      <c r="BS14" s="1">
        <f t="shared" ca="1" si="3"/>
        <v>0.48719783539210837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ca="1" si="4"/>
        <v>2.5604329215783272E-2</v>
      </c>
      <c r="BZ14" s="1">
        <f t="shared" ca="1" si="4"/>
        <v>0.48719783539210837</v>
      </c>
      <c r="CA14" s="1">
        <f t="shared" ca="1" si="4"/>
        <v>0.48719783539210837</v>
      </c>
      <c r="CB14" s="1">
        <f t="shared" si="4"/>
        <v>0</v>
      </c>
      <c r="CE14" t="s">
        <v>0</v>
      </c>
      <c r="CF14" s="10"/>
      <c r="CG14" s="10">
        <f ca="1">MIN($CG$7+CD11,0)</f>
        <v>-2.1333992832033557</v>
      </c>
      <c r="CH14" s="10"/>
      <c r="CI14" s="10">
        <f ca="1">MAX($CI$7+CD11,0)</f>
        <v>0</v>
      </c>
      <c r="CJ14" s="10"/>
      <c r="CM14" t="s">
        <v>0</v>
      </c>
      <c r="CN14" s="1">
        <v>0</v>
      </c>
      <c r="CO14" s="1">
        <f ca="1">_xlfn.NORM.S.DIST(CG14,1)</f>
        <v>1.6445992908683611E-2</v>
      </c>
      <c r="CP14" s="1">
        <f ca="1">1-CO14-CQ14</f>
        <v>0.48355400709131635</v>
      </c>
      <c r="CQ14" s="1">
        <f ca="1">_xlfn.NORM.S.DIST(-CI14,1)</f>
        <v>0.5</v>
      </c>
      <c r="CR14" s="1">
        <v>0</v>
      </c>
      <c r="CU14" t="s">
        <v>0</v>
      </c>
      <c r="CV14" s="1">
        <f t="shared" si="11"/>
        <v>0</v>
      </c>
      <c r="CW14" s="1">
        <f t="shared" ca="1" si="5"/>
        <v>1.6445992908683611E-2</v>
      </c>
      <c r="CX14" s="1">
        <f t="shared" ca="1" si="5"/>
        <v>0.48355400709131635</v>
      </c>
      <c r="CY14" s="1">
        <f t="shared" ca="1" si="5"/>
        <v>0.5</v>
      </c>
      <c r="CZ14" s="1">
        <f t="shared" si="5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>
        <f ca="1">(1-H15)/3</f>
        <v>2.8056333665545757E-2</v>
      </c>
      <c r="G15" s="1">
        <f ca="1">(1-H15)/3*2</f>
        <v>5.6112667331091513E-2</v>
      </c>
      <c r="H15" s="1">
        <f ca="1">MIN(HLOOKUP(A10,Aibank_part!$2:$7,6,0),1)</f>
        <v>0.91583099900336273</v>
      </c>
      <c r="K15" t="s">
        <v>42</v>
      </c>
      <c r="L15" s="1">
        <f t="shared" si="6"/>
        <v>0</v>
      </c>
      <c r="M15" s="1">
        <f t="shared" si="0"/>
        <v>0</v>
      </c>
      <c r="N15" s="1">
        <f t="shared" ca="1" si="0"/>
        <v>2.8056333665545757E-2</v>
      </c>
      <c r="O15" s="1">
        <f t="shared" ca="1" si="0"/>
        <v>5.6112667331091513E-2</v>
      </c>
      <c r="P15" s="1">
        <f t="shared" ca="1" si="0"/>
        <v>0.91583099900336273</v>
      </c>
      <c r="S15" t="s">
        <v>42</v>
      </c>
      <c r="T15" s="1">
        <f t="shared" ca="1" si="7"/>
        <v>0</v>
      </c>
      <c r="U15" s="1">
        <f t="shared" ca="1" si="1"/>
        <v>0</v>
      </c>
      <c r="V15" s="1">
        <f t="shared" ca="1" si="1"/>
        <v>2.8056333665545757E-2</v>
      </c>
      <c r="W15" s="1">
        <f t="shared" ca="1" si="1"/>
        <v>5.6112667331091513E-2</v>
      </c>
      <c r="X15" s="1">
        <f t="shared" ca="1" si="1"/>
        <v>0.91583099900336273</v>
      </c>
      <c r="AA15" t="s">
        <v>42</v>
      </c>
      <c r="AB15" s="1">
        <f t="shared" ca="1" si="8"/>
        <v>0</v>
      </c>
      <c r="AC15" s="1">
        <f t="shared" ca="1" si="2"/>
        <v>0</v>
      </c>
      <c r="AD15" s="1">
        <f t="shared" ca="1" si="2"/>
        <v>2.8056333665545757E-2</v>
      </c>
      <c r="AE15" s="1">
        <f t="shared" ca="1" si="2"/>
        <v>5.6112667331091513E-2</v>
      </c>
      <c r="AF15" s="1">
        <f t="shared" ca="1" si="2"/>
        <v>0.91583099900336273</v>
      </c>
      <c r="AI15" t="s">
        <v>42</v>
      </c>
      <c r="AJ15" s="1">
        <v>0</v>
      </c>
      <c r="AK15" s="1">
        <v>0</v>
      </c>
      <c r="AL15" s="1">
        <f ca="1">IF(AD15="","",(SUM(AB15:AD15)))</f>
        <v>2.8056333665545757E-2</v>
      </c>
      <c r="AM15" s="1">
        <f ca="1">IFERROR(AE15,"")</f>
        <v>5.6112667331091513E-2</v>
      </c>
      <c r="AN15" s="1">
        <f ca="1">IF(AF15="","",(SUM(AF15)))</f>
        <v>0.91583099900336273</v>
      </c>
      <c r="AP15" s="34">
        <f ca="1">IF(AM15&gt;=MAX(AL15,AN15),0,(MAX(AL15,AN15)-AM15)/(2*MAX(AL15,AN15)+MIN(AL15,AN15)))</f>
        <v>0.46228416262327571</v>
      </c>
      <c r="AQ15" t="s">
        <v>42</v>
      </c>
      <c r="AR15" s="1">
        <v>0</v>
      </c>
      <c r="AS15" s="1">
        <v>0</v>
      </c>
      <c r="AT15" s="1">
        <f ca="1">IF(AM15="",AT8,AL15*(1-$AP15))</f>
        <v>1.5086334950689718E-2</v>
      </c>
      <c r="AU15" s="1">
        <f ca="1">IF(AM15="",AU8,AM15+AL15*$AP15+AN15*$AP15)</f>
        <v>0.49245683252465511</v>
      </c>
      <c r="AV15" s="1">
        <f ca="1">IF(AM15="",AV8,AN15*(1-$AP15))</f>
        <v>0.49245683252465522</v>
      </c>
      <c r="AW15" s="1"/>
      <c r="AY15" t="s">
        <v>42</v>
      </c>
      <c r="AZ15" s="10"/>
      <c r="BA15" s="10"/>
      <c r="BB15" s="10">
        <f ca="1">_xlfn.NORM.S.INV(IF(AT15=0,0.01%,AT15))</f>
        <v>-2.1678162506763305</v>
      </c>
      <c r="BC15" s="10"/>
      <c r="BD15" s="10">
        <f ca="1">-_xlfn.NORM.S.INV(IF(AV15=0,0.01%,AV15))</f>
        <v>1.8909043641056365E-2</v>
      </c>
      <c r="BG15" t="s">
        <v>42</v>
      </c>
      <c r="BH15" s="10"/>
      <c r="BI15" s="10"/>
      <c r="BJ15" s="10">
        <f ca="1">BB15-$BB$8</f>
        <v>3.5733598984684978E-2</v>
      </c>
      <c r="BK15" s="10"/>
      <c r="BL15" s="10">
        <f ca="1">BD15-$BD$8</f>
        <v>1.640012188134532E-3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1.5086334950689718E-2</v>
      </c>
      <c r="BS15" s="1">
        <f t="shared" ca="1" si="3"/>
        <v>0.49245683252465511</v>
      </c>
      <c r="BT15" s="1">
        <f t="shared" ca="1" si="3"/>
        <v>0.49245683252465522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1.5086334950689718E-2</v>
      </c>
      <c r="CA15" s="1">
        <f t="shared" ca="1" si="4"/>
        <v>0.49245683252465511</v>
      </c>
      <c r="CB15" s="1">
        <f t="shared" ca="1" si="4"/>
        <v>0.49245683252465522</v>
      </c>
      <c r="CE15" t="s">
        <v>42</v>
      </c>
      <c r="CF15" s="10"/>
      <c r="CG15" s="10"/>
      <c r="CH15" s="10">
        <f ca="1">MIN($CH$8+CD11,0)</f>
        <v>-2.4876959830717529</v>
      </c>
      <c r="CI15" s="10"/>
      <c r="CJ15" s="10">
        <f ca="1">MAX($CJ$8+CD11,0)</f>
        <v>0</v>
      </c>
      <c r="CM15" t="s">
        <v>42</v>
      </c>
      <c r="CN15" s="1">
        <v>0</v>
      </c>
      <c r="CO15" s="1">
        <v>0</v>
      </c>
      <c r="CP15" s="1">
        <f ca="1">_xlfn.NORM.S.DIST(CH15,1)</f>
        <v>6.4286795227225246E-3</v>
      </c>
      <c r="CQ15" s="1">
        <f ca="1">1-CP15-CR15</f>
        <v>0.49357132047727748</v>
      </c>
      <c r="CR15" s="1">
        <f ca="1">_xlfn.NORM.S.DIST(-CJ15,1)</f>
        <v>0.5</v>
      </c>
      <c r="CU15" t="s">
        <v>42</v>
      </c>
      <c r="CV15" s="1">
        <f t="shared" si="11"/>
        <v>0</v>
      </c>
      <c r="CW15" s="1">
        <f t="shared" si="5"/>
        <v>0</v>
      </c>
      <c r="CX15" s="1">
        <f t="shared" ca="1" si="5"/>
        <v>6.4286795227225246E-3</v>
      </c>
      <c r="CY15" s="1">
        <f t="shared" ca="1" si="5"/>
        <v>0.49357132047727748</v>
      </c>
      <c r="CZ15" s="1">
        <f t="shared" ca="1" si="5"/>
        <v>0.5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 ca="1">IF(RIGHT(A10,2)="12",(VALUE(LEFT(A10,4))+1)*100+1,A10+1)</f>
        <v>201803</v>
      </c>
      <c r="J17" s="9">
        <f ca="1">$A17</f>
        <v>201803</v>
      </c>
      <c r="R17" s="9">
        <f ca="1">$A17</f>
        <v>201803</v>
      </c>
      <c r="Z17" s="9">
        <f ca="1">$A17</f>
        <v>201803</v>
      </c>
      <c r="AH17" s="9">
        <f ca="1">$A17</f>
        <v>201803</v>
      </c>
      <c r="AP17" s="9">
        <f ca="1">$A17</f>
        <v>201803</v>
      </c>
      <c r="AX17" s="9">
        <f ca="1">$A17</f>
        <v>201803</v>
      </c>
      <c r="BF17" s="9">
        <f ca="1">$A17</f>
        <v>201803</v>
      </c>
      <c r="BN17" s="9">
        <f ca="1">$A17</f>
        <v>201803</v>
      </c>
      <c r="BO17" s="9">
        <f>BO10+1</f>
        <v>2</v>
      </c>
      <c r="BV17" s="9">
        <f ca="1">$A17</f>
        <v>201803</v>
      </c>
      <c r="BW17" s="9">
        <f>BW10+1</f>
        <v>2</v>
      </c>
      <c r="CD17" s="9">
        <f ca="1">$A17</f>
        <v>201803</v>
      </c>
      <c r="CE17" s="9">
        <f>CE10+1</f>
        <v>2</v>
      </c>
      <c r="CL17" s="9">
        <f ca="1">$A17</f>
        <v>201803</v>
      </c>
      <c r="CM17" s="9">
        <f>CM10+1</f>
        <v>2</v>
      </c>
      <c r="CT17" s="9">
        <f ca="1">$A17</f>
        <v>201803</v>
      </c>
      <c r="CU17" s="9">
        <f>CU10+1</f>
        <v>2</v>
      </c>
    </row>
    <row r="18" spans="1:104">
      <c r="A18" s="11"/>
      <c r="C18" t="s">
        <v>33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7.2650920161871094E-2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>
        <f ca="1">VLOOKUP(CD17,regress!B:K,10,0)</f>
        <v>-0.14349753868572951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0.93955177970793202</v>
      </c>
      <c r="E19" s="1">
        <f ca="1">HLOOKUP(A17,Aibank_part!$2:$7,3,0)</f>
        <v>1.044822029206793E-2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0.93955177970793202</v>
      </c>
      <c r="M19" s="1">
        <f t="shared" ref="M19:P22" ca="1" si="12">IF(TYPE(E19)=1,IF(E19&gt;100%,100%,IF(E19&lt;0,0,E19)),E19)</f>
        <v>1.044822029206793E-2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 ca="1">IFERROR(L19/SUM($L19:$P19),"")</f>
        <v>0.98900187337677059</v>
      </c>
      <c r="U19" s="1">
        <f t="shared" ref="U19:X22" ca="1" si="13">IFERROR(M19/SUM($L19:$P19),"")</f>
        <v>1.0998126623229401E-2</v>
      </c>
      <c r="V19" s="1">
        <f t="shared" ca="1" si="13"/>
        <v>0</v>
      </c>
      <c r="W19" s="1">
        <f t="shared" ca="1" si="13"/>
        <v>0</v>
      </c>
      <c r="X19" s="1">
        <f t="shared" ca="1" si="13"/>
        <v>0</v>
      </c>
      <c r="AA19" t="s">
        <v>2</v>
      </c>
      <c r="AB19" s="1">
        <f ca="1">IFERROR(T19,"")</f>
        <v>0.98900187337677059</v>
      </c>
      <c r="AC19" s="1">
        <f t="shared" ref="AC19:AF22" ca="1" si="14">IFERROR(U19,"")</f>
        <v>1.0998126623229401E-2</v>
      </c>
      <c r="AD19" s="1">
        <f t="shared" ca="1" si="14"/>
        <v>0</v>
      </c>
      <c r="AE19" s="1">
        <f t="shared" ca="1" si="14"/>
        <v>0</v>
      </c>
      <c r="AF19" s="1">
        <f t="shared" ca="1" si="14"/>
        <v>0</v>
      </c>
      <c r="AI19" t="s">
        <v>2</v>
      </c>
      <c r="AJ19" s="1">
        <f ca="1">IFERROR(AB19,"")</f>
        <v>0.98900187337677059</v>
      </c>
      <c r="AK19" s="1">
        <f ca="1">IF(AC19="","",SUM(AC19:AF19))</f>
        <v>1.0998126623229401E-2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0.98900187337677059</v>
      </c>
      <c r="AS19" s="1">
        <f ca="1">IF(AK19="",AS12,MIN(AK19,50%))</f>
        <v>1.0998126623229401E-2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2.290432570511364</v>
      </c>
      <c r="BB19" s="10"/>
      <c r="BC19" s="10"/>
      <c r="BG19" t="s">
        <v>2</v>
      </c>
      <c r="BH19" s="10"/>
      <c r="BI19" s="10">
        <f ca="1">BA19-$BA$5</f>
        <v>0.16428521294736464</v>
      </c>
      <c r="BJ19" s="10"/>
      <c r="BK19" s="10"/>
      <c r="BO19" t="s">
        <v>2</v>
      </c>
      <c r="BP19" s="1">
        <f ca="1">AR19</f>
        <v>0.98900187337677059</v>
      </c>
      <c r="BQ19" s="1">
        <f t="shared" ref="BQ19:BT22" ca="1" si="15">AS19</f>
        <v>1.0998126623229401E-2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0.97417800813984334</v>
      </c>
      <c r="BY19" s="1">
        <f ca="1"/>
        <v>1.870465916845054E-2</v>
      </c>
      <c r="BZ19" s="1">
        <f ca="1"/>
        <v>7.1173326917061373E-3</v>
      </c>
      <c r="CA19" s="1">
        <f ca="1"/>
        <v>0</v>
      </c>
      <c r="CB19" s="1">
        <f ca="1"/>
        <v>0</v>
      </c>
      <c r="CE19" t="s">
        <v>2</v>
      </c>
      <c r="CF19" s="10"/>
      <c r="CG19" s="10">
        <f ca="1">MAX($CG$5+CD18,0)</f>
        <v>1.9826498188782697</v>
      </c>
      <c r="CH19" s="10"/>
      <c r="CI19" s="10"/>
      <c r="CJ19" s="10"/>
      <c r="CM19" t="s">
        <v>2</v>
      </c>
      <c r="CN19" s="1">
        <f ca="1">1-CO19</f>
        <v>0.97629672076987528</v>
      </c>
      <c r="CO19" s="1">
        <f ca="1">_xlfn.NORM.S.DIST(-CG19,1)</f>
        <v>2.3703279230124753E-2</v>
      </c>
      <c r="CP19" s="1">
        <v>0</v>
      </c>
      <c r="CQ19" s="1">
        <v>0</v>
      </c>
      <c r="CR19" s="1">
        <v>0</v>
      </c>
      <c r="CU19" t="s">
        <v>2</v>
      </c>
      <c r="CV19" s="1" cm="1">
        <f t="array" aca="1" ref="CV19:CZ23" ca="1">MMULT(CV12:CZ16,CN19:CR23)</f>
        <v>0.94718626145142759</v>
      </c>
      <c r="CW19" s="1">
        <f ca="1"/>
        <v>3.6444995845179663E-2</v>
      </c>
      <c r="CX19" s="1">
        <f ca="1"/>
        <v>1.636874270339285E-2</v>
      </c>
      <c r="CY19" s="1">
        <f ca="1"/>
        <v>0</v>
      </c>
      <c r="CZ19" s="1">
        <f ca="1"/>
        <v>0</v>
      </c>
    </row>
    <row r="20" spans="1:104">
      <c r="A20" s="11"/>
      <c r="B20" t="s">
        <v>1</v>
      </c>
      <c r="C20" s="1">
        <v>0</v>
      </c>
      <c r="D20" s="1">
        <f ca="1">(1-F20)/3</f>
        <v>0.20840485776439244</v>
      </c>
      <c r="E20" s="1">
        <f ca="1">(1-F20)/3*2</f>
        <v>0.41680971552878487</v>
      </c>
      <c r="F20" s="1">
        <f ca="1">HLOOKUP(A17,Aibank_part!$2:$7,4,0)</f>
        <v>0.37478542670682274</v>
      </c>
      <c r="G20" s="1">
        <v>0</v>
      </c>
      <c r="H20" s="1">
        <v>0</v>
      </c>
      <c r="K20" t="s">
        <v>1</v>
      </c>
      <c r="L20" s="1">
        <f t="shared" ref="L20:L22" ca="1" si="16">IF(TYPE(D20)=1,IF(D20&gt;100%,100%,IF(D20&lt;0,0,D20)),D20)</f>
        <v>0.20840485776439244</v>
      </c>
      <c r="M20" s="1">
        <f t="shared" ca="1" si="12"/>
        <v>0.41680971552878487</v>
      </c>
      <c r="N20" s="1">
        <f t="shared" ca="1" si="12"/>
        <v>0.37478542670682274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ca="1" si="17">IFERROR(L20/SUM($L20:$P20),"")</f>
        <v>0.20840485776439244</v>
      </c>
      <c r="U20" s="1">
        <f t="shared" ca="1" si="13"/>
        <v>0.41680971552878487</v>
      </c>
      <c r="V20" s="1">
        <f t="shared" ca="1" si="13"/>
        <v>0.37478542670682274</v>
      </c>
      <c r="W20" s="1">
        <f t="shared" ca="1" si="13"/>
        <v>0</v>
      </c>
      <c r="X20" s="1">
        <f t="shared" ca="1" si="13"/>
        <v>0</v>
      </c>
      <c r="AA20" t="s">
        <v>1</v>
      </c>
      <c r="AB20" s="1">
        <f t="shared" ref="AB20:AB22" ca="1" si="18">IFERROR(T20,"")</f>
        <v>0.20840485776439244</v>
      </c>
      <c r="AC20" s="1">
        <f t="shared" ca="1" si="14"/>
        <v>0.41680971552878487</v>
      </c>
      <c r="AD20" s="1">
        <f t="shared" ca="1" si="14"/>
        <v>0.37478542670682274</v>
      </c>
      <c r="AE20" s="1">
        <f t="shared" ca="1" si="14"/>
        <v>0</v>
      </c>
      <c r="AF20" s="1">
        <f t="shared" ca="1" si="14"/>
        <v>0</v>
      </c>
      <c r="AI20" t="s">
        <v>1</v>
      </c>
      <c r="AJ20" s="1">
        <f ca="1">IF(AB20="","",(SUM(AB20)))</f>
        <v>0.20840485776439244</v>
      </c>
      <c r="AK20" s="1">
        <f ca="1">IFERROR(AC20,"")</f>
        <v>0.41680971552878487</v>
      </c>
      <c r="AL20" s="1">
        <f ca="1">IF(AD20="","",(SUM(AD20:AF20)))</f>
        <v>0.37478542670682274</v>
      </c>
      <c r="AM20" s="1">
        <v>0</v>
      </c>
      <c r="AN20" s="1">
        <v>0</v>
      </c>
      <c r="AP20" s="34">
        <f ca="1">IF(AK20&gt;=MAX(AJ20,AL20),0,(MAX(AJ20,AL20)-AK20)/(2*MAX(AJ20,AL20)+MIN(AJ20,AL20)))</f>
        <v>0</v>
      </c>
      <c r="AQ20" t="s">
        <v>1</v>
      </c>
      <c r="AR20" s="1">
        <f ca="1">IF(AK20="",AR13,AJ20*(1-$AP20))</f>
        <v>0.20840485776439244</v>
      </c>
      <c r="AS20" s="1">
        <f ca="1">IF(AK20="",AS13,AK20+AJ20*$AP20+AL20*$AP20)</f>
        <v>0.41680971552878487</v>
      </c>
      <c r="AT20" s="1">
        <f ca="1">IF(AK20="",AT13,AL20*(1-$AP20))</f>
        <v>0.37478542670682274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-0.81196848448099945</v>
      </c>
      <c r="BA20" s="10"/>
      <c r="BB20" s="10">
        <f ca="1">-_xlfn.NORM.S.INV(IF(AT20=0,0.01%,AT20))</f>
        <v>0.31920527995574882</v>
      </c>
      <c r="BC20" s="10"/>
      <c r="BG20" t="s">
        <v>1</v>
      </c>
      <c r="BH20" s="10">
        <f ca="1">AZ20-$AZ$6</f>
        <v>0.40344151419111951</v>
      </c>
      <c r="BI20" s="10"/>
      <c r="BJ20" s="10">
        <f ca="1">BB20-$BB$6</f>
        <v>0.17823715291332781</v>
      </c>
      <c r="BK20" s="10"/>
      <c r="BO20" t="s">
        <v>1</v>
      </c>
      <c r="BP20" s="1">
        <f t="shared" ref="BP20:BP22" ca="1" si="19">AR20</f>
        <v>0.20840485776439244</v>
      </c>
      <c r="BQ20" s="1">
        <f t="shared" ca="1" si="15"/>
        <v>0.41680971552878487</v>
      </c>
      <c r="BR20" s="1">
        <f t="shared" ca="1" si="15"/>
        <v>0.37478542670682274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0.20037666019786038</v>
      </c>
      <c r="BY20" s="1">
        <f ca="1"/>
        <v>0.20335018158424398</v>
      </c>
      <c r="BZ20" s="1">
        <f ca="1"/>
        <v>0.38164850909265535</v>
      </c>
      <c r="CA20" s="1">
        <f ca="1"/>
        <v>0.21462464912524029</v>
      </c>
      <c r="CB20" s="1">
        <f ca="1"/>
        <v>0</v>
      </c>
      <c r="CE20" t="s">
        <v>1</v>
      </c>
      <c r="CF20" s="10">
        <f ca="1">MIN($CF$6+CD18,0)</f>
        <v>-1.3589075373578485</v>
      </c>
      <c r="CG20" s="10"/>
      <c r="CH20" s="10">
        <f ca="1">MAX($CH$6+CD18,0)</f>
        <v>0</v>
      </c>
      <c r="CI20" s="10"/>
      <c r="CJ20" s="10"/>
      <c r="CM20" t="s">
        <v>1</v>
      </c>
      <c r="CN20" s="1">
        <f ca="1">_xlfn.NORM.S.DIST(CF20,1)</f>
        <v>8.7087945058169081E-2</v>
      </c>
      <c r="CO20" s="1">
        <f ca="1">1-CN20-CP20</f>
        <v>0.41291205494183092</v>
      </c>
      <c r="CP20" s="1">
        <f ca="1">_xlfn.NORM.S.DIST(-CH20,1)</f>
        <v>0.5</v>
      </c>
      <c r="CQ20" s="1">
        <v>0</v>
      </c>
      <c r="CR20" s="1">
        <v>0</v>
      </c>
      <c r="CU20" t="s">
        <v>1</v>
      </c>
      <c r="CV20" s="1">
        <f ca="1"/>
        <v>0.10300065865927124</v>
      </c>
      <c r="CW20" s="1">
        <f ca="1"/>
        <v>0.19200388436899091</v>
      </c>
      <c r="CX20" s="1">
        <f ca="1"/>
        <v>0.45499545697173782</v>
      </c>
      <c r="CY20" s="1">
        <f ca="1"/>
        <v>0.25</v>
      </c>
      <c r="CZ20" s="1">
        <f ca="1"/>
        <v>0</v>
      </c>
    </row>
    <row r="21" spans="1:104">
      <c r="A21" s="11"/>
      <c r="B21" t="s">
        <v>0</v>
      </c>
      <c r="C21" s="1">
        <v>0</v>
      </c>
      <c r="D21" s="1">
        <v>0</v>
      </c>
      <c r="E21" s="1">
        <f ca="1">(1-G21)/3</f>
        <v>6.2170708095070824E-2</v>
      </c>
      <c r="F21" s="1">
        <f ca="1">(1-G21)/3*2</f>
        <v>0.12434141619014165</v>
      </c>
      <c r="G21" s="1">
        <f ca="1">HLOOKUP(A17,Aibank_part!$2:$7,5,0)</f>
        <v>0.81348787571478753</v>
      </c>
      <c r="H21" s="1">
        <v>0</v>
      </c>
      <c r="K21" t="s">
        <v>0</v>
      </c>
      <c r="L21" s="1">
        <f t="shared" si="16"/>
        <v>0</v>
      </c>
      <c r="M21" s="1">
        <f t="shared" ca="1" si="12"/>
        <v>6.2170708095070824E-2</v>
      </c>
      <c r="N21" s="1">
        <f t="shared" ca="1" si="12"/>
        <v>0.12434141619014165</v>
      </c>
      <c r="O21" s="1">
        <f t="shared" ca="1" si="12"/>
        <v>0.81348787571478753</v>
      </c>
      <c r="P21" s="1">
        <f t="shared" si="12"/>
        <v>0</v>
      </c>
      <c r="S21" t="s">
        <v>0</v>
      </c>
      <c r="T21" s="1">
        <f t="shared" ca="1" si="17"/>
        <v>0</v>
      </c>
      <c r="U21" s="1">
        <f t="shared" ca="1" si="13"/>
        <v>6.2170708095070824E-2</v>
      </c>
      <c r="V21" s="1">
        <f t="shared" ca="1" si="13"/>
        <v>0.12434141619014165</v>
      </c>
      <c r="W21" s="1">
        <f t="shared" ca="1" si="13"/>
        <v>0.81348787571478753</v>
      </c>
      <c r="X21" s="1">
        <f t="shared" ca="1" si="13"/>
        <v>0</v>
      </c>
      <c r="AA21" t="s">
        <v>0</v>
      </c>
      <c r="AB21" s="1">
        <f t="shared" ca="1" si="18"/>
        <v>0</v>
      </c>
      <c r="AC21" s="1">
        <f t="shared" ca="1" si="14"/>
        <v>6.2170708095070824E-2</v>
      </c>
      <c r="AD21" s="1">
        <f t="shared" ca="1" si="14"/>
        <v>0.12434141619014165</v>
      </c>
      <c r="AE21" s="1">
        <f t="shared" ca="1" si="14"/>
        <v>0.81348787571478753</v>
      </c>
      <c r="AF21" s="1">
        <f t="shared" ca="1" si="14"/>
        <v>0</v>
      </c>
      <c r="AI21" t="s">
        <v>0</v>
      </c>
      <c r="AJ21" s="1">
        <v>0</v>
      </c>
      <c r="AK21" s="1">
        <f ca="1">IF(AC21="","",(SUM(AB21:AC21)))</f>
        <v>6.2170708095070824E-2</v>
      </c>
      <c r="AL21" s="1">
        <f ca="1">IFERROR(AD21,"")</f>
        <v>0.12434141619014165</v>
      </c>
      <c r="AM21" s="1">
        <f ca="1">IF(AE21="","",(SUM(AE21:AF21)))</f>
        <v>0.81348787571478753</v>
      </c>
      <c r="AN21" s="1">
        <v>0</v>
      </c>
      <c r="AP21" s="34">
        <f ca="1">IF(AL21&gt;=MAX(AK21,AM21),0,(MAX(AK21,AM21)-AL21)/(2*MAX(AK21,AM21)+MIN(AK21,AM21)))</f>
        <v>0.40798502441202361</v>
      </c>
      <c r="AQ21" t="s">
        <v>0</v>
      </c>
      <c r="AR21" s="1">
        <v>0</v>
      </c>
      <c r="AS21" s="1">
        <f ca="1">IF(AL21="",AS14,AK21*(1-$AP21))</f>
        <v>3.6805990235190565E-2</v>
      </c>
      <c r="AT21" s="1">
        <f ca="1">IF(AL21="",AT14,AL21+AK21*$AP21+AM21*$AP21)</f>
        <v>0.48159700488240476</v>
      </c>
      <c r="AU21" s="1">
        <f ca="1">IF(AL21="",AU14,AM21*(1-$AP21))</f>
        <v>0.48159700488240476</v>
      </c>
      <c r="AV21" s="1">
        <v>0</v>
      </c>
      <c r="AW21" s="1"/>
      <c r="AY21" t="s">
        <v>0</v>
      </c>
      <c r="AZ21" s="10"/>
      <c r="BA21" s="10">
        <f ca="1">_xlfn.NORM.S.INV(IF(AS21=0,0.01%,AS21))</f>
        <v>-1.789017604233107</v>
      </c>
      <c r="BB21" s="10"/>
      <c r="BC21" s="10">
        <f ca="1">-_xlfn.NORM.S.INV(IF(AU21=0,0.01%,AU21))</f>
        <v>4.6145840124999428E-2</v>
      </c>
      <c r="BG21" t="s">
        <v>0</v>
      </c>
      <c r="BH21" s="10"/>
      <c r="BI21" s="10">
        <f ca="1">BA21-$BA$7</f>
        <v>6.0235545559511605E-2</v>
      </c>
      <c r="BJ21" s="10"/>
      <c r="BK21" s="10">
        <f ca="1">BC21-$BC$7</f>
        <v>5.7648258850196143E-3</v>
      </c>
      <c r="BO21" t="s">
        <v>0</v>
      </c>
      <c r="BP21" s="1">
        <f t="shared" si="19"/>
        <v>0</v>
      </c>
      <c r="BQ21" s="1">
        <f t="shared" ca="1" si="15"/>
        <v>3.6805990235190565E-2</v>
      </c>
      <c r="BR21" s="1">
        <f t="shared" ca="1" si="15"/>
        <v>0.48159700488240476</v>
      </c>
      <c r="BS21" s="1">
        <f t="shared" ca="1" si="15"/>
        <v>0.48159700488240476</v>
      </c>
      <c r="BT21" s="1">
        <f t="shared" si="15"/>
        <v>0</v>
      </c>
      <c r="BW21" t="s">
        <v>0</v>
      </c>
      <c r="BX21" s="1">
        <f ca="1"/>
        <v>5.3360665883679902E-3</v>
      </c>
      <c r="BY21" s="1">
        <f ca="1"/>
        <v>2.8603931948783901E-2</v>
      </c>
      <c r="BZ21" s="1">
        <f ca="1"/>
        <v>0.24727567699452793</v>
      </c>
      <c r="CA21" s="1">
        <f ca="1"/>
        <v>0.47670867138917528</v>
      </c>
      <c r="CB21" s="1">
        <f ca="1"/>
        <v>0.24207565307914497</v>
      </c>
      <c r="CE21" t="s">
        <v>0</v>
      </c>
      <c r="CF21" s="10"/>
      <c r="CG21" s="10">
        <f ca="1">MIN($CG$7+CD18,0)</f>
        <v>-1.9927506884783481</v>
      </c>
      <c r="CH21" s="10"/>
      <c r="CI21" s="10">
        <f ca="1">MAX($CI$7+CD18,0)</f>
        <v>0</v>
      </c>
      <c r="CJ21" s="10"/>
      <c r="CM21" t="s">
        <v>0</v>
      </c>
      <c r="CN21" s="1">
        <v>0</v>
      </c>
      <c r="CO21" s="1">
        <f ca="1">_xlfn.NORM.S.DIST(CG21,1)</f>
        <v>2.3144376941841262E-2</v>
      </c>
      <c r="CP21" s="1">
        <f ca="1">1-CO21-CQ21</f>
        <v>0.47685562305815876</v>
      </c>
      <c r="CQ21" s="1">
        <f ca="1">_xlfn.NORM.S.DIST(-CI21,1)</f>
        <v>0.5</v>
      </c>
      <c r="CR21" s="1">
        <v>0</v>
      </c>
      <c r="CU21" t="s">
        <v>0</v>
      </c>
      <c r="CV21" s="1">
        <f ca="1"/>
        <v>1.4322477268584766E-3</v>
      </c>
      <c r="CW21" s="1">
        <f ca="1"/>
        <v>1.7982304939342539E-2</v>
      </c>
      <c r="CX21" s="1">
        <f ca="1"/>
        <v>0.24353915576749499</v>
      </c>
      <c r="CY21" s="1">
        <f ca="1"/>
        <v>0.48704629156630397</v>
      </c>
      <c r="CZ21" s="1">
        <f ca="1"/>
        <v>0.25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>
        <f ca="1">(1-H22)/3</f>
        <v>1.2127167222625079E-2</v>
      </c>
      <c r="G22" s="1">
        <f ca="1">(1-H22)/3*2</f>
        <v>2.4254334445250159E-2</v>
      </c>
      <c r="H22" s="1">
        <f ca="1">MIN(HLOOKUP(A17,Aibank_part!$2:$7,6,0),1)</f>
        <v>0.96361849833212476</v>
      </c>
      <c r="K22" t="s">
        <v>42</v>
      </c>
      <c r="L22" s="1">
        <f t="shared" si="16"/>
        <v>0</v>
      </c>
      <c r="M22" s="1">
        <f t="shared" si="12"/>
        <v>0</v>
      </c>
      <c r="N22" s="1">
        <f t="shared" ca="1" si="12"/>
        <v>1.2127167222625079E-2</v>
      </c>
      <c r="O22" s="1">
        <f t="shared" ca="1" si="12"/>
        <v>2.4254334445250159E-2</v>
      </c>
      <c r="P22" s="1">
        <f t="shared" ca="1" si="12"/>
        <v>0.96361849833212476</v>
      </c>
      <c r="S22" t="s">
        <v>42</v>
      </c>
      <c r="T22" s="1">
        <f t="shared" ca="1" si="17"/>
        <v>0</v>
      </c>
      <c r="U22" s="1">
        <f t="shared" ca="1" si="13"/>
        <v>0</v>
      </c>
      <c r="V22" s="1">
        <f t="shared" ca="1" si="13"/>
        <v>1.2127167222625079E-2</v>
      </c>
      <c r="W22" s="1">
        <f t="shared" ca="1" si="13"/>
        <v>2.4254334445250159E-2</v>
      </c>
      <c r="X22" s="1">
        <f t="shared" ca="1" si="13"/>
        <v>0.96361849833212476</v>
      </c>
      <c r="AA22" t="s">
        <v>42</v>
      </c>
      <c r="AB22" s="1">
        <f t="shared" ca="1" si="18"/>
        <v>0</v>
      </c>
      <c r="AC22" s="1">
        <f t="shared" ca="1" si="14"/>
        <v>0</v>
      </c>
      <c r="AD22" s="1">
        <f t="shared" ca="1" si="14"/>
        <v>1.2127167222625079E-2</v>
      </c>
      <c r="AE22" s="1">
        <f t="shared" ca="1" si="14"/>
        <v>2.4254334445250159E-2</v>
      </c>
      <c r="AF22" s="1">
        <f t="shared" ca="1" si="14"/>
        <v>0.96361849833212476</v>
      </c>
      <c r="AI22" t="s">
        <v>42</v>
      </c>
      <c r="AJ22" s="1">
        <v>0</v>
      </c>
      <c r="AK22" s="1">
        <v>0</v>
      </c>
      <c r="AL22" s="1">
        <f ca="1">IF(AD22="","",(SUM(AB22:AD22)))</f>
        <v>1.2127167222625079E-2</v>
      </c>
      <c r="AM22" s="1">
        <f ca="1">IFERROR(AE22,"")</f>
        <v>2.4254334445250159E-2</v>
      </c>
      <c r="AN22" s="1">
        <f ca="1">IF(AF22="","",(SUM(AF22)))</f>
        <v>0.96361849833212476</v>
      </c>
      <c r="AP22" s="34">
        <f ca="1">IF(AM22&gt;=MAX(AL22,AN22),0,(MAX(AL22,AN22)-AM22)/(2*MAX(AL22,AN22)+MIN(AL22,AN22)))</f>
        <v>0.48436708348998286</v>
      </c>
      <c r="AQ22" t="s">
        <v>42</v>
      </c>
      <c r="AR22" s="1">
        <v>0</v>
      </c>
      <c r="AS22" s="1">
        <v>0</v>
      </c>
      <c r="AT22" s="1">
        <f ca="1">IF(AM22="",AT15,AL22*(1-$AP22))</f>
        <v>6.2531666040068533E-3</v>
      </c>
      <c r="AU22" s="1">
        <f ca="1">IF(AM22="",AU15,AM22+AL22*$AP22+AN22*$AP22)</f>
        <v>0.49687341669799656</v>
      </c>
      <c r="AV22" s="1">
        <f ca="1">IF(AM22="",AV15,AN22*(1-$AP22))</f>
        <v>0.49687341669799651</v>
      </c>
      <c r="AW22" s="1"/>
      <c r="AY22" t="s">
        <v>42</v>
      </c>
      <c r="AZ22" s="10"/>
      <c r="BA22" s="10"/>
      <c r="BB22" s="10">
        <f ca="1">_xlfn.NORM.S.INV(IF(AT22=0,0.01%,AT22))</f>
        <v>-2.4975258909093352</v>
      </c>
      <c r="BC22" s="10"/>
      <c r="BD22" s="10">
        <f ca="1">-_xlfn.NORM.S.INV(IF(AV22=0,0.01%,AV22))</f>
        <v>7.8372623379959448E-3</v>
      </c>
      <c r="BG22" t="s">
        <v>42</v>
      </c>
      <c r="BH22" s="10"/>
      <c r="BI22" s="10"/>
      <c r="BJ22" s="10">
        <f ca="1">BB22-$BB$8</f>
        <v>-0.29397604124831966</v>
      </c>
      <c r="BK22" s="10"/>
      <c r="BL22" s="10">
        <f ca="1">BD22-$BD$8</f>
        <v>-9.4317691149258878E-3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6.2531666040068533E-3</v>
      </c>
      <c r="BS22" s="1">
        <f t="shared" ca="1" si="15"/>
        <v>0.49687341669799656</v>
      </c>
      <c r="BT22" s="1">
        <f t="shared" ca="1" si="15"/>
        <v>0.49687341669799651</v>
      </c>
      <c r="BW22" t="s">
        <v>42</v>
      </c>
      <c r="BX22" s="1">
        <f ca="1"/>
        <v>0</v>
      </c>
      <c r="BY22" s="1">
        <f ca="1"/>
        <v>5.5526749687989988E-4</v>
      </c>
      <c r="BZ22" s="1">
        <f ca="1"/>
        <v>1.0344948345963079E-2</v>
      </c>
      <c r="CA22" s="1">
        <f ca="1"/>
        <v>0.25195424267970334</v>
      </c>
      <c r="CB22" s="1">
        <f ca="1"/>
        <v>0.7371455414774537</v>
      </c>
      <c r="CE22" t="s">
        <v>42</v>
      </c>
      <c r="CF22" s="10"/>
      <c r="CG22" s="10"/>
      <c r="CH22" s="10">
        <f ca="1">MIN($CH$8+CD18,0)</f>
        <v>-2.3470473883467449</v>
      </c>
      <c r="CI22" s="10"/>
      <c r="CJ22" s="10">
        <f ca="1">MAX($CJ$8+CD18,0)</f>
        <v>0</v>
      </c>
      <c r="CM22" t="s">
        <v>42</v>
      </c>
      <c r="CN22" s="1">
        <v>0</v>
      </c>
      <c r="CO22" s="1">
        <v>0</v>
      </c>
      <c r="CP22" s="1">
        <f ca="1">_xlfn.NORM.S.DIST(CH22,1)</f>
        <v>9.4614239587084356E-3</v>
      </c>
      <c r="CQ22" s="1">
        <f ca="1">1-CP22-CR22</f>
        <v>0.49053857604129159</v>
      </c>
      <c r="CR22" s="1">
        <f ca="1">_xlfn.NORM.S.DIST(-CJ22,1)</f>
        <v>0.5</v>
      </c>
      <c r="CU22" t="s">
        <v>42</v>
      </c>
      <c r="CV22" s="1">
        <f ca="1"/>
        <v>0</v>
      </c>
      <c r="CW22" s="1">
        <f ca="1"/>
        <v>1.4878778211218629E-4</v>
      </c>
      <c r="CX22" s="1">
        <f ca="1"/>
        <v>7.7354394961441485E-3</v>
      </c>
      <c r="CY22" s="1">
        <f ca="1"/>
        <v>0.24533011248310493</v>
      </c>
      <c r="CZ22" s="1">
        <f ca="1"/>
        <v>0.74678566023863868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>
        <f ca="1"/>
        <v>0</v>
      </c>
      <c r="CW23" s="1">
        <f ca="1"/>
        <v>0</v>
      </c>
      <c r="CX23" s="1">
        <f ca="1"/>
        <v>0</v>
      </c>
      <c r="CY23" s="1">
        <f ca="1"/>
        <v>0</v>
      </c>
      <c r="CZ23" s="1">
        <f ca="1"/>
        <v>1</v>
      </c>
    </row>
    <row r="24" spans="1:104">
      <c r="A24" s="9">
        <f ca="1">IF(RIGHT(A17,2)="12",(VALUE(LEFT(A17,4))+1)*100+1,A17+1)</f>
        <v>201804</v>
      </c>
      <c r="J24" s="9">
        <f ca="1">$A24</f>
        <v>201804</v>
      </c>
      <c r="R24" s="9">
        <f ca="1">$A24</f>
        <v>201804</v>
      </c>
      <c r="Z24" s="9">
        <f ca="1">$A24</f>
        <v>201804</v>
      </c>
      <c r="AH24" s="9">
        <f ca="1">$A24</f>
        <v>201804</v>
      </c>
      <c r="AP24" s="9">
        <f ca="1">$A24</f>
        <v>201804</v>
      </c>
      <c r="AX24" s="9">
        <f ca="1">$A24</f>
        <v>201804</v>
      </c>
      <c r="BF24" s="9">
        <f ca="1">$A24</f>
        <v>201804</v>
      </c>
      <c r="BN24" s="9">
        <f ca="1">$A24</f>
        <v>201804</v>
      </c>
      <c r="BO24" s="9">
        <f>BO17+1</f>
        <v>3</v>
      </c>
      <c r="BV24" s="9">
        <f ca="1">$A24</f>
        <v>201804</v>
      </c>
      <c r="BW24" s="9">
        <f>BW17+1</f>
        <v>3</v>
      </c>
      <c r="CD24" s="9">
        <f ca="1">$A24</f>
        <v>201804</v>
      </c>
      <c r="CE24" s="9">
        <f>CE17+1</f>
        <v>3</v>
      </c>
      <c r="CL24" s="9">
        <f ca="1">$A24</f>
        <v>201804</v>
      </c>
      <c r="CM24" s="9">
        <f>CM17+1</f>
        <v>3</v>
      </c>
      <c r="CT24" s="9">
        <f ca="1">$A24</f>
        <v>201804</v>
      </c>
      <c r="CU24" s="9">
        <f>CU17+1</f>
        <v>3</v>
      </c>
    </row>
    <row r="25" spans="1:104">
      <c r="A25" s="11"/>
      <c r="C25" t="s">
        <v>33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-1.6060274862121408E-2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>
        <f ca="1">VLOOKUP(CD24,regress!B:K,10,0)</f>
        <v>-4.9058689684094298E-2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0.93595909856051729</v>
      </c>
      <c r="E26" s="1">
        <f ca="1">HLOOKUP(A24,Aibank_part!$2:$7,3,0)</f>
        <v>1.4040901439482638E-2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0.93595909856051729</v>
      </c>
      <c r="M26" s="1">
        <f t="shared" ref="M26:P29" ca="1" si="20">IF(TYPE(E26)=1,IF(E26&gt;100%,100%,IF(E26&lt;0,0,E26)),E26)</f>
        <v>1.4040901439482638E-2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 ca="1">IFERROR(L26/SUM($L26:$P26),"")</f>
        <v>0.98522010374791302</v>
      </c>
      <c r="U26" s="1">
        <f t="shared" ref="U26:X29" ca="1" si="21">IFERROR(M26/SUM($L26:$P26),"")</f>
        <v>1.4779896252086987E-2</v>
      </c>
      <c r="V26" s="1">
        <f t="shared" ca="1" si="21"/>
        <v>0</v>
      </c>
      <c r="W26" s="1">
        <f t="shared" ca="1" si="21"/>
        <v>0</v>
      </c>
      <c r="X26" s="1">
        <f t="shared" ca="1" si="21"/>
        <v>0</v>
      </c>
      <c r="AA26" t="s">
        <v>2</v>
      </c>
      <c r="AB26" s="1">
        <f ca="1">IFERROR(T26,"")</f>
        <v>0.98522010374791302</v>
      </c>
      <c r="AC26" s="1">
        <f t="shared" ref="AC26:AF29" ca="1" si="22">IFERROR(U26,"")</f>
        <v>1.4779896252086987E-2</v>
      </c>
      <c r="AD26" s="1">
        <f t="shared" ca="1" si="22"/>
        <v>0</v>
      </c>
      <c r="AE26" s="1">
        <f t="shared" ca="1" si="22"/>
        <v>0</v>
      </c>
      <c r="AF26" s="1">
        <f t="shared" ca="1" si="22"/>
        <v>0</v>
      </c>
      <c r="AI26" t="s">
        <v>2</v>
      </c>
      <c r="AJ26" s="1">
        <f ca="1">IFERROR(AB26,"")</f>
        <v>0.98522010374791302</v>
      </c>
      <c r="AK26" s="1">
        <f ca="1">IF(AC26="","",SUM(AC26:AF26))</f>
        <v>1.4779896252086987E-2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0.98522010374791302</v>
      </c>
      <c r="AS26" s="1">
        <f ca="1">IF(AK26="",AS19,MIN(AK26,50%))</f>
        <v>1.4779896252086987E-2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2.1759393957614992</v>
      </c>
      <c r="BB26" s="10"/>
      <c r="BC26" s="10"/>
      <c r="BG26" t="s">
        <v>2</v>
      </c>
      <c r="BH26" s="10"/>
      <c r="BI26" s="10">
        <f ca="1">BA26-$BA$5</f>
        <v>4.9792038197499888E-2</v>
      </c>
      <c r="BJ26" s="10"/>
      <c r="BK26" s="10"/>
      <c r="BO26" t="s">
        <v>2</v>
      </c>
      <c r="BP26" s="1">
        <f ca="1">AR26</f>
        <v>0.98522010374791302</v>
      </c>
      <c r="BQ26" s="1">
        <f t="shared" ref="BQ26:BT29" ca="1" si="23">AS26</f>
        <v>1.4779896252086987E-2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0.96233075415322356</v>
      </c>
      <c r="BY26" s="1">
        <f ca="1"/>
        <v>2.2665501802993426E-2</v>
      </c>
      <c r="BZ26" s="1">
        <f ca="1"/>
        <v>1.1540287837816165E-2</v>
      </c>
      <c r="CA26" s="1">
        <f ca="1"/>
        <v>3.4634562059668379E-3</v>
      </c>
      <c r="CB26" s="1">
        <f ca="1"/>
        <v>0</v>
      </c>
      <c r="CE26" t="s">
        <v>2</v>
      </c>
      <c r="CF26" s="10"/>
      <c r="CG26" s="10">
        <f ca="1">MAX($CG$5+CD25,0)</f>
        <v>2.077088667879905</v>
      </c>
      <c r="CH26" s="10"/>
      <c r="CI26" s="10"/>
      <c r="CJ26" s="10"/>
      <c r="CM26" t="s">
        <v>2</v>
      </c>
      <c r="CN26" s="1">
        <f ca="1">1-CO26</f>
        <v>0.98110331185258415</v>
      </c>
      <c r="CO26" s="1">
        <f ca="1">_xlfn.NORM.S.DIST(-CG26,1)</f>
        <v>1.8896688147415859E-2</v>
      </c>
      <c r="CP26" s="1">
        <v>0</v>
      </c>
      <c r="CQ26" s="1">
        <v>0</v>
      </c>
      <c r="CR26" s="1">
        <v>0</v>
      </c>
      <c r="CU26" t="s">
        <v>2</v>
      </c>
      <c r="CV26" s="1" cm="1">
        <f t="array" aca="1" ref="CV26:CZ30" ca="1">MMULT(CV19:CZ23,CN26:CR30)</f>
        <v>0.93304253972842832</v>
      </c>
      <c r="CW26" s="1">
        <f ca="1"/>
        <v>3.4172523346185243E-2</v>
      </c>
      <c r="CX26" s="1">
        <f ca="1"/>
        <v>2.46005655736901E-2</v>
      </c>
      <c r="CY26" s="1">
        <f ca="1"/>
        <v>8.1843713516964248E-3</v>
      </c>
      <c r="CZ26" s="1">
        <f ca="1"/>
        <v>0</v>
      </c>
    </row>
    <row r="27" spans="1:104">
      <c r="A27" s="11"/>
      <c r="B27" t="s">
        <v>1</v>
      </c>
      <c r="C27" s="1">
        <v>0</v>
      </c>
      <c r="D27" s="1">
        <f ca="1">(1-F27)/3</f>
        <v>0.16217579163638407</v>
      </c>
      <c r="E27" s="1">
        <f ca="1">(1-F27)/3*2</f>
        <v>0.32435158327276814</v>
      </c>
      <c r="F27" s="1">
        <f ca="1">HLOOKUP(A24,Aibank_part!$2:$7,4,0)</f>
        <v>0.51347262509084779</v>
      </c>
      <c r="G27" s="1">
        <v>0</v>
      </c>
      <c r="H27" s="1">
        <v>0</v>
      </c>
      <c r="K27" t="s">
        <v>1</v>
      </c>
      <c r="L27" s="1">
        <f t="shared" ref="L27:L29" ca="1" si="24">IF(TYPE(D27)=1,IF(D27&gt;100%,100%,IF(D27&lt;0,0,D27)),D27)</f>
        <v>0.16217579163638407</v>
      </c>
      <c r="M27" s="1">
        <f t="shared" ca="1" si="20"/>
        <v>0.32435158327276814</v>
      </c>
      <c r="N27" s="1">
        <f t="shared" ca="1" si="20"/>
        <v>0.51347262509084779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ca="1" si="25">IFERROR(L27/SUM($L27:$P27),"")</f>
        <v>0.16217579163638407</v>
      </c>
      <c r="U27" s="1">
        <f t="shared" ca="1" si="21"/>
        <v>0.32435158327276814</v>
      </c>
      <c r="V27" s="1">
        <f t="shared" ca="1" si="21"/>
        <v>0.51347262509084779</v>
      </c>
      <c r="W27" s="1">
        <f t="shared" ca="1" si="21"/>
        <v>0</v>
      </c>
      <c r="X27" s="1">
        <f t="shared" ca="1" si="21"/>
        <v>0</v>
      </c>
      <c r="AA27" t="s">
        <v>1</v>
      </c>
      <c r="AB27" s="1">
        <f t="shared" ref="AB27:AB29" ca="1" si="26">IFERROR(T27,"")</f>
        <v>0.16217579163638407</v>
      </c>
      <c r="AC27" s="1">
        <f t="shared" ca="1" si="22"/>
        <v>0.32435158327276814</v>
      </c>
      <c r="AD27" s="1">
        <f t="shared" ca="1" si="22"/>
        <v>0.51347262509084779</v>
      </c>
      <c r="AE27" s="1">
        <f t="shared" ca="1" si="22"/>
        <v>0</v>
      </c>
      <c r="AF27" s="1">
        <f t="shared" ca="1" si="22"/>
        <v>0</v>
      </c>
      <c r="AI27" t="s">
        <v>1</v>
      </c>
      <c r="AJ27" s="1">
        <f ca="1">IF(AB27="","",(SUM(AB27)))</f>
        <v>0.16217579163638407</v>
      </c>
      <c r="AK27" s="1">
        <f ca="1">IFERROR(AC27,"")</f>
        <v>0.32435158327276814</v>
      </c>
      <c r="AL27" s="1">
        <f ca="1">IF(AD27="","",(SUM(AD27:AF27)))</f>
        <v>0.51347262509084779</v>
      </c>
      <c r="AM27" s="1">
        <v>0</v>
      </c>
      <c r="AN27" s="1">
        <v>0</v>
      </c>
      <c r="AP27" s="34">
        <f ca="1">IF(AK27&gt;=MAX(AJ27,AL27),0,(MAX(AJ27,AL27)-AK27)/(2*MAX(AJ27,AL27)+MIN(AJ27,AL27)))</f>
        <v>0.15904271740825249</v>
      </c>
      <c r="AQ27" t="s">
        <v>1</v>
      </c>
      <c r="AR27" s="1">
        <f ca="1">IF(AK27="",AR20,AJ27*(1-$AP27))</f>
        <v>0.136382913036699</v>
      </c>
      <c r="AS27" s="1">
        <f ca="1">IF(AK27="",AS20,AK27+AJ27*$AP27+AL27*$AP27)</f>
        <v>0.43180854348165043</v>
      </c>
      <c r="AT27" s="1">
        <f ca="1">IF(AK27="",AT20,AL27*(1-$AP27))</f>
        <v>0.43180854348165049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-1.0967153913745507</v>
      </c>
      <c r="BA27" s="10"/>
      <c r="BB27" s="10">
        <f ca="1">-_xlfn.NORM.S.INV(IF(AT27=0,0.01%,AT27))</f>
        <v>0.17177160837706637</v>
      </c>
      <c r="BC27" s="10"/>
      <c r="BG27" t="s">
        <v>1</v>
      </c>
      <c r="BH27" s="10">
        <f ca="1">AZ27-$AZ$6</f>
        <v>0.11869460729756831</v>
      </c>
      <c r="BI27" s="10"/>
      <c r="BJ27" s="10">
        <f ca="1">BB27-$BB$6</f>
        <v>3.0803481334645361E-2</v>
      </c>
      <c r="BK27" s="10"/>
      <c r="BO27" t="s">
        <v>1</v>
      </c>
      <c r="BP27" s="1">
        <f t="shared" ref="BP27:BP29" ca="1" si="27">AR27</f>
        <v>0.136382913036699</v>
      </c>
      <c r="BQ27" s="1">
        <f t="shared" ca="1" si="23"/>
        <v>0.43180854348165043</v>
      </c>
      <c r="BR27" s="1">
        <f t="shared" ca="1" si="23"/>
        <v>0.43180854348165049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0.22514860407979723</v>
      </c>
      <c r="BY27" s="1">
        <f ca="1"/>
        <v>0.10098068568508364</v>
      </c>
      <c r="BZ27" s="1">
        <f ca="1"/>
        <v>0.27519570014608907</v>
      </c>
      <c r="CA27" s="1">
        <f ca="1"/>
        <v>0.29219693389032941</v>
      </c>
      <c r="CB27" s="1">
        <f ca="1"/>
        <v>0.10647807619870071</v>
      </c>
      <c r="CE27" t="s">
        <v>1</v>
      </c>
      <c r="CF27" s="10">
        <f ca="1">MIN($CF$6+CD25,0)</f>
        <v>-1.2644686883562133</v>
      </c>
      <c r="CG27" s="10"/>
      <c r="CH27" s="10">
        <f ca="1">MAX($CH$6+CD25,0)</f>
        <v>9.1909437358326712E-2</v>
      </c>
      <c r="CI27" s="10"/>
      <c r="CJ27" s="10"/>
      <c r="CM27" t="s">
        <v>1</v>
      </c>
      <c r="CN27" s="1">
        <f ca="1">_xlfn.NORM.S.DIST(CF27,1)</f>
        <v>0.10303092619673672</v>
      </c>
      <c r="CO27" s="1">
        <f ca="1">1-CN27-CP27</f>
        <v>0.43358407716617714</v>
      </c>
      <c r="CP27" s="1">
        <f ca="1">_xlfn.NORM.S.DIST(-CH27,1)</f>
        <v>0.46338499663708616</v>
      </c>
      <c r="CQ27" s="1">
        <v>0</v>
      </c>
      <c r="CR27" s="1">
        <v>0</v>
      </c>
      <c r="CU27" t="s">
        <v>1</v>
      </c>
      <c r="CV27" s="1">
        <f ca="1"/>
        <v>0.12083662537351683</v>
      </c>
      <c r="CW27" s="1">
        <f ca="1"/>
        <v>9.8312583349246419E-2</v>
      </c>
      <c r="CX27" s="1">
        <f ca="1"/>
        <v>0.30638854306923835</v>
      </c>
      <c r="CY27" s="1">
        <f ca="1"/>
        <v>0.34946224820799837</v>
      </c>
      <c r="CZ27" s="1">
        <f ca="1"/>
        <v>0.125</v>
      </c>
    </row>
    <row r="28" spans="1:104">
      <c r="A28" s="11"/>
      <c r="B28" t="s">
        <v>0</v>
      </c>
      <c r="C28" s="1">
        <v>0</v>
      </c>
      <c r="D28" s="1">
        <v>0</v>
      </c>
      <c r="E28" s="1">
        <f ca="1">(1-G28)/3</f>
        <v>4.7195448314033439E-2</v>
      </c>
      <c r="F28" s="1">
        <f ca="1">(1-G28)/3*2</f>
        <v>9.4390896628066878E-2</v>
      </c>
      <c r="G28" s="1">
        <f ca="1">HLOOKUP(A24,Aibank_part!$2:$7,5,0)</f>
        <v>0.85841365505789968</v>
      </c>
      <c r="H28" s="1">
        <v>0</v>
      </c>
      <c r="K28" t="s">
        <v>0</v>
      </c>
      <c r="L28" s="1">
        <f t="shared" si="24"/>
        <v>0</v>
      </c>
      <c r="M28" s="1">
        <f t="shared" ca="1" si="20"/>
        <v>4.7195448314033439E-2</v>
      </c>
      <c r="N28" s="1">
        <f t="shared" ca="1" si="20"/>
        <v>9.4390896628066878E-2</v>
      </c>
      <c r="O28" s="1">
        <f t="shared" ca="1" si="20"/>
        <v>0.85841365505789968</v>
      </c>
      <c r="P28" s="1">
        <f t="shared" si="20"/>
        <v>0</v>
      </c>
      <c r="S28" t="s">
        <v>0</v>
      </c>
      <c r="T28" s="1">
        <f t="shared" ca="1" si="25"/>
        <v>0</v>
      </c>
      <c r="U28" s="1">
        <f t="shared" ca="1" si="21"/>
        <v>4.7195448314033439E-2</v>
      </c>
      <c r="V28" s="1">
        <f t="shared" ca="1" si="21"/>
        <v>9.4390896628066878E-2</v>
      </c>
      <c r="W28" s="1">
        <f t="shared" ca="1" si="21"/>
        <v>0.85841365505789968</v>
      </c>
      <c r="X28" s="1">
        <f t="shared" ca="1" si="21"/>
        <v>0</v>
      </c>
      <c r="AA28" t="s">
        <v>0</v>
      </c>
      <c r="AB28" s="1">
        <f t="shared" ca="1" si="26"/>
        <v>0</v>
      </c>
      <c r="AC28" s="1">
        <f t="shared" ca="1" si="22"/>
        <v>4.7195448314033439E-2</v>
      </c>
      <c r="AD28" s="1">
        <f t="shared" ca="1" si="22"/>
        <v>9.4390896628066878E-2</v>
      </c>
      <c r="AE28" s="1">
        <f t="shared" ca="1" si="22"/>
        <v>0.85841365505789968</v>
      </c>
      <c r="AF28" s="1">
        <f t="shared" ca="1" si="22"/>
        <v>0</v>
      </c>
      <c r="AI28" t="s">
        <v>0</v>
      </c>
      <c r="AJ28" s="1">
        <v>0</v>
      </c>
      <c r="AK28" s="1">
        <f ca="1">IF(AC28="","",(SUM(AB28:AC28)))</f>
        <v>4.7195448314033439E-2</v>
      </c>
      <c r="AL28" s="1">
        <f ca="1">IFERROR(AD28,"")</f>
        <v>9.4390896628066878E-2</v>
      </c>
      <c r="AM28" s="1">
        <f ca="1">IF(AE28="","",(SUM(AE28:AF28)))</f>
        <v>0.85841365505789968</v>
      </c>
      <c r="AN28" s="1">
        <v>0</v>
      </c>
      <c r="AP28" s="34">
        <f ca="1">IF(AL28&gt;=MAX(AK28,AM28),0,(MAX(AK28,AM28)-AL28)/(2*MAX(AK28,AM28)+MIN(AK28,AM28)))</f>
        <v>0.43311388970394804</v>
      </c>
      <c r="AQ28" t="s">
        <v>0</v>
      </c>
      <c r="AR28" s="1">
        <v>0</v>
      </c>
      <c r="AS28" s="1">
        <f ca="1">IF(AL28="",AS21,AK28*(1-$AP28))</f>
        <v>2.6754444118420779E-2</v>
      </c>
      <c r="AT28" s="1">
        <f ca="1">IF(AL28="",AT21,AL28+AK28*$AP28+AM28*$AP28)</f>
        <v>0.48662277794078962</v>
      </c>
      <c r="AU28" s="1">
        <f ca="1">IF(AL28="",AU21,AM28*(1-$AP28))</f>
        <v>0.48662277794078962</v>
      </c>
      <c r="AV28" s="1">
        <v>0</v>
      </c>
      <c r="AW28" s="1"/>
      <c r="AY28" t="s">
        <v>0</v>
      </c>
      <c r="AZ28" s="10"/>
      <c r="BA28" s="10">
        <f ca="1">_xlfn.NORM.S.INV(IF(AS28=0,0.01%,AS28))</f>
        <v>-1.9307911258141668</v>
      </c>
      <c r="BB28" s="10"/>
      <c r="BC28" s="10">
        <f ca="1">-_xlfn.NORM.S.INV(IF(AU28=0,0.01%,AU28))</f>
        <v>3.3538009236967994E-2</v>
      </c>
      <c r="BG28" t="s">
        <v>0</v>
      </c>
      <c r="BH28" s="10"/>
      <c r="BI28" s="10">
        <f ca="1">BA28-$BA$7</f>
        <v>-8.153797602154822E-2</v>
      </c>
      <c r="BJ28" s="10"/>
      <c r="BK28" s="10">
        <f ca="1">BC28-$BC$7</f>
        <v>-6.8430050030118192E-3</v>
      </c>
      <c r="BO28" t="s">
        <v>0</v>
      </c>
      <c r="BP28" s="1">
        <f t="shared" si="27"/>
        <v>0</v>
      </c>
      <c r="BQ28" s="1">
        <f t="shared" ca="1" si="23"/>
        <v>2.6754444118420779E-2</v>
      </c>
      <c r="BR28" s="1">
        <f t="shared" ca="1" si="23"/>
        <v>0.48662277794078962</v>
      </c>
      <c r="BS28" s="1">
        <f t="shared" ca="1" si="23"/>
        <v>0.48662277794078962</v>
      </c>
      <c r="BT28" s="1">
        <f t="shared" si="23"/>
        <v>0</v>
      </c>
      <c r="BW28" t="s">
        <v>0</v>
      </c>
      <c r="BX28" s="1">
        <f ca="1"/>
        <v>9.1582876412763352E-3</v>
      </c>
      <c r="BY28" s="1">
        <f ca="1"/>
        <v>1.9046011985217694E-2</v>
      </c>
      <c r="BZ28" s="1">
        <f ca="1"/>
        <v>0.13638734271190037</v>
      </c>
      <c r="CA28" s="1">
        <f ca="1"/>
        <v>0.35683134071936368</v>
      </c>
      <c r="CB28" s="1">
        <f ca="1"/>
        <v>0.47857701694224197</v>
      </c>
      <c r="CE28" t="s">
        <v>0</v>
      </c>
      <c r="CF28" s="10"/>
      <c r="CG28" s="10">
        <f ca="1">MIN($CG$7+CD25,0)</f>
        <v>-1.8983118394767129</v>
      </c>
      <c r="CH28" s="10"/>
      <c r="CI28" s="10">
        <f ca="1">MAX($CI$7+CD25,0)</f>
        <v>0</v>
      </c>
      <c r="CJ28" s="10"/>
      <c r="CM28" t="s">
        <v>0</v>
      </c>
      <c r="CN28" s="1">
        <v>0</v>
      </c>
      <c r="CO28" s="1">
        <f ca="1">_xlfn.NORM.S.DIST(CG28,1)</f>
        <v>2.8827507629264417E-2</v>
      </c>
      <c r="CP28" s="1">
        <f ca="1">1-CO28-CQ28</f>
        <v>0.47117249237073555</v>
      </c>
      <c r="CQ28" s="1">
        <f ca="1">_xlfn.NORM.S.DIST(-CI28,1)</f>
        <v>0.5</v>
      </c>
      <c r="CR28" s="1">
        <v>0</v>
      </c>
      <c r="CU28" t="s">
        <v>0</v>
      </c>
      <c r="CV28" s="1">
        <f ca="1"/>
        <v>3.2579165212668019E-3</v>
      </c>
      <c r="CW28" s="1">
        <f ca="1"/>
        <v>1.484453270200199E-2</v>
      </c>
      <c r="CX28" s="1">
        <f ca="1"/>
        <v>0.1289953589765177</v>
      </c>
      <c r="CY28" s="1">
        <f ca="1"/>
        <v>0.3593790460170615</v>
      </c>
      <c r="CZ28" s="1">
        <f ca="1"/>
        <v>0.49352314578315198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>
        <f ca="1">(1-H29)/3</f>
        <v>1.4966302047769608E-2</v>
      </c>
      <c r="G29" s="1">
        <f ca="1">(1-H29)/3*2</f>
        <v>2.9932604095539217E-2</v>
      </c>
      <c r="H29" s="1">
        <f ca="1">MIN(HLOOKUP(A24,Aibank_part!$2:$7,6,0),1)</f>
        <v>0.95510109385669117</v>
      </c>
      <c r="K29" t="s">
        <v>42</v>
      </c>
      <c r="L29" s="1">
        <f t="shared" si="24"/>
        <v>0</v>
      </c>
      <c r="M29" s="1">
        <f t="shared" si="20"/>
        <v>0</v>
      </c>
      <c r="N29" s="1">
        <f t="shared" ca="1" si="20"/>
        <v>1.4966302047769608E-2</v>
      </c>
      <c r="O29" s="1">
        <f t="shared" ca="1" si="20"/>
        <v>2.9932604095539217E-2</v>
      </c>
      <c r="P29" s="1">
        <f t="shared" ca="1" si="20"/>
        <v>0.95510109385669117</v>
      </c>
      <c r="S29" t="s">
        <v>42</v>
      </c>
      <c r="T29" s="1">
        <f t="shared" ca="1" si="25"/>
        <v>0</v>
      </c>
      <c r="U29" s="1">
        <f t="shared" ca="1" si="21"/>
        <v>0</v>
      </c>
      <c r="V29" s="1">
        <f t="shared" ca="1" si="21"/>
        <v>1.4966302047769608E-2</v>
      </c>
      <c r="W29" s="1">
        <f t="shared" ca="1" si="21"/>
        <v>2.9932604095539217E-2</v>
      </c>
      <c r="X29" s="1">
        <f t="shared" ca="1" si="21"/>
        <v>0.95510109385669117</v>
      </c>
      <c r="AA29" t="s">
        <v>42</v>
      </c>
      <c r="AB29" s="1">
        <f t="shared" ca="1" si="26"/>
        <v>0</v>
      </c>
      <c r="AC29" s="1">
        <f t="shared" ca="1" si="22"/>
        <v>0</v>
      </c>
      <c r="AD29" s="1">
        <f t="shared" ca="1" si="22"/>
        <v>1.4966302047769608E-2</v>
      </c>
      <c r="AE29" s="1">
        <f t="shared" ca="1" si="22"/>
        <v>2.9932604095539217E-2</v>
      </c>
      <c r="AF29" s="1">
        <f t="shared" ca="1" si="22"/>
        <v>0.95510109385669117</v>
      </c>
      <c r="AI29" t="s">
        <v>42</v>
      </c>
      <c r="AJ29" s="1">
        <v>0</v>
      </c>
      <c r="AK29" s="1">
        <v>0</v>
      </c>
      <c r="AL29" s="1">
        <f ca="1">IF(AD29="","",(SUM(AB29:AD29)))</f>
        <v>1.4966302047769608E-2</v>
      </c>
      <c r="AM29" s="1">
        <f ca="1">IFERROR(AE29,"")</f>
        <v>2.9932604095539217E-2</v>
      </c>
      <c r="AN29" s="1">
        <f ca="1">IF(AF29="","",(SUM(AF29)))</f>
        <v>0.95510109385669117</v>
      </c>
      <c r="AP29" s="34">
        <f ca="1">IF(AM29&gt;=MAX(AL29,AN29),0,(MAX(AL29,AN29)-AM29)/(2*MAX(AL29,AN29)+MIN(AL29,AN29)))</f>
        <v>0.48056494518873721</v>
      </c>
      <c r="AQ29" t="s">
        <v>42</v>
      </c>
      <c r="AR29" s="1">
        <v>0</v>
      </c>
      <c r="AS29" s="1">
        <v>0</v>
      </c>
      <c r="AT29" s="1">
        <f ca="1">IF(AM29="",AT22,AL29*(1-$AP29))</f>
        <v>7.7740219245051199E-3</v>
      </c>
      <c r="AU29" s="1">
        <f ca="1">IF(AM29="",AU22,AM29+AL29*$AP29+AN29*$AP29)</f>
        <v>0.49611298903774748</v>
      </c>
      <c r="AV29" s="1">
        <f ca="1">IF(AM29="",AV22,AN29*(1-$AP29))</f>
        <v>0.49611298903774737</v>
      </c>
      <c r="AW29" s="1"/>
      <c r="AY29" t="s">
        <v>42</v>
      </c>
      <c r="AZ29" s="10"/>
      <c r="BA29" s="10"/>
      <c r="BB29" s="10">
        <f ca="1">_xlfn.NORM.S.INV(IF(AT29=0,0.01%,AT29))</f>
        <v>-2.4193553337929248</v>
      </c>
      <c r="BC29" s="10"/>
      <c r="BD29" s="10">
        <f ca="1">-_xlfn.NORM.S.INV(IF(AV29=0,0.01%,AV29))</f>
        <v>9.743445744827722E-3</v>
      </c>
      <c r="BG29" t="s">
        <v>42</v>
      </c>
      <c r="BH29" s="10"/>
      <c r="BI29" s="10"/>
      <c r="BJ29" s="10">
        <f ca="1">BB29-$BB$8</f>
        <v>-0.21580548413190925</v>
      </c>
      <c r="BK29" s="10"/>
      <c r="BL29" s="10">
        <f ca="1">BD29-$BD$8</f>
        <v>-7.5255857080941107E-3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7.7740219245051199E-3</v>
      </c>
      <c r="BS29" s="1">
        <f t="shared" ca="1" si="23"/>
        <v>0.49611298903774748</v>
      </c>
      <c r="BT29" s="1">
        <f t="shared" ca="1" si="23"/>
        <v>0.49611298903774737</v>
      </c>
      <c r="BW29" t="s">
        <v>42</v>
      </c>
      <c r="BX29" s="1">
        <f ca="1"/>
        <v>7.5728998739076918E-5</v>
      </c>
      <c r="BY29" s="1">
        <f ca="1"/>
        <v>5.1654259150043006E-4</v>
      </c>
      <c r="BZ29" s="1">
        <f ca="1"/>
        <v>7.2325545574010398E-3</v>
      </c>
      <c r="CA29" s="1">
        <f ca="1"/>
        <v>0.13003185993833616</v>
      </c>
      <c r="CB29" s="1">
        <f ca="1"/>
        <v>0.86214331391402332</v>
      </c>
      <c r="CE29" t="s">
        <v>42</v>
      </c>
      <c r="CF29" s="10"/>
      <c r="CG29" s="10"/>
      <c r="CH29" s="10">
        <f ca="1">MIN($CH$8+CD25,0)</f>
        <v>-2.2526085393451099</v>
      </c>
      <c r="CI29" s="10"/>
      <c r="CJ29" s="10">
        <f ca="1">MAX($CJ$8+CD25,0)</f>
        <v>0</v>
      </c>
      <c r="CM29" t="s">
        <v>42</v>
      </c>
      <c r="CN29" s="1">
        <v>0</v>
      </c>
      <c r="CO29" s="1">
        <v>0</v>
      </c>
      <c r="CP29" s="1">
        <f ca="1">_xlfn.NORM.S.DIST(CH29,1)</f>
        <v>1.2141921111482162E-2</v>
      </c>
      <c r="CQ29" s="1">
        <f ca="1">1-CP29-CR29</f>
        <v>0.48785807888851784</v>
      </c>
      <c r="CR29" s="1">
        <f ca="1">_xlfn.NORM.S.DIST(-CJ29,1)</f>
        <v>0.5</v>
      </c>
      <c r="CU29" t="s">
        <v>42</v>
      </c>
      <c r="CV29" s="1">
        <f ca="1"/>
        <v>1.532974299777681E-5</v>
      </c>
      <c r="CW29" s="1">
        <f ca="1"/>
        <v>2.8750545429152326E-4</v>
      </c>
      <c r="CX29" s="1">
        <f ca="1"/>
        <v>6.6924512049358655E-3</v>
      </c>
      <c r="CY29" s="1">
        <f ca="1"/>
        <v>0.12355399711758364</v>
      </c>
      <c r="CZ29" s="1">
        <f ca="1"/>
        <v>0.86945071648019112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>
        <f ca="1"/>
        <v>0</v>
      </c>
      <c r="CW30" s="1">
        <f ca="1"/>
        <v>0</v>
      </c>
      <c r="CX30" s="1">
        <f ca="1"/>
        <v>0</v>
      </c>
      <c r="CY30" s="1">
        <f ca="1"/>
        <v>0</v>
      </c>
      <c r="CZ30" s="1">
        <f ca="1"/>
        <v>1</v>
      </c>
    </row>
    <row r="31" spans="1:104">
      <c r="A31" s="9">
        <f ca="1">IF(RIGHT(A24,2)="12",(VALUE(LEFT(A24,4))+1)*100+1,A24+1)</f>
        <v>201805</v>
      </c>
      <c r="J31" s="9">
        <f ca="1">$A31</f>
        <v>201805</v>
      </c>
      <c r="R31" s="9">
        <f ca="1">$A31</f>
        <v>201805</v>
      </c>
      <c r="Z31" s="9">
        <f ca="1">$A31</f>
        <v>201805</v>
      </c>
      <c r="AH31" s="9">
        <f ca="1">$A31</f>
        <v>201805</v>
      </c>
      <c r="AP31" s="9">
        <f ca="1">$A31</f>
        <v>201805</v>
      </c>
      <c r="AX31" s="9">
        <f ca="1">$A31</f>
        <v>201805</v>
      </c>
      <c r="BF31" s="9">
        <f ca="1">$A31</f>
        <v>201805</v>
      </c>
      <c r="BN31" s="9">
        <f ca="1">$A31</f>
        <v>201805</v>
      </c>
      <c r="BO31" s="9">
        <f>BO24+1</f>
        <v>4</v>
      </c>
      <c r="BV31" s="9">
        <f ca="1">$A31</f>
        <v>201805</v>
      </c>
      <c r="BW31" s="9">
        <f>BW24+1</f>
        <v>4</v>
      </c>
      <c r="CD31" s="9">
        <f ca="1">$A31</f>
        <v>201805</v>
      </c>
      <c r="CE31" s="9">
        <f>CE24+1</f>
        <v>4</v>
      </c>
      <c r="CL31" s="9">
        <f ca="1">$A31</f>
        <v>201805</v>
      </c>
      <c r="CM31" s="9">
        <f>CM24+1</f>
        <v>4</v>
      </c>
      <c r="CT31" s="9">
        <f ca="1">$A31</f>
        <v>201805</v>
      </c>
      <c r="CU31" s="9">
        <f>CU24+1</f>
        <v>4</v>
      </c>
    </row>
    <row r="32" spans="1:104">
      <c r="A32" s="11"/>
      <c r="C32" t="s">
        <v>33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6.5575962037767319E-2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>
        <f ca="1">VLOOKUP(CD31,regress!B:K,10,0)</f>
        <v>1.0057984574709938E-3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0.93890657000442401</v>
      </c>
      <c r="E33" s="1">
        <f ca="1">HLOOKUP(A31,Aibank_part!$2:$7,3,0)</f>
        <v>1.109342999557591E-2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0.93890657000442401</v>
      </c>
      <c r="M33" s="1">
        <f t="shared" ref="M33:P36" ca="1" si="28">IF(TYPE(E33)=1,IF(E33&gt;100%,100%,IF(E33&lt;0,0,E33)),E33)</f>
        <v>1.109342999557591E-2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 ca="1">IFERROR(L33/SUM($L33:$P33),"")</f>
        <v>0.98832270526781485</v>
      </c>
      <c r="U33" s="1">
        <f t="shared" ref="U33:X36" ca="1" si="29">IFERROR(M33/SUM($L33:$P33),"")</f>
        <v>1.167729473218517E-2</v>
      </c>
      <c r="V33" s="1">
        <f t="shared" ca="1" si="29"/>
        <v>0</v>
      </c>
      <c r="W33" s="1">
        <f t="shared" ca="1" si="29"/>
        <v>0</v>
      </c>
      <c r="X33" s="1">
        <f t="shared" ca="1" si="29"/>
        <v>0</v>
      </c>
      <c r="AA33" t="s">
        <v>2</v>
      </c>
      <c r="AB33" s="1">
        <f ca="1">IFERROR(T33,"")</f>
        <v>0.98832270526781485</v>
      </c>
      <c r="AC33" s="1">
        <f t="shared" ref="AC33:AF36" ca="1" si="30">IFERROR(U33,"")</f>
        <v>1.167729473218517E-2</v>
      </c>
      <c r="AD33" s="1">
        <f t="shared" ca="1" si="30"/>
        <v>0</v>
      </c>
      <c r="AE33" s="1">
        <f t="shared" ca="1" si="30"/>
        <v>0</v>
      </c>
      <c r="AF33" s="1">
        <f t="shared" ca="1" si="30"/>
        <v>0</v>
      </c>
      <c r="AI33" t="s">
        <v>2</v>
      </c>
      <c r="AJ33" s="1">
        <f ca="1">IFERROR(AB33,"")</f>
        <v>0.98832270526781485</v>
      </c>
      <c r="AK33" s="1">
        <f ca="1">IF(AC33="","",SUM(AC33:AF33))</f>
        <v>1.167729473218517E-2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0.98832270526781485</v>
      </c>
      <c r="AS33" s="1">
        <f ca="1">IF(AK33="",AS26,MIN(AK33,50%))</f>
        <v>1.167729473218517E-2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2.2675837431026902</v>
      </c>
      <c r="BB33" s="10"/>
      <c r="BC33" s="10"/>
      <c r="BG33" t="s">
        <v>2</v>
      </c>
      <c r="BH33" s="10"/>
      <c r="BI33" s="10">
        <f ca="1">BA33-$BA$5</f>
        <v>0.14143638553869087</v>
      </c>
      <c r="BJ33" s="10"/>
      <c r="BK33" s="10"/>
      <c r="BO33" t="s">
        <v>2</v>
      </c>
      <c r="BP33" s="1">
        <f ca="1">AR33</f>
        <v>0.98832270526781485</v>
      </c>
      <c r="BQ33" s="1">
        <f t="shared" ref="BQ33:BT36" ca="1" si="31">AS33</f>
        <v>1.167729473218517E-2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0.95503870859800899</v>
      </c>
      <c r="BY33" s="1">
        <f ca="1"/>
        <v>2.0910828054917372E-2</v>
      </c>
      <c r="BZ33" s="1">
        <f ca="1"/>
        <v>1.5026488641225511E-2</v>
      </c>
      <c r="CA33" s="1">
        <f ca="1"/>
        <v>7.3187231991864157E-3</v>
      </c>
      <c r="CB33" s="1">
        <f ca="1"/>
        <v>1.7052515066617135E-3</v>
      </c>
      <c r="CE33" t="s">
        <v>2</v>
      </c>
      <c r="CF33" s="10"/>
      <c r="CG33" s="10">
        <f ca="1">MAX($CG$5+CD32,0)</f>
        <v>2.1271531560214703</v>
      </c>
      <c r="CH33" s="10"/>
      <c r="CI33" s="10"/>
      <c r="CJ33" s="10"/>
      <c r="CM33" t="s">
        <v>2</v>
      </c>
      <c r="CN33" s="1">
        <f ca="1">1-CO33</f>
        <v>0.98329632007535384</v>
      </c>
      <c r="CO33" s="1">
        <f ca="1">_xlfn.NORM.S.DIST(-CG33,1)</f>
        <v>1.6703679924646161E-2</v>
      </c>
      <c r="CP33" s="1">
        <v>0</v>
      </c>
      <c r="CQ33" s="1">
        <v>0</v>
      </c>
      <c r="CR33" s="1">
        <v>0</v>
      </c>
      <c r="CU33" t="s">
        <v>2</v>
      </c>
      <c r="CV33" s="1" cm="1">
        <f t="array" aca="1" ref="CV33:CZ37" ca="1">MMULT(CV26:CZ30,CN33:CR37)</f>
        <v>0.92129475760127044</v>
      </c>
      <c r="CW33" s="1">
        <f ca="1"/>
        <v>3.1557259514281483E-2</v>
      </c>
      <c r="CX33" s="1">
        <f ca="1"/>
        <v>2.7182445923564662E-2</v>
      </c>
      <c r="CY33" s="1">
        <f ca="1"/>
        <v>1.5933016960683114E-2</v>
      </c>
      <c r="CZ33" s="1">
        <f ca="1"/>
        <v>4.0325200002004338E-3</v>
      </c>
    </row>
    <row r="34" spans="1:104">
      <c r="A34" s="11"/>
      <c r="B34" t="s">
        <v>1</v>
      </c>
      <c r="C34" s="1">
        <v>0</v>
      </c>
      <c r="D34" s="1">
        <f ca="1">(1-F34)/3</f>
        <v>0.18613604229818281</v>
      </c>
      <c r="E34" s="1">
        <f ca="1">(1-F34)/3*2</f>
        <v>0.37227208459636563</v>
      </c>
      <c r="F34" s="1">
        <f ca="1">HLOOKUP(A31,Aibank_part!$2:$7,4,0)</f>
        <v>0.44159187310545156</v>
      </c>
      <c r="G34" s="1">
        <v>0</v>
      </c>
      <c r="H34" s="1">
        <v>0</v>
      </c>
      <c r="K34" t="s">
        <v>1</v>
      </c>
      <c r="L34" s="1">
        <f t="shared" ref="L34:L36" ca="1" si="32">IF(TYPE(D34)=1,IF(D34&gt;100%,100%,IF(D34&lt;0,0,D34)),D34)</f>
        <v>0.18613604229818281</v>
      </c>
      <c r="M34" s="1">
        <f t="shared" ca="1" si="28"/>
        <v>0.37227208459636563</v>
      </c>
      <c r="N34" s="1">
        <f t="shared" ca="1" si="28"/>
        <v>0.44159187310545156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ca="1" si="33">IFERROR(L34/SUM($L34:$P34),"")</f>
        <v>0.18613604229818281</v>
      </c>
      <c r="U34" s="1">
        <f t="shared" ca="1" si="29"/>
        <v>0.37227208459636563</v>
      </c>
      <c r="V34" s="1">
        <f t="shared" ca="1" si="29"/>
        <v>0.44159187310545156</v>
      </c>
      <c r="W34" s="1">
        <f t="shared" ca="1" si="29"/>
        <v>0</v>
      </c>
      <c r="X34" s="1">
        <f t="shared" ca="1" si="29"/>
        <v>0</v>
      </c>
      <c r="AA34" t="s">
        <v>1</v>
      </c>
      <c r="AB34" s="1">
        <f t="shared" ref="AB34:AB36" ca="1" si="34">IFERROR(T34,"")</f>
        <v>0.18613604229818281</v>
      </c>
      <c r="AC34" s="1">
        <f t="shared" ca="1" si="30"/>
        <v>0.37227208459636563</v>
      </c>
      <c r="AD34" s="1">
        <f t="shared" ca="1" si="30"/>
        <v>0.44159187310545156</v>
      </c>
      <c r="AE34" s="1">
        <f t="shared" ca="1" si="30"/>
        <v>0</v>
      </c>
      <c r="AF34" s="1">
        <f t="shared" ca="1" si="30"/>
        <v>0</v>
      </c>
      <c r="AI34" t="s">
        <v>1</v>
      </c>
      <c r="AJ34" s="1">
        <f ca="1">IF(AB34="","",(SUM(AB34)))</f>
        <v>0.18613604229818281</v>
      </c>
      <c r="AK34" s="1">
        <f ca="1">IFERROR(AC34,"")</f>
        <v>0.37227208459636563</v>
      </c>
      <c r="AL34" s="1">
        <f ca="1">IF(AD34="","",(SUM(AD34:AF34)))</f>
        <v>0.44159187310545156</v>
      </c>
      <c r="AM34" s="1">
        <v>0</v>
      </c>
      <c r="AN34" s="1">
        <v>0</v>
      </c>
      <c r="AP34" s="34">
        <f ca="1">IF(AK34&gt;=MAX(AJ34,AL34),0,(MAX(AJ34,AL34)-AK34)/(2*MAX(AJ34,AL34)+MIN(AJ34,AL34)))</f>
        <v>6.4826059756862842E-2</v>
      </c>
      <c r="AQ34" t="s">
        <v>1</v>
      </c>
      <c r="AR34" s="1">
        <f ca="1">IF(AK34="",AR27,AJ34*(1-$AP34))</f>
        <v>0.17406957609725487</v>
      </c>
      <c r="AS34" s="1">
        <f ca="1">IF(AK34="",AS27,AK34+AJ34*$AP34+AL34*$AP34)</f>
        <v>0.41296521195137259</v>
      </c>
      <c r="AT34" s="1">
        <f ca="1">IF(AK34="",AT27,AL34*(1-$AP34))</f>
        <v>0.41296521195137259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-0.93820483874763094</v>
      </c>
      <c r="BA34" s="10"/>
      <c r="BB34" s="10">
        <f ca="1">-_xlfn.NORM.S.INV(IF(AT34=0,0.01%,AT34))</f>
        <v>0.21992389813691599</v>
      </c>
      <c r="BC34" s="10"/>
      <c r="BG34" t="s">
        <v>1</v>
      </c>
      <c r="BH34" s="10">
        <f ca="1">AZ34-$AZ$6</f>
        <v>0.27720515992448802</v>
      </c>
      <c r="BI34" s="10"/>
      <c r="BJ34" s="10">
        <f ca="1">BB34-$BB$6</f>
        <v>7.8955771094494975E-2</v>
      </c>
      <c r="BK34" s="10"/>
      <c r="BO34" t="s">
        <v>1</v>
      </c>
      <c r="BP34" s="1">
        <f t="shared" ref="BP34:BP36" ca="1" si="35">AR34</f>
        <v>0.17406957609725487</v>
      </c>
      <c r="BQ34" s="1">
        <f t="shared" ca="1" si="31"/>
        <v>0.41296521195137259</v>
      </c>
      <c r="BR34" s="1">
        <f t="shared" ca="1" si="31"/>
        <v>0.41296521195137259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0.24009714262263002</v>
      </c>
      <c r="BY34" s="1">
        <f ca="1"/>
        <v>5.1802811510637078E-2</v>
      </c>
      <c r="BZ34" s="1">
        <f ca="1"/>
        <v>0.18003070659444068</v>
      </c>
      <c r="CA34" s="1">
        <f ca="1"/>
        <v>0.27772651291448769</v>
      </c>
      <c r="CB34" s="1">
        <f ca="1"/>
        <v>0.25034282635780469</v>
      </c>
      <c r="CE34" t="s">
        <v>1</v>
      </c>
      <c r="CF34" s="10">
        <f ca="1">MIN($CF$6+CD32,0)</f>
        <v>-1.214404200214648</v>
      </c>
      <c r="CG34" s="10"/>
      <c r="CH34" s="10">
        <f ca="1">MAX($CH$6+CD32,0)</f>
        <v>0.14197392549989202</v>
      </c>
      <c r="CI34" s="10"/>
      <c r="CJ34" s="10"/>
      <c r="CM34" t="s">
        <v>1</v>
      </c>
      <c r="CN34" s="1">
        <f ca="1">_xlfn.NORM.S.DIST(CF34,1)</f>
        <v>0.11229670614807193</v>
      </c>
      <c r="CO34" s="1">
        <f ca="1">1-CN34-CP34</f>
        <v>0.44415299311740203</v>
      </c>
      <c r="CP34" s="1">
        <f ca="1">_xlfn.NORM.S.DIST(-CH34,1)</f>
        <v>0.443550300734526</v>
      </c>
      <c r="CQ34" s="1">
        <v>0</v>
      </c>
      <c r="CR34" s="1">
        <v>0</v>
      </c>
      <c r="CU34" t="s">
        <v>1</v>
      </c>
      <c r="CV34" s="1">
        <f ca="1"/>
        <v>0.1298583883431314</v>
      </c>
      <c r="CW34" s="1">
        <f ca="1"/>
        <v>5.5575472856952766E-2</v>
      </c>
      <c r="CX34" s="1">
        <f ca="1"/>
        <v>0.19679422047754866</v>
      </c>
      <c r="CY34" s="1">
        <f ca="1"/>
        <v>0.32058844268844866</v>
      </c>
      <c r="CZ34" s="1">
        <f ca="1"/>
        <v>0.29718347563391845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4.7813261809772266E-2</v>
      </c>
      <c r="F35" s="1">
        <f ca="1">(1-G35)/3*2</f>
        <v>9.5626523619544532E-2</v>
      </c>
      <c r="G35" s="1">
        <f ca="1">HLOOKUP(A31,Aibank_part!$2:$7,5,0)</f>
        <v>0.85656021457068321</v>
      </c>
      <c r="H35" s="1">
        <v>0</v>
      </c>
      <c r="K35" t="s">
        <v>0</v>
      </c>
      <c r="L35" s="1">
        <f t="shared" si="32"/>
        <v>0</v>
      </c>
      <c r="M35" s="1">
        <f t="shared" ca="1" si="28"/>
        <v>4.7813261809772266E-2</v>
      </c>
      <c r="N35" s="1">
        <f t="shared" ca="1" si="28"/>
        <v>9.5626523619544532E-2</v>
      </c>
      <c r="O35" s="1">
        <f t="shared" ca="1" si="28"/>
        <v>0.85656021457068321</v>
      </c>
      <c r="P35" s="1">
        <f t="shared" si="28"/>
        <v>0</v>
      </c>
      <c r="S35" t="s">
        <v>0</v>
      </c>
      <c r="T35" s="1">
        <f t="shared" ca="1" si="33"/>
        <v>0</v>
      </c>
      <c r="U35" s="1">
        <f t="shared" ca="1" si="29"/>
        <v>4.7813261809772266E-2</v>
      </c>
      <c r="V35" s="1">
        <f t="shared" ca="1" si="29"/>
        <v>9.5626523619544532E-2</v>
      </c>
      <c r="W35" s="1">
        <f t="shared" ca="1" si="29"/>
        <v>0.85656021457068321</v>
      </c>
      <c r="X35" s="1">
        <f t="shared" ca="1" si="29"/>
        <v>0</v>
      </c>
      <c r="AA35" t="s">
        <v>0</v>
      </c>
      <c r="AB35" s="1">
        <f t="shared" ca="1" si="34"/>
        <v>0</v>
      </c>
      <c r="AC35" s="1">
        <f t="shared" ca="1" si="30"/>
        <v>4.7813261809772266E-2</v>
      </c>
      <c r="AD35" s="1">
        <f t="shared" ca="1" si="30"/>
        <v>9.5626523619544532E-2</v>
      </c>
      <c r="AE35" s="1">
        <f t="shared" ca="1" si="30"/>
        <v>0.85656021457068321</v>
      </c>
      <c r="AF35" s="1">
        <f t="shared" ca="1" si="30"/>
        <v>0</v>
      </c>
      <c r="AI35" t="s">
        <v>0</v>
      </c>
      <c r="AJ35" s="1">
        <v>0</v>
      </c>
      <c r="AK35" s="1">
        <f ca="1">IF(AC35="","",(SUM(AB35:AC35)))</f>
        <v>4.7813261809772266E-2</v>
      </c>
      <c r="AL35" s="1">
        <f ca="1">IFERROR(AD35,"")</f>
        <v>9.5626523619544532E-2</v>
      </c>
      <c r="AM35" s="1">
        <f ca="1">IF(AE35="","",(SUM(AE35:AF35)))</f>
        <v>0.85656021457068321</v>
      </c>
      <c r="AN35" s="1">
        <v>0</v>
      </c>
      <c r="AP35" s="34">
        <f ca="1">IF(AL35&gt;=MAX(AK35,AM35),0,(MAX(AK35,AM35)-AL35)/(2*MAX(AK35,AM35)+MIN(AK35,AM35)))</f>
        <v>0.43211944598557439</v>
      </c>
      <c r="AQ35" t="s">
        <v>0</v>
      </c>
      <c r="AR35" s="1">
        <v>0</v>
      </c>
      <c r="AS35" s="1">
        <f ca="1">IF(AL35="",AS28,AK35*(1-$AP35))</f>
        <v>2.7152221605770254E-2</v>
      </c>
      <c r="AT35" s="1">
        <f ca="1">IF(AL35="",AT28,AL35+AK35*$AP35+AM35*$AP35)</f>
        <v>0.48642388919711488</v>
      </c>
      <c r="AU35" s="1">
        <f ca="1">IF(AL35="",AU28,AM35*(1-$AP35))</f>
        <v>0.48642388919711488</v>
      </c>
      <c r="AV35" s="1">
        <v>0</v>
      </c>
      <c r="AW35" s="1"/>
      <c r="AY35" t="s">
        <v>0</v>
      </c>
      <c r="AZ35" s="10"/>
      <c r="BA35" s="10">
        <f ca="1">_xlfn.NORM.S.INV(IF(AS35=0,0.01%,AS35))</f>
        <v>-1.9244001696276456</v>
      </c>
      <c r="BB35" s="10"/>
      <c r="BC35" s="10">
        <f ca="1">-_xlfn.NORM.S.INV(IF(AU35=0,0.01%,AU35))</f>
        <v>3.4036834035953402E-2</v>
      </c>
      <c r="BG35" t="s">
        <v>0</v>
      </c>
      <c r="BH35" s="10"/>
      <c r="BI35" s="10">
        <f ca="1">BA35-$BA$7</f>
        <v>-7.5147019835027029E-2</v>
      </c>
      <c r="BJ35" s="10"/>
      <c r="BK35" s="10">
        <f ca="1">BC35-$BC$7</f>
        <v>-6.3441802040264117E-3</v>
      </c>
      <c r="BO35" t="s">
        <v>0</v>
      </c>
      <c r="BP35" s="1">
        <f t="shared" si="35"/>
        <v>0</v>
      </c>
      <c r="BQ35" s="1">
        <f t="shared" ca="1" si="31"/>
        <v>2.7152221605770254E-2</v>
      </c>
      <c r="BR35" s="1">
        <f t="shared" ca="1" si="31"/>
        <v>0.48642388919711488</v>
      </c>
      <c r="BS35" s="1">
        <f t="shared" ca="1" si="31"/>
        <v>0.48642388919711488</v>
      </c>
      <c r="BT35" s="1">
        <f t="shared" si="31"/>
        <v>0</v>
      </c>
      <c r="BW35" t="s">
        <v>0</v>
      </c>
      <c r="BX35" s="1">
        <f ca="1"/>
        <v>1.2366674849857102E-2</v>
      </c>
      <c r="BY35" s="1">
        <f ca="1"/>
        <v>1.1675503753868773E-2</v>
      </c>
      <c r="BZ35" s="1">
        <f ca="1"/>
        <v>7.9663038738221267E-2</v>
      </c>
      <c r="CA35" s="1">
        <f ca="1"/>
        <v>0.24202991369749663</v>
      </c>
      <c r="CB35" s="1">
        <f ca="1"/>
        <v>0.65426486896055625</v>
      </c>
      <c r="CE35" t="s">
        <v>0</v>
      </c>
      <c r="CF35" s="10"/>
      <c r="CG35" s="10">
        <f ca="1">MIN($CG$7+CD32,0)</f>
        <v>-1.8482473513351476</v>
      </c>
      <c r="CH35" s="10"/>
      <c r="CI35" s="10">
        <f ca="1">MAX($CI$7+CD32,0)</f>
        <v>4.1386812697450807E-2</v>
      </c>
      <c r="CJ35" s="10"/>
      <c r="CM35" t="s">
        <v>0</v>
      </c>
      <c r="CN35" s="1">
        <v>0</v>
      </c>
      <c r="CO35" s="1">
        <f ca="1">_xlfn.NORM.S.DIST(CG35,1)</f>
        <v>3.2283284122774994E-2</v>
      </c>
      <c r="CP35" s="1">
        <f ca="1">1-CO35-CQ35</f>
        <v>0.48422295301053719</v>
      </c>
      <c r="CQ35" s="1">
        <f ca="1">_xlfn.NORM.S.DIST(-CI35,1)</f>
        <v>0.48349376286668777</v>
      </c>
      <c r="CR35" s="1">
        <v>0</v>
      </c>
      <c r="CU35" t="s">
        <v>0</v>
      </c>
      <c r="CV35" s="1">
        <f ca="1"/>
        <v>4.8704894532165064E-3</v>
      </c>
      <c r="CW35" s="1">
        <f ca="1"/>
        <v>1.0812056650174071E-2</v>
      </c>
      <c r="CX35" s="1">
        <f ca="1"/>
        <v>7.4011075261749062E-2</v>
      </c>
      <c r="CY35" s="1">
        <f ca="1"/>
        <v>0.2397136537182582</v>
      </c>
      <c r="CZ35" s="1">
        <f ca="1"/>
        <v>0.67059272491660216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>
        <f ca="1">(1-H36)/3</f>
        <v>2.8406672263848926E-2</v>
      </c>
      <c r="G36" s="1">
        <f ca="1">(1-H36)/3*2</f>
        <v>5.6813344527697852E-2</v>
      </c>
      <c r="H36" s="1">
        <f ca="1">MIN(HLOOKUP(A31,Aibank_part!$2:$7,6,0),1)</f>
        <v>0.91477998320845322</v>
      </c>
      <c r="K36" t="s">
        <v>42</v>
      </c>
      <c r="L36" s="1">
        <f t="shared" si="32"/>
        <v>0</v>
      </c>
      <c r="M36" s="1">
        <f t="shared" si="28"/>
        <v>0</v>
      </c>
      <c r="N36" s="1">
        <f t="shared" ca="1" si="28"/>
        <v>2.8406672263848926E-2</v>
      </c>
      <c r="O36" s="1">
        <f t="shared" ca="1" si="28"/>
        <v>5.6813344527697852E-2</v>
      </c>
      <c r="P36" s="1">
        <f t="shared" ca="1" si="28"/>
        <v>0.91477998320845322</v>
      </c>
      <c r="S36" t="s">
        <v>42</v>
      </c>
      <c r="T36" s="1">
        <f t="shared" ca="1" si="33"/>
        <v>0</v>
      </c>
      <c r="U36" s="1">
        <f t="shared" ca="1" si="29"/>
        <v>0</v>
      </c>
      <c r="V36" s="1">
        <f t="shared" ca="1" si="29"/>
        <v>2.8406672263848926E-2</v>
      </c>
      <c r="W36" s="1">
        <f t="shared" ca="1" si="29"/>
        <v>5.6813344527697852E-2</v>
      </c>
      <c r="X36" s="1">
        <f t="shared" ca="1" si="29"/>
        <v>0.91477998320845322</v>
      </c>
      <c r="AA36" t="s">
        <v>42</v>
      </c>
      <c r="AB36" s="1">
        <f t="shared" ca="1" si="34"/>
        <v>0</v>
      </c>
      <c r="AC36" s="1">
        <f t="shared" ca="1" si="30"/>
        <v>0</v>
      </c>
      <c r="AD36" s="1">
        <f t="shared" ca="1" si="30"/>
        <v>2.8406672263848926E-2</v>
      </c>
      <c r="AE36" s="1">
        <f t="shared" ca="1" si="30"/>
        <v>5.6813344527697852E-2</v>
      </c>
      <c r="AF36" s="1">
        <f t="shared" ca="1" si="30"/>
        <v>0.91477998320845322</v>
      </c>
      <c r="AI36" t="s">
        <v>42</v>
      </c>
      <c r="AJ36" s="1">
        <v>0</v>
      </c>
      <c r="AK36" s="1">
        <v>0</v>
      </c>
      <c r="AL36" s="1">
        <f ca="1">IF(AD36="","",(SUM(AB36:AD36)))</f>
        <v>2.8406672263848926E-2</v>
      </c>
      <c r="AM36" s="1">
        <f ca="1">IFERROR(AE36,"")</f>
        <v>5.6813344527697852E-2</v>
      </c>
      <c r="AN36" s="1">
        <f ca="1">IF(AF36="","",(SUM(AF36)))</f>
        <v>0.91477998320845322</v>
      </c>
      <c r="AP36" s="34">
        <f ca="1">IF(AM36&gt;=MAX(AL36,AN36),0,(MAX(AL36,AN36)-AM36)/(2*MAX(AL36,AN36)+MIN(AL36,AN36)))</f>
        <v>0.46177720354007673</v>
      </c>
      <c r="AQ36" t="s">
        <v>42</v>
      </c>
      <c r="AR36" s="1">
        <v>0</v>
      </c>
      <c r="AS36" s="1">
        <v>0</v>
      </c>
      <c r="AT36" s="1">
        <f ca="1">IF(AM36="",AT29,AL36*(1-$AP36))</f>
        <v>1.528911858396931E-2</v>
      </c>
      <c r="AU36" s="1">
        <f ca="1">IF(AM36="",AU29,AM36+AL36*$AP36+AN36*$AP36)</f>
        <v>0.49235544070801535</v>
      </c>
      <c r="AV36" s="1">
        <f ca="1">IF(AM36="",AV29,AN36*(1-$AP36))</f>
        <v>0.4923554407080154</v>
      </c>
      <c r="AW36" s="1"/>
      <c r="AY36" t="s">
        <v>42</v>
      </c>
      <c r="AZ36" s="10"/>
      <c r="BA36" s="10"/>
      <c r="BB36" s="10">
        <f ca="1">_xlfn.NORM.S.INV(IF(AT36=0,0.01%,AT36))</f>
        <v>-2.1625184417517174</v>
      </c>
      <c r="BC36" s="10"/>
      <c r="BD36" s="10">
        <f ca="1">-_xlfn.NORM.S.INV(IF(AV36=0,0.01%,AV36))</f>
        <v>1.9163241289374505E-2</v>
      </c>
      <c r="BG36" t="s">
        <v>42</v>
      </c>
      <c r="BH36" s="10"/>
      <c r="BI36" s="10"/>
      <c r="BJ36" s="10">
        <f ca="1">BB36-$BB$8</f>
        <v>4.1031407909298157E-2</v>
      </c>
      <c r="BK36" s="10"/>
      <c r="BL36" s="10">
        <f ca="1">BD36-$BD$8</f>
        <v>1.8942098364526719E-3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1.528911858396931E-2</v>
      </c>
      <c r="BS36" s="1">
        <f t="shared" ca="1" si="31"/>
        <v>0.49235544070801535</v>
      </c>
      <c r="BT36" s="1">
        <f t="shared" ca="1" si="31"/>
        <v>0.4923554407080154</v>
      </c>
      <c r="BW36" t="s">
        <v>42</v>
      </c>
      <c r="BX36" s="1">
        <f ca="1"/>
        <v>1.6475903883968478E-4</v>
      </c>
      <c r="BY36" s="1">
        <f ca="1"/>
        <v>4.1057835473731248E-4</v>
      </c>
      <c r="BZ36" s="1">
        <f ca="1"/>
        <v>5.7194739637135275E-3</v>
      </c>
      <c r="CA36" s="1">
        <f ca="1"/>
        <v>6.7539981022663759E-2</v>
      </c>
      <c r="CB36" s="1">
        <f ca="1"/>
        <v>0.92616520762004573</v>
      </c>
      <c r="CE36" t="s">
        <v>42</v>
      </c>
      <c r="CF36" s="10"/>
      <c r="CG36" s="10"/>
      <c r="CH36" s="10">
        <f ca="1">MIN($CH$8+CD32,0)</f>
        <v>-2.2025440512035446</v>
      </c>
      <c r="CI36" s="10"/>
      <c r="CJ36" s="10">
        <f ca="1">MAX($CJ$8+CD32,0)</f>
        <v>1.8274829910392826E-2</v>
      </c>
      <c r="CM36" t="s">
        <v>42</v>
      </c>
      <c r="CN36" s="1">
        <v>0</v>
      </c>
      <c r="CO36" s="1">
        <v>0</v>
      </c>
      <c r="CP36" s="1">
        <f ca="1">_xlfn.NORM.S.DIST(CH36,1)</f>
        <v>1.3813450517683182E-2</v>
      </c>
      <c r="CQ36" s="1">
        <f ca="1">1-CP36-CR36</f>
        <v>0.49347674601468838</v>
      </c>
      <c r="CR36" s="1">
        <f ca="1">_xlfn.NORM.S.DIST(-CJ36,1)</f>
        <v>0.49270980346762838</v>
      </c>
      <c r="CU36" t="s">
        <v>42</v>
      </c>
      <c r="CV36" s="1">
        <f ca="1"/>
        <v>4.7359595393957971E-5</v>
      </c>
      <c r="CW36" s="1">
        <f ca="1"/>
        <v>3.4400677490827286E-4</v>
      </c>
      <c r="CX36" s="1">
        <f ca="1"/>
        <v>5.0748686414925064E-3</v>
      </c>
      <c r="CY36" s="1">
        <f ca="1"/>
        <v>6.4206782870569495E-2</v>
      </c>
      <c r="CZ36" s="1">
        <f ca="1"/>
        <v>0.93032698211763565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>
        <f ca="1"/>
        <v>0</v>
      </c>
      <c r="CW37" s="1">
        <f ca="1"/>
        <v>0</v>
      </c>
      <c r="CX37" s="1">
        <f ca="1"/>
        <v>0</v>
      </c>
      <c r="CY37" s="1">
        <f ca="1"/>
        <v>0</v>
      </c>
      <c r="CZ37" s="1">
        <f ca="1"/>
        <v>1</v>
      </c>
    </row>
    <row r="38" spans="1:104">
      <c r="A38" s="9">
        <f ca="1">IF(RIGHT(A31,2)="12",(VALUE(LEFT(A31,4))+1)*100+1,A31+1)</f>
        <v>201806</v>
      </c>
      <c r="J38" s="9">
        <f ca="1">$A38</f>
        <v>201806</v>
      </c>
      <c r="R38" s="9">
        <f ca="1">$A38</f>
        <v>201806</v>
      </c>
      <c r="Z38" s="9">
        <f ca="1">$A38</f>
        <v>201806</v>
      </c>
      <c r="AH38" s="9">
        <f ca="1">$A38</f>
        <v>201806</v>
      </c>
      <c r="AP38" s="9">
        <f ca="1">$A38</f>
        <v>201806</v>
      </c>
      <c r="AX38" s="9">
        <f ca="1">$A38</f>
        <v>201806</v>
      </c>
      <c r="BF38" s="9">
        <f ca="1">$A38</f>
        <v>201806</v>
      </c>
      <c r="BN38" s="9">
        <f ca="1">$A38</f>
        <v>201806</v>
      </c>
      <c r="BO38" s="9">
        <f>BO31+1</f>
        <v>5</v>
      </c>
      <c r="BV38" s="9">
        <f ca="1">$A38</f>
        <v>201806</v>
      </c>
      <c r="BW38" s="9">
        <f>BW31+1</f>
        <v>5</v>
      </c>
      <c r="CD38" s="9">
        <f ca="1">$A38</f>
        <v>201806</v>
      </c>
      <c r="CE38" s="9">
        <f>CE31+1</f>
        <v>5</v>
      </c>
      <c r="CL38" s="9">
        <f ca="1">$A38</f>
        <v>201806</v>
      </c>
      <c r="CM38" s="9">
        <f>CM31+1</f>
        <v>5</v>
      </c>
      <c r="CT38" s="9">
        <f ca="1">$A38</f>
        <v>201806</v>
      </c>
      <c r="CU38" s="9">
        <f>CU31+1</f>
        <v>5</v>
      </c>
    </row>
    <row r="39" spans="1:104">
      <c r="A39" s="11"/>
      <c r="C39" t="s">
        <v>33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8.7030603631834791E-2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>
        <f ca="1">VLOOKUP(CD38,regress!B:K,10,0)</f>
        <v>-9.768547756491875E-3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0.93846270729148862</v>
      </c>
      <c r="E40" s="1">
        <f ca="1">HLOOKUP(A38,Aibank_part!$2:$7,3,0)</f>
        <v>1.1537292708511294E-2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0.93846270729148862</v>
      </c>
      <c r="M40" s="1">
        <f t="shared" ref="M40:P43" ca="1" si="36">IF(TYPE(E40)=1,IF(E40&gt;100%,100%,IF(E40&lt;0,0,E40)),E40)</f>
        <v>1.1537292708511294E-2</v>
      </c>
      <c r="N40" s="1">
        <f t="shared" si="36"/>
        <v>0</v>
      </c>
      <c r="O40" s="1">
        <f t="shared" si="36"/>
        <v>0</v>
      </c>
      <c r="P40" s="1">
        <f t="shared" si="36"/>
        <v>0</v>
      </c>
      <c r="S40" t="s">
        <v>2</v>
      </c>
      <c r="T40" s="1">
        <f ca="1">IFERROR(L40/SUM($L40:$P40),"")</f>
        <v>0.98785548135946177</v>
      </c>
      <c r="U40" s="1">
        <f t="shared" ref="U40:X43" ca="1" si="37">IFERROR(M40/SUM($L40:$P40),"")</f>
        <v>1.2144518640538204E-2</v>
      </c>
      <c r="V40" s="1">
        <f t="shared" ca="1" si="37"/>
        <v>0</v>
      </c>
      <c r="W40" s="1">
        <f t="shared" ca="1" si="37"/>
        <v>0</v>
      </c>
      <c r="X40" s="1">
        <f t="shared" ca="1" si="37"/>
        <v>0</v>
      </c>
      <c r="AA40" t="s">
        <v>2</v>
      </c>
      <c r="AB40" s="1">
        <f ca="1">IFERROR(T40,"")</f>
        <v>0.98785548135946177</v>
      </c>
      <c r="AC40" s="1">
        <f t="shared" ref="AC40:AF43" ca="1" si="38">IFERROR(U40,"")</f>
        <v>1.2144518640538204E-2</v>
      </c>
      <c r="AD40" s="1">
        <f t="shared" ca="1" si="38"/>
        <v>0</v>
      </c>
      <c r="AE40" s="1">
        <f t="shared" ca="1" si="38"/>
        <v>0</v>
      </c>
      <c r="AF40" s="1">
        <f t="shared" ca="1" si="38"/>
        <v>0</v>
      </c>
      <c r="AI40" t="s">
        <v>2</v>
      </c>
      <c r="AJ40" s="1">
        <f ca="1">IFERROR(AB40,"")</f>
        <v>0.98785548135946177</v>
      </c>
      <c r="AK40" s="1">
        <f ca="1">IF(AC40="","",SUM(AC40:AF40))</f>
        <v>1.2144518640538204E-2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0.98785548135946177</v>
      </c>
      <c r="AS40" s="1">
        <f ca="1">IF(AK40="",AS33,MIN(AK40,50%))</f>
        <v>1.2144518640538204E-2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2.2525262263438437</v>
      </c>
      <c r="BB40" s="10"/>
      <c r="BC40" s="10"/>
      <c r="BG40" t="s">
        <v>2</v>
      </c>
      <c r="BH40" s="10"/>
      <c r="BI40" s="10">
        <f ca="1">BA40-$BA$5</f>
        <v>0.12637886877984439</v>
      </c>
      <c r="BJ40" s="10"/>
      <c r="BK40" s="10"/>
      <c r="BO40" t="s">
        <v>2</v>
      </c>
      <c r="BP40" s="1">
        <f ca="1">AR40</f>
        <v>0.98785548135946177</v>
      </c>
      <c r="BQ40" s="1">
        <f t="shared" ref="BQ40:BT43" ca="1" si="39">AS40</f>
        <v>1.2144518640538204E-2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0.94671608511493732</v>
      </c>
      <c r="BY40" s="1">
        <f ca="1"/>
        <v>2.0858179607891447E-2</v>
      </c>
      <c r="BZ40" s="1">
        <f ca="1"/>
        <v>1.6294548887603181E-2</v>
      </c>
      <c r="CA40" s="1">
        <f ca="1"/>
        <v>1.0859036816910779E-2</v>
      </c>
      <c r="CB40" s="1">
        <f ca="1"/>
        <v>5.2721495726572049E-3</v>
      </c>
      <c r="CE40" t="s">
        <v>2</v>
      </c>
      <c r="CF40" s="10"/>
      <c r="CG40" s="10">
        <f ca="1">MAX($CG$5+CD39,0)</f>
        <v>2.1163788098075074</v>
      </c>
      <c r="CH40" s="10"/>
      <c r="CI40" s="10"/>
      <c r="CJ40" s="10"/>
      <c r="CM40" t="s">
        <v>2</v>
      </c>
      <c r="CN40" s="1">
        <f ca="1">1-CO40</f>
        <v>0.98284369859188403</v>
      </c>
      <c r="CO40" s="1">
        <f ca="1">_xlfn.NORM.S.DIST(-CG40,1)</f>
        <v>1.7156301408116005E-2</v>
      </c>
      <c r="CP40" s="1">
        <v>0</v>
      </c>
      <c r="CQ40" s="1">
        <v>0</v>
      </c>
      <c r="CR40" s="1">
        <v>0</v>
      </c>
      <c r="CU40" t="s">
        <v>2</v>
      </c>
      <c r="CV40" s="1" cm="1">
        <f t="array" aca="1" ref="CV40:CZ44" ca="1">MMULT(CV33:CZ37,CN40:CR44)</f>
        <v>0.90896806044744172</v>
      </c>
      <c r="CW40" s="1">
        <f ca="1"/>
        <v>3.0608914947068765E-2</v>
      </c>
      <c r="CX40" s="1">
        <f ca="1"/>
        <v>2.7412286884214244E-2</v>
      </c>
      <c r="CY40" s="1">
        <f ca="1"/>
        <v>2.1059384524165177E-2</v>
      </c>
      <c r="CZ40" s="1">
        <f ca="1"/>
        <v>1.1951353197110277E-2</v>
      </c>
    </row>
    <row r="41" spans="1:104">
      <c r="A41" s="11"/>
      <c r="B41" t="s">
        <v>1</v>
      </c>
      <c r="C41" s="1">
        <v>0</v>
      </c>
      <c r="D41" s="1">
        <f ca="1">(1-F41)/3</f>
        <v>0.1756958876383822</v>
      </c>
      <c r="E41" s="1">
        <f ca="1">(1-F41)/3*2</f>
        <v>0.35139177527676441</v>
      </c>
      <c r="F41" s="1">
        <f ca="1">HLOOKUP(A38,Aibank_part!$2:$7,4,0)</f>
        <v>0.47291233708485342</v>
      </c>
      <c r="G41" s="1">
        <v>0</v>
      </c>
      <c r="H41" s="1">
        <v>0</v>
      </c>
      <c r="K41" t="s">
        <v>1</v>
      </c>
      <c r="L41" s="1">
        <f t="shared" ref="L41:L43" ca="1" si="40">IF(TYPE(D41)=1,IF(D41&gt;100%,100%,IF(D41&lt;0,0,D41)),D41)</f>
        <v>0.1756958876383822</v>
      </c>
      <c r="M41" s="1">
        <f t="shared" ca="1" si="36"/>
        <v>0.35139177527676441</v>
      </c>
      <c r="N41" s="1">
        <f t="shared" ca="1" si="36"/>
        <v>0.47291233708485342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ca="1" si="41">IFERROR(L41/SUM($L41:$P41),"")</f>
        <v>0.1756958876383822</v>
      </c>
      <c r="U41" s="1">
        <f t="shared" ca="1" si="37"/>
        <v>0.35139177527676441</v>
      </c>
      <c r="V41" s="1">
        <f t="shared" ca="1" si="37"/>
        <v>0.47291233708485342</v>
      </c>
      <c r="W41" s="1">
        <f t="shared" ca="1" si="37"/>
        <v>0</v>
      </c>
      <c r="X41" s="1">
        <f t="shared" ca="1" si="37"/>
        <v>0</v>
      </c>
      <c r="AA41" t="s">
        <v>1</v>
      </c>
      <c r="AB41" s="1">
        <f t="shared" ref="AB41:AB43" ca="1" si="42">IFERROR(T41,"")</f>
        <v>0.1756958876383822</v>
      </c>
      <c r="AC41" s="1">
        <f t="shared" ca="1" si="38"/>
        <v>0.35139177527676441</v>
      </c>
      <c r="AD41" s="1">
        <f t="shared" ca="1" si="38"/>
        <v>0.47291233708485342</v>
      </c>
      <c r="AE41" s="1">
        <f t="shared" ca="1" si="38"/>
        <v>0</v>
      </c>
      <c r="AF41" s="1">
        <f t="shared" ca="1" si="38"/>
        <v>0</v>
      </c>
      <c r="AI41" t="s">
        <v>1</v>
      </c>
      <c r="AJ41" s="1">
        <f ca="1">IF(AB41="","",(SUM(AB41)))</f>
        <v>0.1756958876383822</v>
      </c>
      <c r="AK41" s="1">
        <f ca="1">IFERROR(AC41,"")</f>
        <v>0.35139177527676441</v>
      </c>
      <c r="AL41" s="1">
        <f ca="1">IF(AD41="","",(SUM(AD41:AF41)))</f>
        <v>0.47291233708485342</v>
      </c>
      <c r="AM41" s="1">
        <v>0</v>
      </c>
      <c r="AN41" s="1">
        <v>0</v>
      </c>
      <c r="AP41" s="34">
        <f ca="1">IF(AK41&gt;=MAX(AJ41,AL41),0,(MAX(AJ41,AL41)-AK41)/(2*MAX(AJ41,AL41)+MIN(AJ41,AL41)))</f>
        <v>0.10835339622501118</v>
      </c>
      <c r="AQ41" t="s">
        <v>1</v>
      </c>
      <c r="AR41" s="1">
        <f ca="1">IF(AK41="",AR34,AJ41*(1-$AP41))</f>
        <v>0.15665864150999553</v>
      </c>
      <c r="AS41" s="1">
        <f ca="1">IF(AK41="",AS34,AK41+AJ41*$AP41+AL41*$AP41)</f>
        <v>0.42167067924500229</v>
      </c>
      <c r="AT41" s="1">
        <f ca="1">IF(AK41="",AT34,AL41*(1-$AP41))</f>
        <v>0.42167067924500223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-1.008285789518041</v>
      </c>
      <c r="BA41" s="10"/>
      <c r="BB41" s="10">
        <f ca="1">-_xlfn.NORM.S.INV(IF(AT41=0,0.01%,AT41))</f>
        <v>0.19762131275461806</v>
      </c>
      <c r="BC41" s="10"/>
      <c r="BG41" t="s">
        <v>1</v>
      </c>
      <c r="BH41" s="10">
        <f ca="1">AZ41-$AZ$6</f>
        <v>0.20712420915407792</v>
      </c>
      <c r="BI41" s="10"/>
      <c r="BJ41" s="10">
        <f ca="1">BB41-$BB$6</f>
        <v>5.6653185712197046E-2</v>
      </c>
      <c r="BK41" s="10"/>
      <c r="BO41" t="s">
        <v>1</v>
      </c>
      <c r="BP41" s="1">
        <f t="shared" ref="BP41:BP43" ca="1" si="43">AR41</f>
        <v>0.15665864150999553</v>
      </c>
      <c r="BQ41" s="1">
        <f t="shared" ca="1" si="39"/>
        <v>0.42167067924500229</v>
      </c>
      <c r="BR41" s="1">
        <f t="shared" ca="1" si="39"/>
        <v>0.42167067924500223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0.24529663647616429</v>
      </c>
      <c r="BY41" s="1">
        <f ca="1"/>
        <v>3.0057673931922532E-2</v>
      </c>
      <c r="BZ41" s="1">
        <f ca="1"/>
        <v>0.11622753981136912</v>
      </c>
      <c r="CA41" s="1">
        <f ca="1"/>
        <v>0.22272081761215221</v>
      </c>
      <c r="CB41" s="1">
        <f ca="1"/>
        <v>0.38569733216839203</v>
      </c>
      <c r="CE41" t="s">
        <v>1</v>
      </c>
      <c r="CF41" s="10">
        <f ca="1">MIN($CF$6+CD39,0)</f>
        <v>-1.2251785464286109</v>
      </c>
      <c r="CG41" s="10"/>
      <c r="CH41" s="10">
        <f ca="1">MAX($CH$6+CD39,0)</f>
        <v>0.13119957928592912</v>
      </c>
      <c r="CI41" s="10"/>
      <c r="CJ41" s="10"/>
      <c r="CM41" t="s">
        <v>1</v>
      </c>
      <c r="CN41" s="1">
        <f ca="1">_xlfn.NORM.S.DIST(CF41,1)</f>
        <v>0.11025397790708708</v>
      </c>
      <c r="CO41" s="1">
        <f ca="1">1-CN41-CP41</f>
        <v>0.44193730771141726</v>
      </c>
      <c r="CP41" s="1">
        <f ca="1">_xlfn.NORM.S.DIST(-CH41,1)</f>
        <v>0.44780871438149572</v>
      </c>
      <c r="CQ41" s="1">
        <v>0</v>
      </c>
      <c r="CR41" s="1">
        <v>0</v>
      </c>
      <c r="CU41" t="s">
        <v>1</v>
      </c>
      <c r="CV41" s="1">
        <f ca="1"/>
        <v>0.13375791564889086</v>
      </c>
      <c r="CW41" s="1">
        <f ca="1"/>
        <v>3.2990150169339039E-2</v>
      </c>
      <c r="CX41" s="1">
        <f ca="1"/>
        <v>0.12379392055392645</v>
      </c>
      <c r="CY41" s="1">
        <f ca="1"/>
        <v>0.25293959165127899</v>
      </c>
      <c r="CZ41" s="1">
        <f ca="1"/>
        <v>0.45651842197656467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5.1307904504117818E-2</v>
      </c>
      <c r="F42" s="1">
        <f ca="1">(1-G42)/3*2</f>
        <v>0.10261580900823564</v>
      </c>
      <c r="G42" s="1">
        <f ca="1">HLOOKUP(A38,Aibank_part!$2:$7,5,0)</f>
        <v>0.84607628648764654</v>
      </c>
      <c r="H42" s="1">
        <v>0</v>
      </c>
      <c r="K42" t="s">
        <v>0</v>
      </c>
      <c r="L42" s="1">
        <f t="shared" si="40"/>
        <v>0</v>
      </c>
      <c r="M42" s="1">
        <f t="shared" ca="1" si="36"/>
        <v>5.1307904504117818E-2</v>
      </c>
      <c r="N42" s="1">
        <f t="shared" ca="1" si="36"/>
        <v>0.10261580900823564</v>
      </c>
      <c r="O42" s="1">
        <f t="shared" ca="1" si="36"/>
        <v>0.84607628648764654</v>
      </c>
      <c r="P42" s="1">
        <f t="shared" si="36"/>
        <v>0</v>
      </c>
      <c r="S42" t="s">
        <v>0</v>
      </c>
      <c r="T42" s="1">
        <f t="shared" ca="1" si="41"/>
        <v>0</v>
      </c>
      <c r="U42" s="1">
        <f t="shared" ca="1" si="37"/>
        <v>5.1307904504117818E-2</v>
      </c>
      <c r="V42" s="1">
        <f t="shared" ca="1" si="37"/>
        <v>0.10261580900823564</v>
      </c>
      <c r="W42" s="1">
        <f t="shared" ca="1" si="37"/>
        <v>0.84607628648764654</v>
      </c>
      <c r="X42" s="1">
        <f t="shared" ca="1" si="37"/>
        <v>0</v>
      </c>
      <c r="AA42" t="s">
        <v>0</v>
      </c>
      <c r="AB42" s="1">
        <f t="shared" ca="1" si="42"/>
        <v>0</v>
      </c>
      <c r="AC42" s="1">
        <f t="shared" ca="1" si="38"/>
        <v>5.1307904504117818E-2</v>
      </c>
      <c r="AD42" s="1">
        <f t="shared" ca="1" si="38"/>
        <v>0.10261580900823564</v>
      </c>
      <c r="AE42" s="1">
        <f t="shared" ca="1" si="38"/>
        <v>0.84607628648764654</v>
      </c>
      <c r="AF42" s="1">
        <f t="shared" ca="1" si="38"/>
        <v>0</v>
      </c>
      <c r="AI42" t="s">
        <v>0</v>
      </c>
      <c r="AJ42" s="1">
        <v>0</v>
      </c>
      <c r="AK42" s="1">
        <f ca="1">IF(AC42="","",(SUM(AB42:AC42)))</f>
        <v>5.1307904504117818E-2</v>
      </c>
      <c r="AL42" s="1">
        <f ca="1">IFERROR(AD42,"")</f>
        <v>0.10261580900823564</v>
      </c>
      <c r="AM42" s="1">
        <f ca="1">IF(AE42="","",(SUM(AE42:AF42)))</f>
        <v>0.84607628648764654</v>
      </c>
      <c r="AN42" s="1">
        <v>0</v>
      </c>
      <c r="AP42" s="34">
        <f ca="1">IF(AL42&gt;=MAX(AK42,AM42),0,(MAX(AK42,AM42)-AL42)/(2*MAX(AK42,AM42)+MIN(AK42,AM42)))</f>
        <v>0.42642806480721651</v>
      </c>
      <c r="AQ42" t="s">
        <v>0</v>
      </c>
      <c r="AR42" s="1">
        <v>0</v>
      </c>
      <c r="AS42" s="1">
        <f ca="1">IF(AL42="",AS35,AK42*(1-$AP42))</f>
        <v>2.942877407711339E-2</v>
      </c>
      <c r="AT42" s="1">
        <f ca="1">IF(AL42="",AT35,AL42+AK42*$AP42+AM42*$AP42)</f>
        <v>0.48528561296144324</v>
      </c>
      <c r="AU42" s="1">
        <f ca="1">IF(AL42="",AU35,AM42*(1-$AP42))</f>
        <v>0.48528561296144335</v>
      </c>
      <c r="AV42" s="1">
        <v>0</v>
      </c>
      <c r="AW42" s="1"/>
      <c r="AY42" t="s">
        <v>0</v>
      </c>
      <c r="AZ42" s="10"/>
      <c r="BA42" s="10">
        <f ca="1">_xlfn.NORM.S.INV(IF(AS42=0,0.01%,AS42))</f>
        <v>-1.8892558961585471</v>
      </c>
      <c r="BB42" s="10"/>
      <c r="BC42" s="10">
        <f ca="1">-_xlfn.NORM.S.INV(IF(AU42=0,0.01%,AU42))</f>
        <v>3.6891865251116082E-2</v>
      </c>
      <c r="BG42" t="s">
        <v>0</v>
      </c>
      <c r="BH42" s="10"/>
      <c r="BI42" s="10">
        <f ca="1">BA42-$BA$7</f>
        <v>-4.0002746365928488E-2</v>
      </c>
      <c r="BJ42" s="10"/>
      <c r="BK42" s="10">
        <f ca="1">BC42-$BC$7</f>
        <v>-3.4891489888637314E-3</v>
      </c>
      <c r="BO42" t="s">
        <v>0</v>
      </c>
      <c r="BP42" s="1">
        <f t="shared" si="43"/>
        <v>0</v>
      </c>
      <c r="BQ42" s="1">
        <f t="shared" ca="1" si="39"/>
        <v>2.942877407711339E-2</v>
      </c>
      <c r="BR42" s="1">
        <f t="shared" ca="1" si="39"/>
        <v>0.48528561296144324</v>
      </c>
      <c r="BS42" s="1">
        <f t="shared" ca="1" si="39"/>
        <v>0.48528561296144335</v>
      </c>
      <c r="BT42" s="1">
        <f t="shared" si="39"/>
        <v>0</v>
      </c>
      <c r="BW42" t="s">
        <v>0</v>
      </c>
      <c r="BX42" s="1">
        <f ca="1"/>
        <v>1.4045556093647472E-2</v>
      </c>
      <c r="BY42" s="1">
        <f ca="1"/>
        <v>7.4177904809804296E-3</v>
      </c>
      <c r="BZ42" s="1">
        <f ca="1"/>
        <v>4.969807566227067E-2</v>
      </c>
      <c r="CA42" s="1">
        <f ca="1"/>
        <v>0.15661651769349705</v>
      </c>
      <c r="CB42" s="1">
        <f ca="1"/>
        <v>0.77222206006960437</v>
      </c>
      <c r="CE42" t="s">
        <v>0</v>
      </c>
      <c r="CF42" s="10"/>
      <c r="CG42" s="10">
        <f ca="1">MIN($CG$7+CD39,0)</f>
        <v>-1.8590216975491105</v>
      </c>
      <c r="CH42" s="10"/>
      <c r="CI42" s="10">
        <f ca="1">MAX($CI$7+CD39,0)</f>
        <v>3.0612466483487939E-2</v>
      </c>
      <c r="CJ42" s="10"/>
      <c r="CM42" t="s">
        <v>0</v>
      </c>
      <c r="CN42" s="1">
        <v>0</v>
      </c>
      <c r="CO42" s="1">
        <f ca="1">_xlfn.NORM.S.DIST(CG42,1)</f>
        <v>3.1512031472839569E-2</v>
      </c>
      <c r="CP42" s="1">
        <f ca="1">1-CO42-CQ42</f>
        <v>0.48069866853016702</v>
      </c>
      <c r="CQ42" s="1">
        <f ca="1">_xlfn.NORM.S.DIST(-CI42,1)</f>
        <v>0.48778929999699344</v>
      </c>
      <c r="CR42" s="1">
        <v>0</v>
      </c>
      <c r="CU42" t="s">
        <v>0</v>
      </c>
      <c r="CV42" s="1">
        <f ca="1"/>
        <v>5.97900212319054E-3</v>
      </c>
      <c r="CW42" s="1">
        <f ca="1"/>
        <v>7.19405012485262E-3</v>
      </c>
      <c r="CX42" s="1">
        <f ca="1"/>
        <v>4.3639994899093933E-2</v>
      </c>
      <c r="CY42" s="1">
        <f ca="1"/>
        <v>0.15345467994601575</v>
      </c>
      <c r="CZ42" s="1">
        <f ca="1"/>
        <v>0.78973227290684722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4.486692321014385E-2</v>
      </c>
      <c r="G43" s="1">
        <f ca="1">(1-H43)/3*2</f>
        <v>8.97338464202877E-2</v>
      </c>
      <c r="H43" s="1">
        <f ca="1">MIN(HLOOKUP(A38,Aibank_part!$2:$7,6,0),1)</f>
        <v>0.86539923036956845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ca="1" si="36"/>
        <v>4.486692321014385E-2</v>
      </c>
      <c r="O43" s="1">
        <f t="shared" ca="1" si="36"/>
        <v>8.97338464202877E-2</v>
      </c>
      <c r="P43" s="1">
        <f t="shared" ca="1" si="36"/>
        <v>0.86539923036956845</v>
      </c>
      <c r="S43" t="s">
        <v>42</v>
      </c>
      <c r="T43" s="1">
        <f t="shared" ca="1" si="41"/>
        <v>0</v>
      </c>
      <c r="U43" s="1">
        <f t="shared" ca="1" si="37"/>
        <v>0</v>
      </c>
      <c r="V43" s="1">
        <f t="shared" ca="1" si="37"/>
        <v>4.486692321014385E-2</v>
      </c>
      <c r="W43" s="1">
        <f t="shared" ca="1" si="37"/>
        <v>8.97338464202877E-2</v>
      </c>
      <c r="X43" s="1">
        <f t="shared" ca="1" si="37"/>
        <v>0.86539923036956845</v>
      </c>
      <c r="AA43" t="s">
        <v>42</v>
      </c>
      <c r="AB43" s="1">
        <f t="shared" ca="1" si="42"/>
        <v>0</v>
      </c>
      <c r="AC43" s="1">
        <f t="shared" ca="1" si="38"/>
        <v>0</v>
      </c>
      <c r="AD43" s="1">
        <f t="shared" ca="1" si="38"/>
        <v>4.486692321014385E-2</v>
      </c>
      <c r="AE43" s="1">
        <f t="shared" ca="1" si="38"/>
        <v>8.97338464202877E-2</v>
      </c>
      <c r="AF43" s="1">
        <f t="shared" ca="1" si="38"/>
        <v>0.86539923036956845</v>
      </c>
      <c r="AI43" t="s">
        <v>42</v>
      </c>
      <c r="AJ43" s="1">
        <v>0</v>
      </c>
      <c r="AK43" s="1">
        <v>0</v>
      </c>
      <c r="AL43" s="1">
        <f ca="1">IF(AD43="","",(SUM(AB43:AD43)))</f>
        <v>4.486692321014385E-2</v>
      </c>
      <c r="AM43" s="1">
        <f ca="1">IFERROR(AE43,"")</f>
        <v>8.97338464202877E-2</v>
      </c>
      <c r="AN43" s="1">
        <f ca="1">IF(AF43="","",(SUM(AF43)))</f>
        <v>0.86539923036956845</v>
      </c>
      <c r="AP43" s="34">
        <f ca="1">IF(AM43&gt;=MAX(AL43,AN43),0,(MAX(AL43,AN43)-AM43)/(2*MAX(AL43,AN43)+MIN(AL43,AN43)))</f>
        <v>0.43683083026832065</v>
      </c>
      <c r="AQ43" t="s">
        <v>42</v>
      </c>
      <c r="AR43" s="1">
        <v>0</v>
      </c>
      <c r="AS43" s="1">
        <v>0</v>
      </c>
      <c r="AT43" s="1">
        <f ca="1">IF(AM43="",AT36,AL43*(1-$AP43))</f>
        <v>2.5267667892671729E-2</v>
      </c>
      <c r="AU43" s="1">
        <f ca="1">IF(AM43="",AU36,AM43+AL43*$AP43+AN43*$AP43)</f>
        <v>0.48736616605366412</v>
      </c>
      <c r="AV43" s="1">
        <f ca="1">IF(AM43="",AV36,AN43*(1-$AP43))</f>
        <v>0.48736616605366423</v>
      </c>
      <c r="AW43" s="1"/>
      <c r="AY43" t="s">
        <v>42</v>
      </c>
      <c r="AZ43" s="10"/>
      <c r="BA43" s="10"/>
      <c r="BB43" s="10">
        <f ca="1">_xlfn.NORM.S.INV(IF(AT43=0,0.01%,AT43))</f>
        <v>-1.9554045815922252</v>
      </c>
      <c r="BC43" s="10"/>
      <c r="BD43" s="10">
        <f ca="1">-_xlfn.NORM.S.INV(IF(AV43=0,0.01%,AV43))</f>
        <v>3.1673620515647913E-2</v>
      </c>
      <c r="BG43" t="s">
        <v>42</v>
      </c>
      <c r="BH43" s="10"/>
      <c r="BI43" s="10"/>
      <c r="BJ43" s="10">
        <f ca="1">BB43-$BB$8</f>
        <v>0.24814526806879034</v>
      </c>
      <c r="BK43" s="10"/>
      <c r="BL43" s="10">
        <f ca="1">BD43-$BD$8</f>
        <v>1.440458906272608E-2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2.5267667892671729E-2</v>
      </c>
      <c r="BS43" s="1">
        <f t="shared" ca="1" si="39"/>
        <v>0.48736616605366412</v>
      </c>
      <c r="BT43" s="1">
        <f t="shared" ca="1" si="39"/>
        <v>0.48736616605366423</v>
      </c>
      <c r="BW43" t="s">
        <v>42</v>
      </c>
      <c r="BX43" s="1">
        <f ca="1"/>
        <v>2.270787669078555E-4</v>
      </c>
      <c r="BY43" s="1">
        <f ca="1"/>
        <v>3.434468800618214E-4</v>
      </c>
      <c r="BZ43" s="1">
        <f ca="1"/>
        <v>4.6552850919811314E-3</v>
      </c>
      <c r="CA43" s="1">
        <f ca="1"/>
        <v>3.5692280034650609E-2</v>
      </c>
      <c r="CB43" s="1">
        <f ca="1"/>
        <v>0.95908190922639858</v>
      </c>
      <c r="CE43" t="s">
        <v>42</v>
      </c>
      <c r="CF43" s="10"/>
      <c r="CG43" s="10"/>
      <c r="CH43" s="10">
        <f ca="1">MIN($CH$8+CD39,0)</f>
        <v>-2.2133183974175075</v>
      </c>
      <c r="CI43" s="10"/>
      <c r="CJ43" s="10">
        <f ca="1">MAX($CJ$8+CD39,0)</f>
        <v>7.5004836964299576E-3</v>
      </c>
      <c r="CM43" t="s">
        <v>42</v>
      </c>
      <c r="CN43" s="1">
        <v>0</v>
      </c>
      <c r="CO43" s="1">
        <v>0</v>
      </c>
      <c r="CP43" s="1">
        <f ca="1">_xlfn.NORM.S.DIST(CH43,1)</f>
        <v>1.343785106098639E-2</v>
      </c>
      <c r="CQ43" s="1">
        <f ca="1">1-CP43-CR43</f>
        <v>0.48955438095316128</v>
      </c>
      <c r="CR43" s="1">
        <f ca="1">_xlfn.NORM.S.DIST(-CJ43,1)</f>
        <v>0.49700776798585233</v>
      </c>
      <c r="CU43" t="s">
        <v>42</v>
      </c>
      <c r="CV43" s="1">
        <f ca="1"/>
        <v>8.4475195261437804E-5</v>
      </c>
      <c r="CW43" s="1">
        <f ca="1"/>
        <v>3.1276136378183327E-4</v>
      </c>
      <c r="CX43" s="1">
        <f ca="1"/>
        <v>3.4563330158609486E-3</v>
      </c>
      <c r="CY43" s="1">
        <f ca="1"/>
        <v>3.3908178463406012E-2</v>
      </c>
      <c r="CZ43" s="1">
        <f ca="1"/>
        <v>0.96223825196168966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>
        <f ca="1"/>
        <v>0</v>
      </c>
      <c r="CW44" s="1">
        <f ca="1"/>
        <v>0</v>
      </c>
      <c r="CX44" s="1">
        <f ca="1"/>
        <v>0</v>
      </c>
      <c r="CY44" s="1">
        <f ca="1"/>
        <v>0</v>
      </c>
      <c r="CZ44" s="1">
        <f ca="1"/>
        <v>1</v>
      </c>
    </row>
    <row r="45" spans="1:104">
      <c r="A45" s="9">
        <f ca="1">IF(RIGHT(A38,2)="12",(VALUE(LEFT(A38,4))+1)*100+1,A38+1)</f>
        <v>201807</v>
      </c>
      <c r="J45" s="9">
        <f ca="1">$A45</f>
        <v>201807</v>
      </c>
      <c r="R45" s="9">
        <f ca="1">$A45</f>
        <v>201807</v>
      </c>
      <c r="Z45" s="9">
        <f ca="1">$A45</f>
        <v>201807</v>
      </c>
      <c r="AH45" s="9">
        <f ca="1">$A45</f>
        <v>201807</v>
      </c>
      <c r="AP45" s="9">
        <f ca="1">$A45</f>
        <v>201807</v>
      </c>
      <c r="AX45" s="9">
        <f ca="1">$A45</f>
        <v>201807</v>
      </c>
      <c r="BF45" s="9">
        <f ca="1">$A45</f>
        <v>201807</v>
      </c>
      <c r="BN45" s="9">
        <f ca="1">$A45</f>
        <v>201807</v>
      </c>
      <c r="BO45" s="9">
        <f>BO38+1</f>
        <v>6</v>
      </c>
      <c r="BV45" s="9">
        <f ca="1">$A45</f>
        <v>201807</v>
      </c>
      <c r="BW45" s="9">
        <f>BW38+1</f>
        <v>6</v>
      </c>
      <c r="CD45" s="9">
        <f ca="1">$A45</f>
        <v>201807</v>
      </c>
      <c r="CE45" s="9">
        <f>CE38+1</f>
        <v>6</v>
      </c>
      <c r="CL45" s="9">
        <f ca="1">$A45</f>
        <v>201807</v>
      </c>
      <c r="CM45" s="9">
        <f>CM38+1</f>
        <v>6</v>
      </c>
      <c r="CT45" s="9">
        <f ca="1">$A45</f>
        <v>201807</v>
      </c>
      <c r="CU45" s="9">
        <f>CU38+1</f>
        <v>6</v>
      </c>
    </row>
    <row r="46" spans="1:104">
      <c r="A46" s="11"/>
      <c r="C46" t="s">
        <v>33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7.760943520202708E-2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>
        <f ca="1">VLOOKUP(CD45,regress!B:K,10,0)</f>
        <v>-3.7522184558362051E-2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0.93332163912764177</v>
      </c>
      <c r="E47" s="1">
        <f ca="1">HLOOKUP(A45,Aibank_part!$2:$7,3,0)</f>
        <v>1.6678360872358178E-2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0.93332163912764177</v>
      </c>
      <c r="M47" s="1">
        <f t="shared" ref="M47:P50" ca="1" si="44">IF(TYPE(E47)=1,IF(E47&gt;100%,100%,IF(E47&lt;0,0,E47)),E47)</f>
        <v>1.6678360872358178E-2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 ca="1">IFERROR(L47/SUM($L47:$P47),"")</f>
        <v>0.98244383066067564</v>
      </c>
      <c r="U47" s="1">
        <f t="shared" ref="U47:X50" ca="1" si="45">IFERROR(M47/SUM($L47:$P47),"")</f>
        <v>1.7556169339324398E-2</v>
      </c>
      <c r="V47" s="1">
        <f t="shared" ca="1" si="45"/>
        <v>0</v>
      </c>
      <c r="W47" s="1">
        <f t="shared" ca="1" si="45"/>
        <v>0</v>
      </c>
      <c r="X47" s="1">
        <f t="shared" ca="1" si="45"/>
        <v>0</v>
      </c>
      <c r="AA47" t="s">
        <v>2</v>
      </c>
      <c r="AB47" s="1">
        <f ca="1">IFERROR(T47,"")</f>
        <v>0.98244383066067564</v>
      </c>
      <c r="AC47" s="1">
        <f t="shared" ref="AC47:AF50" ca="1" si="46">IFERROR(U47,"")</f>
        <v>1.7556169339324398E-2</v>
      </c>
      <c r="AD47" s="1">
        <f t="shared" ca="1" si="46"/>
        <v>0</v>
      </c>
      <c r="AE47" s="1">
        <f t="shared" ca="1" si="46"/>
        <v>0</v>
      </c>
      <c r="AF47" s="1">
        <f t="shared" ca="1" si="46"/>
        <v>0</v>
      </c>
      <c r="AI47" t="s">
        <v>2</v>
      </c>
      <c r="AJ47" s="1">
        <f ca="1">IFERROR(AB47,"")</f>
        <v>0.98244383066067564</v>
      </c>
      <c r="AK47" s="1">
        <f ca="1">IF(AC47="","",SUM(AC47:AF47))</f>
        <v>1.7556169339324398E-2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0.98244383066067564</v>
      </c>
      <c r="AS47" s="1">
        <f ca="1">IF(AK47="",AS40,MIN(AK47,50%))</f>
        <v>1.7556169339324398E-2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2.1070604654118976</v>
      </c>
      <c r="BB47" s="10"/>
      <c r="BC47" s="10"/>
      <c r="BG47" t="s">
        <v>2</v>
      </c>
      <c r="BH47" s="10"/>
      <c r="BI47" s="10">
        <f ca="1">BA47-$BA$5</f>
        <v>-1.9086892152101687E-2</v>
      </c>
      <c r="BJ47" s="10"/>
      <c r="BK47" s="10"/>
      <c r="BO47" t="s">
        <v>2</v>
      </c>
      <c r="BP47" s="1">
        <f ca="1">AR47</f>
        <v>0.98244383066067564</v>
      </c>
      <c r="BQ47" s="1">
        <f t="shared" ref="BQ47:BT50" ca="1" si="47">AS47</f>
        <v>1.7556169339324398E-2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0.93332961925490088</v>
      </c>
      <c r="BY47" s="1">
        <f ca="1"/>
        <v>2.6069189170766723E-2</v>
      </c>
      <c r="BZ47" s="1">
        <f ca="1"/>
        <v>1.6886021575271509E-2</v>
      </c>
      <c r="CA47" s="1">
        <f ca="1"/>
        <v>1.3136019314219443E-2</v>
      </c>
      <c r="CB47" s="1">
        <f ca="1"/>
        <v>1.0579150684841415E-2</v>
      </c>
      <c r="CE47" t="s">
        <v>2</v>
      </c>
      <c r="CF47" s="10"/>
      <c r="CG47" s="10">
        <f ca="1">MAX($CG$5+CD46,0)</f>
        <v>2.0886251730056373</v>
      </c>
      <c r="CH47" s="10"/>
      <c r="CI47" s="10"/>
      <c r="CJ47" s="10"/>
      <c r="CM47" t="s">
        <v>2</v>
      </c>
      <c r="CN47" s="1">
        <f ca="1">1-CO47</f>
        <v>0.98162926132543005</v>
      </c>
      <c r="CO47" s="1">
        <f ca="1">_xlfn.NORM.S.DIST(-CG47,1)</f>
        <v>1.8370738674569995E-2</v>
      </c>
      <c r="CP47" s="1">
        <v>0</v>
      </c>
      <c r="CQ47" s="1">
        <v>0</v>
      </c>
      <c r="CR47" s="1">
        <v>0</v>
      </c>
      <c r="CU47" t="s">
        <v>2</v>
      </c>
      <c r="CV47" s="1" cm="1">
        <f t="array" aca="1" ref="CV47:CZ51" ca="1">MMULT(CV40:CZ44,CN47:CR51)</f>
        <v>0.89548710778204876</v>
      </c>
      <c r="CW47" s="1">
        <f ca="1"/>
        <v>3.0857633085417103E-2</v>
      </c>
      <c r="CX47" s="1">
        <f ca="1"/>
        <v>2.7233109600374089E-2</v>
      </c>
      <c r="CY47" s="1">
        <f ca="1"/>
        <v>2.3941104072967449E-2</v>
      </c>
      <c r="CZ47" s="1">
        <f ca="1"/>
        <v>2.2481045459192866E-2</v>
      </c>
    </row>
    <row r="48" spans="1:104">
      <c r="A48" s="11"/>
      <c r="B48" t="s">
        <v>1</v>
      </c>
      <c r="C48" s="1">
        <v>0</v>
      </c>
      <c r="D48" s="1">
        <f ca="1">(1-F48)/3</f>
        <v>0.17468513850445042</v>
      </c>
      <c r="E48" s="1">
        <f ca="1">(1-F48)/3*2</f>
        <v>0.34937027700890083</v>
      </c>
      <c r="F48" s="1">
        <f ca="1">HLOOKUP(A45,Aibank_part!$2:$7,4,0)</f>
        <v>0.47594458448664873</v>
      </c>
      <c r="G48" s="1">
        <v>0</v>
      </c>
      <c r="H48" s="1">
        <v>0</v>
      </c>
      <c r="K48" t="s">
        <v>1</v>
      </c>
      <c r="L48" s="1">
        <f t="shared" ref="L48:L50" ca="1" si="48">IF(TYPE(D48)=1,IF(D48&gt;100%,100%,IF(D48&lt;0,0,D48)),D48)</f>
        <v>0.17468513850445042</v>
      </c>
      <c r="M48" s="1">
        <f t="shared" ca="1" si="44"/>
        <v>0.34937027700890083</v>
      </c>
      <c r="N48" s="1">
        <f t="shared" ca="1" si="44"/>
        <v>0.47594458448664873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ca="1" si="49">IFERROR(L48/SUM($L48:$P48),"")</f>
        <v>0.17468513850445042</v>
      </c>
      <c r="U48" s="1">
        <f t="shared" ca="1" si="45"/>
        <v>0.34937027700890083</v>
      </c>
      <c r="V48" s="1">
        <f t="shared" ca="1" si="45"/>
        <v>0.47594458448664873</v>
      </c>
      <c r="W48" s="1">
        <f t="shared" ca="1" si="45"/>
        <v>0</v>
      </c>
      <c r="X48" s="1">
        <f t="shared" ca="1" si="45"/>
        <v>0</v>
      </c>
      <c r="AA48" t="s">
        <v>1</v>
      </c>
      <c r="AB48" s="1">
        <f t="shared" ref="AB48:AB50" ca="1" si="50">IFERROR(T48,"")</f>
        <v>0.17468513850445042</v>
      </c>
      <c r="AC48" s="1">
        <f t="shared" ca="1" si="46"/>
        <v>0.34937027700890083</v>
      </c>
      <c r="AD48" s="1">
        <f t="shared" ca="1" si="46"/>
        <v>0.47594458448664873</v>
      </c>
      <c r="AE48" s="1">
        <f t="shared" ca="1" si="46"/>
        <v>0</v>
      </c>
      <c r="AF48" s="1">
        <f t="shared" ca="1" si="46"/>
        <v>0</v>
      </c>
      <c r="AI48" t="s">
        <v>1</v>
      </c>
      <c r="AJ48" s="1">
        <f ca="1">IF(AB48="","",(SUM(AB48)))</f>
        <v>0.17468513850445042</v>
      </c>
      <c r="AK48" s="1">
        <f ca="1">IFERROR(AC48,"")</f>
        <v>0.34937027700890083</v>
      </c>
      <c r="AL48" s="1">
        <f ca="1">IF(AD48="","",(SUM(AD48:AF48)))</f>
        <v>0.47594458448664873</v>
      </c>
      <c r="AM48" s="1">
        <v>0</v>
      </c>
      <c r="AN48" s="1">
        <v>0</v>
      </c>
      <c r="AP48" s="34">
        <f ca="1">IF(AK48&gt;=MAX(AJ48,AL48),0,(MAX(AJ48,AL48)-AK48)/(2*MAX(AJ48,AL48)+MIN(AJ48,AL48)))</f>
        <v>0.1123532701195105</v>
      </c>
      <c r="AQ48" t="s">
        <v>1</v>
      </c>
      <c r="AR48" s="1">
        <f ca="1">IF(AK48="",AR41,AJ48*(1-$AP48))</f>
        <v>0.15505869195219579</v>
      </c>
      <c r="AS48" s="1">
        <f ca="1">IF(AK48="",AS41,AK48+AJ48*$AP48+AL48*$AP48)</f>
        <v>0.42247065402390205</v>
      </c>
      <c r="AT48" s="1">
        <f ca="1">IF(AK48="",AT41,AL48*(1-$AP48))</f>
        <v>0.4224706540239021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-1.0149757569276197</v>
      </c>
      <c r="BA48" s="10"/>
      <c r="BB48" s="10">
        <f ca="1">-_xlfn.NORM.S.INV(IF(AT48=0,0.01%,AT48))</f>
        <v>0.19557694365932393</v>
      </c>
      <c r="BC48" s="10"/>
      <c r="BG48" t="s">
        <v>1</v>
      </c>
      <c r="BH48" s="10">
        <f ca="1">AZ48-$AZ$6</f>
        <v>0.20043424174449931</v>
      </c>
      <c r="BI48" s="10"/>
      <c r="BJ48" s="10">
        <f ca="1">BB48-$BB$6</f>
        <v>5.4608816616902922E-2</v>
      </c>
      <c r="BK48" s="10"/>
      <c r="BO48" t="s">
        <v>1</v>
      </c>
      <c r="BP48" s="1">
        <f t="shared" ref="BP48:BP50" ca="1" si="51">AR48</f>
        <v>0.15505869195219579</v>
      </c>
      <c r="BQ48" s="1">
        <f t="shared" ca="1" si="47"/>
        <v>0.42247065402390205</v>
      </c>
      <c r="BR48" s="1">
        <f t="shared" ca="1" si="47"/>
        <v>0.4224706540239021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0.24565087079083159</v>
      </c>
      <c r="BY48" s="1">
        <f ca="1"/>
        <v>2.1545140286143044E-2</v>
      </c>
      <c r="BZ48" s="1">
        <f ca="1"/>
        <v>7.3567866155992034E-2</v>
      </c>
      <c r="CA48" s="1">
        <f ca="1"/>
        <v>0.16469123379382694</v>
      </c>
      <c r="CB48" s="1">
        <f ca="1"/>
        <v>0.49454488897320659</v>
      </c>
      <c r="CE48" t="s">
        <v>1</v>
      </c>
      <c r="CF48" s="10">
        <f ca="1">MIN($CF$6+CD46,0)</f>
        <v>-1.2529321832304809</v>
      </c>
      <c r="CG48" s="10"/>
      <c r="CH48" s="10">
        <f ca="1">MAX($CH$6+CD46,0)</f>
        <v>0.10344594248405896</v>
      </c>
      <c r="CI48" s="10"/>
      <c r="CJ48" s="10"/>
      <c r="CM48" t="s">
        <v>1</v>
      </c>
      <c r="CN48" s="1">
        <f ca="1">_xlfn.NORM.S.DIST(CF48,1)</f>
        <v>0.10511519412502947</v>
      </c>
      <c r="CO48" s="1">
        <f ca="1">1-CN48-CP48</f>
        <v>0.4360802804390948</v>
      </c>
      <c r="CP48" s="1">
        <f ca="1">_xlfn.NORM.S.DIST(-CH48,1)</f>
        <v>0.45880452543587574</v>
      </c>
      <c r="CQ48" s="1">
        <v>0</v>
      </c>
      <c r="CR48" s="1">
        <v>0</v>
      </c>
      <c r="CU48" t="s">
        <v>1</v>
      </c>
      <c r="CV48" s="1">
        <f ca="1"/>
        <v>0.13476844997411386</v>
      </c>
      <c r="CW48" s="1">
        <f ca="1"/>
        <v>2.0507300776603642E-2</v>
      </c>
      <c r="CX48" s="1">
        <f ca="1"/>
        <v>7.6674915644798794E-2</v>
      </c>
      <c r="CY48" s="1">
        <f ca="1"/>
        <v>0.18506111580227957</v>
      </c>
      <c r="CZ48" s="1">
        <f ca="1"/>
        <v>0.58298821780220411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6.5360049912596405E-2</v>
      </c>
      <c r="F49" s="1">
        <f ca="1">(1-G49)/3*2</f>
        <v>0.13072009982519281</v>
      </c>
      <c r="G49" s="1">
        <f ca="1">HLOOKUP(A45,Aibank_part!$2:$7,5,0)</f>
        <v>0.8039198502622108</v>
      </c>
      <c r="H49" s="1">
        <v>0</v>
      </c>
      <c r="K49" t="s">
        <v>0</v>
      </c>
      <c r="L49" s="1">
        <f t="shared" si="48"/>
        <v>0</v>
      </c>
      <c r="M49" s="1">
        <f t="shared" ca="1" si="44"/>
        <v>6.5360049912596405E-2</v>
      </c>
      <c r="N49" s="1">
        <f t="shared" ca="1" si="44"/>
        <v>0.13072009982519281</v>
      </c>
      <c r="O49" s="1">
        <f t="shared" ca="1" si="44"/>
        <v>0.8039198502622108</v>
      </c>
      <c r="P49" s="1">
        <f t="shared" si="44"/>
        <v>0</v>
      </c>
      <c r="S49" t="s">
        <v>0</v>
      </c>
      <c r="T49" s="1">
        <f t="shared" ca="1" si="49"/>
        <v>0</v>
      </c>
      <c r="U49" s="1">
        <f t="shared" ca="1" si="45"/>
        <v>6.5360049912596405E-2</v>
      </c>
      <c r="V49" s="1">
        <f t="shared" ca="1" si="45"/>
        <v>0.13072009982519281</v>
      </c>
      <c r="W49" s="1">
        <f t="shared" ca="1" si="45"/>
        <v>0.8039198502622108</v>
      </c>
      <c r="X49" s="1">
        <f t="shared" ca="1" si="45"/>
        <v>0</v>
      </c>
      <c r="AA49" t="s">
        <v>0</v>
      </c>
      <c r="AB49" s="1">
        <f t="shared" ca="1" si="50"/>
        <v>0</v>
      </c>
      <c r="AC49" s="1">
        <f t="shared" ca="1" si="46"/>
        <v>6.5360049912596405E-2</v>
      </c>
      <c r="AD49" s="1">
        <f t="shared" ca="1" si="46"/>
        <v>0.13072009982519281</v>
      </c>
      <c r="AE49" s="1">
        <f t="shared" ca="1" si="46"/>
        <v>0.8039198502622108</v>
      </c>
      <c r="AF49" s="1">
        <f t="shared" ca="1" si="46"/>
        <v>0</v>
      </c>
      <c r="AI49" t="s">
        <v>0</v>
      </c>
      <c r="AJ49" s="1">
        <v>0</v>
      </c>
      <c r="AK49" s="1">
        <f ca="1">IF(AC49="","",(SUM(AB49:AC49)))</f>
        <v>6.5360049912596405E-2</v>
      </c>
      <c r="AL49" s="1">
        <f ca="1">IFERROR(AD49,"")</f>
        <v>0.13072009982519281</v>
      </c>
      <c r="AM49" s="1">
        <f ca="1">IF(AE49="","",(SUM(AE49:AF49)))</f>
        <v>0.8039198502622108</v>
      </c>
      <c r="AN49" s="1">
        <v>0</v>
      </c>
      <c r="AP49" s="34">
        <f ca="1">IF(AL49&gt;=MAX(AK49,AM49),0,(MAX(AK49,AM49)-AL49)/(2*MAX(AK49,AM49)+MIN(AK49,AM49)))</f>
        <v>0.40234272701820983</v>
      </c>
      <c r="AQ49" t="s">
        <v>0</v>
      </c>
      <c r="AR49" s="1">
        <v>0</v>
      </c>
      <c r="AS49" s="1">
        <f ca="1">IF(AL49="",AS42,AK49*(1-$AP49))</f>
        <v>3.9062909192716058E-2</v>
      </c>
      <c r="AT49" s="1">
        <f ca="1">IF(AL49="",AT42,AL49+AK49*$AP49+AM49*$AP49)</f>
        <v>0.48046854540364198</v>
      </c>
      <c r="AU49" s="1">
        <f ca="1">IF(AL49="",AU42,AM49*(1-$AP49))</f>
        <v>0.48046854540364198</v>
      </c>
      <c r="AV49" s="1">
        <v>0</v>
      </c>
      <c r="AW49" s="1"/>
      <c r="AY49" t="s">
        <v>0</v>
      </c>
      <c r="AZ49" s="10"/>
      <c r="BA49" s="10">
        <f ca="1">_xlfn.NORM.S.INV(IF(AS49=0,0.01%,AS49))</f>
        <v>-1.7616655694345673</v>
      </c>
      <c r="BB49" s="10"/>
      <c r="BC49" s="10">
        <f ca="1">-_xlfn.NORM.S.INV(IF(AU49=0,0.01%,AU49))</f>
        <v>4.8977670664622275E-2</v>
      </c>
      <c r="BG49" t="s">
        <v>0</v>
      </c>
      <c r="BH49" s="10"/>
      <c r="BI49" s="10">
        <f ca="1">BA49-$BA$7</f>
        <v>8.7587580358051254E-2</v>
      </c>
      <c r="BJ49" s="10"/>
      <c r="BK49" s="10">
        <f ca="1">BC49-$BC$7</f>
        <v>8.5966564246424612E-3</v>
      </c>
      <c r="BO49" t="s">
        <v>0</v>
      </c>
      <c r="BP49" s="1">
        <f t="shared" si="51"/>
        <v>0</v>
      </c>
      <c r="BQ49" s="1">
        <f t="shared" ca="1" si="47"/>
        <v>3.9062909192716058E-2</v>
      </c>
      <c r="BR49" s="1">
        <f t="shared" ca="1" si="47"/>
        <v>0.48046854540364198</v>
      </c>
      <c r="BS49" s="1">
        <f t="shared" ca="1" si="47"/>
        <v>0.48046854540364198</v>
      </c>
      <c r="BT49" s="1">
        <f t="shared" si="47"/>
        <v>0</v>
      </c>
      <c r="BW49" t="s">
        <v>0</v>
      </c>
      <c r="BX49" s="1">
        <f ca="1"/>
        <v>1.4949162821558693E-2</v>
      </c>
      <c r="BY49" s="1">
        <f ca="1"/>
        <v>5.3217363738051427E-3</v>
      </c>
      <c r="BZ49" s="1">
        <f ca="1"/>
        <v>3.054621879563062E-2</v>
      </c>
      <c r="CA49" s="1">
        <f ca="1"/>
        <v>0.10041959203110624</v>
      </c>
      <c r="CB49" s="1">
        <f ca="1"/>
        <v>0.84876328997789929</v>
      </c>
      <c r="CE49" t="s">
        <v>0</v>
      </c>
      <c r="CF49" s="10"/>
      <c r="CG49" s="10">
        <f ca="1">MIN($CG$7+CD46,0)</f>
        <v>-1.8867753343509805</v>
      </c>
      <c r="CH49" s="10"/>
      <c r="CI49" s="10">
        <f ca="1">MAX($CI$7+CD46,0)</f>
        <v>2.8588296816177625E-3</v>
      </c>
      <c r="CJ49" s="10"/>
      <c r="CM49" t="s">
        <v>0</v>
      </c>
      <c r="CN49" s="1">
        <v>0</v>
      </c>
      <c r="CO49" s="1">
        <f ca="1">_xlfn.NORM.S.DIST(CG49,1)</f>
        <v>2.959527502316648E-2</v>
      </c>
      <c r="CP49" s="1">
        <f ca="1">1-CO49-CQ49</f>
        <v>0.47154523145575494</v>
      </c>
      <c r="CQ49" s="1">
        <f ca="1">_xlfn.NORM.S.DIST(-CI49,1)</f>
        <v>0.49885949352107856</v>
      </c>
      <c r="CR49" s="1">
        <v>0</v>
      </c>
      <c r="CU49" t="s">
        <v>0</v>
      </c>
      <c r="CV49" s="1">
        <f ca="1"/>
        <v>6.6253674130697833E-3</v>
      </c>
      <c r="CW49" s="1">
        <f ca="1"/>
        <v>4.5385597325267356E-3</v>
      </c>
      <c r="CX49" s="1">
        <f ca="1"/>
        <v>2.5798720430787798E-2</v>
      </c>
      <c r="CY49" s="1">
        <f ca="1"/>
        <v>9.6577739543760657E-2</v>
      </c>
      <c r="CZ49" s="1">
        <f ca="1"/>
        <v>0.86645961287985507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4.0554508240258448E-2</v>
      </c>
      <c r="G50" s="1">
        <f ca="1">(1-H50)/3*2</f>
        <v>8.1109016480516896E-2</v>
      </c>
      <c r="H50" s="1">
        <f ca="1">MIN(HLOOKUP(A45,Aibank_part!$2:$7,6,0),1)</f>
        <v>0.87833647527922465</v>
      </c>
      <c r="K50" t="s">
        <v>42</v>
      </c>
      <c r="L50" s="1">
        <f t="shared" si="48"/>
        <v>0</v>
      </c>
      <c r="M50" s="1">
        <f t="shared" si="44"/>
        <v>0</v>
      </c>
      <c r="N50" s="1">
        <f t="shared" ca="1" si="44"/>
        <v>4.0554508240258448E-2</v>
      </c>
      <c r="O50" s="1">
        <f t="shared" ca="1" si="44"/>
        <v>8.1109016480516896E-2</v>
      </c>
      <c r="P50" s="1">
        <f t="shared" ca="1" si="44"/>
        <v>0.87833647527922465</v>
      </c>
      <c r="S50" t="s">
        <v>42</v>
      </c>
      <c r="T50" s="1">
        <f t="shared" ca="1" si="49"/>
        <v>0</v>
      </c>
      <c r="U50" s="1">
        <f t="shared" ca="1" si="45"/>
        <v>0</v>
      </c>
      <c r="V50" s="1">
        <f t="shared" ca="1" si="45"/>
        <v>4.0554508240258448E-2</v>
      </c>
      <c r="W50" s="1">
        <f t="shared" ca="1" si="45"/>
        <v>8.1109016480516896E-2</v>
      </c>
      <c r="X50" s="1">
        <f t="shared" ca="1" si="45"/>
        <v>0.87833647527922465</v>
      </c>
      <c r="AA50" t="s">
        <v>42</v>
      </c>
      <c r="AB50" s="1">
        <f t="shared" ca="1" si="50"/>
        <v>0</v>
      </c>
      <c r="AC50" s="1">
        <f t="shared" ca="1" si="46"/>
        <v>0</v>
      </c>
      <c r="AD50" s="1">
        <f t="shared" ca="1" si="46"/>
        <v>4.0554508240258448E-2</v>
      </c>
      <c r="AE50" s="1">
        <f t="shared" ca="1" si="46"/>
        <v>8.1109016480516896E-2</v>
      </c>
      <c r="AF50" s="1">
        <f t="shared" ca="1" si="46"/>
        <v>0.87833647527922465</v>
      </c>
      <c r="AI50" t="s">
        <v>42</v>
      </c>
      <c r="AJ50" s="1">
        <v>0</v>
      </c>
      <c r="AK50" s="1">
        <v>0</v>
      </c>
      <c r="AL50" s="1">
        <f ca="1">IF(AD50="","",(SUM(AB50:AD50)))</f>
        <v>4.0554508240258448E-2</v>
      </c>
      <c r="AM50" s="1">
        <f ca="1">IFERROR(AE50,"")</f>
        <v>8.1109016480516896E-2</v>
      </c>
      <c r="AN50" s="1">
        <f ca="1">IF(AF50="","",(SUM(AF50)))</f>
        <v>0.87833647527922465</v>
      </c>
      <c r="AP50" s="34">
        <f ca="1">IF(AM50&gt;=MAX(AL50,AN50),0,(MAX(AL50,AN50)-AM50)/(2*MAX(AL50,AN50)+MIN(AL50,AN50)))</f>
        <v>0.4435874017480157</v>
      </c>
      <c r="AQ50" t="s">
        <v>42</v>
      </c>
      <c r="AR50" s="1">
        <v>0</v>
      </c>
      <c r="AS50" s="1">
        <v>0</v>
      </c>
      <c r="AT50" s="1">
        <f ca="1">IF(AM50="",AT43,AL50*(1-$AP50))</f>
        <v>2.2565039300793711E-2</v>
      </c>
      <c r="AU50" s="1">
        <f ca="1">IF(AM50="",AU43,AM50+AL50*$AP50+AN50*$AP50)</f>
        <v>0.48871748034960311</v>
      </c>
      <c r="AV50" s="1">
        <f ca="1">IF(AM50="",AV43,AN50*(1-$AP50))</f>
        <v>0.48871748034960316</v>
      </c>
      <c r="AW50" s="1"/>
      <c r="AY50" t="s">
        <v>42</v>
      </c>
      <c r="AZ50" s="10"/>
      <c r="BA50" s="10"/>
      <c r="BB50" s="10">
        <f ca="1">_xlfn.NORM.S.INV(IF(AT50=0,0.01%,AT50))</f>
        <v>-2.003440028567296</v>
      </c>
      <c r="BC50" s="10"/>
      <c r="BD50" s="10">
        <f ca="1">-_xlfn.NORM.S.INV(IF(AV50=0,0.01%,AV50))</f>
        <v>2.8284853781397452E-2</v>
      </c>
      <c r="BG50" t="s">
        <v>42</v>
      </c>
      <c r="BH50" s="10"/>
      <c r="BI50" s="10"/>
      <c r="BJ50" s="10">
        <f ca="1">BB50-$BB$8</f>
        <v>0.20010982109371955</v>
      </c>
      <c r="BK50" s="10"/>
      <c r="BL50" s="10">
        <f ca="1">BD50-$BD$8</f>
        <v>1.101582232847562E-2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2.2565039300793711E-2</v>
      </c>
      <c r="BS50" s="1">
        <f t="shared" ca="1" si="47"/>
        <v>0.48871748034960311</v>
      </c>
      <c r="BT50" s="1">
        <f t="shared" ca="1" si="47"/>
        <v>0.48871748034960316</v>
      </c>
      <c r="BW50" t="s">
        <v>42</v>
      </c>
      <c r="BX50" s="1">
        <f ca="1"/>
        <v>2.7634655760010494E-4</v>
      </c>
      <c r="BY50" s="1">
        <f ca="1"/>
        <v>3.3093184014164941E-4</v>
      </c>
      <c r="BZ50" s="1">
        <f ca="1"/>
        <v>3.1872119863424458E-3</v>
      </c>
      <c r="CA50" s="1">
        <f ca="1"/>
        <v>1.9680159223050324E-2</v>
      </c>
      <c r="CB50" s="1">
        <f ca="1"/>
        <v>0.97652535039286548</v>
      </c>
      <c r="CE50" t="s">
        <v>42</v>
      </c>
      <c r="CF50" s="10"/>
      <c r="CG50" s="10"/>
      <c r="CH50" s="10">
        <f ca="1">MIN($CH$8+CD46,0)</f>
        <v>-2.2410720342193775</v>
      </c>
      <c r="CI50" s="10"/>
      <c r="CJ50" s="10">
        <f ca="1">MAX($CJ$8+CD46,0)</f>
        <v>0</v>
      </c>
      <c r="CM50" t="s">
        <v>42</v>
      </c>
      <c r="CN50" s="1">
        <v>0</v>
      </c>
      <c r="CO50" s="1">
        <v>0</v>
      </c>
      <c r="CP50" s="1">
        <f ca="1">_xlfn.NORM.S.DIST(CH50,1)</f>
        <v>1.2510704675458945E-2</v>
      </c>
      <c r="CQ50" s="1">
        <f ca="1">1-CP50-CR50</f>
        <v>0.48748929532454111</v>
      </c>
      <c r="CR50" s="1">
        <f ca="1">_xlfn.NORM.S.DIST(-CJ50,1)</f>
        <v>0.5</v>
      </c>
      <c r="CU50" t="s">
        <v>42</v>
      </c>
      <c r="CV50" s="1">
        <f ca="1"/>
        <v>1.1579929499354303E-4</v>
      </c>
      <c r="CW50" s="1">
        <f ca="1"/>
        <v>2.4023206114118196E-4</v>
      </c>
      <c r="CX50" s="1">
        <f ca="1"/>
        <v>2.1975288878753499E-3</v>
      </c>
      <c r="CY50" s="1">
        <f ca="1"/>
        <v>1.8254098562597153E-2</v>
      </c>
      <c r="CZ50" s="1">
        <f ca="1"/>
        <v>0.97919234119339271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>
        <f ca="1"/>
        <v>0</v>
      </c>
      <c r="CW51" s="1">
        <f ca="1"/>
        <v>0</v>
      </c>
      <c r="CX51" s="1">
        <f ca="1"/>
        <v>0</v>
      </c>
      <c r="CY51" s="1">
        <f ca="1"/>
        <v>0</v>
      </c>
      <c r="CZ51" s="1">
        <f ca="1"/>
        <v>1</v>
      </c>
    </row>
    <row r="52" spans="1:104">
      <c r="A52" s="9">
        <f ca="1">IF(RIGHT(A45,2)="12",(VALUE(LEFT(A45,4))+1)*100+1,A45+1)</f>
        <v>201808</v>
      </c>
      <c r="J52" s="9">
        <f ca="1">$A52</f>
        <v>201808</v>
      </c>
      <c r="R52" s="9">
        <f ca="1">$A52</f>
        <v>201808</v>
      </c>
      <c r="Z52" s="9">
        <f ca="1">$A52</f>
        <v>201808</v>
      </c>
      <c r="AH52" s="9">
        <f ca="1">$A52</f>
        <v>201808</v>
      </c>
      <c r="AP52" s="9">
        <f ca="1">$A52</f>
        <v>201808</v>
      </c>
      <c r="AX52" s="9">
        <f ca="1">$A52</f>
        <v>201808</v>
      </c>
      <c r="BF52" s="9">
        <f ca="1">$A52</f>
        <v>201808</v>
      </c>
      <c r="BN52" s="9">
        <f ca="1">$A52</f>
        <v>201808</v>
      </c>
      <c r="BO52" s="9">
        <f>BO45+1</f>
        <v>7</v>
      </c>
      <c r="BV52" s="9">
        <f ca="1">$A52</f>
        <v>201808</v>
      </c>
      <c r="BW52" s="9">
        <f>BW45+1</f>
        <v>7</v>
      </c>
      <c r="CD52" s="9">
        <f ca="1">$A52</f>
        <v>201808</v>
      </c>
      <c r="CE52" s="9">
        <f>CE45+1</f>
        <v>7</v>
      </c>
      <c r="CL52" s="9">
        <f ca="1">$A52</f>
        <v>201808</v>
      </c>
      <c r="CM52" s="9">
        <f>CM45+1</f>
        <v>7</v>
      </c>
      <c r="CT52" s="9">
        <f ca="1">$A52</f>
        <v>201808</v>
      </c>
      <c r="CU52" s="9">
        <f>CU45+1</f>
        <v>7</v>
      </c>
    </row>
    <row r="53" spans="1:104">
      <c r="A53" s="11"/>
      <c r="C53" t="s">
        <v>33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9.7347390218594052E-2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>
        <f ca="1">VLOOKUP(CD52,regress!B:K,10,0)</f>
        <v>-1.4050763105902662E-2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0.93636361536469159</v>
      </c>
      <c r="E54" s="1">
        <f ca="1">HLOOKUP(A52,Aibank_part!$2:$7,3,0)</f>
        <v>1.3636384635308368E-2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0.93636361536469159</v>
      </c>
      <c r="M54" s="1">
        <f t="shared" ref="M54:P57" ca="1" si="52">IF(TYPE(E54)=1,IF(E54&gt;100%,100%,IF(E54&lt;0,0,E54)),E54)</f>
        <v>1.3636384635308368E-2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 ca="1">IFERROR(L54/SUM($L54:$P54),"")</f>
        <v>0.98564591091020171</v>
      </c>
      <c r="U54" s="1">
        <f t="shared" ref="U54:X57" ca="1" si="53">IFERROR(M54/SUM($L54:$P54),"")</f>
        <v>1.4354089089798282E-2</v>
      </c>
      <c r="V54" s="1">
        <f t="shared" ca="1" si="53"/>
        <v>0</v>
      </c>
      <c r="W54" s="1">
        <f t="shared" ca="1" si="53"/>
        <v>0</v>
      </c>
      <c r="X54" s="1">
        <f t="shared" ca="1" si="53"/>
        <v>0</v>
      </c>
      <c r="AA54" t="s">
        <v>2</v>
      </c>
      <c r="AB54" s="1">
        <f t="shared" ref="AB54:AF57" ca="1" si="54">IFERROR(T54/SUM($T54:$X54),"")</f>
        <v>0.98564591091020171</v>
      </c>
      <c r="AC54" s="1">
        <f t="shared" ca="1" si="54"/>
        <v>1.4354089089798282E-2</v>
      </c>
      <c r="AD54" s="1">
        <f t="shared" ca="1" si="54"/>
        <v>0</v>
      </c>
      <c r="AE54" s="1">
        <f t="shared" ca="1" si="54"/>
        <v>0</v>
      </c>
      <c r="AF54" s="1">
        <f t="shared" ca="1" si="54"/>
        <v>0</v>
      </c>
      <c r="AI54" t="s">
        <v>2</v>
      </c>
      <c r="AJ54" s="1">
        <f ca="1">IFERROR(AB54,"")</f>
        <v>0.98564591091020171</v>
      </c>
      <c r="AK54" s="1">
        <f ca="1">IF(AC54="","",SUM(AC54:AF54))</f>
        <v>1.4354089089798282E-2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0.98564591091020171</v>
      </c>
      <c r="AS54" s="1">
        <f ca="1">IF(AK54="",AS47,MIN(AK54,50%))</f>
        <v>1.4354089089798282E-2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2.1874707234661925</v>
      </c>
      <c r="BB54" s="10"/>
      <c r="BC54" s="10"/>
      <c r="BG54" t="s">
        <v>2</v>
      </c>
      <c r="BH54" s="10"/>
      <c r="BI54" s="10">
        <f ca="1">BA54-$BA$5</f>
        <v>6.1323365902193228E-2</v>
      </c>
      <c r="BJ54" s="10"/>
      <c r="BK54" s="10"/>
      <c r="BO54" t="s">
        <v>2</v>
      </c>
      <c r="BP54" s="1">
        <f ca="1">AR54</f>
        <v>0.98564591091020171</v>
      </c>
      <c r="BQ54" s="1">
        <f t="shared" ref="BQ54:BT57" ca="1" si="55">AS54</f>
        <v>1.4354089089798282E-2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0.92521496706414441</v>
      </c>
      <c r="BY54" s="1">
        <f ca="1"/>
        <v>2.4544394802438627E-2</v>
      </c>
      <c r="BZ54" s="1">
        <f ca="1"/>
        <v>1.8588176279500258E-2</v>
      </c>
      <c r="CA54" s="1">
        <f ca="1"/>
        <v>1.4612558561066885E-2</v>
      </c>
      <c r="CB54" s="1">
        <f ca="1"/>
        <v>1.7039903292849816E-2</v>
      </c>
      <c r="CE54" t="s">
        <v>2</v>
      </c>
      <c r="CF54" s="10"/>
      <c r="CG54" s="10">
        <f ca="1">MAX($CG$5+CD53,0)</f>
        <v>2.1120965944580967</v>
      </c>
      <c r="CH54" s="10"/>
      <c r="CI54" s="10"/>
      <c r="CJ54" s="10"/>
      <c r="CM54" t="s">
        <v>2</v>
      </c>
      <c r="CN54" s="1">
        <f ca="1">1-CO54</f>
        <v>0.98266091747631346</v>
      </c>
      <c r="CO54" s="1">
        <f ca="1">_xlfn.NORM.S.DIST(-CG54,1)</f>
        <v>1.7339082523686589E-2</v>
      </c>
      <c r="CP54" s="1">
        <v>0</v>
      </c>
      <c r="CQ54" s="1">
        <v>0</v>
      </c>
      <c r="CR54" s="1">
        <v>0</v>
      </c>
      <c r="CU54" t="s">
        <v>2</v>
      </c>
      <c r="CV54" s="1" cm="1">
        <f t="array" aca="1" ref="CV54:CZ58" ca="1">MMULT(CV47:CZ51,CN54:CR58)</f>
        <v>0.88333753698908568</v>
      </c>
      <c r="CW54" s="1">
        <f ca="1"/>
        <v>2.9986547081716983E-2</v>
      </c>
      <c r="CX54" s="1">
        <f ca="1"/>
        <v>2.7241444074750591E-2</v>
      </c>
      <c r="CY54" s="1">
        <f ca="1"/>
        <v>2.5013612368553602E-2</v>
      </c>
      <c r="CZ54" s="1">
        <f ca="1"/>
        <v>3.4420859485893386E-2</v>
      </c>
    </row>
    <row r="55" spans="1:104">
      <c r="A55" s="11"/>
      <c r="B55" t="s">
        <v>1</v>
      </c>
      <c r="C55" s="1">
        <v>0</v>
      </c>
      <c r="D55" s="1">
        <f ca="1">(1-F55)/3</f>
        <v>0.20263170747556103</v>
      </c>
      <c r="E55" s="1">
        <f ca="1">(1-F55)/3*2</f>
        <v>0.40526341495112206</v>
      </c>
      <c r="F55" s="1">
        <f ca="1">HLOOKUP(A52,Aibank_part!$2:$7,4,0)</f>
        <v>0.39210487757331691</v>
      </c>
      <c r="G55" s="1">
        <v>0</v>
      </c>
      <c r="H55" s="1">
        <v>0</v>
      </c>
      <c r="K55" t="s">
        <v>1</v>
      </c>
      <c r="L55" s="1">
        <f t="shared" ref="L55:L57" ca="1" si="56">IF(TYPE(D55)=1,IF(D55&gt;100%,100%,IF(D55&lt;0,0,D55)),D55)</f>
        <v>0.20263170747556103</v>
      </c>
      <c r="M55" s="1">
        <f t="shared" ca="1" si="52"/>
        <v>0.40526341495112206</v>
      </c>
      <c r="N55" s="1">
        <f t="shared" ca="1" si="52"/>
        <v>0.39210487757331691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ca="1" si="57">IFERROR(L55/SUM($L55:$P55),"")</f>
        <v>0.20263170747556103</v>
      </c>
      <c r="U55" s="1">
        <f t="shared" ca="1" si="53"/>
        <v>0.40526341495112206</v>
      </c>
      <c r="V55" s="1">
        <f t="shared" ca="1" si="53"/>
        <v>0.39210487757331691</v>
      </c>
      <c r="W55" s="1">
        <f t="shared" ca="1" si="53"/>
        <v>0</v>
      </c>
      <c r="X55" s="1">
        <f t="shared" ca="1" si="53"/>
        <v>0</v>
      </c>
      <c r="AA55" t="s">
        <v>1</v>
      </c>
      <c r="AB55" s="1">
        <f t="shared" ca="1" si="54"/>
        <v>0.20263170747556103</v>
      </c>
      <c r="AC55" s="1">
        <f t="shared" ca="1" si="54"/>
        <v>0.40526341495112206</v>
      </c>
      <c r="AD55" s="1">
        <f t="shared" ca="1" si="54"/>
        <v>0.39210487757331691</v>
      </c>
      <c r="AE55" s="1">
        <f t="shared" ca="1" si="54"/>
        <v>0</v>
      </c>
      <c r="AF55" s="1">
        <f t="shared" ca="1" si="54"/>
        <v>0</v>
      </c>
      <c r="AI55" t="s">
        <v>1</v>
      </c>
      <c r="AJ55" s="1">
        <f ca="1">IF(AB55="","",(SUM(AB55)))</f>
        <v>0.20263170747556103</v>
      </c>
      <c r="AK55" s="1">
        <f ca="1">IFERROR(AC55,"")</f>
        <v>0.40526341495112206</v>
      </c>
      <c r="AL55" s="1">
        <f ca="1">IF(AD55="","",(SUM(AD55:AF55)))</f>
        <v>0.39210487757331691</v>
      </c>
      <c r="AM55" s="1">
        <v>0</v>
      </c>
      <c r="AN55" s="1">
        <v>0</v>
      </c>
      <c r="AP55" s="34">
        <f ca="1">IF(AK55&gt;=MAX(AJ55,AL55),0,(MAX(AJ55,AL55)-AK55)/(2*MAX(AJ55,AL55)+MIN(AJ55,AL55)))</f>
        <v>0</v>
      </c>
      <c r="AQ55" t="s">
        <v>1</v>
      </c>
      <c r="AR55" s="1">
        <f ca="1">IF(AK55="",AR48,AJ55*(1-$AP55))</f>
        <v>0.20263170747556103</v>
      </c>
      <c r="AS55" s="1">
        <f ca="1">IF(AK55="",AS48,AK55+AJ55*$AP55+AL55*$AP55)</f>
        <v>0.40526341495112206</v>
      </c>
      <c r="AT55" s="1">
        <f ca="1">IF(AK55="",AT48,AL55*(1-$AP55))</f>
        <v>0.39210487757331691</v>
      </c>
      <c r="AU55" s="1">
        <v>0</v>
      </c>
      <c r="AV55" s="1">
        <v>0</v>
      </c>
      <c r="AY55" t="s">
        <v>1</v>
      </c>
      <c r="AZ55" s="10">
        <f ca="1">_xlfn.NORM.S.INV(IF(AR55=0,0.01%,AR55))</f>
        <v>-0.8322578530452488</v>
      </c>
      <c r="BA55" s="10"/>
      <c r="BB55" s="10">
        <f ca="1">-_xlfn.NORM.S.INV(IF(AT55=0,0.01%,AT55))</f>
        <v>0.27383717302577831</v>
      </c>
      <c r="BC55" s="10"/>
      <c r="BG55" t="s">
        <v>1</v>
      </c>
      <c r="BH55" s="10">
        <f ca="1">AZ55-$AZ$6</f>
        <v>0.38315214562687017</v>
      </c>
      <c r="BI55" s="10"/>
      <c r="BJ55" s="10">
        <f ca="1">BB55-$BB$6</f>
        <v>0.1328690459833573</v>
      </c>
      <c r="BK55" s="10"/>
      <c r="BO55" t="s">
        <v>1</v>
      </c>
      <c r="BP55" s="1">
        <f t="shared" ref="BP55:BP57" ca="1" si="58">AR55</f>
        <v>0.20263170747556103</v>
      </c>
      <c r="BQ55" s="1">
        <f t="shared" ca="1" si="55"/>
        <v>0.40526341495112206</v>
      </c>
      <c r="BR55" s="1">
        <f t="shared" ca="1" si="55"/>
        <v>0.39210487757331691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0.24649050487049512</v>
      </c>
      <c r="BY55" s="1">
        <f ca="1"/>
        <v>1.4794954303455468E-2</v>
      </c>
      <c r="BZ55" s="1">
        <f ca="1"/>
        <v>4.6652630567977894E-2</v>
      </c>
      <c r="CA55" s="1">
        <f ca="1"/>
        <v>0.11651612650863705</v>
      </c>
      <c r="CB55" s="1">
        <f ca="1"/>
        <v>0.57554578374943466</v>
      </c>
      <c r="CE55" t="s">
        <v>1</v>
      </c>
      <c r="CF55" s="10">
        <f ca="1">MIN($CF$6+CD53,0)</f>
        <v>-1.2294607617780215</v>
      </c>
      <c r="CG55" s="10"/>
      <c r="CH55" s="10">
        <f ca="1">MAX($CH$6+CD53,0)</f>
        <v>0.12691736393651834</v>
      </c>
      <c r="CI55" s="10"/>
      <c r="CJ55" s="10"/>
      <c r="CM55" t="s">
        <v>1</v>
      </c>
      <c r="CN55" s="1">
        <f ca="1">_xlfn.NORM.S.DIST(CF55,1)</f>
        <v>0.10944955040519337</v>
      </c>
      <c r="CO55" s="1">
        <f ca="1">1-CN55-CP55</f>
        <v>0.44104754792215706</v>
      </c>
      <c r="CP55" s="1">
        <f ca="1">_xlfn.NORM.S.DIST(-CH55,1)</f>
        <v>0.44950290167264961</v>
      </c>
      <c r="CQ55" s="1">
        <v>0</v>
      </c>
      <c r="CR55" s="1">
        <v>0</v>
      </c>
      <c r="CU55" t="s">
        <v>1</v>
      </c>
      <c r="CV55" s="1">
        <f ca="1"/>
        <v>0.1346762035484467</v>
      </c>
      <c r="CW55" s="1">
        <f ca="1"/>
        <v>1.3774461711038362E-2</v>
      </c>
      <c r="CX55" s="1">
        <f ca="1"/>
        <v>4.8427517106064244E-2</v>
      </c>
      <c r="CY55" s="1">
        <f ca="1"/>
        <v>0.12784064210070145</v>
      </c>
      <c r="CZ55" s="1">
        <f ca="1"/>
        <v>0.67528117553374922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5.8834994671421802E-2</v>
      </c>
      <c r="F56" s="1">
        <f ca="1">(1-G56)/3*2</f>
        <v>0.1176699893428436</v>
      </c>
      <c r="G56" s="1">
        <f ca="1">HLOOKUP(A52,Aibank_part!$2:$7,5,0)</f>
        <v>0.8234950159857346</v>
      </c>
      <c r="H56" s="1">
        <v>0</v>
      </c>
      <c r="K56" t="s">
        <v>0</v>
      </c>
      <c r="L56" s="1">
        <f t="shared" si="56"/>
        <v>0</v>
      </c>
      <c r="M56" s="1">
        <f t="shared" ca="1" si="52"/>
        <v>5.8834994671421802E-2</v>
      </c>
      <c r="N56" s="1">
        <f t="shared" ca="1" si="52"/>
        <v>0.1176699893428436</v>
      </c>
      <c r="O56" s="1">
        <f t="shared" ca="1" si="52"/>
        <v>0.8234950159857346</v>
      </c>
      <c r="P56" s="1">
        <f t="shared" si="52"/>
        <v>0</v>
      </c>
      <c r="S56" t="s">
        <v>0</v>
      </c>
      <c r="T56" s="1">
        <f t="shared" ca="1" si="57"/>
        <v>0</v>
      </c>
      <c r="U56" s="1">
        <f t="shared" ca="1" si="53"/>
        <v>5.8834994671421802E-2</v>
      </c>
      <c r="V56" s="1">
        <f t="shared" ca="1" si="53"/>
        <v>0.1176699893428436</v>
      </c>
      <c r="W56" s="1">
        <f t="shared" ca="1" si="53"/>
        <v>0.8234950159857346</v>
      </c>
      <c r="X56" s="1">
        <f t="shared" ca="1" si="53"/>
        <v>0</v>
      </c>
      <c r="AA56" t="s">
        <v>0</v>
      </c>
      <c r="AB56" s="1">
        <f t="shared" ca="1" si="54"/>
        <v>0</v>
      </c>
      <c r="AC56" s="1">
        <f t="shared" ca="1" si="54"/>
        <v>5.8834994671421802E-2</v>
      </c>
      <c r="AD56" s="1">
        <f t="shared" ca="1" si="54"/>
        <v>0.1176699893428436</v>
      </c>
      <c r="AE56" s="1">
        <f t="shared" ca="1" si="54"/>
        <v>0.8234950159857346</v>
      </c>
      <c r="AF56" s="1">
        <f t="shared" ca="1" si="54"/>
        <v>0</v>
      </c>
      <c r="AI56" t="s">
        <v>0</v>
      </c>
      <c r="AJ56" s="1">
        <v>0</v>
      </c>
      <c r="AK56" s="1">
        <f ca="1">IF(AC56="","",(SUM(AB56:AC56)))</f>
        <v>5.8834994671421802E-2</v>
      </c>
      <c r="AL56" s="1">
        <f ca="1">IFERROR(AD56,"")</f>
        <v>0.1176699893428436</v>
      </c>
      <c r="AM56" s="1">
        <f ca="1">IF(AE56="","",(SUM(AE56:AF56)))</f>
        <v>0.8234950159857346</v>
      </c>
      <c r="AN56" s="1">
        <v>0</v>
      </c>
      <c r="AP56" s="34">
        <f ca="1">IF(AL56&gt;=MAX(AK56,AM56),0,(MAX(AK56,AM56)-AL56)/(2*MAX(AK56,AM56)+MIN(AK56,AM56)))</f>
        <v>0.41377340326163081</v>
      </c>
      <c r="AQ56" t="s">
        <v>0</v>
      </c>
      <c r="AR56" s="1">
        <v>0</v>
      </c>
      <c r="AS56" s="1">
        <f ca="1">IF(AL56="",AS49,AK56*(1-$AP56))</f>
        <v>3.4490638695347686E-2</v>
      </c>
      <c r="AT56" s="1">
        <f ca="1">IF(AL56="",AT49,AL56+AK56*$AP56+AM56*$AP56)</f>
        <v>0.48275468065232618</v>
      </c>
      <c r="AU56" s="1">
        <f ca="1">IF(AL56="",AU49,AM56*(1-$AP56))</f>
        <v>0.48275468065232613</v>
      </c>
      <c r="AV56" s="1">
        <v>0</v>
      </c>
      <c r="AY56" t="s">
        <v>0</v>
      </c>
      <c r="AZ56" s="10"/>
      <c r="BA56" s="10">
        <f ca="1">_xlfn.NORM.S.INV(IF(AS56=0,0.01%,AS56))</f>
        <v>-1.8185423671408363</v>
      </c>
      <c r="BB56" s="10"/>
      <c r="BC56" s="10">
        <f ca="1">-_xlfn.NORM.S.INV(IF(AU56=0,0.01%,AU56))</f>
        <v>4.3241076597215954E-2</v>
      </c>
      <c r="BG56" t="s">
        <v>0</v>
      </c>
      <c r="BH56" s="10"/>
      <c r="BI56" s="10">
        <f ca="1">BA56-$BA$7</f>
        <v>3.0710782651782287E-2</v>
      </c>
      <c r="BJ56" s="10"/>
      <c r="BK56" s="10">
        <f ca="1">BC56-$BC$7</f>
        <v>2.86006235723614E-3</v>
      </c>
      <c r="BO56" t="s">
        <v>0</v>
      </c>
      <c r="BP56" s="1">
        <f t="shared" si="58"/>
        <v>0</v>
      </c>
      <c r="BQ56" s="1">
        <f t="shared" ca="1" si="55"/>
        <v>3.4490638695347686E-2</v>
      </c>
      <c r="BR56" s="1">
        <f t="shared" ca="1" si="55"/>
        <v>0.48275468065232618</v>
      </c>
      <c r="BS56" s="1">
        <f t="shared" ca="1" si="55"/>
        <v>0.48275468065232613</v>
      </c>
      <c r="BT56" s="1">
        <f t="shared" si="55"/>
        <v>0</v>
      </c>
      <c r="BW56" t="s">
        <v>0</v>
      </c>
      <c r="BX56" s="1">
        <f ca="1"/>
        <v>1.5812933734759074E-2</v>
      </c>
      <c r="BY56" s="1">
        <f ca="1"/>
        <v>3.4248452672655614E-3</v>
      </c>
      <c r="BZ56" s="1">
        <f ca="1"/>
        <v>1.8472883017768244E-2</v>
      </c>
      <c r="CA56" s="1">
        <f ca="1"/>
        <v>6.4136189051064274E-2</v>
      </c>
      <c r="CB56" s="1">
        <f ca="1"/>
        <v>0.89815314892914289</v>
      </c>
      <c r="CE56" t="s">
        <v>0</v>
      </c>
      <c r="CF56" s="10"/>
      <c r="CG56" s="10">
        <f ca="1">MIN($CG$7+CD53,0)</f>
        <v>-1.8633039128985212</v>
      </c>
      <c r="CH56" s="10"/>
      <c r="CI56" s="10">
        <f ca="1">MAX($CI$7+CD53,0)</f>
        <v>2.6330251134077151E-2</v>
      </c>
      <c r="CJ56" s="10"/>
      <c r="CM56" t="s">
        <v>0</v>
      </c>
      <c r="CN56" s="1">
        <v>0</v>
      </c>
      <c r="CO56" s="1">
        <f ca="1">_xlfn.NORM.S.DIST(CG56,1)</f>
        <v>3.1209759974310709E-2</v>
      </c>
      <c r="CP56" s="1">
        <f ca="1">1-CO56-CQ56</f>
        <v>0.47929327684802608</v>
      </c>
      <c r="CQ56" s="1">
        <f ca="1">_xlfn.NORM.S.DIST(-CI56,1)</f>
        <v>0.48949696317766317</v>
      </c>
      <c r="CR56" s="1">
        <v>0</v>
      </c>
      <c r="CU56" t="s">
        <v>0</v>
      </c>
      <c r="CV56" s="1">
        <f ca="1"/>
        <v>7.0072329429569889E-3</v>
      </c>
      <c r="CW56" s="1">
        <f ca="1"/>
        <v>2.9217703057433518E-3</v>
      </c>
      <c r="CX56" s="1">
        <f ca="1"/>
        <v>1.5688867433148092E-2</v>
      </c>
      <c r="CY56" s="1">
        <f ca="1"/>
        <v>5.9757642932164373E-2</v>
      </c>
      <c r="CZ56" s="1">
        <f ca="1"/>
        <v>0.91462448638598726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3.0194987840896581E-2</v>
      </c>
      <c r="G57" s="1">
        <f ca="1">(1-H57)/3*2</f>
        <v>6.0389975681793162E-2</v>
      </c>
      <c r="H57" s="1">
        <f ca="1">MIN(HLOOKUP(A52,Aibank_part!$2:$7,6,0),1)</f>
        <v>0.90941503647731026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ca="1" si="52"/>
        <v>3.0194987840896581E-2</v>
      </c>
      <c r="O57" s="1">
        <f t="shared" ca="1" si="52"/>
        <v>6.0389975681793162E-2</v>
      </c>
      <c r="P57" s="1">
        <f t="shared" ca="1" si="52"/>
        <v>0.90941503647731026</v>
      </c>
      <c r="S57" t="s">
        <v>42</v>
      </c>
      <c r="T57" s="1">
        <f t="shared" ca="1" si="57"/>
        <v>0</v>
      </c>
      <c r="U57" s="1">
        <f t="shared" ca="1" si="53"/>
        <v>0</v>
      </c>
      <c r="V57" s="1">
        <f t="shared" ca="1" si="53"/>
        <v>3.0194987840896581E-2</v>
      </c>
      <c r="W57" s="1">
        <f t="shared" ca="1" si="53"/>
        <v>6.0389975681793162E-2</v>
      </c>
      <c r="X57" s="1">
        <f t="shared" ca="1" si="53"/>
        <v>0.90941503647731026</v>
      </c>
      <c r="AA57" t="s">
        <v>42</v>
      </c>
      <c r="AB57" s="1">
        <f t="shared" ca="1" si="54"/>
        <v>0</v>
      </c>
      <c r="AC57" s="1">
        <f t="shared" ca="1" si="54"/>
        <v>0</v>
      </c>
      <c r="AD57" s="1">
        <f t="shared" ca="1" si="54"/>
        <v>3.0194987840896581E-2</v>
      </c>
      <c r="AE57" s="1">
        <f t="shared" ca="1" si="54"/>
        <v>6.0389975681793162E-2</v>
      </c>
      <c r="AF57" s="1">
        <f t="shared" ca="1" si="54"/>
        <v>0.90941503647731026</v>
      </c>
      <c r="AI57" t="s">
        <v>42</v>
      </c>
      <c r="AJ57" s="1">
        <v>0</v>
      </c>
      <c r="AK57" s="1">
        <v>0</v>
      </c>
      <c r="AL57" s="1">
        <f ca="1">IF(AD57="","",(SUM(AB57:AD57)))</f>
        <v>3.0194987840896581E-2</v>
      </c>
      <c r="AM57" s="1">
        <f ca="1">IFERROR(AE57,"")</f>
        <v>6.0389975681793162E-2</v>
      </c>
      <c r="AN57" s="1">
        <f ca="1">IF(AF57="","",(SUM(AF57)))</f>
        <v>0.90941503647731026</v>
      </c>
      <c r="AP57" s="34">
        <f ca="1">IF(AM57&gt;=MAX(AL57,AN57),0,(MAX(AL57,AN57)-AM57)/(2*MAX(AL57,AN57)+MIN(AL57,AN57)))</f>
        <v>0.45917444754925923</v>
      </c>
      <c r="AQ57" t="s">
        <v>42</v>
      </c>
      <c r="AR57" s="1">
        <v>0</v>
      </c>
      <c r="AS57" s="1">
        <v>0</v>
      </c>
      <c r="AT57" s="1">
        <f ca="1">IF(AM57="",AT50,AL57*(1-$AP57))</f>
        <v>1.6330220980296295E-2</v>
      </c>
      <c r="AU57" s="1">
        <f ca="1">IF(AM57="",AU50,AM57+AL57*$AP57+AN57*$AP57)</f>
        <v>0.49183488950985182</v>
      </c>
      <c r="AV57" s="1">
        <f ca="1">IF(AM57="",AV50,AN57*(1-$AP57))</f>
        <v>0.49183488950985194</v>
      </c>
      <c r="AY57" t="s">
        <v>42</v>
      </c>
      <c r="AZ57" s="10"/>
      <c r="BA57" s="10"/>
      <c r="BB57" s="10">
        <f ca="1">_xlfn.NORM.S.INV(IF(AT57=0,0.01%,AT57))</f>
        <v>-2.1362328151385874</v>
      </c>
      <c r="BC57" s="10"/>
      <c r="BD57" s="10">
        <f ca="1">-_xlfn.NORM.S.INV(IF(AV57=0,0.01%,AV57))</f>
        <v>2.0468325939212859E-2</v>
      </c>
      <c r="BG57" t="s">
        <v>42</v>
      </c>
      <c r="BH57" s="10"/>
      <c r="BI57" s="10"/>
      <c r="BJ57" s="10">
        <f ca="1">BB57-$BB$8</f>
        <v>6.7317034522428099E-2</v>
      </c>
      <c r="BK57" s="10"/>
      <c r="BL57" s="10">
        <f ca="1">BD57-$BD$8</f>
        <v>3.1992944862910266E-3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ca="1" si="55"/>
        <v>1.6330220980296295E-2</v>
      </c>
      <c r="BS57" s="1">
        <f t="shared" ca="1" si="55"/>
        <v>0.49183488950985182</v>
      </c>
      <c r="BT57" s="1">
        <f t="shared" ca="1" si="55"/>
        <v>0.49183488950985194</v>
      </c>
      <c r="BW57" t="s">
        <v>42</v>
      </c>
      <c r="BX57" s="1">
        <f ca="1"/>
        <v>3.3943713831858575E-4</v>
      </c>
      <c r="BY57" s="1">
        <f ca="1"/>
        <v>2.4801024782573336E-4</v>
      </c>
      <c r="BZ57" s="1">
        <f ca="1"/>
        <v>1.9897828423416958E-3</v>
      </c>
      <c r="CA57" s="1">
        <f ca="1"/>
        <v>1.1218030441643261E-2</v>
      </c>
      <c r="CB57" s="1">
        <f ca="1"/>
        <v>0.98620473932987074</v>
      </c>
      <c r="CE57" t="s">
        <v>42</v>
      </c>
      <c r="CF57" s="10"/>
      <c r="CG57" s="10"/>
      <c r="CH57" s="10">
        <f ca="1">MIN($CH$8+CD53,0)</f>
        <v>-2.2176006127669181</v>
      </c>
      <c r="CI57" s="10"/>
      <c r="CJ57" s="10">
        <f ca="1">MAX($CJ$8+CD53,0)</f>
        <v>3.2182683470191702E-3</v>
      </c>
      <c r="CM57" t="s">
        <v>42</v>
      </c>
      <c r="CN57" s="1">
        <v>0</v>
      </c>
      <c r="CO57" s="1">
        <v>0</v>
      </c>
      <c r="CP57" s="1">
        <f ca="1">_xlfn.NORM.S.DIST(CH57,1)</f>
        <v>1.329103804114874E-2</v>
      </c>
      <c r="CQ57" s="1">
        <f ca="1">1-CP57-CR57</f>
        <v>0.48799286305587347</v>
      </c>
      <c r="CR57" s="1">
        <f ca="1">_xlfn.NORM.S.DIST(-CJ57,1)</f>
        <v>0.4987160989029778</v>
      </c>
      <c r="CU57" t="s">
        <v>42</v>
      </c>
      <c r="CV57" s="1">
        <f ca="1"/>
        <v>1.4008473254628056E-4</v>
      </c>
      <c r="CW57" s="1">
        <f ca="1"/>
        <v>1.7654596415788543E-4</v>
      </c>
      <c r="CX57" s="1">
        <f ca="1"/>
        <v>1.4038617485980949E-3</v>
      </c>
      <c r="CY57" s="1">
        <f ca="1"/>
        <v>9.9835535371760598E-3</v>
      </c>
      <c r="CZ57" s="1">
        <f ca="1"/>
        <v>0.98829595401752157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>
        <f ca="1"/>
        <v>0</v>
      </c>
      <c r="CW58" s="1">
        <f ca="1"/>
        <v>0</v>
      </c>
      <c r="CX58" s="1">
        <f ca="1"/>
        <v>0</v>
      </c>
      <c r="CY58" s="1">
        <f ca="1"/>
        <v>0</v>
      </c>
      <c r="CZ58" s="1">
        <f ca="1"/>
        <v>1</v>
      </c>
    </row>
    <row r="59" spans="1:104">
      <c r="A59" s="9">
        <f ca="1">IF(RIGHT(A52,2)="12",(VALUE(LEFT(A52,4))+1)*100+1,A52+1)</f>
        <v>201809</v>
      </c>
      <c r="J59" s="9">
        <f ca="1">$A59</f>
        <v>201809</v>
      </c>
      <c r="R59" s="9">
        <f ca="1">$A59</f>
        <v>201809</v>
      </c>
      <c r="Z59" s="9">
        <f ca="1">$A59</f>
        <v>201809</v>
      </c>
      <c r="AH59" s="9">
        <f ca="1">$A59</f>
        <v>201809</v>
      </c>
      <c r="AP59" s="9">
        <f ca="1">$A59</f>
        <v>201809</v>
      </c>
      <c r="AX59" s="9">
        <f ca="1">$A59</f>
        <v>201809</v>
      </c>
      <c r="BF59" s="9">
        <f ca="1">$A59</f>
        <v>201809</v>
      </c>
      <c r="BN59" s="9">
        <f ca="1">$A59</f>
        <v>201809</v>
      </c>
      <c r="BO59" s="9">
        <f>BO52+1</f>
        <v>8</v>
      </c>
      <c r="BV59" s="9">
        <f ca="1">$A59</f>
        <v>201809</v>
      </c>
      <c r="BW59" s="9">
        <f>BW52+1</f>
        <v>8</v>
      </c>
      <c r="CD59" s="9">
        <f ca="1">$A59</f>
        <v>201809</v>
      </c>
      <c r="CE59" s="9">
        <f>CE52+1</f>
        <v>8</v>
      </c>
      <c r="CL59" s="9">
        <f ca="1">$A59</f>
        <v>201809</v>
      </c>
      <c r="CM59" s="9">
        <f>CM52+1</f>
        <v>8</v>
      </c>
      <c r="CT59" s="9">
        <f ca="1">$A59</f>
        <v>201809</v>
      </c>
      <c r="CU59" s="9">
        <f>CU52+1</f>
        <v>8</v>
      </c>
    </row>
    <row r="60" spans="1:104">
      <c r="A60" s="11"/>
      <c r="C60" t="s">
        <v>33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0.14639016438072447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>
        <f ca="1">VLOOKUP(CD59,regress!B:K,10,0)</f>
        <v>-4.464737581002641E-2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0.93825540357928239</v>
      </c>
      <c r="E61" s="1">
        <f ca="1">HLOOKUP(A59,Aibank_part!$2:$7,3,0)</f>
        <v>1.1744596420717554E-2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0.93825540357928239</v>
      </c>
      <c r="M61" s="1">
        <f t="shared" ref="M61:P64" ca="1" si="59">IF(TYPE(E61)=1,IF(E61&gt;100%,100%,IF(E61&lt;0,0,E61)),E61)</f>
        <v>1.1744596420717554E-2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 ca="1">IFERROR(L61/SUM($L61:$P61),"")</f>
        <v>0.98763726692556042</v>
      </c>
      <c r="U61" s="1">
        <f t="shared" ref="U61:X64" ca="1" si="60">IFERROR(M61/SUM($L61:$P61),"")</f>
        <v>1.2362733074439532E-2</v>
      </c>
      <c r="V61" s="1">
        <f t="shared" ca="1" si="60"/>
        <v>0</v>
      </c>
      <c r="W61" s="1">
        <f t="shared" ca="1" si="60"/>
        <v>0</v>
      </c>
      <c r="X61" s="1">
        <f t="shared" ca="1" si="60"/>
        <v>0</v>
      </c>
      <c r="AA61" t="s">
        <v>2</v>
      </c>
      <c r="AB61" s="1">
        <f ca="1">IFERROR(T61,"")</f>
        <v>0.98763726692556042</v>
      </c>
      <c r="AC61" s="1">
        <f t="shared" ref="AC61:AF64" ca="1" si="61">IFERROR(U61,"")</f>
        <v>1.2362733074439532E-2</v>
      </c>
      <c r="AD61" s="1">
        <f t="shared" ca="1" si="61"/>
        <v>0</v>
      </c>
      <c r="AE61" s="1">
        <f t="shared" ca="1" si="61"/>
        <v>0</v>
      </c>
      <c r="AF61" s="1">
        <f t="shared" ca="1" si="61"/>
        <v>0</v>
      </c>
      <c r="AI61" t="s">
        <v>2</v>
      </c>
      <c r="AJ61" s="1">
        <f ca="1">IFERROR(AB61,"")</f>
        <v>0.98763726692556042</v>
      </c>
      <c r="AK61" s="1">
        <f ca="1">IF(AC61="","",SUM(AC61:AF61))</f>
        <v>1.2362733074439532E-2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0.98763726692556042</v>
      </c>
      <c r="AS61" s="1">
        <f ca="1">IF(AK61="",AS54,MIN(AK61,50%))</f>
        <v>1.2362733074439532E-2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2.2456651166970611</v>
      </c>
      <c r="BB61" s="10"/>
      <c r="BC61" s="10"/>
      <c r="BG61" t="s">
        <v>2</v>
      </c>
      <c r="BH61" s="10"/>
      <c r="BI61" s="10">
        <f ca="1">BA61-$BA$5</f>
        <v>0.11951775913306184</v>
      </c>
      <c r="BJ61" s="10"/>
      <c r="BK61" s="10"/>
      <c r="BO61" t="s">
        <v>2</v>
      </c>
      <c r="BP61" s="1">
        <f ca="1">AR61</f>
        <v>0.98763726692556042</v>
      </c>
      <c r="BQ61" s="1">
        <f t="shared" ref="BQ61:BT64" ca="1" si="62">AS61</f>
        <v>1.2362733074439532E-2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aca="1" ref="BX61:CB65" ca="1">MMULT(BX54:CB58,BP61:BT65)</f>
        <v>0.91841979619792924</v>
      </c>
      <c r="BY61" s="1">
        <f ca="1"/>
        <v>2.2428630804418842E-2</v>
      </c>
      <c r="BZ61" s="1">
        <f ca="1"/>
        <v>1.9034616647575976E-2</v>
      </c>
      <c r="CA61" s="1">
        <f ca="1"/>
        <v>1.5925631815251425E-2</v>
      </c>
      <c r="CB61" s="1">
        <f ca="1"/>
        <v>2.4191324534824494E-2</v>
      </c>
      <c r="CE61" t="s">
        <v>2</v>
      </c>
      <c r="CF61" s="10"/>
      <c r="CG61" s="10">
        <f ca="1">MAX($CG$5+CD60,0)</f>
        <v>2.0814999817539728</v>
      </c>
      <c r="CH61" s="10"/>
      <c r="CI61" s="10"/>
      <c r="CJ61" s="10"/>
      <c r="CM61" t="s">
        <v>2</v>
      </c>
      <c r="CN61" s="1">
        <f ca="1">1-CO61</f>
        <v>0.98130591711615944</v>
      </c>
      <c r="CO61" s="1">
        <f ca="1">_xlfn.NORM.S.DIST(-CG61,1)</f>
        <v>1.8694082883840508E-2</v>
      </c>
      <c r="CP61" s="1">
        <v>0</v>
      </c>
      <c r="CQ61" s="1">
        <v>0</v>
      </c>
      <c r="CR61" s="1">
        <v>0</v>
      </c>
      <c r="CU61" t="s">
        <v>2</v>
      </c>
      <c r="CV61" s="1" cm="1">
        <f t="array" aca="1" ref="CV61:CZ65" ca="1">MMULT(CV54:CZ58,CN61:CR65)</f>
        <v>0.86993768510173763</v>
      </c>
      <c r="CW61" s="1">
        <f ca="1"/>
        <v>3.0336868354599509E-2</v>
      </c>
      <c r="CX61" s="1">
        <f ca="1"/>
        <v>2.6977465042963149E-2</v>
      </c>
      <c r="CY61" s="1">
        <f ca="1"/>
        <v>2.5820315830529777E-2</v>
      </c>
      <c r="CZ61" s="1">
        <f ca="1"/>
        <v>4.6927665670170191E-2</v>
      </c>
    </row>
    <row r="62" spans="1:104">
      <c r="A62" s="11"/>
      <c r="B62" t="s">
        <v>1</v>
      </c>
      <c r="C62" s="1">
        <v>0</v>
      </c>
      <c r="D62" s="1">
        <f ca="1">(1-F62)/3</f>
        <v>0.19443326823236862</v>
      </c>
      <c r="E62" s="1">
        <f ca="1">(1-F62)/3*2</f>
        <v>0.38886653646473723</v>
      </c>
      <c r="F62" s="1">
        <f ca="1">HLOOKUP(A59,Aibank_part!$2:$7,4,0)</f>
        <v>0.41670019530289409</v>
      </c>
      <c r="G62" s="1">
        <v>0</v>
      </c>
      <c r="H62" s="1">
        <v>0</v>
      </c>
      <c r="K62" t="s">
        <v>1</v>
      </c>
      <c r="L62" s="1">
        <f t="shared" ref="L62:L64" ca="1" si="63">IF(TYPE(D62)=1,IF(D62&gt;100%,100%,IF(D62&lt;0,0,D62)),D62)</f>
        <v>0.19443326823236862</v>
      </c>
      <c r="M62" s="1">
        <f t="shared" ca="1" si="59"/>
        <v>0.38886653646473723</v>
      </c>
      <c r="N62" s="1">
        <f t="shared" ca="1" si="59"/>
        <v>0.41670019530289409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ca="1" si="64">IFERROR(L62/SUM($L62:$P62),"")</f>
        <v>0.19443326823236862</v>
      </c>
      <c r="U62" s="1">
        <f t="shared" ca="1" si="60"/>
        <v>0.38886653646473723</v>
      </c>
      <c r="V62" s="1">
        <f t="shared" ca="1" si="60"/>
        <v>0.41670019530289409</v>
      </c>
      <c r="W62" s="1">
        <f t="shared" ca="1" si="60"/>
        <v>0</v>
      </c>
      <c r="X62" s="1">
        <f t="shared" ca="1" si="60"/>
        <v>0</v>
      </c>
      <c r="AA62" t="s">
        <v>1</v>
      </c>
      <c r="AB62" s="1">
        <f t="shared" ref="AB62:AB64" ca="1" si="65">IFERROR(T62,"")</f>
        <v>0.19443326823236862</v>
      </c>
      <c r="AC62" s="1">
        <f t="shared" ca="1" si="61"/>
        <v>0.38886653646473723</v>
      </c>
      <c r="AD62" s="1">
        <f t="shared" ca="1" si="61"/>
        <v>0.41670019530289409</v>
      </c>
      <c r="AE62" s="1">
        <f t="shared" ca="1" si="61"/>
        <v>0</v>
      </c>
      <c r="AF62" s="1">
        <f t="shared" ca="1" si="61"/>
        <v>0</v>
      </c>
      <c r="AI62" t="s">
        <v>1</v>
      </c>
      <c r="AJ62" s="1">
        <f ca="1">IF(AB62="","",(SUM(AB62)))</f>
        <v>0.19443326823236862</v>
      </c>
      <c r="AK62" s="1">
        <f ca="1">IFERROR(AC62,"")</f>
        <v>0.38886653646473723</v>
      </c>
      <c r="AL62" s="1">
        <f ca="1">IF(AD62="","",(SUM(AD62:AF62)))</f>
        <v>0.41670019530289409</v>
      </c>
      <c r="AM62" s="1">
        <v>0</v>
      </c>
      <c r="AN62" s="1">
        <v>0</v>
      </c>
      <c r="AP62" s="34">
        <f ca="1">IF(AK62&gt;=MAX(AJ62,AL62),0,(MAX(AJ62,AL62)-AK62)/(2*MAX(AJ62,AL62)+MIN(AJ62,AL62)))</f>
        <v>2.7079925432311188E-2</v>
      </c>
      <c r="AQ62" t="s">
        <v>1</v>
      </c>
      <c r="AR62" s="1">
        <f ca="1">IF(AK62="",AR55,AJ62*(1-$AP62))</f>
        <v>0.18916802982707551</v>
      </c>
      <c r="AS62" s="1">
        <f ca="1">IF(AK62="",AS55,AK62+AJ62*$AP62+AL62*$AP62)</f>
        <v>0.40541598508646221</v>
      </c>
      <c r="AT62" s="1">
        <f ca="1">IF(AK62="",AT55,AL62*(1-$AP62))</f>
        <v>0.40541598508646221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-0.88096630142486076</v>
      </c>
      <c r="BA62" s="10"/>
      <c r="BB62" s="10">
        <f ca="1">-_xlfn.NORM.S.INV(IF(AT62=0,0.01%,AT62))</f>
        <v>0.23935287262690122</v>
      </c>
      <c r="BC62" s="10"/>
      <c r="BG62" t="s">
        <v>1</v>
      </c>
      <c r="BH62" s="10">
        <f ca="1">AZ62-$AZ$6</f>
        <v>0.3344436972472582</v>
      </c>
      <c r="BI62" s="10"/>
      <c r="BJ62" s="10">
        <f ca="1">BB62-$BB$6</f>
        <v>9.838474558448021E-2</v>
      </c>
      <c r="BK62" s="10"/>
      <c r="BO62" t="s">
        <v>1</v>
      </c>
      <c r="BP62" s="1">
        <f t="shared" ref="BP62:BP64" ca="1" si="66">AR62</f>
        <v>0.18916802982707551</v>
      </c>
      <c r="BQ62" s="1">
        <f t="shared" ca="1" si="62"/>
        <v>0.40541598508646221</v>
      </c>
      <c r="BR62" s="1">
        <f t="shared" ca="1" si="62"/>
        <v>0.40541598508646221</v>
      </c>
      <c r="BS62" s="1">
        <f t="shared" si="62"/>
        <v>0</v>
      </c>
      <c r="BT62" s="1">
        <f t="shared" si="62"/>
        <v>0</v>
      </c>
      <c r="BW62" t="s">
        <v>1</v>
      </c>
      <c r="BX62" s="1">
        <f ca="1"/>
        <v>0.24624194091036364</v>
      </c>
      <c r="BY62" s="1">
        <f ca="1"/>
        <v>1.1654986162908771E-2</v>
      </c>
      <c r="BZ62" s="1">
        <f ca="1"/>
        <v>3.0489219233392019E-2</v>
      </c>
      <c r="CA62" s="1">
        <f ca="1"/>
        <v>7.9044797895803431E-2</v>
      </c>
      <c r="CB62" s="1">
        <f ca="1"/>
        <v>0.63256905579753231</v>
      </c>
      <c r="CE62" t="s">
        <v>1</v>
      </c>
      <c r="CF62" s="10">
        <f ca="1">MIN($CF$6+CD60,0)</f>
        <v>-1.2600573744821453</v>
      </c>
      <c r="CG62" s="10"/>
      <c r="CH62" s="10">
        <f ca="1">MAX($CH$6+CD60,0)</f>
        <v>9.63207512323946E-2</v>
      </c>
      <c r="CI62" s="10"/>
      <c r="CJ62" s="10"/>
      <c r="CM62" t="s">
        <v>1</v>
      </c>
      <c r="CN62" s="1">
        <f ca="1">_xlfn.NORM.S.DIST(CF62,1)</f>
        <v>0.10382433279327635</v>
      </c>
      <c r="CO62" s="1">
        <f ca="1">1-CN62-CP62</f>
        <v>0.43454275190088887</v>
      </c>
      <c r="CP62" s="1">
        <f ca="1">_xlfn.NORM.S.DIST(-CH62,1)</f>
        <v>0.46163291530583472</v>
      </c>
      <c r="CQ62" s="1">
        <v>0</v>
      </c>
      <c r="CR62" s="1">
        <v>0</v>
      </c>
      <c r="CU62" t="s">
        <v>1</v>
      </c>
      <c r="CV62" s="1">
        <f ca="1"/>
        <v>0.13358867973356614</v>
      </c>
      <c r="CW62" s="1">
        <f ca="1"/>
        <v>9.9134066795739141E-3</v>
      </c>
      <c r="CX62" s="1">
        <f ca="1"/>
        <v>3.0732451654115617E-2</v>
      </c>
      <c r="CY62" s="1">
        <f ca="1"/>
        <v>8.6563965348644356E-2</v>
      </c>
      <c r="CZ62" s="1">
        <f ca="1"/>
        <v>0.73920149658409995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8.7422309120088595E-2</v>
      </c>
      <c r="F63" s="1">
        <f ca="1">(1-G63)/3*2</f>
        <v>0.17484461824017719</v>
      </c>
      <c r="G63" s="1">
        <f ca="1">HLOOKUP(A59,Aibank_part!$2:$7,5,0)</f>
        <v>0.7377330726397342</v>
      </c>
      <c r="H63" s="1">
        <v>0</v>
      </c>
      <c r="K63" t="s">
        <v>0</v>
      </c>
      <c r="L63" s="1">
        <f t="shared" si="63"/>
        <v>0</v>
      </c>
      <c r="M63" s="1">
        <f t="shared" ca="1" si="59"/>
        <v>8.7422309120088595E-2</v>
      </c>
      <c r="N63" s="1">
        <f t="shared" ca="1" si="59"/>
        <v>0.17484461824017719</v>
      </c>
      <c r="O63" s="1">
        <f t="shared" ca="1" si="59"/>
        <v>0.7377330726397342</v>
      </c>
      <c r="P63" s="1">
        <f t="shared" si="59"/>
        <v>0</v>
      </c>
      <c r="S63" t="s">
        <v>0</v>
      </c>
      <c r="T63" s="1">
        <f t="shared" ca="1" si="64"/>
        <v>0</v>
      </c>
      <c r="U63" s="1">
        <f t="shared" ca="1" si="60"/>
        <v>8.7422309120088595E-2</v>
      </c>
      <c r="V63" s="1">
        <f t="shared" ca="1" si="60"/>
        <v>0.17484461824017719</v>
      </c>
      <c r="W63" s="1">
        <f t="shared" ca="1" si="60"/>
        <v>0.7377330726397342</v>
      </c>
      <c r="X63" s="1">
        <f t="shared" ca="1" si="60"/>
        <v>0</v>
      </c>
      <c r="AA63" t="s">
        <v>0</v>
      </c>
      <c r="AB63" s="1">
        <f t="shared" ca="1" si="65"/>
        <v>0</v>
      </c>
      <c r="AC63" s="1">
        <f t="shared" ca="1" si="61"/>
        <v>8.7422309120088595E-2</v>
      </c>
      <c r="AD63" s="1">
        <f t="shared" ca="1" si="61"/>
        <v>0.17484461824017719</v>
      </c>
      <c r="AE63" s="1">
        <f t="shared" ca="1" si="61"/>
        <v>0.7377330726397342</v>
      </c>
      <c r="AF63" s="1">
        <f t="shared" ca="1" si="61"/>
        <v>0</v>
      </c>
      <c r="AI63" t="s">
        <v>0</v>
      </c>
      <c r="AJ63" s="1">
        <v>0</v>
      </c>
      <c r="AK63" s="1">
        <f ca="1">IF(AC63="","",(SUM(AB63:AC63)))</f>
        <v>8.7422309120088595E-2</v>
      </c>
      <c r="AL63" s="1">
        <f ca="1">IFERROR(AD63,"")</f>
        <v>0.17484461824017719</v>
      </c>
      <c r="AM63" s="1">
        <f ca="1">IF(AE63="","",(SUM(AE63:AF63)))</f>
        <v>0.7377330726397342</v>
      </c>
      <c r="AN63" s="1">
        <v>0</v>
      </c>
      <c r="AP63" s="34">
        <f ca="1">IF(AL63&gt;=MAX(AK63,AM63),0,(MAX(AK63,AM63)-AL63)/(2*MAX(AK63,AM63)+MIN(AK63,AM63)))</f>
        <v>0.36015907137519426</v>
      </c>
      <c r="AQ63" t="s">
        <v>0</v>
      </c>
      <c r="AR63" s="1">
        <v>0</v>
      </c>
      <c r="AS63" s="1">
        <f ca="1">IF(AL63="",AS56,AK63*(1-$AP63))</f>
        <v>5.5936371449922306E-2</v>
      </c>
      <c r="AT63" s="1">
        <f ca="1">IF(AL63="",AT56,AL63+AK63*$AP63+AM63*$AP63)</f>
        <v>0.47203181427503882</v>
      </c>
      <c r="AU63" s="1">
        <f ca="1">IF(AL63="",AU56,AM63*(1-$AP63))</f>
        <v>0.47203181427503876</v>
      </c>
      <c r="AV63" s="1">
        <v>0</v>
      </c>
      <c r="AW63" s="1"/>
      <c r="AY63" t="s">
        <v>0</v>
      </c>
      <c r="AZ63" s="10"/>
      <c r="BA63" s="10">
        <f ca="1">_xlfn.NORM.S.INV(IF(AS63=0,0.01%,AS63))</f>
        <v>-1.5898317153063917</v>
      </c>
      <c r="BB63" s="10"/>
      <c r="BC63" s="10">
        <f ca="1">-_xlfn.NORM.S.INV(IF(AU63=0,0.01%,AU63))</f>
        <v>7.0163370502382236E-2</v>
      </c>
      <c r="BG63" t="s">
        <v>0</v>
      </c>
      <c r="BH63" s="10"/>
      <c r="BI63" s="10">
        <f ca="1">BA63-$BA$7</f>
        <v>0.2594214344862269</v>
      </c>
      <c r="BJ63" s="10"/>
      <c r="BK63" s="10">
        <f ca="1">BC63-$BC$7</f>
        <v>2.9782356262402422E-2</v>
      </c>
      <c r="BO63" t="s">
        <v>0</v>
      </c>
      <c r="BP63" s="1">
        <f t="shared" si="66"/>
        <v>0</v>
      </c>
      <c r="BQ63" s="1">
        <f t="shared" ca="1" si="62"/>
        <v>5.5936371449922306E-2</v>
      </c>
      <c r="BR63" s="1">
        <f t="shared" ca="1" si="62"/>
        <v>0.47203181427503882</v>
      </c>
      <c r="BS63" s="1">
        <f t="shared" ca="1" si="62"/>
        <v>0.47203181427503876</v>
      </c>
      <c r="BT63" s="1">
        <f t="shared" si="62"/>
        <v>0</v>
      </c>
      <c r="BW63" t="s">
        <v>0</v>
      </c>
      <c r="BX63" s="1">
        <f ca="1"/>
        <v>1.6265313887543657E-2</v>
      </c>
      <c r="BY63" s="1">
        <f ca="1"/>
        <v>2.6172841429166482E-3</v>
      </c>
      <c r="BZ63" s="1">
        <f ca="1"/>
        <v>1.146765475197992E-2</v>
      </c>
      <c r="CA63" s="1">
        <f ca="1"/>
        <v>4.010819338709231E-2</v>
      </c>
      <c r="CB63" s="1">
        <f ca="1"/>
        <v>0.92954155383046755</v>
      </c>
      <c r="CE63" t="s">
        <v>0</v>
      </c>
      <c r="CF63" s="10"/>
      <c r="CG63" s="10">
        <f ca="1">MIN($CG$7+CD60,0)</f>
        <v>-1.8939005256026449</v>
      </c>
      <c r="CH63" s="10"/>
      <c r="CI63" s="10">
        <f ca="1">MAX($CI$7+CD60,0)</f>
        <v>0</v>
      </c>
      <c r="CJ63" s="10"/>
      <c r="CM63" t="s">
        <v>0</v>
      </c>
      <c r="CN63" s="1">
        <v>0</v>
      </c>
      <c r="CO63" s="1">
        <f ca="1">_xlfn.NORM.S.DIST(CG63,1)</f>
        <v>2.9119107366205519E-2</v>
      </c>
      <c r="CP63" s="1">
        <f ca="1">1-CO63-CQ63</f>
        <v>0.47088089263379451</v>
      </c>
      <c r="CQ63" s="1">
        <f ca="1">_xlfn.NORM.S.DIST(-CI63,1)</f>
        <v>0.5</v>
      </c>
      <c r="CR63" s="1">
        <v>0</v>
      </c>
      <c r="CU63" t="s">
        <v>0</v>
      </c>
      <c r="CV63" s="1">
        <f ca="1"/>
        <v>7.1795900021039832E-3</v>
      </c>
      <c r="CW63" s="1">
        <f ca="1"/>
        <v>1.8574737177420378E-3</v>
      </c>
      <c r="CX63" s="1">
        <f ca="1"/>
        <v>9.4703051582816847E-3</v>
      </c>
      <c r="CY63" s="1">
        <f ca="1"/>
        <v>3.6989323269802914E-2</v>
      </c>
      <c r="CZ63" s="1">
        <f ca="1"/>
        <v>0.94450330785206948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3.8328496294705028E-2</v>
      </c>
      <c r="G64" s="1">
        <f ca="1">(1-H64)/3*2</f>
        <v>7.6656992589410056E-2</v>
      </c>
      <c r="H64" s="1">
        <f ca="1">MIN(HLOOKUP(A59,Aibank_part!$2:$7,6,0),1)</f>
        <v>0.88501451111588492</v>
      </c>
      <c r="K64" t="s">
        <v>42</v>
      </c>
      <c r="L64" s="1">
        <f t="shared" si="63"/>
        <v>0</v>
      </c>
      <c r="M64" s="1">
        <f t="shared" si="59"/>
        <v>0</v>
      </c>
      <c r="N64" s="1">
        <f t="shared" ca="1" si="59"/>
        <v>3.8328496294705028E-2</v>
      </c>
      <c r="O64" s="1">
        <f t="shared" ca="1" si="59"/>
        <v>7.6656992589410056E-2</v>
      </c>
      <c r="P64" s="1">
        <f t="shared" ca="1" si="59"/>
        <v>0.88501451111588492</v>
      </c>
      <c r="S64" t="s">
        <v>42</v>
      </c>
      <c r="T64" s="1">
        <f t="shared" ca="1" si="64"/>
        <v>0</v>
      </c>
      <c r="U64" s="1">
        <f t="shared" ca="1" si="60"/>
        <v>0</v>
      </c>
      <c r="V64" s="1">
        <f t="shared" ca="1" si="60"/>
        <v>3.8328496294705028E-2</v>
      </c>
      <c r="W64" s="1">
        <f t="shared" ca="1" si="60"/>
        <v>7.6656992589410056E-2</v>
      </c>
      <c r="X64" s="1">
        <f t="shared" ca="1" si="60"/>
        <v>0.88501451111588492</v>
      </c>
      <c r="AA64" t="s">
        <v>42</v>
      </c>
      <c r="AB64" s="1">
        <f t="shared" ca="1" si="65"/>
        <v>0</v>
      </c>
      <c r="AC64" s="1">
        <f t="shared" ca="1" si="61"/>
        <v>0</v>
      </c>
      <c r="AD64" s="1">
        <f t="shared" ca="1" si="61"/>
        <v>3.8328496294705028E-2</v>
      </c>
      <c r="AE64" s="1">
        <f t="shared" ca="1" si="61"/>
        <v>7.6656992589410056E-2</v>
      </c>
      <c r="AF64" s="1">
        <f t="shared" ca="1" si="61"/>
        <v>0.88501451111588492</v>
      </c>
      <c r="AI64" t="s">
        <v>42</v>
      </c>
      <c r="AJ64" s="1">
        <v>0</v>
      </c>
      <c r="AK64" s="1">
        <v>0</v>
      </c>
      <c r="AL64" s="1">
        <f ca="1">IF(AD64="","",(SUM(AB64:AD64)))</f>
        <v>3.8328496294705028E-2</v>
      </c>
      <c r="AM64" s="1">
        <f ca="1">IFERROR(AE64,"")</f>
        <v>7.6656992589410056E-2</v>
      </c>
      <c r="AN64" s="1">
        <f ca="1">IF(AF64="","",(SUM(AF64)))</f>
        <v>0.88501451111588492</v>
      </c>
      <c r="AP64" s="34">
        <f ca="1">IF(AM64&gt;=MAX(AL64,AN64),0,(MAX(AL64,AN64)-AM64)/(2*MAX(AL64,AN64)+MIN(AL64,AN64)))</f>
        <v>0.44701200412248032</v>
      </c>
      <c r="AQ64" t="s">
        <v>42</v>
      </c>
      <c r="AR64" s="1">
        <v>0</v>
      </c>
      <c r="AS64" s="1">
        <v>0</v>
      </c>
      <c r="AT64" s="1">
        <f ca="1">IF(AM64="",AT57,AL64*(1-$AP64))</f>
        <v>2.1195198351007871E-2</v>
      </c>
      <c r="AU64" s="1">
        <f ca="1">IF(AM64="",AU57,AM64+AL64*$AP64+AN64*$AP64)</f>
        <v>0.4894024008244961</v>
      </c>
      <c r="AV64" s="1">
        <f ca="1">IF(AM64="",AV57,AN64*(1-$AP64))</f>
        <v>0.48940240082449604</v>
      </c>
      <c r="AW64" s="1"/>
      <c r="AY64" t="s">
        <v>42</v>
      </c>
      <c r="AZ64" s="10"/>
      <c r="BA64" s="10"/>
      <c r="BB64" s="10">
        <f ca="1">_xlfn.NORM.S.INV(IF(AT64=0,0.01%,AT64))</f>
        <v>-2.0296670269806056</v>
      </c>
      <c r="BC64" s="10"/>
      <c r="BD64" s="10">
        <f ca="1">-_xlfn.NORM.S.INV(IF(AV64=0,0.01%,AV64))</f>
        <v>2.6567366724153815E-2</v>
      </c>
      <c r="BG64" t="s">
        <v>42</v>
      </c>
      <c r="BH64" s="10"/>
      <c r="BI64" s="10"/>
      <c r="BJ64" s="10">
        <f ca="1">BB64-$BB$8</f>
        <v>0.17388282268040989</v>
      </c>
      <c r="BK64" s="10"/>
      <c r="BL64" s="10">
        <f ca="1">BD64-$BD$8</f>
        <v>9.2983352712319826E-3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ca="1" si="62"/>
        <v>2.1195198351007871E-2</v>
      </c>
      <c r="BS64" s="1">
        <f t="shared" ca="1" si="62"/>
        <v>0.4894024008244961</v>
      </c>
      <c r="BT64" s="1">
        <f t="shared" ca="1" si="62"/>
        <v>0.48940240082449604</v>
      </c>
      <c r="BW64" t="s">
        <v>42</v>
      </c>
      <c r="BX64" s="1">
        <f ca="1"/>
        <v>3.8215637754012013E-4</v>
      </c>
      <c r="BY64" s="1">
        <f ca="1"/>
        <v>2.160449218442989E-4</v>
      </c>
      <c r="BZ64" s="1">
        <f ca="1"/>
        <v>1.2775565043359749E-3</v>
      </c>
      <c r="CA64" s="1">
        <f ca="1"/>
        <v>6.4293718357463885E-3</v>
      </c>
      <c r="CB64" s="1">
        <f ca="1"/>
        <v>0.99169487036053328</v>
      </c>
      <c r="CE64" t="s">
        <v>42</v>
      </c>
      <c r="CF64" s="10"/>
      <c r="CG64" s="10"/>
      <c r="CH64" s="10">
        <f ca="1">MIN($CH$8+CD60,0)</f>
        <v>-2.2481972254710421</v>
      </c>
      <c r="CI64" s="10"/>
      <c r="CJ64" s="10">
        <f ca="1">MAX($CJ$8+CD60,0)</f>
        <v>0</v>
      </c>
      <c r="CM64" t="s">
        <v>42</v>
      </c>
      <c r="CN64" s="1">
        <v>0</v>
      </c>
      <c r="CO64" s="1">
        <v>0</v>
      </c>
      <c r="CP64" s="1">
        <f ca="1">_xlfn.NORM.S.DIST(CH64,1)</f>
        <v>1.2281808264868533E-2</v>
      </c>
      <c r="CQ64" s="1">
        <f ca="1">1-CP64-CR64</f>
        <v>0.48771819173513142</v>
      </c>
      <c r="CR64" s="1">
        <f ca="1">_xlfn.NORM.S.DIST(-CJ64,1)</f>
        <v>0.5</v>
      </c>
      <c r="CU64" t="s">
        <v>42</v>
      </c>
      <c r="CV64" s="1">
        <f ca="1"/>
        <v>1.557957438813379E-4</v>
      </c>
      <c r="CW64" s="1">
        <f ca="1"/>
        <v>1.2021472568788096E-4</v>
      </c>
      <c r="CX64" s="1">
        <f ca="1"/>
        <v>8.6516719177964102E-4</v>
      </c>
      <c r="CY64" s="1">
        <f ca="1"/>
        <v>5.5710915525414304E-3</v>
      </c>
      <c r="CZ64" s="1">
        <f ca="1"/>
        <v>0.99328773078610966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>
        <f ca="1"/>
        <v>0</v>
      </c>
      <c r="CW65" s="1">
        <f ca="1"/>
        <v>0</v>
      </c>
      <c r="CX65" s="1">
        <f ca="1"/>
        <v>0</v>
      </c>
      <c r="CY65" s="1">
        <f ca="1"/>
        <v>0</v>
      </c>
      <c r="CZ65" s="1">
        <f ca="1"/>
        <v>1</v>
      </c>
    </row>
    <row r="66" spans="1:104">
      <c r="A66" s="9">
        <f ca="1">IF(RIGHT(A59,2)="12",(VALUE(LEFT(A59,4))+1)*100+1,A59+1)</f>
        <v>201810</v>
      </c>
      <c r="J66" s="9">
        <f ca="1">$A66</f>
        <v>201810</v>
      </c>
      <c r="R66" s="9">
        <f ca="1">$A66</f>
        <v>201810</v>
      </c>
      <c r="Z66" s="9">
        <f ca="1">$A66</f>
        <v>201810</v>
      </c>
      <c r="AH66" s="9">
        <f ca="1">$A66</f>
        <v>201810</v>
      </c>
      <c r="AP66" s="9">
        <f ca="1">$A66</f>
        <v>201810</v>
      </c>
      <c r="AX66" s="9">
        <f ca="1">$A66</f>
        <v>201810</v>
      </c>
      <c r="BF66" s="9">
        <f ca="1">$A66</f>
        <v>201810</v>
      </c>
      <c r="BN66" s="9">
        <f ca="1">$A66</f>
        <v>201810</v>
      </c>
      <c r="BO66" s="9">
        <f>BO59+1</f>
        <v>9</v>
      </c>
      <c r="BV66" s="9">
        <f ca="1">$A66</f>
        <v>201810</v>
      </c>
      <c r="BW66" s="9">
        <f>BW59+1</f>
        <v>9</v>
      </c>
      <c r="CD66" s="9">
        <f ca="1">$A66</f>
        <v>201810</v>
      </c>
      <c r="CE66" s="9">
        <f>CE59+1</f>
        <v>9</v>
      </c>
      <c r="CL66" s="9">
        <f ca="1">$A66</f>
        <v>201810</v>
      </c>
      <c r="CM66" s="9">
        <f>CM59+1</f>
        <v>9</v>
      </c>
      <c r="CT66" s="9">
        <f ca="1">$A66</f>
        <v>201810</v>
      </c>
      <c r="CU66" s="9">
        <f>CU59+1</f>
        <v>9</v>
      </c>
    </row>
    <row r="67" spans="1:104">
      <c r="A67" s="11"/>
      <c r="C67" t="s">
        <v>33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6.8173810486431036E-2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>
        <f ca="1">VLOOKUP(CD66,regress!B:K,10,0)</f>
        <v>-1.4349383858990639E-2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0.94054482639108206</v>
      </c>
      <c r="E68" s="1">
        <f ca="1">HLOOKUP(A66,Aibank_part!$2:$7,3,0)</f>
        <v>9.4551736089179151E-3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0.94054482639108206</v>
      </c>
      <c r="M68" s="1">
        <f t="shared" ref="M68:P71" ca="1" si="67">IF(TYPE(E68)=1,IF(E68&gt;100%,100%,IF(E68&lt;0,0,E68)),E68)</f>
        <v>9.4551736089179151E-3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 ca="1">IFERROR(L68/SUM($L68:$P68),"")</f>
        <v>0.9900471856748233</v>
      </c>
      <c r="U68" s="1">
        <f t="shared" ref="U68:X71" ca="1" si="68">IFERROR(M68/SUM($L68:$P68),"")</f>
        <v>9.9528143251767526E-3</v>
      </c>
      <c r="V68" s="1">
        <f t="shared" ca="1" si="68"/>
        <v>0</v>
      </c>
      <c r="W68" s="1">
        <f t="shared" ca="1" si="68"/>
        <v>0</v>
      </c>
      <c r="X68" s="1">
        <f t="shared" ca="1" si="68"/>
        <v>0</v>
      </c>
      <c r="AA68" t="s">
        <v>2</v>
      </c>
      <c r="AB68" s="1">
        <f ca="1">IFERROR(T68,"")</f>
        <v>0.9900471856748233</v>
      </c>
      <c r="AC68" s="1">
        <f t="shared" ref="AC68:AF71" ca="1" si="69">IFERROR(U68,"")</f>
        <v>9.9528143251767526E-3</v>
      </c>
      <c r="AD68" s="1">
        <f t="shared" ca="1" si="69"/>
        <v>0</v>
      </c>
      <c r="AE68" s="1">
        <f t="shared" ca="1" si="69"/>
        <v>0</v>
      </c>
      <c r="AF68" s="1">
        <f t="shared" ca="1" si="69"/>
        <v>0</v>
      </c>
      <c r="AI68" t="s">
        <v>2</v>
      </c>
      <c r="AJ68" s="1">
        <f ca="1">IFERROR(AB68,"")</f>
        <v>0.9900471856748233</v>
      </c>
      <c r="AK68" s="1">
        <f ca="1">IF(AC68="","",SUM(AC68:AF68))</f>
        <v>9.9528143251767526E-3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0.9900471856748233</v>
      </c>
      <c r="AS68" s="1">
        <f ca="1">IF(AK68="",AS61,MIN(AK68,50%))</f>
        <v>9.9528143251767526E-3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2.3281219579803172</v>
      </c>
      <c r="BB68" s="10"/>
      <c r="BC68" s="10"/>
      <c r="BG68" t="s">
        <v>2</v>
      </c>
      <c r="BH68" s="10"/>
      <c r="BI68" s="10">
        <f ca="1">BA68-$BA$5</f>
        <v>0.20197460041631787</v>
      </c>
      <c r="BJ68" s="10"/>
      <c r="BK68" s="10"/>
      <c r="BO68" t="s">
        <v>2</v>
      </c>
      <c r="BP68" s="1">
        <f ca="1">AR68</f>
        <v>0.9900471856748233</v>
      </c>
      <c r="BQ68" s="1">
        <f t="shared" ref="BQ68:BT71" ca="1" si="70">AS68</f>
        <v>9.9528143251767526E-3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aca="1" ref="BX68:CB72" ca="1">MMULT(BX61:CB65,BP68:BT72)</f>
        <v>0.91260902094101881</v>
      </c>
      <c r="BY68" s="1">
        <f ca="1"/>
        <v>1.9419101545839385E-2</v>
      </c>
      <c r="BZ68" s="1">
        <f ca="1"/>
        <v>1.8906166572714087E-2</v>
      </c>
      <c r="CA68" s="1">
        <f ca="1"/>
        <v>1.7013605448917481E-2</v>
      </c>
      <c r="CB68" s="1">
        <f ca="1"/>
        <v>3.2052105491510205E-2</v>
      </c>
      <c r="CE68" t="s">
        <v>2</v>
      </c>
      <c r="CF68" s="10"/>
      <c r="CG68" s="10">
        <f ca="1">MAX($CG$5+CD67,0)</f>
        <v>2.1117979737050088</v>
      </c>
      <c r="CH68" s="10"/>
      <c r="CI68" s="10"/>
      <c r="CJ68" s="10"/>
      <c r="CM68" t="s">
        <v>2</v>
      </c>
      <c r="CN68" s="1">
        <f ca="1">1-CO68</f>
        <v>0.98264810940942249</v>
      </c>
      <c r="CO68" s="1">
        <f ca="1">_xlfn.NORM.S.DIST(-CG68,1)</f>
        <v>1.735189059057755E-2</v>
      </c>
      <c r="CP68" s="1">
        <v>0</v>
      </c>
      <c r="CQ68" s="1">
        <v>0</v>
      </c>
      <c r="CR68" s="1">
        <v>0</v>
      </c>
      <c r="CU68" t="s">
        <v>2</v>
      </c>
      <c r="CV68" s="1" cm="1">
        <f t="array" aca="1" ref="CV68:CZ72" ca="1">MMULT(CV61:CZ65,CN68:CR72)</f>
        <v>0.85816128115119594</v>
      </c>
      <c r="CW68" s="1">
        <f ca="1"/>
        <v>2.9314570743985545E-2</v>
      </c>
      <c r="CX68" s="1">
        <f ca="1"/>
        <v>2.6910482391744494E-2</v>
      </c>
      <c r="CY68" s="1">
        <f ca="1"/>
        <v>2.5805916836621423E-2</v>
      </c>
      <c r="CZ68" s="1">
        <f ca="1"/>
        <v>5.9807748876452793E-2</v>
      </c>
    </row>
    <row r="69" spans="1:104">
      <c r="A69" s="11"/>
      <c r="B69" t="s">
        <v>1</v>
      </c>
      <c r="C69" s="1">
        <v>0</v>
      </c>
      <c r="D69" s="1">
        <f ca="1">(1-F69)/3</f>
        <v>0.17042816219846024</v>
      </c>
      <c r="E69" s="1">
        <f ca="1">(1-F69)/3*2</f>
        <v>0.34085632439692048</v>
      </c>
      <c r="F69" s="1">
        <f ca="1">HLOOKUP(A66,Aibank_part!$2:$7,4,0)</f>
        <v>0.48871551340461927</v>
      </c>
      <c r="G69" s="1">
        <v>0</v>
      </c>
      <c r="H69" s="1">
        <v>0</v>
      </c>
      <c r="K69" t="s">
        <v>1</v>
      </c>
      <c r="L69" s="1">
        <f t="shared" ref="L69:L71" ca="1" si="71">IF(TYPE(D69)=1,IF(D69&gt;100%,100%,IF(D69&lt;0,0,D69)),D69)</f>
        <v>0.17042816219846024</v>
      </c>
      <c r="M69" s="1">
        <f t="shared" ca="1" si="67"/>
        <v>0.34085632439692048</v>
      </c>
      <c r="N69" s="1">
        <f t="shared" ca="1" si="67"/>
        <v>0.48871551340461927</v>
      </c>
      <c r="O69" s="1">
        <f t="shared" si="67"/>
        <v>0</v>
      </c>
      <c r="P69" s="1">
        <f t="shared" si="67"/>
        <v>0</v>
      </c>
      <c r="S69" t="s">
        <v>1</v>
      </c>
      <c r="T69" s="1">
        <f t="shared" ref="T69:T71" ca="1" si="72">IFERROR(L69/SUM($L69:$P69),"")</f>
        <v>0.17042816219846024</v>
      </c>
      <c r="U69" s="1">
        <f t="shared" ca="1" si="68"/>
        <v>0.34085632439692048</v>
      </c>
      <c r="V69" s="1">
        <f t="shared" ca="1" si="68"/>
        <v>0.48871551340461927</v>
      </c>
      <c r="W69" s="1">
        <f t="shared" ca="1" si="68"/>
        <v>0</v>
      </c>
      <c r="X69" s="1">
        <f t="shared" ca="1" si="68"/>
        <v>0</v>
      </c>
      <c r="AA69" t="s">
        <v>1</v>
      </c>
      <c r="AB69" s="1">
        <f t="shared" ref="AB69:AB71" ca="1" si="73">IFERROR(T69,"")</f>
        <v>0.17042816219846024</v>
      </c>
      <c r="AC69" s="1">
        <f t="shared" ca="1" si="69"/>
        <v>0.34085632439692048</v>
      </c>
      <c r="AD69" s="1">
        <f t="shared" ca="1" si="69"/>
        <v>0.48871551340461927</v>
      </c>
      <c r="AE69" s="1">
        <f t="shared" ca="1" si="69"/>
        <v>0</v>
      </c>
      <c r="AF69" s="1">
        <f t="shared" ca="1" si="69"/>
        <v>0</v>
      </c>
      <c r="AI69" t="s">
        <v>1</v>
      </c>
      <c r="AJ69" s="1">
        <f ca="1">IF(AB69="","",(SUM(AB69)))</f>
        <v>0.17042816219846024</v>
      </c>
      <c r="AK69" s="1">
        <f ca="1">IFERROR(AC69,"")</f>
        <v>0.34085632439692048</v>
      </c>
      <c r="AL69" s="1">
        <f ca="1">IF(AD69="","",(SUM(AD69:AF69)))</f>
        <v>0.48871551340461927</v>
      </c>
      <c r="AM69" s="1">
        <v>0</v>
      </c>
      <c r="AN69" s="1">
        <v>0</v>
      </c>
      <c r="AP69" s="34">
        <f ca="1">IF(AK69&gt;=MAX(AJ69,AL69),0,(MAX(AJ69,AL69)-AK69)/(2*MAX(AJ69,AL69)+MIN(AJ69,AL69)))</f>
        <v>0.1288130028697336</v>
      </c>
      <c r="AQ69" t="s">
        <v>1</v>
      </c>
      <c r="AR69" s="1">
        <f ca="1">IF(AK69="",AR62,AJ69*(1-$AP69))</f>
        <v>0.14847479885210654</v>
      </c>
      <c r="AS69" s="1">
        <f ca="1">IF(AK69="",AS62,AK69+AJ69*$AP69+AL69*$AP69)</f>
        <v>0.42576260057394671</v>
      </c>
      <c r="AT69" s="1">
        <f ca="1">IF(AK69="",AT62,AL69*(1-$AP69))</f>
        <v>0.42576260057394671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-1.0429971824298265</v>
      </c>
      <c r="BA69" s="10"/>
      <c r="BB69" s="10">
        <f ca="1">-_xlfn.NORM.S.INV(IF(AT69=0,0.01%,AT69))</f>
        <v>0.18717273526831701</v>
      </c>
      <c r="BC69" s="10"/>
      <c r="BG69" t="s">
        <v>1</v>
      </c>
      <c r="BH69" s="10">
        <f ca="1">AZ69-$AZ$6</f>
        <v>0.17241281624229243</v>
      </c>
      <c r="BI69" s="10"/>
      <c r="BJ69" s="10">
        <f ca="1">BB69-$BB$6</f>
        <v>4.6204608225896004E-2</v>
      </c>
      <c r="BK69" s="10"/>
      <c r="BO69" t="s">
        <v>1</v>
      </c>
      <c r="BP69" s="1">
        <f t="shared" ref="BP69:BP71" ca="1" si="74">AR69</f>
        <v>0.14847479885210654</v>
      </c>
      <c r="BQ69" s="1">
        <f t="shared" ca="1" si="70"/>
        <v>0.42576260057394671</v>
      </c>
      <c r="BR69" s="1">
        <f t="shared" ca="1" si="70"/>
        <v>0.42576260057394671</v>
      </c>
      <c r="BS69" s="1">
        <f t="shared" si="70"/>
        <v>0</v>
      </c>
      <c r="BT69" s="1">
        <f t="shared" si="70"/>
        <v>0</v>
      </c>
      <c r="BW69" t="s">
        <v>1</v>
      </c>
      <c r="BX69" s="1">
        <f ca="1"/>
        <v>0.24552161231957365</v>
      </c>
      <c r="BY69" s="1">
        <f ca="1"/>
        <v>8.580701481415513E-3</v>
      </c>
      <c r="BZ69" s="1">
        <f ca="1"/>
        <v>2.0635919223170533E-2</v>
      </c>
      <c r="CA69" s="1">
        <f ca="1"/>
        <v>5.367674941097958E-2</v>
      </c>
      <c r="CB69" s="1">
        <f ca="1"/>
        <v>0.671585017564861</v>
      </c>
      <c r="CE69" t="s">
        <v>1</v>
      </c>
      <c r="CF69" s="10">
        <f ca="1">MIN($CF$6+CD67,0)</f>
        <v>-1.2297593825311095</v>
      </c>
      <c r="CG69" s="10"/>
      <c r="CH69" s="10">
        <f ca="1">MAX($CH$6+CD67,0)</f>
        <v>0.12661874318343036</v>
      </c>
      <c r="CI69" s="10"/>
      <c r="CJ69" s="10"/>
      <c r="CM69" t="s">
        <v>1</v>
      </c>
      <c r="CN69" s="1">
        <f ca="1">_xlfn.NORM.S.DIST(CF69,1)</f>
        <v>0.10939361120512178</v>
      </c>
      <c r="CO69" s="1">
        <f ca="1">1-CN69-CP69</f>
        <v>0.44098530808048608</v>
      </c>
      <c r="CP69" s="1">
        <f ca="1">_xlfn.NORM.S.DIST(-CH69,1)</f>
        <v>0.44962108071439211</v>
      </c>
      <c r="CQ69" s="1">
        <v>0</v>
      </c>
      <c r="CR69" s="1">
        <v>0</v>
      </c>
      <c r="CU69" t="s">
        <v>1</v>
      </c>
      <c r="CV69" s="1">
        <f ca="1"/>
        <v>0.13235512693471319</v>
      </c>
      <c r="CW69" s="1">
        <f ca="1"/>
        <v>7.6481902442891809E-3</v>
      </c>
      <c r="CX69" s="1">
        <f ca="1"/>
        <v>2.0333762358358872E-2</v>
      </c>
      <c r="CY69" s="1">
        <f ca="1"/>
        <v>5.728026824612039E-2</v>
      </c>
      <c r="CZ69" s="1">
        <f ca="1"/>
        <v>0.78238265221651837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6.4284407565988563E-2</v>
      </c>
      <c r="F70" s="1">
        <f ca="1">(1-G70)/3*2</f>
        <v>0.12856881513197713</v>
      </c>
      <c r="G70" s="1">
        <f ca="1">HLOOKUP(A66,Aibank_part!$2:$7,5,0)</f>
        <v>0.80714677730203432</v>
      </c>
      <c r="H70" s="1">
        <v>0</v>
      </c>
      <c r="K70" t="s">
        <v>0</v>
      </c>
      <c r="L70" s="1">
        <f t="shared" si="71"/>
        <v>0</v>
      </c>
      <c r="M70" s="1">
        <f t="shared" ca="1" si="67"/>
        <v>6.4284407565988563E-2</v>
      </c>
      <c r="N70" s="1">
        <f t="shared" ca="1" si="67"/>
        <v>0.12856881513197713</v>
      </c>
      <c r="O70" s="1">
        <f t="shared" ca="1" si="67"/>
        <v>0.80714677730203432</v>
      </c>
      <c r="P70" s="1">
        <f t="shared" si="67"/>
        <v>0</v>
      </c>
      <c r="S70" t="s">
        <v>0</v>
      </c>
      <c r="T70" s="1">
        <f t="shared" ca="1" si="72"/>
        <v>0</v>
      </c>
      <c r="U70" s="1">
        <f t="shared" ca="1" si="68"/>
        <v>6.4284407565988563E-2</v>
      </c>
      <c r="V70" s="1">
        <f t="shared" ca="1" si="68"/>
        <v>0.12856881513197713</v>
      </c>
      <c r="W70" s="1">
        <f t="shared" ca="1" si="68"/>
        <v>0.80714677730203432</v>
      </c>
      <c r="X70" s="1">
        <f t="shared" ca="1" si="68"/>
        <v>0</v>
      </c>
      <c r="AA70" t="s">
        <v>0</v>
      </c>
      <c r="AB70" s="1">
        <f t="shared" ca="1" si="73"/>
        <v>0</v>
      </c>
      <c r="AC70" s="1">
        <f t="shared" ca="1" si="69"/>
        <v>6.4284407565988563E-2</v>
      </c>
      <c r="AD70" s="1">
        <f t="shared" ca="1" si="69"/>
        <v>0.12856881513197713</v>
      </c>
      <c r="AE70" s="1">
        <f t="shared" ca="1" si="69"/>
        <v>0.80714677730203432</v>
      </c>
      <c r="AF70" s="1">
        <f t="shared" ca="1" si="69"/>
        <v>0</v>
      </c>
      <c r="AI70" t="s">
        <v>0</v>
      </c>
      <c r="AJ70" s="1">
        <v>0</v>
      </c>
      <c r="AK70" s="1">
        <f ca="1">IF(AC70="","",(SUM(AB70:AC70)))</f>
        <v>6.4284407565988563E-2</v>
      </c>
      <c r="AL70" s="1">
        <f ca="1">IFERROR(AD70,"")</f>
        <v>0.12856881513197713</v>
      </c>
      <c r="AM70" s="1">
        <f ca="1">IF(AE70="","",(SUM(AE70:AF70)))</f>
        <v>0.80714677730203432</v>
      </c>
      <c r="AN70" s="1">
        <v>0</v>
      </c>
      <c r="AP70" s="34">
        <f ca="1">IF(AL70&gt;=MAX(AK70,AM70),0,(MAX(AK70,AM70)-AL70)/(2*MAX(AK70,AM70)+MIN(AK70,AM70)))</f>
        <v>0.40425763799066861</v>
      </c>
      <c r="AQ70" t="s">
        <v>0</v>
      </c>
      <c r="AR70" s="1">
        <v>0</v>
      </c>
      <c r="AS70" s="1">
        <f ca="1">IF(AL70="",AS63,AK70*(1-$AP70))</f>
        <v>3.8296944803732559E-2</v>
      </c>
      <c r="AT70" s="1">
        <f ca="1">IF(AL70="",AT63,AL70+AK70*$AP70+AM70*$AP70)</f>
        <v>0.48085152759813377</v>
      </c>
      <c r="AU70" s="1">
        <f ca="1">IF(AL70="",AU63,AM70*(1-$AP70))</f>
        <v>0.48085152759813371</v>
      </c>
      <c r="AV70" s="1">
        <v>0</v>
      </c>
      <c r="AW70" s="1"/>
      <c r="AY70" t="s">
        <v>0</v>
      </c>
      <c r="AZ70" s="10"/>
      <c r="BA70" s="10">
        <f ca="1">_xlfn.NORM.S.INV(IF(AS70=0,0.01%,AS70))</f>
        <v>-1.7708004589392585</v>
      </c>
      <c r="BB70" s="10"/>
      <c r="BC70" s="10">
        <f ca="1">-_xlfn.NORM.S.INV(IF(AU70=0,0.01%,AU70))</f>
        <v>4.801654702792213E-2</v>
      </c>
      <c r="BG70" t="s">
        <v>0</v>
      </c>
      <c r="BH70" s="10"/>
      <c r="BI70" s="10">
        <f ca="1">BA70-$BA$7</f>
        <v>7.8452690853360041E-2</v>
      </c>
      <c r="BJ70" s="10"/>
      <c r="BK70" s="10">
        <f ca="1">BC70-$BC$7</f>
        <v>7.635532787942316E-3</v>
      </c>
      <c r="BO70" t="s">
        <v>0</v>
      </c>
      <c r="BP70" s="1">
        <f t="shared" si="74"/>
        <v>0</v>
      </c>
      <c r="BQ70" s="1">
        <f t="shared" ca="1" si="70"/>
        <v>3.8296944803732559E-2</v>
      </c>
      <c r="BR70" s="1">
        <f t="shared" ca="1" si="70"/>
        <v>0.48085152759813377</v>
      </c>
      <c r="BS70" s="1">
        <f t="shared" ca="1" si="70"/>
        <v>0.48085152759813371</v>
      </c>
      <c r="BT70" s="1">
        <f t="shared" si="70"/>
        <v>0</v>
      </c>
      <c r="BW70" t="s">
        <v>0</v>
      </c>
      <c r="BX70" s="1">
        <f ca="1"/>
        <v>1.6492028975138576E-2</v>
      </c>
      <c r="BY70" s="1">
        <f ca="1"/>
        <v>1.7154034932574226E-3</v>
      </c>
      <c r="BZ70" s="1">
        <f ca="1"/>
        <v>7.1425245170162951E-3</v>
      </c>
      <c r="CA70" s="1">
        <f ca="1"/>
        <v>2.531136424478889E-2</v>
      </c>
      <c r="CB70" s="1">
        <f ca="1"/>
        <v>0.94933867876979894</v>
      </c>
      <c r="CE70" t="s">
        <v>0</v>
      </c>
      <c r="CF70" s="10"/>
      <c r="CG70" s="10">
        <f ca="1">MIN($CG$7+CD67,0)</f>
        <v>-1.8636025336516091</v>
      </c>
      <c r="CH70" s="10"/>
      <c r="CI70" s="10">
        <f ca="1">MAX($CI$7+CD67,0)</f>
        <v>2.6031630380989174E-2</v>
      </c>
      <c r="CJ70" s="10"/>
      <c r="CM70" t="s">
        <v>0</v>
      </c>
      <c r="CN70" s="1">
        <v>0</v>
      </c>
      <c r="CO70" s="1">
        <f ca="1">_xlfn.NORM.S.DIST(CG70,1)</f>
        <v>3.1188770797764328E-2</v>
      </c>
      <c r="CP70" s="1">
        <f ca="1">1-CO70-CQ70</f>
        <v>0.47919517440297704</v>
      </c>
      <c r="CQ70" s="1">
        <f ca="1">_xlfn.NORM.S.DIST(-CI70,1)</f>
        <v>0.48961605479925868</v>
      </c>
      <c r="CR70" s="1">
        <v>0</v>
      </c>
      <c r="CU70" t="s">
        <v>0</v>
      </c>
      <c r="CV70" s="1">
        <f ca="1"/>
        <v>7.2582062996046758E-3</v>
      </c>
      <c r="CW70" s="1">
        <f ca="1"/>
        <v>1.2390652568381238E-3</v>
      </c>
      <c r="CX70" s="1">
        <f ca="1"/>
        <v>5.8645335964115494E-3</v>
      </c>
      <c r="CY70" s="1">
        <f ca="1"/>
        <v>2.2683309385176386E-2</v>
      </c>
      <c r="CZ70" s="1">
        <f ca="1"/>
        <v>0.96295488546196939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>
        <f ca="1">(1-H71)/3</f>
        <v>2.4084754723900186E-2</v>
      </c>
      <c r="G71" s="1">
        <f ca="1">(1-H71)/3*2</f>
        <v>4.8169509447800372E-2</v>
      </c>
      <c r="H71" s="1">
        <f ca="1">MIN(HLOOKUP(A66,Aibank_part!$2:$7,6,0),1)</f>
        <v>0.92774573582829944</v>
      </c>
      <c r="K71" t="s">
        <v>42</v>
      </c>
      <c r="L71" s="1">
        <f t="shared" si="71"/>
        <v>0</v>
      </c>
      <c r="M71" s="1">
        <f t="shared" si="67"/>
        <v>0</v>
      </c>
      <c r="N71" s="1">
        <f t="shared" ca="1" si="67"/>
        <v>2.4084754723900186E-2</v>
      </c>
      <c r="O71" s="1">
        <f t="shared" ca="1" si="67"/>
        <v>4.8169509447800372E-2</v>
      </c>
      <c r="P71" s="1">
        <f t="shared" ca="1" si="67"/>
        <v>0.92774573582829944</v>
      </c>
      <c r="S71" t="s">
        <v>42</v>
      </c>
      <c r="T71" s="1">
        <f t="shared" ca="1" si="72"/>
        <v>0</v>
      </c>
      <c r="U71" s="1">
        <f t="shared" ca="1" si="68"/>
        <v>0</v>
      </c>
      <c r="V71" s="1">
        <f t="shared" ca="1" si="68"/>
        <v>2.4084754723900186E-2</v>
      </c>
      <c r="W71" s="1">
        <f t="shared" ca="1" si="68"/>
        <v>4.8169509447800372E-2</v>
      </c>
      <c r="X71" s="1">
        <f t="shared" ca="1" si="68"/>
        <v>0.92774573582829944</v>
      </c>
      <c r="AA71" t="s">
        <v>42</v>
      </c>
      <c r="AB71" s="1">
        <f t="shared" ca="1" si="73"/>
        <v>0</v>
      </c>
      <c r="AC71" s="1">
        <f t="shared" ca="1" si="69"/>
        <v>0</v>
      </c>
      <c r="AD71" s="1">
        <f t="shared" ca="1" si="69"/>
        <v>2.4084754723900186E-2</v>
      </c>
      <c r="AE71" s="1">
        <f t="shared" ca="1" si="69"/>
        <v>4.8169509447800372E-2</v>
      </c>
      <c r="AF71" s="1">
        <f t="shared" ca="1" si="69"/>
        <v>0.92774573582829944</v>
      </c>
      <c r="AI71" t="s">
        <v>42</v>
      </c>
      <c r="AJ71" s="1">
        <v>0</v>
      </c>
      <c r="AK71" s="1">
        <v>0</v>
      </c>
      <c r="AL71" s="1">
        <f ca="1">IF(AD71="","",(SUM(AB71:AD71)))</f>
        <v>2.4084754723900186E-2</v>
      </c>
      <c r="AM71" s="1">
        <f ca="1">IFERROR(AE71,"")</f>
        <v>4.8169509447800372E-2</v>
      </c>
      <c r="AN71" s="1">
        <f ca="1">IF(AF71="","",(SUM(AF71)))</f>
        <v>0.92774573582829944</v>
      </c>
      <c r="AP71" s="34">
        <f ca="1">IF(AM71&gt;=MAX(AL71,AN71),0,(MAX(AL71,AN71)-AM71)/(2*MAX(AL71,AN71)+MIN(AL71,AN71)))</f>
        <v>0.46796517961620498</v>
      </c>
      <c r="AQ71" t="s">
        <v>42</v>
      </c>
      <c r="AR71" s="1">
        <v>0</v>
      </c>
      <c r="AS71" s="1">
        <v>0</v>
      </c>
      <c r="AT71" s="1">
        <f ca="1">IF(AM71="",AT64,AL71*(1-$AP71))</f>
        <v>1.2813928153517994E-2</v>
      </c>
      <c r="AU71" s="1">
        <f ca="1">IF(AM71="",AU64,AM71+AL71*$AP71+AN71*$AP71)</f>
        <v>0.49359303592324094</v>
      </c>
      <c r="AV71" s="1">
        <f ca="1">IF(AM71="",AV64,AN71*(1-$AP71))</f>
        <v>0.49359303592324105</v>
      </c>
      <c r="AW71" s="1"/>
      <c r="AY71" t="s">
        <v>42</v>
      </c>
      <c r="AZ71" s="10"/>
      <c r="BA71" s="10"/>
      <c r="BB71" s="10">
        <f ca="1">_xlfn.NORM.S.INV(IF(AT71=0,0.01%,AT71))</f>
        <v>-2.2318049610602415</v>
      </c>
      <c r="BC71" s="10"/>
      <c r="BD71" s="10">
        <f ca="1">-_xlfn.NORM.S.INV(IF(AV71=0,0.01%,AV71))</f>
        <v>1.6060567731356477E-2</v>
      </c>
      <c r="BG71" t="s">
        <v>42</v>
      </c>
      <c r="BH71" s="10"/>
      <c r="BI71" s="10"/>
      <c r="BJ71" s="10">
        <f ca="1">BB71-$BB$8</f>
        <v>-2.8255111399225985E-2</v>
      </c>
      <c r="BK71" s="10"/>
      <c r="BL71" s="10">
        <f ca="1">BD71-$BD$8</f>
        <v>-1.208463721565356E-3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ca="1" si="70"/>
        <v>1.2813928153517994E-2</v>
      </c>
      <c r="BS71" s="1">
        <f t="shared" ca="1" si="70"/>
        <v>0.49359303592324094</v>
      </c>
      <c r="BT71" s="1">
        <f t="shared" ca="1" si="70"/>
        <v>0.49359303592324105</v>
      </c>
      <c r="BW71" t="s">
        <v>42</v>
      </c>
      <c r="BX71" s="1">
        <f ca="1"/>
        <v>4.1043007238513254E-4</v>
      </c>
      <c r="BY71" s="1">
        <f ca="1"/>
        <v>1.4471389016426709E-4</v>
      </c>
      <c r="BZ71" s="1">
        <f ca="1"/>
        <v>7.8868435324361546E-4</v>
      </c>
      <c r="CA71" s="1">
        <f ca="1"/>
        <v>3.7878081601883263E-3</v>
      </c>
      <c r="CB71" s="1">
        <f ca="1"/>
        <v>0.99486836352401875</v>
      </c>
      <c r="CE71" t="s">
        <v>42</v>
      </c>
      <c r="CF71" s="10"/>
      <c r="CG71" s="10"/>
      <c r="CH71" s="10">
        <f ca="1">MIN($CH$8+CD67,0)</f>
        <v>-2.2178992335200061</v>
      </c>
      <c r="CI71" s="10"/>
      <c r="CJ71" s="10">
        <f ca="1">MAX($CJ$8+CD67,0)</f>
        <v>2.9196475939311933E-3</v>
      </c>
      <c r="CM71" t="s">
        <v>42</v>
      </c>
      <c r="CN71" s="1">
        <v>0</v>
      </c>
      <c r="CO71" s="1">
        <v>0</v>
      </c>
      <c r="CP71" s="1">
        <f ca="1">_xlfn.NORM.S.DIST(CH71,1)</f>
        <v>1.3280851895731543E-2</v>
      </c>
      <c r="CQ71" s="1">
        <f ca="1">1-CP71-CR71</f>
        <v>0.48788391731854447</v>
      </c>
      <c r="CR71" s="1">
        <f ca="1">_xlfn.NORM.S.DIST(-CJ71,1)</f>
        <v>0.49883523078572395</v>
      </c>
      <c r="CU71" t="s">
        <v>42</v>
      </c>
      <c r="CV71" s="1">
        <f ca="1"/>
        <v>1.6624311614206171E-4</v>
      </c>
      <c r="CW71" s="1">
        <f ca="1"/>
        <v>8.2699779791748563E-5</v>
      </c>
      <c r="CX71" s="1">
        <f ca="1"/>
        <v>5.4262386004101204E-4</v>
      </c>
      <c r="CY71" s="1">
        <f ca="1"/>
        <v>3.1416457175750664E-3</v>
      </c>
      <c r="CZ71" s="1">
        <f ca="1"/>
        <v>0.99606678752645006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>
        <f ca="1"/>
        <v>0</v>
      </c>
      <c r="CW72" s="1">
        <f ca="1"/>
        <v>0</v>
      </c>
      <c r="CX72" s="1">
        <f ca="1"/>
        <v>0</v>
      </c>
      <c r="CY72" s="1">
        <f ca="1"/>
        <v>0</v>
      </c>
      <c r="CZ72" s="1">
        <f ca="1"/>
        <v>1</v>
      </c>
    </row>
    <row r="73" spans="1:104">
      <c r="A73" s="9">
        <f ca="1">IF(RIGHT(A66,2)="12",(VALUE(LEFT(A66,4))+1)*100+1,A66+1)</f>
        <v>201811</v>
      </c>
      <c r="J73" s="9">
        <f ca="1">$A73</f>
        <v>201811</v>
      </c>
      <c r="R73" s="9">
        <f ca="1">$A73</f>
        <v>201811</v>
      </c>
      <c r="Z73" s="9">
        <f ca="1">$A73</f>
        <v>201811</v>
      </c>
      <c r="AH73" s="9">
        <f ca="1">$A73</f>
        <v>201811</v>
      </c>
      <c r="AP73" s="9">
        <f ca="1">$A73</f>
        <v>201811</v>
      </c>
      <c r="AX73" s="9">
        <f ca="1">$A73</f>
        <v>201811</v>
      </c>
      <c r="BF73" s="9">
        <f ca="1">$A73</f>
        <v>201811</v>
      </c>
      <c r="BN73" s="9">
        <f ca="1">$A73</f>
        <v>201811</v>
      </c>
      <c r="BO73" s="9">
        <f>BO66+1</f>
        <v>10</v>
      </c>
      <c r="BV73" s="9">
        <f ca="1">$A73</f>
        <v>201811</v>
      </c>
      <c r="BW73" s="9">
        <f>BW66+1</f>
        <v>10</v>
      </c>
      <c r="CD73" s="9">
        <f ca="1">$A73</f>
        <v>201811</v>
      </c>
      <c r="CE73" s="9">
        <f>CE66+1</f>
        <v>10</v>
      </c>
      <c r="CL73" s="9">
        <f ca="1">$A73</f>
        <v>201811</v>
      </c>
      <c r="CM73" s="9">
        <f>CM66+1</f>
        <v>10</v>
      </c>
      <c r="CT73" s="9">
        <f ca="1">$A73</f>
        <v>201811</v>
      </c>
      <c r="CU73" s="9">
        <f>CU66+1</f>
        <v>10</v>
      </c>
    </row>
    <row r="74" spans="1:104">
      <c r="A74" s="11"/>
      <c r="C74" t="s">
        <v>33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7.8464564482579213E-2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>
        <f ca="1">VLOOKUP(CD73,regress!B:K,10,0)</f>
        <v>-7.0378769624604501E-3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0.940195397558518</v>
      </c>
      <c r="E75" s="1">
        <f ca="1">HLOOKUP(A73,Aibank_part!$2:$7,3,0)</f>
        <v>9.8046024414819057E-3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0.940195397558518</v>
      </c>
      <c r="M75" s="1">
        <f t="shared" ref="M75:P78" ca="1" si="75">IF(TYPE(E75)=1,IF(E75&gt;100%,100%,IF(E75&lt;0,0,E75)),E75)</f>
        <v>9.8046024414819057E-3</v>
      </c>
      <c r="N75" s="1">
        <f t="shared" si="75"/>
        <v>0</v>
      </c>
      <c r="O75" s="1">
        <f t="shared" si="75"/>
        <v>0</v>
      </c>
      <c r="P75" s="1">
        <f t="shared" si="75"/>
        <v>0</v>
      </c>
      <c r="S75" t="s">
        <v>2</v>
      </c>
      <c r="T75" s="1">
        <f ca="1">IFERROR(L75/SUM($L75:$P75),"")</f>
        <v>0.98967936585107164</v>
      </c>
      <c r="U75" s="1">
        <f t="shared" ref="U75:X78" ca="1" si="76">IFERROR(M75/SUM($L75:$P75),"")</f>
        <v>1.0320634148928321E-2</v>
      </c>
      <c r="V75" s="1">
        <f t="shared" ca="1" si="76"/>
        <v>0</v>
      </c>
      <c r="W75" s="1">
        <f t="shared" ca="1" si="76"/>
        <v>0</v>
      </c>
      <c r="X75" s="1">
        <f t="shared" ca="1" si="76"/>
        <v>0</v>
      </c>
      <c r="AA75" t="s">
        <v>2</v>
      </c>
      <c r="AB75" s="1">
        <f t="shared" ref="AB75:AF78" ca="1" si="77">IFERROR(T75/SUM($T75:$X75),"")</f>
        <v>0.98967936585107164</v>
      </c>
      <c r="AC75" s="1">
        <f t="shared" ca="1" si="77"/>
        <v>1.0320634148928321E-2</v>
      </c>
      <c r="AD75" s="1">
        <f t="shared" ca="1" si="77"/>
        <v>0</v>
      </c>
      <c r="AE75" s="1">
        <f t="shared" ca="1" si="77"/>
        <v>0</v>
      </c>
      <c r="AF75" s="1">
        <f t="shared" ca="1" si="77"/>
        <v>0</v>
      </c>
      <c r="AI75" t="s">
        <v>2</v>
      </c>
      <c r="AJ75" s="1">
        <f ca="1">IFERROR(AB75,"")</f>
        <v>0.98967936585107164</v>
      </c>
      <c r="AK75" s="1">
        <f ca="1">IF(AC75="","",SUM(AC75:AF75))</f>
        <v>1.0320634148928321E-2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0.98967936585107164</v>
      </c>
      <c r="AS75" s="1">
        <f ca="1">IF(AK75="",AS68,MIN(AK75,50%))</f>
        <v>1.0320634148928321E-2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2.3144825328675647</v>
      </c>
      <c r="BB75" s="10"/>
      <c r="BC75" s="10"/>
      <c r="BG75" t="s">
        <v>2</v>
      </c>
      <c r="BH75" s="10"/>
      <c r="BI75" s="10">
        <f ca="1">BA75-$BA$5</f>
        <v>0.18833517530356536</v>
      </c>
      <c r="BJ75" s="10"/>
      <c r="BK75" s="10"/>
      <c r="BO75" t="s">
        <v>2</v>
      </c>
      <c r="BP75" s="1">
        <f ca="1">AR75</f>
        <v>0.98967936585107164</v>
      </c>
      <c r="BQ75" s="1">
        <f t="shared" ref="BQ75:BT78" ca="1" si="78">AS75</f>
        <v>1.0320634148928321E-2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aca="1" ref="BX75:CB79" ca="1">MMULT(BX68:CB72,BP75:BT79)</f>
        <v>0.90589095366735384</v>
      </c>
      <c r="BY75" s="1">
        <f ca="1"/>
        <v>1.8501526159316151E-2</v>
      </c>
      <c r="BZ75" s="1">
        <f ca="1"/>
        <v>1.7755415251499571E-2</v>
      </c>
      <c r="CA75" s="1">
        <f ca="1"/>
        <v>1.7445643899215595E-2</v>
      </c>
      <c r="CB75" s="1">
        <f ca="1"/>
        <v>4.0406461022614776E-2</v>
      </c>
      <c r="CE75" t="s">
        <v>2</v>
      </c>
      <c r="CF75" s="10"/>
      <c r="CG75" s="10">
        <f ca="1">MAX($CG$5+CD74,0)</f>
        <v>2.1191094806015389</v>
      </c>
      <c r="CH75" s="10"/>
      <c r="CI75" s="10"/>
      <c r="CJ75" s="10"/>
      <c r="CM75" t="s">
        <v>2</v>
      </c>
      <c r="CN75" s="1">
        <f ca="1">1-CO75</f>
        <v>0.98295939215371941</v>
      </c>
      <c r="CO75" s="1">
        <f ca="1">_xlfn.NORM.S.DIST(-CG75,1)</f>
        <v>1.7040607846280569E-2</v>
      </c>
      <c r="CP75" s="1">
        <v>0</v>
      </c>
      <c r="CQ75" s="1">
        <v>0</v>
      </c>
      <c r="CR75" s="1">
        <v>0</v>
      </c>
      <c r="CU75" t="s">
        <v>2</v>
      </c>
      <c r="CV75" s="1" cm="1">
        <f t="array" aca="1" ref="CV75:CZ79" ca="1">MMULT(CV68:CZ72,CN75:CR79)</f>
        <v>0.84678484143151966</v>
      </c>
      <c r="CW75" s="1">
        <f ca="1"/>
        <v>2.8448570483013358E-2</v>
      </c>
      <c r="CX75" s="1">
        <f ca="1"/>
        <v>2.6404788572671534E-2</v>
      </c>
      <c r="CY75" s="1">
        <f ca="1"/>
        <v>2.5756420845526172E-2</v>
      </c>
      <c r="CZ75" s="1">
        <f ca="1"/>
        <v>7.2605378667269516E-2</v>
      </c>
    </row>
    <row r="76" spans="1:104">
      <c r="A76" s="11"/>
      <c r="B76" t="s">
        <v>1</v>
      </c>
      <c r="C76" s="1">
        <v>0</v>
      </c>
      <c r="D76" s="1">
        <f ca="1">(1-F76)/3</f>
        <v>0.16406131039962613</v>
      </c>
      <c r="E76" s="1">
        <f ca="1">(1-F76)/3*2</f>
        <v>0.32812262079925225</v>
      </c>
      <c r="F76" s="1">
        <f ca="1">HLOOKUP(A73,Aibank_part!$2:$7,4,0)</f>
        <v>0.50781606880112162</v>
      </c>
      <c r="G76" s="1">
        <v>0</v>
      </c>
      <c r="H76" s="1">
        <v>0</v>
      </c>
      <c r="K76" t="s">
        <v>1</v>
      </c>
      <c r="L76" s="1">
        <f t="shared" ref="L76:L78" ca="1" si="79">IF(TYPE(D76)=1,IF(D76&gt;100%,100%,IF(D76&lt;0,0,D76)),D76)</f>
        <v>0.16406131039962613</v>
      </c>
      <c r="M76" s="1">
        <f t="shared" ca="1" si="75"/>
        <v>0.32812262079925225</v>
      </c>
      <c r="N76" s="1">
        <f t="shared" ca="1" si="75"/>
        <v>0.50781606880112162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ca="1" si="80">IFERROR(L76/SUM($L76:$P76),"")</f>
        <v>0.16406131039962613</v>
      </c>
      <c r="U76" s="1">
        <f t="shared" ca="1" si="76"/>
        <v>0.32812262079925225</v>
      </c>
      <c r="V76" s="1">
        <f t="shared" ca="1" si="76"/>
        <v>0.50781606880112162</v>
      </c>
      <c r="W76" s="1">
        <f t="shared" ca="1" si="76"/>
        <v>0</v>
      </c>
      <c r="X76" s="1">
        <f t="shared" ca="1" si="76"/>
        <v>0</v>
      </c>
      <c r="AA76" t="s">
        <v>1</v>
      </c>
      <c r="AB76" s="1">
        <f t="shared" ca="1" si="77"/>
        <v>0.16406131039962613</v>
      </c>
      <c r="AC76" s="1">
        <f t="shared" ca="1" si="77"/>
        <v>0.32812262079925225</v>
      </c>
      <c r="AD76" s="1">
        <f t="shared" ca="1" si="77"/>
        <v>0.50781606880112162</v>
      </c>
      <c r="AE76" s="1">
        <f t="shared" ca="1" si="77"/>
        <v>0</v>
      </c>
      <c r="AF76" s="1">
        <f t="shared" ca="1" si="77"/>
        <v>0</v>
      </c>
      <c r="AI76" t="s">
        <v>1</v>
      </c>
      <c r="AJ76" s="1">
        <f ca="1">IF(AB76="","",(SUM(AB76)))</f>
        <v>0.16406131039962613</v>
      </c>
      <c r="AK76" s="1">
        <f ca="1">IFERROR(AC76,"")</f>
        <v>0.32812262079925225</v>
      </c>
      <c r="AL76" s="1">
        <f ca="1">IF(AD76="","",(SUM(AD76:AF76)))</f>
        <v>0.50781606880112162</v>
      </c>
      <c r="AM76" s="1">
        <v>0</v>
      </c>
      <c r="AN76" s="1">
        <v>0</v>
      </c>
      <c r="AP76" s="34">
        <f ca="1">IF(AK76&gt;=MAX(AJ76,AL76),0,(MAX(AJ76,AL76)-AK76)/(2*MAX(AJ76,AL76)+MIN(AJ76,AL76)))</f>
        <v>0.1523221547989683</v>
      </c>
      <c r="AQ76" t="s">
        <v>1</v>
      </c>
      <c r="AR76" s="1">
        <f ca="1">IF(AK76="",AR69,AJ76*(1-$AP76))</f>
        <v>0.13907113808041269</v>
      </c>
      <c r="AS76" s="1">
        <f ca="1">IF(AK76="",AS69,AK76+AJ76*$AP76+AL76*$AP76)</f>
        <v>0.43046443095979364</v>
      </c>
      <c r="AT76" s="1">
        <f ca="1">IF(AK76="",AT69,AL76*(1-$AP76))</f>
        <v>0.43046443095979364</v>
      </c>
      <c r="AU76" s="1">
        <v>0</v>
      </c>
      <c r="AV76" s="1">
        <v>0</v>
      </c>
      <c r="AY76" t="s">
        <v>1</v>
      </c>
      <c r="AZ76" s="10">
        <f ca="1">_xlfn.NORM.S.INV(IF(AR76=0,0.01%,AR76))</f>
        <v>-1.0845020102300225</v>
      </c>
      <c r="BA76" s="10"/>
      <c r="BB76" s="10">
        <f ca="1">-_xlfn.NORM.S.INV(IF(AT76=0,0.01%,AT76))</f>
        <v>0.1751918832643595</v>
      </c>
      <c r="BC76" s="10"/>
      <c r="BG76" t="s">
        <v>1</v>
      </c>
      <c r="BH76" s="10">
        <f ca="1">AZ76-$AZ$6</f>
        <v>0.1309079884420965</v>
      </c>
      <c r="BI76" s="10"/>
      <c r="BJ76" s="10">
        <f ca="1">BB76-$BB$6</f>
        <v>3.4223756221938489E-2</v>
      </c>
      <c r="BK76" s="10"/>
      <c r="BO76" t="s">
        <v>1</v>
      </c>
      <c r="BP76" s="1">
        <f t="shared" ref="BP76:BP78" ca="1" si="81">AR76</f>
        <v>0.13907113808041269</v>
      </c>
      <c r="BQ76" s="1">
        <f t="shared" ca="1" si="78"/>
        <v>0.43046443095979364</v>
      </c>
      <c r="BR76" s="1">
        <f t="shared" ca="1" si="78"/>
        <v>0.43046443095979364</v>
      </c>
      <c r="BS76" s="1">
        <f t="shared" si="78"/>
        <v>0</v>
      </c>
      <c r="BT76" s="1">
        <f t="shared" si="78"/>
        <v>0</v>
      </c>
      <c r="BW76" t="s">
        <v>1</v>
      </c>
      <c r="BX76" s="1">
        <f ca="1"/>
        <v>0.24418100150371705</v>
      </c>
      <c r="BY76" s="1">
        <f ca="1"/>
        <v>7.0174176388496873E-3</v>
      </c>
      <c r="BZ76" s="1">
        <f ca="1"/>
        <v>1.4578671050363071E-2</v>
      </c>
      <c r="CA76" s="1">
        <f ca="1"/>
        <v>3.6280477896394624E-2</v>
      </c>
      <c r="CB76" s="1">
        <f ca="1"/>
        <v>0.69794243191067584</v>
      </c>
      <c r="CE76" t="s">
        <v>1</v>
      </c>
      <c r="CF76" s="10">
        <f ca="1">MIN($CF$6+CD74,0)</f>
        <v>-1.2224478756345794</v>
      </c>
      <c r="CG76" s="10"/>
      <c r="CH76" s="10">
        <f ca="1">MAX($CH$6+CD74,0)</f>
        <v>0.13393025007996057</v>
      </c>
      <c r="CI76" s="10"/>
      <c r="CJ76" s="10"/>
      <c r="CM76" t="s">
        <v>1</v>
      </c>
      <c r="CN76" s="1">
        <f ca="1">_xlfn.NORM.S.DIST(CF76,1)</f>
        <v>0.11076915195659623</v>
      </c>
      <c r="CO76" s="1">
        <f ca="1">1-CN76-CP76</f>
        <v>0.44250198321028839</v>
      </c>
      <c r="CP76" s="1">
        <f ca="1">_xlfn.NORM.S.DIST(-CH76,1)</f>
        <v>0.44672886483311541</v>
      </c>
      <c r="CQ76" s="1">
        <v>0</v>
      </c>
      <c r="CR76" s="1">
        <v>0</v>
      </c>
      <c r="CU76" t="s">
        <v>1</v>
      </c>
      <c r="CV76" s="1">
        <f ca="1"/>
        <v>0.13094689866753667</v>
      </c>
      <c r="CW76" s="1">
        <f ca="1"/>
        <v>6.2844543236633384E-3</v>
      </c>
      <c r="CX76" s="1">
        <f ca="1"/>
        <v>1.3984402734127288E-2</v>
      </c>
      <c r="CY76" s="1">
        <f ca="1"/>
        <v>3.7995251296323959E-2</v>
      </c>
      <c r="CZ76" s="1">
        <f ca="1"/>
        <v>0.81078899297834872</v>
      </c>
    </row>
    <row r="77" spans="1:104">
      <c r="A77" s="11"/>
      <c r="B77" t="s">
        <v>0</v>
      </c>
      <c r="C77" s="1">
        <v>0</v>
      </c>
      <c r="D77" s="1">
        <v>0</v>
      </c>
      <c r="E77" s="1">
        <f ca="1">(1-G77)/3</f>
        <v>6.425023244926327E-2</v>
      </c>
      <c r="F77" s="1">
        <f ca="1">(1-G77)/3*2</f>
        <v>0.12850046489852654</v>
      </c>
      <c r="G77" s="1">
        <f ca="1">HLOOKUP(A73,Aibank_part!$2:$7,5,0)</f>
        <v>0.80724930265221018</v>
      </c>
      <c r="H77" s="1">
        <v>0</v>
      </c>
      <c r="K77" t="s">
        <v>0</v>
      </c>
      <c r="L77" s="1">
        <f t="shared" si="79"/>
        <v>0</v>
      </c>
      <c r="M77" s="1">
        <f t="shared" ca="1" si="75"/>
        <v>6.425023244926327E-2</v>
      </c>
      <c r="N77" s="1">
        <f t="shared" ca="1" si="75"/>
        <v>0.12850046489852654</v>
      </c>
      <c r="O77" s="1">
        <f t="shared" ca="1" si="75"/>
        <v>0.80724930265221018</v>
      </c>
      <c r="P77" s="1">
        <f t="shared" si="75"/>
        <v>0</v>
      </c>
      <c r="S77" t="s">
        <v>0</v>
      </c>
      <c r="T77" s="1">
        <f t="shared" ca="1" si="80"/>
        <v>0</v>
      </c>
      <c r="U77" s="1">
        <f t="shared" ca="1" si="76"/>
        <v>6.425023244926327E-2</v>
      </c>
      <c r="V77" s="1">
        <f t="shared" ca="1" si="76"/>
        <v>0.12850046489852654</v>
      </c>
      <c r="W77" s="1">
        <f t="shared" ca="1" si="76"/>
        <v>0.80724930265221018</v>
      </c>
      <c r="X77" s="1">
        <f t="shared" ca="1" si="76"/>
        <v>0</v>
      </c>
      <c r="AA77" t="s">
        <v>0</v>
      </c>
      <c r="AB77" s="1">
        <f t="shared" ca="1" si="77"/>
        <v>0</v>
      </c>
      <c r="AC77" s="1">
        <f t="shared" ca="1" si="77"/>
        <v>6.425023244926327E-2</v>
      </c>
      <c r="AD77" s="1">
        <f t="shared" ca="1" si="77"/>
        <v>0.12850046489852654</v>
      </c>
      <c r="AE77" s="1">
        <f t="shared" ca="1" si="77"/>
        <v>0.80724930265221018</v>
      </c>
      <c r="AF77" s="1">
        <f t="shared" ca="1" si="77"/>
        <v>0</v>
      </c>
      <c r="AI77" t="s">
        <v>0</v>
      </c>
      <c r="AJ77" s="1">
        <v>0</v>
      </c>
      <c r="AK77" s="1">
        <f ca="1">IF(AC77="","",(SUM(AB77:AC77)))</f>
        <v>6.425023244926327E-2</v>
      </c>
      <c r="AL77" s="1">
        <f ca="1">IFERROR(AD77,"")</f>
        <v>0.12850046489852654</v>
      </c>
      <c r="AM77" s="1">
        <f ca="1">IF(AE77="","",(SUM(AE77:AF77)))</f>
        <v>0.80724930265221018</v>
      </c>
      <c r="AN77" s="1">
        <v>0</v>
      </c>
      <c r="AP77" s="34">
        <f ca="1">IF(AL77&gt;=MAX(AK77,AM77),0,(MAX(AK77,AM77)-AL77)/(2*MAX(AK77,AM77)+MIN(AK77,AM77)))</f>
        <v>0.40431827709373752</v>
      </c>
      <c r="AQ77" t="s">
        <v>0</v>
      </c>
      <c r="AR77" s="1">
        <v>0</v>
      </c>
      <c r="AS77" s="1">
        <f ca="1">IF(AL77="",AS70,AK77*(1-$AP77))</f>
        <v>3.8272689162505001E-2</v>
      </c>
      <c r="AT77" s="1">
        <f ca="1">IF(AL77="",AT70,AL77+AK77*$AP77+AM77*$AP77)</f>
        <v>0.48086365541874754</v>
      </c>
      <c r="AU77" s="1">
        <f ca="1">IF(AL77="",AU70,AM77*(1-$AP77))</f>
        <v>0.48086365541874754</v>
      </c>
      <c r="AV77" s="1">
        <v>0</v>
      </c>
      <c r="AY77" t="s">
        <v>0</v>
      </c>
      <c r="AZ77" s="10"/>
      <c r="BA77" s="10">
        <f ca="1">_xlfn.NORM.S.INV(IF(AS77=0,0.01%,AS77))</f>
        <v>-1.7710921552283667</v>
      </c>
      <c r="BB77" s="10"/>
      <c r="BC77" s="10">
        <f ca="1">-_xlfn.NORM.S.INV(IF(AU77=0,0.01%,AU77))</f>
        <v>4.7986112047010025E-2</v>
      </c>
      <c r="BG77" t="s">
        <v>0</v>
      </c>
      <c r="BH77" s="10"/>
      <c r="BI77" s="10">
        <f ca="1">BA77-$BA$7</f>
        <v>7.8160994564251851E-2</v>
      </c>
      <c r="BJ77" s="10"/>
      <c r="BK77" s="10">
        <f ca="1">BC77-$BC$7</f>
        <v>7.6050978070302117E-3</v>
      </c>
      <c r="BO77" t="s">
        <v>0</v>
      </c>
      <c r="BP77" s="1">
        <f t="shared" si="81"/>
        <v>0</v>
      </c>
      <c r="BQ77" s="1">
        <f t="shared" ca="1" si="78"/>
        <v>3.8272689162505001E-2</v>
      </c>
      <c r="BR77" s="1">
        <f t="shared" ca="1" si="78"/>
        <v>0.48086365541874754</v>
      </c>
      <c r="BS77" s="1">
        <f t="shared" ca="1" si="78"/>
        <v>0.48086365541874754</v>
      </c>
      <c r="BT77" s="1">
        <f t="shared" si="78"/>
        <v>0</v>
      </c>
      <c r="BW77" t="s">
        <v>0</v>
      </c>
      <c r="BX77" s="1">
        <f ca="1"/>
        <v>1.656038389378707E-2</v>
      </c>
      <c r="BY77" s="1">
        <f ca="1"/>
        <v>1.181992006692765E-3</v>
      </c>
      <c r="BZ77" s="1">
        <f ca="1"/>
        <v>4.626596019665221E-3</v>
      </c>
      <c r="CA77" s="1">
        <f ca="1"/>
        <v>1.5863464879113304E-2</v>
      </c>
      <c r="CB77" s="1">
        <f ca="1"/>
        <v>0.96176756320074175</v>
      </c>
      <c r="CE77" t="s">
        <v>0</v>
      </c>
      <c r="CF77" s="10"/>
      <c r="CG77" s="10">
        <f ca="1">MIN($CG$7+CD74,0)</f>
        <v>-1.856291026755079</v>
      </c>
      <c r="CH77" s="10"/>
      <c r="CI77" s="10">
        <f ca="1">MAX($CI$7+CD74,0)</f>
        <v>3.3343137277519364E-2</v>
      </c>
      <c r="CJ77" s="10"/>
      <c r="CM77" t="s">
        <v>0</v>
      </c>
      <c r="CN77" s="1">
        <v>0</v>
      </c>
      <c r="CO77" s="1">
        <f ca="1">_xlfn.NORM.S.DIST(CG77,1)</f>
        <v>3.1706043706743479E-2</v>
      </c>
      <c r="CP77" s="1">
        <f ca="1">1-CO77-CQ77</f>
        <v>0.48159347914527056</v>
      </c>
      <c r="CQ77" s="1">
        <f ca="1">_xlfn.NORM.S.DIST(-CI77,1)</f>
        <v>0.48670047714798598</v>
      </c>
      <c r="CR77" s="1">
        <v>0</v>
      </c>
      <c r="CU77" t="s">
        <v>0</v>
      </c>
      <c r="CV77" s="1">
        <f ca="1"/>
        <v>7.2717722601045509E-3</v>
      </c>
      <c r="CW77" s="1">
        <f ca="1"/>
        <v>8.5791423922429173E-4</v>
      </c>
      <c r="CX77" s="1">
        <f ca="1"/>
        <v>3.6848024268406475E-3</v>
      </c>
      <c r="CY77" s="1">
        <f ca="1"/>
        <v>1.3981554409318697E-2</v>
      </c>
      <c r="CZ77" s="1">
        <f ca="1"/>
        <v>0.97420395666451198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>
        <f ca="1">(1-H78)/3</f>
        <v>3.2893851980231349E-2</v>
      </c>
      <c r="G78" s="1">
        <f ca="1">(1-H78)/3*2</f>
        <v>6.5787703960462698E-2</v>
      </c>
      <c r="H78" s="1">
        <f ca="1">MIN(HLOOKUP(A73,Aibank_part!$2:$7,6,0),1)</f>
        <v>0.90131844405930595</v>
      </c>
      <c r="K78" t="s">
        <v>42</v>
      </c>
      <c r="L78" s="1">
        <f t="shared" si="79"/>
        <v>0</v>
      </c>
      <c r="M78" s="1">
        <f t="shared" si="75"/>
        <v>0</v>
      </c>
      <c r="N78" s="1">
        <f t="shared" ca="1" si="75"/>
        <v>3.2893851980231349E-2</v>
      </c>
      <c r="O78" s="1">
        <f t="shared" ca="1" si="75"/>
        <v>6.5787703960462698E-2</v>
      </c>
      <c r="P78" s="1">
        <f t="shared" ca="1" si="75"/>
        <v>0.90131844405930595</v>
      </c>
      <c r="S78" t="s">
        <v>42</v>
      </c>
      <c r="T78" s="1">
        <f t="shared" ca="1" si="80"/>
        <v>0</v>
      </c>
      <c r="U78" s="1">
        <f t="shared" ca="1" si="76"/>
        <v>0</v>
      </c>
      <c r="V78" s="1">
        <f t="shared" ca="1" si="76"/>
        <v>3.2893851980231349E-2</v>
      </c>
      <c r="W78" s="1">
        <f t="shared" ca="1" si="76"/>
        <v>6.5787703960462698E-2</v>
      </c>
      <c r="X78" s="1">
        <f t="shared" ca="1" si="76"/>
        <v>0.90131844405930595</v>
      </c>
      <c r="AA78" t="s">
        <v>42</v>
      </c>
      <c r="AB78" s="1">
        <f t="shared" ca="1" si="77"/>
        <v>0</v>
      </c>
      <c r="AC78" s="1">
        <f t="shared" ca="1" si="77"/>
        <v>0</v>
      </c>
      <c r="AD78" s="1">
        <f t="shared" ca="1" si="77"/>
        <v>3.2893851980231349E-2</v>
      </c>
      <c r="AE78" s="1">
        <f t="shared" ca="1" si="77"/>
        <v>6.5787703960462698E-2</v>
      </c>
      <c r="AF78" s="1">
        <f t="shared" ca="1" si="77"/>
        <v>0.90131844405930595</v>
      </c>
      <c r="AI78" t="s">
        <v>42</v>
      </c>
      <c r="AJ78" s="1">
        <v>0</v>
      </c>
      <c r="AK78" s="1">
        <v>0</v>
      </c>
      <c r="AL78" s="1">
        <f ca="1">IF(AD78="","",(SUM(AB78:AD78)))</f>
        <v>3.2893851980231349E-2</v>
      </c>
      <c r="AM78" s="1">
        <f ca="1">IFERROR(AE78,"")</f>
        <v>6.5787703960462698E-2</v>
      </c>
      <c r="AN78" s="1">
        <f ca="1">IF(AF78="","",(SUM(AF78)))</f>
        <v>0.90131844405930595</v>
      </c>
      <c r="AP78" s="34">
        <f ca="1">IF(AM78&gt;=MAX(AL78,AN78),0,(MAX(AL78,AN78)-AM78)/(2*MAX(AL78,AN78)+MIN(AL78,AN78)))</f>
        <v>0.45519844579331314</v>
      </c>
      <c r="AQ78" t="s">
        <v>42</v>
      </c>
      <c r="AR78" s="1">
        <v>0</v>
      </c>
      <c r="AS78" s="1">
        <v>0</v>
      </c>
      <c r="AT78" s="1">
        <f ca="1">IF(AM78="",AT71,AL78*(1-$AP78))</f>
        <v>1.7920621682674744E-2</v>
      </c>
      <c r="AU78" s="1">
        <f ca="1">IF(AM78="",AU71,AM78+AL78*$AP78+AN78*$AP78)</f>
        <v>0.49103968915866258</v>
      </c>
      <c r="AV78" s="1">
        <f ca="1">IF(AM78="",AV71,AN78*(1-$AP78))</f>
        <v>0.49103968915866264</v>
      </c>
      <c r="AY78" t="s">
        <v>42</v>
      </c>
      <c r="AZ78" s="10"/>
      <c r="BA78" s="10"/>
      <c r="BB78" s="10">
        <f ca="1">_xlfn.NORM.S.INV(IF(AT78=0,0.01%,AT78))</f>
        <v>-2.0987239363797765</v>
      </c>
      <c r="BC78" s="10"/>
      <c r="BD78" s="10">
        <f ca="1">-_xlfn.NORM.S.INV(IF(AV78=0,0.01%,AV78))</f>
        <v>2.2462057210854869E-2</v>
      </c>
      <c r="BG78" t="s">
        <v>42</v>
      </c>
      <c r="BH78" s="10"/>
      <c r="BI78" s="10"/>
      <c r="BJ78" s="10">
        <f ca="1">BB78-$BB$8</f>
        <v>0.10482591328123902</v>
      </c>
      <c r="BK78" s="10"/>
      <c r="BL78" s="10">
        <f ca="1">BD78-$BD$8</f>
        <v>5.1930257579330362E-3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ca="1" si="78"/>
        <v>1.7920621682674744E-2</v>
      </c>
      <c r="BS78" s="1">
        <f t="shared" ca="1" si="78"/>
        <v>0.49103968915866258</v>
      </c>
      <c r="BT78" s="1">
        <f t="shared" ca="1" si="78"/>
        <v>0.49103968915866264</v>
      </c>
      <c r="BW78" t="s">
        <v>42</v>
      </c>
      <c r="BX78" s="1">
        <f ca="1"/>
        <v>4.2631969916551583E-4</v>
      </c>
      <c r="BY78" s="1">
        <f ca="1"/>
        <v>9.6715152101368621E-5</v>
      </c>
      <c r="BZ78" s="1">
        <f ca="1"/>
        <v>5.0942370049911819E-4</v>
      </c>
      <c r="CA78" s="1">
        <f ca="1"/>
        <v>2.2392137826438173E-3</v>
      </c>
      <c r="CB78" s="1">
        <f ca="1"/>
        <v>0.99672832766559027</v>
      </c>
      <c r="CE78" t="s">
        <v>42</v>
      </c>
      <c r="CF78" s="10"/>
      <c r="CG78" s="10"/>
      <c r="CH78" s="10">
        <f ca="1">MIN($CH$8+CD74,0)</f>
        <v>-2.2105877266234759</v>
      </c>
      <c r="CI78" s="10"/>
      <c r="CJ78" s="10">
        <f ca="1">MAX($CJ$8+CD74,0)</f>
        <v>1.0231154490461383E-2</v>
      </c>
      <c r="CM78" t="s">
        <v>42</v>
      </c>
      <c r="CN78" s="1">
        <v>0</v>
      </c>
      <c r="CO78" s="1">
        <v>0</v>
      </c>
      <c r="CP78" s="1">
        <f ca="1">_xlfn.NORM.S.DIST(CH78,1)</f>
        <v>1.3532199721246658E-2</v>
      </c>
      <c r="CQ78" s="1">
        <f ca="1">1-CP78-CR78</f>
        <v>0.49054936917478698</v>
      </c>
      <c r="CR78" s="1">
        <f ca="1">_xlfn.NORM.S.DIST(-CJ78,1)</f>
        <v>0.49591843110396638</v>
      </c>
      <c r="CU78" t="s">
        <v>42</v>
      </c>
      <c r="CV78" s="1">
        <f ca="1"/>
        <v>1.725708168672704E-4</v>
      </c>
      <c r="CW78" s="1">
        <f ca="1"/>
        <v>5.6632156141005598E-5</v>
      </c>
      <c r="CX78" s="1">
        <f ca="1"/>
        <v>3.4078186867632891E-4</v>
      </c>
      <c r="CY78" s="1">
        <f ca="1"/>
        <v>1.8052276165209623E-3</v>
      </c>
      <c r="CZ78" s="1">
        <f ca="1"/>
        <v>0.9976247875417944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>
        <f ca="1"/>
        <v>0</v>
      </c>
      <c r="CW79" s="1">
        <f ca="1"/>
        <v>0</v>
      </c>
      <c r="CX79" s="1">
        <f ca="1"/>
        <v>0</v>
      </c>
      <c r="CY79" s="1">
        <f ca="1"/>
        <v>0</v>
      </c>
      <c r="CZ79" s="1">
        <f ca="1"/>
        <v>1</v>
      </c>
    </row>
    <row r="80" spans="1:104">
      <c r="A80" s="9">
        <f ca="1">IF(RIGHT(A73,2)="12",(VALUE(LEFT(A73,4))+1)*100+1,A73+1)</f>
        <v>201812</v>
      </c>
      <c r="J80" s="9">
        <f ca="1">$A80</f>
        <v>201812</v>
      </c>
      <c r="R80" s="9">
        <f ca="1">$A80</f>
        <v>201812</v>
      </c>
      <c r="Z80" s="9">
        <f ca="1">$A80</f>
        <v>201812</v>
      </c>
      <c r="AH80" s="9">
        <f ca="1">$A80</f>
        <v>201812</v>
      </c>
      <c r="AP80" s="9">
        <f ca="1">$A80</f>
        <v>201812</v>
      </c>
      <c r="AX80" s="9">
        <f ca="1">$A80</f>
        <v>201812</v>
      </c>
      <c r="BF80" s="9">
        <f ca="1">$A80</f>
        <v>201812</v>
      </c>
      <c r="BN80" s="9">
        <f ca="1">$A80</f>
        <v>201812</v>
      </c>
      <c r="BO80" s="9">
        <f>BO73+1</f>
        <v>11</v>
      </c>
      <c r="BV80" s="9">
        <f ca="1">$A80</f>
        <v>201812</v>
      </c>
      <c r="BW80" s="9">
        <f>BW73+1</f>
        <v>11</v>
      </c>
      <c r="CD80" s="9">
        <f ca="1">$A80</f>
        <v>201812</v>
      </c>
      <c r="CE80" s="9">
        <f>CE73+1</f>
        <v>11</v>
      </c>
      <c r="CL80" s="9">
        <f ca="1">$A80</f>
        <v>201812</v>
      </c>
      <c r="CM80" s="9">
        <f>CM73+1</f>
        <v>11</v>
      </c>
      <c r="CT80" s="9">
        <f ca="1">$A80</f>
        <v>201812</v>
      </c>
      <c r="CU80" s="9">
        <f>CU73+1</f>
        <v>11</v>
      </c>
    </row>
    <row r="81" spans="1:104">
      <c r="A81" s="11"/>
      <c r="C81" t="s">
        <v>33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8.0776849115231336E-2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>
        <f ca="1">VLOOKUP(CD80,regress!B:K,10,0)</f>
        <v>2.1619321129783903E-2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0.9416536902967847</v>
      </c>
      <c r="E82" s="1">
        <f ca="1">HLOOKUP(A80,Aibank_part!$2:$7,3,0)</f>
        <v>8.3463097032152201E-3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0.9416536902967847</v>
      </c>
      <c r="M82" s="1">
        <f t="shared" ref="M82:P85" ca="1" si="82">IF(TYPE(E82)=1,IF(E82&gt;100%,100%,IF(E82&lt;0,0,E82)),E82)</f>
        <v>8.3463097032152201E-3</v>
      </c>
      <c r="N82" s="1">
        <f t="shared" si="82"/>
        <v>0</v>
      </c>
      <c r="O82" s="1">
        <f t="shared" si="82"/>
        <v>0</v>
      </c>
      <c r="P82" s="1">
        <f t="shared" si="82"/>
        <v>0</v>
      </c>
      <c r="S82" t="s">
        <v>2</v>
      </c>
      <c r="T82" s="1">
        <f ca="1">IFERROR(L82/SUM($L82:$P82),"")</f>
        <v>0.99121441083872075</v>
      </c>
      <c r="U82" s="1">
        <f t="shared" ref="U82:X85" ca="1" si="83">IFERROR(M82/SUM($L82:$P82),"")</f>
        <v>8.7855891612791791E-3</v>
      </c>
      <c r="V82" s="1">
        <f t="shared" ca="1" si="83"/>
        <v>0</v>
      </c>
      <c r="W82" s="1">
        <f t="shared" ca="1" si="83"/>
        <v>0</v>
      </c>
      <c r="X82" s="1">
        <f t="shared" ca="1" si="83"/>
        <v>0</v>
      </c>
      <c r="AA82" t="s">
        <v>2</v>
      </c>
      <c r="AB82" s="1">
        <f ca="1">IFERROR(T82,"")</f>
        <v>0.99121441083872075</v>
      </c>
      <c r="AC82" s="1">
        <f t="shared" ref="AC82:AF85" ca="1" si="84">IFERROR(U82,"")</f>
        <v>8.7855891612791791E-3</v>
      </c>
      <c r="AD82" s="1">
        <f t="shared" ca="1" si="84"/>
        <v>0</v>
      </c>
      <c r="AE82" s="1">
        <f t="shared" ca="1" si="84"/>
        <v>0</v>
      </c>
      <c r="AF82" s="1">
        <f t="shared" ca="1" si="84"/>
        <v>0</v>
      </c>
      <c r="AI82" t="s">
        <v>2</v>
      </c>
      <c r="AJ82" s="1">
        <f ca="1">IFERROR(AB82,"")</f>
        <v>0.99121441083872075</v>
      </c>
      <c r="AK82" s="1">
        <f ca="1">IF(AC82="","",SUM(AC82:AF82))</f>
        <v>8.7855891612791791E-3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0.99121441083872075</v>
      </c>
      <c r="AS82" s="1">
        <f ca="1">IF(AK82="",AS75,MIN(AK82,50%))</f>
        <v>8.7855891612791791E-3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2.3745327298327692</v>
      </c>
      <c r="BB82" s="10"/>
      <c r="BC82" s="10"/>
      <c r="BG82" t="s">
        <v>2</v>
      </c>
      <c r="BH82" s="10"/>
      <c r="BI82" s="10">
        <f ca="1">BA82-$BA$5</f>
        <v>0.24838537226876989</v>
      </c>
      <c r="BJ82" s="10"/>
      <c r="BK82" s="10"/>
      <c r="BO82" t="s">
        <v>2</v>
      </c>
      <c r="BP82" s="1">
        <f ca="1">AR82</f>
        <v>0.99121441083872075</v>
      </c>
      <c r="BQ82" s="1">
        <f t="shared" ref="BQ82:BT85" ca="1" si="85">AS82</f>
        <v>8.7855891612791791E-3</v>
      </c>
      <c r="BR82" s="1">
        <f t="shared" si="85"/>
        <v>0</v>
      </c>
      <c r="BS82" s="1">
        <f t="shared" si="85"/>
        <v>0</v>
      </c>
      <c r="BT82" s="1">
        <f t="shared" si="85"/>
        <v>0</v>
      </c>
      <c r="BW82" t="s">
        <v>2</v>
      </c>
      <c r="BX82" s="1" cm="1">
        <f t="array" aca="1" ref="BX82:CB86" ca="1">MMULT(BX75:CB79,BP82:BT86)</f>
        <v>0.90049278325904314</v>
      </c>
      <c r="BY82" s="1">
        <f ca="1"/>
        <v>1.6529949956681694E-2</v>
      </c>
      <c r="BZ82" s="1">
        <f ca="1"/>
        <v>1.6876618019263722E-2</v>
      </c>
      <c r="CA82" s="1">
        <f ca="1"/>
        <v>1.7135770483836195E-2</v>
      </c>
      <c r="CB82" s="1">
        <f ca="1"/>
        <v>4.8964878281175142E-2</v>
      </c>
      <c r="CE82" t="s">
        <v>2</v>
      </c>
      <c r="CF82" s="10"/>
      <c r="CG82" s="10">
        <f ca="1">MAX($CG$5+CD81,0)</f>
        <v>2.1477666786937832</v>
      </c>
      <c r="CH82" s="10"/>
      <c r="CI82" s="10"/>
      <c r="CJ82" s="10"/>
      <c r="CM82" t="s">
        <v>2</v>
      </c>
      <c r="CN82" s="1">
        <f ca="1">1-CO82</f>
        <v>0.98413385233269202</v>
      </c>
      <c r="CO82" s="1">
        <f ca="1">_xlfn.NORM.S.DIST(-CG82,1)</f>
        <v>1.5866147667308029E-2</v>
      </c>
      <c r="CP82" s="1">
        <v>0</v>
      </c>
      <c r="CQ82" s="1">
        <v>0</v>
      </c>
      <c r="CR82" s="1">
        <v>0</v>
      </c>
      <c r="CU82" t="s">
        <v>2</v>
      </c>
      <c r="CV82" s="1" cm="1">
        <f t="array" aca="1" ref="CV82:CZ86" ca="1">MMULT(CV75:CZ79,CN82:CR86)</f>
        <v>0.83665762586866488</v>
      </c>
      <c r="CW82" s="1">
        <f ca="1"/>
        <v>2.7081204564715404E-2</v>
      </c>
      <c r="CX82" s="1">
        <f ca="1"/>
        <v>2.5724612999942501E-2</v>
      </c>
      <c r="CY82" s="1">
        <f ca="1"/>
        <v>2.5452457254334045E-2</v>
      </c>
      <c r="CZ82" s="1">
        <f ca="1"/>
        <v>8.5084099312343398E-2</v>
      </c>
    </row>
    <row r="83" spans="1:104">
      <c r="A83" s="11"/>
      <c r="B83" t="s">
        <v>1</v>
      </c>
      <c r="C83" s="1">
        <v>0</v>
      </c>
      <c r="D83" s="1">
        <f ca="1">(1-F83)/3</f>
        <v>0.16359353599633289</v>
      </c>
      <c r="E83" s="1">
        <f ca="1">(1-F83)/3*2</f>
        <v>0.32718707199266578</v>
      </c>
      <c r="F83" s="1">
        <f ca="1">HLOOKUP(A80,Aibank_part!$2:$7,4,0)</f>
        <v>0.5092193920110013</v>
      </c>
      <c r="G83" s="1">
        <v>0</v>
      </c>
      <c r="H83" s="1">
        <v>0</v>
      </c>
      <c r="K83" t="s">
        <v>1</v>
      </c>
      <c r="L83" s="1">
        <f t="shared" ref="L83:L85" ca="1" si="86">IF(TYPE(D83)=1,IF(D83&gt;100%,100%,IF(D83&lt;0,0,D83)),D83)</f>
        <v>0.16359353599633289</v>
      </c>
      <c r="M83" s="1">
        <f t="shared" ca="1" si="82"/>
        <v>0.32718707199266578</v>
      </c>
      <c r="N83" s="1">
        <f t="shared" ca="1" si="82"/>
        <v>0.5092193920110013</v>
      </c>
      <c r="O83" s="1">
        <f t="shared" si="82"/>
        <v>0</v>
      </c>
      <c r="P83" s="1">
        <f t="shared" si="82"/>
        <v>0</v>
      </c>
      <c r="S83" t="s">
        <v>1</v>
      </c>
      <c r="T83" s="1">
        <f t="shared" ref="T83:T85" ca="1" si="87">IFERROR(L83/SUM($L83:$P83),"")</f>
        <v>0.16359353599633289</v>
      </c>
      <c r="U83" s="1">
        <f t="shared" ca="1" si="83"/>
        <v>0.32718707199266578</v>
      </c>
      <c r="V83" s="1">
        <f t="shared" ca="1" si="83"/>
        <v>0.5092193920110013</v>
      </c>
      <c r="W83" s="1">
        <f t="shared" ca="1" si="83"/>
        <v>0</v>
      </c>
      <c r="X83" s="1">
        <f t="shared" ca="1" si="83"/>
        <v>0</v>
      </c>
      <c r="AA83" t="s">
        <v>1</v>
      </c>
      <c r="AB83" s="1">
        <f t="shared" ref="AB83:AB85" ca="1" si="88">IFERROR(T83,"")</f>
        <v>0.16359353599633289</v>
      </c>
      <c r="AC83" s="1">
        <f t="shared" ca="1" si="84"/>
        <v>0.32718707199266578</v>
      </c>
      <c r="AD83" s="1">
        <f t="shared" ca="1" si="84"/>
        <v>0.5092193920110013</v>
      </c>
      <c r="AE83" s="1">
        <f t="shared" ca="1" si="84"/>
        <v>0</v>
      </c>
      <c r="AF83" s="1">
        <f t="shared" ca="1" si="84"/>
        <v>0</v>
      </c>
      <c r="AI83" t="s">
        <v>1</v>
      </c>
      <c r="AJ83" s="1">
        <f ca="1">IF(AB83="","",(SUM(AB83)))</f>
        <v>0.16359353599633289</v>
      </c>
      <c r="AK83" s="1">
        <f ca="1">IFERROR(AC83,"")</f>
        <v>0.32718707199266578</v>
      </c>
      <c r="AL83" s="1">
        <f ca="1">IF(AD83="","",(SUM(AD83:AF83)))</f>
        <v>0.5092193920110013</v>
      </c>
      <c r="AM83" s="1">
        <v>0</v>
      </c>
      <c r="AN83" s="1">
        <v>0</v>
      </c>
      <c r="AP83" s="34">
        <f ca="1">IF(AK83&gt;=MAX(AJ83,AL83),0,(MAX(AJ83,AL83)-AK83)/(2*MAX(AJ83,AL83)+MIN(AJ83,AL83)))</f>
        <v>0.15399944395387755</v>
      </c>
      <c r="AQ83" t="s">
        <v>1</v>
      </c>
      <c r="AR83" s="1">
        <f ca="1">IF(AK83="",AR76,AJ83*(1-$AP83))</f>
        <v>0.13840022241844899</v>
      </c>
      <c r="AS83" s="1">
        <f ca="1">IF(AK83="",AS76,AK83+AJ83*$AP83+AL83*$AP83)</f>
        <v>0.43079988879077546</v>
      </c>
      <c r="AT83" s="1">
        <f ca="1">IF(AK83="",AT76,AL83*(1-$AP83))</f>
        <v>0.43079988879077552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-1.0875349874390803</v>
      </c>
      <c r="BA83" s="10"/>
      <c r="BB83" s="10">
        <f ca="1">-_xlfn.NORM.S.INV(IF(AT83=0,0.01%,AT83))</f>
        <v>0.17433807537028573</v>
      </c>
      <c r="BC83" s="10"/>
      <c r="BG83" t="s">
        <v>1</v>
      </c>
      <c r="BH83" s="10">
        <f ca="1">AZ83-$AZ$6</f>
        <v>0.12787501123303868</v>
      </c>
      <c r="BI83" s="10"/>
      <c r="BJ83" s="10">
        <f ca="1">BB83-$BB$6</f>
        <v>3.3369948327864718E-2</v>
      </c>
      <c r="BK83" s="10"/>
      <c r="BO83" t="s">
        <v>1</v>
      </c>
      <c r="BP83" s="1">
        <f t="shared" ref="BP83:BP85" ca="1" si="89">AR83</f>
        <v>0.13840022241844899</v>
      </c>
      <c r="BQ83" s="1">
        <f t="shared" ca="1" si="85"/>
        <v>0.43079988879077546</v>
      </c>
      <c r="BR83" s="1">
        <f t="shared" ca="1" si="85"/>
        <v>0.43079988879077552</v>
      </c>
      <c r="BS83" s="1">
        <f t="shared" si="85"/>
        <v>0</v>
      </c>
      <c r="BT83" s="1">
        <f t="shared" si="85"/>
        <v>0</v>
      </c>
      <c r="BW83" t="s">
        <v>1</v>
      </c>
      <c r="BX83" s="1">
        <f ca="1"/>
        <v>0.24300693970553564</v>
      </c>
      <c r="BY83" s="1">
        <f ca="1"/>
        <v>5.6616085313855504E-3</v>
      </c>
      <c r="BZ83" s="1">
        <f ca="1"/>
        <v>1.0749624079502997E-2</v>
      </c>
      <c r="CA83" s="1">
        <f ca="1"/>
        <v>2.4841057690848555E-2</v>
      </c>
      <c r="CB83" s="1">
        <f ca="1"/>
        <v>0.71574076999272751</v>
      </c>
      <c r="CE83" t="s">
        <v>1</v>
      </c>
      <c r="CF83" s="10">
        <f ca="1">MIN($CF$6+CD81,0)</f>
        <v>-1.193790677542335</v>
      </c>
      <c r="CG83" s="10"/>
      <c r="CH83" s="10">
        <f ca="1">MAX($CH$6+CD81,0)</f>
        <v>0.16258744817220491</v>
      </c>
      <c r="CI83" s="10"/>
      <c r="CJ83" s="10"/>
      <c r="CM83" t="s">
        <v>1</v>
      </c>
      <c r="CN83" s="1">
        <f ca="1">_xlfn.NORM.S.DIST(CF83,1)</f>
        <v>0.11627992962637383</v>
      </c>
      <c r="CO83" s="1">
        <f ca="1">1-CN83-CP83</f>
        <v>0.44829843517724183</v>
      </c>
      <c r="CP83" s="1">
        <f ca="1">_xlfn.NORM.S.DIST(-CH83,1)</f>
        <v>0.43542163519638438</v>
      </c>
      <c r="CQ83" s="1">
        <v>0</v>
      </c>
      <c r="CR83" s="1">
        <v>0</v>
      </c>
      <c r="CU83" t="s">
        <v>1</v>
      </c>
      <c r="CV83" s="1">
        <f ca="1"/>
        <v>0.12960003174319726</v>
      </c>
      <c r="CW83" s="1">
        <f ca="1"/>
        <v>5.3676383237739834E-3</v>
      </c>
      <c r="CX83" s="1">
        <f ca="1"/>
        <v>1.0154670210256759E-2</v>
      </c>
      <c r="CY83" s="1">
        <f ca="1"/>
        <v>2.5680358788523268E-2</v>
      </c>
      <c r="CZ83" s="1">
        <f ca="1"/>
        <v>0.8291973009342487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5.7874654844978966E-2</v>
      </c>
      <c r="F84" s="1">
        <f ca="1">(1-G84)/3*2</f>
        <v>0.11574930968995793</v>
      </c>
      <c r="G84" s="1">
        <f ca="1">HLOOKUP(A80,Aibank_part!$2:$7,5,0)</f>
        <v>0.82637603546506311</v>
      </c>
      <c r="H84" s="1">
        <v>0</v>
      </c>
      <c r="K84" t="s">
        <v>0</v>
      </c>
      <c r="L84" s="1">
        <f t="shared" si="86"/>
        <v>0</v>
      </c>
      <c r="M84" s="1">
        <f t="shared" ca="1" si="82"/>
        <v>5.7874654844978966E-2</v>
      </c>
      <c r="N84" s="1">
        <f t="shared" ca="1" si="82"/>
        <v>0.11574930968995793</v>
      </c>
      <c r="O84" s="1">
        <f t="shared" ca="1" si="82"/>
        <v>0.82637603546506311</v>
      </c>
      <c r="P84" s="1">
        <f t="shared" si="82"/>
        <v>0</v>
      </c>
      <c r="S84" t="s">
        <v>0</v>
      </c>
      <c r="T84" s="1">
        <f t="shared" ca="1" si="87"/>
        <v>0</v>
      </c>
      <c r="U84" s="1">
        <f t="shared" ca="1" si="83"/>
        <v>5.7874654844978966E-2</v>
      </c>
      <c r="V84" s="1">
        <f t="shared" ca="1" si="83"/>
        <v>0.11574930968995793</v>
      </c>
      <c r="W84" s="1">
        <f t="shared" ca="1" si="83"/>
        <v>0.82637603546506311</v>
      </c>
      <c r="X84" s="1">
        <f t="shared" ca="1" si="83"/>
        <v>0</v>
      </c>
      <c r="AA84" t="s">
        <v>0</v>
      </c>
      <c r="AB84" s="1">
        <f t="shared" ca="1" si="88"/>
        <v>0</v>
      </c>
      <c r="AC84" s="1">
        <f t="shared" ca="1" si="84"/>
        <v>5.7874654844978966E-2</v>
      </c>
      <c r="AD84" s="1">
        <f t="shared" ca="1" si="84"/>
        <v>0.11574930968995793</v>
      </c>
      <c r="AE84" s="1">
        <f t="shared" ca="1" si="84"/>
        <v>0.82637603546506311</v>
      </c>
      <c r="AF84" s="1">
        <f t="shared" ca="1" si="84"/>
        <v>0</v>
      </c>
      <c r="AI84" t="s">
        <v>0</v>
      </c>
      <c r="AJ84" s="1">
        <v>0</v>
      </c>
      <c r="AK84" s="1">
        <f ca="1">IF(AC84="","",(SUM(AB84:AC84)))</f>
        <v>5.7874654844978966E-2</v>
      </c>
      <c r="AL84" s="1">
        <f ca="1">IFERROR(AD84,"")</f>
        <v>0.11574930968995793</v>
      </c>
      <c r="AM84" s="1">
        <f ca="1">IF(AE84="","",(SUM(AE84:AF84)))</f>
        <v>0.82637603546506311</v>
      </c>
      <c r="AN84" s="1">
        <v>0</v>
      </c>
      <c r="AP84" s="34">
        <f ca="1">IF(AL84&gt;=MAX(AK84,AM84),0,(MAX(AK84,AM84)-AL84)/(2*MAX(AK84,AM84)+MIN(AK84,AM84)))</f>
        <v>0.41541893100793914</v>
      </c>
      <c r="AQ84" t="s">
        <v>0</v>
      </c>
      <c r="AR84" s="1">
        <v>0</v>
      </c>
      <c r="AS84" s="1">
        <f ca="1">IF(AL84="",AS77,AK84*(1-$AP84))</f>
        <v>3.3832427596824359E-2</v>
      </c>
      <c r="AT84" s="1">
        <f ca="1">IF(AL84="",AT77,AL84+AK84*$AP84+AM84*$AP84)</f>
        <v>0.48308378620158787</v>
      </c>
      <c r="AU84" s="1">
        <f ca="1">IF(AL84="",AU77,AM84*(1-$AP84))</f>
        <v>0.48308378620158776</v>
      </c>
      <c r="AV84" s="1">
        <v>0</v>
      </c>
      <c r="AW84" s="1"/>
      <c r="AY84" t="s">
        <v>0</v>
      </c>
      <c r="AZ84" s="10"/>
      <c r="BA84" s="10">
        <f ca="1">_xlfn.NORM.S.INV(IF(AS84=0,0.01%,AS84))</f>
        <v>-1.8272322609868989</v>
      </c>
      <c r="BB84" s="10"/>
      <c r="BC84" s="10">
        <f ca="1">-_xlfn.NORM.S.INV(IF(AU84=0,0.01%,AU84))</f>
        <v>4.2415374370857829E-2</v>
      </c>
      <c r="BG84" t="s">
        <v>0</v>
      </c>
      <c r="BH84" s="10"/>
      <c r="BI84" s="10">
        <f ca="1">BA84-$BA$7</f>
        <v>2.2020888805719618E-2</v>
      </c>
      <c r="BJ84" s="10"/>
      <c r="BK84" s="10">
        <f ca="1">BC84-$BC$7</f>
        <v>2.0343601308780157E-3</v>
      </c>
      <c r="BO84" t="s">
        <v>0</v>
      </c>
      <c r="BP84" s="1">
        <f t="shared" si="89"/>
        <v>0</v>
      </c>
      <c r="BQ84" s="1">
        <f t="shared" ca="1" si="85"/>
        <v>3.3832427596824359E-2</v>
      </c>
      <c r="BR84" s="1">
        <f t="shared" ca="1" si="85"/>
        <v>0.48308378620158787</v>
      </c>
      <c r="BS84" s="1">
        <f t="shared" ca="1" si="85"/>
        <v>0.48308378620158776</v>
      </c>
      <c r="BT84" s="1">
        <f t="shared" si="85"/>
        <v>0</v>
      </c>
      <c r="BW84" t="s">
        <v>0</v>
      </c>
      <c r="BX84" s="1">
        <f ca="1"/>
        <v>1.6578479121166299E-2</v>
      </c>
      <c r="BY84" s="1">
        <f ca="1"/>
        <v>8.1122372913378603E-4</v>
      </c>
      <c r="BZ84" s="1">
        <f ca="1"/>
        <v>3.0432245738649653E-3</v>
      </c>
      <c r="CA84" s="1">
        <f ca="1"/>
        <v>1.001727144874919E-2</v>
      </c>
      <c r="CB84" s="1">
        <f ca="1"/>
        <v>0.96954980112708589</v>
      </c>
      <c r="CE84" t="s">
        <v>0</v>
      </c>
      <c r="CF84" s="10"/>
      <c r="CG84" s="10">
        <f ca="1">MIN($CG$7+CD81,0)</f>
        <v>-1.8276338286628346</v>
      </c>
      <c r="CH84" s="10"/>
      <c r="CI84" s="10">
        <f ca="1">MAX($CI$7+CD81,0)</f>
        <v>6.2000335369763716E-2</v>
      </c>
      <c r="CJ84" s="10"/>
      <c r="CM84" t="s">
        <v>0</v>
      </c>
      <c r="CN84" s="1">
        <v>0</v>
      </c>
      <c r="CO84" s="1">
        <f ca="1">_xlfn.NORM.S.DIST(CG84,1)</f>
        <v>3.380226261248323E-2</v>
      </c>
      <c r="CP84" s="1">
        <f ca="1">1-CO84-CQ84</f>
        <v>0.49091645492230174</v>
      </c>
      <c r="CQ84" s="1">
        <f ca="1">_xlfn.NORM.S.DIST(-CI84,1)</f>
        <v>0.47528128246521506</v>
      </c>
      <c r="CR84" s="1">
        <v>0</v>
      </c>
      <c r="CU84" t="s">
        <v>0</v>
      </c>
      <c r="CV84" s="1">
        <f ca="1"/>
        <v>7.2561554549851635E-3</v>
      </c>
      <c r="CW84" s="1">
        <f ca="1"/>
        <v>6.2453128274955999E-4</v>
      </c>
      <c r="CX84" s="1">
        <f ca="1"/>
        <v>2.3860186691549356E-3</v>
      </c>
      <c r="CY84" s="1">
        <f ca="1"/>
        <v>8.755418807452689E-3</v>
      </c>
      <c r="CZ84" s="1">
        <f ca="1"/>
        <v>0.98097787578565787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>
        <f ca="1">(1-H85)/3</f>
        <v>3.4448895518827648E-2</v>
      </c>
      <c r="G85" s="1">
        <f ca="1">(1-H85)/3*2</f>
        <v>6.8897791037655295E-2</v>
      </c>
      <c r="H85" s="1">
        <f ca="1">MIN(HLOOKUP(A80,Aibank_part!$2:$7,6,0),1)</f>
        <v>0.89665331344351706</v>
      </c>
      <c r="K85" t="s">
        <v>42</v>
      </c>
      <c r="L85" s="1">
        <f t="shared" si="86"/>
        <v>0</v>
      </c>
      <c r="M85" s="1">
        <f t="shared" si="82"/>
        <v>0</v>
      </c>
      <c r="N85" s="1">
        <f t="shared" ca="1" si="82"/>
        <v>3.4448895518827648E-2</v>
      </c>
      <c r="O85" s="1">
        <f t="shared" ca="1" si="82"/>
        <v>6.8897791037655295E-2</v>
      </c>
      <c r="P85" s="1">
        <f t="shared" ca="1" si="82"/>
        <v>0.89665331344351706</v>
      </c>
      <c r="S85" t="s">
        <v>42</v>
      </c>
      <c r="T85" s="1">
        <f t="shared" ca="1" si="87"/>
        <v>0</v>
      </c>
      <c r="U85" s="1">
        <f t="shared" ca="1" si="83"/>
        <v>0</v>
      </c>
      <c r="V85" s="1">
        <f t="shared" ca="1" si="83"/>
        <v>3.4448895518827648E-2</v>
      </c>
      <c r="W85" s="1">
        <f t="shared" ca="1" si="83"/>
        <v>6.8897791037655295E-2</v>
      </c>
      <c r="X85" s="1">
        <f t="shared" ca="1" si="83"/>
        <v>0.89665331344351706</v>
      </c>
      <c r="AA85" t="s">
        <v>42</v>
      </c>
      <c r="AB85" s="1">
        <f t="shared" ca="1" si="88"/>
        <v>0</v>
      </c>
      <c r="AC85" s="1">
        <f t="shared" ca="1" si="84"/>
        <v>0</v>
      </c>
      <c r="AD85" s="1">
        <f t="shared" ca="1" si="84"/>
        <v>3.4448895518827648E-2</v>
      </c>
      <c r="AE85" s="1">
        <f t="shared" ca="1" si="84"/>
        <v>6.8897791037655295E-2</v>
      </c>
      <c r="AF85" s="1">
        <f t="shared" ca="1" si="84"/>
        <v>0.89665331344351706</v>
      </c>
      <c r="AI85" t="s">
        <v>42</v>
      </c>
      <c r="AJ85" s="1">
        <v>0</v>
      </c>
      <c r="AK85" s="1">
        <v>0</v>
      </c>
      <c r="AL85" s="1">
        <f ca="1">IF(AD85="","",(SUM(AB85:AD85)))</f>
        <v>3.4448895518827648E-2</v>
      </c>
      <c r="AM85" s="1">
        <f ca="1">IFERROR(AE85,"")</f>
        <v>6.8897791037655295E-2</v>
      </c>
      <c r="AN85" s="1">
        <f ca="1">IF(AF85="","",(SUM(AF85)))</f>
        <v>0.89665331344351706</v>
      </c>
      <c r="AP85" s="34">
        <f ca="1">IF(AM85&gt;=MAX(AL85,AN85),0,(MAX(AL85,AN85)-AM85)/(2*MAX(AL85,AN85)+MIN(AL85,AN85)))</f>
        <v>0.4528808761667934</v>
      </c>
      <c r="AQ85" t="s">
        <v>42</v>
      </c>
      <c r="AR85" s="1">
        <v>0</v>
      </c>
      <c r="AS85" s="1">
        <v>0</v>
      </c>
      <c r="AT85" s="1">
        <f ca="1">IF(AM85="",AT78,AL85*(1-$AP85))</f>
        <v>1.8847649533282659E-2</v>
      </c>
      <c r="AU85" s="1">
        <f ca="1">IF(AM85="",AU78,AM85+AL85*$AP85+AN85*$AP85)</f>
        <v>0.49057617523335872</v>
      </c>
      <c r="AV85" s="1">
        <f ca="1">IF(AM85="",AV78,AN85*(1-$AP85))</f>
        <v>0.49057617523335861</v>
      </c>
      <c r="AW85" s="1"/>
      <c r="AY85" t="s">
        <v>42</v>
      </c>
      <c r="AZ85" s="10"/>
      <c r="BA85" s="10"/>
      <c r="BB85" s="10">
        <f ca="1">_xlfn.NORM.S.INV(IF(AT85=0,0.01%,AT85))</f>
        <v>-2.0781526780608774</v>
      </c>
      <c r="BC85" s="10"/>
      <c r="BD85" s="10">
        <f ca="1">-_xlfn.NORM.S.INV(IF(AV85=0,0.01%,AV85))</f>
        <v>2.3624222893132225E-2</v>
      </c>
      <c r="BG85" t="s">
        <v>42</v>
      </c>
      <c r="BH85" s="10"/>
      <c r="BI85" s="10"/>
      <c r="BJ85" s="10">
        <f ca="1">BB85-$BB$8</f>
        <v>0.12539717160013808</v>
      </c>
      <c r="BK85" s="10"/>
      <c r="BL85" s="10">
        <f ca="1">BD85-$BD$8</f>
        <v>6.3551914402103921E-3</v>
      </c>
      <c r="BO85" t="s">
        <v>42</v>
      </c>
      <c r="BP85" s="1">
        <f t="shared" si="89"/>
        <v>0</v>
      </c>
      <c r="BQ85" s="1">
        <f t="shared" si="85"/>
        <v>0</v>
      </c>
      <c r="BR85" s="1">
        <f t="shared" ca="1" si="85"/>
        <v>1.8847649533282659E-2</v>
      </c>
      <c r="BS85" s="1">
        <f t="shared" ca="1" si="85"/>
        <v>0.49057617523335872</v>
      </c>
      <c r="BT85" s="1">
        <f t="shared" ca="1" si="85"/>
        <v>0.49057617523335861</v>
      </c>
      <c r="BW85" t="s">
        <v>42</v>
      </c>
      <c r="BX85" s="1">
        <f ca="1"/>
        <v>4.3595962799935096E-4</v>
      </c>
      <c r="BY85" s="1">
        <f ca="1"/>
        <v>6.2645386961123647E-5</v>
      </c>
      <c r="BZ85" s="1">
        <f ca="1"/>
        <v>3.2996312339295716E-4</v>
      </c>
      <c r="CA85" s="1">
        <f ca="1"/>
        <v>1.3445992630371632E-3</v>
      </c>
      <c r="CB85" s="1">
        <f ca="1"/>
        <v>0.99782683259860949</v>
      </c>
      <c r="CE85" t="s">
        <v>42</v>
      </c>
      <c r="CF85" s="10"/>
      <c r="CG85" s="10"/>
      <c r="CH85" s="10">
        <f ca="1">MIN($CH$8+CD81,0)</f>
        <v>-2.1819305285312316</v>
      </c>
      <c r="CI85" s="10"/>
      <c r="CJ85" s="10">
        <f ca="1">MAX($CJ$8+CD81,0)</f>
        <v>3.8888352582705732E-2</v>
      </c>
      <c r="CM85" t="s">
        <v>42</v>
      </c>
      <c r="CN85" s="1">
        <v>0</v>
      </c>
      <c r="CO85" s="1">
        <v>0</v>
      </c>
      <c r="CP85" s="1">
        <f ca="1">_xlfn.NORM.S.DIST(CH85,1)</f>
        <v>1.4557330166685358E-2</v>
      </c>
      <c r="CQ85" s="1">
        <f ca="1">1-CP85-CR85</f>
        <v>0.50095296841420578</v>
      </c>
      <c r="CR85" s="1">
        <f ca="1">_xlfn.NORM.S.DIST(-CJ85,1)</f>
        <v>0.4844897014191088</v>
      </c>
      <c r="CU85" t="s">
        <v>42</v>
      </c>
      <c r="CV85" s="1">
        <f ca="1"/>
        <v>1.7641796593445224E-4</v>
      </c>
      <c r="CW85" s="1">
        <f ca="1"/>
        <v>3.9645339260780158E-5</v>
      </c>
      <c r="CX85" s="1">
        <f ca="1"/>
        <v>2.182335873437085E-4</v>
      </c>
      <c r="CY85" s="1">
        <f ca="1"/>
        <v>1.0663013767448558E-3</v>
      </c>
      <c r="CZ85" s="1">
        <f ca="1"/>
        <v>0.99849940173071616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>
        <f ca="1"/>
        <v>0</v>
      </c>
      <c r="CW86" s="1">
        <f ca="1"/>
        <v>0</v>
      </c>
      <c r="CX86" s="1">
        <f ca="1"/>
        <v>0</v>
      </c>
      <c r="CY86" s="1">
        <f ca="1"/>
        <v>0</v>
      </c>
      <c r="CZ86" s="1">
        <f ca="1"/>
        <v>1</v>
      </c>
    </row>
    <row r="87" spans="1:104">
      <c r="A87" s="9">
        <f ca="1">IF(RIGHT(A80,2)="12",(VALUE(LEFT(A80,4))+1)*100+1,A80+1)</f>
        <v>201901</v>
      </c>
      <c r="J87" s="9">
        <f ca="1">$A87</f>
        <v>201901</v>
      </c>
      <c r="R87" s="9">
        <f ca="1">$A87</f>
        <v>201901</v>
      </c>
      <c r="Z87" s="9">
        <f ca="1">$A87</f>
        <v>201901</v>
      </c>
      <c r="AH87" s="9">
        <f ca="1">$A87</f>
        <v>201901</v>
      </c>
      <c r="AP87" s="9">
        <f ca="1">$A87</f>
        <v>201901</v>
      </c>
      <c r="AX87" s="9">
        <f ca="1">$A87</f>
        <v>201901</v>
      </c>
      <c r="BF87" s="9">
        <f ca="1">$A87</f>
        <v>201901</v>
      </c>
      <c r="BN87" s="9">
        <f ca="1">$A87</f>
        <v>201901</v>
      </c>
      <c r="BO87" s="9">
        <f>BO80+1</f>
        <v>12</v>
      </c>
      <c r="BV87" s="9">
        <f ca="1">$A87</f>
        <v>201901</v>
      </c>
      <c r="BW87" s="9">
        <f>BW80+1</f>
        <v>12</v>
      </c>
      <c r="CD87" s="9">
        <f ca="1">$A87</f>
        <v>201901</v>
      </c>
      <c r="CE87" s="9">
        <f>CE80+1</f>
        <v>12</v>
      </c>
      <c r="CL87" s="9">
        <f ca="1">$A87</f>
        <v>201901</v>
      </c>
      <c r="CM87" s="9">
        <f>CM80+1</f>
        <v>12</v>
      </c>
      <c r="CT87" s="9">
        <f ca="1">$A87</f>
        <v>201901</v>
      </c>
      <c r="CU87" s="9">
        <f>CU80+1</f>
        <v>12</v>
      </c>
    </row>
    <row r="88" spans="1:104">
      <c r="A88" s="11"/>
      <c r="C88" t="s">
        <v>33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4.5463468949349252E-2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>
        <f ca="1">VLOOKUP(CD87,regress!B:K,10,0)</f>
        <v>-6.6437176382964924E-4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0.93950231771742698</v>
      </c>
      <c r="E89" s="1">
        <f ca="1">HLOOKUP(A87,Aibank_part!$2:$7,3,0)</f>
        <v>1.0497682282572952E-2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0.93950231771742698</v>
      </c>
      <c r="M89" s="1">
        <f t="shared" ref="M89:P92" ca="1" si="90">IF(TYPE(E89)=1,IF(E89&gt;100%,100%,IF(E89&lt;0,0,E89)),E89)</f>
        <v>1.0497682282572952E-2</v>
      </c>
      <c r="N89" s="1">
        <f t="shared" si="90"/>
        <v>0</v>
      </c>
      <c r="O89" s="1">
        <f t="shared" si="90"/>
        <v>0</v>
      </c>
      <c r="P89" s="1">
        <f t="shared" si="90"/>
        <v>0</v>
      </c>
      <c r="S89" t="s">
        <v>2</v>
      </c>
      <c r="T89" s="1">
        <f ca="1">IFERROR(L89/SUM($L89:$P89),"")</f>
        <v>0.98894980812360744</v>
      </c>
      <c r="U89" s="1">
        <f t="shared" ref="U89:X92" ca="1" si="91">IFERROR(M89/SUM($L89:$P89),"")</f>
        <v>1.1050191876392583E-2</v>
      </c>
      <c r="V89" s="1">
        <f t="shared" ca="1" si="91"/>
        <v>0</v>
      </c>
      <c r="W89" s="1">
        <f t="shared" ca="1" si="91"/>
        <v>0</v>
      </c>
      <c r="X89" s="1">
        <f t="shared" ca="1" si="91"/>
        <v>0</v>
      </c>
      <c r="AA89" t="s">
        <v>2</v>
      </c>
      <c r="AB89" s="1">
        <f ca="1">IFERROR(T89,"")</f>
        <v>0.98894980812360744</v>
      </c>
      <c r="AC89" s="1">
        <f t="shared" ref="AC89:AF92" ca="1" si="92">IFERROR(U89,"")</f>
        <v>1.1050191876392583E-2</v>
      </c>
      <c r="AD89" s="1">
        <f t="shared" ca="1" si="92"/>
        <v>0</v>
      </c>
      <c r="AE89" s="1">
        <f t="shared" ca="1" si="92"/>
        <v>0</v>
      </c>
      <c r="AF89" s="1">
        <f t="shared" ca="1" si="92"/>
        <v>0</v>
      </c>
      <c r="AI89" t="s">
        <v>2</v>
      </c>
      <c r="AJ89" s="1">
        <f ca="1">IFERROR(AB89,"")</f>
        <v>0.98894980812360744</v>
      </c>
      <c r="AK89" s="1">
        <f ca="1">IF(AC89="","",SUM(AC89:AF89))</f>
        <v>1.1050191876392583E-2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0.98894980812360744</v>
      </c>
      <c r="AS89" s="1">
        <f ca="1">IF(AK89="",AS82,MIN(AK89,50%))</f>
        <v>1.1050191876392583E-2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2.2886381778752951</v>
      </c>
      <c r="BB89" s="10"/>
      <c r="BC89" s="10"/>
      <c r="BG89" t="s">
        <v>2</v>
      </c>
      <c r="BH89" s="10"/>
      <c r="BI89" s="10">
        <f ca="1">BA89-$BA$5</f>
        <v>0.1624908203112958</v>
      </c>
      <c r="BJ89" s="10"/>
      <c r="BK89" s="10"/>
      <c r="BO89" t="s">
        <v>2</v>
      </c>
      <c r="BP89" s="1">
        <f ca="1">AR89</f>
        <v>0.98894980812360744</v>
      </c>
      <c r="BQ89" s="1">
        <f t="shared" ref="BQ89:BT92" ca="1" si="93">AS89</f>
        <v>1.1050191876392583E-2</v>
      </c>
      <c r="BR89" s="1">
        <f t="shared" si="93"/>
        <v>0</v>
      </c>
      <c r="BS89" s="1">
        <f t="shared" si="93"/>
        <v>0</v>
      </c>
      <c r="BT89" s="1">
        <f t="shared" si="93"/>
        <v>0</v>
      </c>
      <c r="BW89" t="s">
        <v>2</v>
      </c>
      <c r="BX89" s="1" cm="1">
        <f t="array" aca="1" ref="BX89:CB93" ca="1">MMULT(BX82:CB86,BP89:BT93)</f>
        <v>0.89274537906841822</v>
      </c>
      <c r="BY89" s="1">
        <f ca="1"/>
        <v>1.7727129448543245E-2</v>
      </c>
      <c r="BZ89" s="1">
        <f ca="1"/>
        <v>1.5511684634402697E-2</v>
      </c>
      <c r="CA89" s="1">
        <f ca="1"/>
        <v>1.659133294961368E-2</v>
      </c>
      <c r="CB89" s="1">
        <f ca="1"/>
        <v>5.742447389902211E-2</v>
      </c>
      <c r="CE89" t="s">
        <v>2</v>
      </c>
      <c r="CF89" s="10"/>
      <c r="CG89" s="10">
        <f ca="1">MAX($CG$5+CD88,0)</f>
        <v>2.1254829858001698</v>
      </c>
      <c r="CH89" s="10"/>
      <c r="CI89" s="10"/>
      <c r="CJ89" s="10"/>
      <c r="CM89" t="s">
        <v>2</v>
      </c>
      <c r="CN89" s="1">
        <f ca="1">1-CO89</f>
        <v>0.98322683385699872</v>
      </c>
      <c r="CO89" s="1">
        <f ca="1">_xlfn.NORM.S.DIST(-CG89,1)</f>
        <v>1.6773166143001235E-2</v>
      </c>
      <c r="CP89" s="1">
        <v>0</v>
      </c>
      <c r="CQ89" s="1">
        <v>0</v>
      </c>
      <c r="CR89" s="1">
        <v>0</v>
      </c>
      <c r="CU89" t="s">
        <v>2</v>
      </c>
      <c r="CV89" s="1" cm="1">
        <f t="array" aca="1" ref="CV89:CZ93" ca="1">MMULT(CV82:CZ86,CN89:CR93)</f>
        <v>0.82565673565658992</v>
      </c>
      <c r="CW89" s="1">
        <f ca="1"/>
        <v>2.6879726432946206E-2</v>
      </c>
      <c r="CX89" s="1">
        <f ca="1"/>
        <v>2.4822254560107719E-2</v>
      </c>
      <c r="CY89" s="1">
        <f ca="1"/>
        <v>2.4999552396359086E-2</v>
      </c>
      <c r="CZ89" s="1">
        <f ca="1"/>
        <v>9.7641730953997224E-2</v>
      </c>
    </row>
    <row r="90" spans="1:104">
      <c r="A90" s="11"/>
      <c r="B90" t="s">
        <v>1</v>
      </c>
      <c r="C90" s="1">
        <v>0</v>
      </c>
      <c r="D90" s="1">
        <f ca="1">(1-F90)/3</f>
        <v>0.15996604315747584</v>
      </c>
      <c r="E90" s="1">
        <f ca="1">(1-F90)/3*2</f>
        <v>0.31993208631495168</v>
      </c>
      <c r="F90" s="1">
        <f ca="1">HLOOKUP(A87,Aibank_part!$2:$7,4,0)</f>
        <v>0.52010187052757251</v>
      </c>
      <c r="G90" s="1">
        <v>0</v>
      </c>
      <c r="H90" s="1">
        <v>0</v>
      </c>
      <c r="K90" t="s">
        <v>1</v>
      </c>
      <c r="L90" s="1">
        <f t="shared" ref="L90:L92" ca="1" si="94">IF(TYPE(D90)=1,IF(D90&gt;100%,100%,IF(D90&lt;0,0,D90)),D90)</f>
        <v>0.15996604315747584</v>
      </c>
      <c r="M90" s="1">
        <f t="shared" ca="1" si="90"/>
        <v>0.31993208631495168</v>
      </c>
      <c r="N90" s="1">
        <f t="shared" ca="1" si="90"/>
        <v>0.52010187052757251</v>
      </c>
      <c r="O90" s="1">
        <f t="shared" si="90"/>
        <v>0</v>
      </c>
      <c r="P90" s="1">
        <f t="shared" si="90"/>
        <v>0</v>
      </c>
      <c r="S90" t="s">
        <v>1</v>
      </c>
      <c r="T90" s="1">
        <f t="shared" ref="T90:T92" ca="1" si="95">IFERROR(L90/SUM($L90:$P90),"")</f>
        <v>0.15996604315747584</v>
      </c>
      <c r="U90" s="1">
        <f t="shared" ca="1" si="91"/>
        <v>0.31993208631495168</v>
      </c>
      <c r="V90" s="1">
        <f t="shared" ca="1" si="91"/>
        <v>0.52010187052757251</v>
      </c>
      <c r="W90" s="1">
        <f t="shared" ca="1" si="91"/>
        <v>0</v>
      </c>
      <c r="X90" s="1">
        <f t="shared" ca="1" si="91"/>
        <v>0</v>
      </c>
      <c r="AA90" t="s">
        <v>1</v>
      </c>
      <c r="AB90" s="1">
        <f t="shared" ref="AB90:AB92" ca="1" si="96">IFERROR(T90,"")</f>
        <v>0.15996604315747584</v>
      </c>
      <c r="AC90" s="1">
        <f t="shared" ca="1" si="92"/>
        <v>0.31993208631495168</v>
      </c>
      <c r="AD90" s="1">
        <f t="shared" ca="1" si="92"/>
        <v>0.52010187052757251</v>
      </c>
      <c r="AE90" s="1">
        <f t="shared" ca="1" si="92"/>
        <v>0</v>
      </c>
      <c r="AF90" s="1">
        <f t="shared" ca="1" si="92"/>
        <v>0</v>
      </c>
      <c r="AI90" t="s">
        <v>1</v>
      </c>
      <c r="AJ90" s="1">
        <f ca="1">IF(AB90="","",(SUM(AB90)))</f>
        <v>0.15996604315747584</v>
      </c>
      <c r="AK90" s="1">
        <f ca="1">IFERROR(AC90,"")</f>
        <v>0.31993208631495168</v>
      </c>
      <c r="AL90" s="1">
        <f ca="1">IF(AD90="","",(SUM(AD90:AF90)))</f>
        <v>0.52010187052757251</v>
      </c>
      <c r="AM90" s="1">
        <v>0</v>
      </c>
      <c r="AN90" s="1">
        <v>0</v>
      </c>
      <c r="AP90" s="34">
        <f ca="1">IF(AK90&gt;=MAX(AJ90,AL90),0,(MAX(AJ90,AL90)-AK90)/(2*MAX(AJ90,AL90)+MIN(AJ90,AL90)))</f>
        <v>0.1667845556901297</v>
      </c>
      <c r="AQ90" t="s">
        <v>1</v>
      </c>
      <c r="AR90" s="1">
        <f ca="1">IF(AK90="",AR83,AJ90*(1-$AP90))</f>
        <v>0.1332861777239481</v>
      </c>
      <c r="AS90" s="1">
        <f ca="1">IF(AK90="",AS83,AK90+AJ90*$AP90+AL90*$AP90)</f>
        <v>0.43335691113802599</v>
      </c>
      <c r="AT90" s="1">
        <f ca="1">IF(AK90="",AT83,AL90*(1-$AP90))</f>
        <v>0.43335691113802594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-1.1109906929154751</v>
      </c>
      <c r="BA90" s="10"/>
      <c r="BB90" s="10">
        <f ca="1">-_xlfn.NORM.S.INV(IF(AT90=0,0.01%,AT90))</f>
        <v>0.16783406542172913</v>
      </c>
      <c r="BC90" s="10"/>
      <c r="BG90" t="s">
        <v>1</v>
      </c>
      <c r="BH90" s="10">
        <f ca="1">AZ90-$AZ$6</f>
        <v>0.10441930575664382</v>
      </c>
      <c r="BI90" s="10"/>
      <c r="BJ90" s="10">
        <f ca="1">BB90-$BB$6</f>
        <v>2.6865938379308119E-2</v>
      </c>
      <c r="BK90" s="10"/>
      <c r="BO90" t="s">
        <v>1</v>
      </c>
      <c r="BP90" s="1">
        <f t="shared" ref="BP90:BP92" ca="1" si="97">AR90</f>
        <v>0.1332861777239481</v>
      </c>
      <c r="BQ90" s="1">
        <f t="shared" ca="1" si="93"/>
        <v>0.43335691113802599</v>
      </c>
      <c r="BR90" s="1">
        <f t="shared" ca="1" si="93"/>
        <v>0.43335691113802594</v>
      </c>
      <c r="BS90" s="1">
        <f t="shared" si="93"/>
        <v>0</v>
      </c>
      <c r="BT90" s="1">
        <f t="shared" si="93"/>
        <v>0</v>
      </c>
      <c r="BW90" t="s">
        <v>1</v>
      </c>
      <c r="BX90" s="1">
        <f ca="1"/>
        <v>0.24107628055541219</v>
      </c>
      <c r="BY90" s="1">
        <f ca="1"/>
        <v>5.5293144176592202E-3</v>
      </c>
      <c r="BZ90" s="1">
        <f ca="1"/>
        <v>7.9470037476106602E-3</v>
      </c>
      <c r="CA90" s="1">
        <f ca="1"/>
        <v>1.7443085682825051E-2</v>
      </c>
      <c r="CB90" s="1">
        <f ca="1"/>
        <v>0.72800431559649315</v>
      </c>
      <c r="CE90" t="s">
        <v>1</v>
      </c>
      <c r="CF90" s="10">
        <f ca="1">MIN($CF$6+CD88,0)</f>
        <v>-1.2160743704359487</v>
      </c>
      <c r="CG90" s="10"/>
      <c r="CH90" s="10">
        <f ca="1">MAX($CH$6+CD88,0)</f>
        <v>0.14030375527859135</v>
      </c>
      <c r="CI90" s="10"/>
      <c r="CJ90" s="10"/>
      <c r="CM90" t="s">
        <v>1</v>
      </c>
      <c r="CN90" s="1">
        <f ca="1">_xlfn.NORM.S.DIST(CF90,1)</f>
        <v>0.11197829639307522</v>
      </c>
      <c r="CO90" s="1">
        <f ca="1">1-CN90-CP90</f>
        <v>0.44381170491109317</v>
      </c>
      <c r="CP90" s="1">
        <f ca="1">_xlfn.NORM.S.DIST(-CH90,1)</f>
        <v>0.44420999869583161</v>
      </c>
      <c r="CQ90" s="1">
        <v>0</v>
      </c>
      <c r="CR90" s="1">
        <v>0</v>
      </c>
      <c r="CU90" t="s">
        <v>1</v>
      </c>
      <c r="CV90" s="1">
        <f ca="1"/>
        <v>0.12802728787378076</v>
      </c>
      <c r="CW90" s="1">
        <f ca="1"/>
        <v>4.8826253853823587E-3</v>
      </c>
      <c r="CX90" s="1">
        <f ca="1"/>
        <v>7.6491709140349131E-3</v>
      </c>
      <c r="CY90" s="1">
        <f ca="1"/>
        <v>1.7573542102749411E-2</v>
      </c>
      <c r="CZ90" s="1">
        <f ca="1"/>
        <v>0.84186737372405251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6.1491631942153124E-2</v>
      </c>
      <c r="F91" s="1">
        <f ca="1">(1-G91)/3*2</f>
        <v>0.12298326388430625</v>
      </c>
      <c r="G91" s="1">
        <f ca="1">HLOOKUP(A87,Aibank_part!$2:$7,5,0)</f>
        <v>0.81552510417354063</v>
      </c>
      <c r="H91" s="1">
        <v>0</v>
      </c>
      <c r="K91" t="s">
        <v>0</v>
      </c>
      <c r="L91" s="1">
        <f t="shared" si="94"/>
        <v>0</v>
      </c>
      <c r="M91" s="1">
        <f t="shared" ca="1" si="90"/>
        <v>6.1491631942153124E-2</v>
      </c>
      <c r="N91" s="1">
        <f t="shared" ca="1" si="90"/>
        <v>0.12298326388430625</v>
      </c>
      <c r="O91" s="1">
        <f t="shared" ca="1" si="90"/>
        <v>0.81552510417354063</v>
      </c>
      <c r="P91" s="1">
        <f t="shared" si="90"/>
        <v>0</v>
      </c>
      <c r="S91" t="s">
        <v>0</v>
      </c>
      <c r="T91" s="1">
        <f t="shared" ca="1" si="95"/>
        <v>0</v>
      </c>
      <c r="U91" s="1">
        <f t="shared" ca="1" si="91"/>
        <v>6.1491631942153124E-2</v>
      </c>
      <c r="V91" s="1">
        <f t="shared" ca="1" si="91"/>
        <v>0.12298326388430625</v>
      </c>
      <c r="W91" s="1">
        <f t="shared" ca="1" si="91"/>
        <v>0.81552510417354063</v>
      </c>
      <c r="X91" s="1">
        <f t="shared" ca="1" si="91"/>
        <v>0</v>
      </c>
      <c r="AA91" t="s">
        <v>0</v>
      </c>
      <c r="AB91" s="1">
        <f t="shared" ca="1" si="96"/>
        <v>0</v>
      </c>
      <c r="AC91" s="1">
        <f t="shared" ca="1" si="92"/>
        <v>6.1491631942153124E-2</v>
      </c>
      <c r="AD91" s="1">
        <f t="shared" ca="1" si="92"/>
        <v>0.12298326388430625</v>
      </c>
      <c r="AE91" s="1">
        <f t="shared" ca="1" si="92"/>
        <v>0.81552510417354063</v>
      </c>
      <c r="AF91" s="1">
        <f t="shared" ca="1" si="92"/>
        <v>0</v>
      </c>
      <c r="AI91" t="s">
        <v>0</v>
      </c>
      <c r="AJ91" s="1">
        <v>0</v>
      </c>
      <c r="AK91" s="1">
        <f ca="1">IF(AC91="","",(SUM(AB91:AC91)))</f>
        <v>6.1491631942153124E-2</v>
      </c>
      <c r="AL91" s="1">
        <f ca="1">IFERROR(AD91,"")</f>
        <v>0.12298326388430625</v>
      </c>
      <c r="AM91" s="1">
        <f ca="1">IF(AE91="","",(SUM(AE91:AF91)))</f>
        <v>0.81552510417354063</v>
      </c>
      <c r="AN91" s="1">
        <v>0</v>
      </c>
      <c r="AP91" s="34">
        <f ca="1">IF(AL91&gt;=MAX(AK91,AM91),0,(MAX(AK91,AM91)-AL91)/(2*MAX(AK91,AM91)+MIN(AK91,AM91)))</f>
        <v>0.40917265606319519</v>
      </c>
      <c r="AQ91" t="s">
        <v>0</v>
      </c>
      <c r="AR91" s="1">
        <v>0</v>
      </c>
      <c r="AS91" s="1">
        <f ca="1">IF(AL91="",AS84,AK91*(1-$AP91))</f>
        <v>3.6330937574721917E-2</v>
      </c>
      <c r="AT91" s="1">
        <f ca="1">IF(AL91="",AT84,AL91+AK91*$AP91+AM91*$AP91)</f>
        <v>0.48183453121263897</v>
      </c>
      <c r="AU91" s="1">
        <f ca="1">IF(AL91="",AU84,AM91*(1-$AP91))</f>
        <v>0.48183453121263908</v>
      </c>
      <c r="AV91" s="1">
        <v>0</v>
      </c>
      <c r="AW91" s="1"/>
      <c r="AY91" t="s">
        <v>0</v>
      </c>
      <c r="AZ91" s="10"/>
      <c r="BA91" s="10">
        <f ca="1">_xlfn.NORM.S.INV(IF(AS91=0,0.01%,AS91))</f>
        <v>-1.7949486910819759</v>
      </c>
      <c r="BB91" s="10"/>
      <c r="BC91" s="10">
        <f ca="1">-_xlfn.NORM.S.INV(IF(AU91=0,0.01%,AU91))</f>
        <v>4.5549823809733853E-2</v>
      </c>
      <c r="BG91" t="s">
        <v>0</v>
      </c>
      <c r="BH91" s="10"/>
      <c r="BI91" s="10">
        <f ca="1">BA91-$BA$7</f>
        <v>5.4304458710642711E-2</v>
      </c>
      <c r="BJ91" s="10"/>
      <c r="BK91" s="10">
        <f ca="1">BC91-$BC$7</f>
        <v>5.168809569754039E-3</v>
      </c>
      <c r="BO91" t="s">
        <v>0</v>
      </c>
      <c r="BP91" s="1">
        <f t="shared" si="97"/>
        <v>0</v>
      </c>
      <c r="BQ91" s="1">
        <f t="shared" ca="1" si="93"/>
        <v>3.6330937574721917E-2</v>
      </c>
      <c r="BR91" s="1">
        <f t="shared" ca="1" si="93"/>
        <v>0.48183453121263897</v>
      </c>
      <c r="BS91" s="1">
        <f t="shared" ca="1" si="93"/>
        <v>0.48183453121263908</v>
      </c>
      <c r="BT91" s="1">
        <f t="shared" si="93"/>
        <v>0</v>
      </c>
      <c r="BW91" t="s">
        <v>0</v>
      </c>
      <c r="BX91" s="1">
        <f ca="1"/>
        <v>1.6503408655993854E-2</v>
      </c>
      <c r="BY91" s="1">
        <f ca="1"/>
        <v>6.4530798682589186E-4</v>
      </c>
      <c r="BZ91" s="1">
        <f ca="1"/>
        <v>1.9444885324840263E-3</v>
      </c>
      <c r="CA91" s="1">
        <f ca="1"/>
        <v>6.4116621917667382E-3</v>
      </c>
      <c r="CB91" s="1">
        <f ca="1"/>
        <v>0.97449513263292964</v>
      </c>
      <c r="CE91" t="s">
        <v>0</v>
      </c>
      <c r="CF91" s="10"/>
      <c r="CG91" s="10">
        <f ca="1">MIN($CG$7+CD88,0)</f>
        <v>-1.8499175215564483</v>
      </c>
      <c r="CH91" s="10"/>
      <c r="CI91" s="10">
        <f ca="1">MAX($CI$7+CD88,0)</f>
        <v>3.9716642476150164E-2</v>
      </c>
      <c r="CJ91" s="10"/>
      <c r="CM91" t="s">
        <v>0</v>
      </c>
      <c r="CN91" s="1">
        <v>0</v>
      </c>
      <c r="CO91" s="1">
        <f ca="1">_xlfn.NORM.S.DIST(CG91,1)</f>
        <v>3.2162719047767636E-2</v>
      </c>
      <c r="CP91" s="1">
        <f ca="1">1-CO91-CQ91</f>
        <v>0.48367776426819076</v>
      </c>
      <c r="CQ91" s="1">
        <f ca="1">_xlfn.NORM.S.DIST(-CI91,1)</f>
        <v>0.48415951668404156</v>
      </c>
      <c r="CR91" s="1">
        <v>0</v>
      </c>
      <c r="CU91" t="s">
        <v>0</v>
      </c>
      <c r="CV91" s="1">
        <f ca="1"/>
        <v>7.2043807030657296E-3</v>
      </c>
      <c r="CW91" s="1">
        <f ca="1"/>
        <v>4.7562384247206373E-4</v>
      </c>
      <c r="CX91" s="1">
        <f ca="1"/>
        <v>1.5519148585935606E-3</v>
      </c>
      <c r="CY91" s="1">
        <f ca="1"/>
        <v>5.4704912692452382E-3</v>
      </c>
      <c r="CZ91" s="1">
        <f ca="1"/>
        <v>0.98529758932662359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2.3775532141486977E-2</v>
      </c>
      <c r="G92" s="1">
        <f ca="1">(1-H92)/3*2</f>
        <v>4.7551064282973954E-2</v>
      </c>
      <c r="H92" s="1">
        <f ca="1">MIN(HLOOKUP(A87,Aibank_part!$2:$7,6,0),1)</f>
        <v>0.92867340357553907</v>
      </c>
      <c r="K92" t="s">
        <v>42</v>
      </c>
      <c r="L92" s="1">
        <f t="shared" si="94"/>
        <v>0</v>
      </c>
      <c r="M92" s="1">
        <f t="shared" si="90"/>
        <v>0</v>
      </c>
      <c r="N92" s="1">
        <f t="shared" ca="1" si="90"/>
        <v>2.3775532141486977E-2</v>
      </c>
      <c r="O92" s="1">
        <f t="shared" ca="1" si="90"/>
        <v>4.7551064282973954E-2</v>
      </c>
      <c r="P92" s="1">
        <f t="shared" ca="1" si="90"/>
        <v>0.92867340357553907</v>
      </c>
      <c r="S92" t="s">
        <v>42</v>
      </c>
      <c r="T92" s="1">
        <f t="shared" ca="1" si="95"/>
        <v>0</v>
      </c>
      <c r="U92" s="1">
        <f t="shared" ca="1" si="91"/>
        <v>0</v>
      </c>
      <c r="V92" s="1">
        <f t="shared" ca="1" si="91"/>
        <v>2.3775532141486977E-2</v>
      </c>
      <c r="W92" s="1">
        <f t="shared" ca="1" si="91"/>
        <v>4.7551064282973954E-2</v>
      </c>
      <c r="X92" s="1">
        <f t="shared" ca="1" si="91"/>
        <v>0.92867340357553907</v>
      </c>
      <c r="AA92" t="s">
        <v>42</v>
      </c>
      <c r="AB92" s="1">
        <f t="shared" ca="1" si="96"/>
        <v>0</v>
      </c>
      <c r="AC92" s="1">
        <f t="shared" ca="1" si="92"/>
        <v>0</v>
      </c>
      <c r="AD92" s="1">
        <f t="shared" ca="1" si="92"/>
        <v>2.3775532141486977E-2</v>
      </c>
      <c r="AE92" s="1">
        <f t="shared" ca="1" si="92"/>
        <v>4.7551064282973954E-2</v>
      </c>
      <c r="AF92" s="1">
        <f t="shared" ca="1" si="92"/>
        <v>0.92867340357553907</v>
      </c>
      <c r="AI92" t="s">
        <v>42</v>
      </c>
      <c r="AJ92" s="1">
        <v>0</v>
      </c>
      <c r="AK92" s="1">
        <v>0</v>
      </c>
      <c r="AL92" s="1">
        <f ca="1">IF(AD92="","",(SUM(AB92:AD92)))</f>
        <v>2.3775532141486977E-2</v>
      </c>
      <c r="AM92" s="1">
        <f ca="1">IFERROR(AE92,"")</f>
        <v>4.7551064282973954E-2</v>
      </c>
      <c r="AN92" s="1">
        <f ca="1">IF(AF92="","",(SUM(AF92)))</f>
        <v>0.92867340357553907</v>
      </c>
      <c r="AP92" s="34">
        <f ca="1">IF(AM92&gt;=MAX(AL92,AN92),0,(MAX(AL92,AN92)-AM92)/(2*MAX(AL92,AN92)+MIN(AL92,AN92)))</f>
        <v>0.46840246425648707</v>
      </c>
      <c r="AQ92" t="s">
        <v>42</v>
      </c>
      <c r="AR92" s="1">
        <v>0</v>
      </c>
      <c r="AS92" s="1">
        <v>0</v>
      </c>
      <c r="AT92" s="1">
        <f ca="1">IF(AM92="",AT85,AL92*(1-$AP92))</f>
        <v>1.2639014297405165E-2</v>
      </c>
      <c r="AU92" s="1">
        <f ca="1">IF(AM92="",AU85,AM92+AL92*$AP92+AN92*$AP92)</f>
        <v>0.49368049285129739</v>
      </c>
      <c r="AV92" s="1">
        <f ca="1">IF(AM92="",AV85,AN92*(1-$AP92))</f>
        <v>0.4936804928512975</v>
      </c>
      <c r="AW92" s="1"/>
      <c r="AY92" t="s">
        <v>42</v>
      </c>
      <c r="AZ92" s="10"/>
      <c r="BA92" s="10"/>
      <c r="BB92" s="10">
        <f ca="1">_xlfn.NORM.S.INV(IF(AT92=0,0.01%,AT92))</f>
        <v>-2.237127186122148</v>
      </c>
      <c r="BC92" s="10"/>
      <c r="BD92" s="10">
        <f ca="1">-_xlfn.NORM.S.INV(IF(AV92=0,0.01%,AV92))</f>
        <v>1.5841317831854607E-2</v>
      </c>
      <c r="BG92" t="s">
        <v>42</v>
      </c>
      <c r="BH92" s="10"/>
      <c r="BI92" s="10"/>
      <c r="BJ92" s="10">
        <f ca="1">BB92-$BB$8</f>
        <v>-3.3577336461132479E-2</v>
      </c>
      <c r="BK92" s="10"/>
      <c r="BL92" s="10">
        <f ca="1">BD92-$BD$8</f>
        <v>-1.427713621067226E-3</v>
      </c>
      <c r="BO92" t="s">
        <v>42</v>
      </c>
      <c r="BP92" s="1">
        <f t="shared" si="97"/>
        <v>0</v>
      </c>
      <c r="BQ92" s="1">
        <f t="shared" si="93"/>
        <v>0</v>
      </c>
      <c r="BR92" s="1">
        <f t="shared" ca="1" si="93"/>
        <v>1.2639014297405165E-2</v>
      </c>
      <c r="BS92" s="1">
        <f t="shared" ca="1" si="93"/>
        <v>0.49368049285129739</v>
      </c>
      <c r="BT92" s="1">
        <f t="shared" ca="1" si="93"/>
        <v>0.4936804928512975</v>
      </c>
      <c r="BW92" t="s">
        <v>42</v>
      </c>
      <c r="BX92" s="1">
        <f ca="1"/>
        <v>4.3949195463968325E-4</v>
      </c>
      <c r="BY92" s="1">
        <f ca="1"/>
        <v>4.3953118568222268E-5</v>
      </c>
      <c r="BZ92" s="1">
        <f ca="1"/>
        <v>2.0312984757782973E-4</v>
      </c>
      <c r="CA92" s="1">
        <f ca="1"/>
        <v>8.2279005374118175E-4</v>
      </c>
      <c r="CB92" s="1">
        <f ca="1"/>
        <v>0.99849063502547319</v>
      </c>
      <c r="CE92" t="s">
        <v>42</v>
      </c>
      <c r="CF92" s="10"/>
      <c r="CG92" s="10"/>
      <c r="CH92" s="10">
        <f ca="1">MIN($CH$8+CD88,0)</f>
        <v>-2.204214221424845</v>
      </c>
      <c r="CI92" s="10"/>
      <c r="CJ92" s="10">
        <f ca="1">MAX($CJ$8+CD88,0)</f>
        <v>1.6604659689092183E-2</v>
      </c>
      <c r="CM92" t="s">
        <v>42</v>
      </c>
      <c r="CN92" s="1">
        <v>0</v>
      </c>
      <c r="CO92" s="1">
        <v>0</v>
      </c>
      <c r="CP92" s="1">
        <f ca="1">_xlfn.NORM.S.DIST(CH92,1)</f>
        <v>1.3754641045422103E-2</v>
      </c>
      <c r="CQ92" s="1">
        <f ca="1">1-CP92-CR92</f>
        <v>0.49286935536594573</v>
      </c>
      <c r="CR92" s="1">
        <f ca="1">_xlfn.NORM.S.DIST(-CJ92,1)</f>
        <v>0.49337600358863215</v>
      </c>
      <c r="CU92" t="s">
        <v>42</v>
      </c>
      <c r="CV92" s="1">
        <f ca="1"/>
        <v>1.7789829563157099E-4</v>
      </c>
      <c r="CW92" s="1">
        <f ca="1"/>
        <v>2.7573139018856595E-5</v>
      </c>
      <c r="CX92" s="1">
        <f ca="1"/>
        <v>1.3783218239932368E-4</v>
      </c>
      <c r="CY92" s="1">
        <f ca="1"/>
        <v>6.31207140354612E-4</v>
      </c>
      <c r="CZ92" s="1">
        <f ca="1"/>
        <v>0.9990254892425956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>
        <f ca="1"/>
        <v>0</v>
      </c>
      <c r="CW93" s="1">
        <f ca="1"/>
        <v>0</v>
      </c>
      <c r="CX93" s="1">
        <f ca="1"/>
        <v>0</v>
      </c>
      <c r="CY93" s="1">
        <f ca="1"/>
        <v>0</v>
      </c>
      <c r="CZ93" s="1">
        <f ca="1"/>
        <v>1</v>
      </c>
    </row>
    <row r="94" spans="1:104">
      <c r="A94" s="9">
        <f ca="1">IF(RIGHT(A87,2)="12",(VALUE(LEFT(A87,4))+1)*100+1,A87+1)</f>
        <v>201902</v>
      </c>
      <c r="J94" s="9">
        <f ca="1">$A94</f>
        <v>201902</v>
      </c>
      <c r="R94" s="9">
        <f ca="1">$A94</f>
        <v>201902</v>
      </c>
      <c r="Z94" s="9">
        <f ca="1">$A94</f>
        <v>201902</v>
      </c>
      <c r="AH94" s="9">
        <f ca="1">$A94</f>
        <v>201902</v>
      </c>
      <c r="AP94" s="9">
        <f ca="1">$A94</f>
        <v>201902</v>
      </c>
      <c r="AX94" s="9">
        <f ca="1">$A94</f>
        <v>201902</v>
      </c>
      <c r="BF94" s="9">
        <f ca="1">$A94</f>
        <v>201902</v>
      </c>
    </row>
    <row r="95" spans="1:104">
      <c r="A95" s="11"/>
      <c r="C95" t="s">
        <v>33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2.407939298050954E-2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0.94017374088422534</v>
      </c>
      <c r="E96" s="1">
        <f ca="1">HLOOKUP(A94,Aibank_part!$2:$7,3,0)</f>
        <v>9.8262591157746351E-3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0.94017374088422534</v>
      </c>
      <c r="M96" s="1">
        <f t="shared" ref="M96:P99" ca="1" si="98">IF(TYPE(E96)=1,IF(E96&gt;100%,100%,IF(E96&lt;0,0,E96)),E96)</f>
        <v>9.8262591157746351E-3</v>
      </c>
      <c r="N96" s="1">
        <f t="shared" si="98"/>
        <v>0</v>
      </c>
      <c r="O96" s="1">
        <f t="shared" si="98"/>
        <v>0</v>
      </c>
      <c r="P96" s="1">
        <f t="shared" si="98"/>
        <v>0</v>
      </c>
      <c r="S96" t="s">
        <v>2</v>
      </c>
      <c r="T96" s="1">
        <f ca="1">IFERROR(L96/SUM($L96:$P96),"")</f>
        <v>0.98965656935181623</v>
      </c>
      <c r="U96" s="1">
        <f t="shared" ref="U96:X99" ca="1" si="99">IFERROR(M96/SUM($L96:$P96),"")</f>
        <v>1.0343430648183827E-2</v>
      </c>
      <c r="V96" s="1">
        <f t="shared" ca="1" si="99"/>
        <v>0</v>
      </c>
      <c r="W96" s="1">
        <f t="shared" ca="1" si="99"/>
        <v>0</v>
      </c>
      <c r="X96" s="1">
        <f t="shared" ca="1" si="99"/>
        <v>0</v>
      </c>
      <c r="AA96" t="s">
        <v>2</v>
      </c>
      <c r="AB96" s="1">
        <f ca="1">IFERROR(T96,"")</f>
        <v>0.98965656935181623</v>
      </c>
      <c r="AC96" s="1">
        <f t="shared" ref="AC96:AF99" ca="1" si="100">IFERROR(U96,"")</f>
        <v>1.0343430648183827E-2</v>
      </c>
      <c r="AD96" s="1">
        <f t="shared" ca="1" si="100"/>
        <v>0</v>
      </c>
      <c r="AE96" s="1">
        <f t="shared" ca="1" si="100"/>
        <v>0</v>
      </c>
      <c r="AF96" s="1">
        <f t="shared" ca="1" si="100"/>
        <v>0</v>
      </c>
      <c r="AI96" t="s">
        <v>2</v>
      </c>
      <c r="AJ96" s="1">
        <f ca="1">IFERROR(AB96,"")</f>
        <v>0.98965656935181623</v>
      </c>
      <c r="AK96" s="1">
        <f ca="1">IF(AC96="","",SUM(AC96:AF96))</f>
        <v>1.0343430648183827E-2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0.98965656935181623</v>
      </c>
      <c r="AS96" s="1">
        <f ca="1">IF(AK96="",AS89,MIN(AK96,50%))</f>
        <v>1.0343430648183827E-2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2.3136512267058809</v>
      </c>
      <c r="BB96" s="10"/>
      <c r="BC96" s="10"/>
      <c r="BG96" t="s">
        <v>2</v>
      </c>
      <c r="BH96" s="10"/>
      <c r="BI96" s="10">
        <f ca="1">BA96-$BA$5</f>
        <v>0.18750386914188155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0.14460790218977237</v>
      </c>
      <c r="E97" s="1">
        <f ca="1">(1-F97)/3*2</f>
        <v>0.28921580437954475</v>
      </c>
      <c r="F97" s="1">
        <f ca="1">HLOOKUP(A94,Aibank_part!$2:$7,4,0)</f>
        <v>0.56617629343068288</v>
      </c>
      <c r="G97" s="1">
        <v>0</v>
      </c>
      <c r="H97" s="1">
        <v>0</v>
      </c>
      <c r="K97" t="s">
        <v>1</v>
      </c>
      <c r="L97" s="1">
        <f t="shared" ref="L97:L99" ca="1" si="101">IF(TYPE(D97)=1,IF(D97&gt;100%,100%,IF(D97&lt;0,0,D97)),D97)</f>
        <v>0.14460790218977237</v>
      </c>
      <c r="M97" s="1">
        <f t="shared" ca="1" si="98"/>
        <v>0.28921580437954475</v>
      </c>
      <c r="N97" s="1">
        <f t="shared" ca="1" si="98"/>
        <v>0.56617629343068288</v>
      </c>
      <c r="O97" s="1">
        <f t="shared" si="98"/>
        <v>0</v>
      </c>
      <c r="P97" s="1">
        <f t="shared" si="98"/>
        <v>0</v>
      </c>
      <c r="S97" t="s">
        <v>1</v>
      </c>
      <c r="T97" s="1">
        <f t="shared" ref="T97:T99" ca="1" si="102">IFERROR(L97/SUM($L97:$P97),"")</f>
        <v>0.14460790218977237</v>
      </c>
      <c r="U97" s="1">
        <f t="shared" ca="1" si="99"/>
        <v>0.28921580437954475</v>
      </c>
      <c r="V97" s="1">
        <f t="shared" ca="1" si="99"/>
        <v>0.56617629343068288</v>
      </c>
      <c r="W97" s="1">
        <f t="shared" ca="1" si="99"/>
        <v>0</v>
      </c>
      <c r="X97" s="1">
        <f t="shared" ca="1" si="99"/>
        <v>0</v>
      </c>
      <c r="AA97" t="s">
        <v>1</v>
      </c>
      <c r="AB97" s="1">
        <f t="shared" ref="AB97:AB99" ca="1" si="103">IFERROR(T97,"")</f>
        <v>0.14460790218977237</v>
      </c>
      <c r="AC97" s="1">
        <f t="shared" ca="1" si="100"/>
        <v>0.28921580437954475</v>
      </c>
      <c r="AD97" s="1">
        <f t="shared" ca="1" si="100"/>
        <v>0.56617629343068288</v>
      </c>
      <c r="AE97" s="1">
        <f t="shared" ca="1" si="100"/>
        <v>0</v>
      </c>
      <c r="AF97" s="1">
        <f t="shared" ca="1" si="100"/>
        <v>0</v>
      </c>
      <c r="AI97" t="s">
        <v>1</v>
      </c>
      <c r="AJ97" s="1">
        <f ca="1">IF(AB97="","",(SUM(AB97)))</f>
        <v>0.14460790218977237</v>
      </c>
      <c r="AK97" s="1">
        <f ca="1">IFERROR(AC97,"")</f>
        <v>0.28921580437954475</v>
      </c>
      <c r="AL97" s="1">
        <f ca="1">IF(AD97="","",(SUM(AD97:AF97)))</f>
        <v>0.56617629343068288</v>
      </c>
      <c r="AM97" s="1">
        <v>0</v>
      </c>
      <c r="AN97" s="1">
        <v>0</v>
      </c>
      <c r="AP97" s="34">
        <f ca="1">IF(AK97&gt;=MAX(AJ97,AL97),0,(MAX(AJ97,AL97)-AK97)/(2*MAX(AJ97,AL97)+MIN(AJ97,AL97)))</f>
        <v>0.21689041393672029</v>
      </c>
      <c r="AQ97" t="s">
        <v>1</v>
      </c>
      <c r="AR97" s="1">
        <f ca="1">IF(AK97="",AR90,AJ97*(1-$AP97))</f>
        <v>0.11324383442531188</v>
      </c>
      <c r="AS97" s="1">
        <f ca="1">IF(AK97="",AS90,AK97+AJ97*$AP97+AL97*$AP97)</f>
        <v>0.44337808278734403</v>
      </c>
      <c r="AT97" s="1">
        <f ca="1">IF(AK97="",AT90,AL97*(1-$AP97))</f>
        <v>0.44337808278734409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-1.2094560952989424</v>
      </c>
      <c r="BA97" s="10"/>
      <c r="BB97" s="10">
        <f ca="1">-_xlfn.NORM.S.INV(IF(AT97=0,0.01%,AT97))</f>
        <v>0.14240999804938179</v>
      </c>
      <c r="BC97" s="10"/>
      <c r="BG97" t="s">
        <v>1</v>
      </c>
      <c r="BH97" s="10">
        <f ca="1">AZ97-$AZ$6</f>
        <v>5.9539033731765834E-3</v>
      </c>
      <c r="BI97" s="10"/>
      <c r="BJ97" s="10">
        <f ca="1">BB97-$BB$6</f>
        <v>1.4418710069607765E-3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4.7399217689875282E-2</v>
      </c>
      <c r="F98" s="1">
        <f ca="1">(1-G98)/3*2</f>
        <v>9.4798435379750565E-2</v>
      </c>
      <c r="G98" s="1">
        <f ca="1">HLOOKUP(A94,Aibank_part!$2:$7,5,0)</f>
        <v>0.85780234693037416</v>
      </c>
      <c r="H98" s="1">
        <v>0</v>
      </c>
      <c r="K98" t="s">
        <v>0</v>
      </c>
      <c r="L98" s="1">
        <f t="shared" si="101"/>
        <v>0</v>
      </c>
      <c r="M98" s="1">
        <f t="shared" ca="1" si="98"/>
        <v>4.7399217689875282E-2</v>
      </c>
      <c r="N98" s="1">
        <f t="shared" ca="1" si="98"/>
        <v>9.4798435379750565E-2</v>
      </c>
      <c r="O98" s="1">
        <f t="shared" ca="1" si="98"/>
        <v>0.85780234693037416</v>
      </c>
      <c r="P98" s="1">
        <f t="shared" si="98"/>
        <v>0</v>
      </c>
      <c r="S98" t="s">
        <v>0</v>
      </c>
      <c r="T98" s="1">
        <f t="shared" ca="1" si="102"/>
        <v>0</v>
      </c>
      <c r="U98" s="1">
        <f t="shared" ca="1" si="99"/>
        <v>4.7399217689875282E-2</v>
      </c>
      <c r="V98" s="1">
        <f t="shared" ca="1" si="99"/>
        <v>9.4798435379750565E-2</v>
      </c>
      <c r="W98" s="1">
        <f t="shared" ca="1" si="99"/>
        <v>0.85780234693037416</v>
      </c>
      <c r="X98" s="1">
        <f t="shared" ca="1" si="99"/>
        <v>0</v>
      </c>
      <c r="AA98" t="s">
        <v>0</v>
      </c>
      <c r="AB98" s="1">
        <f t="shared" ca="1" si="103"/>
        <v>0</v>
      </c>
      <c r="AC98" s="1">
        <f t="shared" ca="1" si="100"/>
        <v>4.7399217689875282E-2</v>
      </c>
      <c r="AD98" s="1">
        <f t="shared" ca="1" si="100"/>
        <v>9.4798435379750565E-2</v>
      </c>
      <c r="AE98" s="1">
        <f t="shared" ca="1" si="100"/>
        <v>0.85780234693037416</v>
      </c>
      <c r="AF98" s="1">
        <f t="shared" ca="1" si="100"/>
        <v>0</v>
      </c>
      <c r="AI98" t="s">
        <v>0</v>
      </c>
      <c r="AJ98" s="1">
        <v>0</v>
      </c>
      <c r="AK98" s="1">
        <f ca="1">IF(AC98="","",(SUM(AB98:AC98)))</f>
        <v>4.7399217689875282E-2</v>
      </c>
      <c r="AL98" s="1">
        <f ca="1">IFERROR(AD98,"")</f>
        <v>9.4798435379750565E-2</v>
      </c>
      <c r="AM98" s="1">
        <f ca="1">IF(AE98="","",(SUM(AE98:AF98)))</f>
        <v>0.85780234693037416</v>
      </c>
      <c r="AN98" s="1">
        <v>0</v>
      </c>
      <c r="AP98" s="34">
        <f ca="1">IF(AL98&gt;=MAX(AK98,AM98),0,(MAX(AK98,AM98)-AL98)/(2*MAX(AK98,AM98)+MIN(AK98,AM98)))</f>
        <v>0.43278628399612284</v>
      </c>
      <c r="AQ98" t="s">
        <v>0</v>
      </c>
      <c r="AR98" s="1">
        <v>0</v>
      </c>
      <c r="AS98" s="1">
        <f ca="1">IF(AL98="",AS91,AK98*(1-$AP98))</f>
        <v>2.6885486401550869E-2</v>
      </c>
      <c r="AT98" s="1">
        <f ca="1">IF(AL98="",AT91,AL98+AK98*$AP98+AM98*$AP98)</f>
        <v>0.48655725679922457</v>
      </c>
      <c r="AU98" s="1">
        <f ca="1">IF(AL98="",AU91,AM98*(1-$AP98))</f>
        <v>0.48655725679922457</v>
      </c>
      <c r="AV98" s="1">
        <v>0</v>
      </c>
      <c r="AW98" s="1"/>
      <c r="AY98" t="s">
        <v>0</v>
      </c>
      <c r="AZ98" s="10"/>
      <c r="BA98" s="10">
        <f ca="1">_xlfn.NORM.S.INV(IF(AS98=0,0.01%,AS98))</f>
        <v>-1.9286770038685341</v>
      </c>
      <c r="BB98" s="10"/>
      <c r="BC98" s="10">
        <f ca="1">-_xlfn.NORM.S.INV(IF(AU98=0,0.01%,AU98))</f>
        <v>3.3702339229366114E-2</v>
      </c>
      <c r="BG98" t="s">
        <v>0</v>
      </c>
      <c r="BH98" s="10"/>
      <c r="BI98" s="10">
        <f ca="1">BA98-$BA$7</f>
        <v>-7.9423854075915568E-2</v>
      </c>
      <c r="BJ98" s="10"/>
      <c r="BK98" s="10">
        <f ca="1">BC98-$BC$7</f>
        <v>-6.6786750106136994E-3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2.9488319009062198E-2</v>
      </c>
      <c r="G99" s="1">
        <f ca="1">(1-H99)/3*2</f>
        <v>5.8976638018124396E-2</v>
      </c>
      <c r="H99" s="1">
        <f ca="1">MIN(HLOOKUP(A94,Aibank_part!$2:$7,6,0),1)</f>
        <v>0.9115350429728134</v>
      </c>
      <c r="K99" t="s">
        <v>42</v>
      </c>
      <c r="L99" s="1">
        <f t="shared" si="101"/>
        <v>0</v>
      </c>
      <c r="M99" s="1">
        <f t="shared" si="98"/>
        <v>0</v>
      </c>
      <c r="N99" s="1">
        <f t="shared" ca="1" si="98"/>
        <v>2.9488319009062198E-2</v>
      </c>
      <c r="O99" s="1">
        <f t="shared" ca="1" si="98"/>
        <v>5.8976638018124396E-2</v>
      </c>
      <c r="P99" s="1">
        <f t="shared" ca="1" si="98"/>
        <v>0.9115350429728134</v>
      </c>
      <c r="S99" t="s">
        <v>42</v>
      </c>
      <c r="T99" s="1">
        <f t="shared" ca="1" si="102"/>
        <v>0</v>
      </c>
      <c r="U99" s="1">
        <f t="shared" ca="1" si="99"/>
        <v>0</v>
      </c>
      <c r="V99" s="1">
        <f t="shared" ca="1" si="99"/>
        <v>2.9488319009062198E-2</v>
      </c>
      <c r="W99" s="1">
        <f t="shared" ca="1" si="99"/>
        <v>5.8976638018124396E-2</v>
      </c>
      <c r="X99" s="1">
        <f t="shared" ca="1" si="99"/>
        <v>0.9115350429728134</v>
      </c>
      <c r="AA99" t="s">
        <v>42</v>
      </c>
      <c r="AB99" s="1">
        <f t="shared" ca="1" si="103"/>
        <v>0</v>
      </c>
      <c r="AC99" s="1">
        <f t="shared" ca="1" si="100"/>
        <v>0</v>
      </c>
      <c r="AD99" s="1">
        <f t="shared" ca="1" si="100"/>
        <v>2.9488319009062198E-2</v>
      </c>
      <c r="AE99" s="1">
        <f t="shared" ca="1" si="100"/>
        <v>5.8976638018124396E-2</v>
      </c>
      <c r="AF99" s="1">
        <f t="shared" ca="1" si="100"/>
        <v>0.9115350429728134</v>
      </c>
      <c r="AI99" t="s">
        <v>42</v>
      </c>
      <c r="AJ99" s="1">
        <v>0</v>
      </c>
      <c r="AK99" s="1">
        <v>0</v>
      </c>
      <c r="AL99" s="1">
        <f ca="1">IF(AD99="","",(SUM(AB99:AD99)))</f>
        <v>2.9488319009062198E-2</v>
      </c>
      <c r="AM99" s="1">
        <f ca="1">IFERROR(AE99,"")</f>
        <v>5.8976638018124396E-2</v>
      </c>
      <c r="AN99" s="1">
        <f ca="1">IF(AF99="","",(SUM(AF99)))</f>
        <v>0.9115350429728134</v>
      </c>
      <c r="AP99" s="34">
        <f ca="1">IF(AM99&gt;=MAX(AL99,AN99),0,(MAX(AL99,AN99)-AM99)/(2*MAX(AL99,AN99)+MIN(AL99,AN99)))</f>
        <v>0.46020595230601724</v>
      </c>
      <c r="AQ99" t="s">
        <v>42</v>
      </c>
      <c r="AR99" s="1">
        <v>0</v>
      </c>
      <c r="AS99" s="1">
        <v>0</v>
      </c>
      <c r="AT99" s="1">
        <f ca="1">IF(AM99="",AT92,AL99*(1-$AP99))</f>
        <v>1.59176190775931E-2</v>
      </c>
      <c r="AU99" s="1">
        <f ca="1">IF(AM99="",AU92,AM99+AL99*$AP99+AN99*$AP99)</f>
        <v>0.49204119046120343</v>
      </c>
      <c r="AV99" s="1">
        <f ca="1">IF(AM99="",AV92,AN99*(1-$AP99))</f>
        <v>0.49204119046120348</v>
      </c>
      <c r="AW99" s="1"/>
      <c r="AY99" t="s">
        <v>42</v>
      </c>
      <c r="AZ99" s="10"/>
      <c r="BA99" s="10"/>
      <c r="BB99" s="10">
        <f ca="1">_xlfn.NORM.S.INV(IF(AT99=0,0.01%,AT99))</f>
        <v>-2.1464732823006734</v>
      </c>
      <c r="BC99" s="10"/>
      <c r="BD99" s="10">
        <f ca="1">-_xlfn.NORM.S.INV(IF(AV99=0,0.01%,AV99))</f>
        <v>1.9951100520656802E-2</v>
      </c>
      <c r="BG99" t="s">
        <v>42</v>
      </c>
      <c r="BH99" s="10"/>
      <c r="BI99" s="10"/>
      <c r="BJ99" s="10">
        <f ca="1">BB99-$BB$8</f>
        <v>5.7076567360342167E-2</v>
      </c>
      <c r="BK99" s="10"/>
      <c r="BL99" s="10">
        <f ca="1">BD99-$BD$8</f>
        <v>2.6820690677349691E-3</v>
      </c>
    </row>
    <row r="101" spans="1:64">
      <c r="A101" s="9">
        <f ca="1">IF(RIGHT(A94,2)="12",(VALUE(LEFT(A94,4))+1)*100+1,A94+1)</f>
        <v>201903</v>
      </c>
      <c r="J101" s="9">
        <f ca="1">$A101</f>
        <v>201903</v>
      </c>
      <c r="R101" s="9">
        <f ca="1">$A101</f>
        <v>201903</v>
      </c>
      <c r="Z101" s="9">
        <f ca="1">$A101</f>
        <v>201903</v>
      </c>
      <c r="AH101" s="9">
        <f ca="1">$A101</f>
        <v>201903</v>
      </c>
      <c r="AP101" s="9">
        <f ca="1">$A101</f>
        <v>201903</v>
      </c>
      <c r="AX101" s="9">
        <f ca="1">$A101</f>
        <v>201903</v>
      </c>
      <c r="BF101" s="9">
        <f ca="1">$A101</f>
        <v>201903</v>
      </c>
    </row>
    <row r="102" spans="1:64">
      <c r="A102" s="11"/>
      <c r="C102" t="s">
        <v>33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0.12514270646269718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0.94126991961567008</v>
      </c>
      <c r="E103" s="1">
        <f ca="1">HLOOKUP(A101,Aibank_part!$2:$7,3,0)</f>
        <v>8.7300803843298799E-3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0.94126991961567008</v>
      </c>
      <c r="M103" s="1">
        <f t="shared" ref="M103:P106" ca="1" si="104">IF(TYPE(E103)=1,IF(E103&gt;100%,100%,IF(E103&lt;0,0,E103)),E103)</f>
        <v>8.7300803843298799E-3</v>
      </c>
      <c r="N103" s="1">
        <f t="shared" si="104"/>
        <v>0</v>
      </c>
      <c r="O103" s="1">
        <f t="shared" si="104"/>
        <v>0</v>
      </c>
      <c r="P103" s="1">
        <f t="shared" si="104"/>
        <v>0</v>
      </c>
      <c r="S103" t="s">
        <v>2</v>
      </c>
      <c r="T103" s="1">
        <f ca="1">IFERROR(L103/SUM($L103:$P103),"")</f>
        <v>0.99081044170070542</v>
      </c>
      <c r="U103" s="1">
        <f t="shared" ref="U103:X106" ca="1" si="105">IFERROR(M103/SUM($L103:$P103),"")</f>
        <v>9.1895582992946104E-3</v>
      </c>
      <c r="V103" s="1">
        <f t="shared" ca="1" si="105"/>
        <v>0</v>
      </c>
      <c r="W103" s="1">
        <f t="shared" ca="1" si="105"/>
        <v>0</v>
      </c>
      <c r="X103" s="1">
        <f t="shared" ca="1" si="105"/>
        <v>0</v>
      </c>
      <c r="AA103" t="s">
        <v>2</v>
      </c>
      <c r="AB103" s="1">
        <f ca="1">IFERROR(T103,"")</f>
        <v>0.99081044170070542</v>
      </c>
      <c r="AC103" s="1">
        <f t="shared" ref="AC103:AF106" ca="1" si="106">IFERROR(U103,"")</f>
        <v>9.1895582992946104E-3</v>
      </c>
      <c r="AD103" s="1">
        <f t="shared" ca="1" si="106"/>
        <v>0</v>
      </c>
      <c r="AE103" s="1">
        <f t="shared" ca="1" si="106"/>
        <v>0</v>
      </c>
      <c r="AF103" s="1">
        <f t="shared" ca="1" si="106"/>
        <v>0</v>
      </c>
      <c r="AI103" t="s">
        <v>2</v>
      </c>
      <c r="AJ103" s="1">
        <f ca="1">IFERROR(AB103,"")</f>
        <v>0.99081044170070542</v>
      </c>
      <c r="AK103" s="1">
        <f ca="1">IF(AC103="","",SUM(AC103:AF103))</f>
        <v>9.1895582992946104E-3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0.99081044170070542</v>
      </c>
      <c r="AS103" s="1">
        <f ca="1">IF(AK103="",AS96,MIN(AK103,50%))</f>
        <v>9.1895582992946104E-3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2.3578904357122661</v>
      </c>
      <c r="BB103" s="10"/>
      <c r="BC103" s="10"/>
      <c r="BG103" t="s">
        <v>2</v>
      </c>
      <c r="BH103" s="10"/>
      <c r="BI103" s="10">
        <f ca="1">BA103-$BA$5</f>
        <v>0.23174307814826678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0.16922354288224897</v>
      </c>
      <c r="E104" s="1">
        <f ca="1">(1-F104)/3*2</f>
        <v>0.33844708576449795</v>
      </c>
      <c r="F104" s="1">
        <f ca="1">HLOOKUP(A101,Aibank_part!$2:$7,4,0)</f>
        <v>0.49232937135325305</v>
      </c>
      <c r="G104" s="1">
        <v>0</v>
      </c>
      <c r="H104" s="1">
        <v>0</v>
      </c>
      <c r="K104" t="s">
        <v>1</v>
      </c>
      <c r="L104" s="1">
        <f t="shared" ref="L104:L106" ca="1" si="107">IF(TYPE(D104)=1,IF(D104&gt;100%,100%,IF(D104&lt;0,0,D104)),D104)</f>
        <v>0.16922354288224897</v>
      </c>
      <c r="M104" s="1">
        <f t="shared" ca="1" si="104"/>
        <v>0.33844708576449795</v>
      </c>
      <c r="N104" s="1">
        <f t="shared" ca="1" si="104"/>
        <v>0.49232937135325305</v>
      </c>
      <c r="O104" s="1">
        <f t="shared" si="104"/>
        <v>0</v>
      </c>
      <c r="P104" s="1">
        <f t="shared" si="104"/>
        <v>0</v>
      </c>
      <c r="S104" t="s">
        <v>1</v>
      </c>
      <c r="T104" s="1">
        <f t="shared" ref="T104:T106" ca="1" si="108">IFERROR(L104/SUM($L104:$P104),"")</f>
        <v>0.16922354288224897</v>
      </c>
      <c r="U104" s="1">
        <f t="shared" ca="1" si="105"/>
        <v>0.33844708576449795</v>
      </c>
      <c r="V104" s="1">
        <f t="shared" ca="1" si="105"/>
        <v>0.49232937135325305</v>
      </c>
      <c r="W104" s="1">
        <f t="shared" ca="1" si="105"/>
        <v>0</v>
      </c>
      <c r="X104" s="1">
        <f t="shared" ca="1" si="105"/>
        <v>0</v>
      </c>
      <c r="AA104" t="s">
        <v>1</v>
      </c>
      <c r="AB104" s="1">
        <f t="shared" ref="AB104:AB106" ca="1" si="109">IFERROR(T104,"")</f>
        <v>0.16922354288224897</v>
      </c>
      <c r="AC104" s="1">
        <f t="shared" ca="1" si="106"/>
        <v>0.33844708576449795</v>
      </c>
      <c r="AD104" s="1">
        <f t="shared" ca="1" si="106"/>
        <v>0.49232937135325305</v>
      </c>
      <c r="AE104" s="1">
        <f t="shared" ca="1" si="106"/>
        <v>0</v>
      </c>
      <c r="AF104" s="1">
        <f t="shared" ca="1" si="106"/>
        <v>0</v>
      </c>
      <c r="AI104" t="s">
        <v>1</v>
      </c>
      <c r="AJ104" s="1">
        <f ca="1">IF(AB104="","",(SUM(AB104)))</f>
        <v>0.16922354288224897</v>
      </c>
      <c r="AK104" s="1">
        <f ca="1">IFERROR(AC104,"")</f>
        <v>0.33844708576449795</v>
      </c>
      <c r="AL104" s="1">
        <f ca="1">IF(AD104="","",(SUM(AD104:AF104)))</f>
        <v>0.49232937135325305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0.13336047143685756</v>
      </c>
      <c r="AQ104" t="s">
        <v>1</v>
      </c>
      <c r="AR104" s="1">
        <f ca="1">IF(AK104="",AR97,AJ104*(1-$AP104))</f>
        <v>0.14665581142525697</v>
      </c>
      <c r="AS104" s="1">
        <f ca="1">IF(AK104="",AS97,AK104+AJ104*$AP104+AL104*$AP104)</f>
        <v>0.42667209428737146</v>
      </c>
      <c r="AT104" s="1">
        <f ca="1">IF(AK104="",AT97,AL104*(1-$AP104))</f>
        <v>0.42667209428737152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-1.0508845375046918</v>
      </c>
      <c r="BA104" s="10"/>
      <c r="BB104" s="10">
        <f ca="1">-_xlfn.NORM.S.INV(IF(AT104=0,0.01%,AT104))</f>
        <v>0.18485318813047819</v>
      </c>
      <c r="BC104" s="10"/>
      <c r="BG104" t="s">
        <v>1</v>
      </c>
      <c r="BH104" s="10">
        <f ca="1">AZ104-$AZ$6</f>
        <v>0.16452546116742717</v>
      </c>
      <c r="BI104" s="10"/>
      <c r="BJ104" s="10">
        <f ca="1">BB104-$BB$6</f>
        <v>4.3885061088057176E-2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9.5046042673767886E-2</v>
      </c>
      <c r="F105" s="1">
        <f ca="1">(1-G105)/3*2</f>
        <v>0.19009208534753577</v>
      </c>
      <c r="G105" s="1">
        <f ca="1">HLOOKUP(A101,Aibank_part!$2:$7,5,0)</f>
        <v>0.71486187197869633</v>
      </c>
      <c r="H105" s="1">
        <v>0</v>
      </c>
      <c r="K105" t="s">
        <v>0</v>
      </c>
      <c r="L105" s="1">
        <f t="shared" si="107"/>
        <v>0</v>
      </c>
      <c r="M105" s="1">
        <f t="shared" ca="1" si="104"/>
        <v>9.5046042673767886E-2</v>
      </c>
      <c r="N105" s="1">
        <f t="shared" ca="1" si="104"/>
        <v>0.19009208534753577</v>
      </c>
      <c r="O105" s="1">
        <f t="shared" ca="1" si="104"/>
        <v>0.71486187197869633</v>
      </c>
      <c r="P105" s="1">
        <f t="shared" si="104"/>
        <v>0</v>
      </c>
      <c r="S105" t="s">
        <v>0</v>
      </c>
      <c r="T105" s="1">
        <f t="shared" ca="1" si="108"/>
        <v>0</v>
      </c>
      <c r="U105" s="1">
        <f t="shared" ca="1" si="105"/>
        <v>9.5046042673767886E-2</v>
      </c>
      <c r="V105" s="1">
        <f t="shared" ca="1" si="105"/>
        <v>0.19009208534753577</v>
      </c>
      <c r="W105" s="1">
        <f t="shared" ca="1" si="105"/>
        <v>0.71486187197869633</v>
      </c>
      <c r="X105" s="1">
        <f t="shared" ca="1" si="105"/>
        <v>0</v>
      </c>
      <c r="AA105" t="s">
        <v>0</v>
      </c>
      <c r="AB105" s="1">
        <f t="shared" ca="1" si="109"/>
        <v>0</v>
      </c>
      <c r="AC105" s="1">
        <f t="shared" ca="1" si="106"/>
        <v>9.5046042673767886E-2</v>
      </c>
      <c r="AD105" s="1">
        <f t="shared" ca="1" si="106"/>
        <v>0.19009208534753577</v>
      </c>
      <c r="AE105" s="1">
        <f t="shared" ca="1" si="106"/>
        <v>0.71486187197869633</v>
      </c>
      <c r="AF105" s="1">
        <f t="shared" ca="1" si="106"/>
        <v>0</v>
      </c>
      <c r="AI105" t="s">
        <v>0</v>
      </c>
      <c r="AJ105" s="1">
        <v>0</v>
      </c>
      <c r="AK105" s="1">
        <f ca="1">IF(AC105="","",(SUM(AB105:AC105)))</f>
        <v>9.5046042673767886E-2</v>
      </c>
      <c r="AL105" s="1">
        <f ca="1">IFERROR(AD105,"")</f>
        <v>0.19009208534753577</v>
      </c>
      <c r="AM105" s="1">
        <f ca="1">IF(AE105="","",(SUM(AE105:AF105)))</f>
        <v>0.71486187197869633</v>
      </c>
      <c r="AN105" s="1">
        <v>0</v>
      </c>
      <c r="AP105" s="34">
        <f ca="1">IF(AL105&gt;=MAX(AK105,AM105),0,(MAX(AK105,AM105)-AL105)/(2*MAX(AK105,AM105)+MIN(AK105,AM105)))</f>
        <v>0.34416329024369735</v>
      </c>
      <c r="AQ105" t="s">
        <v>0</v>
      </c>
      <c r="AR105" s="1">
        <v>0</v>
      </c>
      <c r="AS105" s="1">
        <f ca="1">IF(AL105="",AS98,AK105*(1-$AP105))</f>
        <v>6.2334683902521067E-2</v>
      </c>
      <c r="AT105" s="1">
        <f ca="1">IF(AL105="",AT98,AL105+AK105*$AP105+AM105*$AP105)</f>
        <v>0.46883265804873947</v>
      </c>
      <c r="AU105" s="1">
        <f ca="1">IF(AL105="",AU98,AM105*(1-$AP105))</f>
        <v>0.46883265804873947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-1.5354661414297857</v>
      </c>
      <c r="BB105" s="10"/>
      <c r="BC105" s="10">
        <f ca="1">-_xlfn.NORM.S.INV(IF(AU105=0,0.01%,AU105))</f>
        <v>7.8204583479107623E-2</v>
      </c>
      <c r="BG105" t="s">
        <v>0</v>
      </c>
      <c r="BH105" s="10"/>
      <c r="BI105" s="10">
        <f ca="1">BA105-$BA$7</f>
        <v>0.31378700836283291</v>
      </c>
      <c r="BJ105" s="10"/>
      <c r="BK105" s="10">
        <f ca="1">BC105-$BC$7</f>
        <v>3.7823569239127809E-2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3.1113674880501836E-2</v>
      </c>
      <c r="G106" s="1">
        <f ca="1">(1-H106)/3*2</f>
        <v>6.2227349761003671E-2</v>
      </c>
      <c r="H106" s="1">
        <f ca="1">MIN(HLOOKUP(A101,Aibank_part!$2:$7,6,0),1)</f>
        <v>0.90665897535849449</v>
      </c>
      <c r="K106" t="s">
        <v>42</v>
      </c>
      <c r="L106" s="1">
        <f t="shared" si="107"/>
        <v>0</v>
      </c>
      <c r="M106" s="1">
        <f t="shared" si="104"/>
        <v>0</v>
      </c>
      <c r="N106" s="1">
        <f t="shared" ca="1" si="104"/>
        <v>3.1113674880501836E-2</v>
      </c>
      <c r="O106" s="1">
        <f t="shared" ca="1" si="104"/>
        <v>6.2227349761003671E-2</v>
      </c>
      <c r="P106" s="1">
        <f t="shared" ca="1" si="104"/>
        <v>0.90665897535849449</v>
      </c>
      <c r="S106" t="s">
        <v>42</v>
      </c>
      <c r="T106" s="1">
        <f t="shared" ca="1" si="108"/>
        <v>0</v>
      </c>
      <c r="U106" s="1">
        <f t="shared" ca="1" si="105"/>
        <v>0</v>
      </c>
      <c r="V106" s="1">
        <f t="shared" ca="1" si="105"/>
        <v>3.1113674880501836E-2</v>
      </c>
      <c r="W106" s="1">
        <f t="shared" ca="1" si="105"/>
        <v>6.2227349761003671E-2</v>
      </c>
      <c r="X106" s="1">
        <f t="shared" ca="1" si="105"/>
        <v>0.90665897535849449</v>
      </c>
      <c r="AA106" t="s">
        <v>42</v>
      </c>
      <c r="AB106" s="1">
        <f t="shared" ca="1" si="109"/>
        <v>0</v>
      </c>
      <c r="AC106" s="1">
        <f t="shared" ca="1" si="106"/>
        <v>0</v>
      </c>
      <c r="AD106" s="1">
        <f t="shared" ca="1" si="106"/>
        <v>3.1113674880501836E-2</v>
      </c>
      <c r="AE106" s="1">
        <f t="shared" ca="1" si="106"/>
        <v>6.2227349761003671E-2</v>
      </c>
      <c r="AF106" s="1">
        <f t="shared" ca="1" si="106"/>
        <v>0.90665897535849449</v>
      </c>
      <c r="AI106" t="s">
        <v>42</v>
      </c>
      <c r="AJ106" s="1">
        <v>0</v>
      </c>
      <c r="AK106" s="1">
        <v>0</v>
      </c>
      <c r="AL106" s="1">
        <f ca="1">IF(AD106="","",(SUM(AB106:AD106)))</f>
        <v>3.1113674880501836E-2</v>
      </c>
      <c r="AM106" s="1">
        <f ca="1">IFERROR(AE106,"")</f>
        <v>6.2227349761003671E-2</v>
      </c>
      <c r="AN106" s="1">
        <f ca="1">IF(AF106="","",(SUM(AF106)))</f>
        <v>0.90665897535849449</v>
      </c>
      <c r="AP106" s="34">
        <f ca="1">IF(AM106&gt;=MAX(AL106,AN106),0,(MAX(AL106,AN106)-AM106)/(2*MAX(AL106,AN106)+MIN(AL106,AN106)))</f>
        <v>0.4578275572150543</v>
      </c>
      <c r="AQ106" t="s">
        <v>42</v>
      </c>
      <c r="AR106" s="1">
        <v>0</v>
      </c>
      <c r="AS106" s="1">
        <v>0</v>
      </c>
      <c r="AT106" s="1">
        <f ca="1">IF(AM106="",AT99,AL106*(1-$AP106))</f>
        <v>1.6868977113978282E-2</v>
      </c>
      <c r="AU106" s="1">
        <f ca="1">IF(AM106="",AU99,AM106+AL106*$AP106+AN106*$AP106)</f>
        <v>0.49156551144301086</v>
      </c>
      <c r="AV106" s="1">
        <f ca="1">IF(AM106="",AV99,AN106*(1-$AP106))</f>
        <v>0.49156551144301086</v>
      </c>
      <c r="AW106" s="1"/>
      <c r="AY106" t="s">
        <v>42</v>
      </c>
      <c r="AZ106" s="10"/>
      <c r="BA106" s="10"/>
      <c r="BB106" s="10">
        <f ca="1">_xlfn.NORM.S.INV(IF(AT106=0,0.01%,AT106))</f>
        <v>-2.123189753772079</v>
      </c>
      <c r="BC106" s="10"/>
      <c r="BD106" s="10">
        <f ca="1">-_xlfn.NORM.S.INV(IF(AV106=0,0.01%,AV106))</f>
        <v>2.1143702797153677E-2</v>
      </c>
      <c r="BG106" t="s">
        <v>42</v>
      </c>
      <c r="BH106" s="10"/>
      <c r="BI106" s="10"/>
      <c r="BJ106" s="10">
        <f ca="1">BB106-$BB$8</f>
        <v>8.0360095888936556E-2</v>
      </c>
      <c r="BK106" s="10"/>
      <c r="BL106" s="10">
        <f ca="1">BD106-$BD$8</f>
        <v>3.8746713442318441E-3</v>
      </c>
    </row>
    <row r="108" spans="1:64">
      <c r="A108" s="9">
        <f ca="1">IF(RIGHT(A101,2)="12",(VALUE(LEFT(A101,4))+1)*100+1,A101+1)</f>
        <v>201904</v>
      </c>
      <c r="J108" s="9">
        <f ca="1">$A108</f>
        <v>201904</v>
      </c>
      <c r="R108" s="9">
        <f ca="1">$A108</f>
        <v>201904</v>
      </c>
      <c r="Z108" s="9">
        <f ca="1">$A108</f>
        <v>201904</v>
      </c>
      <c r="AH108" s="9">
        <f ca="1">$A108</f>
        <v>201904</v>
      </c>
      <c r="AP108" s="9">
        <f ca="1">$A108</f>
        <v>201904</v>
      </c>
      <c r="AX108" s="9">
        <f ca="1">$A108</f>
        <v>201904</v>
      </c>
      <c r="BF108" s="9">
        <f ca="1">$A108</f>
        <v>201904</v>
      </c>
    </row>
    <row r="109" spans="1:64">
      <c r="A109" s="11"/>
      <c r="C109" t="s">
        <v>33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7.7643998820951408E-3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0.93926371222082139</v>
      </c>
      <c r="E110" s="1">
        <f ca="1">HLOOKUP(A108,Aibank_part!$2:$7,3,0)</f>
        <v>1.0736287779178559E-2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0.93926371222082139</v>
      </c>
      <c r="M110" s="1">
        <f t="shared" ref="M110:P113" ca="1" si="110">IF(TYPE(E110)=1,IF(E110&gt;100%,100%,IF(E110&lt;0,0,E110)),E110)</f>
        <v>1.0736287779178559E-2</v>
      </c>
      <c r="N110" s="1">
        <f t="shared" si="110"/>
        <v>0</v>
      </c>
      <c r="O110" s="1">
        <f t="shared" si="110"/>
        <v>0</v>
      </c>
      <c r="P110" s="1">
        <f t="shared" si="110"/>
        <v>0</v>
      </c>
      <c r="S110" t="s">
        <v>2</v>
      </c>
      <c r="T110" s="1">
        <f ca="1">IFERROR(L110/SUM($L110:$P110),"")</f>
        <v>0.98869864444296995</v>
      </c>
      <c r="U110" s="1">
        <f t="shared" ref="U110:X113" ca="1" si="111">IFERROR(M110/SUM($L110:$P110),"")</f>
        <v>1.1301355557030063E-2</v>
      </c>
      <c r="V110" s="1">
        <f t="shared" ca="1" si="111"/>
        <v>0</v>
      </c>
      <c r="W110" s="1">
        <f t="shared" ca="1" si="111"/>
        <v>0</v>
      </c>
      <c r="X110" s="1">
        <f t="shared" ca="1" si="111"/>
        <v>0</v>
      </c>
      <c r="AA110" t="s">
        <v>2</v>
      </c>
      <c r="AB110" s="1">
        <f ca="1">IFERROR(T110,"")</f>
        <v>0.98869864444296995</v>
      </c>
      <c r="AC110" s="1">
        <f t="shared" ref="AC110:AF113" ca="1" si="112">IFERROR(U110,"")</f>
        <v>1.1301355557030063E-2</v>
      </c>
      <c r="AD110" s="1">
        <f t="shared" ca="1" si="112"/>
        <v>0</v>
      </c>
      <c r="AE110" s="1">
        <f t="shared" ca="1" si="112"/>
        <v>0</v>
      </c>
      <c r="AF110" s="1">
        <f t="shared" ca="1" si="112"/>
        <v>0</v>
      </c>
      <c r="AI110" t="s">
        <v>2</v>
      </c>
      <c r="AJ110" s="1">
        <f ca="1">IFERROR(AB110,"")</f>
        <v>0.98869864444296995</v>
      </c>
      <c r="AK110" s="1">
        <f ca="1">IF(AC110="","",SUM(AC110:AF110))</f>
        <v>1.1301355557030063E-2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0.98869864444296995</v>
      </c>
      <c r="AS110" s="1">
        <f ca="1">IF(AK110="",AS103,MIN(AK110,50%))</f>
        <v>1.1301355557030063E-2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2.280083930348868</v>
      </c>
      <c r="BB110" s="10"/>
      <c r="BC110" s="10"/>
      <c r="BG110" t="s">
        <v>2</v>
      </c>
      <c r="BH110" s="10"/>
      <c r="BI110" s="10">
        <f ca="1">BA110-$BA$5</f>
        <v>0.15393657278486872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0.13426203222174241</v>
      </c>
      <c r="E111" s="1">
        <f ca="1">(1-F111)/3*2</f>
        <v>0.26852406444348481</v>
      </c>
      <c r="F111" s="1">
        <f ca="1">HLOOKUP(A108,Aibank_part!$2:$7,4,0)</f>
        <v>0.59721390333477276</v>
      </c>
      <c r="G111" s="1">
        <v>0</v>
      </c>
      <c r="H111" s="1">
        <v>0</v>
      </c>
      <c r="K111" t="s">
        <v>1</v>
      </c>
      <c r="L111" s="1">
        <f t="shared" ref="L111:L113" ca="1" si="113">IF(TYPE(D111)=1,IF(D111&gt;100%,100%,IF(D111&lt;0,0,D111)),D111)</f>
        <v>0.13426203222174241</v>
      </c>
      <c r="M111" s="1">
        <f t="shared" ca="1" si="110"/>
        <v>0.26852406444348481</v>
      </c>
      <c r="N111" s="1">
        <f t="shared" ca="1" si="110"/>
        <v>0.59721390333477276</v>
      </c>
      <c r="O111" s="1">
        <f t="shared" si="110"/>
        <v>0</v>
      </c>
      <c r="P111" s="1">
        <f t="shared" si="110"/>
        <v>0</v>
      </c>
      <c r="S111" t="s">
        <v>1</v>
      </c>
      <c r="T111" s="1">
        <f t="shared" ref="T111:T113" ca="1" si="114">IFERROR(L111/SUM($L111:$P111),"")</f>
        <v>0.13426203222174241</v>
      </c>
      <c r="U111" s="1">
        <f t="shared" ca="1" si="111"/>
        <v>0.26852406444348481</v>
      </c>
      <c r="V111" s="1">
        <f t="shared" ca="1" si="111"/>
        <v>0.59721390333477276</v>
      </c>
      <c r="W111" s="1">
        <f t="shared" ca="1" si="111"/>
        <v>0</v>
      </c>
      <c r="X111" s="1">
        <f t="shared" ca="1" si="111"/>
        <v>0</v>
      </c>
      <c r="AA111" t="s">
        <v>1</v>
      </c>
      <c r="AB111" s="1">
        <f t="shared" ref="AB111:AB113" ca="1" si="115">IFERROR(T111,"")</f>
        <v>0.13426203222174241</v>
      </c>
      <c r="AC111" s="1">
        <f t="shared" ca="1" si="112"/>
        <v>0.26852406444348481</v>
      </c>
      <c r="AD111" s="1">
        <f t="shared" ca="1" si="112"/>
        <v>0.59721390333477276</v>
      </c>
      <c r="AE111" s="1">
        <f t="shared" ca="1" si="112"/>
        <v>0</v>
      </c>
      <c r="AF111" s="1">
        <f t="shared" ca="1" si="112"/>
        <v>0</v>
      </c>
      <c r="AI111" t="s">
        <v>1</v>
      </c>
      <c r="AJ111" s="1">
        <f ca="1">IF(AB111="","",(SUM(AB111)))</f>
        <v>0.13426203222174241</v>
      </c>
      <c r="AK111" s="1">
        <f ca="1">IFERROR(AC111,"")</f>
        <v>0.26852406444348481</v>
      </c>
      <c r="AL111" s="1">
        <f ca="1">IF(AD111="","",(SUM(AD111:AF111)))</f>
        <v>0.59721390333477276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0.24737890610013238</v>
      </c>
      <c r="AQ111" t="s">
        <v>1</v>
      </c>
      <c r="AR111" s="1">
        <f ca="1">IF(AK111="",AR104,AJ111*(1-$AP111))</f>
        <v>0.10104843755994705</v>
      </c>
      <c r="AS111" s="1">
        <f ca="1">IF(AK111="",AS104,AK111+AJ111*$AP111+AL111*$AP111)</f>
        <v>0.44947578122002646</v>
      </c>
      <c r="AT111" s="1">
        <f ca="1">IF(AK111="",AT104,AL111*(1-$AP111))</f>
        <v>0.44947578122002646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-1.2756002233491874</v>
      </c>
      <c r="BA111" s="10"/>
      <c r="BB111" s="10">
        <f ca="1">-_xlfn.NORM.S.INV(IF(AT111=0,0.01%,AT111))</f>
        <v>0.12698589485746359</v>
      </c>
      <c r="BC111" s="10"/>
      <c r="BG111" t="s">
        <v>1</v>
      </c>
      <c r="BH111" s="10">
        <f ca="1">AZ111-$AZ$6</f>
        <v>-6.0190224677068471E-2</v>
      </c>
      <c r="BI111" s="10"/>
      <c r="BJ111" s="10">
        <f ca="1">BB111-$BB$6</f>
        <v>-1.3982232184957422E-2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5.0083125337012202E-2</v>
      </c>
      <c r="F112" s="1">
        <f ca="1">(1-G112)/3*2</f>
        <v>0.1001662506740244</v>
      </c>
      <c r="G112" s="1">
        <f ca="1">HLOOKUP(A108,Aibank_part!$2:$7,5,0)</f>
        <v>0.84975062398896339</v>
      </c>
      <c r="H112" s="1">
        <v>0</v>
      </c>
      <c r="K112" t="s">
        <v>0</v>
      </c>
      <c r="L112" s="1">
        <f t="shared" si="113"/>
        <v>0</v>
      </c>
      <c r="M112" s="1">
        <f t="shared" ca="1" si="110"/>
        <v>5.0083125337012202E-2</v>
      </c>
      <c r="N112" s="1">
        <f t="shared" ca="1" si="110"/>
        <v>0.1001662506740244</v>
      </c>
      <c r="O112" s="1">
        <f t="shared" ca="1" si="110"/>
        <v>0.84975062398896339</v>
      </c>
      <c r="P112" s="1">
        <f t="shared" si="110"/>
        <v>0</v>
      </c>
      <c r="S112" t="s">
        <v>0</v>
      </c>
      <c r="T112" s="1">
        <f t="shared" ca="1" si="114"/>
        <v>0</v>
      </c>
      <c r="U112" s="1">
        <f t="shared" ca="1" si="111"/>
        <v>5.0083125337012202E-2</v>
      </c>
      <c r="V112" s="1">
        <f t="shared" ca="1" si="111"/>
        <v>0.1001662506740244</v>
      </c>
      <c r="W112" s="1">
        <f t="shared" ca="1" si="111"/>
        <v>0.84975062398896339</v>
      </c>
      <c r="X112" s="1">
        <f t="shared" ca="1" si="111"/>
        <v>0</v>
      </c>
      <c r="AA112" t="s">
        <v>0</v>
      </c>
      <c r="AB112" s="1">
        <f t="shared" ca="1" si="115"/>
        <v>0</v>
      </c>
      <c r="AC112" s="1">
        <f t="shared" ca="1" si="112"/>
        <v>5.0083125337012202E-2</v>
      </c>
      <c r="AD112" s="1">
        <f t="shared" ca="1" si="112"/>
        <v>0.1001662506740244</v>
      </c>
      <c r="AE112" s="1">
        <f t="shared" ca="1" si="112"/>
        <v>0.84975062398896339</v>
      </c>
      <c r="AF112" s="1">
        <f t="shared" ca="1" si="112"/>
        <v>0</v>
      </c>
      <c r="AI112" t="s">
        <v>0</v>
      </c>
      <c r="AJ112" s="1">
        <v>0</v>
      </c>
      <c r="AK112" s="1">
        <f ca="1">IF(AC112="","",(SUM(AB112:AC112)))</f>
        <v>5.0083125337012202E-2</v>
      </c>
      <c r="AL112" s="1">
        <f ca="1">IFERROR(AD112,"")</f>
        <v>0.1001662506740244</v>
      </c>
      <c r="AM112" s="1">
        <f ca="1">IF(AE112="","",(SUM(AE112:AF112)))</f>
        <v>0.84975062398896339</v>
      </c>
      <c r="AN112" s="1">
        <v>0</v>
      </c>
      <c r="AP112" s="34">
        <f ca="1">IF(AL112&gt;=MAX(AK112,AM112),0,(MAX(AK112,AM112)-AL112)/(2*MAX(AK112,AM112)+MIN(AK112,AM112)))</f>
        <v>0.42843568149542904</v>
      </c>
      <c r="AQ112" t="s">
        <v>0</v>
      </c>
      <c r="AR112" s="1">
        <v>0</v>
      </c>
      <c r="AS112" s="1">
        <f ca="1">IF(AL112="",AS105,AK112*(1-$AP112))</f>
        <v>2.8625727401828387E-2</v>
      </c>
      <c r="AT112" s="1">
        <f ca="1">IF(AL112="",AT105,AL112+AK112*$AP112+AM112*$AP112)</f>
        <v>0.48568713629908583</v>
      </c>
      <c r="AU112" s="1">
        <f ca="1">IF(AL112="",AU105,AM112*(1-$AP112))</f>
        <v>0.48568713629908572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-1.9013861308653401</v>
      </c>
      <c r="BB112" s="10"/>
      <c r="BC112" s="10">
        <f ca="1">-_xlfn.NORM.S.INV(IF(AU112=0,0.01%,AU112))</f>
        <v>3.5884728899517257E-2</v>
      </c>
      <c r="BG112" t="s">
        <v>0</v>
      </c>
      <c r="BH112" s="10"/>
      <c r="BI112" s="10">
        <f ca="1">BA112-$BA$7</f>
        <v>-5.2132981072721574E-2</v>
      </c>
      <c r="BJ112" s="10"/>
      <c r="BK112" s="10">
        <f ca="1">BC112-$BC$7</f>
        <v>-4.4962853404625566E-3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2.7671484451931499E-2</v>
      </c>
      <c r="G113" s="1">
        <f ca="1">(1-H113)/3*2</f>
        <v>5.5342968903862998E-2</v>
      </c>
      <c r="H113" s="1">
        <f ca="1">MIN(HLOOKUP(A108,Aibank_part!$2:$7,6,0),1)</f>
        <v>0.91698554664420551</v>
      </c>
      <c r="K113" t="s">
        <v>42</v>
      </c>
      <c r="L113" s="1">
        <f t="shared" si="113"/>
        <v>0</v>
      </c>
      <c r="M113" s="1">
        <f t="shared" si="110"/>
        <v>0</v>
      </c>
      <c r="N113" s="1">
        <f t="shared" ca="1" si="110"/>
        <v>2.7671484451931499E-2</v>
      </c>
      <c r="O113" s="1">
        <f t="shared" ca="1" si="110"/>
        <v>5.5342968903862998E-2</v>
      </c>
      <c r="P113" s="1">
        <f t="shared" ca="1" si="110"/>
        <v>0.91698554664420551</v>
      </c>
      <c r="S113" t="s">
        <v>42</v>
      </c>
      <c r="T113" s="1">
        <f t="shared" ca="1" si="114"/>
        <v>0</v>
      </c>
      <c r="U113" s="1">
        <f t="shared" ca="1" si="111"/>
        <v>0</v>
      </c>
      <c r="V113" s="1">
        <f t="shared" ca="1" si="111"/>
        <v>2.7671484451931499E-2</v>
      </c>
      <c r="W113" s="1">
        <f t="shared" ca="1" si="111"/>
        <v>5.5342968903862998E-2</v>
      </c>
      <c r="X113" s="1">
        <f t="shared" ca="1" si="111"/>
        <v>0.91698554664420551</v>
      </c>
      <c r="AA113" t="s">
        <v>42</v>
      </c>
      <c r="AB113" s="1">
        <f t="shared" ca="1" si="115"/>
        <v>0</v>
      </c>
      <c r="AC113" s="1">
        <f t="shared" ca="1" si="112"/>
        <v>0</v>
      </c>
      <c r="AD113" s="1">
        <f t="shared" ca="1" si="112"/>
        <v>2.7671484451931499E-2</v>
      </c>
      <c r="AE113" s="1">
        <f t="shared" ca="1" si="112"/>
        <v>5.5342968903862998E-2</v>
      </c>
      <c r="AF113" s="1">
        <f t="shared" ca="1" si="112"/>
        <v>0.91698554664420551</v>
      </c>
      <c r="AI113" t="s">
        <v>42</v>
      </c>
      <c r="AJ113" s="1">
        <v>0</v>
      </c>
      <c r="AK113" s="1">
        <v>0</v>
      </c>
      <c r="AL113" s="1">
        <f ca="1">IF(AD113="","",(SUM(AB113:AD113)))</f>
        <v>2.7671484451931499E-2</v>
      </c>
      <c r="AM113" s="1">
        <f ca="1">IFERROR(AE113,"")</f>
        <v>5.5342968903862998E-2</v>
      </c>
      <c r="AN113" s="1">
        <f ca="1">IF(AF113="","",(SUM(AF113)))</f>
        <v>0.91698554664420551</v>
      </c>
      <c r="AP113" s="34">
        <f ca="1">IF(AM113&gt;=MAX(AL113,AN113),0,(MAX(AL113,AN113)-AM113)/(2*MAX(AL113,AN113)+MIN(AL113,AN113)))</f>
        <v>0.46283996081901085</v>
      </c>
      <c r="AQ113" t="s">
        <v>42</v>
      </c>
      <c r="AR113" s="1">
        <v>0</v>
      </c>
      <c r="AS113" s="1">
        <v>0</v>
      </c>
      <c r="AT113" s="1">
        <f ca="1">IF(AM113="",AT106,AL113*(1-$AP113))</f>
        <v>1.4864015672395658E-2</v>
      </c>
      <c r="AU113" s="1">
        <f ca="1">IF(AM113="",AU106,AM113+AL113*$AP113+AN113*$AP113)</f>
        <v>0.49256799216380215</v>
      </c>
      <c r="AV113" s="1">
        <f ca="1">IF(AM113="",AV106,AN113*(1-$AP113))</f>
        <v>0.4925679921638022</v>
      </c>
      <c r="AW113" s="1"/>
      <c r="AY113" t="s">
        <v>42</v>
      </c>
      <c r="AZ113" s="10"/>
      <c r="BA113" s="10"/>
      <c r="BB113" s="10">
        <f ca="1">_xlfn.NORM.S.INV(IF(AT113=0,0.01%,AT113))</f>
        <v>-2.1736952272024874</v>
      </c>
      <c r="BC113" s="10"/>
      <c r="BD113" s="10">
        <f ca="1">-_xlfn.NORM.S.INV(IF(AV113=0,0.01%,AV113))</f>
        <v>1.8630358659401023E-2</v>
      </c>
      <c r="BG113" t="s">
        <v>42</v>
      </c>
      <c r="BH113" s="10"/>
      <c r="BI113" s="10"/>
      <c r="BJ113" s="10">
        <f ca="1">BB113-$BB$8</f>
        <v>2.9854622458528102E-2</v>
      </c>
      <c r="BK113" s="10"/>
      <c r="BL113" s="10">
        <f ca="1">BD113-$BD$8</f>
        <v>1.3613272064791904E-3</v>
      </c>
    </row>
    <row r="115" spans="1:64">
      <c r="A115" s="9">
        <f ca="1">IF(RIGHT(A108,2)="12",(VALUE(LEFT(A108,4))+1)*100+1,A108+1)</f>
        <v>201905</v>
      </c>
      <c r="J115" s="9">
        <f ca="1">$A115</f>
        <v>201905</v>
      </c>
      <c r="R115" s="9">
        <f ca="1">$A115</f>
        <v>201905</v>
      </c>
      <c r="Z115" s="9">
        <f ca="1">$A115</f>
        <v>201905</v>
      </c>
      <c r="AH115" s="9">
        <f ca="1">$A115</f>
        <v>201905</v>
      </c>
      <c r="AP115" s="9">
        <f ca="1">$A115</f>
        <v>201905</v>
      </c>
      <c r="AX115" s="9">
        <f ca="1">$A115</f>
        <v>201905</v>
      </c>
      <c r="BF115" s="9">
        <f ca="1">$A115</f>
        <v>201905</v>
      </c>
    </row>
    <row r="116" spans="1:64">
      <c r="A116" s="11"/>
      <c r="C116" t="s">
        <v>33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-0.18831814629608701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0.9406362120057653</v>
      </c>
      <c r="E117" s="1">
        <f ca="1">HLOOKUP(A115,Aibank_part!$2:$7,3,0)</f>
        <v>9.3637879942347051E-3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0.9406362120057653</v>
      </c>
      <c r="M117" s="1">
        <f t="shared" ref="M117:P120" ca="1" si="116">IF(TYPE(E117)=1,IF(E117&gt;100%,100%,IF(E117&lt;0,0,E117)),E117)</f>
        <v>9.3637879942347051E-3</v>
      </c>
      <c r="N117" s="1">
        <f t="shared" si="116"/>
        <v>0</v>
      </c>
      <c r="O117" s="1">
        <f t="shared" si="116"/>
        <v>0</v>
      </c>
      <c r="P117" s="1">
        <f t="shared" si="116"/>
        <v>0</v>
      </c>
      <c r="S117" t="s">
        <v>2</v>
      </c>
      <c r="T117" s="1">
        <f ca="1">IFERROR(L117/SUM($L117:$P117),"")</f>
        <v>0.99014338105870037</v>
      </c>
      <c r="U117" s="1">
        <f t="shared" ref="U117:X120" ca="1" si="117">IFERROR(M117/SUM($L117:$P117),"")</f>
        <v>9.8566189412996903E-3</v>
      </c>
      <c r="V117" s="1">
        <f t="shared" ca="1" si="117"/>
        <v>0</v>
      </c>
      <c r="W117" s="1">
        <f t="shared" ca="1" si="117"/>
        <v>0</v>
      </c>
      <c r="X117" s="1">
        <f t="shared" ca="1" si="117"/>
        <v>0</v>
      </c>
      <c r="AA117" t="s">
        <v>2</v>
      </c>
      <c r="AB117" s="1">
        <f ca="1">IFERROR(T117,"")</f>
        <v>0.99014338105870037</v>
      </c>
      <c r="AC117" s="1">
        <f t="shared" ref="AC117:AF120" ca="1" si="118">IFERROR(U117,"")</f>
        <v>9.8566189412996903E-3</v>
      </c>
      <c r="AD117" s="1">
        <f t="shared" ca="1" si="118"/>
        <v>0</v>
      </c>
      <c r="AE117" s="1">
        <f t="shared" ca="1" si="118"/>
        <v>0</v>
      </c>
      <c r="AF117" s="1">
        <f t="shared" ca="1" si="118"/>
        <v>0</v>
      </c>
      <c r="AI117" t="s">
        <v>2</v>
      </c>
      <c r="AJ117" s="1">
        <f ca="1">IFERROR(AB117,"")</f>
        <v>0.99014338105870037</v>
      </c>
      <c r="AK117" s="1">
        <f ca="1">IF(AC117="","",SUM(AC117:AF117))</f>
        <v>9.8566189412996903E-3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0.99014338105870037</v>
      </c>
      <c r="AS117" s="1">
        <f ca="1">IF(AK117="",AS110,MIN(AK117,50%))</f>
        <v>9.8566189412996903E-3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2.3317615678272214</v>
      </c>
      <c r="BB117" s="10"/>
      <c r="BC117" s="10"/>
      <c r="BG117" t="s">
        <v>2</v>
      </c>
      <c r="BH117" s="10"/>
      <c r="BI117" s="10">
        <f ca="1">BA117-$BA$5</f>
        <v>0.20561421026322213</v>
      </c>
      <c r="BJ117" s="10"/>
      <c r="BK117" s="10"/>
    </row>
    <row r="118" spans="1:64">
      <c r="A118" s="11"/>
      <c r="B118" t="s">
        <v>1</v>
      </c>
      <c r="C118" s="1">
        <v>0</v>
      </c>
      <c r="D118" s="1">
        <f ca="1">(1-F118)/3</f>
        <v>0.13173801759107637</v>
      </c>
      <c r="E118" s="1">
        <f ca="1">(1-F118)/3*2</f>
        <v>0.26347603518215273</v>
      </c>
      <c r="F118" s="1">
        <f ca="1">HLOOKUP(A115,Aibank_part!$2:$7,4,0)</f>
        <v>0.60478594722677093</v>
      </c>
      <c r="G118" s="1">
        <v>0</v>
      </c>
      <c r="H118" s="1">
        <v>0</v>
      </c>
      <c r="K118" t="s">
        <v>1</v>
      </c>
      <c r="L118" s="1">
        <f t="shared" ref="L118:L120" ca="1" si="119">IF(TYPE(D118)=1,IF(D118&gt;100%,100%,IF(D118&lt;0,0,D118)),D118)</f>
        <v>0.13173801759107637</v>
      </c>
      <c r="M118" s="1">
        <f t="shared" ca="1" si="116"/>
        <v>0.26347603518215273</v>
      </c>
      <c r="N118" s="1">
        <f t="shared" ca="1" si="116"/>
        <v>0.60478594722677093</v>
      </c>
      <c r="O118" s="1">
        <f t="shared" si="116"/>
        <v>0</v>
      </c>
      <c r="P118" s="1">
        <f t="shared" si="116"/>
        <v>0</v>
      </c>
      <c r="S118" t="s">
        <v>1</v>
      </c>
      <c r="T118" s="1">
        <f t="shared" ref="T118:T120" ca="1" si="120">IFERROR(L118/SUM($L118:$P118),"")</f>
        <v>0.13173801759107637</v>
      </c>
      <c r="U118" s="1">
        <f t="shared" ca="1" si="117"/>
        <v>0.26347603518215273</v>
      </c>
      <c r="V118" s="1">
        <f t="shared" ca="1" si="117"/>
        <v>0.60478594722677093</v>
      </c>
      <c r="W118" s="1">
        <f t="shared" ca="1" si="117"/>
        <v>0</v>
      </c>
      <c r="X118" s="1">
        <f t="shared" ca="1" si="117"/>
        <v>0</v>
      </c>
      <c r="AA118" t="s">
        <v>1</v>
      </c>
      <c r="AB118" s="1">
        <f t="shared" ref="AB118:AB120" ca="1" si="121">IFERROR(T118,"")</f>
        <v>0.13173801759107637</v>
      </c>
      <c r="AC118" s="1">
        <f t="shared" ca="1" si="118"/>
        <v>0.26347603518215273</v>
      </c>
      <c r="AD118" s="1">
        <f t="shared" ca="1" si="118"/>
        <v>0.60478594722677093</v>
      </c>
      <c r="AE118" s="1">
        <f t="shared" ca="1" si="118"/>
        <v>0</v>
      </c>
      <c r="AF118" s="1">
        <f t="shared" ca="1" si="118"/>
        <v>0</v>
      </c>
      <c r="AI118" t="s">
        <v>1</v>
      </c>
      <c r="AJ118" s="1">
        <f ca="1">IF(AB118="","",(SUM(AB118)))</f>
        <v>0.13173801759107637</v>
      </c>
      <c r="AK118" s="1">
        <f ca="1">IFERROR(AC118,"")</f>
        <v>0.26347603518215273</v>
      </c>
      <c r="AL118" s="1">
        <f ca="1">IF(AD118="","",(SUM(AD118:AF118)))</f>
        <v>0.60478594722677093</v>
      </c>
      <c r="AM118" s="1">
        <v>0</v>
      </c>
      <c r="AN118" s="1">
        <v>0</v>
      </c>
      <c r="AP118" s="34">
        <f ca="1">IF(AK118&gt;=MAX(AJ118,AL118),0,(MAX(AJ118,AL118)-AK118)/(2*MAX(AJ118,AL118)+MIN(AJ118,AL118)))</f>
        <v>0.25446014301373826</v>
      </c>
      <c r="AQ118" t="s">
        <v>1</v>
      </c>
      <c r="AR118" s="1">
        <f ca="1">IF(AK118="",AR111,AJ118*(1-$AP118))</f>
        <v>9.8215942794504699E-2</v>
      </c>
      <c r="AS118" s="1">
        <f ca="1">IF(AK118="",AS111,AK118+AJ118*$AP118+AL118*$AP118)</f>
        <v>0.45089202860274769</v>
      </c>
      <c r="AT118" s="1">
        <f ca="1">IF(AK118="",AT111,AL118*(1-$AP118))</f>
        <v>0.45089202860274763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-1.2917842084856332</v>
      </c>
      <c r="BA118" s="10"/>
      <c r="BB118" s="10">
        <f ca="1">-_xlfn.NORM.S.INV(IF(AT118=0,0.01%,AT118))</f>
        <v>0.12340795606379829</v>
      </c>
      <c r="BC118" s="10"/>
      <c r="BG118" t="s">
        <v>1</v>
      </c>
      <c r="BH118" s="10">
        <f ca="1">AZ118-$AZ$6</f>
        <v>-7.6374209813514282E-2</v>
      </c>
      <c r="BI118" s="10"/>
      <c r="BJ118" s="10">
        <f ca="1">BB118-$BB$6</f>
        <v>-1.7560170978622724E-2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6.6072741132174276E-2</v>
      </c>
      <c r="F119" s="1">
        <f ca="1">(1-G119)/3*2</f>
        <v>0.13214548226434855</v>
      </c>
      <c r="G119" s="1">
        <f ca="1">HLOOKUP(A115,Aibank_part!$2:$7,5,0)</f>
        <v>0.80178177660347716</v>
      </c>
      <c r="H119" s="1">
        <v>0</v>
      </c>
      <c r="K119" t="s">
        <v>0</v>
      </c>
      <c r="L119" s="1">
        <f t="shared" si="119"/>
        <v>0</v>
      </c>
      <c r="M119" s="1">
        <f t="shared" ca="1" si="116"/>
        <v>6.6072741132174276E-2</v>
      </c>
      <c r="N119" s="1">
        <f t="shared" ca="1" si="116"/>
        <v>0.13214548226434855</v>
      </c>
      <c r="O119" s="1">
        <f t="shared" ca="1" si="116"/>
        <v>0.80178177660347716</v>
      </c>
      <c r="P119" s="1">
        <f t="shared" si="116"/>
        <v>0</v>
      </c>
      <c r="S119" t="s">
        <v>0</v>
      </c>
      <c r="T119" s="1">
        <f t="shared" ca="1" si="120"/>
        <v>0</v>
      </c>
      <c r="U119" s="1">
        <f t="shared" ca="1" si="117"/>
        <v>6.6072741132174276E-2</v>
      </c>
      <c r="V119" s="1">
        <f t="shared" ca="1" si="117"/>
        <v>0.13214548226434855</v>
      </c>
      <c r="W119" s="1">
        <f t="shared" ca="1" si="117"/>
        <v>0.80178177660347716</v>
      </c>
      <c r="X119" s="1">
        <f t="shared" ca="1" si="117"/>
        <v>0</v>
      </c>
      <c r="AA119" t="s">
        <v>0</v>
      </c>
      <c r="AB119" s="1">
        <f t="shared" ca="1" si="121"/>
        <v>0</v>
      </c>
      <c r="AC119" s="1">
        <f t="shared" ca="1" si="118"/>
        <v>6.6072741132174276E-2</v>
      </c>
      <c r="AD119" s="1">
        <f t="shared" ca="1" si="118"/>
        <v>0.13214548226434855</v>
      </c>
      <c r="AE119" s="1">
        <f t="shared" ca="1" si="118"/>
        <v>0.80178177660347716</v>
      </c>
      <c r="AF119" s="1">
        <f t="shared" ca="1" si="118"/>
        <v>0</v>
      </c>
      <c r="AI119" t="s">
        <v>0</v>
      </c>
      <c r="AJ119" s="1">
        <v>0</v>
      </c>
      <c r="AK119" s="1">
        <f ca="1">IF(AC119="","",(SUM(AB119:AC119)))</f>
        <v>6.6072741132174276E-2</v>
      </c>
      <c r="AL119" s="1">
        <f ca="1">IFERROR(AD119,"")</f>
        <v>0.13214548226434855</v>
      </c>
      <c r="AM119" s="1">
        <f ca="1">IF(AE119="","",(SUM(AE119:AF119)))</f>
        <v>0.80178177660347716</v>
      </c>
      <c r="AN119" s="1">
        <v>0</v>
      </c>
      <c r="AP119" s="34">
        <f ca="1">IF(AL119&gt;=MAX(AK119,AM119),0,(MAX(AK119,AM119)-AL119)/(2*MAX(AK119,AM119)+MIN(AK119,AM119)))</f>
        <v>0.40106716451332441</v>
      </c>
      <c r="AQ119" t="s">
        <v>0</v>
      </c>
      <c r="AR119" s="1">
        <v>0</v>
      </c>
      <c r="AS119" s="1">
        <f ca="1">IF(AL119="",AS112,AK119*(1-$AP119))</f>
        <v>3.9573134194670241E-2</v>
      </c>
      <c r="AT119" s="1">
        <f ca="1">IF(AL119="",AT112,AL119+AK119*$AP119+AM119*$AP119)</f>
        <v>0.48021343290266483</v>
      </c>
      <c r="AU119" s="1">
        <f ca="1">IF(AL119="",AU112,AM119*(1-$AP119))</f>
        <v>0.48021343290266488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-1.7556612422506457</v>
      </c>
      <c r="BB119" s="10"/>
      <c r="BC119" s="10">
        <f ca="1">-_xlfn.NORM.S.INV(IF(AU119=0,0.01%,AU119))</f>
        <v>4.9617920401898989E-2</v>
      </c>
      <c r="BG119" t="s">
        <v>0</v>
      </c>
      <c r="BH119" s="10"/>
      <c r="BI119" s="10">
        <f ca="1">BA119-$BA$7</f>
        <v>9.3591907541972885E-2</v>
      </c>
      <c r="BJ119" s="10"/>
      <c r="BK119" s="10">
        <f ca="1">BC119-$BC$7</f>
        <v>9.2369061619191756E-3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0</v>
      </c>
      <c r="G120" s="1">
        <f ca="1">(1-H120)/3*2</f>
        <v>0</v>
      </c>
      <c r="H120" s="1">
        <f ca="1">MIN(HLOOKUP(A115,Aibank_part!$2:$7,6,0),1)</f>
        <v>1</v>
      </c>
      <c r="K120" t="s">
        <v>42</v>
      </c>
      <c r="L120" s="1">
        <f t="shared" si="119"/>
        <v>0</v>
      </c>
      <c r="M120" s="1">
        <f t="shared" si="116"/>
        <v>0</v>
      </c>
      <c r="N120" s="1">
        <f t="shared" ca="1" si="116"/>
        <v>0</v>
      </c>
      <c r="O120" s="1">
        <f t="shared" ca="1" si="116"/>
        <v>0</v>
      </c>
      <c r="P120" s="1">
        <f t="shared" ca="1" si="116"/>
        <v>1</v>
      </c>
      <c r="S120" t="s">
        <v>42</v>
      </c>
      <c r="T120" s="1">
        <f t="shared" ca="1" si="120"/>
        <v>0</v>
      </c>
      <c r="U120" s="1">
        <f t="shared" ca="1" si="117"/>
        <v>0</v>
      </c>
      <c r="V120" s="1">
        <f t="shared" ca="1" si="117"/>
        <v>0</v>
      </c>
      <c r="W120" s="1">
        <f t="shared" ca="1" si="117"/>
        <v>0</v>
      </c>
      <c r="X120" s="1">
        <f t="shared" ca="1" si="117"/>
        <v>1</v>
      </c>
      <c r="AA120" t="s">
        <v>42</v>
      </c>
      <c r="AB120" s="1">
        <f t="shared" ca="1" si="121"/>
        <v>0</v>
      </c>
      <c r="AC120" s="1">
        <f t="shared" ca="1" si="118"/>
        <v>0</v>
      </c>
      <c r="AD120" s="1">
        <f t="shared" ca="1" si="118"/>
        <v>0</v>
      </c>
      <c r="AE120" s="1">
        <f t="shared" ca="1" si="118"/>
        <v>0</v>
      </c>
      <c r="AF120" s="1">
        <f t="shared" ca="1" si="118"/>
        <v>1</v>
      </c>
      <c r="AI120" t="s">
        <v>42</v>
      </c>
      <c r="AJ120" s="1">
        <v>0</v>
      </c>
      <c r="AK120" s="1">
        <v>0</v>
      </c>
      <c r="AL120" s="1">
        <f ca="1">IF(AD120="","",(SUM(AB120:AD120)))</f>
        <v>0</v>
      </c>
      <c r="AM120" s="1">
        <f ca="1">IFERROR(AE120,"")</f>
        <v>0</v>
      </c>
      <c r="AN120" s="1">
        <f ca="1">IF(AF120="","",(SUM(AF120)))</f>
        <v>1</v>
      </c>
      <c r="AP120" s="34">
        <f ca="1">IF(AM120&gt;=MAX(AL120,AN120),0,(MAX(AL120,AN120)-AM120)/(2*MAX(AL120,AN120)+MIN(AL120,AN120)))</f>
        <v>0.5</v>
      </c>
      <c r="AQ120" t="s">
        <v>42</v>
      </c>
      <c r="AR120" s="1">
        <v>0</v>
      </c>
      <c r="AS120" s="1">
        <v>0</v>
      </c>
      <c r="AT120" s="1">
        <f ca="1">IF(AM120="",AT113,AL120*(1-$AP120))</f>
        <v>0</v>
      </c>
      <c r="AU120" s="1">
        <f ca="1">IF(AM120="",AU113,AM120+AL120*$AP120+AN120*$AP120)</f>
        <v>0.5</v>
      </c>
      <c r="AV120" s="1">
        <f ca="1">IF(AM120="",AV113,AN120*(1-$AP120))</f>
        <v>0.5</v>
      </c>
      <c r="AW120" s="1"/>
      <c r="AY120" t="s">
        <v>42</v>
      </c>
      <c r="AZ120" s="10"/>
      <c r="BA120" s="10"/>
      <c r="BB120" s="10">
        <f ca="1">_xlfn.NORM.S.INV(IF(AT120=0,0.01%,AT120))</f>
        <v>-3.71901648545568</v>
      </c>
      <c r="BC120" s="10"/>
      <c r="BD120" s="10">
        <f ca="1">-_xlfn.NORM.S.INV(IF(AV120=0,0.01%,AV120))</f>
        <v>0</v>
      </c>
      <c r="BG120" t="s">
        <v>42</v>
      </c>
      <c r="BH120" s="10"/>
      <c r="BI120" s="10"/>
      <c r="BJ120" s="10">
        <f ca="1">BB120-$BB$8</f>
        <v>-1.5154666357946645</v>
      </c>
      <c r="BK120" s="10"/>
      <c r="BL120" s="10">
        <f ca="1">BD120-$BD$8</f>
        <v>-1.7269031452921833E-2</v>
      </c>
    </row>
    <row r="122" spans="1:64">
      <c r="A122" s="9">
        <f ca="1">IF(RIGHT(A115,2)="12",(VALUE(LEFT(A115,4))+1)*100+1,A115+1)</f>
        <v>201906</v>
      </c>
      <c r="J122" s="9">
        <f ca="1">$A122</f>
        <v>201906</v>
      </c>
      <c r="R122" s="9">
        <f ca="1">$A122</f>
        <v>201906</v>
      </c>
      <c r="Z122" s="9">
        <f ca="1">$A122</f>
        <v>201906</v>
      </c>
      <c r="AH122" s="9">
        <f ca="1">$A122</f>
        <v>201906</v>
      </c>
      <c r="AP122" s="9">
        <f ca="1">$A122</f>
        <v>201906</v>
      </c>
      <c r="AX122" s="9">
        <f ca="1">$A122</f>
        <v>201906</v>
      </c>
      <c r="BF122" s="9">
        <f ca="1">$A122</f>
        <v>201906</v>
      </c>
    </row>
    <row r="123" spans="1:64">
      <c r="A123" s="11"/>
      <c r="C123" t="s">
        <v>33</v>
      </c>
      <c r="D123" t="s">
        <v>2</v>
      </c>
      <c r="E123" t="s">
        <v>1</v>
      </c>
      <c r="F123" t="s">
        <v>0</v>
      </c>
      <c r="G123" t="s">
        <v>42</v>
      </c>
      <c r="H123" t="s">
        <v>32</v>
      </c>
      <c r="L123" t="s">
        <v>2</v>
      </c>
      <c r="M123" t="s">
        <v>1</v>
      </c>
      <c r="N123" t="s">
        <v>0</v>
      </c>
      <c r="O123" t="s">
        <v>42</v>
      </c>
      <c r="P123" t="s">
        <v>32</v>
      </c>
      <c r="T123" t="s">
        <v>2</v>
      </c>
      <c r="U123" t="s">
        <v>1</v>
      </c>
      <c r="V123" t="s">
        <v>0</v>
      </c>
      <c r="W123" t="s">
        <v>42</v>
      </c>
      <c r="X123" t="s">
        <v>32</v>
      </c>
      <c r="AB123" t="s">
        <v>2</v>
      </c>
      <c r="AC123" t="s">
        <v>1</v>
      </c>
      <c r="AD123" t="s">
        <v>0</v>
      </c>
      <c r="AE123" t="s">
        <v>42</v>
      </c>
      <c r="AF123" t="s">
        <v>32</v>
      </c>
      <c r="AJ123" t="s">
        <v>2</v>
      </c>
      <c r="AK123" t="s">
        <v>1</v>
      </c>
      <c r="AL123" t="s">
        <v>0</v>
      </c>
      <c r="AM123" t="s">
        <v>42</v>
      </c>
      <c r="AN123" t="s">
        <v>32</v>
      </c>
      <c r="AP123" s="9" t="s">
        <v>72</v>
      </c>
      <c r="AR123" t="s">
        <v>2</v>
      </c>
      <c r="AS123" t="s">
        <v>1</v>
      </c>
      <c r="AT123" t="s">
        <v>0</v>
      </c>
      <c r="AU123" t="s">
        <v>42</v>
      </c>
      <c r="AV123" t="s">
        <v>32</v>
      </c>
      <c r="AZ123" t="s">
        <v>2</v>
      </c>
      <c r="BA123" t="s">
        <v>1</v>
      </c>
      <c r="BB123" t="s">
        <v>0</v>
      </c>
      <c r="BC123" t="s">
        <v>42</v>
      </c>
      <c r="BD123" t="s">
        <v>32</v>
      </c>
      <c r="BG123" s="12">
        <f ca="1">AVERAGE(BH124:BL127)</f>
        <v>-4.1078310193027816E-2</v>
      </c>
      <c r="BH123" t="s">
        <v>2</v>
      </c>
      <c r="BI123" t="s">
        <v>1</v>
      </c>
      <c r="BJ123" t="s">
        <v>0</v>
      </c>
      <c r="BK123" t="s">
        <v>42</v>
      </c>
      <c r="BL123" t="s">
        <v>32</v>
      </c>
    </row>
    <row r="124" spans="1:64">
      <c r="A124" s="11"/>
      <c r="B124" t="s">
        <v>2</v>
      </c>
      <c r="C124" s="1">
        <v>0.05</v>
      </c>
      <c r="D124" s="1">
        <f ca="1">1-C124-E124</f>
        <v>0.93949695969376246</v>
      </c>
      <c r="E124" s="1">
        <f ca="1">HLOOKUP(A122,Aibank_part!$2:$7,3,0)</f>
        <v>1.0503040306237528E-2</v>
      </c>
      <c r="F124" s="1">
        <v>0</v>
      </c>
      <c r="G124" s="1">
        <v>0</v>
      </c>
      <c r="H124" s="1">
        <v>0</v>
      </c>
      <c r="K124" t="s">
        <v>2</v>
      </c>
      <c r="L124" s="1">
        <f ca="1">IF(TYPE(D124)=1,IF(D124&gt;100%,100%,IF(D124&lt;0,0,D124)),D124)</f>
        <v>0.93949695969376246</v>
      </c>
      <c r="M124" s="1">
        <f t="shared" ref="M124:P127" ca="1" si="122">IF(TYPE(E124)=1,IF(E124&gt;100%,100%,IF(E124&lt;0,0,E124)),E124)</f>
        <v>1.0503040306237528E-2</v>
      </c>
      <c r="N124" s="1">
        <f t="shared" si="122"/>
        <v>0</v>
      </c>
      <c r="O124" s="1">
        <f t="shared" si="122"/>
        <v>0</v>
      </c>
      <c r="P124" s="1">
        <f t="shared" si="122"/>
        <v>0</v>
      </c>
      <c r="S124" t="s">
        <v>2</v>
      </c>
      <c r="T124" s="1">
        <f ca="1">IFERROR(L124/SUM($L124:$P124),"")</f>
        <v>0.98894416809869734</v>
      </c>
      <c r="U124" s="1">
        <f t="shared" ref="U124:X127" ca="1" si="123">IFERROR(M124/SUM($L124:$P124),"")</f>
        <v>1.1055831901302661E-2</v>
      </c>
      <c r="V124" s="1">
        <f t="shared" ca="1" si="123"/>
        <v>0</v>
      </c>
      <c r="W124" s="1">
        <f t="shared" ca="1" si="123"/>
        <v>0</v>
      </c>
      <c r="X124" s="1">
        <f t="shared" ca="1" si="123"/>
        <v>0</v>
      </c>
      <c r="AA124" t="s">
        <v>2</v>
      </c>
      <c r="AB124" s="1">
        <f ca="1">IFERROR(T124,"")</f>
        <v>0.98894416809869734</v>
      </c>
      <c r="AC124" s="1">
        <f t="shared" ref="AC124:AF127" ca="1" si="124">IFERROR(U124,"")</f>
        <v>1.1055831901302661E-2</v>
      </c>
      <c r="AD124" s="1">
        <f t="shared" ca="1" si="124"/>
        <v>0</v>
      </c>
      <c r="AE124" s="1">
        <f t="shared" ca="1" si="124"/>
        <v>0</v>
      </c>
      <c r="AF124" s="1">
        <f t="shared" ca="1" si="124"/>
        <v>0</v>
      </c>
      <c r="AI124" t="s">
        <v>2</v>
      </c>
      <c r="AJ124" s="1">
        <f ca="1">IFERROR(AB124,"")</f>
        <v>0.98894416809869734</v>
      </c>
      <c r="AK124" s="1">
        <f ca="1">IF(AC124="","",SUM(AC124:AF124))</f>
        <v>1.1055831901302661E-2</v>
      </c>
      <c r="AL124" s="1">
        <v>0</v>
      </c>
      <c r="AM124" s="1">
        <v>0</v>
      </c>
      <c r="AN124" s="1">
        <v>0</v>
      </c>
      <c r="AQ124" t="s">
        <v>2</v>
      </c>
      <c r="AR124" s="1">
        <f ca="1">IF(AJ124="",AR117,MAX(AJ124,50%))</f>
        <v>0.98894416809869734</v>
      </c>
      <c r="AS124" s="1">
        <f ca="1">IF(AK124="",AS117,MIN(AK124,50%))</f>
        <v>1.1055831901302661E-2</v>
      </c>
      <c r="AT124" s="1">
        <v>0</v>
      </c>
      <c r="AU124" s="1">
        <v>0</v>
      </c>
      <c r="AV124" s="1">
        <v>0</v>
      </c>
      <c r="AW124" s="1"/>
      <c r="AY124" t="s">
        <v>2</v>
      </c>
      <c r="AZ124" s="10"/>
      <c r="BA124" s="10">
        <f ca="1">-_xlfn.NORM.S.INV(IF(AS124=0,0.01%,AS124))</f>
        <v>2.2884442400845559</v>
      </c>
      <c r="BB124" s="10"/>
      <c r="BC124" s="10"/>
      <c r="BG124" t="s">
        <v>2</v>
      </c>
      <c r="BH124" s="10"/>
      <c r="BI124" s="10">
        <f ca="1">BA124-$BA$5</f>
        <v>0.16229688252055663</v>
      </c>
      <c r="BJ124" s="10"/>
      <c r="BK124" s="10"/>
    </row>
    <row r="125" spans="1:64">
      <c r="A125" s="11"/>
      <c r="B125" t="s">
        <v>1</v>
      </c>
      <c r="C125" s="1">
        <v>0</v>
      </c>
      <c r="D125" s="1">
        <f ca="1">(1-F125)/3</f>
        <v>0.11364749549302422</v>
      </c>
      <c r="E125" s="1">
        <f ca="1">(1-F125)/3*2</f>
        <v>0.22729499098604844</v>
      </c>
      <c r="F125" s="1">
        <f ca="1">HLOOKUP(A122,Aibank_part!$2:$7,4,0)</f>
        <v>0.65905751352092734</v>
      </c>
      <c r="G125" s="1">
        <v>0</v>
      </c>
      <c r="H125" s="1">
        <v>0</v>
      </c>
      <c r="K125" t="s">
        <v>1</v>
      </c>
      <c r="L125" s="1">
        <f t="shared" ref="L125:L127" ca="1" si="125">IF(TYPE(D125)=1,IF(D125&gt;100%,100%,IF(D125&lt;0,0,D125)),D125)</f>
        <v>0.11364749549302422</v>
      </c>
      <c r="M125" s="1">
        <f t="shared" ca="1" si="122"/>
        <v>0.22729499098604844</v>
      </c>
      <c r="N125" s="1">
        <f t="shared" ca="1" si="122"/>
        <v>0.65905751352092734</v>
      </c>
      <c r="O125" s="1">
        <f t="shared" si="122"/>
        <v>0</v>
      </c>
      <c r="P125" s="1">
        <f t="shared" si="122"/>
        <v>0</v>
      </c>
      <c r="S125" t="s">
        <v>1</v>
      </c>
      <c r="T125" s="1">
        <f t="shared" ref="T125:T127" ca="1" si="126">IFERROR(L125/SUM($L125:$P125),"")</f>
        <v>0.11364749549302422</v>
      </c>
      <c r="U125" s="1">
        <f t="shared" ca="1" si="123"/>
        <v>0.22729499098604844</v>
      </c>
      <c r="V125" s="1">
        <f t="shared" ca="1" si="123"/>
        <v>0.65905751352092734</v>
      </c>
      <c r="W125" s="1">
        <f t="shared" ca="1" si="123"/>
        <v>0</v>
      </c>
      <c r="X125" s="1">
        <f t="shared" ca="1" si="123"/>
        <v>0</v>
      </c>
      <c r="AA125" t="s">
        <v>1</v>
      </c>
      <c r="AB125" s="1">
        <f t="shared" ref="AB125:AB127" ca="1" si="127">IFERROR(T125,"")</f>
        <v>0.11364749549302422</v>
      </c>
      <c r="AC125" s="1">
        <f t="shared" ca="1" si="124"/>
        <v>0.22729499098604844</v>
      </c>
      <c r="AD125" s="1">
        <f t="shared" ca="1" si="124"/>
        <v>0.65905751352092734</v>
      </c>
      <c r="AE125" s="1">
        <f t="shared" ca="1" si="124"/>
        <v>0</v>
      </c>
      <c r="AF125" s="1">
        <f t="shared" ca="1" si="124"/>
        <v>0</v>
      </c>
      <c r="AI125" t="s">
        <v>1</v>
      </c>
      <c r="AJ125" s="1">
        <f ca="1">IF(AB125="","",(SUM(AB125)))</f>
        <v>0.11364749549302422</v>
      </c>
      <c r="AK125" s="1">
        <f ca="1">IFERROR(AC125,"")</f>
        <v>0.22729499098604844</v>
      </c>
      <c r="AL125" s="1">
        <f ca="1">IF(AD125="","",(SUM(AD125:AF125)))</f>
        <v>0.65905751352092734</v>
      </c>
      <c r="AM125" s="1">
        <v>0</v>
      </c>
      <c r="AN125" s="1">
        <v>0</v>
      </c>
      <c r="AP125" s="34">
        <f ca="1">IF(AK125&gt;=MAX(AJ125,AL125),0,(MAX(AJ125,AL125)-AK125)/(2*MAX(AJ125,AL125)+MIN(AJ125,AL125)))</f>
        <v>0.30156015103011669</v>
      </c>
      <c r="AQ125" t="s">
        <v>1</v>
      </c>
      <c r="AR125" s="1">
        <f ca="1">IF(AK125="",AR118,AJ125*(1-$AP125))</f>
        <v>7.9375939587953331E-2</v>
      </c>
      <c r="AS125" s="1">
        <f ca="1">IF(AK125="",AS118,AK125+AJ125*$AP125+AL125*$AP125)</f>
        <v>0.4603120302060234</v>
      </c>
      <c r="AT125" s="1">
        <f ca="1">IF(AK125="",AT118,AL125*(1-$AP125))</f>
        <v>0.46031203020602335</v>
      </c>
      <c r="AU125" s="1">
        <v>0</v>
      </c>
      <c r="AV125" s="1">
        <v>0</v>
      </c>
      <c r="AW125" s="1"/>
      <c r="AY125" t="s">
        <v>1</v>
      </c>
      <c r="AZ125" s="10">
        <f ca="1">_xlfn.NORM.S.INV(IF(AR125=0,0.01%,AR125))</f>
        <v>-1.4092817291982682</v>
      </c>
      <c r="BA125" s="10"/>
      <c r="BB125" s="10">
        <f ca="1">-_xlfn.NORM.S.INV(IF(AT125=0,0.01%,AT125))</f>
        <v>9.9647653043781453E-2</v>
      </c>
      <c r="BC125" s="10"/>
      <c r="BG125" t="s">
        <v>1</v>
      </c>
      <c r="BH125" s="10">
        <f ca="1">AZ125-$AZ$6</f>
        <v>-0.19387173052614926</v>
      </c>
      <c r="BI125" s="10"/>
      <c r="BJ125" s="10">
        <f ca="1">BB125-$BB$6</f>
        <v>-4.1320473998639556E-2</v>
      </c>
      <c r="BK125" s="10"/>
    </row>
    <row r="126" spans="1:64">
      <c r="A126" s="11"/>
      <c r="B126" t="s">
        <v>0</v>
      </c>
      <c r="C126" s="1">
        <v>0</v>
      </c>
      <c r="D126" s="1">
        <v>0</v>
      </c>
      <c r="E126" s="1">
        <f ca="1">(1-G126)/3</f>
        <v>4.1114890528464877E-2</v>
      </c>
      <c r="F126" s="1">
        <f ca="1">(1-G126)/3*2</f>
        <v>8.2229781056929754E-2</v>
      </c>
      <c r="G126" s="1">
        <f ca="1">HLOOKUP(A122,Aibank_part!$2:$7,5,0)</f>
        <v>0.87665532841460536</v>
      </c>
      <c r="H126" s="1">
        <v>0</v>
      </c>
      <c r="K126" t="s">
        <v>0</v>
      </c>
      <c r="L126" s="1">
        <f t="shared" si="125"/>
        <v>0</v>
      </c>
      <c r="M126" s="1">
        <f t="shared" ca="1" si="122"/>
        <v>4.1114890528464877E-2</v>
      </c>
      <c r="N126" s="1">
        <f t="shared" ca="1" si="122"/>
        <v>8.2229781056929754E-2</v>
      </c>
      <c r="O126" s="1">
        <f t="shared" ca="1" si="122"/>
        <v>0.87665532841460536</v>
      </c>
      <c r="P126" s="1">
        <f t="shared" si="122"/>
        <v>0</v>
      </c>
      <c r="S126" t="s">
        <v>0</v>
      </c>
      <c r="T126" s="1">
        <f t="shared" ca="1" si="126"/>
        <v>0</v>
      </c>
      <c r="U126" s="1">
        <f t="shared" ca="1" si="123"/>
        <v>4.1114890528464877E-2</v>
      </c>
      <c r="V126" s="1">
        <f t="shared" ca="1" si="123"/>
        <v>8.2229781056929754E-2</v>
      </c>
      <c r="W126" s="1">
        <f t="shared" ca="1" si="123"/>
        <v>0.87665532841460536</v>
      </c>
      <c r="X126" s="1">
        <f t="shared" ca="1" si="123"/>
        <v>0</v>
      </c>
      <c r="AA126" t="s">
        <v>0</v>
      </c>
      <c r="AB126" s="1">
        <f t="shared" ca="1" si="127"/>
        <v>0</v>
      </c>
      <c r="AC126" s="1">
        <f t="shared" ca="1" si="124"/>
        <v>4.1114890528464877E-2</v>
      </c>
      <c r="AD126" s="1">
        <f t="shared" ca="1" si="124"/>
        <v>8.2229781056929754E-2</v>
      </c>
      <c r="AE126" s="1">
        <f t="shared" ca="1" si="124"/>
        <v>0.87665532841460536</v>
      </c>
      <c r="AF126" s="1">
        <f t="shared" ca="1" si="124"/>
        <v>0</v>
      </c>
      <c r="AI126" t="s">
        <v>0</v>
      </c>
      <c r="AJ126" s="1">
        <v>0</v>
      </c>
      <c r="AK126" s="1">
        <f ca="1">IF(AC126="","",(SUM(AB126:AC126)))</f>
        <v>4.1114890528464877E-2</v>
      </c>
      <c r="AL126" s="1">
        <f ca="1">IFERROR(AD126,"")</f>
        <v>8.2229781056929754E-2</v>
      </c>
      <c r="AM126" s="1">
        <f ca="1">IF(AE126="","",(SUM(AE126:AF126)))</f>
        <v>0.87665532841460536</v>
      </c>
      <c r="AN126" s="1">
        <v>0</v>
      </c>
      <c r="AP126" s="34">
        <f ca="1">IF(AL126&gt;=MAX(AK126,AM126),0,(MAX(AK126,AM126)-AL126)/(2*MAX(AK126,AM126)+MIN(AK126,AM126)))</f>
        <v>0.44271858953829635</v>
      </c>
      <c r="AQ126" t="s">
        <v>0</v>
      </c>
      <c r="AR126" s="1">
        <v>0</v>
      </c>
      <c r="AS126" s="1">
        <f ca="1">IF(AL126="",AS119,AK126*(1-$AP126))</f>
        <v>2.2912564184681447E-2</v>
      </c>
      <c r="AT126" s="1">
        <f ca="1">IF(AL126="",AT119,AL126+AK126*$AP126+AM126*$AP126)</f>
        <v>0.48854371790765921</v>
      </c>
      <c r="AU126" s="1">
        <f ca="1">IF(AL126="",AU119,AM126*(1-$AP126))</f>
        <v>0.48854371790765933</v>
      </c>
      <c r="AV126" s="1">
        <v>0</v>
      </c>
      <c r="AW126" s="1"/>
      <c r="AY126" t="s">
        <v>0</v>
      </c>
      <c r="AZ126" s="10"/>
      <c r="BA126" s="10">
        <f ca="1">_xlfn.NORM.S.INV(IF(AS126=0,0.01%,AS126))</f>
        <v>-1.9970005028200115</v>
      </c>
      <c r="BB126" s="10"/>
      <c r="BC126" s="10">
        <f ca="1">-_xlfn.NORM.S.INV(IF(AU126=0,0.01%,AU126))</f>
        <v>2.872058859553827E-2</v>
      </c>
      <c r="BG126" t="s">
        <v>0</v>
      </c>
      <c r="BH126" s="10"/>
      <c r="BI126" s="10">
        <f ca="1">BA126-$BA$7</f>
        <v>-0.14774735302739295</v>
      </c>
      <c r="BJ126" s="10"/>
      <c r="BK126" s="10">
        <f ca="1">BC126-$BC$7</f>
        <v>-1.1660425644441544E-2</v>
      </c>
    </row>
    <row r="127" spans="1:64">
      <c r="A127" s="11"/>
      <c r="B127" t="s">
        <v>42</v>
      </c>
      <c r="C127" s="1">
        <v>0</v>
      </c>
      <c r="D127" s="1">
        <v>0</v>
      </c>
      <c r="E127" s="1">
        <v>0</v>
      </c>
      <c r="F127" s="1">
        <f ca="1">(1-H127)/3</f>
        <v>2.2671647021904568E-2</v>
      </c>
      <c r="G127" s="1">
        <f ca="1">(1-H127)/3*2</f>
        <v>4.5343294043809136E-2</v>
      </c>
      <c r="H127" s="1">
        <f ca="1">MIN(HLOOKUP(A122,Aibank_part!$2:$7,6,0),1)</f>
        <v>0.93198505893428629</v>
      </c>
      <c r="K127" t="s">
        <v>42</v>
      </c>
      <c r="L127" s="1">
        <f t="shared" si="125"/>
        <v>0</v>
      </c>
      <c r="M127" s="1">
        <f t="shared" si="122"/>
        <v>0</v>
      </c>
      <c r="N127" s="1">
        <f t="shared" ca="1" si="122"/>
        <v>2.2671647021904568E-2</v>
      </c>
      <c r="O127" s="1">
        <f t="shared" ca="1" si="122"/>
        <v>4.5343294043809136E-2</v>
      </c>
      <c r="P127" s="1">
        <f t="shared" ca="1" si="122"/>
        <v>0.93198505893428629</v>
      </c>
      <c r="S127" t="s">
        <v>42</v>
      </c>
      <c r="T127" s="1">
        <f t="shared" ca="1" si="126"/>
        <v>0</v>
      </c>
      <c r="U127" s="1">
        <f t="shared" ca="1" si="123"/>
        <v>0</v>
      </c>
      <c r="V127" s="1">
        <f t="shared" ca="1" si="123"/>
        <v>2.2671647021904568E-2</v>
      </c>
      <c r="W127" s="1">
        <f t="shared" ca="1" si="123"/>
        <v>4.5343294043809136E-2</v>
      </c>
      <c r="X127" s="1">
        <f t="shared" ca="1" si="123"/>
        <v>0.93198505893428629</v>
      </c>
      <c r="AA127" t="s">
        <v>42</v>
      </c>
      <c r="AB127" s="1">
        <f t="shared" ca="1" si="127"/>
        <v>0</v>
      </c>
      <c r="AC127" s="1">
        <f t="shared" ca="1" si="124"/>
        <v>0</v>
      </c>
      <c r="AD127" s="1">
        <f t="shared" ca="1" si="124"/>
        <v>2.2671647021904568E-2</v>
      </c>
      <c r="AE127" s="1">
        <f t="shared" ca="1" si="124"/>
        <v>4.5343294043809136E-2</v>
      </c>
      <c r="AF127" s="1">
        <f t="shared" ca="1" si="124"/>
        <v>0.93198505893428629</v>
      </c>
      <c r="AI127" t="s">
        <v>42</v>
      </c>
      <c r="AJ127" s="1">
        <v>0</v>
      </c>
      <c r="AK127" s="1">
        <v>0</v>
      </c>
      <c r="AL127" s="1">
        <f ca="1">IF(AD127="","",(SUM(AB127:AD127)))</f>
        <v>2.2671647021904568E-2</v>
      </c>
      <c r="AM127" s="1">
        <f ca="1">IFERROR(AE127,"")</f>
        <v>4.5343294043809136E-2</v>
      </c>
      <c r="AN127" s="1">
        <f ca="1">IF(AF127="","",(SUM(AF127)))</f>
        <v>0.93198505893428629</v>
      </c>
      <c r="AP127" s="34">
        <f ca="1">IF(AM127&gt;=MAX(AL127,AN127),0,(MAX(AL127,AN127)-AM127)/(2*MAX(AL127,AN127)+MIN(AL127,AN127)))</f>
        <v>0.46995766837693653</v>
      </c>
      <c r="AQ127" t="s">
        <v>42</v>
      </c>
      <c r="AR127" s="1">
        <v>0</v>
      </c>
      <c r="AS127" s="1">
        <v>0</v>
      </c>
      <c r="AT127" s="1">
        <f ca="1">IF(AM127="",AT120,AL127*(1-$AP127))</f>
        <v>1.2016932649225381E-2</v>
      </c>
      <c r="AU127" s="1">
        <f ca="1">IF(AM127="",AU120,AM127+AL127*$AP127+AN127*$AP127)</f>
        <v>0.49399153367538728</v>
      </c>
      <c r="AV127" s="1">
        <f ca="1">IF(AM127="",AV120,AN127*(1-$AP127))</f>
        <v>0.49399153367538734</v>
      </c>
      <c r="AW127" s="1"/>
      <c r="AY127" t="s">
        <v>42</v>
      </c>
      <c r="AZ127" s="10"/>
      <c r="BA127" s="10"/>
      <c r="BB127" s="10">
        <f ca="1">_xlfn.NORM.S.INV(IF(AT127=0,0.01%,AT127))</f>
        <v>-2.2565874498943632</v>
      </c>
      <c r="BC127" s="10"/>
      <c r="BD127" s="10">
        <f ca="1">-_xlfn.NORM.S.INV(IF(AV127=0,0.01%,AV127))</f>
        <v>1.5061561011141495E-2</v>
      </c>
      <c r="BG127" t="s">
        <v>42</v>
      </c>
      <c r="BH127" s="10"/>
      <c r="BI127" s="10"/>
      <c r="BJ127" s="10">
        <f ca="1">BB127-$BB$8</f>
        <v>-5.3037600233347693E-2</v>
      </c>
      <c r="BK127" s="10"/>
      <c r="BL127" s="10">
        <f ca="1">BD127-$BD$8</f>
        <v>-2.2074704417803376E-3</v>
      </c>
    </row>
    <row r="129" spans="1:64">
      <c r="A129" s="9">
        <f ca="1">IF(RIGHT(A122,2)="12",(VALUE(LEFT(A122,4))+1)*100+1,A122+1)</f>
        <v>201907</v>
      </c>
      <c r="J129" s="9">
        <f ca="1">$A129</f>
        <v>201907</v>
      </c>
      <c r="R129" s="9">
        <f ca="1">$A129</f>
        <v>201907</v>
      </c>
      <c r="Z129" s="9">
        <f ca="1">$A129</f>
        <v>201907</v>
      </c>
      <c r="AH129" s="9">
        <f ca="1">$A129</f>
        <v>201907</v>
      </c>
      <c r="AP129" s="9">
        <f ca="1">$A129</f>
        <v>201907</v>
      </c>
      <c r="AX129" s="9">
        <f ca="1">$A129</f>
        <v>201907</v>
      </c>
      <c r="BF129" s="9">
        <f ca="1">$A129</f>
        <v>201907</v>
      </c>
    </row>
    <row r="130" spans="1:64">
      <c r="A130" s="11"/>
      <c r="C130" t="s">
        <v>33</v>
      </c>
      <c r="D130" t="s">
        <v>2</v>
      </c>
      <c r="E130" t="s">
        <v>1</v>
      </c>
      <c r="F130" t="s">
        <v>0</v>
      </c>
      <c r="G130" t="s">
        <v>42</v>
      </c>
      <c r="H130" t="s">
        <v>32</v>
      </c>
      <c r="L130" t="s">
        <v>2</v>
      </c>
      <c r="M130" t="s">
        <v>1</v>
      </c>
      <c r="N130" t="s">
        <v>0</v>
      </c>
      <c r="O130" t="s">
        <v>42</v>
      </c>
      <c r="P130" t="s">
        <v>32</v>
      </c>
      <c r="T130" t="s">
        <v>2</v>
      </c>
      <c r="U130" t="s">
        <v>1</v>
      </c>
      <c r="V130" t="s">
        <v>0</v>
      </c>
      <c r="W130" t="s">
        <v>42</v>
      </c>
      <c r="X130" t="s">
        <v>32</v>
      </c>
      <c r="AB130" t="s">
        <v>2</v>
      </c>
      <c r="AC130" t="s">
        <v>1</v>
      </c>
      <c r="AD130" t="s">
        <v>0</v>
      </c>
      <c r="AE130" t="s">
        <v>42</v>
      </c>
      <c r="AF130" t="s">
        <v>32</v>
      </c>
      <c r="AJ130" t="s">
        <v>2</v>
      </c>
      <c r="AK130" t="s">
        <v>1</v>
      </c>
      <c r="AL130" t="s">
        <v>0</v>
      </c>
      <c r="AM130" t="s">
        <v>42</v>
      </c>
      <c r="AN130" t="s">
        <v>32</v>
      </c>
      <c r="AP130" s="9" t="s">
        <v>72</v>
      </c>
      <c r="AR130" t="s">
        <v>2</v>
      </c>
      <c r="AS130" t="s">
        <v>1</v>
      </c>
      <c r="AT130" t="s">
        <v>0</v>
      </c>
      <c r="AU130" t="s">
        <v>42</v>
      </c>
      <c r="AV130" t="s">
        <v>32</v>
      </c>
      <c r="AZ130" t="s">
        <v>2</v>
      </c>
      <c r="BA130" t="s">
        <v>1</v>
      </c>
      <c r="BB130" t="s">
        <v>0</v>
      </c>
      <c r="BC130" t="s">
        <v>42</v>
      </c>
      <c r="BD130" t="s">
        <v>32</v>
      </c>
      <c r="BG130" s="12">
        <f ca="1">AVERAGE(BH131:BL134)</f>
        <v>-3.7956174921584688E-3</v>
      </c>
      <c r="BH130" t="s">
        <v>2</v>
      </c>
      <c r="BI130" t="s">
        <v>1</v>
      </c>
      <c r="BJ130" t="s">
        <v>0</v>
      </c>
      <c r="BK130" t="s">
        <v>42</v>
      </c>
      <c r="BL130" t="s">
        <v>32</v>
      </c>
    </row>
    <row r="131" spans="1:64">
      <c r="A131" s="11"/>
      <c r="B131" t="s">
        <v>2</v>
      </c>
      <c r="C131" s="1">
        <v>0.05</v>
      </c>
      <c r="D131" s="1">
        <f ca="1">1-C131-E131</f>
        <v>0.9386455441359457</v>
      </c>
      <c r="E131" s="1">
        <f ca="1">HLOOKUP(A129,Aibank_part!$2:$7,3,0)</f>
        <v>1.1354455864054305E-2</v>
      </c>
      <c r="F131" s="1">
        <v>0</v>
      </c>
      <c r="G131" s="1">
        <v>0</v>
      </c>
      <c r="H131" s="1">
        <v>0</v>
      </c>
      <c r="K131" t="s">
        <v>2</v>
      </c>
      <c r="L131" s="1">
        <f ca="1">IF(TYPE(D131)=1,IF(D131&gt;100%,100%,IF(D131&lt;0,0,D131)),D131)</f>
        <v>0.9386455441359457</v>
      </c>
      <c r="M131" s="1">
        <f t="shared" ref="M131:P134" ca="1" si="128">IF(TYPE(E131)=1,IF(E131&gt;100%,100%,IF(E131&lt;0,0,E131)),E131)</f>
        <v>1.1354455864054305E-2</v>
      </c>
      <c r="N131" s="1">
        <f t="shared" si="128"/>
        <v>0</v>
      </c>
      <c r="O131" s="1">
        <f t="shared" si="128"/>
        <v>0</v>
      </c>
      <c r="P131" s="1">
        <f t="shared" si="128"/>
        <v>0</v>
      </c>
      <c r="S131" t="s">
        <v>2</v>
      </c>
      <c r="T131" s="1">
        <f ca="1">IFERROR(L131/SUM($L131:$P131),"")</f>
        <v>0.98804794119573236</v>
      </c>
      <c r="U131" s="1">
        <f t="shared" ref="U131:X134" ca="1" si="129">IFERROR(M131/SUM($L131:$P131),"")</f>
        <v>1.195205880426769E-2</v>
      </c>
      <c r="V131" s="1">
        <f t="shared" ca="1" si="129"/>
        <v>0</v>
      </c>
      <c r="W131" s="1">
        <f t="shared" ca="1" si="129"/>
        <v>0</v>
      </c>
      <c r="X131" s="1">
        <f t="shared" ca="1" si="129"/>
        <v>0</v>
      </c>
      <c r="AA131" t="s">
        <v>2</v>
      </c>
      <c r="AB131" s="1">
        <f ca="1">IFERROR(T131,"")</f>
        <v>0.98804794119573236</v>
      </c>
      <c r="AC131" s="1">
        <f t="shared" ref="AC131:AF134" ca="1" si="130">IFERROR(U131,"")</f>
        <v>1.195205880426769E-2</v>
      </c>
      <c r="AD131" s="1">
        <f t="shared" ca="1" si="130"/>
        <v>0</v>
      </c>
      <c r="AE131" s="1">
        <f t="shared" ca="1" si="130"/>
        <v>0</v>
      </c>
      <c r="AF131" s="1">
        <f t="shared" ca="1" si="130"/>
        <v>0</v>
      </c>
      <c r="AI131" t="s">
        <v>2</v>
      </c>
      <c r="AJ131" s="1">
        <f ca="1">IFERROR(AB131,"")</f>
        <v>0.98804794119573236</v>
      </c>
      <c r="AK131" s="1">
        <f ca="1">IF(AC131="","",SUM(AC131:AF131))</f>
        <v>1.195205880426769E-2</v>
      </c>
      <c r="AL131" s="1">
        <v>0</v>
      </c>
      <c r="AM131" s="1">
        <v>0</v>
      </c>
      <c r="AN131" s="1">
        <v>0</v>
      </c>
      <c r="AQ131" t="s">
        <v>2</v>
      </c>
      <c r="AR131" s="1">
        <f ca="1">IF(AJ131="",AR124,MAX(AJ131,50%))</f>
        <v>0.98804794119573236</v>
      </c>
      <c r="AS131" s="1">
        <f ca="1">IF(AK131="",AS124,MIN(AK131,50%))</f>
        <v>1.195205880426769E-2</v>
      </c>
      <c r="AT131" s="1">
        <v>0</v>
      </c>
      <c r="AU131" s="1">
        <v>0</v>
      </c>
      <c r="AV131" s="1">
        <v>0</v>
      </c>
      <c r="AW131" s="1"/>
      <c r="AY131" t="s">
        <v>2</v>
      </c>
      <c r="AZ131" s="10"/>
      <c r="BA131" s="10">
        <f ca="1">-_xlfn.NORM.S.INV(IF(AS131=0,0.01%,AS131))</f>
        <v>2.2586668245427517</v>
      </c>
      <c r="BB131" s="10"/>
      <c r="BC131" s="10"/>
      <c r="BG131" t="s">
        <v>2</v>
      </c>
      <c r="BH131" s="10"/>
      <c r="BI131" s="10">
        <f ca="1">BA131-$BA$5</f>
        <v>0.13251946697875239</v>
      </c>
      <c r="BJ131" s="10"/>
      <c r="BK131" s="10"/>
    </row>
    <row r="132" spans="1:64">
      <c r="A132" s="11"/>
      <c r="B132" t="s">
        <v>1</v>
      </c>
      <c r="C132" s="1">
        <v>0</v>
      </c>
      <c r="D132" s="1">
        <f ca="1">(1-F132)/3</f>
        <v>0.11777746419895063</v>
      </c>
      <c r="E132" s="1">
        <f ca="1">(1-F132)/3*2</f>
        <v>0.23555492839790126</v>
      </c>
      <c r="F132" s="1">
        <f ca="1">HLOOKUP(A129,Aibank_part!$2:$7,4,0)</f>
        <v>0.6466676074031481</v>
      </c>
      <c r="G132" s="1">
        <v>0</v>
      </c>
      <c r="H132" s="1">
        <v>0</v>
      </c>
      <c r="K132" t="s">
        <v>1</v>
      </c>
      <c r="L132" s="1">
        <f t="shared" ref="L132:L134" ca="1" si="131">IF(TYPE(D132)=1,IF(D132&gt;100%,100%,IF(D132&lt;0,0,D132)),D132)</f>
        <v>0.11777746419895063</v>
      </c>
      <c r="M132" s="1">
        <f t="shared" ca="1" si="128"/>
        <v>0.23555492839790126</v>
      </c>
      <c r="N132" s="1">
        <f t="shared" ca="1" si="128"/>
        <v>0.6466676074031481</v>
      </c>
      <c r="O132" s="1">
        <f t="shared" si="128"/>
        <v>0</v>
      </c>
      <c r="P132" s="1">
        <f t="shared" si="128"/>
        <v>0</v>
      </c>
      <c r="S132" t="s">
        <v>1</v>
      </c>
      <c r="T132" s="1">
        <f t="shared" ref="T132:T134" ca="1" si="132">IFERROR(L132/SUM($L132:$P132),"")</f>
        <v>0.11777746419895063</v>
      </c>
      <c r="U132" s="1">
        <f t="shared" ca="1" si="129"/>
        <v>0.23555492839790126</v>
      </c>
      <c r="V132" s="1">
        <f t="shared" ca="1" si="129"/>
        <v>0.6466676074031481</v>
      </c>
      <c r="W132" s="1">
        <f t="shared" ca="1" si="129"/>
        <v>0</v>
      </c>
      <c r="X132" s="1">
        <f t="shared" ca="1" si="129"/>
        <v>0</v>
      </c>
      <c r="AA132" t="s">
        <v>1</v>
      </c>
      <c r="AB132" s="1">
        <f t="shared" ref="AB132:AB134" ca="1" si="133">IFERROR(T132,"")</f>
        <v>0.11777746419895063</v>
      </c>
      <c r="AC132" s="1">
        <f t="shared" ca="1" si="130"/>
        <v>0.23555492839790126</v>
      </c>
      <c r="AD132" s="1">
        <f t="shared" ca="1" si="130"/>
        <v>0.6466676074031481</v>
      </c>
      <c r="AE132" s="1">
        <f t="shared" ca="1" si="130"/>
        <v>0</v>
      </c>
      <c r="AF132" s="1">
        <f t="shared" ca="1" si="130"/>
        <v>0</v>
      </c>
      <c r="AI132" t="s">
        <v>1</v>
      </c>
      <c r="AJ132" s="1">
        <f ca="1">IF(AB132="","",(SUM(AB132)))</f>
        <v>0.11777746419895063</v>
      </c>
      <c r="AK132" s="1">
        <f ca="1">IFERROR(AC132,"")</f>
        <v>0.23555492839790126</v>
      </c>
      <c r="AL132" s="1">
        <f ca="1">IF(AD132="","",(SUM(AD132:AF132)))</f>
        <v>0.6466676074031481</v>
      </c>
      <c r="AM132" s="1">
        <v>0</v>
      </c>
      <c r="AN132" s="1">
        <v>0</v>
      </c>
      <c r="AP132" s="34">
        <f ca="1">IF(AK132&gt;=MAX(AJ132,AL132),0,(MAX(AJ132,AL132)-AK132)/(2*MAX(AJ132,AL132)+MIN(AJ132,AL132)))</f>
        <v>0.29133937007430022</v>
      </c>
      <c r="AQ132" t="s">
        <v>1</v>
      </c>
      <c r="AR132" s="1">
        <f ca="1">IF(AK132="",AR125,AJ132*(1-$AP132))</f>
        <v>8.3464251970279915E-2</v>
      </c>
      <c r="AS132" s="1">
        <f ca="1">IF(AK132="",AS125,AK132+AJ132*$AP132+AL132*$AP132)</f>
        <v>0.45826787401486002</v>
      </c>
      <c r="AT132" s="1">
        <f ca="1">IF(AK132="",AT125,AL132*(1-$AP132))</f>
        <v>0.45826787401486008</v>
      </c>
      <c r="AU132" s="1">
        <v>0</v>
      </c>
      <c r="AV132" s="1">
        <v>0</v>
      </c>
      <c r="AW132" s="1"/>
      <c r="AY132" t="s">
        <v>1</v>
      </c>
      <c r="AZ132" s="10">
        <f ca="1">_xlfn.NORM.S.INV(IF(AR132=0,0.01%,AR132))</f>
        <v>-1.3821406993654668</v>
      </c>
      <c r="BA132" s="10"/>
      <c r="BB132" s="10">
        <f ca="1">-_xlfn.NORM.S.INV(IF(AT132=0,0.01%,AT132))</f>
        <v>0.10479843987926313</v>
      </c>
      <c r="BC132" s="10"/>
      <c r="BG132" t="s">
        <v>1</v>
      </c>
      <c r="BH132" s="10">
        <f ca="1">AZ132-$AZ$6</f>
        <v>-0.16673070069334783</v>
      </c>
      <c r="BI132" s="10"/>
      <c r="BJ132" s="10">
        <f ca="1">BB132-$BB$6</f>
        <v>-3.6169687163157882E-2</v>
      </c>
      <c r="BK132" s="10"/>
    </row>
    <row r="133" spans="1:64">
      <c r="A133" s="11"/>
      <c r="B133" t="s">
        <v>0</v>
      </c>
      <c r="C133" s="1">
        <v>0</v>
      </c>
      <c r="D133" s="1">
        <v>0</v>
      </c>
      <c r="E133" s="1">
        <f ca="1">(1-G133)/3</f>
        <v>6.9863939188693269E-2</v>
      </c>
      <c r="F133" s="1">
        <f ca="1">(1-G133)/3*2</f>
        <v>0.13972787837738654</v>
      </c>
      <c r="G133" s="1">
        <f ca="1">HLOOKUP(A129,Aibank_part!$2:$7,5,0)</f>
        <v>0.79040818243392019</v>
      </c>
      <c r="H133" s="1">
        <v>0</v>
      </c>
      <c r="K133" t="s">
        <v>0</v>
      </c>
      <c r="L133" s="1">
        <f t="shared" si="131"/>
        <v>0</v>
      </c>
      <c r="M133" s="1">
        <f t="shared" ca="1" si="128"/>
        <v>6.9863939188693269E-2</v>
      </c>
      <c r="N133" s="1">
        <f t="shared" ca="1" si="128"/>
        <v>0.13972787837738654</v>
      </c>
      <c r="O133" s="1">
        <f t="shared" ca="1" si="128"/>
        <v>0.79040818243392019</v>
      </c>
      <c r="P133" s="1">
        <f t="shared" si="128"/>
        <v>0</v>
      </c>
      <c r="S133" t="s">
        <v>0</v>
      </c>
      <c r="T133" s="1">
        <f t="shared" ca="1" si="132"/>
        <v>0</v>
      </c>
      <c r="U133" s="1">
        <f t="shared" ca="1" si="129"/>
        <v>6.9863939188693269E-2</v>
      </c>
      <c r="V133" s="1">
        <f t="shared" ca="1" si="129"/>
        <v>0.13972787837738654</v>
      </c>
      <c r="W133" s="1">
        <f t="shared" ca="1" si="129"/>
        <v>0.79040818243392019</v>
      </c>
      <c r="X133" s="1">
        <f t="shared" ca="1" si="129"/>
        <v>0</v>
      </c>
      <c r="AA133" t="s">
        <v>0</v>
      </c>
      <c r="AB133" s="1">
        <f t="shared" ca="1" si="133"/>
        <v>0</v>
      </c>
      <c r="AC133" s="1">
        <f t="shared" ca="1" si="130"/>
        <v>6.9863939188693269E-2</v>
      </c>
      <c r="AD133" s="1">
        <f t="shared" ca="1" si="130"/>
        <v>0.13972787837738654</v>
      </c>
      <c r="AE133" s="1">
        <f t="shared" ca="1" si="130"/>
        <v>0.79040818243392019</v>
      </c>
      <c r="AF133" s="1">
        <f t="shared" ca="1" si="130"/>
        <v>0</v>
      </c>
      <c r="AI133" t="s">
        <v>0</v>
      </c>
      <c r="AJ133" s="1">
        <v>0</v>
      </c>
      <c r="AK133" s="1">
        <f ca="1">IF(AC133="","",(SUM(AB133:AC133)))</f>
        <v>6.9863939188693269E-2</v>
      </c>
      <c r="AL133" s="1">
        <f ca="1">IFERROR(AD133,"")</f>
        <v>0.13972787837738654</v>
      </c>
      <c r="AM133" s="1">
        <f ca="1">IF(AE133="","",(SUM(AE133:AF133)))</f>
        <v>0.79040818243392019</v>
      </c>
      <c r="AN133" s="1">
        <v>0</v>
      </c>
      <c r="AP133" s="34">
        <f ca="1">IF(AL133&gt;=MAX(AK133,AM133),0,(MAX(AK133,AM133)-AL133)/(2*MAX(AK133,AM133)+MIN(AK133,AM133)))</f>
        <v>0.39418917306851725</v>
      </c>
      <c r="AQ133" t="s">
        <v>0</v>
      </c>
      <c r="AR133" s="1">
        <v>0</v>
      </c>
      <c r="AS133" s="1">
        <f ca="1">IF(AL133="",AS126,AK133*(1-$AP133))</f>
        <v>4.2324330772593094E-2</v>
      </c>
      <c r="AT133" s="1">
        <f ca="1">IF(AL133="",AT126,AL133+AK133*$AP133+AM133*$AP133)</f>
        <v>0.47883783461370344</v>
      </c>
      <c r="AU133" s="1">
        <f ca="1">IF(AL133="",AU126,AM133*(1-$AP133))</f>
        <v>0.47883783461370349</v>
      </c>
      <c r="AV133" s="1">
        <v>0</v>
      </c>
      <c r="AW133" s="1"/>
      <c r="AY133" t="s">
        <v>0</v>
      </c>
      <c r="AZ133" s="10"/>
      <c r="BA133" s="10">
        <f ca="1">_xlfn.NORM.S.INV(IF(AS133=0,0.01%,AS133))</f>
        <v>-1.7243279210922045</v>
      </c>
      <c r="BB133" s="10"/>
      <c r="BC133" s="10">
        <f ca="1">-_xlfn.NORM.S.INV(IF(AU133=0,0.01%,AU133))</f>
        <v>5.3070583688753115E-2</v>
      </c>
      <c r="BG133" t="s">
        <v>0</v>
      </c>
      <c r="BH133" s="10"/>
      <c r="BI133" s="10">
        <f ca="1">BA133-$BA$7</f>
        <v>0.12492522870041411</v>
      </c>
      <c r="BJ133" s="10"/>
      <c r="BK133" s="10">
        <f ca="1">BC133-$BC$7</f>
        <v>1.2689569448773301E-2</v>
      </c>
    </row>
    <row r="134" spans="1:64">
      <c r="A134" s="11"/>
      <c r="B134" t="s">
        <v>42</v>
      </c>
      <c r="C134" s="1">
        <v>0</v>
      </c>
      <c r="D134" s="1">
        <v>0</v>
      </c>
      <c r="E134" s="1">
        <v>0</v>
      </c>
      <c r="F134" s="1">
        <f ca="1">(1-H134)/3</f>
        <v>2.0677747202225667E-2</v>
      </c>
      <c r="G134" s="1">
        <f ca="1">(1-H134)/3*2</f>
        <v>4.1355494404451333E-2</v>
      </c>
      <c r="H134" s="1">
        <f ca="1">MIN(HLOOKUP(A129,Aibank_part!$2:$7,6,0),1)</f>
        <v>0.937966758393323</v>
      </c>
      <c r="K134" t="s">
        <v>42</v>
      </c>
      <c r="L134" s="1">
        <f t="shared" si="131"/>
        <v>0</v>
      </c>
      <c r="M134" s="1">
        <f t="shared" si="128"/>
        <v>0</v>
      </c>
      <c r="N134" s="1">
        <f t="shared" ca="1" si="128"/>
        <v>2.0677747202225667E-2</v>
      </c>
      <c r="O134" s="1">
        <f t="shared" ca="1" si="128"/>
        <v>4.1355494404451333E-2</v>
      </c>
      <c r="P134" s="1">
        <f t="shared" ca="1" si="128"/>
        <v>0.937966758393323</v>
      </c>
      <c r="S134" t="s">
        <v>42</v>
      </c>
      <c r="T134" s="1">
        <f t="shared" ca="1" si="132"/>
        <v>0</v>
      </c>
      <c r="U134" s="1">
        <f t="shared" ca="1" si="129"/>
        <v>0</v>
      </c>
      <c r="V134" s="1">
        <f t="shared" ca="1" si="129"/>
        <v>2.0677747202225667E-2</v>
      </c>
      <c r="W134" s="1">
        <f t="shared" ca="1" si="129"/>
        <v>4.1355494404451333E-2</v>
      </c>
      <c r="X134" s="1">
        <f t="shared" ca="1" si="129"/>
        <v>0.937966758393323</v>
      </c>
      <c r="AA134" t="s">
        <v>42</v>
      </c>
      <c r="AB134" s="1">
        <f t="shared" ca="1" si="133"/>
        <v>0</v>
      </c>
      <c r="AC134" s="1">
        <f t="shared" ca="1" si="130"/>
        <v>0</v>
      </c>
      <c r="AD134" s="1">
        <f t="shared" ca="1" si="130"/>
        <v>2.0677747202225667E-2</v>
      </c>
      <c r="AE134" s="1">
        <f t="shared" ca="1" si="130"/>
        <v>4.1355494404451333E-2</v>
      </c>
      <c r="AF134" s="1">
        <f t="shared" ca="1" si="130"/>
        <v>0.937966758393323</v>
      </c>
      <c r="AI134" t="s">
        <v>42</v>
      </c>
      <c r="AJ134" s="1">
        <v>0</v>
      </c>
      <c r="AK134" s="1">
        <v>0</v>
      </c>
      <c r="AL134" s="1">
        <f ca="1">IF(AD134="","",(SUM(AB134:AD134)))</f>
        <v>2.0677747202225667E-2</v>
      </c>
      <c r="AM134" s="1">
        <f ca="1">IFERROR(AE134,"")</f>
        <v>4.1355494404451333E-2</v>
      </c>
      <c r="AN134" s="1">
        <f ca="1">IF(AF134="","",(SUM(AF134)))</f>
        <v>0.937966758393323</v>
      </c>
      <c r="AP134" s="34">
        <f ca="1">IF(AM134&gt;=MAX(AL134,AN134),0,(MAX(AL134,AN134)-AM134)/(2*MAX(AL134,AN134)+MIN(AL134,AN134)))</f>
        <v>0.47274382527031777</v>
      </c>
      <c r="AQ134" t="s">
        <v>42</v>
      </c>
      <c r="AR134" s="1">
        <v>0</v>
      </c>
      <c r="AS134" s="1">
        <v>0</v>
      </c>
      <c r="AT134" s="1">
        <f ca="1">IF(AM134="",AT127,AL134*(1-$AP134))</f>
        <v>1.0902469891872895E-2</v>
      </c>
      <c r="AU134" s="1">
        <f ca="1">IF(AM134="",AU127,AM134+AL134*$AP134+AN134*$AP134)</f>
        <v>0.49454876505406359</v>
      </c>
      <c r="AV134" s="1">
        <f ca="1">IF(AM134="",AV127,AN134*(1-$AP134))</f>
        <v>0.49454876505406353</v>
      </c>
      <c r="AW134" s="1"/>
      <c r="AY134" t="s">
        <v>42</v>
      </c>
      <c r="AZ134" s="10"/>
      <c r="BA134" s="10"/>
      <c r="BB134" s="10">
        <f ca="1">_xlfn.NORM.S.INV(IF(AT134=0,0.01%,AT134))</f>
        <v>-2.2937486628093553</v>
      </c>
      <c r="BC134" s="10"/>
      <c r="BD134" s="10">
        <f ca="1">-_xlfn.NORM.S.INV(IF(AV134=0,0.01%,AV134))</f>
        <v>1.3664644884718228E-2</v>
      </c>
      <c r="BG134" t="s">
        <v>42</v>
      </c>
      <c r="BH134" s="10"/>
      <c r="BI134" s="10"/>
      <c r="BJ134" s="10">
        <f ca="1">BB134-$BB$8</f>
        <v>-9.0198813148339774E-2</v>
      </c>
      <c r="BK134" s="10"/>
      <c r="BL134" s="10">
        <f ca="1">BD134-$BD$8</f>
        <v>-3.604386568203605E-3</v>
      </c>
    </row>
    <row r="136" spans="1:64">
      <c r="A136" s="9">
        <f ca="1">IF(RIGHT(A129,2)="12",(VALUE(LEFT(A129,4))+1)*100+1,A129+1)</f>
        <v>201908</v>
      </c>
      <c r="J136" s="9">
        <f ca="1">$A136</f>
        <v>201908</v>
      </c>
      <c r="R136" s="9">
        <f ca="1">$A136</f>
        <v>201908</v>
      </c>
      <c r="Z136" s="9">
        <f ca="1">$A136</f>
        <v>201908</v>
      </c>
      <c r="AH136" s="9">
        <f ca="1">$A136</f>
        <v>201908</v>
      </c>
      <c r="AP136" s="9">
        <f ca="1">$A136</f>
        <v>201908</v>
      </c>
      <c r="AX136" s="9">
        <f ca="1">$A136</f>
        <v>201908</v>
      </c>
      <c r="BF136" s="9">
        <f ca="1">$A136</f>
        <v>201908</v>
      </c>
    </row>
    <row r="137" spans="1:64">
      <c r="A137" s="11"/>
      <c r="C137" t="s">
        <v>33</v>
      </c>
      <c r="D137" t="s">
        <v>2</v>
      </c>
      <c r="E137" t="s">
        <v>1</v>
      </c>
      <c r="F137" t="s">
        <v>0</v>
      </c>
      <c r="G137" t="s">
        <v>42</v>
      </c>
      <c r="H137" t="s">
        <v>32</v>
      </c>
      <c r="L137" t="s">
        <v>2</v>
      </c>
      <c r="M137" t="s">
        <v>1</v>
      </c>
      <c r="N137" t="s">
        <v>0</v>
      </c>
      <c r="O137" t="s">
        <v>42</v>
      </c>
      <c r="P137" t="s">
        <v>32</v>
      </c>
      <c r="T137" t="s">
        <v>2</v>
      </c>
      <c r="U137" t="s">
        <v>1</v>
      </c>
      <c r="V137" t="s">
        <v>0</v>
      </c>
      <c r="W137" t="s">
        <v>42</v>
      </c>
      <c r="X137" t="s">
        <v>32</v>
      </c>
      <c r="AB137" t="s">
        <v>2</v>
      </c>
      <c r="AC137" t="s">
        <v>1</v>
      </c>
      <c r="AD137" t="s">
        <v>0</v>
      </c>
      <c r="AE137" t="s">
        <v>42</v>
      </c>
      <c r="AF137" t="s">
        <v>32</v>
      </c>
      <c r="AJ137" t="s">
        <v>2</v>
      </c>
      <c r="AK137" t="s">
        <v>1</v>
      </c>
      <c r="AL137" t="s">
        <v>0</v>
      </c>
      <c r="AM137" t="s">
        <v>42</v>
      </c>
      <c r="AN137" t="s">
        <v>32</v>
      </c>
      <c r="AP137" s="9" t="s">
        <v>72</v>
      </c>
      <c r="AR137" t="s">
        <v>2</v>
      </c>
      <c r="AS137" t="s">
        <v>1</v>
      </c>
      <c r="AT137" t="s">
        <v>0</v>
      </c>
      <c r="AU137" t="s">
        <v>42</v>
      </c>
      <c r="AV137" t="s">
        <v>32</v>
      </c>
      <c r="AZ137" t="s">
        <v>2</v>
      </c>
      <c r="BA137" t="s">
        <v>1</v>
      </c>
      <c r="BB137" t="s">
        <v>0</v>
      </c>
      <c r="BC137" t="s">
        <v>42</v>
      </c>
      <c r="BD137" t="s">
        <v>32</v>
      </c>
      <c r="BG137" s="12">
        <f ca="1">AVERAGE(BH138:BL141)</f>
        <v>-0.13894708866730646</v>
      </c>
      <c r="BH137" t="s">
        <v>2</v>
      </c>
      <c r="BI137" t="s">
        <v>1</v>
      </c>
      <c r="BJ137" t="s">
        <v>0</v>
      </c>
      <c r="BK137" t="s">
        <v>42</v>
      </c>
      <c r="BL137" t="s">
        <v>32</v>
      </c>
    </row>
    <row r="138" spans="1:64">
      <c r="A138" s="11"/>
      <c r="B138" t="s">
        <v>2</v>
      </c>
      <c r="C138" s="1">
        <v>0.05</v>
      </c>
      <c r="D138" s="1">
        <f ca="1">1-C138-E138</f>
        <v>0.937307099236939</v>
      </c>
      <c r="E138" s="1">
        <f ca="1">HLOOKUP(A136,Aibank_part!$2:$7,3,0)</f>
        <v>1.269290076306095E-2</v>
      </c>
      <c r="F138" s="1">
        <v>0</v>
      </c>
      <c r="G138" s="1">
        <v>0</v>
      </c>
      <c r="H138" s="1">
        <v>0</v>
      </c>
      <c r="K138" t="s">
        <v>2</v>
      </c>
      <c r="L138" s="1">
        <f ca="1">IF(TYPE(D138)=1,IF(D138&gt;100%,100%,IF(D138&lt;0,0,D138)),D138)</f>
        <v>0.937307099236939</v>
      </c>
      <c r="M138" s="1">
        <f t="shared" ref="M138:P141" ca="1" si="134">IF(TYPE(E138)=1,IF(E138&gt;100%,100%,IF(E138&lt;0,0,E138)),E138)</f>
        <v>1.269290076306095E-2</v>
      </c>
      <c r="N138" s="1">
        <f t="shared" si="134"/>
        <v>0</v>
      </c>
      <c r="O138" s="1">
        <f t="shared" si="134"/>
        <v>0</v>
      </c>
      <c r="P138" s="1">
        <f t="shared" si="134"/>
        <v>0</v>
      </c>
      <c r="S138" t="s">
        <v>2</v>
      </c>
      <c r="T138" s="1">
        <f ca="1">IFERROR(L138/SUM($L138:$P138),"")</f>
        <v>0.98663905182835687</v>
      </c>
      <c r="U138" s="1">
        <f t="shared" ref="U138:X141" ca="1" si="135">IFERROR(M138/SUM($L138:$P138),"")</f>
        <v>1.3360948171643105E-2</v>
      </c>
      <c r="V138" s="1">
        <f t="shared" ca="1" si="135"/>
        <v>0</v>
      </c>
      <c r="W138" s="1">
        <f t="shared" ca="1" si="135"/>
        <v>0</v>
      </c>
      <c r="X138" s="1">
        <f t="shared" ca="1" si="135"/>
        <v>0</v>
      </c>
      <c r="AA138" t="s">
        <v>2</v>
      </c>
      <c r="AB138" s="1">
        <f t="shared" ref="AB138:AF141" ca="1" si="136">IFERROR(T138/SUM($T138:$X138),"")</f>
        <v>0.98663905182835687</v>
      </c>
      <c r="AC138" s="1">
        <f t="shared" ca="1" si="136"/>
        <v>1.3360948171643105E-2</v>
      </c>
      <c r="AD138" s="1">
        <f t="shared" ca="1" si="136"/>
        <v>0</v>
      </c>
      <c r="AE138" s="1">
        <f t="shared" ca="1" si="136"/>
        <v>0</v>
      </c>
      <c r="AF138" s="1">
        <f t="shared" ca="1" si="136"/>
        <v>0</v>
      </c>
      <c r="AI138" t="s">
        <v>2</v>
      </c>
      <c r="AJ138" s="1">
        <f ca="1">IFERROR(AB138,"")</f>
        <v>0.98663905182835687</v>
      </c>
      <c r="AK138" s="1">
        <f ca="1">IF(AC138="","",SUM(AC138:AF138))</f>
        <v>1.3360948171643105E-2</v>
      </c>
      <c r="AL138" s="1">
        <v>0</v>
      </c>
      <c r="AM138" s="1">
        <v>0</v>
      </c>
      <c r="AN138" s="1">
        <v>0</v>
      </c>
      <c r="AQ138" t="s">
        <v>2</v>
      </c>
      <c r="AR138" s="1">
        <f ca="1">IF(AJ138="",AR131,MAX(AJ138,50%))</f>
        <v>0.98663905182835687</v>
      </c>
      <c r="AS138" s="1">
        <f ca="1">IF(AK138="",AS131,MIN(AK138,50%))</f>
        <v>1.3360948171643105E-2</v>
      </c>
      <c r="AT138" s="1">
        <v>0</v>
      </c>
      <c r="AU138" s="1">
        <v>0</v>
      </c>
      <c r="AV138" s="1">
        <v>0</v>
      </c>
      <c r="AY138" t="s">
        <v>2</v>
      </c>
      <c r="AZ138" s="10"/>
      <c r="BA138" s="10">
        <f ca="1">-_xlfn.NORM.S.INV(IF(AS138=0,0.01%,AS138))</f>
        <v>2.2155564193410378</v>
      </c>
      <c r="BB138" s="10"/>
      <c r="BC138" s="10"/>
      <c r="BG138" t="s">
        <v>2</v>
      </c>
      <c r="BH138" s="10"/>
      <c r="BI138" s="10">
        <f ca="1">BA138-$BA$5</f>
        <v>8.9409061777038445E-2</v>
      </c>
      <c r="BJ138" s="10"/>
      <c r="BK138" s="10"/>
    </row>
    <row r="139" spans="1:64">
      <c r="A139" s="11"/>
      <c r="B139" t="s">
        <v>1</v>
      </c>
      <c r="C139" s="1">
        <v>0</v>
      </c>
      <c r="D139" s="1">
        <f ca="1">(1-F139)/3</f>
        <v>0.14131153679600983</v>
      </c>
      <c r="E139" s="1">
        <f ca="1">(1-F139)/3*2</f>
        <v>0.28262307359201966</v>
      </c>
      <c r="F139" s="1">
        <f ca="1">HLOOKUP(A136,Aibank_part!$2:$7,4,0)</f>
        <v>0.57606538961197051</v>
      </c>
      <c r="G139" s="1">
        <v>0</v>
      </c>
      <c r="H139" s="1">
        <v>0</v>
      </c>
      <c r="K139" t="s">
        <v>1</v>
      </c>
      <c r="L139" s="1">
        <f t="shared" ref="L139:L141" ca="1" si="137">IF(TYPE(D139)=1,IF(D139&gt;100%,100%,IF(D139&lt;0,0,D139)),D139)</f>
        <v>0.14131153679600983</v>
      </c>
      <c r="M139" s="1">
        <f t="shared" ca="1" si="134"/>
        <v>0.28262307359201966</v>
      </c>
      <c r="N139" s="1">
        <f t="shared" ca="1" si="134"/>
        <v>0.57606538961197051</v>
      </c>
      <c r="O139" s="1">
        <f t="shared" si="134"/>
        <v>0</v>
      </c>
      <c r="P139" s="1">
        <f t="shared" si="134"/>
        <v>0</v>
      </c>
      <c r="S139" t="s">
        <v>1</v>
      </c>
      <c r="T139" s="1">
        <f t="shared" ref="T139:T141" ca="1" si="138">IFERROR(L139/SUM($L139:$P139),"")</f>
        <v>0.14131153679600983</v>
      </c>
      <c r="U139" s="1">
        <f t="shared" ca="1" si="135"/>
        <v>0.28262307359201966</v>
      </c>
      <c r="V139" s="1">
        <f t="shared" ca="1" si="135"/>
        <v>0.57606538961197051</v>
      </c>
      <c r="W139" s="1">
        <f t="shared" ca="1" si="135"/>
        <v>0</v>
      </c>
      <c r="X139" s="1">
        <f t="shared" ca="1" si="135"/>
        <v>0</v>
      </c>
      <c r="AA139" t="s">
        <v>1</v>
      </c>
      <c r="AB139" s="1">
        <f t="shared" ca="1" si="136"/>
        <v>0.14131153679600983</v>
      </c>
      <c r="AC139" s="1">
        <f t="shared" ca="1" si="136"/>
        <v>0.28262307359201966</v>
      </c>
      <c r="AD139" s="1">
        <f t="shared" ca="1" si="136"/>
        <v>0.57606538961197051</v>
      </c>
      <c r="AE139" s="1">
        <f t="shared" ca="1" si="136"/>
        <v>0</v>
      </c>
      <c r="AF139" s="1">
        <f t="shared" ca="1" si="136"/>
        <v>0</v>
      </c>
      <c r="AI139" t="s">
        <v>1</v>
      </c>
      <c r="AJ139" s="1">
        <f ca="1">IF(AB139="","",(SUM(AB139)))</f>
        <v>0.14131153679600983</v>
      </c>
      <c r="AK139" s="1">
        <f ca="1">IFERROR(AC139,"")</f>
        <v>0.28262307359201966</v>
      </c>
      <c r="AL139" s="1">
        <f ca="1">IF(AD139="","",(SUM(AD139:AF139)))</f>
        <v>0.57606538961197051</v>
      </c>
      <c r="AM139" s="1">
        <v>0</v>
      </c>
      <c r="AN139" s="1">
        <v>0</v>
      </c>
      <c r="AP139" s="34">
        <f ca="1">IF(AK139&gt;=MAX(AJ139,AL139),0,(MAX(AJ139,AL139)-AK139)/(2*MAX(AJ139,AL139)+MIN(AJ139,AL139)))</f>
        <v>0.22686927154424769</v>
      </c>
      <c r="AQ139" t="s">
        <v>1</v>
      </c>
      <c r="AR139" s="1">
        <f ca="1">IF(AK139="",AR132,AJ139*(1-$AP139))</f>
        <v>0.10925229138230091</v>
      </c>
      <c r="AS139" s="1">
        <f ca="1">IF(AK139="",AS132,AK139+AJ139*$AP139+AL139*$AP139)</f>
        <v>0.44537385430884957</v>
      </c>
      <c r="AT139" s="1">
        <f ca="1">IF(AK139="",AT132,AL139*(1-$AP139))</f>
        <v>0.44537385430884951</v>
      </c>
      <c r="AU139" s="1">
        <v>0</v>
      </c>
      <c r="AV139" s="1">
        <v>0</v>
      </c>
      <c r="AY139" t="s">
        <v>1</v>
      </c>
      <c r="AZ139" s="10">
        <f ca="1">_xlfn.NORM.S.INV(IF(AR139=0,0.01%,AR139))</f>
        <v>-1.2305142803506997</v>
      </c>
      <c r="BA139" s="10"/>
      <c r="BB139" s="10">
        <f ca="1">-_xlfn.NORM.S.INV(IF(AT139=0,0.01%,AT139))</f>
        <v>0.13735815035704729</v>
      </c>
      <c r="BC139" s="10"/>
      <c r="BG139" t="s">
        <v>1</v>
      </c>
      <c r="BH139" s="10">
        <f ca="1">AZ139-$AZ$6</f>
        <v>-1.5104281678580689E-2</v>
      </c>
      <c r="BI139" s="10"/>
      <c r="BJ139" s="10">
        <f ca="1">BB139-$BB$6</f>
        <v>-3.609976685373717E-3</v>
      </c>
      <c r="BK139" s="10"/>
    </row>
    <row r="140" spans="1:64">
      <c r="A140" s="11"/>
      <c r="B140" t="s">
        <v>0</v>
      </c>
      <c r="C140" s="1">
        <v>0</v>
      </c>
      <c r="D140" s="1">
        <v>0</v>
      </c>
      <c r="E140" s="1">
        <f ca="1">(1-G140)/3</f>
        <v>2.1983214496513932E-2</v>
      </c>
      <c r="F140" s="1">
        <f ca="1">(1-G140)/3*2</f>
        <v>4.3966428993027863E-2</v>
      </c>
      <c r="G140" s="1">
        <f ca="1">HLOOKUP(A136,Aibank_part!$2:$7,5,0)</f>
        <v>0.9340503565104582</v>
      </c>
      <c r="H140" s="1">
        <v>0</v>
      </c>
      <c r="K140" t="s">
        <v>0</v>
      </c>
      <c r="L140" s="1">
        <f t="shared" si="137"/>
        <v>0</v>
      </c>
      <c r="M140" s="1">
        <f t="shared" ca="1" si="134"/>
        <v>2.1983214496513932E-2</v>
      </c>
      <c r="N140" s="1">
        <f t="shared" ca="1" si="134"/>
        <v>4.3966428993027863E-2</v>
      </c>
      <c r="O140" s="1">
        <f t="shared" ca="1" si="134"/>
        <v>0.9340503565104582</v>
      </c>
      <c r="P140" s="1">
        <f t="shared" si="134"/>
        <v>0</v>
      </c>
      <c r="S140" t="s">
        <v>0</v>
      </c>
      <c r="T140" s="1">
        <f t="shared" ca="1" si="138"/>
        <v>0</v>
      </c>
      <c r="U140" s="1">
        <f t="shared" ca="1" si="135"/>
        <v>2.1983214496513932E-2</v>
      </c>
      <c r="V140" s="1">
        <f t="shared" ca="1" si="135"/>
        <v>4.3966428993027863E-2</v>
      </c>
      <c r="W140" s="1">
        <f t="shared" ca="1" si="135"/>
        <v>0.9340503565104582</v>
      </c>
      <c r="X140" s="1">
        <f t="shared" ca="1" si="135"/>
        <v>0</v>
      </c>
      <c r="AA140" t="s">
        <v>0</v>
      </c>
      <c r="AB140" s="1">
        <f t="shared" ca="1" si="136"/>
        <v>0</v>
      </c>
      <c r="AC140" s="1">
        <f t="shared" ca="1" si="136"/>
        <v>2.1983214496513932E-2</v>
      </c>
      <c r="AD140" s="1">
        <f t="shared" ca="1" si="136"/>
        <v>4.3966428993027863E-2</v>
      </c>
      <c r="AE140" s="1">
        <f t="shared" ca="1" si="136"/>
        <v>0.9340503565104582</v>
      </c>
      <c r="AF140" s="1">
        <f t="shared" ca="1" si="136"/>
        <v>0</v>
      </c>
      <c r="AI140" t="s">
        <v>0</v>
      </c>
      <c r="AJ140" s="1">
        <v>0</v>
      </c>
      <c r="AK140" s="1">
        <f ca="1">IF(AC140="","",(SUM(AB140:AC140)))</f>
        <v>2.1983214496513932E-2</v>
      </c>
      <c r="AL140" s="1">
        <f ca="1">IFERROR(AD140,"")</f>
        <v>4.3966428993027863E-2</v>
      </c>
      <c r="AM140" s="1">
        <f ca="1">IF(AE140="","",(SUM(AE140:AF140)))</f>
        <v>0.9340503565104582</v>
      </c>
      <c r="AN140" s="1">
        <v>0</v>
      </c>
      <c r="AP140" s="34">
        <f ca="1">IF(AL140&gt;=MAX(AK140,AM140),0,(MAX(AK140,AM140)-AL140)/(2*MAX(AK140,AM140)+MIN(AK140,AM140)))</f>
        <v>0.47092296514394966</v>
      </c>
      <c r="AQ140" t="s">
        <v>0</v>
      </c>
      <c r="AR140" s="1">
        <v>0</v>
      </c>
      <c r="AS140" s="1">
        <f ca="1">IF(AL140="",AS133,AK140*(1-$AP140))</f>
        <v>1.1630813942420132E-2</v>
      </c>
      <c r="AT140" s="1">
        <f ca="1">IF(AL140="",AT133,AL140+AK140*$AP140+AM140*$AP140)</f>
        <v>0.49418459302878992</v>
      </c>
      <c r="AU140" s="1">
        <f ca="1">IF(AL140="",AU133,AM140*(1-$AP140))</f>
        <v>0.49418459302878986</v>
      </c>
      <c r="AV140" s="1">
        <v>0</v>
      </c>
      <c r="AY140" t="s">
        <v>0</v>
      </c>
      <c r="AZ140" s="10"/>
      <c r="BA140" s="10">
        <f ca="1">_xlfn.NORM.S.INV(IF(AS140=0,0.01%,AS140))</f>
        <v>-2.2691101566518146</v>
      </c>
      <c r="BB140" s="10"/>
      <c r="BC140" s="10">
        <f ca="1">-_xlfn.NORM.S.INV(IF(AU140=0,0.01%,AU140))</f>
        <v>1.4577579829523481E-2</v>
      </c>
      <c r="BG140" t="s">
        <v>0</v>
      </c>
      <c r="BH140" s="10"/>
      <c r="BI140" s="10">
        <f ca="1">BA140-$BA$7</f>
        <v>-0.41985700685919602</v>
      </c>
      <c r="BJ140" s="10"/>
      <c r="BK140" s="10">
        <f ca="1">BC140-$BC$7</f>
        <v>-2.5803434410456332E-2</v>
      </c>
    </row>
    <row r="141" spans="1:64">
      <c r="A141" s="11"/>
      <c r="B141" t="s">
        <v>42</v>
      </c>
      <c r="C141" s="1">
        <v>0</v>
      </c>
      <c r="D141" s="1">
        <v>0</v>
      </c>
      <c r="E141" s="1">
        <v>0</v>
      </c>
      <c r="F141" s="1">
        <f ca="1">(1-H141)/3</f>
        <v>5.2456183677848838E-3</v>
      </c>
      <c r="G141" s="1">
        <f ca="1">(1-H141)/3*2</f>
        <v>1.0491236735569768E-2</v>
      </c>
      <c r="H141" s="1">
        <f ca="1">MIN(HLOOKUP(A136,Aibank_part!$2:$7,6,0),1)</f>
        <v>0.98426314489664535</v>
      </c>
      <c r="K141" t="s">
        <v>42</v>
      </c>
      <c r="L141" s="1">
        <f t="shared" si="137"/>
        <v>0</v>
      </c>
      <c r="M141" s="1">
        <f t="shared" si="134"/>
        <v>0</v>
      </c>
      <c r="N141" s="1">
        <f t="shared" ca="1" si="134"/>
        <v>5.2456183677848838E-3</v>
      </c>
      <c r="O141" s="1">
        <f t="shared" ca="1" si="134"/>
        <v>1.0491236735569768E-2</v>
      </c>
      <c r="P141" s="1">
        <f t="shared" ca="1" si="134"/>
        <v>0.98426314489664535</v>
      </c>
      <c r="S141" t="s">
        <v>42</v>
      </c>
      <c r="T141" s="1">
        <f t="shared" ca="1" si="138"/>
        <v>0</v>
      </c>
      <c r="U141" s="1">
        <f t="shared" ca="1" si="135"/>
        <v>0</v>
      </c>
      <c r="V141" s="1">
        <f t="shared" ca="1" si="135"/>
        <v>5.2456183677848838E-3</v>
      </c>
      <c r="W141" s="1">
        <f t="shared" ca="1" si="135"/>
        <v>1.0491236735569768E-2</v>
      </c>
      <c r="X141" s="1">
        <f t="shared" ca="1" si="135"/>
        <v>0.98426314489664535</v>
      </c>
      <c r="AA141" t="s">
        <v>42</v>
      </c>
      <c r="AB141" s="1">
        <f t="shared" ca="1" si="136"/>
        <v>0</v>
      </c>
      <c r="AC141" s="1">
        <f t="shared" ca="1" si="136"/>
        <v>0</v>
      </c>
      <c r="AD141" s="1">
        <f t="shared" ca="1" si="136"/>
        <v>5.2456183677848838E-3</v>
      </c>
      <c r="AE141" s="1">
        <f t="shared" ca="1" si="136"/>
        <v>1.0491236735569768E-2</v>
      </c>
      <c r="AF141" s="1">
        <f t="shared" ca="1" si="136"/>
        <v>0.98426314489664535</v>
      </c>
      <c r="AI141" t="s">
        <v>42</v>
      </c>
      <c r="AJ141" s="1">
        <v>0</v>
      </c>
      <c r="AK141" s="1">
        <v>0</v>
      </c>
      <c r="AL141" s="1">
        <f ca="1">IF(AD141="","",(SUM(AB141:AD141)))</f>
        <v>5.2456183677848838E-3</v>
      </c>
      <c r="AM141" s="1">
        <f ca="1">IFERROR(AE141,"")</f>
        <v>1.0491236735569768E-2</v>
      </c>
      <c r="AN141" s="1">
        <f ca="1">IF(AF141="","",(SUM(AF141)))</f>
        <v>0.98426314489664535</v>
      </c>
      <c r="AP141" s="34">
        <f ca="1">IF(AM141&gt;=MAX(AL141,AN141),0,(MAX(AL141,AN141)-AM141)/(2*MAX(AL141,AN141)+MIN(AL141,AN141)))</f>
        <v>0.49335584529031001</v>
      </c>
      <c r="AQ141" t="s">
        <v>42</v>
      </c>
      <c r="AR141" s="1">
        <v>0</v>
      </c>
      <c r="AS141" s="1">
        <v>0</v>
      </c>
      <c r="AT141" s="1">
        <f ca="1">IF(AM141="",AT134,AL141*(1-$AP141))</f>
        <v>2.6576618838759962E-3</v>
      </c>
      <c r="AU141" s="1">
        <f ca="1">IF(AM141="",AU134,AM141+AL141*$AP141+AN141*$AP141)</f>
        <v>0.49867116905806197</v>
      </c>
      <c r="AV141" s="1">
        <f ca="1">IF(AM141="",AV134,AN141*(1-$AP141))</f>
        <v>0.49867116905806202</v>
      </c>
      <c r="AY141" t="s">
        <v>42</v>
      </c>
      <c r="AZ141" s="10"/>
      <c r="BA141" s="10"/>
      <c r="BB141" s="10">
        <f ca="1">_xlfn.NORM.S.INV(IF(AT141=0,0.01%,AT141))</f>
        <v>-2.7872756923932096</v>
      </c>
      <c r="BC141" s="10"/>
      <c r="BD141" s="10">
        <f ca="1">-_xlfn.NORM.S.INV(IF(AV141=0,0.01%,AV141))</f>
        <v>3.330891370539006E-3</v>
      </c>
      <c r="BG141" t="s">
        <v>42</v>
      </c>
      <c r="BH141" s="10"/>
      <c r="BI141" s="10"/>
      <c r="BJ141" s="10">
        <f ca="1">BB141-$BB$8</f>
        <v>-0.58372584273219408</v>
      </c>
      <c r="BK141" s="10"/>
      <c r="BL141" s="10">
        <f ca="1">BD141-$BD$8</f>
        <v>-1.3938140082382826E-2</v>
      </c>
    </row>
    <row r="143" spans="1:64">
      <c r="A143" s="9">
        <f ca="1">IF(RIGHT(A136,2)="12",(VALUE(LEFT(A136,4))+1)*100+1,A136+1)</f>
        <v>201909</v>
      </c>
      <c r="J143" s="9">
        <f ca="1">$A143</f>
        <v>201909</v>
      </c>
      <c r="R143" s="9">
        <f ca="1">$A143</f>
        <v>201909</v>
      </c>
      <c r="Z143" s="9">
        <f ca="1">$A143</f>
        <v>201909</v>
      </c>
      <c r="AH143" s="9">
        <f ca="1">$A143</f>
        <v>201909</v>
      </c>
      <c r="AP143" s="9">
        <f ca="1">$A143</f>
        <v>201909</v>
      </c>
      <c r="AX143" s="9">
        <f ca="1">$A143</f>
        <v>201909</v>
      </c>
      <c r="BF143" s="9">
        <f ca="1">$A143</f>
        <v>201909</v>
      </c>
    </row>
    <row r="144" spans="1:64">
      <c r="A144" s="11"/>
      <c r="C144" t="s">
        <v>33</v>
      </c>
      <c r="D144" t="s">
        <v>2</v>
      </c>
      <c r="E144" t="s">
        <v>1</v>
      </c>
      <c r="F144" t="s">
        <v>0</v>
      </c>
      <c r="G144" t="s">
        <v>42</v>
      </c>
      <c r="H144" t="s">
        <v>32</v>
      </c>
      <c r="L144" t="s">
        <v>2</v>
      </c>
      <c r="M144" t="s">
        <v>1</v>
      </c>
      <c r="N144" t="s">
        <v>0</v>
      </c>
      <c r="O144" t="s">
        <v>42</v>
      </c>
      <c r="P144" t="s">
        <v>32</v>
      </c>
      <c r="T144" t="s">
        <v>2</v>
      </c>
      <c r="U144" t="s">
        <v>1</v>
      </c>
      <c r="V144" t="s">
        <v>0</v>
      </c>
      <c r="W144" t="s">
        <v>42</v>
      </c>
      <c r="X144" t="s">
        <v>32</v>
      </c>
      <c r="AB144" t="s">
        <v>2</v>
      </c>
      <c r="AC144" t="s">
        <v>1</v>
      </c>
      <c r="AD144" t="s">
        <v>0</v>
      </c>
      <c r="AE144" t="s">
        <v>42</v>
      </c>
      <c r="AF144" t="s">
        <v>32</v>
      </c>
      <c r="AJ144" t="s">
        <v>2</v>
      </c>
      <c r="AK144" t="s">
        <v>1</v>
      </c>
      <c r="AL144" t="s">
        <v>0</v>
      </c>
      <c r="AM144" t="s">
        <v>42</v>
      </c>
      <c r="AN144" t="s">
        <v>32</v>
      </c>
      <c r="AP144" s="9" t="s">
        <v>72</v>
      </c>
      <c r="AR144" t="s">
        <v>2</v>
      </c>
      <c r="AS144" t="s">
        <v>1</v>
      </c>
      <c r="AT144" t="s">
        <v>0</v>
      </c>
      <c r="AU144" t="s">
        <v>42</v>
      </c>
      <c r="AV144" t="s">
        <v>32</v>
      </c>
      <c r="AZ144" t="s">
        <v>2</v>
      </c>
      <c r="BA144" t="s">
        <v>1</v>
      </c>
      <c r="BB144" t="s">
        <v>0</v>
      </c>
      <c r="BC144" t="s">
        <v>42</v>
      </c>
      <c r="BD144" t="s">
        <v>32</v>
      </c>
      <c r="BG144" s="12">
        <f ca="1">AVERAGE(BH145:BL148)</f>
        <v>-4.0502184670469718E-2</v>
      </c>
      <c r="BH144" t="s">
        <v>2</v>
      </c>
      <c r="BI144" t="s">
        <v>1</v>
      </c>
      <c r="BJ144" t="s">
        <v>0</v>
      </c>
      <c r="BK144" t="s">
        <v>42</v>
      </c>
      <c r="BL144" t="s">
        <v>32</v>
      </c>
    </row>
    <row r="145" spans="1:64">
      <c r="A145" s="11"/>
      <c r="B145" t="s">
        <v>2</v>
      </c>
      <c r="C145" s="1">
        <v>0.05</v>
      </c>
      <c r="D145" s="1">
        <f ca="1">1-C145-E145</f>
        <v>0.9353469153393662</v>
      </c>
      <c r="E145" s="1">
        <f ca="1">HLOOKUP(A143,Aibank_part!$2:$7,3,0)</f>
        <v>1.4653084660633768E-2</v>
      </c>
      <c r="F145" s="1">
        <v>0</v>
      </c>
      <c r="G145" s="1">
        <v>0</v>
      </c>
      <c r="H145" s="1">
        <v>0</v>
      </c>
      <c r="K145" t="s">
        <v>2</v>
      </c>
      <c r="L145" s="1">
        <f ca="1">IF(TYPE(D145)=1,IF(D145&gt;100%,100%,IF(D145&lt;0,0,D145)),D145)</f>
        <v>0.9353469153393662</v>
      </c>
      <c r="M145" s="1">
        <f t="shared" ref="M145:P148" ca="1" si="139">IF(TYPE(E145)=1,IF(E145&gt;100%,100%,IF(E145&lt;0,0,E145)),E145)</f>
        <v>1.4653084660633768E-2</v>
      </c>
      <c r="N145" s="1">
        <f t="shared" si="139"/>
        <v>0</v>
      </c>
      <c r="O145" s="1">
        <f t="shared" si="139"/>
        <v>0</v>
      </c>
      <c r="P145" s="1">
        <f t="shared" si="139"/>
        <v>0</v>
      </c>
      <c r="S145" t="s">
        <v>2</v>
      </c>
      <c r="T145" s="1">
        <f ca="1">IFERROR(L145/SUM($L145:$P145),"")</f>
        <v>0.98457570035722763</v>
      </c>
      <c r="U145" s="1">
        <f t="shared" ref="U145:X148" ca="1" si="140">IFERROR(M145/SUM($L145:$P145),"")</f>
        <v>1.5424299642772388E-2</v>
      </c>
      <c r="V145" s="1">
        <f t="shared" ca="1" si="140"/>
        <v>0</v>
      </c>
      <c r="W145" s="1">
        <f t="shared" ca="1" si="140"/>
        <v>0</v>
      </c>
      <c r="X145" s="1">
        <f t="shared" ca="1" si="140"/>
        <v>0</v>
      </c>
      <c r="AA145" t="s">
        <v>2</v>
      </c>
      <c r="AB145" s="1">
        <f ca="1">IFERROR(T145,"")</f>
        <v>0.98457570035722763</v>
      </c>
      <c r="AC145" s="1">
        <f t="shared" ref="AC145:AF148" ca="1" si="141">IFERROR(U145,"")</f>
        <v>1.5424299642772388E-2</v>
      </c>
      <c r="AD145" s="1">
        <f t="shared" ca="1" si="141"/>
        <v>0</v>
      </c>
      <c r="AE145" s="1">
        <f t="shared" ca="1" si="141"/>
        <v>0</v>
      </c>
      <c r="AF145" s="1">
        <f t="shared" ca="1" si="141"/>
        <v>0</v>
      </c>
      <c r="AI145" t="s">
        <v>2</v>
      </c>
      <c r="AJ145" s="1">
        <f ca="1">IFERROR(AB145,"")</f>
        <v>0.98457570035722763</v>
      </c>
      <c r="AK145" s="1">
        <f ca="1">IF(AC145="","",SUM(AC145:AF145))</f>
        <v>1.5424299642772388E-2</v>
      </c>
      <c r="AL145" s="1">
        <v>0</v>
      </c>
      <c r="AM145" s="1">
        <v>0</v>
      </c>
      <c r="AN145" s="1">
        <v>0</v>
      </c>
      <c r="AQ145" t="s">
        <v>2</v>
      </c>
      <c r="AR145" s="1">
        <f ca="1">IF(AJ145="",AR138,MAX(AJ145,50%))</f>
        <v>0.98457570035722763</v>
      </c>
      <c r="AS145" s="1">
        <f ca="1">IF(AK145="",AS138,MIN(AK145,50%))</f>
        <v>1.5424299642772388E-2</v>
      </c>
      <c r="AT145" s="1">
        <v>0</v>
      </c>
      <c r="AU145" s="1">
        <v>0</v>
      </c>
      <c r="AV145" s="1">
        <v>0</v>
      </c>
      <c r="AW145" s="1"/>
      <c r="AY145" t="s">
        <v>2</v>
      </c>
      <c r="AZ145" s="10"/>
      <c r="BA145" s="10">
        <f ca="1">-_xlfn.NORM.S.INV(IF(AS145=0,0.01%,AS145))</f>
        <v>2.1590202070293221</v>
      </c>
      <c r="BB145" s="10"/>
      <c r="BC145" s="10"/>
      <c r="BG145" t="s">
        <v>2</v>
      </c>
      <c r="BH145" s="10"/>
      <c r="BI145" s="10">
        <f ca="1">BA145-$BA$5</f>
        <v>3.2872849465322762E-2</v>
      </c>
      <c r="BJ145" s="10"/>
      <c r="BK145" s="10"/>
    </row>
    <row r="146" spans="1:64">
      <c r="A146" s="11"/>
      <c r="B146" t="s">
        <v>1</v>
      </c>
      <c r="C146" s="1">
        <v>0</v>
      </c>
      <c r="D146" s="1">
        <f ca="1">(1-F146)/3</f>
        <v>0.11612989563901947</v>
      </c>
      <c r="E146" s="1">
        <f ca="1">(1-F146)/3*2</f>
        <v>0.23225979127803895</v>
      </c>
      <c r="F146" s="1">
        <f ca="1">HLOOKUP(A143,Aibank_part!$2:$7,4,0)</f>
        <v>0.65161031308294159</v>
      </c>
      <c r="G146" s="1">
        <v>0</v>
      </c>
      <c r="H146" s="1">
        <v>0</v>
      </c>
      <c r="K146" t="s">
        <v>1</v>
      </c>
      <c r="L146" s="1">
        <f t="shared" ref="L146:L148" ca="1" si="142">IF(TYPE(D146)=1,IF(D146&gt;100%,100%,IF(D146&lt;0,0,D146)),D146)</f>
        <v>0.11612989563901947</v>
      </c>
      <c r="M146" s="1">
        <f t="shared" ca="1" si="139"/>
        <v>0.23225979127803895</v>
      </c>
      <c r="N146" s="1">
        <f t="shared" ca="1" si="139"/>
        <v>0.65161031308294159</v>
      </c>
      <c r="O146" s="1">
        <f t="shared" si="139"/>
        <v>0</v>
      </c>
      <c r="P146" s="1">
        <f t="shared" si="139"/>
        <v>0</v>
      </c>
      <c r="S146" t="s">
        <v>1</v>
      </c>
      <c r="T146" s="1">
        <f t="shared" ref="T146:T148" ca="1" si="143">IFERROR(L146/SUM($L146:$P146),"")</f>
        <v>0.11612989563901947</v>
      </c>
      <c r="U146" s="1">
        <f t="shared" ca="1" si="140"/>
        <v>0.23225979127803895</v>
      </c>
      <c r="V146" s="1">
        <f t="shared" ca="1" si="140"/>
        <v>0.65161031308294159</v>
      </c>
      <c r="W146" s="1">
        <f t="shared" ca="1" si="140"/>
        <v>0</v>
      </c>
      <c r="X146" s="1">
        <f t="shared" ca="1" si="140"/>
        <v>0</v>
      </c>
      <c r="AA146" t="s">
        <v>1</v>
      </c>
      <c r="AB146" s="1">
        <f t="shared" ref="AB146:AB148" ca="1" si="144">IFERROR(T146,"")</f>
        <v>0.11612989563901947</v>
      </c>
      <c r="AC146" s="1">
        <f t="shared" ca="1" si="141"/>
        <v>0.23225979127803895</v>
      </c>
      <c r="AD146" s="1">
        <f t="shared" ca="1" si="141"/>
        <v>0.65161031308294159</v>
      </c>
      <c r="AE146" s="1">
        <f t="shared" ca="1" si="141"/>
        <v>0</v>
      </c>
      <c r="AF146" s="1">
        <f t="shared" ca="1" si="141"/>
        <v>0</v>
      </c>
      <c r="AI146" t="s">
        <v>1</v>
      </c>
      <c r="AJ146" s="1">
        <f ca="1">IF(AB146="","",(SUM(AB146)))</f>
        <v>0.11612989563901947</v>
      </c>
      <c r="AK146" s="1">
        <f ca="1">IFERROR(AC146,"")</f>
        <v>0.23225979127803895</v>
      </c>
      <c r="AL146" s="1">
        <f ca="1">IF(AD146="","",(SUM(AD146:AF146)))</f>
        <v>0.65161031308294159</v>
      </c>
      <c r="AM146" s="1">
        <v>0</v>
      </c>
      <c r="AN146" s="1">
        <v>0</v>
      </c>
      <c r="AP146" s="34">
        <f ca="1">IF(AK146&gt;=MAX(AJ146,AL146),0,(MAX(AJ146,AL146)-AK146)/(2*MAX(AJ146,AL146)+MIN(AJ146,AL146)))</f>
        <v>0.29545240260428396</v>
      </c>
      <c r="AQ146" t="s">
        <v>1</v>
      </c>
      <c r="AR146" s="1">
        <f ca="1">IF(AK146="",AR139,AJ146*(1-$AP146))</f>
        <v>8.1819038958286405E-2</v>
      </c>
      <c r="AS146" s="1">
        <f ca="1">IF(AK146="",AS139,AK146+AJ146*$AP146+AL146*$AP146)</f>
        <v>0.45909048052085677</v>
      </c>
      <c r="AT146" s="1">
        <f ca="1">IF(AK146="",AT139,AL146*(1-$AP146))</f>
        <v>0.45909048052085683</v>
      </c>
      <c r="AU146" s="1">
        <v>0</v>
      </c>
      <c r="AV146" s="1">
        <v>0</v>
      </c>
      <c r="AW146" s="1"/>
      <c r="AY146" t="s">
        <v>1</v>
      </c>
      <c r="AZ146" s="10">
        <f ca="1">_xlfn.NORM.S.INV(IF(AR146=0,0.01%,AR146))</f>
        <v>-1.3929395282055117</v>
      </c>
      <c r="BA146" s="10"/>
      <c r="BB146" s="10">
        <f ca="1">-_xlfn.NORM.S.INV(IF(AT146=0,0.01%,AT146))</f>
        <v>0.10272534073010504</v>
      </c>
      <c r="BC146" s="10"/>
      <c r="BG146" t="s">
        <v>1</v>
      </c>
      <c r="BH146" s="10">
        <f ca="1">AZ146-$AZ$6</f>
        <v>-0.17752952953339274</v>
      </c>
      <c r="BI146" s="10"/>
      <c r="BJ146" s="10">
        <f ca="1">BB146-$BB$6</f>
        <v>-3.8242786312315966E-2</v>
      </c>
      <c r="BK146" s="10"/>
    </row>
    <row r="147" spans="1:64">
      <c r="A147" s="11"/>
      <c r="B147" t="s">
        <v>0</v>
      </c>
      <c r="C147" s="1">
        <v>0</v>
      </c>
      <c r="D147" s="1">
        <v>0</v>
      </c>
      <c r="E147" s="1">
        <f ca="1">(1-G147)/3</f>
        <v>4.6438561034511459E-2</v>
      </c>
      <c r="F147" s="1">
        <f ca="1">(1-G147)/3*2</f>
        <v>9.2877122069022919E-2</v>
      </c>
      <c r="G147" s="1">
        <f ca="1">HLOOKUP(A143,Aibank_part!$2:$7,5,0)</f>
        <v>0.86068431689646563</v>
      </c>
      <c r="H147" s="1">
        <v>0</v>
      </c>
      <c r="K147" t="s">
        <v>0</v>
      </c>
      <c r="L147" s="1">
        <f t="shared" si="142"/>
        <v>0</v>
      </c>
      <c r="M147" s="1">
        <f t="shared" ca="1" si="139"/>
        <v>4.6438561034511459E-2</v>
      </c>
      <c r="N147" s="1">
        <f t="shared" ca="1" si="139"/>
        <v>9.2877122069022919E-2</v>
      </c>
      <c r="O147" s="1">
        <f t="shared" ca="1" si="139"/>
        <v>0.86068431689646563</v>
      </c>
      <c r="P147" s="1">
        <f t="shared" si="139"/>
        <v>0</v>
      </c>
      <c r="S147" t="s">
        <v>0</v>
      </c>
      <c r="T147" s="1">
        <f t="shared" ca="1" si="143"/>
        <v>0</v>
      </c>
      <c r="U147" s="1">
        <f t="shared" ca="1" si="140"/>
        <v>4.6438561034511459E-2</v>
      </c>
      <c r="V147" s="1">
        <f t="shared" ca="1" si="140"/>
        <v>9.2877122069022919E-2</v>
      </c>
      <c r="W147" s="1">
        <f t="shared" ca="1" si="140"/>
        <v>0.86068431689646563</v>
      </c>
      <c r="X147" s="1">
        <f t="shared" ca="1" si="140"/>
        <v>0</v>
      </c>
      <c r="AA147" t="s">
        <v>0</v>
      </c>
      <c r="AB147" s="1">
        <f t="shared" ca="1" si="144"/>
        <v>0</v>
      </c>
      <c r="AC147" s="1">
        <f t="shared" ca="1" si="141"/>
        <v>4.6438561034511459E-2</v>
      </c>
      <c r="AD147" s="1">
        <f t="shared" ca="1" si="141"/>
        <v>9.2877122069022919E-2</v>
      </c>
      <c r="AE147" s="1">
        <f t="shared" ca="1" si="141"/>
        <v>0.86068431689646563</v>
      </c>
      <c r="AF147" s="1">
        <f t="shared" ca="1" si="141"/>
        <v>0</v>
      </c>
      <c r="AI147" t="s">
        <v>0</v>
      </c>
      <c r="AJ147" s="1">
        <v>0</v>
      </c>
      <c r="AK147" s="1">
        <f ca="1">IF(AC147="","",(SUM(AB147:AC147)))</f>
        <v>4.6438561034511459E-2</v>
      </c>
      <c r="AL147" s="1">
        <f ca="1">IFERROR(AD147,"")</f>
        <v>9.2877122069022919E-2</v>
      </c>
      <c r="AM147" s="1">
        <f ca="1">IF(AE147="","",(SUM(AE147:AF147)))</f>
        <v>0.86068431689646563</v>
      </c>
      <c r="AN147" s="1">
        <v>0</v>
      </c>
      <c r="AP147" s="34">
        <f ca="1">IF(AL147&gt;=MAX(AK147,AM147),0,(MAX(AK147,AM147)-AL147)/(2*MAX(AK147,AM147)+MIN(AK147,AM147)))</f>
        <v>0.43432745215316826</v>
      </c>
      <c r="AQ147" t="s">
        <v>0</v>
      </c>
      <c r="AR147" s="1">
        <v>0</v>
      </c>
      <c r="AS147" s="1">
        <f ca="1">IF(AL147="",AS140,AK147*(1-$AP147))</f>
        <v>2.62690191387327E-2</v>
      </c>
      <c r="AT147" s="1">
        <f ca="1">IF(AL147="",AT140,AL147+AK147*$AP147+AM147*$AP147)</f>
        <v>0.48686549043063365</v>
      </c>
      <c r="AU147" s="1">
        <f ca="1">IF(AL147="",AU140,AM147*(1-$AP147))</f>
        <v>0.48686549043063365</v>
      </c>
      <c r="AV147" s="1">
        <v>0</v>
      </c>
      <c r="AW147" s="1"/>
      <c r="AY147" t="s">
        <v>0</v>
      </c>
      <c r="AZ147" s="10"/>
      <c r="BA147" s="10">
        <f ca="1">_xlfn.NORM.S.INV(IF(AS147=0,0.01%,AS147))</f>
        <v>-1.938698689977338</v>
      </c>
      <c r="BB147" s="10"/>
      <c r="BC147" s="10">
        <f ca="1">-_xlfn.NORM.S.INV(IF(AU147=0,0.01%,AU147))</f>
        <v>3.2929283169304588E-2</v>
      </c>
      <c r="BG147" t="s">
        <v>0</v>
      </c>
      <c r="BH147" s="10"/>
      <c r="BI147" s="10">
        <f ca="1">BA147-$BA$7</f>
        <v>-8.9445540184719396E-2</v>
      </c>
      <c r="BJ147" s="10"/>
      <c r="BK147" s="10">
        <f ca="1">BC147-$BC$7</f>
        <v>-7.4517310706752257E-3</v>
      </c>
    </row>
    <row r="148" spans="1:64">
      <c r="A148" s="11"/>
      <c r="B148" t="s">
        <v>42</v>
      </c>
      <c r="C148" s="1">
        <v>0</v>
      </c>
      <c r="D148" s="1">
        <v>0</v>
      </c>
      <c r="E148" s="1">
        <v>0</v>
      </c>
      <c r="F148" s="1">
        <f ca="1">(1-H148)/3</f>
        <v>2.5561288365816576E-2</v>
      </c>
      <c r="G148" s="1">
        <f ca="1">(1-H148)/3*2</f>
        <v>5.1122576731633153E-2</v>
      </c>
      <c r="H148" s="1">
        <f ca="1">MIN(HLOOKUP(A143,Aibank_part!$2:$7,6,0),1)</f>
        <v>0.92331613490255027</v>
      </c>
      <c r="K148" t="s">
        <v>42</v>
      </c>
      <c r="L148" s="1">
        <f t="shared" si="142"/>
        <v>0</v>
      </c>
      <c r="M148" s="1">
        <f t="shared" si="139"/>
        <v>0</v>
      </c>
      <c r="N148" s="1">
        <f t="shared" ca="1" si="139"/>
        <v>2.5561288365816576E-2</v>
      </c>
      <c r="O148" s="1">
        <f t="shared" ca="1" si="139"/>
        <v>5.1122576731633153E-2</v>
      </c>
      <c r="P148" s="1">
        <f t="shared" ca="1" si="139"/>
        <v>0.92331613490255027</v>
      </c>
      <c r="S148" t="s">
        <v>42</v>
      </c>
      <c r="T148" s="1">
        <f t="shared" ca="1" si="143"/>
        <v>0</v>
      </c>
      <c r="U148" s="1">
        <f t="shared" ca="1" si="140"/>
        <v>0</v>
      </c>
      <c r="V148" s="1">
        <f t="shared" ca="1" si="140"/>
        <v>2.5561288365816576E-2</v>
      </c>
      <c r="W148" s="1">
        <f t="shared" ca="1" si="140"/>
        <v>5.1122576731633153E-2</v>
      </c>
      <c r="X148" s="1">
        <f t="shared" ca="1" si="140"/>
        <v>0.92331613490255027</v>
      </c>
      <c r="AA148" t="s">
        <v>42</v>
      </c>
      <c r="AB148" s="1">
        <f t="shared" ca="1" si="144"/>
        <v>0</v>
      </c>
      <c r="AC148" s="1">
        <f t="shared" ca="1" si="141"/>
        <v>0</v>
      </c>
      <c r="AD148" s="1">
        <f t="shared" ca="1" si="141"/>
        <v>2.5561288365816576E-2</v>
      </c>
      <c r="AE148" s="1">
        <f t="shared" ca="1" si="141"/>
        <v>5.1122576731633153E-2</v>
      </c>
      <c r="AF148" s="1">
        <f t="shared" ca="1" si="141"/>
        <v>0.92331613490255027</v>
      </c>
      <c r="AI148" t="s">
        <v>42</v>
      </c>
      <c r="AJ148" s="1">
        <v>0</v>
      </c>
      <c r="AK148" s="1">
        <v>0</v>
      </c>
      <c r="AL148" s="1">
        <f ca="1">IF(AD148="","",(SUM(AB148:AD148)))</f>
        <v>2.5561288365816576E-2</v>
      </c>
      <c r="AM148" s="1">
        <f ca="1">IFERROR(AE148,"")</f>
        <v>5.1122576731633153E-2</v>
      </c>
      <c r="AN148" s="1">
        <f ca="1">IF(AF148="","",(SUM(AF148)))</f>
        <v>0.92331613490255027</v>
      </c>
      <c r="AP148" s="34">
        <f ca="1">IF(AM148&gt;=MAX(AL148,AN148),0,(MAX(AL148,AN148)-AM148)/(2*MAX(AL148,AN148)+MIN(AL148,AN148)))</f>
        <v>0.46586719325272485</v>
      </c>
      <c r="AQ148" t="s">
        <v>42</v>
      </c>
      <c r="AR148" s="1">
        <v>0</v>
      </c>
      <c r="AS148" s="1">
        <v>0</v>
      </c>
      <c r="AT148" s="1">
        <f ca="1">IF(AM148="",AT141,AL148*(1-$AP148))</f>
        <v>1.3653122698910078E-2</v>
      </c>
      <c r="AU148" s="1">
        <f ca="1">IF(AM148="",AU141,AM148+AL148*$AP148+AN148*$AP148)</f>
        <v>0.49317343865054497</v>
      </c>
      <c r="AV148" s="1">
        <f ca="1">IF(AM148="",AV141,AN148*(1-$AP148))</f>
        <v>0.49317343865054492</v>
      </c>
      <c r="AW148" s="1"/>
      <c r="AY148" t="s">
        <v>42</v>
      </c>
      <c r="AZ148" s="10"/>
      <c r="BA148" s="10"/>
      <c r="BB148" s="10">
        <f ca="1">_xlfn.NORM.S.INV(IF(AT148=0,0.01%,AT148))</f>
        <v>-2.2071118601214375</v>
      </c>
      <c r="BC148" s="10"/>
      <c r="BD148" s="10">
        <f ca="1">-_xlfn.NORM.S.INV(IF(AV148=0,0.01%,AV148))</f>
        <v>1.7112486855836318E-2</v>
      </c>
      <c r="BG148" t="s">
        <v>42</v>
      </c>
      <c r="BH148" s="10"/>
      <c r="BI148" s="10"/>
      <c r="BJ148" s="10">
        <f ca="1">BB148-$BB$8</f>
        <v>-3.5620104604219271E-3</v>
      </c>
      <c r="BK148" s="10"/>
      <c r="BL148" s="10">
        <f ca="1">BD148-$BD$8</f>
        <v>-1.5654459708551449E-4</v>
      </c>
    </row>
    <row r="150" spans="1:64">
      <c r="A150" s="9">
        <f ca="1">IF(RIGHT(A143,2)="12",(VALUE(LEFT(A143,4))+1)*100+1,A143+1)</f>
        <v>201910</v>
      </c>
      <c r="J150" s="9">
        <f ca="1">$A150</f>
        <v>201910</v>
      </c>
      <c r="R150" s="9">
        <f ca="1">$A150</f>
        <v>201910</v>
      </c>
      <c r="Z150" s="9">
        <f ca="1">$A150</f>
        <v>201910</v>
      </c>
      <c r="AH150" s="9">
        <f ca="1">$A150</f>
        <v>201910</v>
      </c>
      <c r="AP150" s="9">
        <f ca="1">$A150</f>
        <v>201910</v>
      </c>
      <c r="AX150" s="9">
        <f ca="1">$A150</f>
        <v>201910</v>
      </c>
      <c r="BF150" s="9">
        <f ca="1">$A150</f>
        <v>201910</v>
      </c>
    </row>
    <row r="151" spans="1:64">
      <c r="A151" s="11"/>
      <c r="C151" t="s">
        <v>33</v>
      </c>
      <c r="D151" t="s">
        <v>2</v>
      </c>
      <c r="E151" t="s">
        <v>1</v>
      </c>
      <c r="F151" t="s">
        <v>0</v>
      </c>
      <c r="G151" t="s">
        <v>42</v>
      </c>
      <c r="H151" t="s">
        <v>32</v>
      </c>
      <c r="L151" t="s">
        <v>2</v>
      </c>
      <c r="M151" t="s">
        <v>1</v>
      </c>
      <c r="N151" t="s">
        <v>0</v>
      </c>
      <c r="O151" t="s">
        <v>42</v>
      </c>
      <c r="P151" t="s">
        <v>32</v>
      </c>
      <c r="T151" t="s">
        <v>2</v>
      </c>
      <c r="U151" t="s">
        <v>1</v>
      </c>
      <c r="V151" t="s">
        <v>0</v>
      </c>
      <c r="W151" t="s">
        <v>42</v>
      </c>
      <c r="X151" t="s">
        <v>32</v>
      </c>
      <c r="AB151" t="s">
        <v>2</v>
      </c>
      <c r="AC151" t="s">
        <v>1</v>
      </c>
      <c r="AD151" t="s">
        <v>0</v>
      </c>
      <c r="AE151" t="s">
        <v>42</v>
      </c>
      <c r="AF151" t="s">
        <v>32</v>
      </c>
      <c r="AJ151" t="s">
        <v>2</v>
      </c>
      <c r="AK151" t="s">
        <v>1</v>
      </c>
      <c r="AL151" t="s">
        <v>0</v>
      </c>
      <c r="AM151" t="s">
        <v>42</v>
      </c>
      <c r="AN151" t="s">
        <v>32</v>
      </c>
      <c r="AP151" s="9" t="s">
        <v>72</v>
      </c>
      <c r="AR151" t="s">
        <v>2</v>
      </c>
      <c r="AS151" t="s">
        <v>1</v>
      </c>
      <c r="AT151" t="s">
        <v>0</v>
      </c>
      <c r="AU151" t="s">
        <v>42</v>
      </c>
      <c r="AV151" t="s">
        <v>32</v>
      </c>
      <c r="AZ151" t="s">
        <v>2</v>
      </c>
      <c r="BA151" t="s">
        <v>1</v>
      </c>
      <c r="BB151" t="s">
        <v>0</v>
      </c>
      <c r="BC151" t="s">
        <v>42</v>
      </c>
      <c r="BD151" t="s">
        <v>32</v>
      </c>
      <c r="BG151" s="12">
        <f ca="1">AVERAGE(BH152:BL155)</f>
        <v>-0.16267338055086111</v>
      </c>
      <c r="BH151" t="s">
        <v>2</v>
      </c>
      <c r="BI151" t="s">
        <v>1</v>
      </c>
      <c r="BJ151" t="s">
        <v>0</v>
      </c>
      <c r="BK151" t="s">
        <v>42</v>
      </c>
      <c r="BL151" t="s">
        <v>32</v>
      </c>
    </row>
    <row r="152" spans="1:64">
      <c r="A152" s="11"/>
      <c r="B152" t="s">
        <v>2</v>
      </c>
      <c r="C152" s="1">
        <v>0.05</v>
      </c>
      <c r="D152" s="1">
        <f ca="1">1-C152-E152</f>
        <v>0.93323439982420198</v>
      </c>
      <c r="E152" s="1">
        <f ca="1">HLOOKUP(A150,Aibank_part!$2:$7,3,0)</f>
        <v>1.6765600175797941E-2</v>
      </c>
      <c r="F152" s="1">
        <v>0</v>
      </c>
      <c r="G152" s="1">
        <v>0</v>
      </c>
      <c r="H152" s="1">
        <v>0</v>
      </c>
      <c r="K152" t="s">
        <v>2</v>
      </c>
      <c r="L152" s="1">
        <f ca="1">IF(TYPE(D152)=1,IF(D152&gt;100%,100%,IF(D152&lt;0,0,D152)),D152)</f>
        <v>0.93323439982420198</v>
      </c>
      <c r="M152" s="1">
        <f t="shared" ref="M152:P155" ca="1" si="145">IF(TYPE(E152)=1,IF(E152&gt;100%,100%,IF(E152&lt;0,0,E152)),E152)</f>
        <v>1.6765600175797941E-2</v>
      </c>
      <c r="N152" s="1">
        <f t="shared" si="145"/>
        <v>0</v>
      </c>
      <c r="O152" s="1">
        <f t="shared" si="145"/>
        <v>0</v>
      </c>
      <c r="P152" s="1">
        <f t="shared" si="145"/>
        <v>0</v>
      </c>
      <c r="S152" t="s">
        <v>2</v>
      </c>
      <c r="T152" s="1">
        <f ca="1">IFERROR(L152/SUM($L152:$P152),"")</f>
        <v>0.98235199981494947</v>
      </c>
      <c r="U152" s="1">
        <f t="shared" ref="U152:X155" ca="1" si="146">IFERROR(M152/SUM($L152:$P152),"")</f>
        <v>1.7648000185050465E-2</v>
      </c>
      <c r="V152" s="1">
        <f t="shared" ca="1" si="146"/>
        <v>0</v>
      </c>
      <c r="W152" s="1">
        <f t="shared" ca="1" si="146"/>
        <v>0</v>
      </c>
      <c r="X152" s="1">
        <f t="shared" ca="1" si="146"/>
        <v>0</v>
      </c>
      <c r="AA152" t="s">
        <v>2</v>
      </c>
      <c r="AB152" s="1">
        <f ca="1">IFERROR(T152,"")</f>
        <v>0.98235199981494947</v>
      </c>
      <c r="AC152" s="1">
        <f t="shared" ref="AC152:AF155" ca="1" si="147">IFERROR(U152,"")</f>
        <v>1.7648000185050465E-2</v>
      </c>
      <c r="AD152" s="1">
        <f t="shared" ca="1" si="147"/>
        <v>0</v>
      </c>
      <c r="AE152" s="1">
        <f t="shared" ca="1" si="147"/>
        <v>0</v>
      </c>
      <c r="AF152" s="1">
        <f t="shared" ca="1" si="147"/>
        <v>0</v>
      </c>
      <c r="AI152" t="s">
        <v>2</v>
      </c>
      <c r="AJ152" s="1">
        <f ca="1">IFERROR(AB152,"")</f>
        <v>0.98235199981494947</v>
      </c>
      <c r="AK152" s="1">
        <f ca="1">IF(AC152="","",SUM(AC152:AF152))</f>
        <v>1.7648000185050465E-2</v>
      </c>
      <c r="AL152" s="1">
        <v>0</v>
      </c>
      <c r="AM152" s="1">
        <v>0</v>
      </c>
      <c r="AN152" s="1">
        <v>0</v>
      </c>
      <c r="AQ152" t="s">
        <v>2</v>
      </c>
      <c r="AR152" s="1">
        <f ca="1">IF(AJ152="",AR145,MAX(AJ152,50%))</f>
        <v>0.98235199981494947</v>
      </c>
      <c r="AS152" s="1">
        <f ca="1">IF(AK152="",AS145,MIN(AK152,50%))</f>
        <v>1.7648000185050465E-2</v>
      </c>
      <c r="AT152" s="1">
        <v>0</v>
      </c>
      <c r="AU152" s="1">
        <v>0</v>
      </c>
      <c r="AV152" s="1">
        <v>0</v>
      </c>
      <c r="AW152" s="1"/>
      <c r="AY152" t="s">
        <v>2</v>
      </c>
      <c r="AZ152" s="10"/>
      <c r="BA152" s="10">
        <f ca="1">-_xlfn.NORM.S.INV(IF(AS152=0,0.01%,AS152))</f>
        <v>2.1049460977781647</v>
      </c>
      <c r="BB152" s="10"/>
      <c r="BC152" s="10"/>
      <c r="BG152" t="s">
        <v>2</v>
      </c>
      <c r="BH152" s="10"/>
      <c r="BI152" s="10">
        <f ca="1">BA152-$BA$5</f>
        <v>-2.1201259785834647E-2</v>
      </c>
      <c r="BJ152" s="10"/>
      <c r="BK152" s="10"/>
    </row>
    <row r="153" spans="1:64">
      <c r="A153" s="11"/>
      <c r="B153" t="s">
        <v>1</v>
      </c>
      <c r="C153" s="1">
        <v>0</v>
      </c>
      <c r="D153" s="1">
        <f ca="1">(1-F153)/3</f>
        <v>0.10177851266197786</v>
      </c>
      <c r="E153" s="1">
        <f ca="1">(1-F153)/3*2</f>
        <v>0.20355702532395573</v>
      </c>
      <c r="F153" s="1">
        <f ca="1">HLOOKUP(A150,Aibank_part!$2:$7,4,0)</f>
        <v>0.6946644620140664</v>
      </c>
      <c r="G153" s="1">
        <v>0</v>
      </c>
      <c r="H153" s="1">
        <v>0</v>
      </c>
      <c r="K153" t="s">
        <v>1</v>
      </c>
      <c r="L153" s="1">
        <f t="shared" ref="L153:L155" ca="1" si="148">IF(TYPE(D153)=1,IF(D153&gt;100%,100%,IF(D153&lt;0,0,D153)),D153)</f>
        <v>0.10177851266197786</v>
      </c>
      <c r="M153" s="1">
        <f t="shared" ca="1" si="145"/>
        <v>0.20355702532395573</v>
      </c>
      <c r="N153" s="1">
        <f t="shared" ca="1" si="145"/>
        <v>0.6946644620140664</v>
      </c>
      <c r="O153" s="1">
        <f t="shared" si="145"/>
        <v>0</v>
      </c>
      <c r="P153" s="1">
        <f t="shared" si="145"/>
        <v>0</v>
      </c>
      <c r="S153" t="s">
        <v>1</v>
      </c>
      <c r="T153" s="1">
        <f t="shared" ref="T153:T155" ca="1" si="149">IFERROR(L153/SUM($L153:$P153),"")</f>
        <v>0.10177851266197786</v>
      </c>
      <c r="U153" s="1">
        <f t="shared" ca="1" si="146"/>
        <v>0.20355702532395573</v>
      </c>
      <c r="V153" s="1">
        <f t="shared" ca="1" si="146"/>
        <v>0.6946644620140664</v>
      </c>
      <c r="W153" s="1">
        <f t="shared" ca="1" si="146"/>
        <v>0</v>
      </c>
      <c r="X153" s="1">
        <f t="shared" ca="1" si="146"/>
        <v>0</v>
      </c>
      <c r="AA153" t="s">
        <v>1</v>
      </c>
      <c r="AB153" s="1">
        <f t="shared" ref="AB153:AB155" ca="1" si="150">IFERROR(T153,"")</f>
        <v>0.10177851266197786</v>
      </c>
      <c r="AC153" s="1">
        <f t="shared" ca="1" si="147"/>
        <v>0.20355702532395573</v>
      </c>
      <c r="AD153" s="1">
        <f t="shared" ca="1" si="147"/>
        <v>0.6946644620140664</v>
      </c>
      <c r="AE153" s="1">
        <f t="shared" ca="1" si="147"/>
        <v>0</v>
      </c>
      <c r="AF153" s="1">
        <f t="shared" ca="1" si="147"/>
        <v>0</v>
      </c>
      <c r="AI153" t="s">
        <v>1</v>
      </c>
      <c r="AJ153" s="1">
        <f ca="1">IF(AB153="","",(SUM(AB153)))</f>
        <v>0.10177851266197786</v>
      </c>
      <c r="AK153" s="1">
        <f ca="1">IFERROR(AC153,"")</f>
        <v>0.20355702532395573</v>
      </c>
      <c r="AL153" s="1">
        <f ca="1">IF(AD153="","",(SUM(AD153:AF153)))</f>
        <v>0.6946644620140664</v>
      </c>
      <c r="AM153" s="1">
        <v>0</v>
      </c>
      <c r="AN153" s="1">
        <v>0</v>
      </c>
      <c r="AP153" s="34">
        <f ca="1">IF(AK153&gt;=MAX(AJ153,AL153),0,(MAX(AJ153,AL153)-AK153)/(2*MAX(AJ153,AL153)+MIN(AJ153,AL153)))</f>
        <v>0.32935751281627806</v>
      </c>
      <c r="AQ153" t="s">
        <v>1</v>
      </c>
      <c r="AR153" s="1">
        <f ca="1">IF(AK153="",AR146,AJ153*(1-$AP153))</f>
        <v>6.8256994873488769E-2</v>
      </c>
      <c r="AS153" s="1">
        <f ca="1">IF(AK153="",AS146,AK153+AJ153*$AP153+AL153*$AP153)</f>
        <v>0.4658715025632556</v>
      </c>
      <c r="AT153" s="1">
        <f ca="1">IF(AK153="",AT146,AL153*(1-$AP153))</f>
        <v>0.46587150256325566</v>
      </c>
      <c r="AU153" s="1">
        <v>0</v>
      </c>
      <c r="AV153" s="1">
        <v>0</v>
      </c>
      <c r="AW153" s="1"/>
      <c r="AY153" t="s">
        <v>1</v>
      </c>
      <c r="AZ153" s="10">
        <f ca="1">_xlfn.NORM.S.INV(IF(AR153=0,0.01%,AR153))</f>
        <v>-1.4888989134139736</v>
      </c>
      <c r="BA153" s="10"/>
      <c r="BB153" s="10">
        <f ca="1">-_xlfn.NORM.S.INV(IF(AT153=0,0.01%,AT153))</f>
        <v>8.5652069383570506E-2</v>
      </c>
      <c r="BC153" s="10"/>
      <c r="BG153" t="s">
        <v>1</v>
      </c>
      <c r="BH153" s="10">
        <f ca="1">AZ153-$AZ$6</f>
        <v>-0.27348891474185466</v>
      </c>
      <c r="BI153" s="10"/>
      <c r="BJ153" s="10">
        <f ca="1">BB153-$BB$6</f>
        <v>-5.5316057658850504E-2</v>
      </c>
      <c r="BK153" s="10"/>
    </row>
    <row r="154" spans="1:64">
      <c r="A154" s="11"/>
      <c r="B154" t="s">
        <v>0</v>
      </c>
      <c r="C154" s="1">
        <v>0</v>
      </c>
      <c r="D154" s="1">
        <v>0</v>
      </c>
      <c r="E154" s="1">
        <f ca="1">(1-G154)/3</f>
        <v>6.8487179753015548E-2</v>
      </c>
      <c r="F154" s="1">
        <f ca="1">(1-G154)/3*2</f>
        <v>0.1369743595060311</v>
      </c>
      <c r="G154" s="1">
        <f ca="1">HLOOKUP(A150,Aibank_part!$2:$7,5,0)</f>
        <v>0.79453846074095336</v>
      </c>
      <c r="H154" s="1">
        <v>0</v>
      </c>
      <c r="K154" t="s">
        <v>0</v>
      </c>
      <c r="L154" s="1">
        <f t="shared" si="148"/>
        <v>0</v>
      </c>
      <c r="M154" s="1">
        <f t="shared" ca="1" si="145"/>
        <v>6.8487179753015548E-2</v>
      </c>
      <c r="N154" s="1">
        <f t="shared" ca="1" si="145"/>
        <v>0.1369743595060311</v>
      </c>
      <c r="O154" s="1">
        <f t="shared" ca="1" si="145"/>
        <v>0.79453846074095336</v>
      </c>
      <c r="P154" s="1">
        <f t="shared" si="145"/>
        <v>0</v>
      </c>
      <c r="S154" t="s">
        <v>0</v>
      </c>
      <c r="T154" s="1">
        <f t="shared" ca="1" si="149"/>
        <v>0</v>
      </c>
      <c r="U154" s="1">
        <f t="shared" ca="1" si="146"/>
        <v>6.8487179753015548E-2</v>
      </c>
      <c r="V154" s="1">
        <f t="shared" ca="1" si="146"/>
        <v>0.1369743595060311</v>
      </c>
      <c r="W154" s="1">
        <f t="shared" ca="1" si="146"/>
        <v>0.79453846074095336</v>
      </c>
      <c r="X154" s="1">
        <f t="shared" ca="1" si="146"/>
        <v>0</v>
      </c>
      <c r="AA154" t="s">
        <v>0</v>
      </c>
      <c r="AB154" s="1">
        <f t="shared" ca="1" si="150"/>
        <v>0</v>
      </c>
      <c r="AC154" s="1">
        <f t="shared" ca="1" si="147"/>
        <v>6.8487179753015548E-2</v>
      </c>
      <c r="AD154" s="1">
        <f t="shared" ca="1" si="147"/>
        <v>0.1369743595060311</v>
      </c>
      <c r="AE154" s="1">
        <f t="shared" ca="1" si="147"/>
        <v>0.79453846074095336</v>
      </c>
      <c r="AF154" s="1">
        <f t="shared" ca="1" si="147"/>
        <v>0</v>
      </c>
      <c r="AI154" t="s">
        <v>0</v>
      </c>
      <c r="AJ154" s="1">
        <v>0</v>
      </c>
      <c r="AK154" s="1">
        <f ca="1">IF(AC154="","",(SUM(AB154:AC154)))</f>
        <v>6.8487179753015548E-2</v>
      </c>
      <c r="AL154" s="1">
        <f ca="1">IFERROR(AD154,"")</f>
        <v>0.1369743595060311</v>
      </c>
      <c r="AM154" s="1">
        <f ca="1">IF(AE154="","",(SUM(AE154:AF154)))</f>
        <v>0.79453846074095336</v>
      </c>
      <c r="AN154" s="1">
        <v>0</v>
      </c>
      <c r="AP154" s="34">
        <f ca="1">IF(AL154&gt;=MAX(AK154,AM154),0,(MAX(AK154,AM154)-AL154)/(2*MAX(AK154,AM154)+MIN(AK154,AM154)))</f>
        <v>0.39670508111573022</v>
      </c>
      <c r="AQ154" t="s">
        <v>0</v>
      </c>
      <c r="AR154" s="1">
        <v>0</v>
      </c>
      <c r="AS154" s="1">
        <f ca="1">IF(AL154="",AS147,AK154*(1-$AP154))</f>
        <v>4.1317967553707917E-2</v>
      </c>
      <c r="AT154" s="1">
        <f ca="1">IF(AL154="",AT147,AL154+AK154*$AP154+AM154*$AP154)</f>
        <v>0.47934101622314607</v>
      </c>
      <c r="AU154" s="1">
        <f ca="1">IF(AL154="",AU147,AM154*(1-$AP154))</f>
        <v>0.47934101622314601</v>
      </c>
      <c r="AV154" s="1">
        <v>0</v>
      </c>
      <c r="AW154" s="1"/>
      <c r="AY154" t="s">
        <v>0</v>
      </c>
      <c r="AZ154" s="10"/>
      <c r="BA154" s="10">
        <f ca="1">_xlfn.NORM.S.INV(IF(AS154=0,0.01%,AS154))</f>
        <v>-1.7355923752020805</v>
      </c>
      <c r="BB154" s="10"/>
      <c r="BC154" s="10">
        <f ca="1">-_xlfn.NORM.S.INV(IF(AU154=0,0.01%,AU154))</f>
        <v>5.180755898076303E-2</v>
      </c>
      <c r="BG154" t="s">
        <v>0</v>
      </c>
      <c r="BH154" s="10"/>
      <c r="BI154" s="10">
        <f ca="1">BA154-$BA$7</f>
        <v>0.11366077459053803</v>
      </c>
      <c r="BJ154" s="10"/>
      <c r="BK154" s="10">
        <f ca="1">BC154-$BC$7</f>
        <v>1.1426544740783216E-2</v>
      </c>
    </row>
    <row r="155" spans="1:64">
      <c r="A155" s="11"/>
      <c r="B155" t="s">
        <v>42</v>
      </c>
      <c r="C155" s="1">
        <v>0</v>
      </c>
      <c r="D155" s="1">
        <v>0</v>
      </c>
      <c r="E155" s="1">
        <v>0</v>
      </c>
      <c r="F155" s="1">
        <f ca="1">(1-H155)/3</f>
        <v>1.9176028892515795E-3</v>
      </c>
      <c r="G155" s="1">
        <f ca="1">(1-H155)/3*2</f>
        <v>3.835205778503159E-3</v>
      </c>
      <c r="H155" s="1">
        <f ca="1">MIN(HLOOKUP(A150,Aibank_part!$2:$7,6,0),1)</f>
        <v>0.99424719133224526</v>
      </c>
      <c r="K155" t="s">
        <v>42</v>
      </c>
      <c r="L155" s="1">
        <f t="shared" si="148"/>
        <v>0</v>
      </c>
      <c r="M155" s="1">
        <f t="shared" si="145"/>
        <v>0</v>
      </c>
      <c r="N155" s="1">
        <f t="shared" ca="1" si="145"/>
        <v>1.9176028892515795E-3</v>
      </c>
      <c r="O155" s="1">
        <f t="shared" ca="1" si="145"/>
        <v>3.835205778503159E-3</v>
      </c>
      <c r="P155" s="1">
        <f t="shared" ca="1" si="145"/>
        <v>0.99424719133224526</v>
      </c>
      <c r="S155" t="s">
        <v>42</v>
      </c>
      <c r="T155" s="1">
        <f t="shared" ca="1" si="149"/>
        <v>0</v>
      </c>
      <c r="U155" s="1">
        <f t="shared" ca="1" si="146"/>
        <v>0</v>
      </c>
      <c r="V155" s="1">
        <f t="shared" ca="1" si="146"/>
        <v>1.9176028892515795E-3</v>
      </c>
      <c r="W155" s="1">
        <f t="shared" ca="1" si="146"/>
        <v>3.835205778503159E-3</v>
      </c>
      <c r="X155" s="1">
        <f t="shared" ca="1" si="146"/>
        <v>0.99424719133224526</v>
      </c>
      <c r="AA155" t="s">
        <v>42</v>
      </c>
      <c r="AB155" s="1">
        <f t="shared" ca="1" si="150"/>
        <v>0</v>
      </c>
      <c r="AC155" s="1">
        <f t="shared" ca="1" si="147"/>
        <v>0</v>
      </c>
      <c r="AD155" s="1">
        <f t="shared" ca="1" si="147"/>
        <v>1.9176028892515795E-3</v>
      </c>
      <c r="AE155" s="1">
        <f t="shared" ca="1" si="147"/>
        <v>3.835205778503159E-3</v>
      </c>
      <c r="AF155" s="1">
        <f t="shared" ca="1" si="147"/>
        <v>0.99424719133224526</v>
      </c>
      <c r="AI155" t="s">
        <v>42</v>
      </c>
      <c r="AJ155" s="1">
        <v>0</v>
      </c>
      <c r="AK155" s="1">
        <v>0</v>
      </c>
      <c r="AL155" s="1">
        <f ca="1">IF(AD155="","",(SUM(AB155:AD155)))</f>
        <v>1.9176028892515795E-3</v>
      </c>
      <c r="AM155" s="1">
        <f ca="1">IFERROR(AE155,"")</f>
        <v>3.835205778503159E-3</v>
      </c>
      <c r="AN155" s="1">
        <f ca="1">IF(AF155="","",(SUM(AF155)))</f>
        <v>0.99424719133224526</v>
      </c>
      <c r="AP155" s="34">
        <f ca="1">IF(AM155&gt;=MAX(AL155,AN155),0,(MAX(AL155,AN155)-AM155)/(2*MAX(AL155,AN155)+MIN(AL155,AN155)))</f>
        <v>0.49759144978128977</v>
      </c>
      <c r="AQ155" t="s">
        <v>42</v>
      </c>
      <c r="AR155" s="1">
        <v>0</v>
      </c>
      <c r="AS155" s="1">
        <v>0</v>
      </c>
      <c r="AT155" s="1">
        <f ca="1">IF(AM155="",AT148,AL155*(1-$AP155))</f>
        <v>9.6342008748409602E-4</v>
      </c>
      <c r="AU155" s="1">
        <f ca="1">IF(AM155="",AU148,AM155+AL155*$AP155+AN155*$AP155)</f>
        <v>0.49951828995625802</v>
      </c>
      <c r="AV155" s="1">
        <f ca="1">IF(AM155="",AV148,AN155*(1-$AP155))</f>
        <v>0.49951828995625791</v>
      </c>
      <c r="AW155" s="1"/>
      <c r="AY155" t="s">
        <v>42</v>
      </c>
      <c r="AZ155" s="10"/>
      <c r="BA155" s="10"/>
      <c r="BB155" s="10">
        <f ca="1">_xlfn.NORM.S.INV(IF(AT155=0,0.01%,AT155))</f>
        <v>-3.1012830375181313</v>
      </c>
      <c r="BC155" s="10"/>
      <c r="BD155" s="10">
        <f ca="1">-_xlfn.NORM.S.INV(IF(AV155=0,0.01%,AV155))</f>
        <v>1.2074683092283113E-3</v>
      </c>
      <c r="BG155" t="s">
        <v>42</v>
      </c>
      <c r="BH155" s="10"/>
      <c r="BI155" s="10"/>
      <c r="BJ155" s="10">
        <f ca="1">BB155-$BB$8</f>
        <v>-0.89773318785711576</v>
      </c>
      <c r="BK155" s="10"/>
      <c r="BL155" s="10">
        <f ca="1">BD155-$BD$8</f>
        <v>-1.606156314369352E-2</v>
      </c>
    </row>
    <row r="157" spans="1:64">
      <c r="A157" s="9">
        <f ca="1">IF(RIGHT(A150,2)="12",(VALUE(LEFT(A150,4))+1)*100+1,A150+1)</f>
        <v>201911</v>
      </c>
      <c r="J157" s="9">
        <f ca="1">$A157</f>
        <v>201911</v>
      </c>
      <c r="R157" s="9">
        <f ca="1">$A157</f>
        <v>201911</v>
      </c>
      <c r="Z157" s="9">
        <f ca="1">$A157</f>
        <v>201911</v>
      </c>
      <c r="AH157" s="9">
        <f ca="1">$A157</f>
        <v>201911</v>
      </c>
      <c r="AP157" s="9">
        <f ca="1">$A157</f>
        <v>201911</v>
      </c>
      <c r="AX157" s="9">
        <f ca="1">$A157</f>
        <v>201911</v>
      </c>
      <c r="BF157" s="9">
        <f ca="1">$A157</f>
        <v>201911</v>
      </c>
    </row>
    <row r="158" spans="1:64">
      <c r="A158" s="11"/>
      <c r="C158" t="s">
        <v>33</v>
      </c>
      <c r="D158" t="s">
        <v>2</v>
      </c>
      <c r="E158" t="s">
        <v>1</v>
      </c>
      <c r="F158" t="s">
        <v>0</v>
      </c>
      <c r="G158" t="s">
        <v>42</v>
      </c>
      <c r="H158" t="s">
        <v>32</v>
      </c>
      <c r="L158" t="s">
        <v>2</v>
      </c>
      <c r="M158" t="s">
        <v>1</v>
      </c>
      <c r="N158" t="s">
        <v>0</v>
      </c>
      <c r="O158" t="s">
        <v>42</v>
      </c>
      <c r="P158" t="s">
        <v>32</v>
      </c>
      <c r="T158" t="s">
        <v>2</v>
      </c>
      <c r="U158" t="s">
        <v>1</v>
      </c>
      <c r="V158" t="s">
        <v>0</v>
      </c>
      <c r="W158" t="s">
        <v>42</v>
      </c>
      <c r="X158" t="s">
        <v>32</v>
      </c>
      <c r="AB158" t="s">
        <v>2</v>
      </c>
      <c r="AC158" t="s">
        <v>1</v>
      </c>
      <c r="AD158" t="s">
        <v>0</v>
      </c>
      <c r="AE158" t="s">
        <v>42</v>
      </c>
      <c r="AF158" t="s">
        <v>32</v>
      </c>
      <c r="AJ158" t="s">
        <v>2</v>
      </c>
      <c r="AK158" t="s">
        <v>1</v>
      </c>
      <c r="AL158" t="s">
        <v>0</v>
      </c>
      <c r="AM158" t="s">
        <v>42</v>
      </c>
      <c r="AN158" t="s">
        <v>32</v>
      </c>
      <c r="AP158" s="9" t="s">
        <v>72</v>
      </c>
      <c r="AR158" t="s">
        <v>2</v>
      </c>
      <c r="AS158" t="s">
        <v>1</v>
      </c>
      <c r="AT158" t="s">
        <v>0</v>
      </c>
      <c r="AU158" t="s">
        <v>42</v>
      </c>
      <c r="AV158" t="s">
        <v>32</v>
      </c>
      <c r="AZ158" t="s">
        <v>2</v>
      </c>
      <c r="BA158" t="s">
        <v>1</v>
      </c>
      <c r="BB158" t="s">
        <v>0</v>
      </c>
      <c r="BC158" t="s">
        <v>42</v>
      </c>
      <c r="BD158" t="s">
        <v>32</v>
      </c>
      <c r="BG158" s="12">
        <f ca="1">AVERAGE(BH159:BL162)</f>
        <v>-0.12212303138025013</v>
      </c>
      <c r="BH158" t="s">
        <v>2</v>
      </c>
      <c r="BI158" t="s">
        <v>1</v>
      </c>
      <c r="BJ158" t="s">
        <v>0</v>
      </c>
      <c r="BK158" t="s">
        <v>42</v>
      </c>
      <c r="BL158" t="s">
        <v>32</v>
      </c>
    </row>
    <row r="159" spans="1:64">
      <c r="A159" s="11"/>
      <c r="B159" t="s">
        <v>2</v>
      </c>
      <c r="C159" s="1">
        <v>0.05</v>
      </c>
      <c r="D159" s="1">
        <f ca="1">1-C159-E159</f>
        <v>0.9307173153916275</v>
      </c>
      <c r="E159" s="1">
        <f ca="1">HLOOKUP(A157,Aibank_part!$2:$7,3,0)</f>
        <v>1.9282684608372409E-2</v>
      </c>
      <c r="F159" s="1">
        <v>0</v>
      </c>
      <c r="G159" s="1">
        <v>0</v>
      </c>
      <c r="H159" s="1">
        <v>0</v>
      </c>
      <c r="K159" t="s">
        <v>2</v>
      </c>
      <c r="L159" s="1">
        <f ca="1">IF(TYPE(D159)=1,IF(D159&gt;100%,100%,IF(D159&lt;0,0,D159)),D159)</f>
        <v>0.9307173153916275</v>
      </c>
      <c r="M159" s="1">
        <f t="shared" ref="M159:P162" ca="1" si="151">IF(TYPE(E159)=1,IF(E159&gt;100%,100%,IF(E159&lt;0,0,E159)),E159)</f>
        <v>1.9282684608372409E-2</v>
      </c>
      <c r="N159" s="1">
        <f t="shared" si="151"/>
        <v>0</v>
      </c>
      <c r="O159" s="1">
        <f t="shared" si="151"/>
        <v>0</v>
      </c>
      <c r="P159" s="1">
        <f t="shared" si="151"/>
        <v>0</v>
      </c>
      <c r="S159" t="s">
        <v>2</v>
      </c>
      <c r="T159" s="1">
        <f ca="1">IFERROR(L159/SUM($L159:$P159),"")</f>
        <v>0.9797024372543448</v>
      </c>
      <c r="U159" s="1">
        <f t="shared" ref="U159:X162" ca="1" si="152">IFERROR(M159/SUM($L159:$P159),"")</f>
        <v>2.0297562745655168E-2</v>
      </c>
      <c r="V159" s="1">
        <f t="shared" ca="1" si="152"/>
        <v>0</v>
      </c>
      <c r="W159" s="1">
        <f t="shared" ca="1" si="152"/>
        <v>0</v>
      </c>
      <c r="X159" s="1">
        <f t="shared" ca="1" si="152"/>
        <v>0</v>
      </c>
      <c r="AA159" t="s">
        <v>2</v>
      </c>
      <c r="AB159" s="1">
        <f t="shared" ref="AB159:AF162" ca="1" si="153">IFERROR(T159/SUM($T159:$X159),"")</f>
        <v>0.9797024372543448</v>
      </c>
      <c r="AC159" s="1">
        <f t="shared" ca="1" si="153"/>
        <v>2.0297562745655168E-2</v>
      </c>
      <c r="AD159" s="1">
        <f t="shared" ca="1" si="153"/>
        <v>0</v>
      </c>
      <c r="AE159" s="1">
        <f t="shared" ca="1" si="153"/>
        <v>0</v>
      </c>
      <c r="AF159" s="1">
        <f t="shared" ca="1" si="153"/>
        <v>0</v>
      </c>
      <c r="AI159" t="s">
        <v>2</v>
      </c>
      <c r="AJ159" s="1">
        <f ca="1">IFERROR(AB159,"")</f>
        <v>0.9797024372543448</v>
      </c>
      <c r="AK159" s="1">
        <f ca="1">IF(AC159="","",SUM(AC159:AF159))</f>
        <v>2.0297562745655168E-2</v>
      </c>
      <c r="AL159" s="1">
        <v>0</v>
      </c>
      <c r="AM159" s="1">
        <v>0</v>
      </c>
      <c r="AN159" s="1">
        <v>0</v>
      </c>
      <c r="AQ159" t="s">
        <v>2</v>
      </c>
      <c r="AR159" s="1">
        <f ca="1">IF(AJ159="",AR152,MAX(AJ159,50%))</f>
        <v>0.9797024372543448</v>
      </c>
      <c r="AS159" s="1">
        <f ca="1">IF(AK159="",AS152,MIN(AK159,50%))</f>
        <v>2.0297562745655168E-2</v>
      </c>
      <c r="AT159" s="1">
        <v>0</v>
      </c>
      <c r="AU159" s="1">
        <v>0</v>
      </c>
      <c r="AV159" s="1">
        <v>0</v>
      </c>
      <c r="AY159" t="s">
        <v>2</v>
      </c>
      <c r="AZ159" s="10"/>
      <c r="BA159" s="10">
        <f ca="1">-_xlfn.NORM.S.INV(IF(AS159=0,0.01%,AS159))</f>
        <v>2.0476416462325213</v>
      </c>
      <c r="BB159" s="10"/>
      <c r="BC159" s="10"/>
      <c r="BG159" t="s">
        <v>2</v>
      </c>
      <c r="BH159" s="10"/>
      <c r="BI159" s="10">
        <f ca="1">BA159-$BA$5</f>
        <v>-7.850571133147799E-2</v>
      </c>
      <c r="BJ159" s="10"/>
      <c r="BK159" s="10"/>
    </row>
    <row r="160" spans="1:64">
      <c r="A160" s="11"/>
      <c r="B160" t="s">
        <v>1</v>
      </c>
      <c r="C160" s="1">
        <v>0</v>
      </c>
      <c r="D160" s="1">
        <f ca="1">(1-F160)/3</f>
        <v>0.10033588854094493</v>
      </c>
      <c r="E160" s="1">
        <f ca="1">(1-F160)/3*2</f>
        <v>0.20067177708188985</v>
      </c>
      <c r="F160" s="1">
        <f ca="1">HLOOKUP(A157,Aibank_part!$2:$7,4,0)</f>
        <v>0.69899233437716524</v>
      </c>
      <c r="G160" s="1">
        <v>0</v>
      </c>
      <c r="H160" s="1">
        <v>0</v>
      </c>
      <c r="K160" t="s">
        <v>1</v>
      </c>
      <c r="L160" s="1">
        <f t="shared" ref="L160:L162" ca="1" si="154">IF(TYPE(D160)=1,IF(D160&gt;100%,100%,IF(D160&lt;0,0,D160)),D160)</f>
        <v>0.10033588854094493</v>
      </c>
      <c r="M160" s="1">
        <f t="shared" ca="1" si="151"/>
        <v>0.20067177708188985</v>
      </c>
      <c r="N160" s="1">
        <f t="shared" ca="1" si="151"/>
        <v>0.69899233437716524</v>
      </c>
      <c r="O160" s="1">
        <f t="shared" si="151"/>
        <v>0</v>
      </c>
      <c r="P160" s="1">
        <f t="shared" si="151"/>
        <v>0</v>
      </c>
      <c r="S160" t="s">
        <v>1</v>
      </c>
      <c r="T160" s="1">
        <f t="shared" ref="T160:T162" ca="1" si="155">IFERROR(L160/SUM($L160:$P160),"")</f>
        <v>0.10033588854094493</v>
      </c>
      <c r="U160" s="1">
        <f t="shared" ca="1" si="152"/>
        <v>0.20067177708188985</v>
      </c>
      <c r="V160" s="1">
        <f t="shared" ca="1" si="152"/>
        <v>0.69899233437716524</v>
      </c>
      <c r="W160" s="1">
        <f t="shared" ca="1" si="152"/>
        <v>0</v>
      </c>
      <c r="X160" s="1">
        <f t="shared" ca="1" si="152"/>
        <v>0</v>
      </c>
      <c r="AA160" t="s">
        <v>1</v>
      </c>
      <c r="AB160" s="1">
        <f t="shared" ca="1" si="153"/>
        <v>0.10033588854094493</v>
      </c>
      <c r="AC160" s="1">
        <f t="shared" ca="1" si="153"/>
        <v>0.20067177708188985</v>
      </c>
      <c r="AD160" s="1">
        <f t="shared" ca="1" si="153"/>
        <v>0.69899233437716524</v>
      </c>
      <c r="AE160" s="1">
        <f t="shared" ca="1" si="153"/>
        <v>0</v>
      </c>
      <c r="AF160" s="1">
        <f t="shared" ca="1" si="153"/>
        <v>0</v>
      </c>
      <c r="AI160" t="s">
        <v>1</v>
      </c>
      <c r="AJ160" s="1">
        <f ca="1">IF(AB160="","",(SUM(AB160)))</f>
        <v>0.10033588854094493</v>
      </c>
      <c r="AK160" s="1">
        <f ca="1">IFERROR(AC160,"")</f>
        <v>0.20067177708188985</v>
      </c>
      <c r="AL160" s="1">
        <f ca="1">IF(AD160="","",(SUM(AD160:AF160)))</f>
        <v>0.69899233437716524</v>
      </c>
      <c r="AM160" s="1">
        <v>0</v>
      </c>
      <c r="AN160" s="1">
        <v>0</v>
      </c>
      <c r="AP160" s="34">
        <f ca="1">IF(AK160&gt;=MAX(AJ160,AL160),0,(MAX(AJ160,AL160)-AK160)/(2*MAX(AJ160,AL160)+MIN(AJ160,AL160)))</f>
        <v>0.33258607770477977</v>
      </c>
      <c r="AQ160" t="s">
        <v>1</v>
      </c>
      <c r="AR160" s="1">
        <f ca="1">IF(AK160="",AR153,AJ160*(1-$AP160))</f>
        <v>6.6965568918088095E-2</v>
      </c>
      <c r="AS160" s="1">
        <f ca="1">IF(AK160="",AS153,AK160+AJ160*$AP160+AL160*$AP160)</f>
        <v>0.46651721554095593</v>
      </c>
      <c r="AT160" s="1">
        <f ca="1">IF(AK160="",AT153,AL160*(1-$AP160))</f>
        <v>0.46651721554095593</v>
      </c>
      <c r="AU160" s="1">
        <v>0</v>
      </c>
      <c r="AV160" s="1">
        <v>0</v>
      </c>
      <c r="AY160" t="s">
        <v>1</v>
      </c>
      <c r="AZ160" s="10">
        <f ca="1">_xlfn.NORM.S.INV(IF(AR160=0,0.01%,AR160))</f>
        <v>-1.498778369594862</v>
      </c>
      <c r="BA160" s="10"/>
      <c r="BB160" s="10">
        <f ca="1">-_xlfn.NORM.S.INV(IF(AT160=0,0.01%,AT160))</f>
        <v>8.4027671257433059E-2</v>
      </c>
      <c r="BC160" s="10"/>
      <c r="BG160" t="s">
        <v>1</v>
      </c>
      <c r="BH160" s="10">
        <f ca="1">AZ160-$AZ$6</f>
        <v>-0.28336837092274303</v>
      </c>
      <c r="BI160" s="10"/>
      <c r="BJ160" s="10">
        <f ca="1">BB160-$BB$6</f>
        <v>-5.6940455784987951E-2</v>
      </c>
      <c r="BK160" s="10"/>
    </row>
    <row r="161" spans="1:64">
      <c r="A161" s="11"/>
      <c r="B161" t="s">
        <v>0</v>
      </c>
      <c r="C161" s="1">
        <v>0</v>
      </c>
      <c r="D161" s="1">
        <v>0</v>
      </c>
      <c r="E161" s="1">
        <f ca="1">(1-G161)/3</f>
        <v>3.5913910852536701E-2</v>
      </c>
      <c r="F161" s="1">
        <f ca="1">(1-G161)/3*2</f>
        <v>7.1827821705073402E-2</v>
      </c>
      <c r="G161" s="1">
        <f ca="1">HLOOKUP(A157,Aibank_part!$2:$7,5,0)</f>
        <v>0.8922582674423899</v>
      </c>
      <c r="H161" s="1">
        <v>0</v>
      </c>
      <c r="K161" t="s">
        <v>0</v>
      </c>
      <c r="L161" s="1">
        <f t="shared" si="154"/>
        <v>0</v>
      </c>
      <c r="M161" s="1">
        <f t="shared" ca="1" si="151"/>
        <v>3.5913910852536701E-2</v>
      </c>
      <c r="N161" s="1">
        <f t="shared" ca="1" si="151"/>
        <v>7.1827821705073402E-2</v>
      </c>
      <c r="O161" s="1">
        <f t="shared" ca="1" si="151"/>
        <v>0.8922582674423899</v>
      </c>
      <c r="P161" s="1">
        <f t="shared" si="151"/>
        <v>0</v>
      </c>
      <c r="S161" t="s">
        <v>0</v>
      </c>
      <c r="T161" s="1">
        <f t="shared" ca="1" si="155"/>
        <v>0</v>
      </c>
      <c r="U161" s="1">
        <f t="shared" ca="1" si="152"/>
        <v>3.5913910852536701E-2</v>
      </c>
      <c r="V161" s="1">
        <f t="shared" ca="1" si="152"/>
        <v>7.1827821705073402E-2</v>
      </c>
      <c r="W161" s="1">
        <f t="shared" ca="1" si="152"/>
        <v>0.8922582674423899</v>
      </c>
      <c r="X161" s="1">
        <f t="shared" ca="1" si="152"/>
        <v>0</v>
      </c>
      <c r="AA161" t="s">
        <v>0</v>
      </c>
      <c r="AB161" s="1">
        <f t="shared" ca="1" si="153"/>
        <v>0</v>
      </c>
      <c r="AC161" s="1">
        <f t="shared" ca="1" si="153"/>
        <v>3.5913910852536701E-2</v>
      </c>
      <c r="AD161" s="1">
        <f t="shared" ca="1" si="153"/>
        <v>7.1827821705073402E-2</v>
      </c>
      <c r="AE161" s="1">
        <f t="shared" ca="1" si="153"/>
        <v>0.8922582674423899</v>
      </c>
      <c r="AF161" s="1">
        <f t="shared" ca="1" si="153"/>
        <v>0</v>
      </c>
      <c r="AI161" t="s">
        <v>0</v>
      </c>
      <c r="AJ161" s="1">
        <v>0</v>
      </c>
      <c r="AK161" s="1">
        <f ca="1">IF(AC161="","",(SUM(AB161:AC161)))</f>
        <v>3.5913910852536701E-2</v>
      </c>
      <c r="AL161" s="1">
        <f ca="1">IFERROR(AD161,"")</f>
        <v>7.1827821705073402E-2</v>
      </c>
      <c r="AM161" s="1">
        <f ca="1">IF(AE161="","",(SUM(AE161:AF161)))</f>
        <v>0.8922582674423899</v>
      </c>
      <c r="AN161" s="1">
        <v>0</v>
      </c>
      <c r="AP161" s="34">
        <f ca="1">IF(AL161&gt;=MAX(AK161,AM161),0,(MAX(AK161,AM161)-AL161)/(2*MAX(AK161,AM161)+MIN(AK161,AM161)))</f>
        <v>0.45067936962844146</v>
      </c>
      <c r="AQ161" t="s">
        <v>0</v>
      </c>
      <c r="AR161" s="1">
        <v>0</v>
      </c>
      <c r="AS161" s="1">
        <f ca="1">IF(AL161="",AS154,AK161*(1-$AP161))</f>
        <v>1.9728252148623417E-2</v>
      </c>
      <c r="AT161" s="1">
        <f ca="1">IF(AL161="",AT154,AL161+AK161*$AP161+AM161*$AP161)</f>
        <v>0.49013587392568825</v>
      </c>
      <c r="AU161" s="1">
        <f ca="1">IF(AL161="",AU154,AM161*(1-$AP161))</f>
        <v>0.4901358739256883</v>
      </c>
      <c r="AV161" s="1">
        <v>0</v>
      </c>
      <c r="AY161" t="s">
        <v>0</v>
      </c>
      <c r="AZ161" s="10"/>
      <c r="BA161" s="10">
        <f ca="1">_xlfn.NORM.S.INV(IF(AS161=0,0.01%,AS161))</f>
        <v>-2.0593940603690712</v>
      </c>
      <c r="BB161" s="10"/>
      <c r="BC161" s="10">
        <f ca="1">-_xlfn.NORM.S.INV(IF(AU161=0,0.01%,AU161))</f>
        <v>2.4728217245789406E-2</v>
      </c>
      <c r="BG161" t="s">
        <v>0</v>
      </c>
      <c r="BH161" s="10"/>
      <c r="BI161" s="10">
        <f ca="1">BA161-$BA$7</f>
        <v>-0.21014091057645268</v>
      </c>
      <c r="BJ161" s="10"/>
      <c r="BK161" s="10">
        <f ca="1">BC161-$BC$7</f>
        <v>-1.5652796994190407E-2</v>
      </c>
    </row>
    <row r="162" spans="1:64">
      <c r="A162" s="11"/>
      <c r="B162" t="s">
        <v>42</v>
      </c>
      <c r="C162" s="1">
        <v>0</v>
      </c>
      <c r="D162" s="1">
        <v>0</v>
      </c>
      <c r="E162" s="1">
        <v>0</v>
      </c>
      <c r="F162" s="1">
        <f ca="1">(1-H162)/3</f>
        <v>1.5477745621242637E-2</v>
      </c>
      <c r="G162" s="1">
        <f ca="1">(1-H162)/3*2</f>
        <v>3.0955491242485273E-2</v>
      </c>
      <c r="H162" s="1">
        <f ca="1">MIN(HLOOKUP(A157,Aibank_part!$2:$7,6,0),1)</f>
        <v>0.95356676313627209</v>
      </c>
      <c r="K162" t="s">
        <v>42</v>
      </c>
      <c r="L162" s="1">
        <f t="shared" si="154"/>
        <v>0</v>
      </c>
      <c r="M162" s="1">
        <f t="shared" si="151"/>
        <v>0</v>
      </c>
      <c r="N162" s="1">
        <f t="shared" ca="1" si="151"/>
        <v>1.5477745621242637E-2</v>
      </c>
      <c r="O162" s="1">
        <f t="shared" ca="1" si="151"/>
        <v>3.0955491242485273E-2</v>
      </c>
      <c r="P162" s="1">
        <f t="shared" ca="1" si="151"/>
        <v>0.95356676313627209</v>
      </c>
      <c r="S162" t="s">
        <v>42</v>
      </c>
      <c r="T162" s="1">
        <f t="shared" ca="1" si="155"/>
        <v>0</v>
      </c>
      <c r="U162" s="1">
        <f t="shared" ca="1" si="152"/>
        <v>0</v>
      </c>
      <c r="V162" s="1">
        <f t="shared" ca="1" si="152"/>
        <v>1.5477745621242637E-2</v>
      </c>
      <c r="W162" s="1">
        <f t="shared" ca="1" si="152"/>
        <v>3.0955491242485273E-2</v>
      </c>
      <c r="X162" s="1">
        <f t="shared" ca="1" si="152"/>
        <v>0.95356676313627209</v>
      </c>
      <c r="AA162" t="s">
        <v>42</v>
      </c>
      <c r="AB162" s="1">
        <f t="shared" ca="1" si="153"/>
        <v>0</v>
      </c>
      <c r="AC162" s="1">
        <f t="shared" ca="1" si="153"/>
        <v>0</v>
      </c>
      <c r="AD162" s="1">
        <f t="shared" ca="1" si="153"/>
        <v>1.5477745621242637E-2</v>
      </c>
      <c r="AE162" s="1">
        <f t="shared" ca="1" si="153"/>
        <v>3.0955491242485273E-2</v>
      </c>
      <c r="AF162" s="1">
        <f t="shared" ca="1" si="153"/>
        <v>0.95356676313627209</v>
      </c>
      <c r="AI162" t="s">
        <v>42</v>
      </c>
      <c r="AJ162" s="1">
        <v>0</v>
      </c>
      <c r="AK162" s="1">
        <v>0</v>
      </c>
      <c r="AL162" s="1">
        <f ca="1">IF(AD162="","",(SUM(AB162:AD162)))</f>
        <v>1.5477745621242637E-2</v>
      </c>
      <c r="AM162" s="1">
        <f ca="1">IFERROR(AE162,"")</f>
        <v>3.0955491242485273E-2</v>
      </c>
      <c r="AN162" s="1">
        <f ca="1">IF(AF162="","",(SUM(AF162)))</f>
        <v>0.95356676313627209</v>
      </c>
      <c r="AP162" s="34">
        <f ca="1">IF(AM162&gt;=MAX(AL162,AN162),0,(MAX(AL162,AN162)-AM162)/(2*MAX(AL162,AN162)+MIN(AL162,AN162)))</f>
        <v>0.47987405742451911</v>
      </c>
      <c r="AQ162" t="s">
        <v>42</v>
      </c>
      <c r="AR162" s="1">
        <v>0</v>
      </c>
      <c r="AS162" s="1">
        <v>0</v>
      </c>
      <c r="AT162" s="1">
        <f ca="1">IF(AM162="",AT155,AL162*(1-$AP162))</f>
        <v>8.0503770301923495E-3</v>
      </c>
      <c r="AU162" s="1">
        <f ca="1">IF(AM162="",AU155,AM162+AL162*$AP162+AN162*$AP162)</f>
        <v>0.4959748114849038</v>
      </c>
      <c r="AV162" s="1">
        <f ca="1">IF(AM162="",AV155,AN162*(1-$AP162))</f>
        <v>0.49597481148490391</v>
      </c>
      <c r="AY162" t="s">
        <v>42</v>
      </c>
      <c r="AZ162" s="10"/>
      <c r="BA162" s="10"/>
      <c r="BB162" s="10">
        <f ca="1">_xlfn.NORM.S.INV(IF(AT162=0,0.01%,AT162))</f>
        <v>-2.4066236147982929</v>
      </c>
      <c r="BC162" s="10"/>
      <c r="BD162" s="10">
        <f ca="1">-_xlfn.NORM.S.INV(IF(AV162=0,0.01%,AV162))</f>
        <v>1.0089822538300356E-2</v>
      </c>
      <c r="BG162" t="s">
        <v>42</v>
      </c>
      <c r="BH162" s="10"/>
      <c r="BI162" s="10"/>
      <c r="BJ162" s="10">
        <f ca="1">BB162-$BB$8</f>
        <v>-0.20307376513727737</v>
      </c>
      <c r="BK162" s="10"/>
      <c r="BL162" s="10">
        <f ca="1">BD162-$BD$8</f>
        <v>-7.1792089146214769E-3</v>
      </c>
    </row>
    <row r="164" spans="1:64">
      <c r="A164" s="9">
        <f ca="1">IF(RIGHT(A157,2)="12",(VALUE(LEFT(A157,4))+1)*100+1,A157+1)</f>
        <v>201912</v>
      </c>
      <c r="J164" s="9">
        <f ca="1">$A164</f>
        <v>201912</v>
      </c>
      <c r="R164" s="9">
        <f ca="1">$A164</f>
        <v>201912</v>
      </c>
      <c r="Z164" s="9">
        <f ca="1">$A164</f>
        <v>201912</v>
      </c>
      <c r="AH164" s="9">
        <f ca="1">$A164</f>
        <v>201912</v>
      </c>
      <c r="AP164" s="9">
        <f ca="1">$A164</f>
        <v>201912</v>
      </c>
      <c r="AX164" s="9">
        <f ca="1">$A164</f>
        <v>201912</v>
      </c>
      <c r="BF164" s="9">
        <f ca="1">$A164</f>
        <v>201912</v>
      </c>
    </row>
    <row r="165" spans="1:64">
      <c r="A165" s="11"/>
      <c r="C165" t="s">
        <v>33</v>
      </c>
      <c r="D165" t="s">
        <v>2</v>
      </c>
      <c r="E165" t="s">
        <v>1</v>
      </c>
      <c r="F165" t="s">
        <v>0</v>
      </c>
      <c r="G165" t="s">
        <v>42</v>
      </c>
      <c r="H165" t="s">
        <v>32</v>
      </c>
      <c r="L165" t="s">
        <v>2</v>
      </c>
      <c r="M165" t="s">
        <v>1</v>
      </c>
      <c r="N165" t="s">
        <v>0</v>
      </c>
      <c r="O165" t="s">
        <v>42</v>
      </c>
      <c r="P165" t="s">
        <v>32</v>
      </c>
      <c r="T165" t="s">
        <v>2</v>
      </c>
      <c r="U165" t="s">
        <v>1</v>
      </c>
      <c r="V165" t="s">
        <v>0</v>
      </c>
      <c r="W165" t="s">
        <v>42</v>
      </c>
      <c r="X165" t="s">
        <v>32</v>
      </c>
      <c r="AB165" t="s">
        <v>2</v>
      </c>
      <c r="AC165" t="s">
        <v>1</v>
      </c>
      <c r="AD165" t="s">
        <v>0</v>
      </c>
      <c r="AE165" t="s">
        <v>42</v>
      </c>
      <c r="AF165" t="s">
        <v>32</v>
      </c>
      <c r="AJ165" t="s">
        <v>2</v>
      </c>
      <c r="AK165" t="s">
        <v>1</v>
      </c>
      <c r="AL165" t="s">
        <v>0</v>
      </c>
      <c r="AM165" t="s">
        <v>42</v>
      </c>
      <c r="AN165" t="s">
        <v>32</v>
      </c>
      <c r="AP165" s="9" t="s">
        <v>72</v>
      </c>
      <c r="AR165" t="s">
        <v>2</v>
      </c>
      <c r="AS165" t="s">
        <v>1</v>
      </c>
      <c r="AT165" t="s">
        <v>0</v>
      </c>
      <c r="AU165" t="s">
        <v>42</v>
      </c>
      <c r="AV165" t="s">
        <v>32</v>
      </c>
      <c r="AZ165" t="s">
        <v>2</v>
      </c>
      <c r="BA165" t="s">
        <v>1</v>
      </c>
      <c r="BB165" t="s">
        <v>0</v>
      </c>
      <c r="BC165" t="s">
        <v>42</v>
      </c>
      <c r="BD165" t="s">
        <v>32</v>
      </c>
      <c r="BG165" s="12">
        <f ca="1">AVERAGE(BH166:BL169)</f>
        <v>-0.10123278066601767</v>
      </c>
      <c r="BH165" t="s">
        <v>2</v>
      </c>
      <c r="BI165" t="s">
        <v>1</v>
      </c>
      <c r="BJ165" t="s">
        <v>0</v>
      </c>
      <c r="BK165" t="s">
        <v>42</v>
      </c>
      <c r="BL165" t="s">
        <v>32</v>
      </c>
    </row>
    <row r="166" spans="1:64">
      <c r="A166" s="11"/>
      <c r="B166" t="s">
        <v>2</v>
      </c>
      <c r="C166" s="1">
        <v>0.05</v>
      </c>
      <c r="D166" s="1">
        <f ca="1">1-C166-E166</f>
        <v>0.93055206991762685</v>
      </c>
      <c r="E166" s="1">
        <f ca="1">HLOOKUP(A164,Aibank_part!$2:$7,3,0)</f>
        <v>1.9447930082373145E-2</v>
      </c>
      <c r="F166" s="1">
        <v>0</v>
      </c>
      <c r="G166" s="1">
        <v>0</v>
      </c>
      <c r="H166" s="1">
        <v>0</v>
      </c>
      <c r="K166" t="s">
        <v>2</v>
      </c>
      <c r="L166" s="1">
        <f ca="1">IF(TYPE(D166)=1,IF(D166&gt;100%,100%,IF(D166&lt;0,0,D166)),D166)</f>
        <v>0.93055206991762685</v>
      </c>
      <c r="M166" s="1">
        <f t="shared" ref="M166:P169" ca="1" si="156">IF(TYPE(E166)=1,IF(E166&gt;100%,100%,IF(E166&lt;0,0,E166)),E166)</f>
        <v>1.9447930082373145E-2</v>
      </c>
      <c r="N166" s="1">
        <f t="shared" si="156"/>
        <v>0</v>
      </c>
      <c r="O166" s="1">
        <f t="shared" si="156"/>
        <v>0</v>
      </c>
      <c r="P166" s="1">
        <f t="shared" si="156"/>
        <v>0</v>
      </c>
      <c r="S166" t="s">
        <v>2</v>
      </c>
      <c r="T166" s="1">
        <f ca="1">IFERROR(L166/SUM($L166:$P166),"")</f>
        <v>0.97952849465013359</v>
      </c>
      <c r="U166" s="1">
        <f t="shared" ref="U166:X169" ca="1" si="157">IFERROR(M166/SUM($L166:$P166),"")</f>
        <v>2.047150534986647E-2</v>
      </c>
      <c r="V166" s="1">
        <f t="shared" ca="1" si="157"/>
        <v>0</v>
      </c>
      <c r="W166" s="1">
        <f t="shared" ca="1" si="157"/>
        <v>0</v>
      </c>
      <c r="X166" s="1">
        <f t="shared" ca="1" si="157"/>
        <v>0</v>
      </c>
      <c r="AA166" t="s">
        <v>2</v>
      </c>
      <c r="AB166" s="1">
        <f ca="1">IFERROR(T166,"")</f>
        <v>0.97952849465013359</v>
      </c>
      <c r="AC166" s="1">
        <f t="shared" ref="AC166:AF169" ca="1" si="158">IFERROR(U166,"")</f>
        <v>2.047150534986647E-2</v>
      </c>
      <c r="AD166" s="1">
        <f t="shared" ca="1" si="158"/>
        <v>0</v>
      </c>
      <c r="AE166" s="1">
        <f t="shared" ca="1" si="158"/>
        <v>0</v>
      </c>
      <c r="AF166" s="1">
        <f t="shared" ca="1" si="158"/>
        <v>0</v>
      </c>
      <c r="AI166" t="s">
        <v>2</v>
      </c>
      <c r="AJ166" s="1">
        <f ca="1">IFERROR(AB166,"")</f>
        <v>0.97952849465013359</v>
      </c>
      <c r="AK166" s="1">
        <f ca="1">IF(AC166="","",SUM(AC166:AF166))</f>
        <v>2.047150534986647E-2</v>
      </c>
      <c r="AL166" s="1">
        <v>0</v>
      </c>
      <c r="AM166" s="1">
        <v>0</v>
      </c>
      <c r="AN166" s="1">
        <v>0</v>
      </c>
      <c r="AQ166" t="s">
        <v>2</v>
      </c>
      <c r="AR166" s="1">
        <f ca="1">IF(AJ166="",AR159,MAX(AJ166,50%))</f>
        <v>0.97952849465013359</v>
      </c>
      <c r="AS166" s="1">
        <f ca="1">IF(AK166="",AS159,MIN(AK166,50%))</f>
        <v>2.047150534986647E-2</v>
      </c>
      <c r="AT166" s="1">
        <v>0</v>
      </c>
      <c r="AU166" s="1">
        <v>0</v>
      </c>
      <c r="AV166" s="1">
        <v>0</v>
      </c>
      <c r="AW166" s="1"/>
      <c r="AY166" t="s">
        <v>2</v>
      </c>
      <c r="AZ166" s="10"/>
      <c r="BA166" s="10">
        <f ca="1">-_xlfn.NORM.S.INV(IF(AS166=0,0.01%,AS166))</f>
        <v>2.0441066666922891</v>
      </c>
      <c r="BB166" s="10"/>
      <c r="BC166" s="10"/>
      <c r="BG166" t="s">
        <v>2</v>
      </c>
      <c r="BH166" s="10"/>
      <c r="BI166" s="10">
        <f ca="1">BA166-$BA$5</f>
        <v>-8.2040690871710176E-2</v>
      </c>
      <c r="BJ166" s="10"/>
      <c r="BK166" s="10"/>
    </row>
    <row r="167" spans="1:64">
      <c r="A167" s="11"/>
      <c r="B167" t="s">
        <v>1</v>
      </c>
      <c r="C167" s="1">
        <v>0</v>
      </c>
      <c r="D167" s="1">
        <f ca="1">(1-F167)/3</f>
        <v>9.536202893147179E-2</v>
      </c>
      <c r="E167" s="1">
        <f ca="1">(1-F167)/3*2</f>
        <v>0.19072405786294358</v>
      </c>
      <c r="F167" s="1">
        <f ca="1">HLOOKUP(A164,Aibank_part!$2:$7,4,0)</f>
        <v>0.71391391320558462</v>
      </c>
      <c r="G167" s="1">
        <v>0</v>
      </c>
      <c r="H167" s="1">
        <v>0</v>
      </c>
      <c r="K167" t="s">
        <v>1</v>
      </c>
      <c r="L167" s="1">
        <f t="shared" ref="L167:L169" ca="1" si="159">IF(TYPE(D167)=1,IF(D167&gt;100%,100%,IF(D167&lt;0,0,D167)),D167)</f>
        <v>9.536202893147179E-2</v>
      </c>
      <c r="M167" s="1">
        <f t="shared" ca="1" si="156"/>
        <v>0.19072405786294358</v>
      </c>
      <c r="N167" s="1">
        <f t="shared" ca="1" si="156"/>
        <v>0.71391391320558462</v>
      </c>
      <c r="O167" s="1">
        <f t="shared" si="156"/>
        <v>0</v>
      </c>
      <c r="P167" s="1">
        <f t="shared" si="156"/>
        <v>0</v>
      </c>
      <c r="S167" t="s">
        <v>1</v>
      </c>
      <c r="T167" s="1">
        <f t="shared" ref="T167:T169" ca="1" si="160">IFERROR(L167/SUM($L167:$P167),"")</f>
        <v>9.536202893147179E-2</v>
      </c>
      <c r="U167" s="1">
        <f t="shared" ca="1" si="157"/>
        <v>0.19072405786294358</v>
      </c>
      <c r="V167" s="1">
        <f t="shared" ca="1" si="157"/>
        <v>0.71391391320558462</v>
      </c>
      <c r="W167" s="1">
        <f t="shared" ca="1" si="157"/>
        <v>0</v>
      </c>
      <c r="X167" s="1">
        <f t="shared" ca="1" si="157"/>
        <v>0</v>
      </c>
      <c r="AA167" t="s">
        <v>1</v>
      </c>
      <c r="AB167" s="1">
        <f t="shared" ref="AB167:AB169" ca="1" si="161">IFERROR(T167,"")</f>
        <v>9.536202893147179E-2</v>
      </c>
      <c r="AC167" s="1">
        <f t="shared" ca="1" si="158"/>
        <v>0.19072405786294358</v>
      </c>
      <c r="AD167" s="1">
        <f t="shared" ca="1" si="158"/>
        <v>0.71391391320558462</v>
      </c>
      <c r="AE167" s="1">
        <f t="shared" ca="1" si="158"/>
        <v>0</v>
      </c>
      <c r="AF167" s="1">
        <f t="shared" ca="1" si="158"/>
        <v>0</v>
      </c>
      <c r="AI167" t="s">
        <v>1</v>
      </c>
      <c r="AJ167" s="1">
        <f ca="1">IF(AB167="","",(SUM(AB167)))</f>
        <v>9.536202893147179E-2</v>
      </c>
      <c r="AK167" s="1">
        <f ca="1">IFERROR(AC167,"")</f>
        <v>0.19072405786294358</v>
      </c>
      <c r="AL167" s="1">
        <f ca="1">IF(AD167="","",(SUM(AD167:AF167)))</f>
        <v>0.71391391320558462</v>
      </c>
      <c r="AM167" s="1">
        <v>0</v>
      </c>
      <c r="AN167" s="1">
        <v>0</v>
      </c>
      <c r="AP167" s="34">
        <f ca="1">IF(AK167&gt;=MAX(AJ167,AL167),0,(MAX(AJ167,AL167)-AK167)/(2*MAX(AJ167,AL167)+MIN(AJ167,AL167)))</f>
        <v>0.34348302249226159</v>
      </c>
      <c r="AQ167" t="s">
        <v>1</v>
      </c>
      <c r="AR167" s="1">
        <f ca="1">IF(AK167="",AR160,AJ167*(1-$AP167))</f>
        <v>6.2606791003095366E-2</v>
      </c>
      <c r="AS167" s="1">
        <f ca="1">IF(AK167="",AS160,AK167+AJ167*$AP167+AL167*$AP167)</f>
        <v>0.4686966044984523</v>
      </c>
      <c r="AT167" s="1">
        <f ca="1">IF(AK167="",AT160,AL167*(1-$AP167))</f>
        <v>0.4686966044984523</v>
      </c>
      <c r="AU167" s="1">
        <v>0</v>
      </c>
      <c r="AV167" s="1">
        <v>0</v>
      </c>
      <c r="AW167" s="1"/>
      <c r="AY167" t="s">
        <v>1</v>
      </c>
      <c r="AZ167" s="10">
        <f ca="1">_xlfn.NORM.S.INV(IF(AR167=0,0.01%,AR167))</f>
        <v>-1.5332527892204191</v>
      </c>
      <c r="BA167" s="10"/>
      <c r="BB167" s="10">
        <f ca="1">-_xlfn.NORM.S.INV(IF(AT167=0,0.01%,AT167))</f>
        <v>7.8546668213501911E-2</v>
      </c>
      <c r="BC167" s="10"/>
      <c r="BG167" t="s">
        <v>1</v>
      </c>
      <c r="BH167" s="10">
        <f ca="1">AZ167-$AZ$6</f>
        <v>-0.31784279054830011</v>
      </c>
      <c r="BI167" s="10"/>
      <c r="BJ167" s="10">
        <f ca="1">BB167-$BB$6</f>
        <v>-6.2421458828919099E-2</v>
      </c>
      <c r="BK167" s="10"/>
    </row>
    <row r="168" spans="1:64">
      <c r="A168" s="11"/>
      <c r="B168" t="s">
        <v>0</v>
      </c>
      <c r="C168" s="1">
        <v>0</v>
      </c>
      <c r="D168" s="1">
        <v>0</v>
      </c>
      <c r="E168" s="1">
        <f ca="1">(1-G168)/3</f>
        <v>5.9979968064850731E-2</v>
      </c>
      <c r="F168" s="1">
        <f ca="1">(1-G168)/3*2</f>
        <v>0.11995993612970146</v>
      </c>
      <c r="G168" s="1">
        <f ca="1">HLOOKUP(A164,Aibank_part!$2:$7,5,0)</f>
        <v>0.82006009580544781</v>
      </c>
      <c r="H168" s="1">
        <v>0</v>
      </c>
      <c r="K168" t="s">
        <v>0</v>
      </c>
      <c r="L168" s="1">
        <f t="shared" si="159"/>
        <v>0</v>
      </c>
      <c r="M168" s="1">
        <f t="shared" ca="1" si="156"/>
        <v>5.9979968064850731E-2</v>
      </c>
      <c r="N168" s="1">
        <f t="shared" ca="1" si="156"/>
        <v>0.11995993612970146</v>
      </c>
      <c r="O168" s="1">
        <f t="shared" ca="1" si="156"/>
        <v>0.82006009580544781</v>
      </c>
      <c r="P168" s="1">
        <f t="shared" si="156"/>
        <v>0</v>
      </c>
      <c r="S168" t="s">
        <v>0</v>
      </c>
      <c r="T168" s="1">
        <f t="shared" ca="1" si="160"/>
        <v>0</v>
      </c>
      <c r="U168" s="1">
        <f t="shared" ca="1" si="157"/>
        <v>5.9979968064850731E-2</v>
      </c>
      <c r="V168" s="1">
        <f t="shared" ca="1" si="157"/>
        <v>0.11995993612970146</v>
      </c>
      <c r="W168" s="1">
        <f t="shared" ca="1" si="157"/>
        <v>0.82006009580544781</v>
      </c>
      <c r="X168" s="1">
        <f t="shared" ca="1" si="157"/>
        <v>0</v>
      </c>
      <c r="AA168" t="s">
        <v>0</v>
      </c>
      <c r="AB168" s="1">
        <f t="shared" ca="1" si="161"/>
        <v>0</v>
      </c>
      <c r="AC168" s="1">
        <f t="shared" ca="1" si="158"/>
        <v>5.9979968064850731E-2</v>
      </c>
      <c r="AD168" s="1">
        <f t="shared" ca="1" si="158"/>
        <v>0.11995993612970146</v>
      </c>
      <c r="AE168" s="1">
        <f t="shared" ca="1" si="158"/>
        <v>0.82006009580544781</v>
      </c>
      <c r="AF168" s="1">
        <f t="shared" ca="1" si="158"/>
        <v>0</v>
      </c>
      <c r="AI168" t="s">
        <v>0</v>
      </c>
      <c r="AJ168" s="1">
        <v>0</v>
      </c>
      <c r="AK168" s="1">
        <f ca="1">IF(AC168="","",(SUM(AB168:AC168)))</f>
        <v>5.9979968064850731E-2</v>
      </c>
      <c r="AL168" s="1">
        <f ca="1">IFERROR(AD168,"")</f>
        <v>0.11995993612970146</v>
      </c>
      <c r="AM168" s="1">
        <f ca="1">IF(AE168="","",(SUM(AE168:AF168)))</f>
        <v>0.82006009580544781</v>
      </c>
      <c r="AN168" s="1">
        <v>0</v>
      </c>
      <c r="AP168" s="34">
        <f ca="1">IF(AL168&gt;=MAX(AK168,AM168),0,(MAX(AK168,AM168)-AL168)/(2*MAX(AK168,AM168)+MIN(AK168,AM168)))</f>
        <v>0.41179936116779953</v>
      </c>
      <c r="AQ168" t="s">
        <v>0</v>
      </c>
      <c r="AR168" s="1">
        <v>0</v>
      </c>
      <c r="AS168" s="1">
        <f ca="1">IF(AL168="",AS161,AK168*(1-$AP168))</f>
        <v>3.5280255532880188E-2</v>
      </c>
      <c r="AT168" s="1">
        <f ca="1">IF(AL168="",AT161,AL168+AK168*$AP168+AM168*$AP168)</f>
        <v>0.48235987223355992</v>
      </c>
      <c r="AU168" s="1">
        <f ca="1">IF(AL168="",AU161,AM168*(1-$AP168))</f>
        <v>0.48235987223355997</v>
      </c>
      <c r="AV168" s="1">
        <v>0</v>
      </c>
      <c r="AW168" s="1"/>
      <c r="AY168" t="s">
        <v>0</v>
      </c>
      <c r="AZ168" s="10"/>
      <c r="BA168" s="10">
        <f ca="1">_xlfn.NORM.S.INV(IF(AS168=0,0.01%,AS168))</f>
        <v>-1.8082955694965739</v>
      </c>
      <c r="BB168" s="10"/>
      <c r="BC168" s="10">
        <f ca="1">-_xlfn.NORM.S.INV(IF(AU168=0,0.01%,AU168))</f>
        <v>4.4231661560328407E-2</v>
      </c>
      <c r="BG168" t="s">
        <v>0</v>
      </c>
      <c r="BH168" s="10"/>
      <c r="BI168" s="10">
        <f ca="1">BA168-$BA$7</f>
        <v>4.0957580296044682E-2</v>
      </c>
      <c r="BJ168" s="10"/>
      <c r="BK168" s="10">
        <f ca="1">BC168-$BC$7</f>
        <v>3.8506473203485936E-3</v>
      </c>
    </row>
    <row r="169" spans="1:64">
      <c r="A169" s="11"/>
      <c r="B169" t="s">
        <v>42</v>
      </c>
      <c r="C169" s="1">
        <v>0</v>
      </c>
      <c r="D169" s="1">
        <v>0</v>
      </c>
      <c r="E169" s="1">
        <v>0</v>
      </c>
      <c r="F169" s="1">
        <f ca="1">(1-H169)/3</f>
        <v>1.2530964868243418E-2</v>
      </c>
      <c r="G169" s="1">
        <f ca="1">(1-H169)/3*2</f>
        <v>2.5061929736486837E-2</v>
      </c>
      <c r="H169" s="1">
        <f ca="1">MIN(HLOOKUP(A164,Aibank_part!$2:$7,6,0),1)</f>
        <v>0.96240710539526975</v>
      </c>
      <c r="K169" t="s">
        <v>42</v>
      </c>
      <c r="L169" s="1">
        <f t="shared" si="159"/>
        <v>0</v>
      </c>
      <c r="M169" s="1">
        <f t="shared" si="156"/>
        <v>0</v>
      </c>
      <c r="N169" s="1">
        <f t="shared" ca="1" si="156"/>
        <v>1.2530964868243418E-2</v>
      </c>
      <c r="O169" s="1">
        <f t="shared" ca="1" si="156"/>
        <v>2.5061929736486837E-2</v>
      </c>
      <c r="P169" s="1">
        <f t="shared" ca="1" si="156"/>
        <v>0.96240710539526975</v>
      </c>
      <c r="S169" t="s">
        <v>42</v>
      </c>
      <c r="T169" s="1">
        <f t="shared" ca="1" si="160"/>
        <v>0</v>
      </c>
      <c r="U169" s="1">
        <f t="shared" ca="1" si="157"/>
        <v>0</v>
      </c>
      <c r="V169" s="1">
        <f t="shared" ca="1" si="157"/>
        <v>1.2530964868243418E-2</v>
      </c>
      <c r="W169" s="1">
        <f t="shared" ca="1" si="157"/>
        <v>2.5061929736486837E-2</v>
      </c>
      <c r="X169" s="1">
        <f t="shared" ca="1" si="157"/>
        <v>0.96240710539526975</v>
      </c>
      <c r="AA169" t="s">
        <v>42</v>
      </c>
      <c r="AB169" s="1">
        <f t="shared" ca="1" si="161"/>
        <v>0</v>
      </c>
      <c r="AC169" s="1">
        <f t="shared" ca="1" si="158"/>
        <v>0</v>
      </c>
      <c r="AD169" s="1">
        <f t="shared" ca="1" si="158"/>
        <v>1.2530964868243418E-2</v>
      </c>
      <c r="AE169" s="1">
        <f t="shared" ca="1" si="158"/>
        <v>2.5061929736486837E-2</v>
      </c>
      <c r="AF169" s="1">
        <f t="shared" ca="1" si="158"/>
        <v>0.96240710539526975</v>
      </c>
      <c r="AI169" t="s">
        <v>42</v>
      </c>
      <c r="AJ169" s="1">
        <v>0</v>
      </c>
      <c r="AK169" s="1">
        <v>0</v>
      </c>
      <c r="AL169" s="1">
        <f ca="1">IF(AD169="","",(SUM(AB169:AD169)))</f>
        <v>1.2530964868243418E-2</v>
      </c>
      <c r="AM169" s="1">
        <f ca="1">IFERROR(AE169,"")</f>
        <v>2.5061929736486837E-2</v>
      </c>
      <c r="AN169" s="1">
        <f ca="1">IF(AF169="","",(SUM(AF169)))</f>
        <v>0.96240710539526975</v>
      </c>
      <c r="AP169" s="34">
        <f ca="1">IF(AM169&gt;=MAX(AL169,AN169),0,(MAX(AL169,AN169)-AM169)/(2*MAX(AL169,AN169)+MIN(AL169,AN169)))</f>
        <v>0.48382972091694715</v>
      </c>
      <c r="AQ169" t="s">
        <v>42</v>
      </c>
      <c r="AR169" s="1">
        <v>0</v>
      </c>
      <c r="AS169" s="1">
        <v>0</v>
      </c>
      <c r="AT169" s="1">
        <f ca="1">IF(AM169="",AT162,AL169*(1-$AP169))</f>
        <v>6.4681116332211365E-3</v>
      </c>
      <c r="AU169" s="1">
        <f ca="1">IF(AM169="",AU162,AM169+AL169*$AP169+AN169*$AP169)</f>
        <v>0.49676594418338943</v>
      </c>
      <c r="AV169" s="1">
        <f ca="1">IF(AM169="",AV162,AN169*(1-$AP169))</f>
        <v>0.49676594418338949</v>
      </c>
      <c r="AW169" s="1"/>
      <c r="AY169" t="s">
        <v>42</v>
      </c>
      <c r="AZ169" s="10"/>
      <c r="BA169" s="10"/>
      <c r="BB169" s="10">
        <f ca="1">_xlfn.NORM.S.INV(IF(AT169=0,0.01%,AT169))</f>
        <v>-2.485520234780767</v>
      </c>
      <c r="BC169" s="10"/>
      <c r="BD169" s="10">
        <f ca="1">-_xlfn.NORM.S.INV(IF(AV169=0,0.01%,AV169))</f>
        <v>8.1066645430857565E-3</v>
      </c>
      <c r="BG169" t="s">
        <v>42</v>
      </c>
      <c r="BH169" s="10"/>
      <c r="BI169" s="10"/>
      <c r="BJ169" s="10">
        <f ca="1">BB169-$BB$8</f>
        <v>-0.28197038511975148</v>
      </c>
      <c r="BK169" s="10"/>
      <c r="BL169" s="10">
        <f ca="1">BD169-$BD$8</f>
        <v>-9.1623669098360762E-3</v>
      </c>
    </row>
    <row r="171" spans="1:64">
      <c r="A171" s="9">
        <f ca="1">IF(RIGHT(A164,2)="12",(VALUE(LEFT(A164,4))+1)*100+1,A164+1)</f>
        <v>202001</v>
      </c>
      <c r="J171" s="9">
        <f ca="1">$A171</f>
        <v>202001</v>
      </c>
      <c r="R171" s="9">
        <f ca="1">$A171</f>
        <v>202001</v>
      </c>
      <c r="Z171" s="9">
        <f ca="1">$A171</f>
        <v>202001</v>
      </c>
      <c r="AH171" s="9">
        <f ca="1">$A171</f>
        <v>202001</v>
      </c>
      <c r="AP171" s="9">
        <f ca="1">$A171</f>
        <v>202001</v>
      </c>
      <c r="AX171" s="9">
        <f ca="1">$A171</f>
        <v>202001</v>
      </c>
      <c r="BF171" s="9">
        <f ca="1">$A171</f>
        <v>202001</v>
      </c>
    </row>
    <row r="172" spans="1:64">
      <c r="A172" s="11"/>
      <c r="C172" t="s">
        <v>33</v>
      </c>
      <c r="D172" t="s">
        <v>2</v>
      </c>
      <c r="E172" t="s">
        <v>1</v>
      </c>
      <c r="F172" t="s">
        <v>0</v>
      </c>
      <c r="G172" t="s">
        <v>42</v>
      </c>
      <c r="H172" t="s">
        <v>32</v>
      </c>
      <c r="L172" t="s">
        <v>2</v>
      </c>
      <c r="M172" t="s">
        <v>1</v>
      </c>
      <c r="N172" t="s">
        <v>0</v>
      </c>
      <c r="O172" t="s">
        <v>42</v>
      </c>
      <c r="P172" t="s">
        <v>32</v>
      </c>
      <c r="T172" t="s">
        <v>2</v>
      </c>
      <c r="U172" t="s">
        <v>1</v>
      </c>
      <c r="V172" t="s">
        <v>0</v>
      </c>
      <c r="W172" t="s">
        <v>42</v>
      </c>
      <c r="X172" t="s">
        <v>32</v>
      </c>
      <c r="AB172" t="s">
        <v>2</v>
      </c>
      <c r="AC172" t="s">
        <v>1</v>
      </c>
      <c r="AD172" t="s">
        <v>0</v>
      </c>
      <c r="AE172" t="s">
        <v>42</v>
      </c>
      <c r="AF172" t="s">
        <v>32</v>
      </c>
      <c r="AJ172" t="s">
        <v>2</v>
      </c>
      <c r="AK172" t="s">
        <v>1</v>
      </c>
      <c r="AL172" t="s">
        <v>0</v>
      </c>
      <c r="AM172" t="s">
        <v>42</v>
      </c>
      <c r="AN172" t="s">
        <v>32</v>
      </c>
      <c r="AP172" s="9" t="s">
        <v>72</v>
      </c>
      <c r="AR172" t="s">
        <v>2</v>
      </c>
      <c r="AS172" t="s">
        <v>1</v>
      </c>
      <c r="AT172" t="s">
        <v>0</v>
      </c>
      <c r="AU172" t="s">
        <v>42</v>
      </c>
      <c r="AV172" t="s">
        <v>32</v>
      </c>
      <c r="AZ172" t="s">
        <v>2</v>
      </c>
      <c r="BA172" t="s">
        <v>1</v>
      </c>
      <c r="BB172" t="s">
        <v>0</v>
      </c>
      <c r="BC172" t="s">
        <v>42</v>
      </c>
      <c r="BD172" t="s">
        <v>32</v>
      </c>
      <c r="BG172" s="12">
        <f ca="1">AVERAGE(BH173:BL176)</f>
        <v>-0.20478998130489745</v>
      </c>
      <c r="BH172" t="s">
        <v>2</v>
      </c>
      <c r="BI172" t="s">
        <v>1</v>
      </c>
      <c r="BJ172" t="s">
        <v>0</v>
      </c>
      <c r="BK172" t="s">
        <v>42</v>
      </c>
      <c r="BL172" t="s">
        <v>32</v>
      </c>
    </row>
    <row r="173" spans="1:64">
      <c r="A173" s="11"/>
      <c r="B173" t="s">
        <v>2</v>
      </c>
      <c r="C173" s="1">
        <v>0.05</v>
      </c>
      <c r="D173" s="1">
        <f ca="1">1-C173-E173</f>
        <v>0.92115021028325716</v>
      </c>
      <c r="E173" s="1">
        <f ca="1">HLOOKUP(A171,Aibank_part!$2:$7,3,0)</f>
        <v>2.8849789716742805E-2</v>
      </c>
      <c r="F173" s="1">
        <v>0</v>
      </c>
      <c r="G173" s="1">
        <v>0</v>
      </c>
      <c r="H173" s="1">
        <v>0</v>
      </c>
      <c r="K173" t="s">
        <v>2</v>
      </c>
      <c r="L173" s="1">
        <f ca="1">IF(TYPE(D173)=1,IF(D173&gt;100%,100%,IF(D173&lt;0,0,D173)),D173)</f>
        <v>0.92115021028325716</v>
      </c>
      <c r="M173" s="1">
        <f t="shared" ref="M173:P176" ca="1" si="162">IF(TYPE(E173)=1,IF(E173&gt;100%,100%,IF(E173&lt;0,0,E173)),E173)</f>
        <v>2.8849789716742805E-2</v>
      </c>
      <c r="N173" s="1">
        <f t="shared" si="162"/>
        <v>0</v>
      </c>
      <c r="O173" s="1">
        <f t="shared" si="162"/>
        <v>0</v>
      </c>
      <c r="P173" s="1">
        <f t="shared" si="162"/>
        <v>0</v>
      </c>
      <c r="S173" t="s">
        <v>2</v>
      </c>
      <c r="T173" s="1">
        <f ca="1">IFERROR(L173/SUM($L173:$P173),"")</f>
        <v>0.96963180029816554</v>
      </c>
      <c r="U173" s="1">
        <f t="shared" ref="U173:X176" ca="1" si="163">IFERROR(M173/SUM($L173:$P173),"")</f>
        <v>3.0368199701834533E-2</v>
      </c>
      <c r="V173" s="1">
        <f t="shared" ca="1" si="163"/>
        <v>0</v>
      </c>
      <c r="W173" s="1">
        <f t="shared" ca="1" si="163"/>
        <v>0</v>
      </c>
      <c r="X173" s="1">
        <f t="shared" ca="1" si="163"/>
        <v>0</v>
      </c>
      <c r="AA173" t="s">
        <v>2</v>
      </c>
      <c r="AB173" s="1">
        <f ca="1">IFERROR(T173,"")</f>
        <v>0.96963180029816554</v>
      </c>
      <c r="AC173" s="1">
        <f t="shared" ref="AC173:AF176" ca="1" si="164">IFERROR(U173,"")</f>
        <v>3.0368199701834533E-2</v>
      </c>
      <c r="AD173" s="1">
        <f t="shared" ca="1" si="164"/>
        <v>0</v>
      </c>
      <c r="AE173" s="1">
        <f t="shared" ca="1" si="164"/>
        <v>0</v>
      </c>
      <c r="AF173" s="1">
        <f t="shared" ca="1" si="164"/>
        <v>0</v>
      </c>
      <c r="AI173" t="s">
        <v>2</v>
      </c>
      <c r="AJ173" s="1">
        <f ca="1">IFERROR(AB173,"")</f>
        <v>0.96963180029816554</v>
      </c>
      <c r="AK173" s="1">
        <f ca="1">IF(AC173="","",SUM(AC173:AF173))</f>
        <v>3.0368199701834533E-2</v>
      </c>
      <c r="AL173" s="1">
        <v>0</v>
      </c>
      <c r="AM173" s="1">
        <v>0</v>
      </c>
      <c r="AN173" s="1">
        <v>0</v>
      </c>
      <c r="AQ173" t="s">
        <v>2</v>
      </c>
      <c r="AR173" s="1">
        <f ca="1">IF(AJ173="",AR166,MAX(AJ173,50%))</f>
        <v>0.96963180029816554</v>
      </c>
      <c r="AS173" s="1">
        <f ca="1">IF(AK173="",AS166,MIN(AK173,50%))</f>
        <v>3.0368199701834533E-2</v>
      </c>
      <c r="AT173" s="1">
        <v>0</v>
      </c>
      <c r="AU173" s="1">
        <v>0</v>
      </c>
      <c r="AV173" s="1">
        <v>0</v>
      </c>
      <c r="AW173" s="1"/>
      <c r="AY173" t="s">
        <v>2</v>
      </c>
      <c r="AZ173" s="10"/>
      <c r="BA173" s="10">
        <f ca="1">-_xlfn.NORM.S.INV(IF(AS173=0,0.01%,AS173))</f>
        <v>1.8754095712223453</v>
      </c>
      <c r="BB173" s="10"/>
      <c r="BC173" s="10"/>
      <c r="BG173" t="s">
        <v>2</v>
      </c>
      <c r="BH173" s="10"/>
      <c r="BI173" s="10">
        <f ca="1">BA173-$BA$5</f>
        <v>-0.250737786341654</v>
      </c>
      <c r="BJ173" s="10"/>
      <c r="BK173" s="10"/>
    </row>
    <row r="174" spans="1:64">
      <c r="A174" s="11"/>
      <c r="B174" t="s">
        <v>1</v>
      </c>
      <c r="C174" s="1">
        <v>0</v>
      </c>
      <c r="D174" s="1">
        <f ca="1">(1-F174)/3</f>
        <v>9.4237955597506848E-2</v>
      </c>
      <c r="E174" s="1">
        <f ca="1">(1-F174)/3*2</f>
        <v>0.1884759111950137</v>
      </c>
      <c r="F174" s="1">
        <f ca="1">HLOOKUP(A171,Aibank_part!$2:$7,4,0)</f>
        <v>0.71728613320747947</v>
      </c>
      <c r="G174" s="1">
        <v>0</v>
      </c>
      <c r="H174" s="1">
        <v>0</v>
      </c>
      <c r="K174" t="s">
        <v>1</v>
      </c>
      <c r="L174" s="1">
        <f t="shared" ref="L174:L176" ca="1" si="165">IF(TYPE(D174)=1,IF(D174&gt;100%,100%,IF(D174&lt;0,0,D174)),D174)</f>
        <v>9.4237955597506848E-2</v>
      </c>
      <c r="M174" s="1">
        <f t="shared" ca="1" si="162"/>
        <v>0.1884759111950137</v>
      </c>
      <c r="N174" s="1">
        <f t="shared" ca="1" si="162"/>
        <v>0.71728613320747947</v>
      </c>
      <c r="O174" s="1">
        <f t="shared" si="162"/>
        <v>0</v>
      </c>
      <c r="P174" s="1">
        <f t="shared" si="162"/>
        <v>0</v>
      </c>
      <c r="S174" t="s">
        <v>1</v>
      </c>
      <c r="T174" s="1">
        <f t="shared" ref="T174:T176" ca="1" si="166">IFERROR(L174/SUM($L174:$P174),"")</f>
        <v>9.4237955597506848E-2</v>
      </c>
      <c r="U174" s="1">
        <f t="shared" ca="1" si="163"/>
        <v>0.1884759111950137</v>
      </c>
      <c r="V174" s="1">
        <f t="shared" ca="1" si="163"/>
        <v>0.71728613320747947</v>
      </c>
      <c r="W174" s="1">
        <f t="shared" ca="1" si="163"/>
        <v>0</v>
      </c>
      <c r="X174" s="1">
        <f t="shared" ca="1" si="163"/>
        <v>0</v>
      </c>
      <c r="AA174" t="s">
        <v>1</v>
      </c>
      <c r="AB174" s="1">
        <f t="shared" ref="AB174:AB176" ca="1" si="167">IFERROR(T174,"")</f>
        <v>9.4237955597506848E-2</v>
      </c>
      <c r="AC174" s="1">
        <f t="shared" ca="1" si="164"/>
        <v>0.1884759111950137</v>
      </c>
      <c r="AD174" s="1">
        <f t="shared" ca="1" si="164"/>
        <v>0.71728613320747947</v>
      </c>
      <c r="AE174" s="1">
        <f t="shared" ca="1" si="164"/>
        <v>0</v>
      </c>
      <c r="AF174" s="1">
        <f t="shared" ca="1" si="164"/>
        <v>0</v>
      </c>
      <c r="AI174" t="s">
        <v>1</v>
      </c>
      <c r="AJ174" s="1">
        <f ca="1">IF(AB174="","",(SUM(AB174)))</f>
        <v>9.4237955597506848E-2</v>
      </c>
      <c r="AK174" s="1">
        <f ca="1">IFERROR(AC174,"")</f>
        <v>0.1884759111950137</v>
      </c>
      <c r="AL174" s="1">
        <f ca="1">IF(AD174="","",(SUM(AD174:AF174)))</f>
        <v>0.71728613320747947</v>
      </c>
      <c r="AM174" s="1">
        <v>0</v>
      </c>
      <c r="AN174" s="1">
        <v>0</v>
      </c>
      <c r="AP174" s="34">
        <f ca="1">IF(AK174&gt;=MAX(AJ174,AL174),0,(MAX(AJ174,AL174)-AK174)/(2*MAX(AJ174,AL174)+MIN(AJ174,AL174)))</f>
        <v>0.34589657656550776</v>
      </c>
      <c r="AQ174" t="s">
        <v>1</v>
      </c>
      <c r="AR174" s="1">
        <f ca="1">IF(AK174="",AR167,AJ174*(1-$AP174))</f>
        <v>6.1641369373796898E-2</v>
      </c>
      <c r="AS174" s="1">
        <f ca="1">IF(AK174="",AS167,AK174+AJ174*$AP174+AL174*$AP174)</f>
        <v>0.46917931531310153</v>
      </c>
      <c r="AT174" s="1">
        <f ca="1">IF(AK174="",AT167,AL174*(1-$AP174))</f>
        <v>0.46917931531310153</v>
      </c>
      <c r="AU174" s="1">
        <v>0</v>
      </c>
      <c r="AV174" s="1">
        <v>0</v>
      </c>
      <c r="AW174" s="1"/>
      <c r="AY174" t="s">
        <v>1</v>
      </c>
      <c r="AZ174" s="10">
        <f ca="1">_xlfn.NORM.S.INV(IF(AR174=0,0.01%,AR174))</f>
        <v>-1.5411399084886221</v>
      </c>
      <c r="BA174" s="10"/>
      <c r="BB174" s="10">
        <f ca="1">-_xlfn.NORM.S.INV(IF(AT174=0,0.01%,AT174))</f>
        <v>7.7333010903073679E-2</v>
      </c>
      <c r="BC174" s="10"/>
      <c r="BG174" t="s">
        <v>1</v>
      </c>
      <c r="BH174" s="10">
        <f ca="1">AZ174-$AZ$6</f>
        <v>-0.32572990981650318</v>
      </c>
      <c r="BI174" s="10"/>
      <c r="BJ174" s="10">
        <f ca="1">BB174-$BB$6</f>
        <v>-6.3635116139347331E-2</v>
      </c>
      <c r="BK174" s="10"/>
    </row>
    <row r="175" spans="1:64">
      <c r="A175" s="11"/>
      <c r="B175" t="s">
        <v>0</v>
      </c>
      <c r="C175" s="1">
        <v>0</v>
      </c>
      <c r="D175" s="1">
        <v>0</v>
      </c>
      <c r="E175" s="1">
        <f ca="1">(1-G175)/3</f>
        <v>1.7915254100979234E-2</v>
      </c>
      <c r="F175" s="1">
        <f ca="1">(1-G175)/3*2</f>
        <v>3.5830508201958468E-2</v>
      </c>
      <c r="G175" s="1">
        <f ca="1">HLOOKUP(A171,Aibank_part!$2:$7,5,0)</f>
        <v>0.94625423769706229</v>
      </c>
      <c r="H175" s="1">
        <v>0</v>
      </c>
      <c r="K175" t="s">
        <v>0</v>
      </c>
      <c r="L175" s="1">
        <f t="shared" si="165"/>
        <v>0</v>
      </c>
      <c r="M175" s="1">
        <f t="shared" ca="1" si="162"/>
        <v>1.7915254100979234E-2</v>
      </c>
      <c r="N175" s="1">
        <f t="shared" ca="1" si="162"/>
        <v>3.5830508201958468E-2</v>
      </c>
      <c r="O175" s="1">
        <f t="shared" ca="1" si="162"/>
        <v>0.94625423769706229</v>
      </c>
      <c r="P175" s="1">
        <f t="shared" si="162"/>
        <v>0</v>
      </c>
      <c r="S175" t="s">
        <v>0</v>
      </c>
      <c r="T175" s="1">
        <f t="shared" ca="1" si="166"/>
        <v>0</v>
      </c>
      <c r="U175" s="1">
        <f t="shared" ca="1" si="163"/>
        <v>1.7915254100979234E-2</v>
      </c>
      <c r="V175" s="1">
        <f t="shared" ca="1" si="163"/>
        <v>3.5830508201958468E-2</v>
      </c>
      <c r="W175" s="1">
        <f t="shared" ca="1" si="163"/>
        <v>0.94625423769706229</v>
      </c>
      <c r="X175" s="1">
        <f t="shared" ca="1" si="163"/>
        <v>0</v>
      </c>
      <c r="AA175" t="s">
        <v>0</v>
      </c>
      <c r="AB175" s="1">
        <f t="shared" ca="1" si="167"/>
        <v>0</v>
      </c>
      <c r="AC175" s="1">
        <f t="shared" ca="1" si="164"/>
        <v>1.7915254100979234E-2</v>
      </c>
      <c r="AD175" s="1">
        <f t="shared" ca="1" si="164"/>
        <v>3.5830508201958468E-2</v>
      </c>
      <c r="AE175" s="1">
        <f t="shared" ca="1" si="164"/>
        <v>0.94625423769706229</v>
      </c>
      <c r="AF175" s="1">
        <f t="shared" ca="1" si="164"/>
        <v>0</v>
      </c>
      <c r="AI175" t="s">
        <v>0</v>
      </c>
      <c r="AJ175" s="1">
        <v>0</v>
      </c>
      <c r="AK175" s="1">
        <f ca="1">IF(AC175="","",(SUM(AB175:AC175)))</f>
        <v>1.7915254100979234E-2</v>
      </c>
      <c r="AL175" s="1">
        <f ca="1">IFERROR(AD175,"")</f>
        <v>3.5830508201958468E-2</v>
      </c>
      <c r="AM175" s="1">
        <f ca="1">IF(AE175="","",(SUM(AE175:AF175)))</f>
        <v>0.94625423769706229</v>
      </c>
      <c r="AN175" s="1">
        <v>0</v>
      </c>
      <c r="AP175" s="34">
        <f ca="1">IF(AL175&gt;=MAX(AK175,AM175),0,(MAX(AK175,AM175)-AL175)/(2*MAX(AK175,AM175)+MIN(AK175,AM175)))</f>
        <v>0.47655591554849203</v>
      </c>
      <c r="AQ175" t="s">
        <v>0</v>
      </c>
      <c r="AR175" s="1">
        <v>0</v>
      </c>
      <c r="AS175" s="1">
        <f ca="1">IF(AL175="",AS168,AK175*(1-$AP175))</f>
        <v>9.3776337806031999E-3</v>
      </c>
      <c r="AT175" s="1">
        <f ca="1">IF(AL175="",AT168,AL175+AK175*$AP175+AM175*$AP175)</f>
        <v>0.49531118310969846</v>
      </c>
      <c r="AU175" s="1">
        <f ca="1">IF(AL175="",AU168,AM175*(1-$AP175))</f>
        <v>0.49531118310969841</v>
      </c>
      <c r="AV175" s="1">
        <v>0</v>
      </c>
      <c r="AW175" s="1"/>
      <c r="AY175" t="s">
        <v>0</v>
      </c>
      <c r="AZ175" s="10"/>
      <c r="BA175" s="10">
        <f ca="1">_xlfn.NORM.S.INV(IF(AS175=0,0.01%,AS175))</f>
        <v>-2.3503598823033482</v>
      </c>
      <c r="BB175" s="10"/>
      <c r="BC175" s="10">
        <f ca="1">-_xlfn.NORM.S.INV(IF(AU175=0,0.01%,AU175))</f>
        <v>1.1753391592779451E-2</v>
      </c>
      <c r="BG175" t="s">
        <v>0</v>
      </c>
      <c r="BH175" s="10"/>
      <c r="BI175" s="10">
        <f ca="1">BA175-$BA$7</f>
        <v>-0.50110673251072968</v>
      </c>
      <c r="BJ175" s="10"/>
      <c r="BK175" s="10">
        <f ca="1">BC175-$BC$7</f>
        <v>-2.8627622647200361E-2</v>
      </c>
    </row>
    <row r="176" spans="1:64">
      <c r="A176" s="11"/>
      <c r="B176" t="s">
        <v>42</v>
      </c>
      <c r="C176" s="1">
        <v>0</v>
      </c>
      <c r="D176" s="1">
        <v>0</v>
      </c>
      <c r="E176" s="1">
        <v>0</v>
      </c>
      <c r="F176" s="1">
        <f ca="1">(1-H176)/3</f>
        <v>1.3473969706009226E-2</v>
      </c>
      <c r="G176" s="1">
        <f ca="1">(1-H176)/3*2</f>
        <v>2.6947939412018451E-2</v>
      </c>
      <c r="H176" s="1">
        <f ca="1">MIN(HLOOKUP(A171,Aibank_part!$2:$7,6,0),1)</f>
        <v>0.95957809088197232</v>
      </c>
      <c r="K176" t="s">
        <v>42</v>
      </c>
      <c r="L176" s="1">
        <f t="shared" si="165"/>
        <v>0</v>
      </c>
      <c r="M176" s="1">
        <f t="shared" si="162"/>
        <v>0</v>
      </c>
      <c r="N176" s="1">
        <f t="shared" ca="1" si="162"/>
        <v>1.3473969706009226E-2</v>
      </c>
      <c r="O176" s="1">
        <f t="shared" ca="1" si="162"/>
        <v>2.6947939412018451E-2</v>
      </c>
      <c r="P176" s="1">
        <f t="shared" ca="1" si="162"/>
        <v>0.95957809088197232</v>
      </c>
      <c r="S176" t="s">
        <v>42</v>
      </c>
      <c r="T176" s="1">
        <f t="shared" ca="1" si="166"/>
        <v>0</v>
      </c>
      <c r="U176" s="1">
        <f t="shared" ca="1" si="163"/>
        <v>0</v>
      </c>
      <c r="V176" s="1">
        <f t="shared" ca="1" si="163"/>
        <v>1.3473969706009226E-2</v>
      </c>
      <c r="W176" s="1">
        <f t="shared" ca="1" si="163"/>
        <v>2.6947939412018451E-2</v>
      </c>
      <c r="X176" s="1">
        <f t="shared" ca="1" si="163"/>
        <v>0.95957809088197232</v>
      </c>
      <c r="AA176" t="s">
        <v>42</v>
      </c>
      <c r="AB176" s="1">
        <f t="shared" ca="1" si="167"/>
        <v>0</v>
      </c>
      <c r="AC176" s="1">
        <f t="shared" ca="1" si="164"/>
        <v>0</v>
      </c>
      <c r="AD176" s="1">
        <f t="shared" ca="1" si="164"/>
        <v>1.3473969706009226E-2</v>
      </c>
      <c r="AE176" s="1">
        <f t="shared" ca="1" si="164"/>
        <v>2.6947939412018451E-2</v>
      </c>
      <c r="AF176" s="1">
        <f t="shared" ca="1" si="164"/>
        <v>0.95957809088197232</v>
      </c>
      <c r="AI176" t="s">
        <v>42</v>
      </c>
      <c r="AJ176" s="1">
        <v>0</v>
      </c>
      <c r="AK176" s="1">
        <v>0</v>
      </c>
      <c r="AL176" s="1">
        <f ca="1">IF(AD176="","",(SUM(AB176:AD176)))</f>
        <v>1.3473969706009226E-2</v>
      </c>
      <c r="AM176" s="1">
        <f ca="1">IFERROR(AE176,"")</f>
        <v>2.6947939412018451E-2</v>
      </c>
      <c r="AN176" s="1">
        <f ca="1">IF(AF176="","",(SUM(AF176)))</f>
        <v>0.95957809088197232</v>
      </c>
      <c r="AP176" s="34">
        <f ca="1">IF(AM176&gt;=MAX(AL176,AN176),0,(MAX(AL176,AN176)-AM176)/(2*MAX(AL176,AN176)+MIN(AL176,AN176)))</f>
        <v>0.48257042391716676</v>
      </c>
      <c r="AQ176" t="s">
        <v>42</v>
      </c>
      <c r="AR176" s="1">
        <v>0</v>
      </c>
      <c r="AS176" s="1">
        <v>0</v>
      </c>
      <c r="AT176" s="1">
        <f ca="1">IF(AM176="",AT169,AL176*(1-$AP176))</f>
        <v>6.9718304331332906E-3</v>
      </c>
      <c r="AU176" s="1">
        <f ca="1">IF(AM176="",AU169,AM176+AL176*$AP176+AN176*$AP176)</f>
        <v>0.49651408478343328</v>
      </c>
      <c r="AV176" s="1">
        <f ca="1">IF(AM176="",AV169,AN176*(1-$AP176))</f>
        <v>0.4965140847834334</v>
      </c>
      <c r="AW176" s="1"/>
      <c r="AY176" t="s">
        <v>42</v>
      </c>
      <c r="AZ176" s="10"/>
      <c r="BA176" s="10"/>
      <c r="BB176" s="10">
        <f ca="1">_xlfn.NORM.S.INV(IF(AT176=0,0.01%,AT176))</f>
        <v>-2.4587115247255653</v>
      </c>
      <c r="BC176" s="10"/>
      <c r="BD176" s="10">
        <f ca="1">-_xlfn.NORM.S.INV(IF(AV176=0,0.01%,AV176))</f>
        <v>8.7380048386240684E-3</v>
      </c>
      <c r="BG176" t="s">
        <v>42</v>
      </c>
      <c r="BH176" s="10"/>
      <c r="BI176" s="10"/>
      <c r="BJ176" s="10">
        <f ca="1">BB176-$BB$8</f>
        <v>-0.25516167506454979</v>
      </c>
      <c r="BK176" s="10"/>
      <c r="BL176" s="10">
        <f ca="1">BD176-$BD$8</f>
        <v>-8.5310266142977643E-3</v>
      </c>
    </row>
    <row r="178" spans="1:64">
      <c r="A178" s="9">
        <f ca="1">IF(RIGHT(A171,2)="12",(VALUE(LEFT(A171,4))+1)*100+1,A171+1)</f>
        <v>202002</v>
      </c>
      <c r="J178" s="9">
        <f ca="1">$A178</f>
        <v>202002</v>
      </c>
      <c r="R178" s="9">
        <f ca="1">$A178</f>
        <v>202002</v>
      </c>
      <c r="Z178" s="9">
        <f ca="1">$A178</f>
        <v>202002</v>
      </c>
      <c r="AH178" s="9">
        <f ca="1">$A178</f>
        <v>202002</v>
      </c>
      <c r="AP178" s="9">
        <f ca="1">$A178</f>
        <v>202002</v>
      </c>
      <c r="AX178" s="9">
        <f ca="1">$A178</f>
        <v>202002</v>
      </c>
      <c r="BF178" s="9">
        <f ca="1">$A178</f>
        <v>202002</v>
      </c>
    </row>
    <row r="179" spans="1:64">
      <c r="A179" s="11"/>
      <c r="C179" t="s">
        <v>33</v>
      </c>
      <c r="D179" t="s">
        <v>2</v>
      </c>
      <c r="E179" t="s">
        <v>1</v>
      </c>
      <c r="F179" t="s">
        <v>0</v>
      </c>
      <c r="G179" t="s">
        <v>42</v>
      </c>
      <c r="H179" t="s">
        <v>32</v>
      </c>
      <c r="L179" t="s">
        <v>2</v>
      </c>
      <c r="M179" t="s">
        <v>1</v>
      </c>
      <c r="N179" t="s">
        <v>0</v>
      </c>
      <c r="O179" t="s">
        <v>42</v>
      </c>
      <c r="P179" t="s">
        <v>32</v>
      </c>
      <c r="T179" t="s">
        <v>2</v>
      </c>
      <c r="U179" t="s">
        <v>1</v>
      </c>
      <c r="V179" t="s">
        <v>0</v>
      </c>
      <c r="W179" t="s">
        <v>42</v>
      </c>
      <c r="X179" t="s">
        <v>32</v>
      </c>
      <c r="AB179" t="s">
        <v>2</v>
      </c>
      <c r="AC179" t="s">
        <v>1</v>
      </c>
      <c r="AD179" t="s">
        <v>0</v>
      </c>
      <c r="AE179" t="s">
        <v>42</v>
      </c>
      <c r="AF179" t="s">
        <v>32</v>
      </c>
      <c r="AJ179" t="s">
        <v>2</v>
      </c>
      <c r="AK179" t="s">
        <v>1</v>
      </c>
      <c r="AL179" t="s">
        <v>0</v>
      </c>
      <c r="AM179" t="s">
        <v>42</v>
      </c>
      <c r="AN179" t="s">
        <v>32</v>
      </c>
      <c r="AP179" s="9" t="s">
        <v>72</v>
      </c>
      <c r="AR179" t="s">
        <v>2</v>
      </c>
      <c r="AS179" t="s">
        <v>1</v>
      </c>
      <c r="AT179" t="s">
        <v>0</v>
      </c>
      <c r="AU179" t="s">
        <v>42</v>
      </c>
      <c r="AV179" t="s">
        <v>32</v>
      </c>
      <c r="AZ179" t="s">
        <v>2</v>
      </c>
      <c r="BA179" t="s">
        <v>1</v>
      </c>
      <c r="BB179" t="s">
        <v>0</v>
      </c>
      <c r="BC179" t="s">
        <v>42</v>
      </c>
      <c r="BD179" t="s">
        <v>32</v>
      </c>
      <c r="BG179" s="12">
        <f ca="1">AVERAGE(BH180:BL183)</f>
        <v>-0.40413541769495293</v>
      </c>
      <c r="BH179" t="s">
        <v>2</v>
      </c>
      <c r="BI179" t="s">
        <v>1</v>
      </c>
      <c r="BJ179" t="s">
        <v>0</v>
      </c>
      <c r="BK179" t="s">
        <v>42</v>
      </c>
      <c r="BL179" t="s">
        <v>32</v>
      </c>
    </row>
    <row r="180" spans="1:64">
      <c r="A180" s="11"/>
      <c r="B180" t="s">
        <v>2</v>
      </c>
      <c r="C180" s="1">
        <v>0.05</v>
      </c>
      <c r="D180" s="1">
        <f ca="1">1-C180-E180</f>
        <v>0.91044077998149486</v>
      </c>
      <c r="E180" s="1">
        <f ca="1">HLOOKUP(A178,Aibank_part!$2:$7,3,0)</f>
        <v>3.9559220018505058E-2</v>
      </c>
      <c r="F180" s="1">
        <v>0</v>
      </c>
      <c r="G180" s="1">
        <v>0</v>
      </c>
      <c r="H180" s="1">
        <v>0</v>
      </c>
      <c r="K180" t="s">
        <v>2</v>
      </c>
      <c r="L180" s="1">
        <f ca="1">IF(TYPE(D180)=1,IF(D180&gt;100%,100%,IF(D180&lt;0,0,D180)),D180)</f>
        <v>0.91044077998149486</v>
      </c>
      <c r="M180" s="1">
        <f t="shared" ref="M180:P183" ca="1" si="168">IF(TYPE(E180)=1,IF(E180&gt;100%,100%,IF(E180&lt;0,0,E180)),E180)</f>
        <v>3.9559220018505058E-2</v>
      </c>
      <c r="N180" s="1">
        <f t="shared" si="168"/>
        <v>0</v>
      </c>
      <c r="O180" s="1">
        <f t="shared" si="168"/>
        <v>0</v>
      </c>
      <c r="P180" s="1">
        <f t="shared" si="168"/>
        <v>0</v>
      </c>
      <c r="S180" t="s">
        <v>2</v>
      </c>
      <c r="T180" s="1">
        <f ca="1">IFERROR(L180/SUM($L180:$P180),"")</f>
        <v>0.95835871576999465</v>
      </c>
      <c r="U180" s="1">
        <f t="shared" ref="U180:X183" ca="1" si="169">IFERROR(M180/SUM($L180:$P180),"")</f>
        <v>4.1641284230005328E-2</v>
      </c>
      <c r="V180" s="1">
        <f t="shared" ca="1" si="169"/>
        <v>0</v>
      </c>
      <c r="W180" s="1">
        <f t="shared" ca="1" si="169"/>
        <v>0</v>
      </c>
      <c r="X180" s="1">
        <f t="shared" ca="1" si="169"/>
        <v>0</v>
      </c>
      <c r="AA180" t="s">
        <v>2</v>
      </c>
      <c r="AB180" s="1">
        <f ca="1">IFERROR(T180,"")</f>
        <v>0.95835871576999465</v>
      </c>
      <c r="AC180" s="1">
        <f t="shared" ref="AC180:AF183" ca="1" si="170">IFERROR(U180,"")</f>
        <v>4.1641284230005328E-2</v>
      </c>
      <c r="AD180" s="1">
        <f t="shared" ca="1" si="170"/>
        <v>0</v>
      </c>
      <c r="AE180" s="1">
        <f t="shared" ca="1" si="170"/>
        <v>0</v>
      </c>
      <c r="AF180" s="1">
        <f t="shared" ca="1" si="170"/>
        <v>0</v>
      </c>
      <c r="AI180" t="s">
        <v>2</v>
      </c>
      <c r="AJ180" s="1">
        <f ca="1">IFERROR(AB180,"")</f>
        <v>0.95835871576999465</v>
      </c>
      <c r="AK180" s="1">
        <f ca="1">IF(AC180="","",SUM(AC180:AF180))</f>
        <v>4.1641284230005328E-2</v>
      </c>
      <c r="AL180" s="1">
        <v>0</v>
      </c>
      <c r="AM180" s="1">
        <v>0</v>
      </c>
      <c r="AN180" s="1">
        <v>0</v>
      </c>
      <c r="AQ180" t="s">
        <v>2</v>
      </c>
      <c r="AR180" s="1">
        <f ca="1">IF(AJ180="",AR173,MAX(AJ180,50%))</f>
        <v>0.95835871576999465</v>
      </c>
      <c r="AS180" s="1">
        <f ca="1">IF(AK180="",AS173,MIN(AK180,50%))</f>
        <v>4.1641284230005328E-2</v>
      </c>
      <c r="AT180" s="1">
        <v>0</v>
      </c>
      <c r="AU180" s="1">
        <v>0</v>
      </c>
      <c r="AV180" s="1">
        <v>0</v>
      </c>
      <c r="AW180" s="1"/>
      <c r="AY180" t="s">
        <v>2</v>
      </c>
      <c r="AZ180" s="10"/>
      <c r="BA180" s="10">
        <f ca="1">-_xlfn.NORM.S.INV(IF(AS180=0,0.01%,AS180))</f>
        <v>1.7319494201757064</v>
      </c>
      <c r="BB180" s="10"/>
      <c r="BC180" s="10"/>
      <c r="BG180" t="s">
        <v>2</v>
      </c>
      <c r="BH180" s="10"/>
      <c r="BI180" s="10">
        <f ca="1">BA180-$BA$5</f>
        <v>-0.3941979373882929</v>
      </c>
      <c r="BJ180" s="10"/>
      <c r="BK180" s="10"/>
    </row>
    <row r="181" spans="1:64">
      <c r="A181" s="11"/>
      <c r="B181" t="s">
        <v>1</v>
      </c>
      <c r="C181" s="1">
        <v>0</v>
      </c>
      <c r="D181" s="1">
        <f ca="1">(1-F181)/3</f>
        <v>9.7395909713624149E-2</v>
      </c>
      <c r="E181" s="1">
        <f ca="1">(1-F181)/3*2</f>
        <v>0.1947918194272483</v>
      </c>
      <c r="F181" s="1">
        <f ca="1">HLOOKUP(A178,Aibank_part!$2:$7,4,0)</f>
        <v>0.70781227085912757</v>
      </c>
      <c r="G181" s="1">
        <v>0</v>
      </c>
      <c r="H181" s="1">
        <v>0</v>
      </c>
      <c r="K181" t="s">
        <v>1</v>
      </c>
      <c r="L181" s="1">
        <f t="shared" ref="L181:L183" ca="1" si="171">IF(TYPE(D181)=1,IF(D181&gt;100%,100%,IF(D181&lt;0,0,D181)),D181)</f>
        <v>9.7395909713624149E-2</v>
      </c>
      <c r="M181" s="1">
        <f t="shared" ca="1" si="168"/>
        <v>0.1947918194272483</v>
      </c>
      <c r="N181" s="1">
        <f t="shared" ca="1" si="168"/>
        <v>0.70781227085912757</v>
      </c>
      <c r="O181" s="1">
        <f t="shared" si="168"/>
        <v>0</v>
      </c>
      <c r="P181" s="1">
        <f t="shared" si="168"/>
        <v>0</v>
      </c>
      <c r="S181" t="s">
        <v>1</v>
      </c>
      <c r="T181" s="1">
        <f t="shared" ref="T181:T183" ca="1" si="172">IFERROR(L181/SUM($L181:$P181),"")</f>
        <v>9.7395909713624149E-2</v>
      </c>
      <c r="U181" s="1">
        <f t="shared" ca="1" si="169"/>
        <v>0.1947918194272483</v>
      </c>
      <c r="V181" s="1">
        <f t="shared" ca="1" si="169"/>
        <v>0.70781227085912757</v>
      </c>
      <c r="W181" s="1">
        <f t="shared" ca="1" si="169"/>
        <v>0</v>
      </c>
      <c r="X181" s="1">
        <f t="shared" ca="1" si="169"/>
        <v>0</v>
      </c>
      <c r="AA181" t="s">
        <v>1</v>
      </c>
      <c r="AB181" s="1">
        <f t="shared" ref="AB181:AB183" ca="1" si="173">IFERROR(T181,"")</f>
        <v>9.7395909713624149E-2</v>
      </c>
      <c r="AC181" s="1">
        <f t="shared" ca="1" si="170"/>
        <v>0.1947918194272483</v>
      </c>
      <c r="AD181" s="1">
        <f t="shared" ca="1" si="170"/>
        <v>0.70781227085912757</v>
      </c>
      <c r="AE181" s="1">
        <f t="shared" ca="1" si="170"/>
        <v>0</v>
      </c>
      <c r="AF181" s="1">
        <f t="shared" ca="1" si="170"/>
        <v>0</v>
      </c>
      <c r="AI181" t="s">
        <v>1</v>
      </c>
      <c r="AJ181" s="1">
        <f ca="1">IF(AB181="","",(SUM(AB181)))</f>
        <v>9.7395909713624149E-2</v>
      </c>
      <c r="AK181" s="1">
        <f ca="1">IFERROR(AC181,"")</f>
        <v>0.1947918194272483</v>
      </c>
      <c r="AL181" s="1">
        <f ca="1">IF(AD181="","",(SUM(AD181:AF181)))</f>
        <v>0.70781227085912757</v>
      </c>
      <c r="AM181" s="1">
        <v>0</v>
      </c>
      <c r="AN181" s="1">
        <v>0</v>
      </c>
      <c r="AP181" s="34">
        <f ca="1">IF(AK181&gt;=MAX(AJ181,AL181),0,(MAX(AJ181,AL181)-AK181)/(2*MAX(AJ181,AL181)+MIN(AJ181,AL181)))</f>
        <v>0.33907040116104931</v>
      </c>
      <c r="AQ181" t="s">
        <v>1</v>
      </c>
      <c r="AR181" s="1">
        <f ca="1">IF(AK181="",AR174,AJ181*(1-$AP181))</f>
        <v>6.4371839535580275E-2</v>
      </c>
      <c r="AS181" s="1">
        <f ca="1">IF(AK181="",AS174,AK181+AJ181*$AP181+AL181*$AP181)</f>
        <v>0.46781408023220983</v>
      </c>
      <c r="AT181" s="1">
        <f ca="1">IF(AK181="",AT174,AL181*(1-$AP181))</f>
        <v>0.46781408023220994</v>
      </c>
      <c r="AU181" s="1">
        <v>0</v>
      </c>
      <c r="AV181" s="1">
        <v>0</v>
      </c>
      <c r="AW181" s="1"/>
      <c r="AY181" t="s">
        <v>1</v>
      </c>
      <c r="AZ181" s="10">
        <f ca="1">_xlfn.NORM.S.INV(IF(AR181=0,0.01%,AR181))</f>
        <v>-1.5190747601002383</v>
      </c>
      <c r="BA181" s="10"/>
      <c r="BB181" s="10">
        <f ca="1">-_xlfn.NORM.S.INV(IF(AT181=0,0.01%,AT181))</f>
        <v>8.0765858300952856E-2</v>
      </c>
      <c r="BC181" s="10"/>
      <c r="BG181" t="s">
        <v>1</v>
      </c>
      <c r="BH181" s="10">
        <f ca="1">AZ181-$AZ$6</f>
        <v>-0.30366476142811938</v>
      </c>
      <c r="BI181" s="10"/>
      <c r="BJ181" s="10">
        <f ca="1">BB181-$BB$6</f>
        <v>-6.0202268741468154E-2</v>
      </c>
      <c r="BK181" s="10"/>
    </row>
    <row r="182" spans="1:64">
      <c r="A182" s="11"/>
      <c r="B182" t="s">
        <v>0</v>
      </c>
      <c r="C182" s="1">
        <v>0</v>
      </c>
      <c r="D182" s="1">
        <v>0</v>
      </c>
      <c r="E182" s="1">
        <f ca="1">(1-G182)/3</f>
        <v>-4.7521635303606757E-3</v>
      </c>
      <c r="F182" s="1">
        <f ca="1">(1-G182)/3*2</f>
        <v>-9.5043270607213515E-3</v>
      </c>
      <c r="G182" s="1">
        <f ca="1">HLOOKUP(A178,Aibank_part!$2:$7,5,0)</f>
        <v>1.014256490591082</v>
      </c>
      <c r="H182" s="1">
        <v>0</v>
      </c>
      <c r="K182" t="s">
        <v>0</v>
      </c>
      <c r="L182" s="1">
        <f t="shared" si="171"/>
        <v>0</v>
      </c>
      <c r="M182" s="1">
        <f t="shared" ca="1" si="168"/>
        <v>0</v>
      </c>
      <c r="N182" s="1">
        <f t="shared" ca="1" si="168"/>
        <v>0</v>
      </c>
      <c r="O182" s="1">
        <f t="shared" ca="1" si="168"/>
        <v>1</v>
      </c>
      <c r="P182" s="1">
        <f t="shared" si="168"/>
        <v>0</v>
      </c>
      <c r="S182" t="s">
        <v>0</v>
      </c>
      <c r="T182" s="1">
        <f t="shared" ca="1" si="172"/>
        <v>0</v>
      </c>
      <c r="U182" s="1">
        <f t="shared" ca="1" si="169"/>
        <v>0</v>
      </c>
      <c r="V182" s="1">
        <f t="shared" ca="1" si="169"/>
        <v>0</v>
      </c>
      <c r="W182" s="1">
        <f t="shared" ca="1" si="169"/>
        <v>1</v>
      </c>
      <c r="X182" s="1">
        <f t="shared" ca="1" si="169"/>
        <v>0</v>
      </c>
      <c r="AA182" t="s">
        <v>0</v>
      </c>
      <c r="AB182" s="1">
        <f t="shared" ca="1" si="173"/>
        <v>0</v>
      </c>
      <c r="AC182" s="1">
        <f t="shared" ca="1" si="170"/>
        <v>0</v>
      </c>
      <c r="AD182" s="1">
        <f t="shared" ca="1" si="170"/>
        <v>0</v>
      </c>
      <c r="AE182" s="1">
        <f t="shared" ca="1" si="170"/>
        <v>1</v>
      </c>
      <c r="AF182" s="1">
        <f t="shared" ca="1" si="170"/>
        <v>0</v>
      </c>
      <c r="AI182" t="s">
        <v>0</v>
      </c>
      <c r="AJ182" s="1">
        <v>0</v>
      </c>
      <c r="AK182" s="1">
        <f ca="1">IF(AC182="","",(SUM(AB182:AC182)))</f>
        <v>0</v>
      </c>
      <c r="AL182" s="1">
        <f ca="1">IFERROR(AD182,"")</f>
        <v>0</v>
      </c>
      <c r="AM182" s="1">
        <f ca="1">IF(AE182="","",(SUM(AE182:AF182)))</f>
        <v>1</v>
      </c>
      <c r="AN182" s="1">
        <v>0</v>
      </c>
      <c r="AP182" s="34">
        <f ca="1">IF(AL182&gt;=MAX(AK182,AM182),0,(MAX(AK182,AM182)-AL182)/(2*MAX(AK182,AM182)+MIN(AK182,AM182)))</f>
        <v>0.5</v>
      </c>
      <c r="AQ182" t="s">
        <v>0</v>
      </c>
      <c r="AR182" s="1">
        <v>0</v>
      </c>
      <c r="AS182" s="1">
        <f ca="1">IF(AL182="",AS175,AK182*(1-$AP182))</f>
        <v>0</v>
      </c>
      <c r="AT182" s="1">
        <f ca="1">IF(AL182="",AT175,AL182+AK182*$AP182+AM182*$AP182)</f>
        <v>0.5</v>
      </c>
      <c r="AU182" s="1">
        <f ca="1">IF(AL182="",AU175,AM182*(1-$AP182))</f>
        <v>0.5</v>
      </c>
      <c r="AV182" s="1">
        <v>0</v>
      </c>
      <c r="AW182" s="1"/>
      <c r="AY182" t="s">
        <v>0</v>
      </c>
      <c r="AZ182" s="10"/>
      <c r="BA182" s="10">
        <f ca="1">_xlfn.NORM.S.INV(IF(AS182=0,0.01%,AS182))</f>
        <v>-3.71901648545568</v>
      </c>
      <c r="BB182" s="10"/>
      <c r="BC182" s="10">
        <f ca="1">-_xlfn.NORM.S.INV(IF(AU182=0,0.01%,AU182))</f>
        <v>0</v>
      </c>
      <c r="BG182" t="s">
        <v>0</v>
      </c>
      <c r="BH182" s="10"/>
      <c r="BI182" s="10">
        <f ca="1">BA182-$BA$7</f>
        <v>-1.8697633356630614</v>
      </c>
      <c r="BJ182" s="10"/>
      <c r="BK182" s="10">
        <f ca="1">BC182-$BC$7</f>
        <v>-4.0381014239979814E-2</v>
      </c>
    </row>
    <row r="183" spans="1:64">
      <c r="A183" s="11"/>
      <c r="B183" t="s">
        <v>42</v>
      </c>
      <c r="C183" s="1">
        <v>0</v>
      </c>
      <c r="D183" s="1">
        <v>0</v>
      </c>
      <c r="E183" s="1">
        <v>0</v>
      </c>
      <c r="F183" s="1">
        <f ca="1">(1-H183)/3</f>
        <v>1.7543369664420383E-2</v>
      </c>
      <c r="G183" s="1">
        <f ca="1">(1-H183)/3*2</f>
        <v>3.5086739328840766E-2</v>
      </c>
      <c r="H183" s="1">
        <f ca="1">MIN(HLOOKUP(A178,Aibank_part!$2:$7,6,0),1)</f>
        <v>0.94736989100673885</v>
      </c>
      <c r="K183" t="s">
        <v>42</v>
      </c>
      <c r="L183" s="1">
        <f t="shared" si="171"/>
        <v>0</v>
      </c>
      <c r="M183" s="1">
        <f t="shared" si="168"/>
        <v>0</v>
      </c>
      <c r="N183" s="1">
        <f t="shared" ca="1" si="168"/>
        <v>1.7543369664420383E-2</v>
      </c>
      <c r="O183" s="1">
        <f t="shared" ca="1" si="168"/>
        <v>3.5086739328840766E-2</v>
      </c>
      <c r="P183" s="1">
        <f t="shared" ca="1" si="168"/>
        <v>0.94736989100673885</v>
      </c>
      <c r="S183" t="s">
        <v>42</v>
      </c>
      <c r="T183" s="1">
        <f t="shared" ca="1" si="172"/>
        <v>0</v>
      </c>
      <c r="U183" s="1">
        <f t="shared" ca="1" si="169"/>
        <v>0</v>
      </c>
      <c r="V183" s="1">
        <f t="shared" ca="1" si="169"/>
        <v>1.7543369664420383E-2</v>
      </c>
      <c r="W183" s="1">
        <f t="shared" ca="1" si="169"/>
        <v>3.5086739328840766E-2</v>
      </c>
      <c r="X183" s="1">
        <f t="shared" ca="1" si="169"/>
        <v>0.94736989100673885</v>
      </c>
      <c r="AA183" t="s">
        <v>42</v>
      </c>
      <c r="AB183" s="1">
        <f t="shared" ca="1" si="173"/>
        <v>0</v>
      </c>
      <c r="AC183" s="1">
        <f t="shared" ca="1" si="170"/>
        <v>0</v>
      </c>
      <c r="AD183" s="1">
        <f t="shared" ca="1" si="170"/>
        <v>1.7543369664420383E-2</v>
      </c>
      <c r="AE183" s="1">
        <f t="shared" ca="1" si="170"/>
        <v>3.5086739328840766E-2</v>
      </c>
      <c r="AF183" s="1">
        <f t="shared" ca="1" si="170"/>
        <v>0.94736989100673885</v>
      </c>
      <c r="AI183" t="s">
        <v>42</v>
      </c>
      <c r="AJ183" s="1">
        <v>0</v>
      </c>
      <c r="AK183" s="1">
        <v>0</v>
      </c>
      <c r="AL183" s="1">
        <f ca="1">IF(AD183="","",(SUM(AB183:AD183)))</f>
        <v>1.7543369664420383E-2</v>
      </c>
      <c r="AM183" s="1">
        <f ca="1">IFERROR(AE183,"")</f>
        <v>3.5086739328840766E-2</v>
      </c>
      <c r="AN183" s="1">
        <f ca="1">IF(AF183="","",(SUM(AF183)))</f>
        <v>0.94736989100673885</v>
      </c>
      <c r="AP183" s="34">
        <f ca="1">IF(AM183&gt;=MAX(AL183,AN183),0,(MAX(AL183,AN183)-AM183)/(2*MAX(AL183,AN183)+MIN(AL183,AN183)))</f>
        <v>0.47706489014319442</v>
      </c>
      <c r="AQ183" t="s">
        <v>42</v>
      </c>
      <c r="AR183" s="1">
        <v>0</v>
      </c>
      <c r="AS183" s="1">
        <v>0</v>
      </c>
      <c r="AT183" s="1">
        <f ca="1">IF(AM183="",AT176,AL183*(1-$AP183))</f>
        <v>9.174043942722223E-3</v>
      </c>
      <c r="AU183" s="1">
        <f ca="1">IF(AM183="",AU176,AM183+AL183*$AP183+AN183*$AP183)</f>
        <v>0.49541297802863882</v>
      </c>
      <c r="AV183" s="1">
        <f ca="1">IF(AM183="",AV176,AN183*(1-$AP183))</f>
        <v>0.49541297802863893</v>
      </c>
      <c r="AW183" s="1"/>
      <c r="AY183" t="s">
        <v>42</v>
      </c>
      <c r="AZ183" s="10"/>
      <c r="BA183" s="10"/>
      <c r="BB183" s="10">
        <f ca="1">_xlfn.NORM.S.INV(IF(AT183=0,0.01%,AT183))</f>
        <v>-2.3585176369375604</v>
      </c>
      <c r="BC183" s="10"/>
      <c r="BD183" s="10">
        <f ca="1">-_xlfn.NORM.S.INV(IF(AV183=0,0.01%,AV183))</f>
        <v>1.1498212325717967E-2</v>
      </c>
      <c r="BG183" t="s">
        <v>42</v>
      </c>
      <c r="BH183" s="10"/>
      <c r="BI183" s="10"/>
      <c r="BJ183" s="10">
        <f ca="1">BB183-$BB$8</f>
        <v>-0.15496778727654492</v>
      </c>
      <c r="BK183" s="10"/>
      <c r="BL183" s="10">
        <f ca="1">BD183-$BD$8</f>
        <v>-5.7708191272038654E-3</v>
      </c>
    </row>
    <row r="185" spans="1:64">
      <c r="A185" s="9">
        <f ca="1">IF(RIGHT(A178,2)="12",(VALUE(LEFT(A178,4))+1)*100+1,A178+1)</f>
        <v>202003</v>
      </c>
      <c r="J185" s="9">
        <f ca="1">$A185</f>
        <v>202003</v>
      </c>
      <c r="R185" s="9">
        <f ca="1">$A185</f>
        <v>202003</v>
      </c>
      <c r="Z185" s="9">
        <f ca="1">$A185</f>
        <v>202003</v>
      </c>
      <c r="AH185" s="9">
        <f ca="1">$A185</f>
        <v>202003</v>
      </c>
      <c r="AP185" s="9">
        <f ca="1">$A185</f>
        <v>202003</v>
      </c>
      <c r="AX185" s="9">
        <f ca="1">$A185</f>
        <v>202003</v>
      </c>
      <c r="BF185" s="9">
        <f ca="1">$A185</f>
        <v>202003</v>
      </c>
    </row>
    <row r="186" spans="1:64">
      <c r="A186" s="11"/>
      <c r="C186" t="s">
        <v>33</v>
      </c>
      <c r="D186" t="s">
        <v>2</v>
      </c>
      <c r="E186" t="s">
        <v>1</v>
      </c>
      <c r="F186" t="s">
        <v>0</v>
      </c>
      <c r="G186" t="s">
        <v>42</v>
      </c>
      <c r="H186" t="s">
        <v>32</v>
      </c>
      <c r="L186" t="s">
        <v>2</v>
      </c>
      <c r="M186" t="s">
        <v>1</v>
      </c>
      <c r="N186" t="s">
        <v>0</v>
      </c>
      <c r="O186" t="s">
        <v>42</v>
      </c>
      <c r="P186" t="s">
        <v>32</v>
      </c>
      <c r="T186" t="s">
        <v>2</v>
      </c>
      <c r="U186" t="s">
        <v>1</v>
      </c>
      <c r="V186" t="s">
        <v>0</v>
      </c>
      <c r="W186" t="s">
        <v>42</v>
      </c>
      <c r="X186" t="s">
        <v>32</v>
      </c>
      <c r="AB186" t="s">
        <v>2</v>
      </c>
      <c r="AC186" t="s">
        <v>1</v>
      </c>
      <c r="AD186" t="s">
        <v>0</v>
      </c>
      <c r="AE186" t="s">
        <v>42</v>
      </c>
      <c r="AF186" t="s">
        <v>32</v>
      </c>
      <c r="AJ186" t="s">
        <v>2</v>
      </c>
      <c r="AK186" t="s">
        <v>1</v>
      </c>
      <c r="AL186" t="s">
        <v>0</v>
      </c>
      <c r="AM186" t="s">
        <v>42</v>
      </c>
      <c r="AN186" t="s">
        <v>32</v>
      </c>
      <c r="AP186" s="9" t="s">
        <v>72</v>
      </c>
      <c r="AR186" t="s">
        <v>2</v>
      </c>
      <c r="AS186" t="s">
        <v>1</v>
      </c>
      <c r="AT186" t="s">
        <v>0</v>
      </c>
      <c r="AU186" t="s">
        <v>42</v>
      </c>
      <c r="AV186" t="s">
        <v>32</v>
      </c>
      <c r="AZ186" t="s">
        <v>2</v>
      </c>
      <c r="BA186" t="s">
        <v>1</v>
      </c>
      <c r="BB186" t="s">
        <v>0</v>
      </c>
      <c r="BC186" t="s">
        <v>42</v>
      </c>
      <c r="BD186" t="s">
        <v>32</v>
      </c>
      <c r="BG186" s="12">
        <f ca="1">AVERAGE(BH187:BL190)</f>
        <v>1.89863802297702E-2</v>
      </c>
      <c r="BH186" t="s">
        <v>2</v>
      </c>
      <c r="BI186" t="s">
        <v>1</v>
      </c>
      <c r="BJ186" t="s">
        <v>0</v>
      </c>
      <c r="BK186" t="s">
        <v>42</v>
      </c>
      <c r="BL186" t="s">
        <v>32</v>
      </c>
    </row>
    <row r="187" spans="1:64">
      <c r="A187" s="11"/>
      <c r="B187" t="s">
        <v>2</v>
      </c>
      <c r="C187" s="1">
        <v>0.05</v>
      </c>
      <c r="D187" s="1">
        <f ca="1">1-C187-E187</f>
        <v>0.92190983700002882</v>
      </c>
      <c r="E187" s="1">
        <f ca="1">HLOOKUP(A185,Aibank_part!$2:$7,3,0)</f>
        <v>2.8090162999971149E-2</v>
      </c>
      <c r="F187" s="1">
        <v>0</v>
      </c>
      <c r="G187" s="1">
        <v>0</v>
      </c>
      <c r="H187" s="1">
        <v>0</v>
      </c>
      <c r="K187" t="s">
        <v>2</v>
      </c>
      <c r="L187" s="1">
        <f ca="1">IF(TYPE(D187)=1,IF(D187&gt;100%,100%,IF(D187&lt;0,0,D187)),D187)</f>
        <v>0.92190983700002882</v>
      </c>
      <c r="M187" s="1">
        <f t="shared" ref="M187:P190" ca="1" si="174">IF(TYPE(E187)=1,IF(E187&gt;100%,100%,IF(E187&lt;0,0,E187)),E187)</f>
        <v>2.8090162999971149E-2</v>
      </c>
      <c r="N187" s="1">
        <f t="shared" si="174"/>
        <v>0</v>
      </c>
      <c r="O187" s="1">
        <f t="shared" si="174"/>
        <v>0</v>
      </c>
      <c r="P187" s="1">
        <f t="shared" si="174"/>
        <v>0</v>
      </c>
      <c r="S187" t="s">
        <v>2</v>
      </c>
      <c r="T187" s="1">
        <f ca="1">IFERROR(L187/SUM($L187:$P187),"")</f>
        <v>0.97043140736845146</v>
      </c>
      <c r="U187" s="1">
        <f t="shared" ref="U187:X190" ca="1" si="175">IFERROR(M187/SUM($L187:$P187),"")</f>
        <v>2.9568592631548579E-2</v>
      </c>
      <c r="V187" s="1">
        <f t="shared" ca="1" si="175"/>
        <v>0</v>
      </c>
      <c r="W187" s="1">
        <f t="shared" ca="1" si="175"/>
        <v>0</v>
      </c>
      <c r="X187" s="1">
        <f t="shared" ca="1" si="175"/>
        <v>0</v>
      </c>
      <c r="AA187" t="s">
        <v>2</v>
      </c>
      <c r="AB187" s="1">
        <f ca="1">IFERROR(T187,"")</f>
        <v>0.97043140736845146</v>
      </c>
      <c r="AC187" s="1">
        <f t="shared" ref="AC187:AF190" ca="1" si="176">IFERROR(U187,"")</f>
        <v>2.9568592631548579E-2</v>
      </c>
      <c r="AD187" s="1">
        <f t="shared" ca="1" si="176"/>
        <v>0</v>
      </c>
      <c r="AE187" s="1">
        <f t="shared" ca="1" si="176"/>
        <v>0</v>
      </c>
      <c r="AF187" s="1">
        <f t="shared" ca="1" si="176"/>
        <v>0</v>
      </c>
      <c r="AI187" t="s">
        <v>2</v>
      </c>
      <c r="AJ187" s="1">
        <f ca="1">IFERROR(AB187,"")</f>
        <v>0.97043140736845146</v>
      </c>
      <c r="AK187" s="1">
        <f ca="1">IF(AC187="","",SUM(AC187:AF187))</f>
        <v>2.9568592631548579E-2</v>
      </c>
      <c r="AL187" s="1">
        <v>0</v>
      </c>
      <c r="AM187" s="1">
        <v>0</v>
      </c>
      <c r="AN187" s="1">
        <v>0</v>
      </c>
      <c r="AQ187" t="s">
        <v>2</v>
      </c>
      <c r="AR187" s="1">
        <f ca="1">IF(AJ187="",AR180,MAX(AJ187,50%))</f>
        <v>0.97043140736845146</v>
      </c>
      <c r="AS187" s="1">
        <f ca="1">IF(AK187="",AS180,MIN(AK187,50%))</f>
        <v>2.9568592631548579E-2</v>
      </c>
      <c r="AT187" s="1">
        <v>0</v>
      </c>
      <c r="AU187" s="1">
        <v>0</v>
      </c>
      <c r="AV187" s="1">
        <v>0</v>
      </c>
      <c r="AW187" s="1"/>
      <c r="AY187" t="s">
        <v>2</v>
      </c>
      <c r="AZ187" s="10"/>
      <c r="BA187" s="10">
        <f ca="1">-_xlfn.NORM.S.INV(IF(AS187=0,0.01%,AS187))</f>
        <v>1.8871720728032961</v>
      </c>
      <c r="BB187" s="10"/>
      <c r="BC187" s="10"/>
      <c r="BG187" t="s">
        <v>2</v>
      </c>
      <c r="BH187" s="10"/>
      <c r="BI187" s="10">
        <f ca="1">BA187-$BA$5</f>
        <v>-0.23897528476070318</v>
      </c>
      <c r="BJ187" s="10"/>
      <c r="BK187" s="10"/>
    </row>
    <row r="188" spans="1:64">
      <c r="A188" s="11"/>
      <c r="B188" t="s">
        <v>1</v>
      </c>
      <c r="C188" s="1">
        <v>0</v>
      </c>
      <c r="D188" s="1">
        <f ca="1">(1-F188)/3</f>
        <v>0.16090814833029024</v>
      </c>
      <c r="E188" s="1">
        <f ca="1">(1-F188)/3*2</f>
        <v>0.32181629666058048</v>
      </c>
      <c r="F188" s="1">
        <f ca="1">HLOOKUP(A185,Aibank_part!$2:$7,4,0)</f>
        <v>0.51727555500912925</v>
      </c>
      <c r="G188" s="1">
        <v>0</v>
      </c>
      <c r="H188" s="1">
        <v>0</v>
      </c>
      <c r="K188" t="s">
        <v>1</v>
      </c>
      <c r="L188" s="1">
        <f t="shared" ref="L188:L190" ca="1" si="177">IF(TYPE(D188)=1,IF(D188&gt;100%,100%,IF(D188&lt;0,0,D188)),D188)</f>
        <v>0.16090814833029024</v>
      </c>
      <c r="M188" s="1">
        <f t="shared" ca="1" si="174"/>
        <v>0.32181629666058048</v>
      </c>
      <c r="N188" s="1">
        <f t="shared" ca="1" si="174"/>
        <v>0.51727555500912925</v>
      </c>
      <c r="O188" s="1">
        <f t="shared" si="174"/>
        <v>0</v>
      </c>
      <c r="P188" s="1">
        <f t="shared" si="174"/>
        <v>0</v>
      </c>
      <c r="S188" t="s">
        <v>1</v>
      </c>
      <c r="T188" s="1">
        <f t="shared" ref="T188:T190" ca="1" si="178">IFERROR(L188/SUM($L188:$P188),"")</f>
        <v>0.16090814833029024</v>
      </c>
      <c r="U188" s="1">
        <f t="shared" ca="1" si="175"/>
        <v>0.32181629666058048</v>
      </c>
      <c r="V188" s="1">
        <f t="shared" ca="1" si="175"/>
        <v>0.51727555500912925</v>
      </c>
      <c r="W188" s="1">
        <f t="shared" ca="1" si="175"/>
        <v>0</v>
      </c>
      <c r="X188" s="1">
        <f t="shared" ca="1" si="175"/>
        <v>0</v>
      </c>
      <c r="AA188" t="s">
        <v>1</v>
      </c>
      <c r="AB188" s="1">
        <f t="shared" ref="AB188:AB190" ca="1" si="179">IFERROR(T188,"")</f>
        <v>0.16090814833029024</v>
      </c>
      <c r="AC188" s="1">
        <f t="shared" ca="1" si="176"/>
        <v>0.32181629666058048</v>
      </c>
      <c r="AD188" s="1">
        <f t="shared" ca="1" si="176"/>
        <v>0.51727555500912925</v>
      </c>
      <c r="AE188" s="1">
        <f t="shared" ca="1" si="176"/>
        <v>0</v>
      </c>
      <c r="AF188" s="1">
        <f t="shared" ca="1" si="176"/>
        <v>0</v>
      </c>
      <c r="AI188" t="s">
        <v>1</v>
      </c>
      <c r="AJ188" s="1">
        <f ca="1">IF(AB188="","",(SUM(AB188)))</f>
        <v>0.16090814833029024</v>
      </c>
      <c r="AK188" s="1">
        <f ca="1">IFERROR(AC188,"")</f>
        <v>0.32181629666058048</v>
      </c>
      <c r="AL188" s="1">
        <f ca="1">IF(AD188="","",(SUM(AD188:AF188)))</f>
        <v>0.51727555500912925</v>
      </c>
      <c r="AM188" s="1">
        <v>0</v>
      </c>
      <c r="AN188" s="1">
        <v>0</v>
      </c>
      <c r="AP188" s="34">
        <f ca="1">IF(AK188&gt;=MAX(AJ188,AL188),0,(MAX(AJ188,AL188)-AK188)/(2*MAX(AJ188,AL188)+MIN(AJ188,AL188)))</f>
        <v>0.1635013966252295</v>
      </c>
      <c r="AQ188" t="s">
        <v>1</v>
      </c>
      <c r="AR188" s="1">
        <f ca="1">IF(AK188="",AR181,AJ188*(1-$AP188))</f>
        <v>0.1345994413499082</v>
      </c>
      <c r="AS188" s="1">
        <f ca="1">IF(AK188="",AS181,AK188+AJ188*$AP188+AL188*$AP188)</f>
        <v>0.4327002793250459</v>
      </c>
      <c r="AT188" s="1">
        <f ca="1">IF(AK188="",AT181,AL188*(1-$AP188))</f>
        <v>0.4327002793250459</v>
      </c>
      <c r="AU188" s="1">
        <v>0</v>
      </c>
      <c r="AV188" s="1">
        <v>0</v>
      </c>
      <c r="AW188" s="1"/>
      <c r="AY188" t="s">
        <v>1</v>
      </c>
      <c r="AZ188" s="10">
        <f ca="1">_xlfn.NORM.S.INV(IF(AR188=0,0.01%,AR188))</f>
        <v>-1.1049093220088402</v>
      </c>
      <c r="BA188" s="10"/>
      <c r="BB188" s="10">
        <f ca="1">-_xlfn.NORM.S.INV(IF(AT188=0,0.01%,AT188))</f>
        <v>0.16950357748773986</v>
      </c>
      <c r="BC188" s="10"/>
      <c r="BG188" t="s">
        <v>1</v>
      </c>
      <c r="BH188" s="10">
        <f ca="1">AZ188-$AZ$6</f>
        <v>0.11050067666327879</v>
      </c>
      <c r="BI188" s="10"/>
      <c r="BJ188" s="10">
        <f ca="1">BB188-$BB$6</f>
        <v>2.8535450445318855E-2</v>
      </c>
      <c r="BK188" s="10"/>
    </row>
    <row r="189" spans="1:64">
      <c r="A189" s="11"/>
      <c r="B189" t="s">
        <v>0</v>
      </c>
      <c r="C189" s="1">
        <v>0</v>
      </c>
      <c r="D189" s="1">
        <v>0</v>
      </c>
      <c r="E189" s="1">
        <f ca="1">(1-G189)/3</f>
        <v>3.729063417741596E-2</v>
      </c>
      <c r="F189" s="1">
        <f ca="1">(1-G189)/3*2</f>
        <v>7.458126835483192E-2</v>
      </c>
      <c r="G189" s="1">
        <f ca="1">HLOOKUP(A185,Aibank_part!$2:$7,5,0)</f>
        <v>0.88812809746775212</v>
      </c>
      <c r="H189" s="1">
        <v>0</v>
      </c>
      <c r="K189" t="s">
        <v>0</v>
      </c>
      <c r="L189" s="1">
        <f t="shared" si="177"/>
        <v>0</v>
      </c>
      <c r="M189" s="1">
        <f t="shared" ca="1" si="174"/>
        <v>3.729063417741596E-2</v>
      </c>
      <c r="N189" s="1">
        <f t="shared" ca="1" si="174"/>
        <v>7.458126835483192E-2</v>
      </c>
      <c r="O189" s="1">
        <f t="shared" ca="1" si="174"/>
        <v>0.88812809746775212</v>
      </c>
      <c r="P189" s="1">
        <f t="shared" si="174"/>
        <v>0</v>
      </c>
      <c r="S189" t="s">
        <v>0</v>
      </c>
      <c r="T189" s="1">
        <f t="shared" ca="1" si="178"/>
        <v>0</v>
      </c>
      <c r="U189" s="1">
        <f t="shared" ca="1" si="175"/>
        <v>3.729063417741596E-2</v>
      </c>
      <c r="V189" s="1">
        <f t="shared" ca="1" si="175"/>
        <v>7.458126835483192E-2</v>
      </c>
      <c r="W189" s="1">
        <f t="shared" ca="1" si="175"/>
        <v>0.88812809746775212</v>
      </c>
      <c r="X189" s="1">
        <f t="shared" ca="1" si="175"/>
        <v>0</v>
      </c>
      <c r="AA189" t="s">
        <v>0</v>
      </c>
      <c r="AB189" s="1">
        <f t="shared" ca="1" si="179"/>
        <v>0</v>
      </c>
      <c r="AC189" s="1">
        <f t="shared" ca="1" si="176"/>
        <v>3.729063417741596E-2</v>
      </c>
      <c r="AD189" s="1">
        <f t="shared" ca="1" si="176"/>
        <v>7.458126835483192E-2</v>
      </c>
      <c r="AE189" s="1">
        <f t="shared" ca="1" si="176"/>
        <v>0.88812809746775212</v>
      </c>
      <c r="AF189" s="1">
        <f t="shared" ca="1" si="176"/>
        <v>0</v>
      </c>
      <c r="AI189" t="s">
        <v>0</v>
      </c>
      <c r="AJ189" s="1">
        <v>0</v>
      </c>
      <c r="AK189" s="1">
        <f ca="1">IF(AC189="","",(SUM(AB189:AC189)))</f>
        <v>3.729063417741596E-2</v>
      </c>
      <c r="AL189" s="1">
        <f ca="1">IFERROR(AD189,"")</f>
        <v>7.458126835483192E-2</v>
      </c>
      <c r="AM189" s="1">
        <f ca="1">IF(AE189="","",(SUM(AE189:AF189)))</f>
        <v>0.88812809746775212</v>
      </c>
      <c r="AN189" s="1">
        <v>0</v>
      </c>
      <c r="AP189" s="34">
        <f ca="1">IF(AL189&gt;=MAX(AK189,AM189),0,(MAX(AK189,AM189)-AL189)/(2*MAX(AK189,AM189)+MIN(AK189,AM189)))</f>
        <v>0.44859433241702346</v>
      </c>
      <c r="AQ189" t="s">
        <v>0</v>
      </c>
      <c r="AR189" s="1">
        <v>0</v>
      </c>
      <c r="AS189" s="1">
        <f ca="1">IF(AL189="",AS182,AK189*(1-$AP189))</f>
        <v>2.0562267033190612E-2</v>
      </c>
      <c r="AT189" s="1">
        <f ca="1">IF(AL189="",AT182,AL189+AK189*$AP189+AM189*$AP189)</f>
        <v>0.48971886648340468</v>
      </c>
      <c r="AU189" s="1">
        <f ca="1">IF(AL189="",AU182,AM189*(1-$AP189))</f>
        <v>0.48971886648340479</v>
      </c>
      <c r="AV189" s="1">
        <v>0</v>
      </c>
      <c r="AW189" s="1"/>
      <c r="AY189" t="s">
        <v>0</v>
      </c>
      <c r="AZ189" s="10"/>
      <c r="BA189" s="10">
        <f ca="1">_xlfn.NORM.S.INV(IF(AS189=0,0.01%,AS189))</f>
        <v>-2.0422722407625487</v>
      </c>
      <c r="BB189" s="10"/>
      <c r="BC189" s="10">
        <f ca="1">-_xlfn.NORM.S.INV(IF(AU189=0,0.01%,AU189))</f>
        <v>2.5773833235645496E-2</v>
      </c>
      <c r="BG189" t="s">
        <v>0</v>
      </c>
      <c r="BH189" s="10"/>
      <c r="BI189" s="10">
        <f ca="1">BA189-$BA$7</f>
        <v>-0.19301909096993008</v>
      </c>
      <c r="BJ189" s="10"/>
      <c r="BK189" s="10">
        <f ca="1">BC189-$BC$7</f>
        <v>-1.4607181004334318E-2</v>
      </c>
    </row>
    <row r="190" spans="1:64">
      <c r="A190" s="11"/>
      <c r="B190" t="s">
        <v>42</v>
      </c>
      <c r="C190" s="1">
        <v>0</v>
      </c>
      <c r="D190" s="1">
        <v>0</v>
      </c>
      <c r="E190" s="1">
        <v>0</v>
      </c>
      <c r="F190" s="1">
        <f ca="1">(1-H190)/3</f>
        <v>6.1864466172094547E-2</v>
      </c>
      <c r="G190" s="1">
        <f ca="1">(1-H190)/3*2</f>
        <v>0.12372893234418909</v>
      </c>
      <c r="H190" s="1">
        <f ca="1">MIN(HLOOKUP(A185,Aibank_part!$2:$7,6,0),1)</f>
        <v>0.81440660148371635</v>
      </c>
      <c r="K190" t="s">
        <v>42</v>
      </c>
      <c r="L190" s="1">
        <f t="shared" si="177"/>
        <v>0</v>
      </c>
      <c r="M190" s="1">
        <f t="shared" si="174"/>
        <v>0</v>
      </c>
      <c r="N190" s="1">
        <f t="shared" ca="1" si="174"/>
        <v>6.1864466172094547E-2</v>
      </c>
      <c r="O190" s="1">
        <f t="shared" ca="1" si="174"/>
        <v>0.12372893234418909</v>
      </c>
      <c r="P190" s="1">
        <f t="shared" ca="1" si="174"/>
        <v>0.81440660148371635</v>
      </c>
      <c r="S190" t="s">
        <v>42</v>
      </c>
      <c r="T190" s="1">
        <f t="shared" ca="1" si="178"/>
        <v>0</v>
      </c>
      <c r="U190" s="1">
        <f t="shared" ca="1" si="175"/>
        <v>0</v>
      </c>
      <c r="V190" s="1">
        <f t="shared" ca="1" si="175"/>
        <v>6.1864466172094547E-2</v>
      </c>
      <c r="W190" s="1">
        <f t="shared" ca="1" si="175"/>
        <v>0.12372893234418909</v>
      </c>
      <c r="X190" s="1">
        <f t="shared" ca="1" si="175"/>
        <v>0.81440660148371635</v>
      </c>
      <c r="AA190" t="s">
        <v>42</v>
      </c>
      <c r="AB190" s="1">
        <f t="shared" ca="1" si="179"/>
        <v>0</v>
      </c>
      <c r="AC190" s="1">
        <f t="shared" ca="1" si="176"/>
        <v>0</v>
      </c>
      <c r="AD190" s="1">
        <f t="shared" ca="1" si="176"/>
        <v>6.1864466172094547E-2</v>
      </c>
      <c r="AE190" s="1">
        <f t="shared" ca="1" si="176"/>
        <v>0.12372893234418909</v>
      </c>
      <c r="AF190" s="1">
        <f t="shared" ca="1" si="176"/>
        <v>0.81440660148371635</v>
      </c>
      <c r="AI190" t="s">
        <v>42</v>
      </c>
      <c r="AJ190" s="1">
        <v>0</v>
      </c>
      <c r="AK190" s="1">
        <v>0</v>
      </c>
      <c r="AL190" s="1">
        <f ca="1">IF(AD190="","",(SUM(AB190:AD190)))</f>
        <v>6.1864466172094547E-2</v>
      </c>
      <c r="AM190" s="1">
        <f ca="1">IFERROR(AE190,"")</f>
        <v>0.12372893234418909</v>
      </c>
      <c r="AN190" s="1">
        <f ca="1">IF(AF190="","",(SUM(AF190)))</f>
        <v>0.81440660148371635</v>
      </c>
      <c r="AP190" s="34">
        <f ca="1">IF(AM190&gt;=MAX(AL190,AN190),0,(MAX(AL190,AN190)-AM190)/(2*MAX(AL190,AN190)+MIN(AL190,AN190)))</f>
        <v>0.40852119936678916</v>
      </c>
      <c r="AQ190" t="s">
        <v>42</v>
      </c>
      <c r="AR190" s="1">
        <v>0</v>
      </c>
      <c r="AS190" s="1">
        <v>0</v>
      </c>
      <c r="AT190" s="1">
        <f ca="1">IF(AM190="",AT183,AL190*(1-$AP190))</f>
        <v>3.6591520253284326E-2</v>
      </c>
      <c r="AU190" s="1">
        <f ca="1">IF(AM190="",AU183,AM190+AL190*$AP190+AN190*$AP190)</f>
        <v>0.48170423987335781</v>
      </c>
      <c r="AV190" s="1">
        <f ca="1">IF(AM190="",AV183,AN190*(1-$AP190))</f>
        <v>0.48170423987335781</v>
      </c>
      <c r="AW190" s="1"/>
      <c r="AY190" t="s">
        <v>42</v>
      </c>
      <c r="AZ190" s="10"/>
      <c r="BA190" s="10"/>
      <c r="BB190" s="10">
        <f ca="1">_xlfn.NORM.S.INV(IF(AT190=0,0.01%,AT190))</f>
        <v>-1.7916874841582451</v>
      </c>
      <c r="BC190" s="10"/>
      <c r="BD190" s="10">
        <f ca="1">-_xlfn.NORM.S.INV(IF(AV190=0,0.01%,AV190))</f>
        <v>4.5876757184912756E-2</v>
      </c>
      <c r="BG190" t="s">
        <v>42</v>
      </c>
      <c r="BH190" s="10"/>
      <c r="BI190" s="10"/>
      <c r="BJ190" s="10">
        <f ca="1">BB190-$BB$8</f>
        <v>0.41186236550277044</v>
      </c>
      <c r="BK190" s="10"/>
      <c r="BL190" s="10">
        <f ca="1">BD190-$BD$8</f>
        <v>2.8607725731990923E-2</v>
      </c>
    </row>
    <row r="192" spans="1:64">
      <c r="A192" s="9">
        <f ca="1">IF(RIGHT(A185,2)="12",(VALUE(LEFT(A185,4))+1)*100+1,A185+1)</f>
        <v>202004</v>
      </c>
      <c r="J192" s="9">
        <f ca="1">$A192</f>
        <v>202004</v>
      </c>
      <c r="R192" s="9">
        <f ca="1">$A192</f>
        <v>202004</v>
      </c>
      <c r="Z192" s="9">
        <f ca="1">$A192</f>
        <v>202004</v>
      </c>
      <c r="AH192" s="9">
        <f ca="1">$A192</f>
        <v>202004</v>
      </c>
      <c r="AP192" s="9">
        <f ca="1">$A192</f>
        <v>202004</v>
      </c>
      <c r="AX192" s="9">
        <f ca="1">$A192</f>
        <v>202004</v>
      </c>
      <c r="BF192" s="9">
        <f ca="1">$A192</f>
        <v>202004</v>
      </c>
    </row>
    <row r="193" spans="1:64">
      <c r="A193" s="11"/>
      <c r="C193" t="s">
        <v>33</v>
      </c>
      <c r="D193" t="s">
        <v>2</v>
      </c>
      <c r="E193" t="s">
        <v>1</v>
      </c>
      <c r="F193" t="s">
        <v>0</v>
      </c>
      <c r="G193" t="s">
        <v>42</v>
      </c>
      <c r="H193" t="s">
        <v>32</v>
      </c>
      <c r="L193" t="s">
        <v>2</v>
      </c>
      <c r="M193" t="s">
        <v>1</v>
      </c>
      <c r="N193" t="s">
        <v>0</v>
      </c>
      <c r="O193" t="s">
        <v>42</v>
      </c>
      <c r="P193" t="s">
        <v>32</v>
      </c>
      <c r="T193" t="s">
        <v>2</v>
      </c>
      <c r="U193" t="s">
        <v>1</v>
      </c>
      <c r="V193" t="s">
        <v>0</v>
      </c>
      <c r="W193" t="s">
        <v>42</v>
      </c>
      <c r="X193" t="s">
        <v>32</v>
      </c>
      <c r="AB193" t="s">
        <v>2</v>
      </c>
      <c r="AC193" t="s">
        <v>1</v>
      </c>
      <c r="AD193" t="s">
        <v>0</v>
      </c>
      <c r="AE193" t="s">
        <v>42</v>
      </c>
      <c r="AF193" t="s">
        <v>32</v>
      </c>
      <c r="AJ193" t="s">
        <v>2</v>
      </c>
      <c r="AK193" t="s">
        <v>1</v>
      </c>
      <c r="AL193" t="s">
        <v>0</v>
      </c>
      <c r="AM193" t="s">
        <v>42</v>
      </c>
      <c r="AN193" t="s">
        <v>32</v>
      </c>
      <c r="AP193" s="9" t="s">
        <v>72</v>
      </c>
      <c r="AR193" t="s">
        <v>2</v>
      </c>
      <c r="AS193" t="s">
        <v>1</v>
      </c>
      <c r="AT193" t="s">
        <v>0</v>
      </c>
      <c r="AU193" t="s">
        <v>42</v>
      </c>
      <c r="AV193" t="s">
        <v>32</v>
      </c>
      <c r="AZ193" t="s">
        <v>2</v>
      </c>
      <c r="BA193" t="s">
        <v>1</v>
      </c>
      <c r="BB193" t="s">
        <v>0</v>
      </c>
      <c r="BC193" t="s">
        <v>42</v>
      </c>
      <c r="BD193" t="s">
        <v>32</v>
      </c>
      <c r="BG193" s="12">
        <f ca="1">AVERAGE(BH194:BL197)</f>
        <v>-3.6094728483544843E-2</v>
      </c>
      <c r="BH193" t="s">
        <v>2</v>
      </c>
      <c r="BI193" t="s">
        <v>1</v>
      </c>
      <c r="BJ193" t="s">
        <v>0</v>
      </c>
      <c r="BK193" t="s">
        <v>42</v>
      </c>
      <c r="BL193" t="s">
        <v>32</v>
      </c>
    </row>
    <row r="194" spans="1:64">
      <c r="A194" s="11"/>
      <c r="B194" t="s">
        <v>2</v>
      </c>
      <c r="C194" s="1">
        <v>0.05</v>
      </c>
      <c r="D194" s="1">
        <f ca="1">1-C194-E194</f>
        <v>0.92223588753438368</v>
      </c>
      <c r="E194" s="1">
        <f ca="1">HLOOKUP(A192,Aibank_part!$2:$7,3,0)</f>
        <v>2.7764112465616324E-2</v>
      </c>
      <c r="F194" s="1">
        <v>0</v>
      </c>
      <c r="G194" s="1">
        <v>0</v>
      </c>
      <c r="H194" s="1">
        <v>0</v>
      </c>
      <c r="K194" t="s">
        <v>2</v>
      </c>
      <c r="L194" s="1">
        <f ca="1">IF(TYPE(D194)=1,IF(D194&gt;100%,100%,IF(D194&lt;0,0,D194)),D194)</f>
        <v>0.92223588753438368</v>
      </c>
      <c r="M194" s="1">
        <f t="shared" ref="M194:P197" ca="1" si="180">IF(TYPE(E194)=1,IF(E194&gt;100%,100%,IF(E194&lt;0,0,E194)),E194)</f>
        <v>2.7764112465616324E-2</v>
      </c>
      <c r="N194" s="1">
        <f t="shared" si="180"/>
        <v>0</v>
      </c>
      <c r="O194" s="1">
        <f t="shared" si="180"/>
        <v>0</v>
      </c>
      <c r="P194" s="1">
        <f t="shared" si="180"/>
        <v>0</v>
      </c>
      <c r="S194" t="s">
        <v>2</v>
      </c>
      <c r="T194" s="1">
        <f ca="1">IFERROR(L194/SUM($L194:$P194),"")</f>
        <v>0.970774618457246</v>
      </c>
      <c r="U194" s="1">
        <f t="shared" ref="U194:X197" ca="1" si="181">IFERROR(M194/SUM($L194:$P194),"")</f>
        <v>2.9225381542754027E-2</v>
      </c>
      <c r="V194" s="1">
        <f t="shared" ca="1" si="181"/>
        <v>0</v>
      </c>
      <c r="W194" s="1">
        <f t="shared" ca="1" si="181"/>
        <v>0</v>
      </c>
      <c r="X194" s="1">
        <f t="shared" ca="1" si="181"/>
        <v>0</v>
      </c>
      <c r="AA194" t="s">
        <v>2</v>
      </c>
      <c r="AB194" s="1">
        <f ca="1">IFERROR(T194,"")</f>
        <v>0.970774618457246</v>
      </c>
      <c r="AC194" s="1">
        <f t="shared" ref="AC194:AF197" ca="1" si="182">IFERROR(U194,"")</f>
        <v>2.9225381542754027E-2</v>
      </c>
      <c r="AD194" s="1">
        <f t="shared" ca="1" si="182"/>
        <v>0</v>
      </c>
      <c r="AE194" s="1">
        <f t="shared" ca="1" si="182"/>
        <v>0</v>
      </c>
      <c r="AF194" s="1">
        <f t="shared" ca="1" si="182"/>
        <v>0</v>
      </c>
      <c r="AI194" t="s">
        <v>2</v>
      </c>
      <c r="AJ194" s="1">
        <f ca="1">IFERROR(AB194,"")</f>
        <v>0.970774618457246</v>
      </c>
      <c r="AK194" s="1">
        <f ca="1">IF(AC194="","",SUM(AC194:AF194))</f>
        <v>2.9225381542754027E-2</v>
      </c>
      <c r="AL194" s="1">
        <v>0</v>
      </c>
      <c r="AM194" s="1">
        <v>0</v>
      </c>
      <c r="AN194" s="1">
        <v>0</v>
      </c>
      <c r="AQ194" t="s">
        <v>2</v>
      </c>
      <c r="AR194" s="1">
        <f ca="1">IF(AJ194="",AR187,MAX(AJ194,50%))</f>
        <v>0.970774618457246</v>
      </c>
      <c r="AS194" s="1">
        <f ca="1">IF(AK194="",AS187,MIN(AK194,50%))</f>
        <v>2.9225381542754027E-2</v>
      </c>
      <c r="AT194" s="1">
        <v>0</v>
      </c>
      <c r="AU194" s="1">
        <v>0</v>
      </c>
      <c r="AV194" s="1">
        <v>0</v>
      </c>
      <c r="AW194" s="1"/>
      <c r="AY194" t="s">
        <v>2</v>
      </c>
      <c r="AZ194" s="10"/>
      <c r="BA194" s="10">
        <f ca="1">-_xlfn.NORM.S.INV(IF(AS194=0,0.01%,AS194))</f>
        <v>1.8923019364822262</v>
      </c>
      <c r="BB194" s="10"/>
      <c r="BC194" s="10"/>
      <c r="BG194" t="s">
        <v>2</v>
      </c>
      <c r="BH194" s="10"/>
      <c r="BI194" s="10">
        <f ca="1">BA194-$BA$5</f>
        <v>-0.23384542108177309</v>
      </c>
      <c r="BJ194" s="10"/>
      <c r="BK194" s="10"/>
    </row>
    <row r="195" spans="1:64">
      <c r="A195" s="11"/>
      <c r="B195" t="s">
        <v>1</v>
      </c>
      <c r="C195" s="1">
        <v>0</v>
      </c>
      <c r="D195" s="1">
        <f ca="1">(1-F195)/3</f>
        <v>0.11819565098053279</v>
      </c>
      <c r="E195" s="1">
        <f ca="1">(1-F195)/3*2</f>
        <v>0.23639130196106559</v>
      </c>
      <c r="F195" s="1">
        <f ca="1">HLOOKUP(A192,Aibank_part!$2:$7,4,0)</f>
        <v>0.64541304705840163</v>
      </c>
      <c r="G195" s="1">
        <v>0</v>
      </c>
      <c r="H195" s="1">
        <v>0</v>
      </c>
      <c r="K195" t="s">
        <v>1</v>
      </c>
      <c r="L195" s="1">
        <f t="shared" ref="L195:L197" ca="1" si="183">IF(TYPE(D195)=1,IF(D195&gt;100%,100%,IF(D195&lt;0,0,D195)),D195)</f>
        <v>0.11819565098053279</v>
      </c>
      <c r="M195" s="1">
        <f t="shared" ca="1" si="180"/>
        <v>0.23639130196106559</v>
      </c>
      <c r="N195" s="1">
        <f t="shared" ca="1" si="180"/>
        <v>0.64541304705840163</v>
      </c>
      <c r="O195" s="1">
        <f t="shared" si="180"/>
        <v>0</v>
      </c>
      <c r="P195" s="1">
        <f t="shared" si="180"/>
        <v>0</v>
      </c>
      <c r="S195" t="s">
        <v>1</v>
      </c>
      <c r="T195" s="1">
        <f t="shared" ref="T195:T197" ca="1" si="184">IFERROR(L195/SUM($L195:$P195),"")</f>
        <v>0.11819565098053279</v>
      </c>
      <c r="U195" s="1">
        <f t="shared" ca="1" si="181"/>
        <v>0.23639130196106559</v>
      </c>
      <c r="V195" s="1">
        <f t="shared" ca="1" si="181"/>
        <v>0.64541304705840163</v>
      </c>
      <c r="W195" s="1">
        <f t="shared" ca="1" si="181"/>
        <v>0</v>
      </c>
      <c r="X195" s="1">
        <f t="shared" ca="1" si="181"/>
        <v>0</v>
      </c>
      <c r="AA195" t="s">
        <v>1</v>
      </c>
      <c r="AB195" s="1">
        <f t="shared" ref="AB195:AB197" ca="1" si="185">IFERROR(T195,"")</f>
        <v>0.11819565098053279</v>
      </c>
      <c r="AC195" s="1">
        <f t="shared" ca="1" si="182"/>
        <v>0.23639130196106559</v>
      </c>
      <c r="AD195" s="1">
        <f t="shared" ca="1" si="182"/>
        <v>0.64541304705840163</v>
      </c>
      <c r="AE195" s="1">
        <f t="shared" ca="1" si="182"/>
        <v>0</v>
      </c>
      <c r="AF195" s="1">
        <f t="shared" ca="1" si="182"/>
        <v>0</v>
      </c>
      <c r="AI195" t="s">
        <v>1</v>
      </c>
      <c r="AJ195" s="1">
        <f ca="1">IF(AB195="","",(SUM(AB195)))</f>
        <v>0.11819565098053279</v>
      </c>
      <c r="AK195" s="1">
        <f ca="1">IFERROR(AC195,"")</f>
        <v>0.23639130196106559</v>
      </c>
      <c r="AL195" s="1">
        <f ca="1">IF(AD195="","",(SUM(AD195:AF195)))</f>
        <v>0.64541304705840163</v>
      </c>
      <c r="AM195" s="1">
        <v>0</v>
      </c>
      <c r="AN195" s="1">
        <v>0</v>
      </c>
      <c r="AP195" s="34">
        <f ca="1">IF(AK195&gt;=MAX(AJ195,AL195),0,(MAX(AJ195,AL195)-AK195)/(2*MAX(AJ195,AL195)+MIN(AJ195,AL195)))</f>
        <v>0.29028774504050009</v>
      </c>
      <c r="AQ195" t="s">
        <v>1</v>
      </c>
      <c r="AR195" s="1">
        <f ca="1">IF(AK195="",AR188,AJ195*(1-$AP195))</f>
        <v>8.3884901983799942E-2</v>
      </c>
      <c r="AS195" s="1">
        <f ca="1">IF(AK195="",AS188,AK195+AJ195*$AP195+AL195*$AP195)</f>
        <v>0.45805754900810003</v>
      </c>
      <c r="AT195" s="1">
        <f ca="1">IF(AK195="",AT188,AL195*(1-$AP195))</f>
        <v>0.45805754900810003</v>
      </c>
      <c r="AU195" s="1">
        <v>0</v>
      </c>
      <c r="AV195" s="1">
        <v>0</v>
      </c>
      <c r="AW195" s="1"/>
      <c r="AY195" t="s">
        <v>1</v>
      </c>
      <c r="AZ195" s="10">
        <f ca="1">_xlfn.NORM.S.INV(IF(AR195=0,0.01%,AR195))</f>
        <v>-1.3794053717209689</v>
      </c>
      <c r="BA195" s="10"/>
      <c r="BB195" s="10">
        <f ca="1">-_xlfn.NORM.S.INV(IF(AT195=0,0.01%,AT195))</f>
        <v>0.10532856428144301</v>
      </c>
      <c r="BC195" s="10"/>
      <c r="BG195" t="s">
        <v>1</v>
      </c>
      <c r="BH195" s="10">
        <f ca="1">AZ195-$AZ$6</f>
        <v>-0.16399537304884992</v>
      </c>
      <c r="BI195" s="10"/>
      <c r="BJ195" s="10">
        <f ca="1">BB195-$BB$6</f>
        <v>-3.5639562760978002E-2</v>
      </c>
      <c r="BK195" s="10"/>
    </row>
    <row r="196" spans="1:64">
      <c r="A196" s="11"/>
      <c r="B196" t="s">
        <v>0</v>
      </c>
      <c r="C196" s="1">
        <v>0</v>
      </c>
      <c r="D196" s="1">
        <v>0</v>
      </c>
      <c r="E196" s="1">
        <f ca="1">(1-G196)/3</f>
        <v>6.8387601876248927E-2</v>
      </c>
      <c r="F196" s="1">
        <f ca="1">(1-G196)/3*2</f>
        <v>0.13677520375249785</v>
      </c>
      <c r="G196" s="1">
        <f ca="1">HLOOKUP(A192,Aibank_part!$2:$7,5,0)</f>
        <v>0.79483719437125322</v>
      </c>
      <c r="H196" s="1">
        <v>0</v>
      </c>
      <c r="K196" t="s">
        <v>0</v>
      </c>
      <c r="L196" s="1">
        <f t="shared" si="183"/>
        <v>0</v>
      </c>
      <c r="M196" s="1">
        <f t="shared" ca="1" si="180"/>
        <v>6.8387601876248927E-2</v>
      </c>
      <c r="N196" s="1">
        <f t="shared" ca="1" si="180"/>
        <v>0.13677520375249785</v>
      </c>
      <c r="O196" s="1">
        <f t="shared" ca="1" si="180"/>
        <v>0.79483719437125322</v>
      </c>
      <c r="P196" s="1">
        <f t="shared" si="180"/>
        <v>0</v>
      </c>
      <c r="S196" t="s">
        <v>0</v>
      </c>
      <c r="T196" s="1">
        <f t="shared" ca="1" si="184"/>
        <v>0</v>
      </c>
      <c r="U196" s="1">
        <f t="shared" ca="1" si="181"/>
        <v>6.8387601876248927E-2</v>
      </c>
      <c r="V196" s="1">
        <f t="shared" ca="1" si="181"/>
        <v>0.13677520375249785</v>
      </c>
      <c r="W196" s="1">
        <f t="shared" ca="1" si="181"/>
        <v>0.79483719437125322</v>
      </c>
      <c r="X196" s="1">
        <f t="shared" ca="1" si="181"/>
        <v>0</v>
      </c>
      <c r="AA196" t="s">
        <v>0</v>
      </c>
      <c r="AB196" s="1">
        <f t="shared" ca="1" si="185"/>
        <v>0</v>
      </c>
      <c r="AC196" s="1">
        <f t="shared" ca="1" si="182"/>
        <v>6.8387601876248927E-2</v>
      </c>
      <c r="AD196" s="1">
        <f t="shared" ca="1" si="182"/>
        <v>0.13677520375249785</v>
      </c>
      <c r="AE196" s="1">
        <f t="shared" ca="1" si="182"/>
        <v>0.79483719437125322</v>
      </c>
      <c r="AF196" s="1">
        <f t="shared" ca="1" si="182"/>
        <v>0</v>
      </c>
      <c r="AI196" t="s">
        <v>0</v>
      </c>
      <c r="AJ196" s="1">
        <v>0</v>
      </c>
      <c r="AK196" s="1">
        <f ca="1">IF(AC196="","",(SUM(AB196:AC196)))</f>
        <v>6.8387601876248927E-2</v>
      </c>
      <c r="AL196" s="1">
        <f ca="1">IFERROR(AD196,"")</f>
        <v>0.13677520375249785</v>
      </c>
      <c r="AM196" s="1">
        <f ca="1">IF(AE196="","",(SUM(AE196:AF196)))</f>
        <v>0.79483719437125322</v>
      </c>
      <c r="AN196" s="1">
        <v>0</v>
      </c>
      <c r="AP196" s="34">
        <f ca="1">IF(AL196&gt;=MAX(AK196,AM196),0,(MAX(AK196,AM196)-AL196)/(2*MAX(AK196,AM196)+MIN(AK196,AM196)))</f>
        <v>0.39688624088969066</v>
      </c>
      <c r="AQ196" t="s">
        <v>0</v>
      </c>
      <c r="AR196" s="1">
        <v>0</v>
      </c>
      <c r="AS196" s="1">
        <f ca="1">IF(AL196="",AS189,AK196*(1-$AP196))</f>
        <v>4.1245503644123729E-2</v>
      </c>
      <c r="AT196" s="1">
        <f ca="1">IF(AL196="",AT189,AL196+AK196*$AP196+AM196*$AP196)</f>
        <v>0.47937724817793814</v>
      </c>
      <c r="AU196" s="1">
        <f ca="1">IF(AL196="",AU189,AM196*(1-$AP196))</f>
        <v>0.47937724817793809</v>
      </c>
      <c r="AV196" s="1">
        <v>0</v>
      </c>
      <c r="AW196" s="1"/>
      <c r="AY196" t="s">
        <v>0</v>
      </c>
      <c r="AZ196" s="10"/>
      <c r="BA196" s="10">
        <f ca="1">_xlfn.NORM.S.INV(IF(AS196=0,0.01%,AS196))</f>
        <v>-1.7364120264452232</v>
      </c>
      <c r="BB196" s="10"/>
      <c r="BC196" s="10">
        <f ca="1">-_xlfn.NORM.S.INV(IF(AU196=0,0.01%,AU196))</f>
        <v>5.171661718917725E-2</v>
      </c>
      <c r="BG196" t="s">
        <v>0</v>
      </c>
      <c r="BH196" s="10"/>
      <c r="BI196" s="10">
        <f ca="1">BA196-$BA$7</f>
        <v>0.11284112334739538</v>
      </c>
      <c r="BJ196" s="10"/>
      <c r="BK196" s="10">
        <f ca="1">BC196-$BC$7</f>
        <v>1.1335602949197436E-2</v>
      </c>
    </row>
    <row r="197" spans="1:64">
      <c r="A197" s="11"/>
      <c r="B197" t="s">
        <v>42</v>
      </c>
      <c r="C197" s="1">
        <v>0</v>
      </c>
      <c r="D197" s="1">
        <v>0</v>
      </c>
      <c r="E197" s="1">
        <v>0</v>
      </c>
      <c r="F197" s="1">
        <f ca="1">(1-H197)/3</f>
        <v>2.928574216467239E-2</v>
      </c>
      <c r="G197" s="1">
        <f ca="1">(1-H197)/3*2</f>
        <v>5.8571484329344781E-2</v>
      </c>
      <c r="H197" s="1">
        <f ca="1">MIN(HLOOKUP(A192,Aibank_part!$2:$7,6,0),1)</f>
        <v>0.91214277350598283</v>
      </c>
      <c r="K197" t="s">
        <v>42</v>
      </c>
      <c r="L197" s="1">
        <f t="shared" si="183"/>
        <v>0</v>
      </c>
      <c r="M197" s="1">
        <f t="shared" si="180"/>
        <v>0</v>
      </c>
      <c r="N197" s="1">
        <f t="shared" ca="1" si="180"/>
        <v>2.928574216467239E-2</v>
      </c>
      <c r="O197" s="1">
        <f t="shared" ca="1" si="180"/>
        <v>5.8571484329344781E-2</v>
      </c>
      <c r="P197" s="1">
        <f t="shared" ca="1" si="180"/>
        <v>0.91214277350598283</v>
      </c>
      <c r="S197" t="s">
        <v>42</v>
      </c>
      <c r="T197" s="1">
        <f t="shared" ca="1" si="184"/>
        <v>0</v>
      </c>
      <c r="U197" s="1">
        <f t="shared" ca="1" si="181"/>
        <v>0</v>
      </c>
      <c r="V197" s="1">
        <f t="shared" ca="1" si="181"/>
        <v>2.928574216467239E-2</v>
      </c>
      <c r="W197" s="1">
        <f t="shared" ca="1" si="181"/>
        <v>5.8571484329344781E-2</v>
      </c>
      <c r="X197" s="1">
        <f t="shared" ca="1" si="181"/>
        <v>0.91214277350598283</v>
      </c>
      <c r="AA197" t="s">
        <v>42</v>
      </c>
      <c r="AB197" s="1">
        <f t="shared" ca="1" si="185"/>
        <v>0</v>
      </c>
      <c r="AC197" s="1">
        <f t="shared" ca="1" si="182"/>
        <v>0</v>
      </c>
      <c r="AD197" s="1">
        <f t="shared" ca="1" si="182"/>
        <v>2.928574216467239E-2</v>
      </c>
      <c r="AE197" s="1">
        <f t="shared" ca="1" si="182"/>
        <v>5.8571484329344781E-2</v>
      </c>
      <c r="AF197" s="1">
        <f t="shared" ca="1" si="182"/>
        <v>0.91214277350598283</v>
      </c>
      <c r="AI197" t="s">
        <v>42</v>
      </c>
      <c r="AJ197" s="1">
        <v>0</v>
      </c>
      <c r="AK197" s="1">
        <v>0</v>
      </c>
      <c r="AL197" s="1">
        <f ca="1">IF(AD197="","",(SUM(AB197:AD197)))</f>
        <v>2.928574216467239E-2</v>
      </c>
      <c r="AM197" s="1">
        <f ca="1">IFERROR(AE197,"")</f>
        <v>5.8571484329344781E-2</v>
      </c>
      <c r="AN197" s="1">
        <f ca="1">IF(AF197="","",(SUM(AF197)))</f>
        <v>0.91214277350598283</v>
      </c>
      <c r="AP197" s="34">
        <f ca="1">IF(AM197&gt;=MAX(AL197,AN197),0,(MAX(AL197,AN197)-AM197)/(2*MAX(AL197,AN197)+MIN(AL197,AN197)))</f>
        <v>0.46050092281899607</v>
      </c>
      <c r="AQ197" t="s">
        <v>42</v>
      </c>
      <c r="AR197" s="1">
        <v>0</v>
      </c>
      <c r="AS197" s="1">
        <v>0</v>
      </c>
      <c r="AT197" s="1">
        <f ca="1">IF(AM197="",AT190,AL197*(1-$AP197))</f>
        <v>1.5799630872401573E-2</v>
      </c>
      <c r="AU197" s="1">
        <f ca="1">IF(AM197="",AU190,AM197+AL197*$AP197+AN197*$AP197)</f>
        <v>0.49210018456379923</v>
      </c>
      <c r="AV197" s="1">
        <f ca="1">IF(AM197="",AV190,AN197*(1-$AP197))</f>
        <v>0.49210018456379928</v>
      </c>
      <c r="AW197" s="1"/>
      <c r="AY197" t="s">
        <v>42</v>
      </c>
      <c r="AZ197" s="10"/>
      <c r="BA197" s="10"/>
      <c r="BB197" s="10">
        <f ca="1">_xlfn.NORM.S.INV(IF(AT197=0,0.01%,AT197))</f>
        <v>-2.1494434820168982</v>
      </c>
      <c r="BC197" s="10"/>
      <c r="BD197" s="10">
        <f ca="1">-_xlfn.NORM.S.INV(IF(AV197=0,0.01%,AV197))</f>
        <v>1.9803195018998791E-2</v>
      </c>
      <c r="BG197" t="s">
        <v>42</v>
      </c>
      <c r="BH197" s="10"/>
      <c r="BI197" s="10"/>
      <c r="BJ197" s="10">
        <f ca="1">BB197-$BB$8</f>
        <v>5.4106367644117359E-2</v>
      </c>
      <c r="BK197" s="10"/>
      <c r="BL197" s="10">
        <f ca="1">BD197-$BD$8</f>
        <v>2.5341635660769586E-3</v>
      </c>
    </row>
    <row r="199" spans="1:64">
      <c r="A199" s="9">
        <f ca="1">IF(RIGHT(A192,2)="12",(VALUE(LEFT(A192,4))+1)*100+1,A192+1)</f>
        <v>202005</v>
      </c>
      <c r="J199" s="9">
        <f ca="1">$A199</f>
        <v>202005</v>
      </c>
      <c r="R199" s="9">
        <f ca="1">$A199</f>
        <v>202005</v>
      </c>
      <c r="Z199" s="9">
        <f ca="1">$A199</f>
        <v>202005</v>
      </c>
      <c r="AH199" s="9">
        <f ca="1">$A199</f>
        <v>202005</v>
      </c>
      <c r="AP199" s="9">
        <f ca="1">$A199</f>
        <v>202005</v>
      </c>
      <c r="AX199" s="9">
        <f ca="1">$A199</f>
        <v>202005</v>
      </c>
      <c r="BF199" s="9">
        <f ca="1">$A199</f>
        <v>202005</v>
      </c>
    </row>
    <row r="200" spans="1:64">
      <c r="A200" s="11"/>
      <c r="C200" t="s">
        <v>33</v>
      </c>
      <c r="D200" t="s">
        <v>2</v>
      </c>
      <c r="E200" t="s">
        <v>1</v>
      </c>
      <c r="F200" t="s">
        <v>0</v>
      </c>
      <c r="G200" t="s">
        <v>42</v>
      </c>
      <c r="H200" t="s">
        <v>32</v>
      </c>
      <c r="L200" t="s">
        <v>2</v>
      </c>
      <c r="M200" t="s">
        <v>1</v>
      </c>
      <c r="N200" t="s">
        <v>0</v>
      </c>
      <c r="O200" t="s">
        <v>42</v>
      </c>
      <c r="P200" t="s">
        <v>32</v>
      </c>
      <c r="T200" t="s">
        <v>2</v>
      </c>
      <c r="U200" t="s">
        <v>1</v>
      </c>
      <c r="V200" t="s">
        <v>0</v>
      </c>
      <c r="W200" t="s">
        <v>42</v>
      </c>
      <c r="X200" t="s">
        <v>32</v>
      </c>
      <c r="AB200" t="s">
        <v>2</v>
      </c>
      <c r="AC200" t="s">
        <v>1</v>
      </c>
      <c r="AD200" t="s">
        <v>0</v>
      </c>
      <c r="AE200" t="s">
        <v>42</v>
      </c>
      <c r="AF200" t="s">
        <v>32</v>
      </c>
      <c r="AJ200" t="s">
        <v>2</v>
      </c>
      <c r="AK200" t="s">
        <v>1</v>
      </c>
      <c r="AL200" t="s">
        <v>0</v>
      </c>
      <c r="AM200" t="s">
        <v>42</v>
      </c>
      <c r="AN200" t="s">
        <v>32</v>
      </c>
      <c r="AP200" s="9" t="s">
        <v>72</v>
      </c>
      <c r="AR200" t="s">
        <v>2</v>
      </c>
      <c r="AS200" t="s">
        <v>1</v>
      </c>
      <c r="AT200" t="s">
        <v>0</v>
      </c>
      <c r="AU200" t="s">
        <v>42</v>
      </c>
      <c r="AV200" t="s">
        <v>32</v>
      </c>
      <c r="AZ200" t="s">
        <v>2</v>
      </c>
      <c r="BA200" t="s">
        <v>1</v>
      </c>
      <c r="BB200" t="s">
        <v>0</v>
      </c>
      <c r="BC200" t="s">
        <v>42</v>
      </c>
      <c r="BD200" t="s">
        <v>32</v>
      </c>
      <c r="BG200" s="12">
        <f ca="1">AVERAGE(BH201:BL204)</f>
        <v>6.1529008518596308E-2</v>
      </c>
      <c r="BH200" t="s">
        <v>2</v>
      </c>
      <c r="BI200" t="s">
        <v>1</v>
      </c>
      <c r="BJ200" t="s">
        <v>0</v>
      </c>
      <c r="BK200" t="s">
        <v>42</v>
      </c>
      <c r="BL200" t="s">
        <v>32</v>
      </c>
    </row>
    <row r="201" spans="1:64">
      <c r="A201" s="11"/>
      <c r="B201" t="s">
        <v>2</v>
      </c>
      <c r="C201" s="1">
        <v>0.05</v>
      </c>
      <c r="D201" s="1">
        <f ca="1">1-C201-E201</f>
        <v>0.92978925939052814</v>
      </c>
      <c r="E201" s="1">
        <f ca="1">HLOOKUP(A199,Aibank_part!$2:$7,3,0)</f>
        <v>2.0210740609471829E-2</v>
      </c>
      <c r="F201" s="1">
        <v>0</v>
      </c>
      <c r="G201" s="1">
        <v>0</v>
      </c>
      <c r="H201" s="1">
        <v>0</v>
      </c>
      <c r="K201" t="s">
        <v>2</v>
      </c>
      <c r="L201" s="1">
        <f ca="1">IF(TYPE(D201)=1,IF(D201&gt;100%,100%,IF(D201&lt;0,0,D201)),D201)</f>
        <v>0.92978925939052814</v>
      </c>
      <c r="M201" s="1">
        <f t="shared" ref="M201:P204" ca="1" si="186">IF(TYPE(E201)=1,IF(E201&gt;100%,100%,IF(E201&lt;0,0,E201)),E201)</f>
        <v>2.0210740609471829E-2</v>
      </c>
      <c r="N201" s="1">
        <f t="shared" si="186"/>
        <v>0</v>
      </c>
      <c r="O201" s="1">
        <f t="shared" si="186"/>
        <v>0</v>
      </c>
      <c r="P201" s="1">
        <f t="shared" si="186"/>
        <v>0</v>
      </c>
      <c r="S201" t="s">
        <v>2</v>
      </c>
      <c r="T201" s="1">
        <f ca="1">IFERROR(L201/SUM($L201:$P201),"")</f>
        <v>0.97872553620055602</v>
      </c>
      <c r="U201" s="1">
        <f t="shared" ref="U201:X204" ca="1" si="187">IFERROR(M201/SUM($L201:$P201),"")</f>
        <v>2.1274463799444032E-2</v>
      </c>
      <c r="V201" s="1">
        <f t="shared" ca="1" si="187"/>
        <v>0</v>
      </c>
      <c r="W201" s="1">
        <f t="shared" ca="1" si="187"/>
        <v>0</v>
      </c>
      <c r="X201" s="1">
        <f t="shared" ca="1" si="187"/>
        <v>0</v>
      </c>
      <c r="AA201" t="s">
        <v>2</v>
      </c>
      <c r="AB201" s="1">
        <f ca="1">IFERROR(T201,"")</f>
        <v>0.97872553620055602</v>
      </c>
      <c r="AC201" s="1">
        <f t="shared" ref="AC201:AF204" ca="1" si="188">IFERROR(U201,"")</f>
        <v>2.1274463799444032E-2</v>
      </c>
      <c r="AD201" s="1">
        <f t="shared" ca="1" si="188"/>
        <v>0</v>
      </c>
      <c r="AE201" s="1">
        <f t="shared" ca="1" si="188"/>
        <v>0</v>
      </c>
      <c r="AF201" s="1">
        <f t="shared" ca="1" si="188"/>
        <v>0</v>
      </c>
      <c r="AI201" t="s">
        <v>2</v>
      </c>
      <c r="AJ201" s="1">
        <f ca="1">IFERROR(AB201,"")</f>
        <v>0.97872553620055602</v>
      </c>
      <c r="AK201" s="1">
        <f ca="1">IF(AC201="","",SUM(AC201:AF201))</f>
        <v>2.1274463799444032E-2</v>
      </c>
      <c r="AL201" s="1">
        <v>0</v>
      </c>
      <c r="AM201" s="1">
        <v>0</v>
      </c>
      <c r="AN201" s="1">
        <v>0</v>
      </c>
      <c r="AQ201" t="s">
        <v>2</v>
      </c>
      <c r="AR201" s="1">
        <f ca="1">IF(AJ201="",AR194,MAX(AJ201,50%))</f>
        <v>0.97872553620055602</v>
      </c>
      <c r="AS201" s="1">
        <f ca="1">IF(AK201="",AS194,MIN(AK201,50%))</f>
        <v>2.1274463799444032E-2</v>
      </c>
      <c r="AT201" s="1">
        <v>0</v>
      </c>
      <c r="AU201" s="1">
        <v>0</v>
      </c>
      <c r="AV201" s="1">
        <v>0</v>
      </c>
      <c r="AW201" s="1"/>
      <c r="AY201" t="s">
        <v>2</v>
      </c>
      <c r="AZ201" s="10"/>
      <c r="BA201" s="10">
        <f ca="1">-_xlfn.NORM.S.INV(IF(AS201=0,0.01%,AS201))</f>
        <v>2.0281109303738889</v>
      </c>
      <c r="BB201" s="10"/>
      <c r="BC201" s="10"/>
      <c r="BG201" t="s">
        <v>2</v>
      </c>
      <c r="BH201" s="10"/>
      <c r="BI201" s="10">
        <f ca="1">BA201-$BA$5</f>
        <v>-9.8036427190110409E-2</v>
      </c>
      <c r="BJ201" s="10"/>
      <c r="BK201" s="10"/>
    </row>
    <row r="202" spans="1:64">
      <c r="A202" s="11"/>
      <c r="B202" t="s">
        <v>1</v>
      </c>
      <c r="C202" s="1">
        <v>0</v>
      </c>
      <c r="D202" s="1">
        <f ca="1">(1-F202)/3</f>
        <v>0.16016650617759284</v>
      </c>
      <c r="E202" s="1">
        <f ca="1">(1-F202)/3*2</f>
        <v>0.32033301235518569</v>
      </c>
      <c r="F202" s="1">
        <f ca="1">HLOOKUP(A199,Aibank_part!$2:$7,4,0)</f>
        <v>0.5195004814672215</v>
      </c>
      <c r="G202" s="1">
        <v>0</v>
      </c>
      <c r="H202" s="1">
        <v>0</v>
      </c>
      <c r="K202" t="s">
        <v>1</v>
      </c>
      <c r="L202" s="1">
        <f t="shared" ref="L202:L204" ca="1" si="189">IF(TYPE(D202)=1,IF(D202&gt;100%,100%,IF(D202&lt;0,0,D202)),D202)</f>
        <v>0.16016650617759284</v>
      </c>
      <c r="M202" s="1">
        <f t="shared" ca="1" si="186"/>
        <v>0.32033301235518569</v>
      </c>
      <c r="N202" s="1">
        <f t="shared" ca="1" si="186"/>
        <v>0.5195004814672215</v>
      </c>
      <c r="O202" s="1">
        <f t="shared" si="186"/>
        <v>0</v>
      </c>
      <c r="P202" s="1">
        <f t="shared" si="186"/>
        <v>0</v>
      </c>
      <c r="S202" t="s">
        <v>1</v>
      </c>
      <c r="T202" s="1">
        <f t="shared" ref="T202:T204" ca="1" si="190">IFERROR(L202/SUM($L202:$P202),"")</f>
        <v>0.16016650617759284</v>
      </c>
      <c r="U202" s="1">
        <f t="shared" ca="1" si="187"/>
        <v>0.32033301235518569</v>
      </c>
      <c r="V202" s="1">
        <f t="shared" ca="1" si="187"/>
        <v>0.5195004814672215</v>
      </c>
      <c r="W202" s="1">
        <f t="shared" ca="1" si="187"/>
        <v>0</v>
      </c>
      <c r="X202" s="1">
        <f t="shared" ca="1" si="187"/>
        <v>0</v>
      </c>
      <c r="AA202" t="s">
        <v>1</v>
      </c>
      <c r="AB202" s="1">
        <f t="shared" ref="AB202:AB204" ca="1" si="191">IFERROR(T202,"")</f>
        <v>0.16016650617759284</v>
      </c>
      <c r="AC202" s="1">
        <f t="shared" ca="1" si="188"/>
        <v>0.32033301235518569</v>
      </c>
      <c r="AD202" s="1">
        <f t="shared" ca="1" si="188"/>
        <v>0.5195004814672215</v>
      </c>
      <c r="AE202" s="1">
        <f t="shared" ca="1" si="188"/>
        <v>0</v>
      </c>
      <c r="AF202" s="1">
        <f t="shared" ca="1" si="188"/>
        <v>0</v>
      </c>
      <c r="AI202" t="s">
        <v>1</v>
      </c>
      <c r="AJ202" s="1">
        <f ca="1">IF(AB202="","",(SUM(AB202)))</f>
        <v>0.16016650617759284</v>
      </c>
      <c r="AK202" s="1">
        <f ca="1">IFERROR(AC202,"")</f>
        <v>0.32033301235518569</v>
      </c>
      <c r="AL202" s="1">
        <f ca="1">IF(AD202="","",(SUM(AD202:AF202)))</f>
        <v>0.5195004814672215</v>
      </c>
      <c r="AM202" s="1">
        <v>0</v>
      </c>
      <c r="AN202" s="1">
        <v>0</v>
      </c>
      <c r="AP202" s="34">
        <f ca="1">IF(AK202&gt;=MAX(AJ202,AL202),0,(MAX(AJ202,AL202)-AK202)/(2*MAX(AJ202,AL202)+MIN(AJ202,AL202)))</f>
        <v>0.16608811883424099</v>
      </c>
      <c r="AQ202" t="s">
        <v>1</v>
      </c>
      <c r="AR202" s="1">
        <f ca="1">IF(AK202="",AR195,AJ202*(1-$AP202))</f>
        <v>0.13356475246630362</v>
      </c>
      <c r="AS202" s="1">
        <f ca="1">IF(AK202="",AS195,AK202+AJ202*$AP202+AL202*$AP202)</f>
        <v>0.43321762376684825</v>
      </c>
      <c r="AT202" s="1">
        <f ca="1">IF(AK202="",AT195,AL202*(1-$AP202))</f>
        <v>0.43321762376684819</v>
      </c>
      <c r="AU202" s="1">
        <v>0</v>
      </c>
      <c r="AV202" s="1">
        <v>0</v>
      </c>
      <c r="AW202" s="1"/>
      <c r="AY202" t="s">
        <v>1</v>
      </c>
      <c r="AZ202" s="10">
        <f ca="1">_xlfn.NORM.S.INV(IF(AR202=0,0.01%,AR202))</f>
        <v>-1.1096972578666153</v>
      </c>
      <c r="BA202" s="10"/>
      <c r="BB202" s="10">
        <f ca="1">-_xlfn.NORM.S.INV(IF(AT202=0,0.01%,AT202))</f>
        <v>0.16818816976461104</v>
      </c>
      <c r="BC202" s="10"/>
      <c r="BG202" t="s">
        <v>1</v>
      </c>
      <c r="BH202" s="10">
        <f ca="1">AZ202-$AZ$6</f>
        <v>0.10571274080550364</v>
      </c>
      <c r="BI202" s="10"/>
      <c r="BJ202" s="10">
        <f ca="1">BB202-$BB$6</f>
        <v>2.722004272219003E-2</v>
      </c>
      <c r="BK202" s="10"/>
    </row>
    <row r="203" spans="1:64">
      <c r="A203" s="11"/>
      <c r="B203" t="s">
        <v>0</v>
      </c>
      <c r="C203" s="1">
        <v>0</v>
      </c>
      <c r="D203" s="1">
        <v>0</v>
      </c>
      <c r="E203" s="1">
        <f ca="1">(1-G203)/3</f>
        <v>0.10227328924138142</v>
      </c>
      <c r="F203" s="1">
        <f ca="1">(1-G203)/3*2</f>
        <v>0.20454657848276284</v>
      </c>
      <c r="G203" s="1">
        <f ca="1">HLOOKUP(A199,Aibank_part!$2:$7,5,0)</f>
        <v>0.69318013227585573</v>
      </c>
      <c r="H203" s="1">
        <v>0</v>
      </c>
      <c r="K203" t="s">
        <v>0</v>
      </c>
      <c r="L203" s="1">
        <f t="shared" si="189"/>
        <v>0</v>
      </c>
      <c r="M203" s="1">
        <f t="shared" ca="1" si="186"/>
        <v>0.10227328924138142</v>
      </c>
      <c r="N203" s="1">
        <f t="shared" ca="1" si="186"/>
        <v>0.20454657848276284</v>
      </c>
      <c r="O203" s="1">
        <f t="shared" ca="1" si="186"/>
        <v>0.69318013227585573</v>
      </c>
      <c r="P203" s="1">
        <f t="shared" si="186"/>
        <v>0</v>
      </c>
      <c r="S203" t="s">
        <v>0</v>
      </c>
      <c r="T203" s="1">
        <f t="shared" ca="1" si="190"/>
        <v>0</v>
      </c>
      <c r="U203" s="1">
        <f t="shared" ca="1" si="187"/>
        <v>0.10227328924138142</v>
      </c>
      <c r="V203" s="1">
        <f t="shared" ca="1" si="187"/>
        <v>0.20454657848276284</v>
      </c>
      <c r="W203" s="1">
        <f t="shared" ca="1" si="187"/>
        <v>0.69318013227585573</v>
      </c>
      <c r="X203" s="1">
        <f t="shared" ca="1" si="187"/>
        <v>0</v>
      </c>
      <c r="AA203" t="s">
        <v>0</v>
      </c>
      <c r="AB203" s="1">
        <f t="shared" ca="1" si="191"/>
        <v>0</v>
      </c>
      <c r="AC203" s="1">
        <f t="shared" ca="1" si="188"/>
        <v>0.10227328924138142</v>
      </c>
      <c r="AD203" s="1">
        <f t="shared" ca="1" si="188"/>
        <v>0.20454657848276284</v>
      </c>
      <c r="AE203" s="1">
        <f t="shared" ca="1" si="188"/>
        <v>0.69318013227585573</v>
      </c>
      <c r="AF203" s="1">
        <f t="shared" ca="1" si="188"/>
        <v>0</v>
      </c>
      <c r="AI203" t="s">
        <v>0</v>
      </c>
      <c r="AJ203" s="1">
        <v>0</v>
      </c>
      <c r="AK203" s="1">
        <f ca="1">IF(AC203="","",(SUM(AB203:AC203)))</f>
        <v>0.10227328924138142</v>
      </c>
      <c r="AL203" s="1">
        <f ca="1">IFERROR(AD203,"")</f>
        <v>0.20454657848276284</v>
      </c>
      <c r="AM203" s="1">
        <f ca="1">IF(AE203="","",(SUM(AE203:AF203)))</f>
        <v>0.69318013227585573</v>
      </c>
      <c r="AN203" s="1">
        <v>0</v>
      </c>
      <c r="AP203" s="34">
        <f ca="1">IF(AL203&gt;=MAX(AK203,AM203),0,(MAX(AK203,AM203)-AL203)/(2*MAX(AK203,AM203)+MIN(AK203,AM203)))</f>
        <v>0.32824300684882235</v>
      </c>
      <c r="AQ203" t="s">
        <v>0</v>
      </c>
      <c r="AR203" s="1">
        <v>0</v>
      </c>
      <c r="AS203" s="1">
        <f ca="1">IF(AL203="",AS196,AK203*(1-$AP203))</f>
        <v>6.8702797260471071E-2</v>
      </c>
      <c r="AT203" s="1">
        <f ca="1">IF(AL203="",AT196,AL203+AK203*$AP203+AM203*$AP203)</f>
        <v>0.46564860136976449</v>
      </c>
      <c r="AU203" s="1">
        <f ca="1">IF(AL203="",AU196,AM203*(1-$AP203))</f>
        <v>0.46564860136976444</v>
      </c>
      <c r="AV203" s="1">
        <v>0</v>
      </c>
      <c r="AW203" s="1"/>
      <c r="AY203" t="s">
        <v>0</v>
      </c>
      <c r="AZ203" s="10"/>
      <c r="BA203" s="10">
        <f ca="1">_xlfn.NORM.S.INV(IF(AS203=0,0.01%,AS203))</f>
        <v>-1.4855220208039015</v>
      </c>
      <c r="BB203" s="10"/>
      <c r="BC203" s="10">
        <f ca="1">-_xlfn.NORM.S.INV(IF(AU203=0,0.01%,AU203))</f>
        <v>8.6212866579451486E-2</v>
      </c>
      <c r="BG203" t="s">
        <v>0</v>
      </c>
      <c r="BH203" s="10"/>
      <c r="BI203" s="10">
        <f ca="1">BA203-$BA$7</f>
        <v>0.36373112898871707</v>
      </c>
      <c r="BJ203" s="10"/>
      <c r="BK203" s="10">
        <f ca="1">BC203-$BC$7</f>
        <v>4.5831852339471672E-2</v>
      </c>
    </row>
    <row r="204" spans="1:64">
      <c r="A204" s="11"/>
      <c r="B204" t="s">
        <v>42</v>
      </c>
      <c r="C204" s="1">
        <v>0</v>
      </c>
      <c r="D204" s="1">
        <v>0</v>
      </c>
      <c r="E204" s="1">
        <v>0</v>
      </c>
      <c r="F204" s="1">
        <f ca="1">(1-H204)/3</f>
        <v>2.4977749180935649E-2</v>
      </c>
      <c r="G204" s="1">
        <f ca="1">(1-H204)/3*2</f>
        <v>4.9955498361871298E-2</v>
      </c>
      <c r="H204" s="1">
        <f ca="1">MIN(HLOOKUP(A199,Aibank_part!$2:$7,6,0),1)</f>
        <v>0.92506675245719305</v>
      </c>
      <c r="K204" t="s">
        <v>42</v>
      </c>
      <c r="L204" s="1">
        <f t="shared" si="189"/>
        <v>0</v>
      </c>
      <c r="M204" s="1">
        <f t="shared" si="186"/>
        <v>0</v>
      </c>
      <c r="N204" s="1">
        <f t="shared" ca="1" si="186"/>
        <v>2.4977749180935649E-2</v>
      </c>
      <c r="O204" s="1">
        <f t="shared" ca="1" si="186"/>
        <v>4.9955498361871298E-2</v>
      </c>
      <c r="P204" s="1">
        <f t="shared" ca="1" si="186"/>
        <v>0.92506675245719305</v>
      </c>
      <c r="S204" t="s">
        <v>42</v>
      </c>
      <c r="T204" s="1">
        <f t="shared" ca="1" si="190"/>
        <v>0</v>
      </c>
      <c r="U204" s="1">
        <f t="shared" ca="1" si="187"/>
        <v>0</v>
      </c>
      <c r="V204" s="1">
        <f t="shared" ca="1" si="187"/>
        <v>2.4977749180935649E-2</v>
      </c>
      <c r="W204" s="1">
        <f t="shared" ca="1" si="187"/>
        <v>4.9955498361871298E-2</v>
      </c>
      <c r="X204" s="1">
        <f t="shared" ca="1" si="187"/>
        <v>0.92506675245719305</v>
      </c>
      <c r="AA204" t="s">
        <v>42</v>
      </c>
      <c r="AB204" s="1">
        <f t="shared" ca="1" si="191"/>
        <v>0</v>
      </c>
      <c r="AC204" s="1">
        <f t="shared" ca="1" si="188"/>
        <v>0</v>
      </c>
      <c r="AD204" s="1">
        <f t="shared" ca="1" si="188"/>
        <v>2.4977749180935649E-2</v>
      </c>
      <c r="AE204" s="1">
        <f t="shared" ca="1" si="188"/>
        <v>4.9955498361871298E-2</v>
      </c>
      <c r="AF204" s="1">
        <f t="shared" ca="1" si="188"/>
        <v>0.92506675245719305</v>
      </c>
      <c r="AI204" t="s">
        <v>42</v>
      </c>
      <c r="AJ204" s="1">
        <v>0</v>
      </c>
      <c r="AK204" s="1">
        <v>0</v>
      </c>
      <c r="AL204" s="1">
        <f ca="1">IF(AD204="","",(SUM(AB204:AD204)))</f>
        <v>2.4977749180935649E-2</v>
      </c>
      <c r="AM204" s="1">
        <f ca="1">IFERROR(AE204,"")</f>
        <v>4.9955498361871298E-2</v>
      </c>
      <c r="AN204" s="1">
        <f ca="1">IF(AF204="","",(SUM(AF204)))</f>
        <v>0.92506675245719305</v>
      </c>
      <c r="AP204" s="34">
        <f ca="1">IF(AM204&gt;=MAX(AL204,AN204),0,(MAX(AL204,AN204)-AM204)/(2*MAX(AL204,AN204)+MIN(AL204,AN204)))</f>
        <v>0.46669831039840548</v>
      </c>
      <c r="AQ204" t="s">
        <v>42</v>
      </c>
      <c r="AR204" s="1">
        <v>0</v>
      </c>
      <c r="AS204" s="1">
        <v>0</v>
      </c>
      <c r="AT204" s="1">
        <f ca="1">IF(AM204="",AT197,AL204*(1-$AP204))</f>
        <v>1.3320675840637826E-2</v>
      </c>
      <c r="AU204" s="1">
        <f ca="1">IF(AM204="",AU197,AM204+AL204*$AP204+AN204*$AP204)</f>
        <v>0.49333966207968111</v>
      </c>
      <c r="AV204" s="1">
        <f ca="1">IF(AM204="",AV197,AN204*(1-$AP204))</f>
        <v>0.49333966207968105</v>
      </c>
      <c r="AW204" s="1"/>
      <c r="AY204" t="s">
        <v>42</v>
      </c>
      <c r="AZ204" s="10"/>
      <c r="BA204" s="10"/>
      <c r="BB204" s="10">
        <f ca="1">_xlfn.NORM.S.INV(IF(AT204=0,0.01%,AT204))</f>
        <v>-2.2167328632146375</v>
      </c>
      <c r="BC204" s="10"/>
      <c r="BD204" s="10">
        <f ca="1">-_xlfn.NORM.S.INV(IF(AV204=0,0.01%,AV204))</f>
        <v>1.6695766970945929E-2</v>
      </c>
      <c r="BG204" t="s">
        <v>42</v>
      </c>
      <c r="BH204" s="10"/>
      <c r="BI204" s="10"/>
      <c r="BJ204" s="10">
        <f ca="1">BB204-$BB$8</f>
        <v>-1.3183013553621947E-2</v>
      </c>
      <c r="BK204" s="10"/>
      <c r="BL204" s="10">
        <f ca="1">BD204-$BD$8</f>
        <v>-5.7326448197590404E-4</v>
      </c>
    </row>
    <row r="206" spans="1:64">
      <c r="A206" s="9">
        <f ca="1">IF(RIGHT(A199,2)="12",(VALUE(LEFT(A199,4))+1)*100+1,A199+1)</f>
        <v>202006</v>
      </c>
      <c r="J206" s="9">
        <f ca="1">$A206</f>
        <v>202006</v>
      </c>
      <c r="R206" s="9">
        <f ca="1">$A206</f>
        <v>202006</v>
      </c>
      <c r="Z206" s="9">
        <f ca="1">$A206</f>
        <v>202006</v>
      </c>
      <c r="AH206" s="9">
        <f ca="1">$A206</f>
        <v>202006</v>
      </c>
      <c r="AP206" s="9">
        <f ca="1">$A206</f>
        <v>202006</v>
      </c>
      <c r="AX206" s="9">
        <f ca="1">$A206</f>
        <v>202006</v>
      </c>
      <c r="BF206" s="9">
        <f ca="1">$A206</f>
        <v>202006</v>
      </c>
    </row>
    <row r="207" spans="1:64">
      <c r="A207" s="11"/>
      <c r="C207" t="s">
        <v>33</v>
      </c>
      <c r="D207" t="s">
        <v>2</v>
      </c>
      <c r="E207" t="s">
        <v>1</v>
      </c>
      <c r="F207" t="s">
        <v>0</v>
      </c>
      <c r="G207" t="s">
        <v>42</v>
      </c>
      <c r="H207" t="s">
        <v>32</v>
      </c>
      <c r="L207" t="s">
        <v>2</v>
      </c>
      <c r="M207" t="s">
        <v>1</v>
      </c>
      <c r="N207" t="s">
        <v>0</v>
      </c>
      <c r="O207" t="s">
        <v>42</v>
      </c>
      <c r="P207" t="s">
        <v>32</v>
      </c>
      <c r="T207" t="s">
        <v>2</v>
      </c>
      <c r="U207" t="s">
        <v>1</v>
      </c>
      <c r="V207" t="s">
        <v>0</v>
      </c>
      <c r="W207" t="s">
        <v>42</v>
      </c>
      <c r="X207" t="s">
        <v>32</v>
      </c>
      <c r="AB207" t="s">
        <v>2</v>
      </c>
      <c r="AC207" t="s">
        <v>1</v>
      </c>
      <c r="AD207" t="s">
        <v>0</v>
      </c>
      <c r="AE207" t="s">
        <v>42</v>
      </c>
      <c r="AF207" t="s">
        <v>32</v>
      </c>
      <c r="AJ207" t="s">
        <v>2</v>
      </c>
      <c r="AK207" t="s">
        <v>1</v>
      </c>
      <c r="AL207" t="s">
        <v>0</v>
      </c>
      <c r="AM207" t="s">
        <v>42</v>
      </c>
      <c r="AN207" t="s">
        <v>32</v>
      </c>
      <c r="AP207" s="9" t="s">
        <v>72</v>
      </c>
      <c r="AR207" t="s">
        <v>2</v>
      </c>
      <c r="AS207" t="s">
        <v>1</v>
      </c>
      <c r="AT207" t="s">
        <v>0</v>
      </c>
      <c r="AU207" t="s">
        <v>42</v>
      </c>
      <c r="AV207" t="s">
        <v>32</v>
      </c>
      <c r="AZ207" t="s">
        <v>2</v>
      </c>
      <c r="BA207" t="s">
        <v>1</v>
      </c>
      <c r="BB207" t="s">
        <v>0</v>
      </c>
      <c r="BC207" t="s">
        <v>42</v>
      </c>
      <c r="BD207" t="s">
        <v>32</v>
      </c>
      <c r="BG207" s="12">
        <f ca="1">AVERAGE(BH208:BL211)</f>
        <v>4.7342323801867293E-2</v>
      </c>
      <c r="BH207" t="s">
        <v>2</v>
      </c>
      <c r="BI207" t="s">
        <v>1</v>
      </c>
      <c r="BJ207" t="s">
        <v>0</v>
      </c>
      <c r="BK207" t="s">
        <v>42</v>
      </c>
      <c r="BL207" t="s">
        <v>32</v>
      </c>
    </row>
    <row r="208" spans="1:64">
      <c r="A208" s="11"/>
      <c r="B208" t="s">
        <v>2</v>
      </c>
      <c r="C208" s="1">
        <v>0.05</v>
      </c>
      <c r="D208" s="1">
        <f ca="1">1-C208-E208</f>
        <v>0.92779101918292928</v>
      </c>
      <c r="E208" s="1">
        <f ca="1">HLOOKUP(A206,Aibank_part!$2:$7,3,0)</f>
        <v>2.2208980817070654E-2</v>
      </c>
      <c r="F208" s="1">
        <v>0</v>
      </c>
      <c r="G208" s="1">
        <v>0</v>
      </c>
      <c r="H208" s="1">
        <v>0</v>
      </c>
      <c r="K208" t="s">
        <v>2</v>
      </c>
      <c r="L208" s="1">
        <f ca="1">IF(TYPE(D208)=1,IF(D208&gt;100%,100%,IF(D208&lt;0,0,D208)),D208)</f>
        <v>0.92779101918292928</v>
      </c>
      <c r="M208" s="1">
        <f t="shared" ref="M208:P211" ca="1" si="192">IF(TYPE(E208)=1,IF(E208&gt;100%,100%,IF(E208&lt;0,0,E208)),E208)</f>
        <v>2.2208980817070654E-2</v>
      </c>
      <c r="N208" s="1">
        <f t="shared" si="192"/>
        <v>0</v>
      </c>
      <c r="O208" s="1">
        <f t="shared" si="192"/>
        <v>0</v>
      </c>
      <c r="P208" s="1">
        <f t="shared" si="192"/>
        <v>0</v>
      </c>
      <c r="S208" t="s">
        <v>2</v>
      </c>
      <c r="T208" s="1">
        <f ca="1">IFERROR(L208/SUM($L208:$P208),"")</f>
        <v>0.97662212545571503</v>
      </c>
      <c r="U208" s="1">
        <f t="shared" ref="U208:X211" ca="1" si="193">IFERROR(M208/SUM($L208:$P208),"")</f>
        <v>2.3377874544284898E-2</v>
      </c>
      <c r="V208" s="1">
        <f t="shared" ca="1" si="193"/>
        <v>0</v>
      </c>
      <c r="W208" s="1">
        <f t="shared" ca="1" si="193"/>
        <v>0</v>
      </c>
      <c r="X208" s="1">
        <f t="shared" ca="1" si="193"/>
        <v>0</v>
      </c>
      <c r="AA208" t="s">
        <v>2</v>
      </c>
      <c r="AB208" s="1">
        <f ca="1">IFERROR(T208,"")</f>
        <v>0.97662212545571503</v>
      </c>
      <c r="AC208" s="1">
        <f t="shared" ref="AC208:AF211" ca="1" si="194">IFERROR(U208,"")</f>
        <v>2.3377874544284898E-2</v>
      </c>
      <c r="AD208" s="1">
        <f t="shared" ca="1" si="194"/>
        <v>0</v>
      </c>
      <c r="AE208" s="1">
        <f t="shared" ca="1" si="194"/>
        <v>0</v>
      </c>
      <c r="AF208" s="1">
        <f t="shared" ca="1" si="194"/>
        <v>0</v>
      </c>
      <c r="AI208" t="s">
        <v>2</v>
      </c>
      <c r="AJ208" s="1">
        <f ca="1">IFERROR(AB208,"")</f>
        <v>0.97662212545571503</v>
      </c>
      <c r="AK208" s="1">
        <f ca="1">IF(AC208="","",SUM(AC208:AF208))</f>
        <v>2.3377874544284898E-2</v>
      </c>
      <c r="AL208" s="1">
        <v>0</v>
      </c>
      <c r="AM208" s="1">
        <v>0</v>
      </c>
      <c r="AN208" s="1">
        <v>0</v>
      </c>
      <c r="AQ208" t="s">
        <v>2</v>
      </c>
      <c r="AR208" s="1">
        <f ca="1">IF(AJ208="",AR201,MAX(AJ208,50%))</f>
        <v>0.97662212545571503</v>
      </c>
      <c r="AS208" s="1">
        <f ca="1">IF(AK208="",AS201,MIN(AK208,50%))</f>
        <v>2.3377874544284898E-2</v>
      </c>
      <c r="AT208" s="1">
        <v>0</v>
      </c>
      <c r="AU208" s="1">
        <v>0</v>
      </c>
      <c r="AV208" s="1">
        <v>0</v>
      </c>
      <c r="AW208" s="1"/>
      <c r="AY208" t="s">
        <v>2</v>
      </c>
      <c r="AZ208" s="10"/>
      <c r="BA208" s="10">
        <f ca="1">-_xlfn.NORM.S.INV(IF(AS208=0,0.01%,AS208))</f>
        <v>1.9885060633585983</v>
      </c>
      <c r="BB208" s="10"/>
      <c r="BC208" s="10"/>
      <c r="BG208" t="s">
        <v>2</v>
      </c>
      <c r="BH208" s="10"/>
      <c r="BI208" s="10">
        <f ca="1">BA208-$BA$5</f>
        <v>-0.13764129420540105</v>
      </c>
      <c r="BJ208" s="10"/>
      <c r="BK208" s="10"/>
    </row>
    <row r="209" spans="1:64">
      <c r="A209" s="11"/>
      <c r="B209" t="s">
        <v>1</v>
      </c>
      <c r="C209" s="1">
        <v>0</v>
      </c>
      <c r="D209" s="1">
        <f ca="1">(1-F209)/3</f>
        <v>0.12728048571577275</v>
      </c>
      <c r="E209" s="1">
        <f ca="1">(1-F209)/3*2</f>
        <v>0.25456097143154549</v>
      </c>
      <c r="F209" s="1">
        <f ca="1">HLOOKUP(A206,Aibank_part!$2:$7,4,0)</f>
        <v>0.61815854285268179</v>
      </c>
      <c r="G209" s="1">
        <v>0</v>
      </c>
      <c r="H209" s="1">
        <v>0</v>
      </c>
      <c r="K209" t="s">
        <v>1</v>
      </c>
      <c r="L209" s="1">
        <f t="shared" ref="L209:L211" ca="1" si="195">IF(TYPE(D209)=1,IF(D209&gt;100%,100%,IF(D209&lt;0,0,D209)),D209)</f>
        <v>0.12728048571577275</v>
      </c>
      <c r="M209" s="1">
        <f t="shared" ca="1" si="192"/>
        <v>0.25456097143154549</v>
      </c>
      <c r="N209" s="1">
        <f t="shared" ca="1" si="192"/>
        <v>0.61815854285268179</v>
      </c>
      <c r="O209" s="1">
        <f t="shared" si="192"/>
        <v>0</v>
      </c>
      <c r="P209" s="1">
        <f t="shared" si="192"/>
        <v>0</v>
      </c>
      <c r="S209" t="s">
        <v>1</v>
      </c>
      <c r="T209" s="1">
        <f t="shared" ref="T209:T211" ca="1" si="196">IFERROR(L209/SUM($L209:$P209),"")</f>
        <v>0.12728048571577275</v>
      </c>
      <c r="U209" s="1">
        <f t="shared" ca="1" si="193"/>
        <v>0.25456097143154549</v>
      </c>
      <c r="V209" s="1">
        <f t="shared" ca="1" si="193"/>
        <v>0.61815854285268179</v>
      </c>
      <c r="W209" s="1">
        <f t="shared" ca="1" si="193"/>
        <v>0</v>
      </c>
      <c r="X209" s="1">
        <f t="shared" ca="1" si="193"/>
        <v>0</v>
      </c>
      <c r="AA209" t="s">
        <v>1</v>
      </c>
      <c r="AB209" s="1">
        <f t="shared" ref="AB209:AB211" ca="1" si="197">IFERROR(T209,"")</f>
        <v>0.12728048571577275</v>
      </c>
      <c r="AC209" s="1">
        <f t="shared" ca="1" si="194"/>
        <v>0.25456097143154549</v>
      </c>
      <c r="AD209" s="1">
        <f t="shared" ca="1" si="194"/>
        <v>0.61815854285268179</v>
      </c>
      <c r="AE209" s="1">
        <f t="shared" ca="1" si="194"/>
        <v>0</v>
      </c>
      <c r="AF209" s="1">
        <f t="shared" ca="1" si="194"/>
        <v>0</v>
      </c>
      <c r="AI209" t="s">
        <v>1</v>
      </c>
      <c r="AJ209" s="1">
        <f ca="1">IF(AB209="","",(SUM(AB209)))</f>
        <v>0.12728048571577275</v>
      </c>
      <c r="AK209" s="1">
        <f ca="1">IFERROR(AC209,"")</f>
        <v>0.25456097143154549</v>
      </c>
      <c r="AL209" s="1">
        <f ca="1">IF(AD209="","",(SUM(AD209:AF209)))</f>
        <v>0.61815854285268179</v>
      </c>
      <c r="AM209" s="1">
        <v>0</v>
      </c>
      <c r="AN209" s="1">
        <v>0</v>
      </c>
      <c r="AP209" s="34">
        <f ca="1">IF(AK209&gt;=MAX(AJ209,AL209),0,(MAX(AJ209,AL209)-AK209)/(2*MAX(AJ209,AL209)+MIN(AJ209,AL209)))</f>
        <v>0.26664580448188702</v>
      </c>
      <c r="AQ209" t="s">
        <v>1</v>
      </c>
      <c r="AR209" s="1">
        <f ca="1">IF(AK209="",AR202,AJ209*(1-$AP209))</f>
        <v>9.3341678207245191E-2</v>
      </c>
      <c r="AS209" s="1">
        <f ca="1">IF(AK209="",AS202,AK209+AJ209*$AP209+AL209*$AP209)</f>
        <v>0.45332916089637743</v>
      </c>
      <c r="AT209" s="1">
        <f ca="1">IF(AK209="",AT202,AL209*(1-$AP209))</f>
        <v>0.45332916089637743</v>
      </c>
      <c r="AU209" s="1">
        <v>0</v>
      </c>
      <c r="AV209" s="1">
        <v>0</v>
      </c>
      <c r="AW209" s="1"/>
      <c r="AY209" t="s">
        <v>1</v>
      </c>
      <c r="AZ209" s="10">
        <f ca="1">_xlfn.NORM.S.INV(IF(AR209=0,0.01%,AR209))</f>
        <v>-1.3204543840688507</v>
      </c>
      <c r="BA209" s="10"/>
      <c r="BB209" s="10">
        <f ca="1">-_xlfn.NORM.S.INV(IF(AT209=0,0.01%,AT209))</f>
        <v>0.11725457342436506</v>
      </c>
      <c r="BC209" s="10"/>
      <c r="BG209" t="s">
        <v>1</v>
      </c>
      <c r="BH209" s="10">
        <f ca="1">AZ209-$AZ$6</f>
        <v>-0.10504438539673178</v>
      </c>
      <c r="BI209" s="10"/>
      <c r="BJ209" s="10">
        <f ca="1">BB209-$BB$6</f>
        <v>-2.3713553618055952E-2</v>
      </c>
      <c r="BK209" s="10"/>
    </row>
    <row r="210" spans="1:64">
      <c r="A210" s="11"/>
      <c r="B210" t="s">
        <v>0</v>
      </c>
      <c r="C210" s="1">
        <v>0</v>
      </c>
      <c r="D210" s="1">
        <v>0</v>
      </c>
      <c r="E210" s="1">
        <f ca="1">(1-G210)/3</f>
        <v>8.7023146609884972E-2</v>
      </c>
      <c r="F210" s="1">
        <f ca="1">(1-G210)/3*2</f>
        <v>0.17404629321976994</v>
      </c>
      <c r="G210" s="1">
        <f ca="1">HLOOKUP(A206,Aibank_part!$2:$7,5,0)</f>
        <v>0.73893056017034509</v>
      </c>
      <c r="H210" s="1">
        <v>0</v>
      </c>
      <c r="K210" t="s">
        <v>0</v>
      </c>
      <c r="L210" s="1">
        <f t="shared" si="195"/>
        <v>0</v>
      </c>
      <c r="M210" s="1">
        <f t="shared" ca="1" si="192"/>
        <v>8.7023146609884972E-2</v>
      </c>
      <c r="N210" s="1">
        <f t="shared" ca="1" si="192"/>
        <v>0.17404629321976994</v>
      </c>
      <c r="O210" s="1">
        <f t="shared" ca="1" si="192"/>
        <v>0.73893056017034509</v>
      </c>
      <c r="P210" s="1">
        <f t="shared" si="192"/>
        <v>0</v>
      </c>
      <c r="S210" t="s">
        <v>0</v>
      </c>
      <c r="T210" s="1">
        <f t="shared" ca="1" si="196"/>
        <v>0</v>
      </c>
      <c r="U210" s="1">
        <f t="shared" ca="1" si="193"/>
        <v>8.7023146609884972E-2</v>
      </c>
      <c r="V210" s="1">
        <f t="shared" ca="1" si="193"/>
        <v>0.17404629321976994</v>
      </c>
      <c r="W210" s="1">
        <f t="shared" ca="1" si="193"/>
        <v>0.73893056017034509</v>
      </c>
      <c r="X210" s="1">
        <f t="shared" ca="1" si="193"/>
        <v>0</v>
      </c>
      <c r="AA210" t="s">
        <v>0</v>
      </c>
      <c r="AB210" s="1">
        <f t="shared" ca="1" si="197"/>
        <v>0</v>
      </c>
      <c r="AC210" s="1">
        <f t="shared" ca="1" si="194"/>
        <v>8.7023146609884972E-2</v>
      </c>
      <c r="AD210" s="1">
        <f t="shared" ca="1" si="194"/>
        <v>0.17404629321976994</v>
      </c>
      <c r="AE210" s="1">
        <f t="shared" ca="1" si="194"/>
        <v>0.73893056017034509</v>
      </c>
      <c r="AF210" s="1">
        <f t="shared" ca="1" si="194"/>
        <v>0</v>
      </c>
      <c r="AI210" t="s">
        <v>0</v>
      </c>
      <c r="AJ210" s="1">
        <v>0</v>
      </c>
      <c r="AK210" s="1">
        <f ca="1">IF(AC210="","",(SUM(AB210:AC210)))</f>
        <v>8.7023146609884972E-2</v>
      </c>
      <c r="AL210" s="1">
        <f ca="1">IFERROR(AD210,"")</f>
        <v>0.17404629321976994</v>
      </c>
      <c r="AM210" s="1">
        <f ca="1">IF(AE210="","",(SUM(AE210:AF210)))</f>
        <v>0.73893056017034509</v>
      </c>
      <c r="AN210" s="1">
        <v>0</v>
      </c>
      <c r="AP210" s="34">
        <f ca="1">IF(AL210&gt;=MAX(AK210,AM210),0,(MAX(AK210,AM210)-AL210)/(2*MAX(AK210,AM210)+MIN(AK210,AM210)))</f>
        <v>0.36097510779588937</v>
      </c>
      <c r="AQ210" t="s">
        <v>0</v>
      </c>
      <c r="AR210" s="1">
        <v>0</v>
      </c>
      <c r="AS210" s="1">
        <f ca="1">IF(AL210="",AS203,AK210*(1-$AP210))</f>
        <v>5.560995688164426E-2</v>
      </c>
      <c r="AT210" s="1">
        <f ca="1">IF(AL210="",AT203,AL210+AK210*$AP210+AM210*$AP210)</f>
        <v>0.47219502155917786</v>
      </c>
      <c r="AU210" s="1">
        <f ca="1">IF(AL210="",AU203,AM210*(1-$AP210))</f>
        <v>0.47219502155917786</v>
      </c>
      <c r="AV210" s="1">
        <v>0</v>
      </c>
      <c r="AW210" s="1"/>
      <c r="AY210" t="s">
        <v>0</v>
      </c>
      <c r="AZ210" s="10"/>
      <c r="BA210" s="10">
        <f ca="1">_xlfn.NORM.S.INV(IF(AS210=0,0.01%,AS210))</f>
        <v>-1.5927338350240263</v>
      </c>
      <c r="BB210" s="10"/>
      <c r="BC210" s="10">
        <f ca="1">-_xlfn.NORM.S.INV(IF(AU210=0,0.01%,AU210))</f>
        <v>6.9753268178854952E-2</v>
      </c>
      <c r="BG210" t="s">
        <v>0</v>
      </c>
      <c r="BH210" s="10"/>
      <c r="BI210" s="10">
        <f ca="1">BA210-$BA$7</f>
        <v>0.25651931476859224</v>
      </c>
      <c r="BJ210" s="10"/>
      <c r="BK210" s="10">
        <f ca="1">BC210-$BC$7</f>
        <v>2.9372253938875138E-2</v>
      </c>
    </row>
    <row r="211" spans="1:64">
      <c r="A211" s="11"/>
      <c r="B211" t="s">
        <v>42</v>
      </c>
      <c r="C211" s="1">
        <v>0</v>
      </c>
      <c r="D211" s="1">
        <v>0</v>
      </c>
      <c r="E211" s="1">
        <v>0</v>
      </c>
      <c r="F211" s="1">
        <f ca="1">(1-H211)/3</f>
        <v>4.9265563891725907E-2</v>
      </c>
      <c r="G211" s="1">
        <f ca="1">(1-H211)/3*2</f>
        <v>9.8531127783451813E-2</v>
      </c>
      <c r="H211" s="1">
        <f ca="1">MIN(HLOOKUP(A206,Aibank_part!$2:$7,6,0),1)</f>
        <v>0.85220330832482227</v>
      </c>
      <c r="K211" t="s">
        <v>42</v>
      </c>
      <c r="L211" s="1">
        <f t="shared" si="195"/>
        <v>0</v>
      </c>
      <c r="M211" s="1">
        <f t="shared" si="192"/>
        <v>0</v>
      </c>
      <c r="N211" s="1">
        <f t="shared" ca="1" si="192"/>
        <v>4.9265563891725907E-2</v>
      </c>
      <c r="O211" s="1">
        <f t="shared" ca="1" si="192"/>
        <v>9.8531127783451813E-2</v>
      </c>
      <c r="P211" s="1">
        <f t="shared" ca="1" si="192"/>
        <v>0.85220330832482227</v>
      </c>
      <c r="S211" t="s">
        <v>42</v>
      </c>
      <c r="T211" s="1">
        <f t="shared" ca="1" si="196"/>
        <v>0</v>
      </c>
      <c r="U211" s="1">
        <f t="shared" ca="1" si="193"/>
        <v>0</v>
      </c>
      <c r="V211" s="1">
        <f t="shared" ca="1" si="193"/>
        <v>4.9265563891725907E-2</v>
      </c>
      <c r="W211" s="1">
        <f t="shared" ca="1" si="193"/>
        <v>9.8531127783451813E-2</v>
      </c>
      <c r="X211" s="1">
        <f t="shared" ca="1" si="193"/>
        <v>0.85220330832482227</v>
      </c>
      <c r="AA211" t="s">
        <v>42</v>
      </c>
      <c r="AB211" s="1">
        <f t="shared" ca="1" si="197"/>
        <v>0</v>
      </c>
      <c r="AC211" s="1">
        <f t="shared" ca="1" si="194"/>
        <v>0</v>
      </c>
      <c r="AD211" s="1">
        <f t="shared" ca="1" si="194"/>
        <v>4.9265563891725907E-2</v>
      </c>
      <c r="AE211" s="1">
        <f t="shared" ca="1" si="194"/>
        <v>9.8531127783451813E-2</v>
      </c>
      <c r="AF211" s="1">
        <f t="shared" ca="1" si="194"/>
        <v>0.85220330832482227</v>
      </c>
      <c r="AI211" t="s">
        <v>42</v>
      </c>
      <c r="AJ211" s="1">
        <v>0</v>
      </c>
      <c r="AK211" s="1">
        <v>0</v>
      </c>
      <c r="AL211" s="1">
        <f ca="1">IF(AD211="","",(SUM(AB211:AD211)))</f>
        <v>4.9265563891725907E-2</v>
      </c>
      <c r="AM211" s="1">
        <f ca="1">IFERROR(AE211,"")</f>
        <v>9.8531127783451813E-2</v>
      </c>
      <c r="AN211" s="1">
        <f ca="1">IF(AF211="","",(SUM(AF211)))</f>
        <v>0.85220330832482227</v>
      </c>
      <c r="AP211" s="34">
        <f ca="1">IF(AM211&gt;=MAX(AL211,AN211),0,(MAX(AL211,AN211)-AM211)/(2*MAX(AL211,AN211)+MIN(AL211,AN211)))</f>
        <v>0.42976799706585228</v>
      </c>
      <c r="AQ211" t="s">
        <v>42</v>
      </c>
      <c r="AR211" s="1">
        <v>0</v>
      </c>
      <c r="AS211" s="1">
        <v>0</v>
      </c>
      <c r="AT211" s="1">
        <f ca="1">IF(AM211="",AT204,AL211*(1-$AP211))</f>
        <v>2.8092801173659088E-2</v>
      </c>
      <c r="AU211" s="1">
        <f ca="1">IF(AM211="",AU204,AM211+AL211*$AP211+AN211*$AP211)</f>
        <v>0.48595359941317046</v>
      </c>
      <c r="AV211" s="1">
        <f ca="1">IF(AM211="",AV204,AN211*(1-$AP211))</f>
        <v>0.4859535994131704</v>
      </c>
      <c r="AW211" s="1"/>
      <c r="AY211" t="s">
        <v>42</v>
      </c>
      <c r="AZ211" s="10"/>
      <c r="BA211" s="10"/>
      <c r="BB211" s="10">
        <f ca="1">_xlfn.NORM.S.INV(IF(AT211=0,0.01%,AT211))</f>
        <v>-1.9095932697849043</v>
      </c>
      <c r="BC211" s="10"/>
      <c r="BD211" s="10">
        <f ca="1">-_xlfn.NORM.S.INV(IF(AV211=0,0.01%,AV211))</f>
        <v>3.5216382702602973E-2</v>
      </c>
      <c r="BG211" t="s">
        <v>42</v>
      </c>
      <c r="BH211" s="10"/>
      <c r="BI211" s="10"/>
      <c r="BJ211" s="10">
        <f ca="1">BB211-$BB$8</f>
        <v>0.29395657987611123</v>
      </c>
      <c r="BK211" s="10"/>
      <c r="BL211" s="10">
        <f ca="1">BD211-$BD$8</f>
        <v>1.7947351249681141E-2</v>
      </c>
    </row>
    <row r="213" spans="1:64">
      <c r="A213" s="9">
        <f ca="1">IF(RIGHT(A206,2)="12",(VALUE(LEFT(A206,4))+1)*100+1,A206+1)</f>
        <v>202007</v>
      </c>
      <c r="J213" s="9">
        <f ca="1">$A213</f>
        <v>202007</v>
      </c>
      <c r="R213" s="9">
        <f ca="1">$A213</f>
        <v>202007</v>
      </c>
      <c r="Z213" s="9">
        <f ca="1">$A213</f>
        <v>202007</v>
      </c>
      <c r="AH213" s="9">
        <f ca="1">$A213</f>
        <v>202007</v>
      </c>
      <c r="AP213" s="9">
        <f ca="1">$A213</f>
        <v>202007</v>
      </c>
      <c r="AX213" s="9">
        <f ca="1">$A213</f>
        <v>202007</v>
      </c>
      <c r="BF213" s="9">
        <f ca="1">$A213</f>
        <v>202007</v>
      </c>
    </row>
    <row r="214" spans="1:64">
      <c r="A214" s="11"/>
      <c r="C214" t="s">
        <v>33</v>
      </c>
      <c r="D214" t="s">
        <v>2</v>
      </c>
      <c r="E214" t="s">
        <v>1</v>
      </c>
      <c r="F214" t="s">
        <v>0</v>
      </c>
      <c r="G214" t="s">
        <v>42</v>
      </c>
      <c r="H214" t="s">
        <v>32</v>
      </c>
      <c r="L214" t="s">
        <v>2</v>
      </c>
      <c r="M214" t="s">
        <v>1</v>
      </c>
      <c r="N214" t="s">
        <v>0</v>
      </c>
      <c r="O214" t="s">
        <v>42</v>
      </c>
      <c r="P214" t="s">
        <v>32</v>
      </c>
      <c r="T214" t="s">
        <v>2</v>
      </c>
      <c r="U214" t="s">
        <v>1</v>
      </c>
      <c r="V214" t="s">
        <v>0</v>
      </c>
      <c r="W214" t="s">
        <v>42</v>
      </c>
      <c r="X214" t="s">
        <v>32</v>
      </c>
      <c r="AB214" t="s">
        <v>2</v>
      </c>
      <c r="AC214" t="s">
        <v>1</v>
      </c>
      <c r="AD214" t="s">
        <v>0</v>
      </c>
      <c r="AE214" t="s">
        <v>42</v>
      </c>
      <c r="AF214" t="s">
        <v>32</v>
      </c>
      <c r="AJ214" t="s">
        <v>2</v>
      </c>
      <c r="AK214" t="s">
        <v>1</v>
      </c>
      <c r="AL214" t="s">
        <v>0</v>
      </c>
      <c r="AM214" t="s">
        <v>42</v>
      </c>
      <c r="AN214" t="s">
        <v>32</v>
      </c>
      <c r="AP214" s="9" t="s">
        <v>72</v>
      </c>
      <c r="AR214" t="s">
        <v>2</v>
      </c>
      <c r="AS214" t="s">
        <v>1</v>
      </c>
      <c r="AT214" t="s">
        <v>0</v>
      </c>
      <c r="AU214" t="s">
        <v>42</v>
      </c>
      <c r="AV214" t="s">
        <v>32</v>
      </c>
      <c r="AZ214" t="s">
        <v>2</v>
      </c>
      <c r="BA214" t="s">
        <v>1</v>
      </c>
      <c r="BB214" t="s">
        <v>0</v>
      </c>
      <c r="BC214" t="s">
        <v>42</v>
      </c>
      <c r="BD214" t="s">
        <v>32</v>
      </c>
      <c r="BG214" s="12">
        <f ca="1">AVERAGE(BH215:BL218)</f>
        <v>-5.1437562168942026E-2</v>
      </c>
      <c r="BH214" t="s">
        <v>2</v>
      </c>
      <c r="BI214" t="s">
        <v>1</v>
      </c>
      <c r="BJ214" t="s">
        <v>0</v>
      </c>
      <c r="BK214" t="s">
        <v>42</v>
      </c>
      <c r="BL214" t="s">
        <v>32</v>
      </c>
    </row>
    <row r="215" spans="1:64">
      <c r="A215" s="11"/>
      <c r="B215" t="s">
        <v>2</v>
      </c>
      <c r="C215" s="1">
        <v>0.05</v>
      </c>
      <c r="D215" s="1">
        <f ca="1">1-C215-E215</f>
        <v>0.92919901402648364</v>
      </c>
      <c r="E215" s="1">
        <f ca="1">HLOOKUP(A213,Aibank_part!$2:$7,3,0)</f>
        <v>2.0800985973516293E-2</v>
      </c>
      <c r="F215" s="1">
        <v>0</v>
      </c>
      <c r="G215" s="1">
        <v>0</v>
      </c>
      <c r="H215" s="1">
        <v>0</v>
      </c>
      <c r="K215" t="s">
        <v>2</v>
      </c>
      <c r="L215" s="1">
        <f ca="1">IF(TYPE(D215)=1,IF(D215&gt;100%,100%,IF(D215&lt;0,0,D215)),D215)</f>
        <v>0.92919901402648364</v>
      </c>
      <c r="M215" s="1">
        <f t="shared" ref="M215:P218" ca="1" si="198">IF(TYPE(E215)=1,IF(E215&gt;100%,100%,IF(E215&lt;0,0,E215)),E215)</f>
        <v>2.0800985973516293E-2</v>
      </c>
      <c r="N215" s="1">
        <f t="shared" si="198"/>
        <v>0</v>
      </c>
      <c r="O215" s="1">
        <f t="shared" si="198"/>
        <v>0</v>
      </c>
      <c r="P215" s="1">
        <f t="shared" si="198"/>
        <v>0</v>
      </c>
      <c r="S215" t="s">
        <v>2</v>
      </c>
      <c r="T215" s="1">
        <f ca="1">IFERROR(L215/SUM($L215:$P215),"")</f>
        <v>0.97810422529103547</v>
      </c>
      <c r="U215" s="1">
        <f t="shared" ref="U215:X218" ca="1" si="199">IFERROR(M215/SUM($L215:$P215),"")</f>
        <v>2.1895774708964519E-2</v>
      </c>
      <c r="V215" s="1">
        <f t="shared" ca="1" si="199"/>
        <v>0</v>
      </c>
      <c r="W215" s="1">
        <f t="shared" ca="1" si="199"/>
        <v>0</v>
      </c>
      <c r="X215" s="1">
        <f t="shared" ca="1" si="199"/>
        <v>0</v>
      </c>
      <c r="AA215" t="s">
        <v>2</v>
      </c>
      <c r="AB215" s="1">
        <f ca="1">IFERROR(T215,"")</f>
        <v>0.97810422529103547</v>
      </c>
      <c r="AC215" s="1">
        <f t="shared" ref="AC215:AF218" ca="1" si="200">IFERROR(U215,"")</f>
        <v>2.1895774708964519E-2</v>
      </c>
      <c r="AD215" s="1">
        <f t="shared" ca="1" si="200"/>
        <v>0</v>
      </c>
      <c r="AE215" s="1">
        <f t="shared" ca="1" si="200"/>
        <v>0</v>
      </c>
      <c r="AF215" s="1">
        <f t="shared" ca="1" si="200"/>
        <v>0</v>
      </c>
      <c r="AI215" t="s">
        <v>2</v>
      </c>
      <c r="AJ215" s="1">
        <f ca="1">IFERROR(AB215,"")</f>
        <v>0.97810422529103547</v>
      </c>
      <c r="AK215" s="1">
        <f ca="1">IF(AC215="","",SUM(AC215:AF215))</f>
        <v>2.1895774708964519E-2</v>
      </c>
      <c r="AL215" s="1">
        <v>0</v>
      </c>
      <c r="AM215" s="1">
        <v>0</v>
      </c>
      <c r="AN215" s="1">
        <v>0</v>
      </c>
      <c r="AQ215" t="s">
        <v>2</v>
      </c>
      <c r="AR215" s="1">
        <f ca="1">IF(AJ215="",AR208,MAX(AJ215,50%))</f>
        <v>0.97810422529103547</v>
      </c>
      <c r="AS215" s="1">
        <f ca="1">IF(AK215="",AS208,MIN(AK215,50%))</f>
        <v>2.1895774708964519E-2</v>
      </c>
      <c r="AT215" s="1">
        <v>0</v>
      </c>
      <c r="AU215" s="1">
        <v>0</v>
      </c>
      <c r="AV215" s="1">
        <v>0</v>
      </c>
      <c r="AW215" s="1"/>
      <c r="AY215" t="s">
        <v>2</v>
      </c>
      <c r="AZ215" s="10"/>
      <c r="BA215" s="10">
        <f ca="1">-_xlfn.NORM.S.INV(IF(AS215=0,0.01%,AS215))</f>
        <v>2.016080589384055</v>
      </c>
      <c r="BB215" s="10"/>
      <c r="BC215" s="10"/>
      <c r="BG215" t="s">
        <v>2</v>
      </c>
      <c r="BH215" s="10"/>
      <c r="BI215" s="10">
        <f ca="1">BA215-$BA$5</f>
        <v>-0.11006676817994432</v>
      </c>
      <c r="BJ215" s="10"/>
      <c r="BK215" s="10"/>
    </row>
    <row r="216" spans="1:64">
      <c r="A216" s="11"/>
      <c r="B216" t="s">
        <v>1</v>
      </c>
      <c r="C216" s="1">
        <v>0</v>
      </c>
      <c r="D216" s="1">
        <f ca="1">(1-F216)/3</f>
        <v>0.12188381497090757</v>
      </c>
      <c r="E216" s="1">
        <f ca="1">(1-F216)/3*2</f>
        <v>0.24376762994181514</v>
      </c>
      <c r="F216" s="1">
        <f ca="1">HLOOKUP(A213,Aibank_part!$2:$7,4,0)</f>
        <v>0.63434855508727728</v>
      </c>
      <c r="G216" s="1">
        <v>0</v>
      </c>
      <c r="H216" s="1">
        <v>0</v>
      </c>
      <c r="K216" t="s">
        <v>1</v>
      </c>
      <c r="L216" s="1">
        <f t="shared" ref="L216:L218" ca="1" si="201">IF(TYPE(D216)=1,IF(D216&gt;100%,100%,IF(D216&lt;0,0,D216)),D216)</f>
        <v>0.12188381497090757</v>
      </c>
      <c r="M216" s="1">
        <f t="shared" ca="1" si="198"/>
        <v>0.24376762994181514</v>
      </c>
      <c r="N216" s="1">
        <f t="shared" ca="1" si="198"/>
        <v>0.63434855508727728</v>
      </c>
      <c r="O216" s="1">
        <f t="shared" si="198"/>
        <v>0</v>
      </c>
      <c r="P216" s="1">
        <f t="shared" si="198"/>
        <v>0</v>
      </c>
      <c r="S216" t="s">
        <v>1</v>
      </c>
      <c r="T216" s="1">
        <f t="shared" ref="T216:T218" ca="1" si="202">IFERROR(L216/SUM($L216:$P216),"")</f>
        <v>0.12188381497090757</v>
      </c>
      <c r="U216" s="1">
        <f t="shared" ca="1" si="199"/>
        <v>0.24376762994181514</v>
      </c>
      <c r="V216" s="1">
        <f t="shared" ca="1" si="199"/>
        <v>0.63434855508727728</v>
      </c>
      <c r="W216" s="1">
        <f t="shared" ca="1" si="199"/>
        <v>0</v>
      </c>
      <c r="X216" s="1">
        <f t="shared" ca="1" si="199"/>
        <v>0</v>
      </c>
      <c r="AA216" t="s">
        <v>1</v>
      </c>
      <c r="AB216" s="1">
        <f t="shared" ref="AB216:AB218" ca="1" si="203">IFERROR(T216,"")</f>
        <v>0.12188381497090757</v>
      </c>
      <c r="AC216" s="1">
        <f t="shared" ca="1" si="200"/>
        <v>0.24376762994181514</v>
      </c>
      <c r="AD216" s="1">
        <f t="shared" ca="1" si="200"/>
        <v>0.63434855508727728</v>
      </c>
      <c r="AE216" s="1">
        <f t="shared" ca="1" si="200"/>
        <v>0</v>
      </c>
      <c r="AF216" s="1">
        <f t="shared" ca="1" si="200"/>
        <v>0</v>
      </c>
      <c r="AI216" t="s">
        <v>1</v>
      </c>
      <c r="AJ216" s="1">
        <f ca="1">IF(AB216="","",(SUM(AB216)))</f>
        <v>0.12188381497090757</v>
      </c>
      <c r="AK216" s="1">
        <f ca="1">IFERROR(AC216,"")</f>
        <v>0.24376762994181514</v>
      </c>
      <c r="AL216" s="1">
        <f ca="1">IF(AD216="","",(SUM(AD216:AF216)))</f>
        <v>0.63434855508727728</v>
      </c>
      <c r="AM216" s="1">
        <v>0</v>
      </c>
      <c r="AN216" s="1">
        <v>0</v>
      </c>
      <c r="AP216" s="34">
        <f ca="1">IF(AK216&gt;=MAX(AJ216,AL216),0,(MAX(AJ216,AL216)-AK216)/(2*MAX(AJ216,AL216)+MIN(AJ216,AL216)))</f>
        <v>0.28087608429161021</v>
      </c>
      <c r="AQ216" t="s">
        <v>1</v>
      </c>
      <c r="AR216" s="1">
        <f ca="1">IF(AK216="",AR209,AJ216*(1-$AP216))</f>
        <v>8.7649566283355906E-2</v>
      </c>
      <c r="AS216" s="1">
        <f ca="1">IF(AK216="",AS209,AK216+AJ216*$AP216+AL216*$AP216)</f>
        <v>0.45617521685832207</v>
      </c>
      <c r="AT216" s="1">
        <f ca="1">IF(AK216="",AT209,AL216*(1-$AP216))</f>
        <v>0.45617521685832202</v>
      </c>
      <c r="AU216" s="1">
        <v>0</v>
      </c>
      <c r="AV216" s="1">
        <v>0</v>
      </c>
      <c r="AW216" s="1"/>
      <c r="AY216" t="s">
        <v>1</v>
      </c>
      <c r="AZ216" s="10">
        <f ca="1">_xlfn.NORM.S.INV(IF(AR216=0,0.01%,AR216))</f>
        <v>-1.3553717906999316</v>
      </c>
      <c r="BA216" s="10"/>
      <c r="BB216" s="10">
        <f ca="1">-_xlfn.NORM.S.INV(IF(AT216=0,0.01%,AT216))</f>
        <v>0.11007432042078576</v>
      </c>
      <c r="BC216" s="10"/>
      <c r="BG216" t="s">
        <v>1</v>
      </c>
      <c r="BH216" s="10">
        <f ca="1">AZ216-$AZ$6</f>
        <v>-0.13996179202781267</v>
      </c>
      <c r="BI216" s="10"/>
      <c r="BJ216" s="10">
        <f ca="1">BB216-$BB$6</f>
        <v>-3.0893806621635253E-2</v>
      </c>
      <c r="BK216" s="10"/>
    </row>
    <row r="217" spans="1:64">
      <c r="A217" s="11"/>
      <c r="B217" t="s">
        <v>0</v>
      </c>
      <c r="C217" s="1">
        <v>0</v>
      </c>
      <c r="D217" s="1">
        <v>0</v>
      </c>
      <c r="E217" s="1">
        <f ca="1">(1-G217)/3</f>
        <v>5.7304450126285045E-2</v>
      </c>
      <c r="F217" s="1">
        <f ca="1">(1-G217)/3*2</f>
        <v>0.11460890025257009</v>
      </c>
      <c r="G217" s="1">
        <f ca="1">HLOOKUP(A213,Aibank_part!$2:$7,5,0)</f>
        <v>0.82808664962114487</v>
      </c>
      <c r="H217" s="1">
        <v>0</v>
      </c>
      <c r="K217" t="s">
        <v>0</v>
      </c>
      <c r="L217" s="1">
        <f t="shared" si="201"/>
        <v>0</v>
      </c>
      <c r="M217" s="1">
        <f t="shared" ca="1" si="198"/>
        <v>5.7304450126285045E-2</v>
      </c>
      <c r="N217" s="1">
        <f t="shared" ca="1" si="198"/>
        <v>0.11460890025257009</v>
      </c>
      <c r="O217" s="1">
        <f t="shared" ca="1" si="198"/>
        <v>0.82808664962114487</v>
      </c>
      <c r="P217" s="1">
        <f t="shared" si="198"/>
        <v>0</v>
      </c>
      <c r="S217" t="s">
        <v>0</v>
      </c>
      <c r="T217" s="1">
        <f t="shared" ca="1" si="202"/>
        <v>0</v>
      </c>
      <c r="U217" s="1">
        <f t="shared" ca="1" si="199"/>
        <v>5.7304450126285045E-2</v>
      </c>
      <c r="V217" s="1">
        <f t="shared" ca="1" si="199"/>
        <v>0.11460890025257009</v>
      </c>
      <c r="W217" s="1">
        <f t="shared" ca="1" si="199"/>
        <v>0.82808664962114487</v>
      </c>
      <c r="X217" s="1">
        <f t="shared" ca="1" si="199"/>
        <v>0</v>
      </c>
      <c r="AA217" t="s">
        <v>0</v>
      </c>
      <c r="AB217" s="1">
        <f t="shared" ca="1" si="203"/>
        <v>0</v>
      </c>
      <c r="AC217" s="1">
        <f t="shared" ca="1" si="200"/>
        <v>5.7304450126285045E-2</v>
      </c>
      <c r="AD217" s="1">
        <f t="shared" ca="1" si="200"/>
        <v>0.11460890025257009</v>
      </c>
      <c r="AE217" s="1">
        <f t="shared" ca="1" si="200"/>
        <v>0.82808664962114487</v>
      </c>
      <c r="AF217" s="1">
        <f t="shared" ca="1" si="200"/>
        <v>0</v>
      </c>
      <c r="AI217" t="s">
        <v>0</v>
      </c>
      <c r="AJ217" s="1">
        <v>0</v>
      </c>
      <c r="AK217" s="1">
        <f ca="1">IF(AC217="","",(SUM(AB217:AC217)))</f>
        <v>5.7304450126285045E-2</v>
      </c>
      <c r="AL217" s="1">
        <f ca="1">IFERROR(AD217,"")</f>
        <v>0.11460890025257009</v>
      </c>
      <c r="AM217" s="1">
        <f ca="1">IF(AE217="","",(SUM(AE217:AF217)))</f>
        <v>0.82808664962114487</v>
      </c>
      <c r="AN217" s="1">
        <v>0</v>
      </c>
      <c r="AP217" s="34">
        <f ca="1">IF(AL217&gt;=MAX(AK217,AM217),0,(MAX(AK217,AM217)-AL217)/(2*MAX(AK217,AM217)+MIN(AK217,AM217)))</f>
        <v>0.41639160451981061</v>
      </c>
      <c r="AQ217" t="s">
        <v>0</v>
      </c>
      <c r="AR217" s="1">
        <v>0</v>
      </c>
      <c r="AS217" s="1">
        <f ca="1">IF(AL217="",AS210,AK217*(1-$AP217))</f>
        <v>3.3443358192075751E-2</v>
      </c>
      <c r="AT217" s="1">
        <f ca="1">IF(AL217="",AT210,AL217+AK217*$AP217+AM217*$AP217)</f>
        <v>0.48327832090396217</v>
      </c>
      <c r="AU217" s="1">
        <f ca="1">IF(AL217="",AU210,AM217*(1-$AP217))</f>
        <v>0.48327832090396211</v>
      </c>
      <c r="AV217" s="1">
        <v>0</v>
      </c>
      <c r="AW217" s="1"/>
      <c r="AY217" t="s">
        <v>0</v>
      </c>
      <c r="AZ217" s="10"/>
      <c r="BA217" s="10">
        <f ca="1">_xlfn.NORM.S.INV(IF(AS217=0,0.01%,AS217))</f>
        <v>-1.8324344704153637</v>
      </c>
      <c r="BB217" s="10"/>
      <c r="BC217" s="10">
        <f ca="1">-_xlfn.NORM.S.INV(IF(AU217=0,0.01%,AU217))</f>
        <v>4.1927314385176821E-2</v>
      </c>
      <c r="BG217" t="s">
        <v>0</v>
      </c>
      <c r="BH217" s="10"/>
      <c r="BI217" s="10">
        <f ca="1">BA217-$BA$7</f>
        <v>1.6818679377254897E-2</v>
      </c>
      <c r="BJ217" s="10"/>
      <c r="BK217" s="10">
        <f ca="1">BC217-$BC$7</f>
        <v>1.5463001451970076E-3</v>
      </c>
    </row>
    <row r="218" spans="1:64">
      <c r="A218" s="11"/>
      <c r="B218" t="s">
        <v>42</v>
      </c>
      <c r="C218" s="1">
        <v>0</v>
      </c>
      <c r="D218" s="1">
        <v>0</v>
      </c>
      <c r="E218" s="1">
        <v>0</v>
      </c>
      <c r="F218" s="1">
        <f ca="1">(1-H218)/3</f>
        <v>2.0493684613369385E-2</v>
      </c>
      <c r="G218" s="1">
        <f ca="1">(1-H218)/3*2</f>
        <v>4.0987369226738769E-2</v>
      </c>
      <c r="H218" s="1">
        <f ca="1">MIN(HLOOKUP(A213,Aibank_part!$2:$7,6,0),1)</f>
        <v>0.93851894615989184</v>
      </c>
      <c r="K218" t="s">
        <v>42</v>
      </c>
      <c r="L218" s="1">
        <f t="shared" si="201"/>
        <v>0</v>
      </c>
      <c r="M218" s="1">
        <f t="shared" si="198"/>
        <v>0</v>
      </c>
      <c r="N218" s="1">
        <f t="shared" ca="1" si="198"/>
        <v>2.0493684613369385E-2</v>
      </c>
      <c r="O218" s="1">
        <f t="shared" ca="1" si="198"/>
        <v>4.0987369226738769E-2</v>
      </c>
      <c r="P218" s="1">
        <f t="shared" ca="1" si="198"/>
        <v>0.93851894615989184</v>
      </c>
      <c r="S218" t="s">
        <v>42</v>
      </c>
      <c r="T218" s="1">
        <f t="shared" ca="1" si="202"/>
        <v>0</v>
      </c>
      <c r="U218" s="1">
        <f t="shared" ca="1" si="199"/>
        <v>0</v>
      </c>
      <c r="V218" s="1">
        <f t="shared" ca="1" si="199"/>
        <v>2.0493684613369385E-2</v>
      </c>
      <c r="W218" s="1">
        <f t="shared" ca="1" si="199"/>
        <v>4.0987369226738769E-2</v>
      </c>
      <c r="X218" s="1">
        <f t="shared" ca="1" si="199"/>
        <v>0.93851894615989184</v>
      </c>
      <c r="AA218" t="s">
        <v>42</v>
      </c>
      <c r="AB218" s="1">
        <f t="shared" ca="1" si="203"/>
        <v>0</v>
      </c>
      <c r="AC218" s="1">
        <f t="shared" ca="1" si="200"/>
        <v>0</v>
      </c>
      <c r="AD218" s="1">
        <f t="shared" ca="1" si="200"/>
        <v>2.0493684613369385E-2</v>
      </c>
      <c r="AE218" s="1">
        <f t="shared" ca="1" si="200"/>
        <v>4.0987369226738769E-2</v>
      </c>
      <c r="AF218" s="1">
        <f t="shared" ca="1" si="200"/>
        <v>0.93851894615989184</v>
      </c>
      <c r="AI218" t="s">
        <v>42</v>
      </c>
      <c r="AJ218" s="1">
        <v>0</v>
      </c>
      <c r="AK218" s="1">
        <v>0</v>
      </c>
      <c r="AL218" s="1">
        <f ca="1">IF(AD218="","",(SUM(AB218:AD218)))</f>
        <v>2.0493684613369385E-2</v>
      </c>
      <c r="AM218" s="1">
        <f ca="1">IFERROR(AE218,"")</f>
        <v>4.0987369226738769E-2</v>
      </c>
      <c r="AN218" s="1">
        <f ca="1">IF(AF218="","",(SUM(AF218)))</f>
        <v>0.93851894615989184</v>
      </c>
      <c r="AP218" s="34">
        <f ca="1">IF(AM218&gt;=MAX(AL218,AN218),0,(MAX(AL218,AN218)-AM218)/(2*MAX(AL218,AN218)+MIN(AL218,AN218)))</f>
        <v>0.47299954732967886</v>
      </c>
      <c r="AQ218" t="s">
        <v>42</v>
      </c>
      <c r="AR218" s="1">
        <v>0</v>
      </c>
      <c r="AS218" s="1">
        <v>0</v>
      </c>
      <c r="AT218" s="1">
        <f ca="1">IF(AM218="",AT211,AL218*(1-$AP218))</f>
        <v>1.080018106812846E-2</v>
      </c>
      <c r="AU218" s="1">
        <f ca="1">IF(AM218="",AU211,AM218+AL218*$AP218+AN218*$AP218)</f>
        <v>0.49459990946593579</v>
      </c>
      <c r="AV218" s="1">
        <f ca="1">IF(AM218="",AV211,AN218*(1-$AP218))</f>
        <v>0.49459990946593574</v>
      </c>
      <c r="AW218" s="1"/>
      <c r="AY218" t="s">
        <v>42</v>
      </c>
      <c r="AZ218" s="10"/>
      <c r="BA218" s="10"/>
      <c r="BB218" s="10">
        <f ca="1">_xlfn.NORM.S.INV(IF(AT218=0,0.01%,AT218))</f>
        <v>-2.297322799082063</v>
      </c>
      <c r="BC218" s="10"/>
      <c r="BD218" s="10">
        <f ca="1">-_xlfn.NORM.S.INV(IF(AV218=0,0.01%,AV218))</f>
        <v>1.3536432998315513E-2</v>
      </c>
      <c r="BG218" t="s">
        <v>42</v>
      </c>
      <c r="BH218" s="10"/>
      <c r="BI218" s="10"/>
      <c r="BJ218" s="10">
        <f ca="1">BB218-$BB$8</f>
        <v>-9.3772949421047525E-2</v>
      </c>
      <c r="BK218" s="10"/>
      <c r="BL218" s="10">
        <f ca="1">BD218-$BD$8</f>
        <v>-3.7325984546063198E-3</v>
      </c>
    </row>
    <row r="220" spans="1:64">
      <c r="A220" s="9">
        <f ca="1">IF(RIGHT(A213,2)="12",(VALUE(LEFT(A213,4))+1)*100+1,A213+1)</f>
        <v>202008</v>
      </c>
      <c r="J220" s="9">
        <f ca="1">$A220</f>
        <v>202008</v>
      </c>
      <c r="R220" s="9">
        <f ca="1">$A220</f>
        <v>202008</v>
      </c>
      <c r="Z220" s="9">
        <f ca="1">$A220</f>
        <v>202008</v>
      </c>
      <c r="AH220" s="9">
        <f ca="1">$A220</f>
        <v>202008</v>
      </c>
      <c r="AP220" s="9">
        <f ca="1">$A220</f>
        <v>202008</v>
      </c>
      <c r="AX220" s="9">
        <f ca="1">$A220</f>
        <v>202008</v>
      </c>
      <c r="BF220" s="9">
        <f ca="1">$A220</f>
        <v>202008</v>
      </c>
    </row>
    <row r="221" spans="1:64">
      <c r="A221" s="11"/>
      <c r="C221" t="s">
        <v>33</v>
      </c>
      <c r="D221" t="s">
        <v>2</v>
      </c>
      <c r="E221" t="s">
        <v>1</v>
      </c>
      <c r="F221" t="s">
        <v>0</v>
      </c>
      <c r="G221" t="s">
        <v>42</v>
      </c>
      <c r="H221" t="s">
        <v>32</v>
      </c>
      <c r="L221" t="s">
        <v>2</v>
      </c>
      <c r="M221" t="s">
        <v>1</v>
      </c>
      <c r="N221" t="s">
        <v>0</v>
      </c>
      <c r="O221" t="s">
        <v>42</v>
      </c>
      <c r="P221" t="s">
        <v>32</v>
      </c>
      <c r="T221" t="s">
        <v>2</v>
      </c>
      <c r="U221" t="s">
        <v>1</v>
      </c>
      <c r="V221" t="s">
        <v>0</v>
      </c>
      <c r="W221" t="s">
        <v>42</v>
      </c>
      <c r="X221" t="s">
        <v>32</v>
      </c>
      <c r="AB221" t="s">
        <v>2</v>
      </c>
      <c r="AC221" t="s">
        <v>1</v>
      </c>
      <c r="AD221" t="s">
        <v>0</v>
      </c>
      <c r="AE221" t="s">
        <v>42</v>
      </c>
      <c r="AF221" t="s">
        <v>32</v>
      </c>
      <c r="AJ221" t="s">
        <v>2</v>
      </c>
      <c r="AK221" t="s">
        <v>1</v>
      </c>
      <c r="AL221" t="s">
        <v>0</v>
      </c>
      <c r="AM221" t="s">
        <v>42</v>
      </c>
      <c r="AN221" t="s">
        <v>32</v>
      </c>
      <c r="AP221" s="9" t="s">
        <v>72</v>
      </c>
      <c r="AR221" t="s">
        <v>2</v>
      </c>
      <c r="AS221" t="s">
        <v>1</v>
      </c>
      <c r="AT221" t="s">
        <v>0</v>
      </c>
      <c r="AU221" t="s">
        <v>42</v>
      </c>
      <c r="AV221" t="s">
        <v>32</v>
      </c>
      <c r="AZ221" t="s">
        <v>2</v>
      </c>
      <c r="BA221" t="s">
        <v>1</v>
      </c>
      <c r="BB221" t="s">
        <v>0</v>
      </c>
      <c r="BC221" t="s">
        <v>42</v>
      </c>
      <c r="BD221" t="s">
        <v>32</v>
      </c>
      <c r="BG221" s="12">
        <f ca="1">AVERAGE(BH222:BL225)</f>
        <v>-3.9478408590341789E-2</v>
      </c>
      <c r="BH221" t="s">
        <v>2</v>
      </c>
      <c r="BI221" t="s">
        <v>1</v>
      </c>
      <c r="BJ221" t="s">
        <v>0</v>
      </c>
      <c r="BK221" t="s">
        <v>42</v>
      </c>
      <c r="BL221" t="s">
        <v>32</v>
      </c>
    </row>
    <row r="222" spans="1:64">
      <c r="A222" s="11"/>
      <c r="B222" t="s">
        <v>2</v>
      </c>
      <c r="C222" s="1">
        <v>0.05</v>
      </c>
      <c r="D222" s="1">
        <f ca="1">1-C222-E222</f>
        <v>0.93214955573212355</v>
      </c>
      <c r="E222" s="1">
        <f ca="1">HLOOKUP(A220,Aibank_part!$2:$7,3,0)</f>
        <v>1.7850444267876353E-2</v>
      </c>
      <c r="F222" s="1">
        <v>0</v>
      </c>
      <c r="G222" s="1">
        <v>0</v>
      </c>
      <c r="H222" s="1">
        <v>0</v>
      </c>
      <c r="K222" t="s">
        <v>2</v>
      </c>
      <c r="L222" s="1">
        <f ca="1">IF(TYPE(D222)=1,IF(D222&gt;100%,100%,IF(D222&lt;0,0,D222)),D222)</f>
        <v>0.93214955573212355</v>
      </c>
      <c r="M222" s="1">
        <f t="shared" ref="M222:P225" ca="1" si="204">IF(TYPE(E222)=1,IF(E222&gt;100%,100%,IF(E222&lt;0,0,E222)),E222)</f>
        <v>1.7850444267876353E-2</v>
      </c>
      <c r="N222" s="1">
        <f t="shared" si="204"/>
        <v>0</v>
      </c>
      <c r="O222" s="1">
        <f t="shared" si="204"/>
        <v>0</v>
      </c>
      <c r="P222" s="1">
        <f t="shared" si="204"/>
        <v>0</v>
      </c>
      <c r="S222" t="s">
        <v>2</v>
      </c>
      <c r="T222" s="1">
        <f ca="1">IFERROR(L222/SUM($L222:$P222),"")</f>
        <v>0.98121005866539324</v>
      </c>
      <c r="U222" s="1">
        <f t="shared" ref="U222:X225" ca="1" si="205">IFERROR(M222/SUM($L222:$P222),"")</f>
        <v>1.8789941334606687E-2</v>
      </c>
      <c r="V222" s="1">
        <f t="shared" ca="1" si="205"/>
        <v>0</v>
      </c>
      <c r="W222" s="1">
        <f t="shared" ca="1" si="205"/>
        <v>0</v>
      </c>
      <c r="X222" s="1">
        <f t="shared" ca="1" si="205"/>
        <v>0</v>
      </c>
      <c r="AA222" t="s">
        <v>2</v>
      </c>
      <c r="AB222" s="1">
        <f t="shared" ref="AB222:AF225" ca="1" si="206">IFERROR(T222/SUM($T222:$X222),"")</f>
        <v>0.98121005866539335</v>
      </c>
      <c r="AC222" s="1">
        <f t="shared" ca="1" si="206"/>
        <v>1.8789941334606691E-2</v>
      </c>
      <c r="AD222" s="1">
        <f t="shared" ca="1" si="206"/>
        <v>0</v>
      </c>
      <c r="AE222" s="1">
        <f t="shared" ca="1" si="206"/>
        <v>0</v>
      </c>
      <c r="AF222" s="1">
        <f t="shared" ca="1" si="206"/>
        <v>0</v>
      </c>
      <c r="AI222" t="s">
        <v>2</v>
      </c>
      <c r="AJ222" s="1">
        <f ca="1">IFERROR(AB222,"")</f>
        <v>0.98121005866539335</v>
      </c>
      <c r="AK222" s="1">
        <f ca="1">IF(AC222="","",SUM(AC222:AF222))</f>
        <v>1.8789941334606691E-2</v>
      </c>
      <c r="AL222" s="1">
        <v>0</v>
      </c>
      <c r="AM222" s="1">
        <v>0</v>
      </c>
      <c r="AN222" s="1">
        <v>0</v>
      </c>
      <c r="AQ222" t="s">
        <v>2</v>
      </c>
      <c r="AR222" s="1">
        <f ca="1">IF(AJ222="",AR215,MAX(AJ222,50%))</f>
        <v>0.98121005866539335</v>
      </c>
      <c r="AS222" s="1">
        <f ca="1">IF(AK222="",AS215,MIN(AK222,50%))</f>
        <v>1.8789941334606691E-2</v>
      </c>
      <c r="AT222" s="1">
        <v>0</v>
      </c>
      <c r="AU222" s="1">
        <v>0</v>
      </c>
      <c r="AV222" s="1">
        <v>0</v>
      </c>
      <c r="AY222" t="s">
        <v>2</v>
      </c>
      <c r="AZ222" s="10"/>
      <c r="BA222" s="10">
        <f ca="1">-_xlfn.NORM.S.INV(IF(AS222=0,0.01%,AS222))</f>
        <v>2.0794078165914316</v>
      </c>
      <c r="BB222" s="10"/>
      <c r="BC222" s="10"/>
      <c r="BG222" t="s">
        <v>2</v>
      </c>
      <c r="BH222" s="10"/>
      <c r="BI222" s="10">
        <f ca="1">BA222-$BA$5</f>
        <v>-4.6739540972567717E-2</v>
      </c>
      <c r="BJ222" s="10"/>
      <c r="BK222" s="10"/>
    </row>
    <row r="223" spans="1:64">
      <c r="A223" s="11"/>
      <c r="B223" t="s">
        <v>1</v>
      </c>
      <c r="C223" s="1">
        <v>0</v>
      </c>
      <c r="D223" s="1">
        <f ca="1">(1-F223)/3</f>
        <v>0.12805091938555616</v>
      </c>
      <c r="E223" s="1">
        <f ca="1">(1-F223)/3*2</f>
        <v>0.25610183877111231</v>
      </c>
      <c r="F223" s="1">
        <f ca="1">HLOOKUP(A220,Aibank_part!$2:$7,4,0)</f>
        <v>0.61584724184333151</v>
      </c>
      <c r="G223" s="1">
        <v>0</v>
      </c>
      <c r="H223" s="1">
        <v>0</v>
      </c>
      <c r="K223" t="s">
        <v>1</v>
      </c>
      <c r="L223" s="1">
        <f t="shared" ref="L223:L225" ca="1" si="207">IF(TYPE(D223)=1,IF(D223&gt;100%,100%,IF(D223&lt;0,0,D223)),D223)</f>
        <v>0.12805091938555616</v>
      </c>
      <c r="M223" s="1">
        <f t="shared" ca="1" si="204"/>
        <v>0.25610183877111231</v>
      </c>
      <c r="N223" s="1">
        <f t="shared" ca="1" si="204"/>
        <v>0.61584724184333151</v>
      </c>
      <c r="O223" s="1">
        <f t="shared" si="204"/>
        <v>0</v>
      </c>
      <c r="P223" s="1">
        <f t="shared" si="204"/>
        <v>0</v>
      </c>
      <c r="S223" t="s">
        <v>1</v>
      </c>
      <c r="T223" s="1">
        <f t="shared" ref="T223:T225" ca="1" si="208">IFERROR(L223/SUM($L223:$P223),"")</f>
        <v>0.12805091938555616</v>
      </c>
      <c r="U223" s="1">
        <f t="shared" ca="1" si="205"/>
        <v>0.25610183877111231</v>
      </c>
      <c r="V223" s="1">
        <f t="shared" ca="1" si="205"/>
        <v>0.61584724184333151</v>
      </c>
      <c r="W223" s="1">
        <f t="shared" ca="1" si="205"/>
        <v>0</v>
      </c>
      <c r="X223" s="1">
        <f t="shared" ca="1" si="205"/>
        <v>0</v>
      </c>
      <c r="AA223" t="s">
        <v>1</v>
      </c>
      <c r="AB223" s="1">
        <f t="shared" ca="1" si="206"/>
        <v>0.12805091938555616</v>
      </c>
      <c r="AC223" s="1">
        <f t="shared" ca="1" si="206"/>
        <v>0.25610183877111231</v>
      </c>
      <c r="AD223" s="1">
        <f t="shared" ca="1" si="206"/>
        <v>0.61584724184333151</v>
      </c>
      <c r="AE223" s="1">
        <f t="shared" ca="1" si="206"/>
        <v>0</v>
      </c>
      <c r="AF223" s="1">
        <f t="shared" ca="1" si="206"/>
        <v>0</v>
      </c>
      <c r="AI223" t="s">
        <v>1</v>
      </c>
      <c r="AJ223" s="1">
        <f ca="1">IF(AB223="","",(SUM(AB223)))</f>
        <v>0.12805091938555616</v>
      </c>
      <c r="AK223" s="1">
        <f ca="1">IFERROR(AC223,"")</f>
        <v>0.25610183877111231</v>
      </c>
      <c r="AL223" s="1">
        <f ca="1">IF(AD223="","",(SUM(AD223:AF223)))</f>
        <v>0.61584724184333151</v>
      </c>
      <c r="AM223" s="1">
        <v>0</v>
      </c>
      <c r="AN223" s="1">
        <v>0</v>
      </c>
      <c r="AP223" s="34">
        <f ca="1">IF(AK223&gt;=MAX(AJ223,AL223),0,(MAX(AJ223,AL223)-AK223)/(2*MAX(AJ223,AL223)+MIN(AJ223,AL223)))</f>
        <v>0.26456820685652455</v>
      </c>
      <c r="AQ223" t="s">
        <v>1</v>
      </c>
      <c r="AR223" s="1">
        <f ca="1">IF(AK223="",AR216,AJ223*(1-$AP223))</f>
        <v>9.4172717257390195E-2</v>
      </c>
      <c r="AS223" s="1">
        <f ca="1">IF(AK223="",AS216,AK223+AJ223*$AP223+AL223*$AP223)</f>
        <v>0.45291364137130485</v>
      </c>
      <c r="AT223" s="1">
        <f ca="1">IF(AK223="",AT216,AL223*(1-$AP223))</f>
        <v>0.45291364137130491</v>
      </c>
      <c r="AU223" s="1">
        <v>0</v>
      </c>
      <c r="AV223" s="1">
        <v>0</v>
      </c>
      <c r="AY223" t="s">
        <v>1</v>
      </c>
      <c r="AZ223" s="10">
        <f ca="1">_xlfn.NORM.S.INV(IF(AR223=0,0.01%,AR223))</f>
        <v>-1.3154895279344578</v>
      </c>
      <c r="BA223" s="10"/>
      <c r="BB223" s="10">
        <f ca="1">-_xlfn.NORM.S.INV(IF(AT223=0,0.01%,AT223))</f>
        <v>0.1183033757257709</v>
      </c>
      <c r="BC223" s="10"/>
      <c r="BG223" t="s">
        <v>1</v>
      </c>
      <c r="BH223" s="10">
        <f ca="1">AZ223-$AZ$6</f>
        <v>-0.10007952926233887</v>
      </c>
      <c r="BI223" s="10"/>
      <c r="BJ223" s="10">
        <f ca="1">BB223-$BB$6</f>
        <v>-2.2664751316650106E-2</v>
      </c>
      <c r="BK223" s="10"/>
    </row>
    <row r="224" spans="1:64">
      <c r="A224" s="11"/>
      <c r="B224" t="s">
        <v>0</v>
      </c>
      <c r="C224" s="1">
        <v>0</v>
      </c>
      <c r="D224" s="1">
        <v>0</v>
      </c>
      <c r="E224" s="1">
        <f ca="1">(1-G224)/3</f>
        <v>4.4001462340184726E-2</v>
      </c>
      <c r="F224" s="1">
        <f ca="1">(1-G224)/3*2</f>
        <v>8.8002924680369451E-2</v>
      </c>
      <c r="G224" s="1">
        <f ca="1">HLOOKUP(A220,Aibank_part!$2:$7,5,0)</f>
        <v>0.86799561297944583</v>
      </c>
      <c r="H224" s="1">
        <v>0</v>
      </c>
      <c r="K224" t="s">
        <v>0</v>
      </c>
      <c r="L224" s="1">
        <f t="shared" si="207"/>
        <v>0</v>
      </c>
      <c r="M224" s="1">
        <f t="shared" ca="1" si="204"/>
        <v>4.4001462340184726E-2</v>
      </c>
      <c r="N224" s="1">
        <f t="shared" ca="1" si="204"/>
        <v>8.8002924680369451E-2</v>
      </c>
      <c r="O224" s="1">
        <f t="shared" ca="1" si="204"/>
        <v>0.86799561297944583</v>
      </c>
      <c r="P224" s="1">
        <f t="shared" si="204"/>
        <v>0</v>
      </c>
      <c r="S224" t="s">
        <v>0</v>
      </c>
      <c r="T224" s="1">
        <f t="shared" ca="1" si="208"/>
        <v>0</v>
      </c>
      <c r="U224" s="1">
        <f t="shared" ca="1" si="205"/>
        <v>4.4001462340184726E-2</v>
      </c>
      <c r="V224" s="1">
        <f t="shared" ca="1" si="205"/>
        <v>8.8002924680369451E-2</v>
      </c>
      <c r="W224" s="1">
        <f t="shared" ca="1" si="205"/>
        <v>0.86799561297944583</v>
      </c>
      <c r="X224" s="1">
        <f t="shared" ca="1" si="205"/>
        <v>0</v>
      </c>
      <c r="AA224" t="s">
        <v>0</v>
      </c>
      <c r="AB224" s="1">
        <f t="shared" ca="1" si="206"/>
        <v>0</v>
      </c>
      <c r="AC224" s="1">
        <f t="shared" ca="1" si="206"/>
        <v>4.4001462340184726E-2</v>
      </c>
      <c r="AD224" s="1">
        <f t="shared" ca="1" si="206"/>
        <v>8.8002924680369451E-2</v>
      </c>
      <c r="AE224" s="1">
        <f t="shared" ca="1" si="206"/>
        <v>0.86799561297944583</v>
      </c>
      <c r="AF224" s="1">
        <f t="shared" ca="1" si="206"/>
        <v>0</v>
      </c>
      <c r="AI224" t="s">
        <v>0</v>
      </c>
      <c r="AJ224" s="1">
        <v>0</v>
      </c>
      <c r="AK224" s="1">
        <f ca="1">IF(AC224="","",(SUM(AB224:AC224)))</f>
        <v>4.4001462340184726E-2</v>
      </c>
      <c r="AL224" s="1">
        <f ca="1">IFERROR(AD224,"")</f>
        <v>8.8002924680369451E-2</v>
      </c>
      <c r="AM224" s="1">
        <f ca="1">IF(AE224="","",(SUM(AE224:AF224)))</f>
        <v>0.86799561297944583</v>
      </c>
      <c r="AN224" s="1">
        <v>0</v>
      </c>
      <c r="AP224" s="34">
        <f ca="1">IF(AL224&gt;=MAX(AK224,AM224),0,(MAX(AK224,AM224)-AL224)/(2*MAX(AK224,AM224)+MIN(AK224,AM224)))</f>
        <v>0.43819993948650487</v>
      </c>
      <c r="AQ224" t="s">
        <v>0</v>
      </c>
      <c r="AR224" s="1">
        <v>0</v>
      </c>
      <c r="AS224" s="1">
        <f ca="1">IF(AL224="",AS217,AK224*(1-$AP224))</f>
        <v>2.472002420539806E-2</v>
      </c>
      <c r="AT224" s="1">
        <f ca="1">IF(AL224="",AT217,AL224+AK224*$AP224+AM224*$AP224)</f>
        <v>0.48763998789730101</v>
      </c>
      <c r="AU224" s="1">
        <f ca="1">IF(AL224="",AU217,AM224*(1-$AP224))</f>
        <v>0.48763998789730101</v>
      </c>
      <c r="AV224" s="1">
        <v>0</v>
      </c>
      <c r="AY224" t="s">
        <v>0</v>
      </c>
      <c r="AZ224" s="10"/>
      <c r="BA224" s="10">
        <f ca="1">_xlfn.NORM.S.INV(IF(AS224=0,0.01%,AS224))</f>
        <v>-1.9647770426817361</v>
      </c>
      <c r="BB224" s="10"/>
      <c r="BC224" s="10">
        <f ca="1">-_xlfn.NORM.S.INV(IF(AU224=0,0.01%,AU224))</f>
        <v>3.0986913978756265E-2</v>
      </c>
      <c r="BG224" t="s">
        <v>0</v>
      </c>
      <c r="BH224" s="10"/>
      <c r="BI224" s="10">
        <f ca="1">BA224-$BA$7</f>
        <v>-0.11552389288911757</v>
      </c>
      <c r="BJ224" s="10"/>
      <c r="BK224" s="10">
        <f ca="1">BC224-$BC$7</f>
        <v>-9.3941002612235487E-3</v>
      </c>
    </row>
    <row r="225" spans="1:64">
      <c r="A225" s="11"/>
      <c r="B225" t="s">
        <v>42</v>
      </c>
      <c r="C225" s="1">
        <v>0</v>
      </c>
      <c r="D225" s="1">
        <v>0</v>
      </c>
      <c r="E225" s="1">
        <v>0</v>
      </c>
      <c r="F225" s="1">
        <f ca="1">(1-H225)/3</f>
        <v>2.6861825398883672E-2</v>
      </c>
      <c r="G225" s="1">
        <f ca="1">(1-H225)/3*2</f>
        <v>5.3723650797767343E-2</v>
      </c>
      <c r="H225" s="1">
        <f ca="1">MIN(HLOOKUP(A220,Aibank_part!$2:$7,6,0),1)</f>
        <v>0.91941452380334898</v>
      </c>
      <c r="K225" t="s">
        <v>42</v>
      </c>
      <c r="L225" s="1">
        <f t="shared" si="207"/>
        <v>0</v>
      </c>
      <c r="M225" s="1">
        <f t="shared" si="204"/>
        <v>0</v>
      </c>
      <c r="N225" s="1">
        <f t="shared" ca="1" si="204"/>
        <v>2.6861825398883672E-2</v>
      </c>
      <c r="O225" s="1">
        <f t="shared" ca="1" si="204"/>
        <v>5.3723650797767343E-2</v>
      </c>
      <c r="P225" s="1">
        <f t="shared" ca="1" si="204"/>
        <v>0.91941452380334898</v>
      </c>
      <c r="S225" t="s">
        <v>42</v>
      </c>
      <c r="T225" s="1">
        <f t="shared" ca="1" si="208"/>
        <v>0</v>
      </c>
      <c r="U225" s="1">
        <f t="shared" ca="1" si="205"/>
        <v>0</v>
      </c>
      <c r="V225" s="1">
        <f t="shared" ca="1" si="205"/>
        <v>2.6861825398883672E-2</v>
      </c>
      <c r="W225" s="1">
        <f t="shared" ca="1" si="205"/>
        <v>5.3723650797767343E-2</v>
      </c>
      <c r="X225" s="1">
        <f t="shared" ca="1" si="205"/>
        <v>0.91941452380334898</v>
      </c>
      <c r="AA225" t="s">
        <v>42</v>
      </c>
      <c r="AB225" s="1">
        <f t="shared" ca="1" si="206"/>
        <v>0</v>
      </c>
      <c r="AC225" s="1">
        <f t="shared" ca="1" si="206"/>
        <v>0</v>
      </c>
      <c r="AD225" s="1">
        <f t="shared" ca="1" si="206"/>
        <v>2.6861825398883672E-2</v>
      </c>
      <c r="AE225" s="1">
        <f t="shared" ca="1" si="206"/>
        <v>5.3723650797767343E-2</v>
      </c>
      <c r="AF225" s="1">
        <f t="shared" ca="1" si="206"/>
        <v>0.91941452380334898</v>
      </c>
      <c r="AI225" t="s">
        <v>42</v>
      </c>
      <c r="AJ225" s="1">
        <v>0</v>
      </c>
      <c r="AK225" s="1">
        <v>0</v>
      </c>
      <c r="AL225" s="1">
        <f ca="1">IF(AD225="","",(SUM(AB225:AD225)))</f>
        <v>2.6861825398883672E-2</v>
      </c>
      <c r="AM225" s="1">
        <f ca="1">IFERROR(AE225,"")</f>
        <v>5.3723650797767343E-2</v>
      </c>
      <c r="AN225" s="1">
        <f ca="1">IF(AF225="","",(SUM(AF225)))</f>
        <v>0.91941452380334898</v>
      </c>
      <c r="AP225" s="34">
        <f ca="1">IF(AM225&gt;=MAX(AL225,AN225),0,(MAX(AL225,AN225)-AM225)/(2*MAX(AL225,AN225)+MIN(AL225,AN225)))</f>
        <v>0.46400552499406034</v>
      </c>
      <c r="AQ225" t="s">
        <v>42</v>
      </c>
      <c r="AR225" s="1">
        <v>0</v>
      </c>
      <c r="AS225" s="1">
        <v>0</v>
      </c>
      <c r="AT225" s="1">
        <f ca="1">IF(AM225="",AT218,AL225*(1-$AP225))</f>
        <v>1.4397790002375869E-2</v>
      </c>
      <c r="AU225" s="1">
        <f ca="1">IF(AM225="",AU218,AM225+AL225*$AP225+AN225*$AP225)</f>
        <v>0.49280110499881202</v>
      </c>
      <c r="AV225" s="1">
        <f ca="1">IF(AM225="",AV218,AN225*(1-$AP225))</f>
        <v>0.49280110499881208</v>
      </c>
      <c r="AY225" t="s">
        <v>42</v>
      </c>
      <c r="AZ225" s="10"/>
      <c r="BA225" s="10"/>
      <c r="BB225" s="10">
        <f ca="1">_xlfn.NORM.S.INV(IF(AT225=0,0.01%,AT225))</f>
        <v>-2.1862737968070007</v>
      </c>
      <c r="BC225" s="10"/>
      <c r="BD225" s="10">
        <f ca="1">-_xlfn.NORM.S.INV(IF(AV225=0,0.01%,AV225))</f>
        <v>1.8045933168412392E-2</v>
      </c>
      <c r="BG225" t="s">
        <v>42</v>
      </c>
      <c r="BH225" s="10"/>
      <c r="BI225" s="10"/>
      <c r="BJ225" s="10">
        <f ca="1">BB225-$BB$8</f>
        <v>1.727605285401479E-2</v>
      </c>
      <c r="BK225" s="10"/>
      <c r="BL225" s="10">
        <f ca="1">BD225-$BD$8</f>
        <v>7.7690171549055914E-4</v>
      </c>
    </row>
    <row r="227" spans="1:64">
      <c r="A227" s="9">
        <f ca="1">IF(RIGHT(A220,2)="12",(VALUE(LEFT(A220,4))+1)*100+1,A220+1)</f>
        <v>202009</v>
      </c>
      <c r="J227" s="9">
        <f ca="1">$A227</f>
        <v>202009</v>
      </c>
      <c r="R227" s="9">
        <f ca="1">$A227</f>
        <v>202009</v>
      </c>
      <c r="Z227" s="9">
        <f ca="1">$A227</f>
        <v>202009</v>
      </c>
      <c r="AH227" s="9">
        <f ca="1">$A227</f>
        <v>202009</v>
      </c>
      <c r="AP227" s="9">
        <f ca="1">$A227</f>
        <v>202009</v>
      </c>
      <c r="AX227" s="9">
        <f ca="1">$A227</f>
        <v>202009</v>
      </c>
      <c r="BF227" s="9">
        <f ca="1">$A227</f>
        <v>202009</v>
      </c>
    </row>
    <row r="228" spans="1:64">
      <c r="A228" s="11"/>
      <c r="C228" t="s">
        <v>33</v>
      </c>
      <c r="D228" t="s">
        <v>2</v>
      </c>
      <c r="E228" t="s">
        <v>1</v>
      </c>
      <c r="F228" t="s">
        <v>0</v>
      </c>
      <c r="G228" t="s">
        <v>42</v>
      </c>
      <c r="H228" t="s">
        <v>32</v>
      </c>
      <c r="L228" t="s">
        <v>2</v>
      </c>
      <c r="M228" t="s">
        <v>1</v>
      </c>
      <c r="N228" t="s">
        <v>0</v>
      </c>
      <c r="O228" t="s">
        <v>42</v>
      </c>
      <c r="P228" t="s">
        <v>32</v>
      </c>
      <c r="T228" t="s">
        <v>2</v>
      </c>
      <c r="U228" t="s">
        <v>1</v>
      </c>
      <c r="V228" t="s">
        <v>0</v>
      </c>
      <c r="W228" t="s">
        <v>42</v>
      </c>
      <c r="X228" t="s">
        <v>32</v>
      </c>
      <c r="AB228" t="s">
        <v>2</v>
      </c>
      <c r="AC228" t="s">
        <v>1</v>
      </c>
      <c r="AD228" t="s">
        <v>0</v>
      </c>
      <c r="AE228" t="s">
        <v>42</v>
      </c>
      <c r="AF228" t="s">
        <v>32</v>
      </c>
      <c r="AJ228" t="s">
        <v>2</v>
      </c>
      <c r="AK228" t="s">
        <v>1</v>
      </c>
      <c r="AL228" t="s">
        <v>0</v>
      </c>
      <c r="AM228" t="s">
        <v>42</v>
      </c>
      <c r="AN228" t="s">
        <v>32</v>
      </c>
      <c r="AP228" s="9" t="s">
        <v>72</v>
      </c>
      <c r="AR228" t="s">
        <v>2</v>
      </c>
      <c r="AS228" t="s">
        <v>1</v>
      </c>
      <c r="AT228" t="s">
        <v>0</v>
      </c>
      <c r="AU228" t="s">
        <v>42</v>
      </c>
      <c r="AV228" t="s">
        <v>32</v>
      </c>
      <c r="AZ228" t="s">
        <v>2</v>
      </c>
      <c r="BA228" t="s">
        <v>1</v>
      </c>
      <c r="BB228" t="s">
        <v>0</v>
      </c>
      <c r="BC228" t="s">
        <v>42</v>
      </c>
      <c r="BD228" t="s">
        <v>32</v>
      </c>
      <c r="BG228" s="12">
        <f ca="1">AVERAGE(BH229:BL232)</f>
        <v>-1.6232689534094864E-2</v>
      </c>
      <c r="BH228" t="s">
        <v>2</v>
      </c>
      <c r="BI228" t="s">
        <v>1</v>
      </c>
      <c r="BJ228" t="s">
        <v>0</v>
      </c>
      <c r="BK228" t="s">
        <v>42</v>
      </c>
      <c r="BL228" t="s">
        <v>32</v>
      </c>
    </row>
    <row r="229" spans="1:64">
      <c r="A229" s="11"/>
      <c r="B229" t="s">
        <v>2</v>
      </c>
      <c r="C229" s="1">
        <v>0.05</v>
      </c>
      <c r="D229" s="1">
        <f ca="1">1-C229-E229</f>
        <v>0.93495132735636211</v>
      </c>
      <c r="E229" s="1">
        <f ca="1">HLOOKUP(A227,Aibank_part!$2:$7,3,0)</f>
        <v>1.5048672643637807E-2</v>
      </c>
      <c r="F229" s="1">
        <v>0</v>
      </c>
      <c r="G229" s="1">
        <v>0</v>
      </c>
      <c r="H229" s="1">
        <v>0</v>
      </c>
      <c r="K229" t="s">
        <v>2</v>
      </c>
      <c r="L229" s="1">
        <f ca="1">IF(TYPE(D229)=1,IF(D229&gt;100%,100%,IF(D229&lt;0,0,D229)),D229)</f>
        <v>0.93495132735636211</v>
      </c>
      <c r="M229" s="1">
        <f t="shared" ref="M229:P232" ca="1" si="209">IF(TYPE(E229)=1,IF(E229&gt;100%,100%,IF(E229&lt;0,0,E229)),E229)</f>
        <v>1.5048672643637807E-2</v>
      </c>
      <c r="N229" s="1">
        <f t="shared" si="209"/>
        <v>0</v>
      </c>
      <c r="O229" s="1">
        <f t="shared" si="209"/>
        <v>0</v>
      </c>
      <c r="P229" s="1">
        <f t="shared" si="209"/>
        <v>0</v>
      </c>
      <c r="S229" t="s">
        <v>2</v>
      </c>
      <c r="T229" s="1">
        <f ca="1">IFERROR(L229/SUM($L229:$P229),"")</f>
        <v>0.98415929195406537</v>
      </c>
      <c r="U229" s="1">
        <f t="shared" ref="U229:X232" ca="1" si="210">IFERROR(M229/SUM($L229:$P229),"")</f>
        <v>1.5840708045934536E-2</v>
      </c>
      <c r="V229" s="1">
        <f t="shared" ca="1" si="210"/>
        <v>0</v>
      </c>
      <c r="W229" s="1">
        <f t="shared" ca="1" si="210"/>
        <v>0</v>
      </c>
      <c r="X229" s="1">
        <f t="shared" ca="1" si="210"/>
        <v>0</v>
      </c>
      <c r="AA229" t="s">
        <v>2</v>
      </c>
      <c r="AB229" s="1">
        <f ca="1">IFERROR(T229,"")</f>
        <v>0.98415929195406537</v>
      </c>
      <c r="AC229" s="1">
        <f t="shared" ref="AC229:AF232" ca="1" si="211">IFERROR(U229,"")</f>
        <v>1.5840708045934536E-2</v>
      </c>
      <c r="AD229" s="1">
        <f t="shared" ca="1" si="211"/>
        <v>0</v>
      </c>
      <c r="AE229" s="1">
        <f t="shared" ca="1" si="211"/>
        <v>0</v>
      </c>
      <c r="AF229" s="1">
        <f t="shared" ca="1" si="211"/>
        <v>0</v>
      </c>
      <c r="AI229" t="s">
        <v>2</v>
      </c>
      <c r="AJ229" s="1">
        <f ca="1">IFERROR(AB229,"")</f>
        <v>0.98415929195406537</v>
      </c>
      <c r="AK229" s="1">
        <f ca="1">IF(AC229="","",SUM(AC229:AF229))</f>
        <v>1.5840708045934536E-2</v>
      </c>
      <c r="AL229" s="1">
        <v>0</v>
      </c>
      <c r="AM229" s="1">
        <v>0</v>
      </c>
      <c r="AN229" s="1">
        <v>0</v>
      </c>
      <c r="AQ229" t="s">
        <v>2</v>
      </c>
      <c r="AR229" s="1">
        <f ca="1">IF(AJ229="",AR222,MAX(AJ229,50%))</f>
        <v>0.98415929195406537</v>
      </c>
      <c r="AS229" s="1">
        <f ca="1">IF(AK229="",AS222,MIN(AK229,50%))</f>
        <v>1.5840708045934536E-2</v>
      </c>
      <c r="AT229" s="1">
        <v>0</v>
      </c>
      <c r="AU229" s="1">
        <v>0</v>
      </c>
      <c r="AV229" s="1">
        <v>0</v>
      </c>
      <c r="AW229" s="1"/>
      <c r="AY229" t="s">
        <v>2</v>
      </c>
      <c r="AZ229" s="10"/>
      <c r="BA229" s="10">
        <f ca="1">-_xlfn.NORM.S.INV(IF(AS229=0,0.01%,AS229))</f>
        <v>2.1484072658240478</v>
      </c>
      <c r="BB229" s="10"/>
      <c r="BC229" s="10"/>
      <c r="BG229" t="s">
        <v>2</v>
      </c>
      <c r="BH229" s="10"/>
      <c r="BI229" s="10">
        <f ca="1">BA229-$BA$5</f>
        <v>2.2259908260048533E-2</v>
      </c>
      <c r="BJ229" s="10"/>
      <c r="BK229" s="10"/>
    </row>
    <row r="230" spans="1:64">
      <c r="A230" s="11"/>
      <c r="B230" t="s">
        <v>1</v>
      </c>
      <c r="C230" s="1">
        <v>0</v>
      </c>
      <c r="D230" s="1">
        <f ca="1">(1-F230)/3</f>
        <v>0.12027812319112414</v>
      </c>
      <c r="E230" s="1">
        <f ca="1">(1-F230)/3*2</f>
        <v>0.24055624638224829</v>
      </c>
      <c r="F230" s="1">
        <f ca="1">HLOOKUP(A227,Aibank_part!$2:$7,4,0)</f>
        <v>0.63916563042662755</v>
      </c>
      <c r="G230" s="1">
        <v>0</v>
      </c>
      <c r="H230" s="1">
        <v>0</v>
      </c>
      <c r="K230" t="s">
        <v>1</v>
      </c>
      <c r="L230" s="1">
        <f t="shared" ref="L230:L232" ca="1" si="212">IF(TYPE(D230)=1,IF(D230&gt;100%,100%,IF(D230&lt;0,0,D230)),D230)</f>
        <v>0.12027812319112414</v>
      </c>
      <c r="M230" s="1">
        <f t="shared" ca="1" si="209"/>
        <v>0.24055624638224829</v>
      </c>
      <c r="N230" s="1">
        <f t="shared" ca="1" si="209"/>
        <v>0.63916563042662755</v>
      </c>
      <c r="O230" s="1">
        <f t="shared" si="209"/>
        <v>0</v>
      </c>
      <c r="P230" s="1">
        <f t="shared" si="209"/>
        <v>0</v>
      </c>
      <c r="S230" t="s">
        <v>1</v>
      </c>
      <c r="T230" s="1">
        <f t="shared" ref="T230:T232" ca="1" si="213">IFERROR(L230/SUM($L230:$P230),"")</f>
        <v>0.12027812319112414</v>
      </c>
      <c r="U230" s="1">
        <f t="shared" ca="1" si="210"/>
        <v>0.24055624638224829</v>
      </c>
      <c r="V230" s="1">
        <f t="shared" ca="1" si="210"/>
        <v>0.63916563042662755</v>
      </c>
      <c r="W230" s="1">
        <f t="shared" ca="1" si="210"/>
        <v>0</v>
      </c>
      <c r="X230" s="1">
        <f t="shared" ca="1" si="210"/>
        <v>0</v>
      </c>
      <c r="AA230" t="s">
        <v>1</v>
      </c>
      <c r="AB230" s="1">
        <f t="shared" ref="AB230:AB232" ca="1" si="214">IFERROR(T230,"")</f>
        <v>0.12027812319112414</v>
      </c>
      <c r="AC230" s="1">
        <f t="shared" ca="1" si="211"/>
        <v>0.24055624638224829</v>
      </c>
      <c r="AD230" s="1">
        <f t="shared" ca="1" si="211"/>
        <v>0.63916563042662755</v>
      </c>
      <c r="AE230" s="1">
        <f t="shared" ca="1" si="211"/>
        <v>0</v>
      </c>
      <c r="AF230" s="1">
        <f t="shared" ca="1" si="211"/>
        <v>0</v>
      </c>
      <c r="AI230" t="s">
        <v>1</v>
      </c>
      <c r="AJ230" s="1">
        <f ca="1">IF(AB230="","",(SUM(AB230)))</f>
        <v>0.12027812319112414</v>
      </c>
      <c r="AK230" s="1">
        <f ca="1">IFERROR(AC230,"")</f>
        <v>0.24055624638224829</v>
      </c>
      <c r="AL230" s="1">
        <f ca="1">IF(AD230="","",(SUM(AD230:AF230)))</f>
        <v>0.63916563042662755</v>
      </c>
      <c r="AM230" s="1">
        <v>0</v>
      </c>
      <c r="AN230" s="1">
        <v>0</v>
      </c>
      <c r="AP230" s="34">
        <f ca="1">IF(AK230&gt;=MAX(AJ230,AL230),0,(MAX(AJ230,AL230)-AK230)/(2*MAX(AJ230,AL230)+MIN(AJ230,AL230)))</f>
        <v>0.28500408233477936</v>
      </c>
      <c r="AQ230" t="s">
        <v>1</v>
      </c>
      <c r="AR230" s="1">
        <f ca="1">IF(AK230="",AR223,AJ230*(1-$AP230))</f>
        <v>8.5998367066088266E-2</v>
      </c>
      <c r="AS230" s="1">
        <f ca="1">IF(AK230="",AS223,AK230+AJ230*$AP230+AL230*$AP230)</f>
        <v>0.45700081646695589</v>
      </c>
      <c r="AT230" s="1">
        <f ca="1">IF(AK230="",AT223,AL230*(1-$AP230))</f>
        <v>0.45700081646695584</v>
      </c>
      <c r="AU230" s="1">
        <v>0</v>
      </c>
      <c r="AV230" s="1">
        <v>0</v>
      </c>
      <c r="AW230" s="1"/>
      <c r="AY230" t="s">
        <v>1</v>
      </c>
      <c r="AZ230" s="10">
        <f ca="1">_xlfn.NORM.S.INV(IF(AR230=0,0.01%,AR230))</f>
        <v>-1.3658159649706936</v>
      </c>
      <c r="BA230" s="10"/>
      <c r="BB230" s="10">
        <f ca="1">-_xlfn.NORM.S.INV(IF(AT230=0,0.01%,AT230))</f>
        <v>0.10799251086091168</v>
      </c>
      <c r="BC230" s="10"/>
      <c r="BG230" t="s">
        <v>1</v>
      </c>
      <c r="BH230" s="10">
        <f ca="1">AZ230-$AZ$6</f>
        <v>-0.15040596629857461</v>
      </c>
      <c r="BI230" s="10"/>
      <c r="BJ230" s="10">
        <f ca="1">BB230-$BB$6</f>
        <v>-3.2975616181509335E-2</v>
      </c>
      <c r="BK230" s="10"/>
    </row>
    <row r="231" spans="1:64">
      <c r="A231" s="11"/>
      <c r="B231" t="s">
        <v>0</v>
      </c>
      <c r="C231" s="1">
        <v>0</v>
      </c>
      <c r="D231" s="1">
        <v>0</v>
      </c>
      <c r="E231" s="1">
        <f ca="1">(1-G231)/3</f>
        <v>4.5545293504556827E-2</v>
      </c>
      <c r="F231" s="1">
        <f ca="1">(1-G231)/3*2</f>
        <v>9.1090587009113655E-2</v>
      </c>
      <c r="G231" s="1">
        <f ca="1">HLOOKUP(A227,Aibank_part!$2:$7,5,0)</f>
        <v>0.86336411948632952</v>
      </c>
      <c r="H231" s="1">
        <v>0</v>
      </c>
      <c r="K231" t="s">
        <v>0</v>
      </c>
      <c r="L231" s="1">
        <f t="shared" si="212"/>
        <v>0</v>
      </c>
      <c r="M231" s="1">
        <f t="shared" ca="1" si="209"/>
        <v>4.5545293504556827E-2</v>
      </c>
      <c r="N231" s="1">
        <f t="shared" ca="1" si="209"/>
        <v>9.1090587009113655E-2</v>
      </c>
      <c r="O231" s="1">
        <f t="shared" ca="1" si="209"/>
        <v>0.86336411948632952</v>
      </c>
      <c r="P231" s="1">
        <f t="shared" si="209"/>
        <v>0</v>
      </c>
      <c r="S231" t="s">
        <v>0</v>
      </c>
      <c r="T231" s="1">
        <f t="shared" ca="1" si="213"/>
        <v>0</v>
      </c>
      <c r="U231" s="1">
        <f t="shared" ca="1" si="210"/>
        <v>4.5545293504556827E-2</v>
      </c>
      <c r="V231" s="1">
        <f t="shared" ca="1" si="210"/>
        <v>9.1090587009113655E-2</v>
      </c>
      <c r="W231" s="1">
        <f t="shared" ca="1" si="210"/>
        <v>0.86336411948632952</v>
      </c>
      <c r="X231" s="1">
        <f t="shared" ca="1" si="210"/>
        <v>0</v>
      </c>
      <c r="AA231" t="s">
        <v>0</v>
      </c>
      <c r="AB231" s="1">
        <f t="shared" ca="1" si="214"/>
        <v>0</v>
      </c>
      <c r="AC231" s="1">
        <f t="shared" ca="1" si="211"/>
        <v>4.5545293504556827E-2</v>
      </c>
      <c r="AD231" s="1">
        <f t="shared" ca="1" si="211"/>
        <v>9.1090587009113655E-2</v>
      </c>
      <c r="AE231" s="1">
        <f t="shared" ca="1" si="211"/>
        <v>0.86336411948632952</v>
      </c>
      <c r="AF231" s="1">
        <f t="shared" ca="1" si="211"/>
        <v>0</v>
      </c>
      <c r="AI231" t="s">
        <v>0</v>
      </c>
      <c r="AJ231" s="1">
        <v>0</v>
      </c>
      <c r="AK231" s="1">
        <f ca="1">IF(AC231="","",(SUM(AB231:AC231)))</f>
        <v>4.5545293504556827E-2</v>
      </c>
      <c r="AL231" s="1">
        <f ca="1">IFERROR(AD231,"")</f>
        <v>9.1090587009113655E-2</v>
      </c>
      <c r="AM231" s="1">
        <f ca="1">IF(AE231="","",(SUM(AE231:AF231)))</f>
        <v>0.86336411948632952</v>
      </c>
      <c r="AN231" s="1">
        <v>0</v>
      </c>
      <c r="AP231" s="34">
        <f ca="1">IF(AL231&gt;=MAX(AK231,AM231),0,(MAX(AK231,AM231)-AL231)/(2*MAX(AK231,AM231)+MIN(AK231,AM231)))</f>
        <v>0.43575301347403272</v>
      </c>
      <c r="AQ231" t="s">
        <v>0</v>
      </c>
      <c r="AR231" s="1">
        <v>0</v>
      </c>
      <c r="AS231" s="1">
        <f ca="1">IF(AL231="",AS224,AK231*(1-$AP231))</f>
        <v>2.5698794610386901E-2</v>
      </c>
      <c r="AT231" s="1">
        <f ca="1">IF(AL231="",AT224,AL231+AK231*$AP231+AM231*$AP231)</f>
        <v>0.48715060269480648</v>
      </c>
      <c r="AU231" s="1">
        <f ca="1">IF(AL231="",AU224,AM231*(1-$AP231))</f>
        <v>0.48715060269480659</v>
      </c>
      <c r="AV231" s="1">
        <v>0</v>
      </c>
      <c r="AW231" s="1"/>
      <c r="AY231" t="s">
        <v>0</v>
      </c>
      <c r="AZ231" s="10"/>
      <c r="BA231" s="10">
        <f ca="1">_xlfn.NORM.S.INV(IF(AS231=0,0.01%,AS231))</f>
        <v>-1.94814522084624</v>
      </c>
      <c r="BB231" s="10"/>
      <c r="BC231" s="10">
        <f ca="1">-_xlfn.NORM.S.INV(IF(AU231=0,0.01%,AU231))</f>
        <v>3.2214233486806125E-2</v>
      </c>
      <c r="BG231" t="s">
        <v>0</v>
      </c>
      <c r="BH231" s="10"/>
      <c r="BI231" s="10">
        <f ca="1">BA231-$BA$7</f>
        <v>-9.8892071053621411E-2</v>
      </c>
      <c r="BJ231" s="10"/>
      <c r="BK231" s="10">
        <f ca="1">BC231-$BC$7</f>
        <v>-8.1667807531736886E-3</v>
      </c>
    </row>
    <row r="232" spans="1:64">
      <c r="A232" s="11"/>
      <c r="B232" t="s">
        <v>42</v>
      </c>
      <c r="C232" s="1">
        <v>0</v>
      </c>
      <c r="D232" s="1">
        <v>0</v>
      </c>
      <c r="E232" s="1">
        <v>0</v>
      </c>
      <c r="F232" s="1">
        <f ca="1">(1-H232)/3</f>
        <v>3.6134075163705405E-2</v>
      </c>
      <c r="G232" s="1">
        <f ca="1">(1-H232)/3*2</f>
        <v>7.226815032741081E-2</v>
      </c>
      <c r="H232" s="1">
        <f ca="1">MIN(HLOOKUP(A227,Aibank_part!$2:$7,6,0),1)</f>
        <v>0.89159777450888378</v>
      </c>
      <c r="K232" t="s">
        <v>42</v>
      </c>
      <c r="L232" s="1">
        <f t="shared" si="212"/>
        <v>0</v>
      </c>
      <c r="M232" s="1">
        <f t="shared" si="209"/>
        <v>0</v>
      </c>
      <c r="N232" s="1">
        <f t="shared" ca="1" si="209"/>
        <v>3.6134075163705405E-2</v>
      </c>
      <c r="O232" s="1">
        <f t="shared" ca="1" si="209"/>
        <v>7.226815032741081E-2</v>
      </c>
      <c r="P232" s="1">
        <f t="shared" ca="1" si="209"/>
        <v>0.89159777450888378</v>
      </c>
      <c r="S232" t="s">
        <v>42</v>
      </c>
      <c r="T232" s="1">
        <f t="shared" ca="1" si="213"/>
        <v>0</v>
      </c>
      <c r="U232" s="1">
        <f t="shared" ca="1" si="210"/>
        <v>0</v>
      </c>
      <c r="V232" s="1">
        <f t="shared" ca="1" si="210"/>
        <v>3.6134075163705405E-2</v>
      </c>
      <c r="W232" s="1">
        <f t="shared" ca="1" si="210"/>
        <v>7.226815032741081E-2</v>
      </c>
      <c r="X232" s="1">
        <f t="shared" ca="1" si="210"/>
        <v>0.89159777450888378</v>
      </c>
      <c r="AA232" t="s">
        <v>42</v>
      </c>
      <c r="AB232" s="1">
        <f t="shared" ca="1" si="214"/>
        <v>0</v>
      </c>
      <c r="AC232" s="1">
        <f t="shared" ca="1" si="211"/>
        <v>0</v>
      </c>
      <c r="AD232" s="1">
        <f t="shared" ca="1" si="211"/>
        <v>3.6134075163705405E-2</v>
      </c>
      <c r="AE232" s="1">
        <f t="shared" ca="1" si="211"/>
        <v>7.226815032741081E-2</v>
      </c>
      <c r="AF232" s="1">
        <f t="shared" ca="1" si="211"/>
        <v>0.89159777450888378</v>
      </c>
      <c r="AI232" t="s">
        <v>42</v>
      </c>
      <c r="AJ232" s="1">
        <v>0</v>
      </c>
      <c r="AK232" s="1">
        <v>0</v>
      </c>
      <c r="AL232" s="1">
        <f ca="1">IF(AD232="","",(SUM(AB232:AD232)))</f>
        <v>3.6134075163705405E-2</v>
      </c>
      <c r="AM232" s="1">
        <f ca="1">IFERROR(AE232,"")</f>
        <v>7.226815032741081E-2</v>
      </c>
      <c r="AN232" s="1">
        <f ca="1">IF(AF232="","",(SUM(AF232)))</f>
        <v>0.89159777450888378</v>
      </c>
      <c r="AP232" s="34">
        <f ca="1">IF(AM232&gt;=MAX(AL232,AN232),0,(MAX(AL232,AN232)-AM232)/(2*MAX(AL232,AN232)+MIN(AL232,AN232)))</f>
        <v>0.45034699226100611</v>
      </c>
      <c r="AQ232" t="s">
        <v>42</v>
      </c>
      <c r="AR232" s="1">
        <v>0</v>
      </c>
      <c r="AS232" s="1">
        <v>0</v>
      </c>
      <c r="AT232" s="1">
        <f ca="1">IF(AM232="",AT225,AL232*(1-$AP232))</f>
        <v>1.9861203095597552E-2</v>
      </c>
      <c r="AU232" s="1">
        <f ca="1">IF(AM232="",AU225,AM232+AL232*$AP232+AN232*$AP232)</f>
        <v>0.49006939845220121</v>
      </c>
      <c r="AV232" s="1">
        <f ca="1">IF(AM232="",AV225,AN232*(1-$AP232))</f>
        <v>0.49006939845220115</v>
      </c>
      <c r="AW232" s="1"/>
      <c r="AY232" t="s">
        <v>42</v>
      </c>
      <c r="AZ232" s="10"/>
      <c r="BA232" s="10"/>
      <c r="BB232" s="10">
        <f ca="1">_xlfn.NORM.S.INV(IF(AT232=0,0.01%,AT232))</f>
        <v>-2.0566240167648306</v>
      </c>
      <c r="BC232" s="10"/>
      <c r="BD232" s="10">
        <f ca="1">-_xlfn.NORM.S.INV(IF(AV232=0,0.01%,AV232))</f>
        <v>2.4894897844903435E-2</v>
      </c>
      <c r="BG232" t="s">
        <v>42</v>
      </c>
      <c r="BH232" s="10"/>
      <c r="BI232" s="10"/>
      <c r="BJ232" s="10">
        <f ca="1">BB232-$BB$8</f>
        <v>0.14692583289618488</v>
      </c>
      <c r="BK232" s="10"/>
      <c r="BL232" s="10">
        <f ca="1">BD232-$BD$8</f>
        <v>7.6258663919816019E-3</v>
      </c>
    </row>
  </sheetData>
  <mergeCells count="13">
    <mergeCell ref="AP1:AV1"/>
    <mergeCell ref="AX1:BD1"/>
    <mergeCell ref="BF1:BL1"/>
    <mergeCell ref="A1:H1"/>
    <mergeCell ref="J1:P1"/>
    <mergeCell ref="R1:X1"/>
    <mergeCell ref="Z1:AF1"/>
    <mergeCell ref="AH1:AN1"/>
    <mergeCell ref="BN1:BT1"/>
    <mergeCell ref="BV1:CB1"/>
    <mergeCell ref="CD1:CJ1"/>
    <mergeCell ref="CL1:CR1"/>
    <mergeCell ref="CT1:CZ1"/>
  </mergeCells>
  <conditionalFormatting sqref="BG102">
    <cfRule type="cellIs" dxfId="130" priority="63" operator="greaterThan">
      <formula>0</formula>
    </cfRule>
    <cfRule type="cellIs" dxfId="129" priority="64" operator="lessThan">
      <formula>0</formula>
    </cfRule>
  </conditionalFormatting>
  <conditionalFormatting sqref="BG109">
    <cfRule type="cellIs" dxfId="128" priority="61" operator="greaterThan">
      <formula>0</formula>
    </cfRule>
    <cfRule type="cellIs" dxfId="127" priority="62" operator="lessThan">
      <formula>0</formula>
    </cfRule>
  </conditionalFormatting>
  <conditionalFormatting sqref="BG116">
    <cfRule type="cellIs" dxfId="126" priority="59" operator="greaterThan">
      <formula>0</formula>
    </cfRule>
    <cfRule type="cellIs" dxfId="125" priority="60" operator="lessThan">
      <formula>0</formula>
    </cfRule>
  </conditionalFormatting>
  <conditionalFormatting sqref="BG123">
    <cfRule type="cellIs" dxfId="124" priority="57" operator="greaterThan">
      <formula>0</formula>
    </cfRule>
    <cfRule type="cellIs" dxfId="123" priority="58" operator="lessThan">
      <formula>0</formula>
    </cfRule>
  </conditionalFormatting>
  <conditionalFormatting sqref="BG130">
    <cfRule type="cellIs" dxfId="122" priority="55" operator="greaterThan">
      <formula>0</formula>
    </cfRule>
    <cfRule type="cellIs" dxfId="121" priority="56" operator="lessThan">
      <formula>0</formula>
    </cfRule>
  </conditionalFormatting>
  <conditionalFormatting sqref="BG144">
    <cfRule type="cellIs" dxfId="120" priority="53" operator="greaterThan">
      <formula>0</formula>
    </cfRule>
    <cfRule type="cellIs" dxfId="119" priority="54" operator="lessThan">
      <formula>0</formula>
    </cfRule>
  </conditionalFormatting>
  <conditionalFormatting sqref="BG151">
    <cfRule type="cellIs" dxfId="118" priority="51" operator="greaterThan">
      <formula>0</formula>
    </cfRule>
    <cfRule type="cellIs" dxfId="117" priority="52" operator="lessThan">
      <formula>0</formula>
    </cfRule>
  </conditionalFormatting>
  <conditionalFormatting sqref="BG165">
    <cfRule type="cellIs" dxfId="116" priority="49" operator="greaterThan">
      <formula>0</formula>
    </cfRule>
    <cfRule type="cellIs" dxfId="115" priority="50" operator="lessThan">
      <formula>0</formula>
    </cfRule>
  </conditionalFormatting>
  <conditionalFormatting sqref="BG172">
    <cfRule type="cellIs" dxfId="114" priority="47" operator="greaterThan">
      <formula>0</formula>
    </cfRule>
    <cfRule type="cellIs" dxfId="113" priority="48" operator="lessThan">
      <formula>0</formula>
    </cfRule>
  </conditionalFormatting>
  <conditionalFormatting sqref="BG95">
    <cfRule type="cellIs" dxfId="112" priority="45" operator="greaterThan">
      <formula>0</formula>
    </cfRule>
    <cfRule type="cellIs" dxfId="111" priority="46" operator="lessThan">
      <formula>0</formula>
    </cfRule>
  </conditionalFormatting>
  <conditionalFormatting sqref="BG186">
    <cfRule type="cellIs" dxfId="110" priority="43" operator="greaterThan">
      <formula>0</formula>
    </cfRule>
    <cfRule type="cellIs" dxfId="109" priority="44" operator="lessThan">
      <formula>0</formula>
    </cfRule>
  </conditionalFormatting>
  <conditionalFormatting sqref="BG193">
    <cfRule type="cellIs" dxfId="108" priority="41" operator="greaterThan">
      <formula>0</formula>
    </cfRule>
    <cfRule type="cellIs" dxfId="107" priority="42" operator="lessThan">
      <formula>0</formula>
    </cfRule>
  </conditionalFormatting>
  <conditionalFormatting sqref="BG200">
    <cfRule type="cellIs" dxfId="106" priority="39" operator="greaterThan">
      <formula>0</formula>
    </cfRule>
    <cfRule type="cellIs" dxfId="105" priority="40" operator="lessThan">
      <formula>0</formula>
    </cfRule>
  </conditionalFormatting>
  <conditionalFormatting sqref="BG207">
    <cfRule type="cellIs" dxfId="104" priority="37" operator="greaterThan">
      <formula>0</formula>
    </cfRule>
    <cfRule type="cellIs" dxfId="103" priority="38" operator="lessThan">
      <formula>0</formula>
    </cfRule>
  </conditionalFormatting>
  <conditionalFormatting sqref="BG214">
    <cfRule type="cellIs" dxfId="102" priority="35" operator="greaterThan">
      <formula>0</formula>
    </cfRule>
    <cfRule type="cellIs" dxfId="101" priority="36" operator="lessThan">
      <formula>0</formula>
    </cfRule>
  </conditionalFormatting>
  <conditionalFormatting sqref="BG228">
    <cfRule type="cellIs" dxfId="100" priority="33" operator="greaterThan">
      <formula>0</formula>
    </cfRule>
    <cfRule type="cellIs" dxfId="99" priority="34" operator="lessThan">
      <formula>0</formula>
    </cfRule>
  </conditionalFormatting>
  <conditionalFormatting sqref="BG179">
    <cfRule type="cellIs" dxfId="98" priority="25" operator="greaterThan">
      <formula>0</formula>
    </cfRule>
    <cfRule type="cellIs" dxfId="97" priority="26" operator="lessThan">
      <formula>0</formula>
    </cfRule>
  </conditionalFormatting>
  <conditionalFormatting sqref="BG53">
    <cfRule type="cellIs" dxfId="96" priority="11" operator="greaterThan">
      <formula>0</formula>
    </cfRule>
    <cfRule type="cellIs" dxfId="95" priority="12" operator="lessThan">
      <formula>0</formula>
    </cfRule>
  </conditionalFormatting>
  <conditionalFormatting sqref="BG74">
    <cfRule type="cellIs" dxfId="94" priority="9" operator="greaterThan">
      <formula>0</formula>
    </cfRule>
    <cfRule type="cellIs" dxfId="93" priority="10" operator="lessThan">
      <formula>0</formula>
    </cfRule>
  </conditionalFormatting>
  <conditionalFormatting sqref="BG137">
    <cfRule type="cellIs" dxfId="92" priority="7" operator="greaterThan">
      <formula>0</formula>
    </cfRule>
    <cfRule type="cellIs" dxfId="91" priority="8" operator="lessThan">
      <formula>0</formula>
    </cfRule>
  </conditionalFormatting>
  <conditionalFormatting sqref="BG158">
    <cfRule type="cellIs" dxfId="90" priority="5" operator="greaterThan">
      <formula>0</formula>
    </cfRule>
    <cfRule type="cellIs" dxfId="89" priority="6" operator="lessThan">
      <formula>0</formula>
    </cfRule>
  </conditionalFormatting>
  <conditionalFormatting sqref="BG221">
    <cfRule type="cellIs" dxfId="88" priority="3" operator="greaterThan">
      <formula>0</formula>
    </cfRule>
    <cfRule type="cellIs" dxfId="87" priority="4" operator="lessThan">
      <formula>0</formula>
    </cfRule>
  </conditionalFormatting>
  <conditionalFormatting sqref="BG11">
    <cfRule type="cellIs" dxfId="86" priority="83" operator="greaterThan">
      <formula>0</formula>
    </cfRule>
    <cfRule type="cellIs" dxfId="85" priority="84" operator="lessThan">
      <formula>0</formula>
    </cfRule>
  </conditionalFormatting>
  <conditionalFormatting sqref="BG46">
    <cfRule type="cellIs" dxfId="84" priority="73" operator="greaterThan">
      <formula>0</formula>
    </cfRule>
    <cfRule type="cellIs" dxfId="83" priority="74" operator="lessThan">
      <formula>0</formula>
    </cfRule>
  </conditionalFormatting>
  <conditionalFormatting sqref="BG60">
    <cfRule type="cellIs" dxfId="82" priority="71" operator="greaterThan">
      <formula>0</formula>
    </cfRule>
    <cfRule type="cellIs" dxfId="81" priority="72" operator="lessThan">
      <formula>0</formula>
    </cfRule>
  </conditionalFormatting>
  <conditionalFormatting sqref="BG67">
    <cfRule type="cellIs" dxfId="80" priority="69" operator="greaterThan">
      <formula>0</formula>
    </cfRule>
    <cfRule type="cellIs" dxfId="79" priority="70" operator="lessThan">
      <formula>0</formula>
    </cfRule>
  </conditionalFormatting>
  <conditionalFormatting sqref="BG81">
    <cfRule type="cellIs" dxfId="78" priority="67" operator="greaterThan">
      <formula>0</formula>
    </cfRule>
    <cfRule type="cellIs" dxfId="77" priority="68" operator="lessThan">
      <formula>0</formula>
    </cfRule>
  </conditionalFormatting>
  <conditionalFormatting sqref="BG88">
    <cfRule type="cellIs" dxfId="76" priority="65" operator="greaterThan">
      <formula>0</formula>
    </cfRule>
    <cfRule type="cellIs" dxfId="75" priority="66" operator="lessThan">
      <formula>0</formula>
    </cfRule>
  </conditionalFormatting>
  <conditionalFormatting sqref="BG18">
    <cfRule type="cellIs" dxfId="74" priority="81" operator="greaterThan">
      <formula>0</formula>
    </cfRule>
    <cfRule type="cellIs" dxfId="73" priority="82" operator="lessThan">
      <formula>0</formula>
    </cfRule>
  </conditionalFormatting>
  <conditionalFormatting sqref="BG25">
    <cfRule type="cellIs" dxfId="72" priority="79" operator="greaterThan">
      <formula>0</formula>
    </cfRule>
    <cfRule type="cellIs" dxfId="71" priority="80" operator="lessThan">
      <formula>0</formula>
    </cfRule>
  </conditionalFormatting>
  <conditionalFormatting sqref="BG32">
    <cfRule type="cellIs" dxfId="70" priority="77" operator="greaterThan">
      <formula>0</formula>
    </cfRule>
    <cfRule type="cellIs" dxfId="69" priority="78" operator="lessThan">
      <formula>0</formula>
    </cfRule>
  </conditionalFormatting>
  <conditionalFormatting sqref="BG39">
    <cfRule type="cellIs" dxfId="68" priority="75" operator="greaterThan">
      <formula>0</formula>
    </cfRule>
    <cfRule type="cellIs" dxfId="67" priority="7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F626-D3B5-443F-83BF-7EE67DA5C8E1}">
  <sheetPr>
    <tabColor theme="9" tint="-0.249977111117893"/>
  </sheetPr>
  <dimension ref="A1:CZ120"/>
  <sheetViews>
    <sheetView topLeftCell="BX1" workbookViewId="0">
      <pane ySplit="9" topLeftCell="A10" activePane="bottomLeft" state="frozen"/>
      <selection activeCell="X1" sqref="X1"/>
      <selection pane="bottomLeft" activeCell="CI15" sqref="CI15"/>
    </sheetView>
  </sheetViews>
  <sheetFormatPr defaultRowHeight="15"/>
  <cols>
    <col min="1" max="1" width="9.140625" style="9"/>
    <col min="10" max="10" width="9.140625" style="9"/>
    <col min="18" max="18" width="9.140625" style="9"/>
    <col min="26" max="26" width="9.140625" style="9"/>
    <col min="34" max="34" width="9.140625" style="9"/>
    <col min="42" max="42" width="9.140625" style="9"/>
    <col min="50" max="50" width="9.140625" style="9"/>
    <col min="58" max="58" width="9.140625" style="9"/>
  </cols>
  <sheetData>
    <row r="1" spans="1:104">
      <c r="A1" s="80" t="s">
        <v>36</v>
      </c>
      <c r="B1" s="80"/>
      <c r="C1" s="80"/>
      <c r="D1" s="80"/>
      <c r="E1" s="80"/>
      <c r="F1" s="80"/>
      <c r="G1" s="80"/>
      <c r="H1" s="80"/>
      <c r="J1" s="80" t="s">
        <v>75</v>
      </c>
      <c r="K1" s="80"/>
      <c r="L1" s="80"/>
      <c r="M1" s="80"/>
      <c r="N1" s="80"/>
      <c r="O1" s="80"/>
      <c r="P1" s="80"/>
      <c r="R1" s="80" t="s">
        <v>35</v>
      </c>
      <c r="S1" s="80"/>
      <c r="T1" s="80"/>
      <c r="U1" s="80"/>
      <c r="V1" s="80"/>
      <c r="W1" s="80"/>
      <c r="X1" s="80"/>
      <c r="Z1" s="80" t="s">
        <v>69</v>
      </c>
      <c r="AA1" s="80"/>
      <c r="AB1" s="80"/>
      <c r="AC1" s="80"/>
      <c r="AD1" s="80"/>
      <c r="AE1" s="80"/>
      <c r="AF1" s="80"/>
      <c r="AH1" s="80" t="s">
        <v>71</v>
      </c>
      <c r="AI1" s="80"/>
      <c r="AJ1" s="80"/>
      <c r="AK1" s="80"/>
      <c r="AL1" s="80"/>
      <c r="AM1" s="80"/>
      <c r="AN1" s="80"/>
      <c r="AP1" s="80" t="s">
        <v>70</v>
      </c>
      <c r="AQ1" s="80"/>
      <c r="AR1" s="80"/>
      <c r="AS1" s="80"/>
      <c r="AT1" s="80"/>
      <c r="AU1" s="80"/>
      <c r="AV1" s="80"/>
      <c r="AX1" s="81" t="s">
        <v>73</v>
      </c>
      <c r="AY1" s="81"/>
      <c r="AZ1" s="81"/>
      <c r="BA1" s="81"/>
      <c r="BB1" s="81"/>
      <c r="BC1" s="81"/>
      <c r="BD1" s="81"/>
      <c r="BF1" s="81" t="s">
        <v>74</v>
      </c>
      <c r="BG1" s="81"/>
      <c r="BH1" s="81"/>
      <c r="BI1" s="81"/>
      <c r="BJ1" s="81"/>
      <c r="BK1" s="81"/>
      <c r="BL1" s="81"/>
      <c r="BN1" s="82" t="s">
        <v>170</v>
      </c>
      <c r="BO1" s="82"/>
      <c r="BP1" s="82"/>
      <c r="BQ1" s="82"/>
      <c r="BR1" s="82"/>
      <c r="BS1" s="82"/>
      <c r="BT1" s="82"/>
      <c r="BV1" s="82" t="s">
        <v>171</v>
      </c>
      <c r="BW1" s="82"/>
      <c r="BX1" s="82"/>
      <c r="BY1" s="82"/>
      <c r="BZ1" s="82"/>
      <c r="CA1" s="82"/>
      <c r="CB1" s="82"/>
      <c r="CD1" s="83" t="s">
        <v>173</v>
      </c>
      <c r="CE1" s="83"/>
      <c r="CF1" s="83"/>
      <c r="CG1" s="83"/>
      <c r="CH1" s="83"/>
      <c r="CI1" s="83"/>
      <c r="CJ1" s="83"/>
      <c r="CL1" s="83" t="s">
        <v>174</v>
      </c>
      <c r="CM1" s="83"/>
      <c r="CN1" s="83"/>
      <c r="CO1" s="83"/>
      <c r="CP1" s="83"/>
      <c r="CQ1" s="83"/>
      <c r="CR1" s="83"/>
      <c r="CT1" s="83" t="s">
        <v>172</v>
      </c>
      <c r="CU1" s="83"/>
      <c r="CV1" s="83"/>
      <c r="CW1" s="83"/>
      <c r="CX1" s="83"/>
      <c r="CY1" s="83"/>
      <c r="CZ1" s="83"/>
    </row>
    <row r="3" spans="1:104">
      <c r="A3" s="9" t="s">
        <v>34</v>
      </c>
      <c r="J3" s="9" t="str">
        <f>$A3</f>
        <v>Average</v>
      </c>
      <c r="R3" s="9" t="str">
        <f>$A3</f>
        <v>Average</v>
      </c>
      <c r="Z3" s="9" t="str">
        <f>$A3</f>
        <v>Average</v>
      </c>
      <c r="AH3" s="9" t="str">
        <f>$A3</f>
        <v>Average</v>
      </c>
      <c r="AP3" s="9" t="str">
        <f>$A3</f>
        <v>Average</v>
      </c>
      <c r="AX3" s="9" t="str">
        <f>$A3</f>
        <v>Average</v>
      </c>
      <c r="BJ3" t="s">
        <v>81</v>
      </c>
      <c r="BK3" t="s">
        <v>82</v>
      </c>
    </row>
    <row r="4" spans="1:104">
      <c r="AJ4" t="s">
        <v>2</v>
      </c>
      <c r="AK4" t="s">
        <v>1</v>
      </c>
      <c r="AL4" t="s">
        <v>0</v>
      </c>
      <c r="AM4" t="s">
        <v>42</v>
      </c>
      <c r="AN4" t="s">
        <v>32</v>
      </c>
      <c r="AP4" s="9" t="s">
        <v>72</v>
      </c>
      <c r="AR4" t="s">
        <v>2</v>
      </c>
      <c r="AS4" t="s">
        <v>1</v>
      </c>
      <c r="AT4" t="s">
        <v>0</v>
      </c>
      <c r="AU4" t="s">
        <v>42</v>
      </c>
      <c r="AV4" t="s">
        <v>32</v>
      </c>
      <c r="AZ4" t="s">
        <v>2</v>
      </c>
      <c r="BA4" t="s">
        <v>1</v>
      </c>
      <c r="BB4" t="s">
        <v>0</v>
      </c>
      <c r="BC4" t="s">
        <v>42</v>
      </c>
      <c r="BD4" t="s">
        <v>32</v>
      </c>
      <c r="BH4" t="s">
        <v>76</v>
      </c>
      <c r="BI4">
        <f ca="1">COUNT(BG:BG)</f>
        <v>16</v>
      </c>
      <c r="BJ4" s="38">
        <f ca="1">COUNTIF(BG:BG,"&gt;0")</f>
        <v>9</v>
      </c>
      <c r="BK4" s="38">
        <f ca="1">COUNTIF(BG:BG,"&lt;0")</f>
        <v>7</v>
      </c>
      <c r="CF4" t="s">
        <v>2</v>
      </c>
      <c r="CG4" t="s">
        <v>1</v>
      </c>
      <c r="CH4" t="s">
        <v>0</v>
      </c>
      <c r="CI4" t="s">
        <v>42</v>
      </c>
      <c r="CJ4" t="s">
        <v>32</v>
      </c>
    </row>
    <row r="5" spans="1:104">
      <c r="A5" s="11" t="str">
        <f>A3</f>
        <v>Average</v>
      </c>
      <c r="D5" s="1"/>
      <c r="E5" s="1"/>
      <c r="F5" s="1"/>
      <c r="G5" s="1"/>
      <c r="H5" s="1"/>
      <c r="L5" s="1"/>
      <c r="M5" s="1"/>
      <c r="N5" s="1"/>
      <c r="O5" s="1"/>
      <c r="P5" s="1"/>
      <c r="T5" s="1"/>
      <c r="U5" s="1"/>
      <c r="V5" s="1"/>
      <c r="W5" s="1"/>
      <c r="X5" s="1"/>
      <c r="AB5" s="1"/>
      <c r="AC5" s="1"/>
      <c r="AD5" s="1"/>
      <c r="AE5" s="1"/>
      <c r="AF5" s="1"/>
      <c r="AI5" t="s">
        <v>2</v>
      </c>
      <c r="AJ5" s="1">
        <f ca="1">AVERAGEIFS($AJ$10:$AJ$120,$AI$10:$AI$120,$AI5)</f>
        <v>0.99533227821130177</v>
      </c>
      <c r="AK5" s="1">
        <f ca="1">AVERAGEIFS($AK$10:$AK$120,$AI$10:$AI$120,$AI5)</f>
        <v>4.667721788698103E-3</v>
      </c>
      <c r="AL5" s="1">
        <f>AVERAGEIFS($AL$10:$AL$120,$AI$10:$AI$120,$AI5)</f>
        <v>0</v>
      </c>
      <c r="AM5" s="1">
        <f>AVERAGEIFS($AM$10:$AM$120,$AI$10:$AI$120,$AI5)</f>
        <v>0</v>
      </c>
      <c r="AN5" s="1">
        <f>AVERAGEIFS($AN$10:$AN$120,$AI$10:$AI$120,$AI5)</f>
        <v>0</v>
      </c>
      <c r="AQ5" t="s">
        <v>2</v>
      </c>
      <c r="AR5" s="1">
        <f ca="1">MAX(AJ5,50%)</f>
        <v>0.99533227821130177</v>
      </c>
      <c r="AS5" s="1">
        <f ca="1">MIN(AK5,50%)</f>
        <v>4.667721788698103E-3</v>
      </c>
      <c r="AT5" s="1">
        <v>0</v>
      </c>
      <c r="AU5" s="1">
        <v>0</v>
      </c>
      <c r="AV5" s="1">
        <v>0</v>
      </c>
      <c r="AY5" t="s">
        <v>2</v>
      </c>
      <c r="AZ5" s="10"/>
      <c r="BA5" s="10">
        <f ca="1">-_xlfn.NORM.S.INV(IF(AS5=0,0.01%,AS5))</f>
        <v>2.5995192742665072</v>
      </c>
      <c r="BB5" s="10"/>
      <c r="BC5" s="10"/>
      <c r="BH5" s="10" t="s">
        <v>77</v>
      </c>
      <c r="BI5" s="37">
        <f ca="1">MIN(BG:BG)</f>
        <v>-0.67241579370041393</v>
      </c>
      <c r="BJ5" s="10"/>
      <c r="BK5" s="10"/>
      <c r="CE5" t="s">
        <v>2</v>
      </c>
      <c r="CF5" s="10"/>
      <c r="CG5" s="10">
        <f ca="1">edu!U27</f>
        <v>2.5995192742665072</v>
      </c>
      <c r="CH5" s="10"/>
      <c r="CI5" s="10"/>
      <c r="CJ5" s="10"/>
      <c r="CN5" s="10"/>
      <c r="CO5" s="10"/>
      <c r="CP5" s="10"/>
      <c r="CQ5" s="10"/>
      <c r="CR5" s="10"/>
    </row>
    <row r="6" spans="1:104">
      <c r="A6" s="11" t="str">
        <f>A3</f>
        <v>Average</v>
      </c>
      <c r="D6" s="1"/>
      <c r="E6" s="1"/>
      <c r="F6" s="1"/>
      <c r="G6" s="1"/>
      <c r="H6" s="1"/>
      <c r="L6" s="1"/>
      <c r="M6" s="1"/>
      <c r="N6" s="1"/>
      <c r="O6" s="1"/>
      <c r="P6" s="1"/>
      <c r="T6" s="1"/>
      <c r="U6" s="1"/>
      <c r="V6" s="1"/>
      <c r="W6" s="1"/>
      <c r="X6" s="1"/>
      <c r="AB6" s="1"/>
      <c r="AC6" s="1"/>
      <c r="AD6" s="1"/>
      <c r="AE6" s="1"/>
      <c r="AF6" s="1"/>
      <c r="AI6" t="s">
        <v>1</v>
      </c>
      <c r="AJ6" s="1">
        <f ca="1">AVERAGEIFS($AJ$10:$AJ$120,$AI$10:$AI$120,$AI6)</f>
        <v>8.0833156491669486E-2</v>
      </c>
      <c r="AK6" s="1">
        <f ca="1">AVERAGEIFS($AK$10:$AK$120,$AI$10:$AI$120,$AI6)</f>
        <v>0.16166631298333897</v>
      </c>
      <c r="AL6" s="1">
        <f ca="1">AVERAGEIFS($AL$10:$AL$120,$AI$10:$AI$120,$AI6)</f>
        <v>0.75750053052499144</v>
      </c>
      <c r="AM6" s="1">
        <f>AVERAGEIFS($AM$10:$AM$120,$AI$10:$AI$120,$AI6)</f>
        <v>0</v>
      </c>
      <c r="AN6" s="1">
        <f>AVERAGEIFS($AN$10:$AN$120,$AI$10:$AI$120,$AI6)</f>
        <v>0</v>
      </c>
      <c r="AP6" s="34">
        <f ca="1">IF(AK6&gt;=MAX(AJ6,AL6),0,(MAX(AJ6,AL6)-AK6)/(2*MAX(AJ6,AL6)+MIN(AJ6,AL6)))</f>
        <v>0.37336849341375944</v>
      </c>
      <c r="AQ6" t="s">
        <v>1</v>
      </c>
      <c r="AR6" s="1">
        <f ca="1">AJ6*(1-$AP6)</f>
        <v>5.0652602634496204E-2</v>
      </c>
      <c r="AS6" s="1">
        <f ca="1">AK6+AJ6*$AP6+AL6*$AP6</f>
        <v>0.47467369868275178</v>
      </c>
      <c r="AT6" s="1">
        <f ca="1">AL6*(1-$AP6)</f>
        <v>0.47467369868275189</v>
      </c>
      <c r="AU6" s="1">
        <v>0</v>
      </c>
      <c r="AV6" s="1">
        <v>0</v>
      </c>
      <c r="AY6" t="s">
        <v>1</v>
      </c>
      <c r="AZ6" s="10">
        <f ca="1">_xlfn.NORM.S.INV(IF(AR6=0,0.01%,AR6))</f>
        <v>-1.6385586725903056</v>
      </c>
      <c r="BA6" s="10"/>
      <c r="BB6" s="10">
        <f ca="1">-_xlfn.NORM.S.INV(IF(AT6=0,0.01%,AT6))</f>
        <v>6.3526324863341338E-2</v>
      </c>
      <c r="BC6" s="10"/>
      <c r="BH6" s="10" t="s">
        <v>78</v>
      </c>
      <c r="BI6" s="37">
        <f ca="1">MAX(BG:BG)</f>
        <v>0.81783236803934956</v>
      </c>
      <c r="BJ6" s="10"/>
      <c r="BK6" s="10"/>
      <c r="CE6" t="s">
        <v>1</v>
      </c>
      <c r="CF6" s="10">
        <f ca="1">edu!T28</f>
        <v>-1.6385586725903056</v>
      </c>
      <c r="CG6" s="10"/>
      <c r="CH6" s="10">
        <f ca="1">edu!V28</f>
        <v>6.3526324863341338E-2</v>
      </c>
      <c r="CI6" s="10"/>
      <c r="CJ6" s="10"/>
      <c r="CN6" s="10"/>
      <c r="CO6" s="10"/>
      <c r="CP6" s="10"/>
      <c r="CQ6" s="10"/>
      <c r="CR6" s="10"/>
    </row>
    <row r="7" spans="1:104">
      <c r="A7" s="11" t="str">
        <f>A3</f>
        <v>Average</v>
      </c>
      <c r="D7" s="1"/>
      <c r="E7" s="1"/>
      <c r="F7" s="1"/>
      <c r="G7" s="1"/>
      <c r="H7" s="1"/>
      <c r="L7" s="1"/>
      <c r="M7" s="1"/>
      <c r="N7" s="1"/>
      <c r="O7" s="1"/>
      <c r="P7" s="1"/>
      <c r="T7" s="1"/>
      <c r="U7" s="1"/>
      <c r="V7" s="1"/>
      <c r="W7" s="1"/>
      <c r="X7" s="1"/>
      <c r="AB7" s="1"/>
      <c r="AC7" s="1"/>
      <c r="AD7" s="1"/>
      <c r="AE7" s="1"/>
      <c r="AF7" s="1"/>
      <c r="AI7" t="s">
        <v>0</v>
      </c>
      <c r="AJ7" s="1">
        <f>AVERAGEIFS($AJ$10:$AJ$120,$AI$10:$AI$120,$AI7)</f>
        <v>0</v>
      </c>
      <c r="AK7" s="1">
        <f ca="1">AVERAGEIFS($AK$10:$AK$120,$AI$10:$AI$120,$AI7)</f>
        <v>9.1955820785492845E-2</v>
      </c>
      <c r="AL7" s="1">
        <f ca="1">AVERAGEIFS($AL$10:$AL$120,$AI$10:$AI$120,$AI7)</f>
        <v>0.18391164157098569</v>
      </c>
      <c r="AM7" s="1">
        <f ca="1">AVERAGEIFS($AM$10:$AM$120,$AI$10:$AI$120,$AI7)</f>
        <v>0.72413253764352159</v>
      </c>
      <c r="AN7" s="1">
        <f>AVERAGEIFS($AN$10:$AN$120,$AI$10:$AI$120,$AI7)</f>
        <v>0</v>
      </c>
      <c r="AP7" s="34">
        <f ca="1">IF(AL7&gt;=MAX(AK7,AM7),0,(MAX(AK7,AM7)-AL7)/(2*MAX(AK7,AM7)+MIN(AK7,AM7)))</f>
        <v>0.35074247950411808</v>
      </c>
      <c r="AQ7" t="s">
        <v>0</v>
      </c>
      <c r="AR7" s="1">
        <v>0</v>
      </c>
      <c r="AS7" s="1">
        <f ca="1">AK7*(1-$AP7)</f>
        <v>5.9703008198352767E-2</v>
      </c>
      <c r="AT7" s="1">
        <f ca="1">AL7+AK7*$AP7+AM7*$AP7</f>
        <v>0.47014849590082364</v>
      </c>
      <c r="AU7" s="1">
        <f ca="1">AM7*(1-$AP7)</f>
        <v>0.47014849590082369</v>
      </c>
      <c r="AV7" s="1">
        <v>0</v>
      </c>
      <c r="AY7" t="s">
        <v>0</v>
      </c>
      <c r="AZ7" s="10"/>
      <c r="BA7" 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<c r="BH7" s="10" t="s">
        <v>79</v>
      </c>
      <c r="BI7" s="37">
        <f ca="1">AVERAGE(BG:BG)</f>
        <v>4.0607106687108804E-3</v>
      </c>
      <c r="BJ7" s="10"/>
      <c r="BK7" s="10"/>
      <c r="CE7" t="s">
        <v>0</v>
      </c>
      <c r="CF7" s="10"/>
      <c r="CG7" s="10">
        <f ca="1">edu!U29</f>
        <v>-1.5572715950098097</v>
      </c>
      <c r="CH7" s="10"/>
      <c r="CI7" s="10">
        <f ca="1">edu!W29</f>
        <v>7.4896587389168351E-2</v>
      </c>
      <c r="CJ7" s="10"/>
      <c r="CN7" s="10"/>
      <c r="CO7" s="10"/>
      <c r="CP7" s="10"/>
      <c r="CQ7" s="10"/>
      <c r="CR7" s="10"/>
    </row>
    <row r="8" spans="1:104">
      <c r="A8" s="11"/>
      <c r="D8" s="1"/>
      <c r="E8" s="1"/>
      <c r="F8" s="1"/>
      <c r="G8" s="1"/>
      <c r="H8" s="1"/>
      <c r="L8" s="1"/>
      <c r="M8" s="1"/>
      <c r="N8" s="1"/>
      <c r="O8" s="1"/>
      <c r="P8" s="1"/>
      <c r="T8" s="1"/>
      <c r="U8" s="1"/>
      <c r="V8" s="1"/>
      <c r="W8" s="1"/>
      <c r="X8" s="1"/>
      <c r="AB8" s="1"/>
      <c r="AC8" s="1"/>
      <c r="AD8" s="1"/>
      <c r="AE8" s="1"/>
      <c r="AF8" s="1"/>
      <c r="AI8" t="s">
        <v>42</v>
      </c>
      <c r="AJ8" s="1">
        <f>AVERAGEIFS($AJ$10:$AJ$120,$AI$10:$AI$120,$AI8)</f>
        <v>0</v>
      </c>
      <c r="AK8" s="1">
        <f>AVERAGEIFS($AK$10:$AK$120,$AI$10:$AI$120,$AI8)</f>
        <v>0</v>
      </c>
      <c r="AL8" s="1">
        <f ca="1">AVERAGEIFS($AL$10:$AL$120,$AI$10:$AI$120,$AI8)</f>
        <v>5.0148968849572449E-2</v>
      </c>
      <c r="AM8" s="1">
        <f ca="1">AVERAGEIFS($AM$10:$AM$120,$AI$10:$AI$120,$AI8)</f>
        <v>0.1002979376991449</v>
      </c>
      <c r="AN8" s="1">
        <f ca="1">AVERAGEIFS($AN$10:$AN$120,$AI$10:$AI$120,$AI8)</f>
        <v>0.8495530934512826</v>
      </c>
      <c r="AP8" s="34">
        <f ca="1">IF(AM8&gt;=MAX(AL8,AN8),0,(MAX(AL8,AN8)-AM8)/(2*MAX(AL8,AN8)+MIN(AL8,AN8)))</f>
        <v>0.42832811056084957</v>
      </c>
      <c r="AQ8" t="s">
        <v>42</v>
      </c>
      <c r="AR8" s="1">
        <v>0</v>
      </c>
      <c r="AS8" s="1">
        <v>0</v>
      </c>
      <c r="AT8" s="1">
        <f ca="1">AL8*(1-$AP8)</f>
        <v>2.8668755775660176E-2</v>
      </c>
      <c r="AU8" s="1">
        <f ca="1">AM8+AL8*$AP8+AN8*$AP8</f>
        <v>0.4856656221121699</v>
      </c>
      <c r="AV8" s="1">
        <f ca="1">AN8*(1-$AP8)</f>
        <v>0.48566562211216979</v>
      </c>
      <c r="AY8" t="s">
        <v>42</v>
      </c>
      <c r="AZ8" s="10"/>
      <c r="BA8" s="10"/>
      <c r="BB8" s="10">
        <f ca="1">_xlfn.NORM.S.INV(IF(AT8=0,0.01%,AT8))</f>
        <v>-1.9007290492591</v>
      </c>
      <c r="BC8" s="10"/>
      <c r="BD8" s="10">
        <f ca="1">-_xlfn.NORM.S.INV(IF(AV8=0,0.01%,AV8))</f>
        <v>3.5938691754159563E-2</v>
      </c>
      <c r="BH8" s="10" t="s">
        <v>80</v>
      </c>
      <c r="BI8" s="37">
        <f ca="1">_xlfn.STDEV.S(BG:BG)</f>
        <v>0.4858212844761351</v>
      </c>
      <c r="BJ8" s="10"/>
      <c r="BK8" s="10"/>
      <c r="CE8" t="s">
        <v>42</v>
      </c>
      <c r="CF8" s="10"/>
      <c r="CG8" s="10"/>
      <c r="CH8" s="10">
        <f ca="1">edu!V30</f>
        <v>-1.9007290492591</v>
      </c>
      <c r="CI8" s="10"/>
      <c r="CJ8" s="10">
        <f ca="1">edu!X30</f>
        <v>3.5938691754159563E-2</v>
      </c>
      <c r="CN8" s="10"/>
      <c r="CO8" s="10"/>
      <c r="CP8" s="10"/>
      <c r="CQ8" s="10"/>
      <c r="CR8" s="10"/>
    </row>
    <row r="9" spans="1:104">
      <c r="L9" s="1"/>
      <c r="M9" s="1"/>
      <c r="N9" s="1"/>
      <c r="O9" s="1"/>
      <c r="P9" s="1"/>
      <c r="T9" s="1"/>
      <c r="U9" s="1"/>
      <c r="V9" s="1"/>
      <c r="W9" s="1"/>
      <c r="X9" s="1"/>
      <c r="AB9" s="1"/>
      <c r="AC9" s="1"/>
      <c r="AD9" s="1"/>
      <c r="AE9" s="1"/>
      <c r="AF9" s="1"/>
      <c r="AJ9" s="1"/>
      <c r="AK9" s="1"/>
      <c r="AL9" s="1"/>
      <c r="AM9" s="1"/>
      <c r="AN9" s="1"/>
      <c r="AR9" s="1"/>
      <c r="AS9" s="1"/>
      <c r="AT9" s="1"/>
      <c r="AU9" s="1"/>
      <c r="AV9" s="1"/>
      <c r="AZ9" s="1"/>
      <c r="BA9" s="1"/>
      <c r="BB9" s="1"/>
      <c r="BC9" s="1"/>
      <c r="BH9" s="1"/>
      <c r="BI9" s="1"/>
      <c r="BJ9" s="1"/>
      <c r="BK9" s="1"/>
      <c r="CF9" s="1"/>
      <c r="CG9" s="1"/>
      <c r="CH9" s="1"/>
      <c r="CI9" s="1"/>
      <c r="CJ9" s="1"/>
      <c r="CN9" s="1"/>
      <c r="CO9" s="1"/>
      <c r="CP9" s="1"/>
      <c r="CQ9" s="1"/>
      <c r="CR9" s="1"/>
    </row>
    <row r="10" spans="1:104">
      <c r="A10" s="9">
        <f ca="1">OFFSET(Offcn_part!A2,0,1)</f>
        <v>201909</v>
      </c>
      <c r="J10" s="9">
        <f ca="1">$A10</f>
        <v>201909</v>
      </c>
      <c r="R10" s="9">
        <f ca="1">$A10</f>
        <v>201909</v>
      </c>
      <c r="Z10" s="9">
        <f ca="1">$A10</f>
        <v>201909</v>
      </c>
      <c r="AH10" s="9">
        <f ca="1">$A10</f>
        <v>201909</v>
      </c>
      <c r="AP10" s="9">
        <f ca="1">$A10</f>
        <v>201909</v>
      </c>
      <c r="AX10" s="9">
        <f ca="1">$A10</f>
        <v>201909</v>
      </c>
      <c r="BF10" s="9">
        <f ca="1">$A10</f>
        <v>201909</v>
      </c>
      <c r="BN10" s="9">
        <f ca="1">$A10</f>
        <v>201909</v>
      </c>
      <c r="BO10" s="9">
        <v>1</v>
      </c>
      <c r="BV10" s="9">
        <f ca="1">$A10</f>
        <v>201909</v>
      </c>
      <c r="BW10" s="9">
        <v>1</v>
      </c>
      <c r="CD10" s="9">
        <f ca="1">$A10</f>
        <v>201909</v>
      </c>
      <c r="CE10" s="9">
        <v>1</v>
      </c>
      <c r="CL10" s="9">
        <f ca="1">$A10</f>
        <v>201909</v>
      </c>
      <c r="CM10" s="9">
        <v>1</v>
      </c>
      <c r="CT10" s="9">
        <f ca="1">$A10</f>
        <v>201909</v>
      </c>
      <c r="CU10" s="9">
        <v>1</v>
      </c>
    </row>
    <row r="11" spans="1:104">
      <c r="A11" s="11"/>
      <c r="C11" t="s">
        <v>68</v>
      </c>
      <c r="D11" t="s">
        <v>2</v>
      </c>
      <c r="E11" t="s">
        <v>1</v>
      </c>
      <c r="F11" t="s">
        <v>0</v>
      </c>
      <c r="G11" t="s">
        <v>42</v>
      </c>
      <c r="H11" t="s">
        <v>32</v>
      </c>
      <c r="L11" t="s">
        <v>2</v>
      </c>
      <c r="M11" t="s">
        <v>1</v>
      </c>
      <c r="N11" t="s">
        <v>0</v>
      </c>
      <c r="O11" t="s">
        <v>42</v>
      </c>
      <c r="P11" t="s">
        <v>32</v>
      </c>
      <c r="T11" t="s">
        <v>2</v>
      </c>
      <c r="U11" t="s">
        <v>1</v>
      </c>
      <c r="V11" t="s">
        <v>0</v>
      </c>
      <c r="W11" t="s">
        <v>42</v>
      </c>
      <c r="X11" t="s">
        <v>32</v>
      </c>
      <c r="AB11" t="s">
        <v>2</v>
      </c>
      <c r="AC11" t="s">
        <v>1</v>
      </c>
      <c r="AD11" t="s">
        <v>0</v>
      </c>
      <c r="AE11" t="s">
        <v>42</v>
      </c>
      <c r="AF11" t="s">
        <v>32</v>
      </c>
      <c r="AJ11" t="s">
        <v>2</v>
      </c>
      <c r="AK11" t="s">
        <v>1</v>
      </c>
      <c r="AL11" t="s">
        <v>0</v>
      </c>
      <c r="AM11" t="s">
        <v>42</v>
      </c>
      <c r="AN11" t="s">
        <v>32</v>
      </c>
      <c r="AP11" s="9" t="s">
        <v>72</v>
      </c>
      <c r="AR11" t="s">
        <v>2</v>
      </c>
      <c r="AS11" t="s">
        <v>1</v>
      </c>
      <c r="AT11" t="s">
        <v>0</v>
      </c>
      <c r="AU11" t="s">
        <v>42</v>
      </c>
      <c r="AV11" t="s">
        <v>32</v>
      </c>
      <c r="AZ11" t="s">
        <v>2</v>
      </c>
      <c r="BA11" t="s">
        <v>1</v>
      </c>
      <c r="BB11" t="s">
        <v>0</v>
      </c>
      <c r="BC11" t="s">
        <v>42</v>
      </c>
      <c r="BD11" t="s">
        <v>32</v>
      </c>
      <c r="BG11" s="12">
        <f ca="1">AVERAGE(BH12:BL15)</f>
        <v>-0.10252578690757885</v>
      </c>
      <c r="BH11" t="s">
        <v>2</v>
      </c>
      <c r="BI11" t="s">
        <v>1</v>
      </c>
      <c r="BJ11" t="s">
        <v>0</v>
      </c>
      <c r="BK11" t="s">
        <v>42</v>
      </c>
      <c r="BL11" t="s">
        <v>32</v>
      </c>
      <c r="BP11" t="s">
        <v>2</v>
      </c>
      <c r="BQ11" t="s">
        <v>1</v>
      </c>
      <c r="BR11" t="s">
        <v>0</v>
      </c>
      <c r="BS11" t="s">
        <v>42</v>
      </c>
      <c r="BT11" t="s">
        <v>32</v>
      </c>
      <c r="BX11" t="s">
        <v>2</v>
      </c>
      <c r="BY11" t="s">
        <v>1</v>
      </c>
      <c r="BZ11" t="s">
        <v>0</v>
      </c>
      <c r="CA11" t="s">
        <v>42</v>
      </c>
      <c r="CB11" t="s">
        <v>32</v>
      </c>
      <c r="CD11" s="37">
        <f ca="1">VLOOKUP(CD10,regress!B:K,10,0)</f>
        <v>-1.0719261537606283E-2</v>
      </c>
      <c r="CF11" t="s">
        <v>2</v>
      </c>
      <c r="CG11" t="s">
        <v>1</v>
      </c>
      <c r="CH11" t="s">
        <v>0</v>
      </c>
      <c r="CI11" t="s">
        <v>42</v>
      </c>
      <c r="CJ11" t="s">
        <v>32</v>
      </c>
      <c r="CL11" s="37"/>
      <c r="CN11" t="s">
        <v>2</v>
      </c>
      <c r="CO11" t="s">
        <v>1</v>
      </c>
      <c r="CP11" t="s">
        <v>0</v>
      </c>
      <c r="CQ11" t="s">
        <v>42</v>
      </c>
      <c r="CR11" t="s">
        <v>32</v>
      </c>
      <c r="CV11" t="s">
        <v>2</v>
      </c>
      <c r="CW11" t="s">
        <v>1</v>
      </c>
      <c r="CX11" t="s">
        <v>0</v>
      </c>
      <c r="CY11" t="s">
        <v>42</v>
      </c>
      <c r="CZ11" t="s">
        <v>32</v>
      </c>
    </row>
    <row r="12" spans="1:104">
      <c r="A12" s="11"/>
      <c r="B12" t="s">
        <v>2</v>
      </c>
      <c r="C12" s="1">
        <v>0.05</v>
      </c>
      <c r="D12" s="1">
        <f ca="1">1-C12-E12</f>
        <v>0.92156749247510994</v>
      </c>
      <c r="E12" s="1">
        <f ca="1">HLOOKUP(A10,Offcn_part!$2:$7,3,0)</f>
        <v>2.843250752489002E-2</v>
      </c>
      <c r="F12" s="1">
        <v>0</v>
      </c>
      <c r="G12" s="1">
        <v>0</v>
      </c>
      <c r="H12" s="1">
        <v>0</v>
      </c>
      <c r="K12" t="s">
        <v>2</v>
      </c>
      <c r="L12" s="1">
        <f ca="1">IF(TYPE(D12)=1,IF(D12&gt;100%,100%,IF(D12&lt;0,0,D12)),D12)</f>
        <v>0.92156749247510994</v>
      </c>
      <c r="M12" s="1">
        <f t="shared" ref="M12:P15" ca="1" si="0">IF(TYPE(E12)=1,IF(E12&gt;100%,100%,IF(E12&lt;0,0,E12)),E12)</f>
        <v>2.843250752489002E-2</v>
      </c>
      <c r="N12" s="1">
        <f t="shared" si="0"/>
        <v>0</v>
      </c>
      <c r="O12" s="1">
        <f t="shared" si="0"/>
        <v>0</v>
      </c>
      <c r="P12" s="1">
        <f t="shared" si="0"/>
        <v>0</v>
      </c>
      <c r="S12" t="s">
        <v>2</v>
      </c>
      <c r="T12" s="1">
        <f ca="1">IFERROR(L12/SUM($L12:$P12),"")</f>
        <v>0.97007104471064209</v>
      </c>
      <c r="U12" s="1">
        <f t="shared" ref="U12:X15" ca="1" si="1">IFERROR(M12/SUM($L12:$P12),"")</f>
        <v>2.9928955289357916E-2</v>
      </c>
      <c r="V12" s="1">
        <f t="shared" ca="1" si="1"/>
        <v>0</v>
      </c>
      <c r="W12" s="1">
        <f t="shared" ca="1" si="1"/>
        <v>0</v>
      </c>
      <c r="X12" s="1">
        <f t="shared" ca="1" si="1"/>
        <v>0</v>
      </c>
      <c r="AA12" t="s">
        <v>2</v>
      </c>
      <c r="AB12" s="1">
        <f ca="1">IFERROR(T12,"")</f>
        <v>0.97007104471064209</v>
      </c>
      <c r="AC12" s="1">
        <f t="shared" ref="AC12:AF15" ca="1" si="2">IFERROR(U12,"")</f>
        <v>2.9928955289357916E-2</v>
      </c>
      <c r="AD12" s="1">
        <f t="shared" ca="1" si="2"/>
        <v>0</v>
      </c>
      <c r="AE12" s="1">
        <f t="shared" ca="1" si="2"/>
        <v>0</v>
      </c>
      <c r="AF12" s="1">
        <f t="shared" ca="1" si="2"/>
        <v>0</v>
      </c>
      <c r="AI12" t="s">
        <v>2</v>
      </c>
      <c r="AJ12" s="1">
        <f ca="1">IFERROR(AB12,"")</f>
        <v>0.97007104471064209</v>
      </c>
      <c r="AK12" s="1">
        <f ca="1">IF(AC12="","",SUM(AC12:AF12))</f>
        <v>2.9928955289357916E-2</v>
      </c>
      <c r="AL12" s="1">
        <v>0</v>
      </c>
      <c r="AM12" s="1">
        <v>0</v>
      </c>
      <c r="AN12" s="1">
        <v>0</v>
      </c>
      <c r="AQ12" t="s">
        <v>2</v>
      </c>
      <c r="AR12" s="1">
        <f ca="1">IF(AJ12="",AR5,MAX(AJ12,50%))</f>
        <v>0.97007104471064209</v>
      </c>
      <c r="AS12" s="1">
        <f ca="1">IF(AK12="",AS5,MIN(AK12,50%))</f>
        <v>2.9928955289357916E-2</v>
      </c>
      <c r="AT12" s="1">
        <v>0</v>
      </c>
      <c r="AU12" s="1">
        <v>0</v>
      </c>
      <c r="AV12" s="1">
        <v>0</v>
      </c>
      <c r="AW12" s="1"/>
      <c r="AY12" t="s">
        <v>2</v>
      </c>
      <c r="AZ12" s="10"/>
      <c r="BA12" s="10">
        <f ca="1">-_xlfn.NORM.S.INV(IF(AS12=0,0.01%,AS12))</f>
        <v>1.8818387659134552</v>
      </c>
      <c r="BB12" s="10"/>
      <c r="BC12" s="10"/>
      <c r="BG12" t="s">
        <v>2</v>
      </c>
      <c r="BH12" s="10"/>
      <c r="BI12" s="10">
        <f ca="1">BA12-$BA$5</f>
        <v>-0.71768050835305197</v>
      </c>
      <c r="BJ12" s="10"/>
      <c r="BK12" s="10"/>
      <c r="BO12" t="s">
        <v>2</v>
      </c>
      <c r="BP12" s="1">
        <f ca="1">AR12</f>
        <v>0.97007104471064209</v>
      </c>
      <c r="BQ12" s="1">
        <f t="shared" ref="BQ12:BT15" ca="1" si="3">AS12</f>
        <v>2.9928955289357916E-2</v>
      </c>
      <c r="BR12" s="1">
        <f t="shared" si="3"/>
        <v>0</v>
      </c>
      <c r="BS12" s="1">
        <f t="shared" si="3"/>
        <v>0</v>
      </c>
      <c r="BT12" s="1">
        <f t="shared" si="3"/>
        <v>0</v>
      </c>
      <c r="BW12" t="s">
        <v>2</v>
      </c>
      <c r="BX12" s="1">
        <f ca="1">BP12</f>
        <v>0.97007104471064209</v>
      </c>
      <c r="BY12" s="1">
        <f t="shared" ref="BY12:CB16" ca="1" si="4">BQ12</f>
        <v>2.9928955289357916E-2</v>
      </c>
      <c r="BZ12" s="1">
        <f t="shared" si="4"/>
        <v>0</v>
      </c>
      <c r="CA12" s="1">
        <f t="shared" si="4"/>
        <v>0</v>
      </c>
      <c r="CB12" s="1">
        <f t="shared" si="4"/>
        <v>0</v>
      </c>
      <c r="CE12" t="s">
        <v>2</v>
      </c>
      <c r="CF12" s="10"/>
      <c r="CG12" s="10">
        <f ca="1">MAX($CG$5+CD11,0)</f>
        <v>2.588800012728901</v>
      </c>
      <c r="CH12" s="10"/>
      <c r="CI12" s="10"/>
      <c r="CJ12" s="10"/>
      <c r="CM12" t="s">
        <v>2</v>
      </c>
      <c r="CN12" s="1">
        <f ca="1">1-CO12</f>
        <v>0.9951844494899077</v>
      </c>
      <c r="CO12" s="1">
        <f ca="1">_xlfn.NORM.S.DIST(-CG12,1)</f>
        <v>4.8155505100923573E-3</v>
      </c>
      <c r="CP12" s="1">
        <v>0</v>
      </c>
      <c r="CQ12" s="1">
        <v>0</v>
      </c>
      <c r="CR12" s="1">
        <v>0</v>
      </c>
      <c r="CU12" t="s">
        <v>2</v>
      </c>
      <c r="CV12" s="1">
        <f ca="1">CN12</f>
        <v>0.9951844494899077</v>
      </c>
      <c r="CW12" s="1">
        <f t="shared" ref="CW12:CZ16" ca="1" si="5">CO12</f>
        <v>4.8155505100923573E-3</v>
      </c>
      <c r="CX12" s="1">
        <f t="shared" si="5"/>
        <v>0</v>
      </c>
      <c r="CY12" s="1">
        <f t="shared" si="5"/>
        <v>0</v>
      </c>
      <c r="CZ12" s="1">
        <f t="shared" si="5"/>
        <v>0</v>
      </c>
    </row>
    <row r="13" spans="1:104">
      <c r="A13" s="11"/>
      <c r="B13" t="s">
        <v>1</v>
      </c>
      <c r="C13" s="1">
        <v>0</v>
      </c>
      <c r="D13" s="1" t="e">
        <f ca="1">(1-F13)/3</f>
        <v>#VALUE!</v>
      </c>
      <c r="E13" s="1" t="e">
        <f ca="1">(1-F13)/3*2</f>
        <v>#VALUE!</v>
      </c>
      <c r="F13" s="1" t="str">
        <f ca="1">HLOOKUP(A10,Offcn_part!$2:$7,4,0)</f>
        <v/>
      </c>
      <c r="G13" s="1">
        <v>0</v>
      </c>
      <c r="H13" s="1">
        <v>0</v>
      </c>
      <c r="K13" t="s">
        <v>1</v>
      </c>
      <c r="L13" s="1" t="e">
        <f t="shared" ref="L13:L15" ca="1" si="6">IF(TYPE(D13)=1,IF(D13&gt;100%,100%,IF(D13&lt;0,0,D13)),D13)</f>
        <v>#VALUE!</v>
      </c>
      <c r="M13" s="1" t="e">
        <f t="shared" ca="1" si="0"/>
        <v>#VALUE!</v>
      </c>
      <c r="N13" s="1" t="str">
        <f t="shared" ca="1" si="0"/>
        <v/>
      </c>
      <c r="O13" s="1">
        <f t="shared" si="0"/>
        <v>0</v>
      </c>
      <c r="P13" s="1">
        <f t="shared" si="0"/>
        <v>0</v>
      </c>
      <c r="S13" t="s">
        <v>1</v>
      </c>
      <c r="T13" s="1" t="str">
        <f t="shared" ref="T13:T15" ca="1" si="7">IFERROR(L13/SUM($L13:$P13),"")</f>
        <v/>
      </c>
      <c r="U13" s="1" t="str">
        <f t="shared" ca="1" si="1"/>
        <v/>
      </c>
      <c r="V13" s="1" t="str">
        <f t="shared" ca="1" si="1"/>
        <v/>
      </c>
      <c r="W13" s="1" t="str">
        <f t="shared" ca="1" si="1"/>
        <v/>
      </c>
      <c r="X13" s="1" t="str">
        <f t="shared" ca="1" si="1"/>
        <v/>
      </c>
      <c r="AA13" t="s">
        <v>1</v>
      </c>
      <c r="AB13" s="1" t="str">
        <f t="shared" ref="AB13:AB15" ca="1" si="8">IFERROR(T13,"")</f>
        <v/>
      </c>
      <c r="AC13" s="1" t="str">
        <f t="shared" ca="1" si="2"/>
        <v/>
      </c>
      <c r="AD13" s="1" t="str">
        <f t="shared" ca="1" si="2"/>
        <v/>
      </c>
      <c r="AE13" s="1" t="str">
        <f t="shared" ca="1" si="2"/>
        <v/>
      </c>
      <c r="AF13" s="1" t="str">
        <f t="shared" ca="1" si="2"/>
        <v/>
      </c>
      <c r="AI13" t="s">
        <v>1</v>
      </c>
      <c r="AJ13" s="1" t="str">
        <f ca="1">IF(AB13="","",(SUM(AB13)))</f>
        <v/>
      </c>
      <c r="AK13" s="1" t="str">
        <f ca="1">IFERROR(AC13,"")</f>
        <v/>
      </c>
      <c r="AL13" s="1" t="str">
        <f ca="1">IF(AD13="","",(SUM(AD13:AF13)))</f>
        <v/>
      </c>
      <c r="AM13" s="1">
        <v>0</v>
      </c>
      <c r="AN13" s="1">
        <v>0</v>
      </c>
      <c r="AP13" s="34">
        <f ca="1">IF(AK13&gt;=MAX(AJ13,AL13),0,(MAX(AJ13,AL13)-AK13)/(2*MAX(AJ13,AL13)+MIN(AJ13,AL13)))</f>
        <v>0</v>
      </c>
      <c r="AQ13" t="s">
        <v>1</v>
      </c>
      <c r="AR13" s="1">
        <f ca="1">IF(AK13="",AR6,AJ13*(1-$AP13))</f>
        <v>5.0652602634496204E-2</v>
      </c>
      <c r="AS13" s="1">
        <f ca="1">IF(AK13="",AS6,AK13+AJ13*$AP13+AL13*$AP13)</f>
        <v>0.47467369868275178</v>
      </c>
      <c r="AT13" s="1">
        <f ca="1">IF(AK13="",AT6,AL13*(1-$AP13))</f>
        <v>0.47467369868275189</v>
      </c>
      <c r="AU13" s="1">
        <v>0</v>
      </c>
      <c r="AV13" s="1">
        <v>0</v>
      </c>
      <c r="AW13" s="1"/>
      <c r="AY13" t="s">
        <v>1</v>
      </c>
      <c r="AZ13" s="10">
        <f ca="1">_xlfn.NORM.S.INV(IF(AR13=0,0.01%,AR13))</f>
        <v>-1.6385586725903056</v>
      </c>
      <c r="BA13" s="10"/>
      <c r="BB13" s="10">
        <f ca="1">-_xlfn.NORM.S.INV(IF(AT13=0,0.01%,AT13))</f>
        <v>6.3526324863341338E-2</v>
      </c>
      <c r="BC13" s="10"/>
      <c r="BG13" t="s">
        <v>1</v>
      </c>
      <c r="BH13" s="10">
        <f ca="1">AZ13-$AZ$6</f>
        <v>0</v>
      </c>
      <c r="BI13" s="10"/>
      <c r="BJ13" s="10">
        <f ca="1">BB13-$BB$6</f>
        <v>0</v>
      </c>
      <c r="BK13" s="10"/>
      <c r="BO13" t="s">
        <v>1</v>
      </c>
      <c r="BP13" s="1">
        <f t="shared" ref="BP13:BP15" ca="1" si="9">AR13</f>
        <v>5.0652602634496204E-2</v>
      </c>
      <c r="BQ13" s="1">
        <f t="shared" ca="1" si="3"/>
        <v>0.47467369868275178</v>
      </c>
      <c r="BR13" s="1">
        <f t="shared" ca="1" si="3"/>
        <v>0.47467369868275189</v>
      </c>
      <c r="BS13" s="1">
        <f t="shared" si="3"/>
        <v>0</v>
      </c>
      <c r="BT13" s="1">
        <f t="shared" si="3"/>
        <v>0</v>
      </c>
      <c r="BW13" t="s">
        <v>1</v>
      </c>
      <c r="BX13" s="1">
        <f t="shared" ref="BX13:BX16" ca="1" si="10">BP13</f>
        <v>5.0652602634496204E-2</v>
      </c>
      <c r="BY13" s="1">
        <f t="shared" ca="1" si="4"/>
        <v>0.47467369868275178</v>
      </c>
      <c r="BZ13" s="1">
        <f t="shared" ca="1" si="4"/>
        <v>0.47467369868275189</v>
      </c>
      <c r="CA13" s="1">
        <f t="shared" si="4"/>
        <v>0</v>
      </c>
      <c r="CB13" s="1">
        <f t="shared" si="4"/>
        <v>0</v>
      </c>
      <c r="CE13" t="s">
        <v>1</v>
      </c>
      <c r="CF13" s="10">
        <f ca="1">MIN($CF$6+CD11,0)</f>
        <v>-1.649277934127912</v>
      </c>
      <c r="CG13" s="10"/>
      <c r="CH13" s="10">
        <f ca="1">MAX($CH$6+CD11,0)</f>
        <v>5.2807063325735051E-2</v>
      </c>
      <c r="CI13" s="10"/>
      <c r="CJ13" s="10"/>
      <c r="CM13" t="s">
        <v>1</v>
      </c>
      <c r="CN13" s="1">
        <f ca="1">_xlfn.NORM.S.DIST(CF13,1)</f>
        <v>4.9545354044646786E-2</v>
      </c>
      <c r="CO13" s="1">
        <f ca="1">1-CN13-CP13</f>
        <v>0.47151182913782658</v>
      </c>
      <c r="CP13" s="1">
        <f ca="1">_xlfn.NORM.S.DIST(-CH13,1)</f>
        <v>0.47894281681752665</v>
      </c>
      <c r="CQ13" s="1">
        <v>0</v>
      </c>
      <c r="CR13" s="1">
        <v>0</v>
      </c>
      <c r="CU13" t="s">
        <v>1</v>
      </c>
      <c r="CV13" s="1">
        <f t="shared" ref="CV13:CV16" ca="1" si="11">CN13</f>
        <v>4.9545354044646786E-2</v>
      </c>
      <c r="CW13" s="1">
        <f t="shared" ca="1" si="5"/>
        <v>0.47151182913782658</v>
      </c>
      <c r="CX13" s="1">
        <f t="shared" ca="1" si="5"/>
        <v>0.47894281681752665</v>
      </c>
      <c r="CY13" s="1">
        <f t="shared" si="5"/>
        <v>0</v>
      </c>
      <c r="CZ13" s="1">
        <f t="shared" si="5"/>
        <v>0</v>
      </c>
    </row>
    <row r="14" spans="1:104">
      <c r="A14" s="11"/>
      <c r="B14" t="s">
        <v>0</v>
      </c>
      <c r="C14" s="1">
        <v>0</v>
      </c>
      <c r="D14" s="1">
        <v>0</v>
      </c>
      <c r="E14" s="1" t="e">
        <f ca="1">(1-G14)/3</f>
        <v>#VALUE!</v>
      </c>
      <c r="F14" s="1" t="e">
        <f ca="1">(1-G14)/3*2</f>
        <v>#VALUE!</v>
      </c>
      <c r="G14" s="1" t="str">
        <f ca="1">HLOOKUP(A10,Offcn_part!$2:$7,5,0)</f>
        <v/>
      </c>
      <c r="H14" s="1">
        <v>0</v>
      </c>
      <c r="K14" t="s">
        <v>0</v>
      </c>
      <c r="L14" s="1">
        <f t="shared" si="6"/>
        <v>0</v>
      </c>
      <c r="M14" s="1" t="e">
        <f t="shared" ca="1" si="0"/>
        <v>#VALUE!</v>
      </c>
      <c r="N14" s="1" t="e">
        <f t="shared" ca="1" si="0"/>
        <v>#VALUE!</v>
      </c>
      <c r="O14" s="1" t="str">
        <f t="shared" ca="1" si="0"/>
        <v/>
      </c>
      <c r="P14" s="1">
        <f t="shared" si="0"/>
        <v>0</v>
      </c>
      <c r="S14" t="s">
        <v>0</v>
      </c>
      <c r="T14" s="1" t="str">
        <f t="shared" ca="1" si="7"/>
        <v/>
      </c>
      <c r="U14" s="1" t="str">
        <f t="shared" ca="1" si="1"/>
        <v/>
      </c>
      <c r="V14" s="1" t="str">
        <f t="shared" ca="1" si="1"/>
        <v/>
      </c>
      <c r="W14" s="1" t="str">
        <f t="shared" ca="1" si="1"/>
        <v/>
      </c>
      <c r="X14" s="1" t="str">
        <f t="shared" ca="1" si="1"/>
        <v/>
      </c>
      <c r="AA14" t="s">
        <v>0</v>
      </c>
      <c r="AB14" s="1" t="str">
        <f t="shared" ca="1" si="8"/>
        <v/>
      </c>
      <c r="AC14" s="1" t="str">
        <f t="shared" ca="1" si="2"/>
        <v/>
      </c>
      <c r="AD14" s="1" t="str">
        <f t="shared" ca="1" si="2"/>
        <v/>
      </c>
      <c r="AE14" s="1" t="str">
        <f t="shared" ca="1" si="2"/>
        <v/>
      </c>
      <c r="AF14" s="1" t="str">
        <f t="shared" ca="1" si="2"/>
        <v/>
      </c>
      <c r="AI14" t="s">
        <v>0</v>
      </c>
      <c r="AJ14" s="1">
        <v>0</v>
      </c>
      <c r="AK14" s="1" t="str">
        <f ca="1">IF(AC14="","",(SUM(AB14:AC14)))</f>
        <v/>
      </c>
      <c r="AL14" s="1" t="str">
        <f ca="1">IFERROR(AD14,"")</f>
        <v/>
      </c>
      <c r="AM14" s="1" t="str">
        <f ca="1">IF(AE14="","",(SUM(AE14:AF14)))</f>
        <v/>
      </c>
      <c r="AN14" s="1">
        <v>0</v>
      </c>
      <c r="AP14" s="34">
        <f ca="1">IF(AL14&gt;=MAX(AK14,AM14),0,(MAX(AK14,AM14)-AL14)/(2*MAX(AK14,AM14)+MIN(AK14,AM14)))</f>
        <v>0</v>
      </c>
      <c r="AQ14" t="s">
        <v>0</v>
      </c>
      <c r="AR14" s="1">
        <v>0</v>
      </c>
      <c r="AS14" s="1">
        <f ca="1">IF(AL14="",AS7,AK14*(1-$AP14))</f>
        <v>5.9703008198352767E-2</v>
      </c>
      <c r="AT14" s="1">
        <f ca="1">IF(AL14="",AT7,AL14+AK14*$AP14+AM14*$AP14)</f>
        <v>0.47014849590082364</v>
      </c>
      <c r="AU14" s="1">
        <f ca="1">IF(AL14="",AU7,AM14*(1-$AP14))</f>
        <v>0.47014849590082369</v>
      </c>
      <c r="AV14" s="1">
        <v>0</v>
      </c>
      <c r="AW14" s="1"/>
      <c r="AY14" t="s">
        <v>0</v>
      </c>
      <c r="AZ14" s="10"/>
      <c r="BA14" s="10">
        <f ca="1">_xlfn.NORM.S.INV(IF(AS14=0,0.01%,AS14))</f>
        <v>-1.5572715950098097</v>
      </c>
      <c r="BB14" s="10"/>
      <c r="BC14" s="10">
        <f ca="1">-_xlfn.NORM.S.INV(IF(AU14=0,0.01%,AU14))</f>
        <v>7.4896587389168351E-2</v>
      </c>
      <c r="BG14" t="s">
        <v>0</v>
      </c>
      <c r="BH14" s="10"/>
      <c r="BI14" s="10">
        <f ca="1">BA14-$BA$7</f>
        <v>0</v>
      </c>
      <c r="BJ14" s="10"/>
      <c r="BK14" s="10">
        <f ca="1">BC14-$BC$7</f>
        <v>0</v>
      </c>
      <c r="BO14" t="s">
        <v>0</v>
      </c>
      <c r="BP14" s="1">
        <f t="shared" si="9"/>
        <v>0</v>
      </c>
      <c r="BQ14" s="1">
        <f t="shared" ca="1" si="3"/>
        <v>5.9703008198352767E-2</v>
      </c>
      <c r="BR14" s="1">
        <f t="shared" ca="1" si="3"/>
        <v>0.47014849590082364</v>
      </c>
      <c r="BS14" s="1">
        <f t="shared" ca="1" si="3"/>
        <v>0.47014849590082369</v>
      </c>
      <c r="BT14" s="1">
        <f t="shared" si="3"/>
        <v>0</v>
      </c>
      <c r="BW14" t="s">
        <v>0</v>
      </c>
      <c r="BX14" s="1">
        <f t="shared" si="10"/>
        <v>0</v>
      </c>
      <c r="BY14" s="1">
        <f t="shared" ca="1" si="4"/>
        <v>5.9703008198352767E-2</v>
      </c>
      <c r="BZ14" s="1">
        <f t="shared" ca="1" si="4"/>
        <v>0.47014849590082364</v>
      </c>
      <c r="CA14" s="1">
        <f t="shared" ca="1" si="4"/>
        <v>0.47014849590082369</v>
      </c>
      <c r="CB14" s="1">
        <f t="shared" si="4"/>
        <v>0</v>
      </c>
      <c r="CE14" t="s">
        <v>0</v>
      </c>
      <c r="CF14" s="10"/>
      <c r="CG14" s="10">
        <f ca="1">MIN($CG$7+CD11,0)</f>
        <v>-1.5679908565474161</v>
      </c>
      <c r="CH14" s="10"/>
      <c r="CI14" s="10">
        <f ca="1">MAX($CI$7+CD11,0)</f>
        <v>6.4177325851562064E-2</v>
      </c>
      <c r="CJ14" s="10"/>
      <c r="CM14" t="s">
        <v>0</v>
      </c>
      <c r="CN14" s="1">
        <v>0</v>
      </c>
      <c r="CO14" s="1">
        <f ca="1">_xlfn.NORM.S.DIST(CG14,1)</f>
        <v>5.8441633114164553E-2</v>
      </c>
      <c r="CP14" s="1">
        <f ca="1">1-CO14-CQ14</f>
        <v>0.46714385112680923</v>
      </c>
      <c r="CQ14" s="1">
        <f ca="1">_xlfn.NORM.S.DIST(-CI14,1)</f>
        <v>0.47441451575902627</v>
      </c>
      <c r="CR14" s="1">
        <v>0</v>
      </c>
      <c r="CU14" t="s">
        <v>0</v>
      </c>
      <c r="CV14" s="1">
        <f t="shared" si="11"/>
        <v>0</v>
      </c>
      <c r="CW14" s="1">
        <f t="shared" ca="1" si="5"/>
        <v>5.8441633114164553E-2</v>
      </c>
      <c r="CX14" s="1">
        <f t="shared" ca="1" si="5"/>
        <v>0.46714385112680923</v>
      </c>
      <c r="CY14" s="1">
        <f t="shared" ca="1" si="5"/>
        <v>0.47441451575902627</v>
      </c>
      <c r="CZ14" s="1">
        <f t="shared" si="5"/>
        <v>0</v>
      </c>
    </row>
    <row r="15" spans="1:104">
      <c r="A15" s="11"/>
      <c r="B15" t="s">
        <v>42</v>
      </c>
      <c r="C15" s="1">
        <v>0</v>
      </c>
      <c r="D15" s="1">
        <v>0</v>
      </c>
      <c r="E15" s="1">
        <v>0</v>
      </c>
      <c r="F15" s="1" t="e">
        <f ca="1">(1-H15)/3</f>
        <v>#VALUE!</v>
      </c>
      <c r="G15" s="1" t="e">
        <f ca="1">(1-H15)/3*2</f>
        <v>#VALUE!</v>
      </c>
      <c r="H15" s="1" t="e">
        <f ca="1">MIN(HLOOKUP(A10,Offcn_part!$2:$7,6,0),1)</f>
        <v>#VALUE!</v>
      </c>
      <c r="K15" t="s">
        <v>42</v>
      </c>
      <c r="L15" s="1">
        <f t="shared" si="6"/>
        <v>0</v>
      </c>
      <c r="M15" s="1">
        <f t="shared" si="0"/>
        <v>0</v>
      </c>
      <c r="N15" s="1" t="e">
        <f t="shared" ca="1" si="0"/>
        <v>#VALUE!</v>
      </c>
      <c r="O15" s="1" t="e">
        <f t="shared" ca="1" si="0"/>
        <v>#VALUE!</v>
      </c>
      <c r="P15" s="1" t="e">
        <f t="shared" ca="1" si="0"/>
        <v>#VALUE!</v>
      </c>
      <c r="S15" t="s">
        <v>42</v>
      </c>
      <c r="T15" s="1" t="str">
        <f t="shared" ca="1" si="7"/>
        <v/>
      </c>
      <c r="U15" s="1" t="str">
        <f t="shared" ca="1" si="1"/>
        <v/>
      </c>
      <c r="V15" s="1" t="str">
        <f t="shared" ca="1" si="1"/>
        <v/>
      </c>
      <c r="W15" s="1" t="str">
        <f t="shared" ca="1" si="1"/>
        <v/>
      </c>
      <c r="X15" s="1" t="str">
        <f t="shared" ca="1" si="1"/>
        <v/>
      </c>
      <c r="AA15" t="s">
        <v>42</v>
      </c>
      <c r="AB15" s="1" t="str">
        <f t="shared" ca="1" si="8"/>
        <v/>
      </c>
      <c r="AC15" s="1" t="str">
        <f t="shared" ca="1" si="2"/>
        <v/>
      </c>
      <c r="AD15" s="1" t="str">
        <f t="shared" ca="1" si="2"/>
        <v/>
      </c>
      <c r="AE15" s="1" t="str">
        <f t="shared" ca="1" si="2"/>
        <v/>
      </c>
      <c r="AF15" s="1" t="str">
        <f t="shared" ca="1" si="2"/>
        <v/>
      </c>
      <c r="AI15" t="s">
        <v>42</v>
      </c>
      <c r="AJ15" s="1">
        <v>0</v>
      </c>
      <c r="AK15" s="1">
        <v>0</v>
      </c>
      <c r="AL15" s="1" t="str">
        <f ca="1">IF(AD15="","",(SUM(AB15:AD15)))</f>
        <v/>
      </c>
      <c r="AM15" s="1" t="str">
        <f ca="1">IFERROR(AE15,"")</f>
        <v/>
      </c>
      <c r="AN15" s="1" t="str">
        <f ca="1">IF(AF15="","",(SUM(AF15)))</f>
        <v/>
      </c>
      <c r="AP15" s="34">
        <f ca="1">IF(AM15&gt;=MAX(AL15,AN15),0,(MAX(AL15,AN15)-AM15)/(2*MAX(AL15,AN15)+MIN(AL15,AN15)))</f>
        <v>0</v>
      </c>
      <c r="AQ15" t="s">
        <v>42</v>
      </c>
      <c r="AR15" s="1">
        <v>0</v>
      </c>
      <c r="AS15" s="1">
        <v>0</v>
      </c>
      <c r="AT15" s="1">
        <f ca="1">IF(AM15="",AT8,AL15*(1-$AP15))</f>
        <v>2.8668755775660176E-2</v>
      </c>
      <c r="AU15" s="1">
        <f ca="1">IF(AM15="",AU8,AM15+AL15*$AP15+AN15*$AP15)</f>
        <v>0.4856656221121699</v>
      </c>
      <c r="AV15" s="1">
        <f ca="1">IF(AM15="",AV8,AN15*(1-$AP15))</f>
        <v>0.48566562211216979</v>
      </c>
      <c r="AW15" s="1"/>
      <c r="AY15" t="s">
        <v>42</v>
      </c>
      <c r="AZ15" s="10"/>
      <c r="BA15" s="10"/>
      <c r="BB15" s="10">
        <f ca="1">_xlfn.NORM.S.INV(IF(AT15=0,0.01%,AT15))</f>
        <v>-1.9007290492591</v>
      </c>
      <c r="BC15" s="10"/>
      <c r="BD15" s="10">
        <f ca="1">-_xlfn.NORM.S.INV(IF(AV15=0,0.01%,AV15))</f>
        <v>3.5938691754159563E-2</v>
      </c>
      <c r="BG15" t="s">
        <v>42</v>
      </c>
      <c r="BH15" s="10"/>
      <c r="BI15" s="10"/>
      <c r="BJ15" s="10">
        <f ca="1">BB15-$BB$8</f>
        <v>0</v>
      </c>
      <c r="BK15" s="10"/>
      <c r="BL15" s="10">
        <f ca="1">BD15-$BD$8</f>
        <v>0</v>
      </c>
      <c r="BO15" t="s">
        <v>42</v>
      </c>
      <c r="BP15" s="1">
        <f t="shared" si="9"/>
        <v>0</v>
      </c>
      <c r="BQ15" s="1">
        <f t="shared" si="3"/>
        <v>0</v>
      </c>
      <c r="BR15" s="1">
        <f t="shared" ca="1" si="3"/>
        <v>2.8668755775660176E-2</v>
      </c>
      <c r="BS15" s="1">
        <f t="shared" ca="1" si="3"/>
        <v>0.4856656221121699</v>
      </c>
      <c r="BT15" s="1">
        <f t="shared" ca="1" si="3"/>
        <v>0.48566562211216979</v>
      </c>
      <c r="BW15" t="s">
        <v>42</v>
      </c>
      <c r="BX15" s="1">
        <f t="shared" si="10"/>
        <v>0</v>
      </c>
      <c r="BY15" s="1">
        <f t="shared" si="4"/>
        <v>0</v>
      </c>
      <c r="BZ15" s="1">
        <f t="shared" ca="1" si="4"/>
        <v>2.8668755775660176E-2</v>
      </c>
      <c r="CA15" s="1">
        <f t="shared" ca="1" si="4"/>
        <v>0.4856656221121699</v>
      </c>
      <c r="CB15" s="1">
        <f t="shared" ca="1" si="4"/>
        <v>0.48566562211216979</v>
      </c>
      <c r="CE15" t="s">
        <v>42</v>
      </c>
      <c r="CF15" s="10"/>
      <c r="CG15" s="10"/>
      <c r="CH15" s="10">
        <f ca="1">MIN($CH$8+CD11,0)</f>
        <v>-1.9114483107967064</v>
      </c>
      <c r="CI15" s="10"/>
      <c r="CJ15" s="10">
        <f ca="1">MAX($CJ$8+CD11,0)</f>
        <v>2.521943021655328E-2</v>
      </c>
      <c r="CM15" t="s">
        <v>42</v>
      </c>
      <c r="CN15" s="1">
        <v>0</v>
      </c>
      <c r="CO15" s="1">
        <v>0</v>
      </c>
      <c r="CP15" s="1">
        <f ca="1">_xlfn.NORM.S.DIST(CH15,1)</f>
        <v>2.797349666926105E-2</v>
      </c>
      <c r="CQ15" s="1">
        <f ca="1">1-CP15-CR15</f>
        <v>0.48208653392424616</v>
      </c>
      <c r="CR15" s="1">
        <f ca="1">_xlfn.NORM.S.DIST(-CJ15,1)</f>
        <v>0.48993996940649276</v>
      </c>
      <c r="CU15" t="s">
        <v>42</v>
      </c>
      <c r="CV15" s="1">
        <f t="shared" si="11"/>
        <v>0</v>
      </c>
      <c r="CW15" s="1">
        <f t="shared" si="5"/>
        <v>0</v>
      </c>
      <c r="CX15" s="1">
        <f t="shared" ca="1" si="5"/>
        <v>2.797349666926105E-2</v>
      </c>
      <c r="CY15" s="1">
        <f t="shared" ca="1" si="5"/>
        <v>0.48208653392424616</v>
      </c>
      <c r="CZ15" s="1">
        <f t="shared" ca="1" si="5"/>
        <v>0.48993996940649276</v>
      </c>
    </row>
    <row r="16" spans="1:104">
      <c r="BO16" t="s">
        <v>32</v>
      </c>
      <c r="BP16" s="1">
        <v>0</v>
      </c>
      <c r="BQ16" s="1">
        <v>0</v>
      </c>
      <c r="BR16" s="1">
        <v>0</v>
      </c>
      <c r="BS16" s="1">
        <v>0</v>
      </c>
      <c r="BT16" s="1">
        <v>1</v>
      </c>
      <c r="BW16" t="s">
        <v>32</v>
      </c>
      <c r="BX16" s="1">
        <f t="shared" si="10"/>
        <v>0</v>
      </c>
      <c r="BY16" s="1">
        <f t="shared" si="4"/>
        <v>0</v>
      </c>
      <c r="BZ16" s="1">
        <f t="shared" si="4"/>
        <v>0</v>
      </c>
      <c r="CA16" s="1">
        <f t="shared" si="4"/>
        <v>0</v>
      </c>
      <c r="CB16" s="1">
        <f t="shared" si="4"/>
        <v>1</v>
      </c>
      <c r="CF16" s="1"/>
      <c r="CG16" s="1"/>
      <c r="CH16" s="1"/>
      <c r="CI16" s="1"/>
      <c r="CJ16" s="1"/>
      <c r="CM16" t="s">
        <v>32</v>
      </c>
      <c r="CN16" s="1">
        <v>0</v>
      </c>
      <c r="CO16" s="1">
        <v>0</v>
      </c>
      <c r="CP16" s="1">
        <v>0</v>
      </c>
      <c r="CQ16" s="1">
        <v>0</v>
      </c>
      <c r="CR16" s="1">
        <v>1</v>
      </c>
      <c r="CU16" t="s">
        <v>32</v>
      </c>
      <c r="CV16" s="1">
        <f t="shared" si="11"/>
        <v>0</v>
      </c>
      <c r="CW16" s="1">
        <f t="shared" si="5"/>
        <v>0</v>
      </c>
      <c r="CX16" s="1">
        <f t="shared" si="5"/>
        <v>0</v>
      </c>
      <c r="CY16" s="1">
        <f t="shared" si="5"/>
        <v>0</v>
      </c>
      <c r="CZ16" s="1">
        <f t="shared" si="5"/>
        <v>1</v>
      </c>
    </row>
    <row r="17" spans="1:104">
      <c r="A17" s="9">
        <f ca="1">IF(RIGHT(A10,2)="12",(VALUE(LEFT(A10,4))+1)*100+1,A10+1)</f>
        <v>201910</v>
      </c>
      <c r="J17" s="9">
        <f ca="1">$A17</f>
        <v>201910</v>
      </c>
      <c r="R17" s="9">
        <f ca="1">$A17</f>
        <v>201910</v>
      </c>
      <c r="Z17" s="9">
        <f ca="1">$A17</f>
        <v>201910</v>
      </c>
      <c r="AH17" s="9">
        <f ca="1">$A17</f>
        <v>201910</v>
      </c>
      <c r="AP17" s="9">
        <f ca="1">$A17</f>
        <v>201910</v>
      </c>
      <c r="AX17" s="9">
        <f ca="1">$A17</f>
        <v>201910</v>
      </c>
      <c r="BF17" s="9">
        <f ca="1">$A17</f>
        <v>201910</v>
      </c>
      <c r="BN17" s="9">
        <f ca="1">$A17</f>
        <v>201910</v>
      </c>
      <c r="BO17" s="9">
        <f>BO10+1</f>
        <v>2</v>
      </c>
      <c r="BV17" s="9">
        <f ca="1">$A17</f>
        <v>201910</v>
      </c>
      <c r="BW17" s="9">
        <f>BW10+1</f>
        <v>2</v>
      </c>
      <c r="CD17" s="9">
        <f ca="1">$A17</f>
        <v>201910</v>
      </c>
      <c r="CE17" s="9">
        <f>CE10+1</f>
        <v>2</v>
      </c>
      <c r="CL17" s="9">
        <f ca="1">$A17</f>
        <v>201910</v>
      </c>
      <c r="CM17" s="9">
        <f>CM10+1</f>
        <v>2</v>
      </c>
      <c r="CT17" s="9">
        <f ca="1">$A17</f>
        <v>201910</v>
      </c>
      <c r="CU17" s="9">
        <f>CU10+1</f>
        <v>2</v>
      </c>
    </row>
    <row r="18" spans="1:104">
      <c r="A18" s="11"/>
      <c r="C18" t="s">
        <v>68</v>
      </c>
      <c r="D18" t="s">
        <v>2</v>
      </c>
      <c r="E18" t="s">
        <v>1</v>
      </c>
      <c r="F18" t="s">
        <v>0</v>
      </c>
      <c r="G18" t="s">
        <v>42</v>
      </c>
      <c r="H18" t="s">
        <v>32</v>
      </c>
      <c r="L18" t="s">
        <v>2</v>
      </c>
      <c r="M18" t="s">
        <v>1</v>
      </c>
      <c r="N18" t="s">
        <v>0</v>
      </c>
      <c r="O18" t="s">
        <v>42</v>
      </c>
      <c r="P18" t="s">
        <v>32</v>
      </c>
      <c r="T18" t="s">
        <v>2</v>
      </c>
      <c r="U18" t="s">
        <v>1</v>
      </c>
      <c r="V18" t="s">
        <v>0</v>
      </c>
      <c r="W18" t="s">
        <v>42</v>
      </c>
      <c r="X18" t="s">
        <v>32</v>
      </c>
      <c r="AB18" t="s">
        <v>2</v>
      </c>
      <c r="AC18" t="s">
        <v>1</v>
      </c>
      <c r="AD18" t="s">
        <v>0</v>
      </c>
      <c r="AE18" t="s">
        <v>42</v>
      </c>
      <c r="AF18" t="s">
        <v>32</v>
      </c>
      <c r="AJ18" t="s">
        <v>2</v>
      </c>
      <c r="AK18" t="s">
        <v>1</v>
      </c>
      <c r="AL18" t="s">
        <v>0</v>
      </c>
      <c r="AM18" t="s">
        <v>42</v>
      </c>
      <c r="AN18" t="s">
        <v>32</v>
      </c>
      <c r="AP18" s="9" t="s">
        <v>72</v>
      </c>
      <c r="AR18" t="s">
        <v>2</v>
      </c>
      <c r="AS18" t="s">
        <v>1</v>
      </c>
      <c r="AT18" t="s">
        <v>0</v>
      </c>
      <c r="AU18" t="s">
        <v>42</v>
      </c>
      <c r="AV18" t="s">
        <v>32</v>
      </c>
      <c r="AZ18" t="s">
        <v>2</v>
      </c>
      <c r="BA18" t="s">
        <v>1</v>
      </c>
      <c r="BB18" t="s">
        <v>0</v>
      </c>
      <c r="BC18" t="s">
        <v>42</v>
      </c>
      <c r="BD18" t="s">
        <v>32</v>
      </c>
      <c r="BG18" s="12">
        <f ca="1">AVERAGE(BH19:BL22)</f>
        <v>0.66943707023281618</v>
      </c>
      <c r="BH18" t="s">
        <v>2</v>
      </c>
      <c r="BI18" t="s">
        <v>1</v>
      </c>
      <c r="BJ18" t="s">
        <v>0</v>
      </c>
      <c r="BK18" t="s">
        <v>42</v>
      </c>
      <c r="BL18" t="s">
        <v>32</v>
      </c>
      <c r="BP18" t="s">
        <v>2</v>
      </c>
      <c r="BQ18" t="s">
        <v>1</v>
      </c>
      <c r="BR18" t="s">
        <v>0</v>
      </c>
      <c r="BS18" t="s">
        <v>42</v>
      </c>
      <c r="BT18" t="s">
        <v>32</v>
      </c>
      <c r="BX18" t="s">
        <v>2</v>
      </c>
      <c r="BY18" t="s">
        <v>1</v>
      </c>
      <c r="BZ18" t="s">
        <v>0</v>
      </c>
      <c r="CA18" t="s">
        <v>42</v>
      </c>
      <c r="CB18" t="s">
        <v>32</v>
      </c>
      <c r="CD18" s="37">
        <f ca="1">VLOOKUP(CD17,regress!B:K,10,0)</f>
        <v>-4.3438970269834468E-2</v>
      </c>
      <c r="CF18" t="s">
        <v>2</v>
      </c>
      <c r="CG18" t="s">
        <v>1</v>
      </c>
      <c r="CH18" t="s">
        <v>0</v>
      </c>
      <c r="CI18" t="s">
        <v>42</v>
      </c>
      <c r="CJ18" t="s">
        <v>32</v>
      </c>
      <c r="CN18" t="s">
        <v>2</v>
      </c>
      <c r="CO18" t="s">
        <v>1</v>
      </c>
      <c r="CP18" t="s">
        <v>0</v>
      </c>
      <c r="CQ18" t="s">
        <v>42</v>
      </c>
      <c r="CR18" t="s">
        <v>32</v>
      </c>
      <c r="CV18" t="s">
        <v>2</v>
      </c>
      <c r="CW18" t="s">
        <v>1</v>
      </c>
      <c r="CX18" t="s">
        <v>0</v>
      </c>
      <c r="CY18" t="s">
        <v>42</v>
      </c>
      <c r="CZ18" t="s">
        <v>32</v>
      </c>
    </row>
    <row r="19" spans="1:104">
      <c r="A19" s="11"/>
      <c r="B19" t="s">
        <v>2</v>
      </c>
      <c r="C19" s="1">
        <v>0.05</v>
      </c>
      <c r="D19" s="1">
        <f ca="1">1-C19-E19</f>
        <v>0.94267339672449291</v>
      </c>
      <c r="E19" s="1">
        <f ca="1">HLOOKUP(A17,Offcn_part!$2:$7,3,0)</f>
        <v>7.3266032755070461E-3</v>
      </c>
      <c r="F19" s="1">
        <v>0</v>
      </c>
      <c r="G19" s="1">
        <v>0</v>
      </c>
      <c r="H19" s="1">
        <v>0</v>
      </c>
      <c r="K19" t="s">
        <v>2</v>
      </c>
      <c r="L19" s="1">
        <f ca="1">IF(TYPE(D19)=1,IF(D19&gt;100%,100%,IF(D19&lt;0,0,D19)),D19)</f>
        <v>0.94267339672449291</v>
      </c>
      <c r="M19" s="1">
        <f t="shared" ref="M19:P22" ca="1" si="12">IF(TYPE(E19)=1,IF(E19&gt;100%,100%,IF(E19&lt;0,0,E19)),E19)</f>
        <v>7.3266032755070461E-3</v>
      </c>
      <c r="N19" s="1">
        <f t="shared" si="12"/>
        <v>0</v>
      </c>
      <c r="O19" s="1">
        <f t="shared" si="12"/>
        <v>0</v>
      </c>
      <c r="P19" s="1">
        <f t="shared" si="12"/>
        <v>0</v>
      </c>
      <c r="S19" t="s">
        <v>2</v>
      </c>
      <c r="T19" s="1">
        <f ca="1">IFERROR(L19/SUM($L19:$P19),"")</f>
        <v>0.99228778602578205</v>
      </c>
      <c r="U19" s="1">
        <f t="shared" ref="U19:X22" ca="1" si="13">IFERROR(M19/SUM($L19:$P19),"")</f>
        <v>7.712213974217944E-3</v>
      </c>
      <c r="V19" s="1">
        <f t="shared" ca="1" si="13"/>
        <v>0</v>
      </c>
      <c r="W19" s="1">
        <f t="shared" ca="1" si="13"/>
        <v>0</v>
      </c>
      <c r="X19" s="1">
        <f t="shared" ca="1" si="13"/>
        <v>0</v>
      </c>
      <c r="AA19" t="s">
        <v>2</v>
      </c>
      <c r="AB19" s="1">
        <f ca="1">IFERROR(T19,"")</f>
        <v>0.99228778602578205</v>
      </c>
      <c r="AC19" s="1">
        <f t="shared" ref="AC19:AF22" ca="1" si="14">IFERROR(U19,"")</f>
        <v>7.712213974217944E-3</v>
      </c>
      <c r="AD19" s="1">
        <f t="shared" ca="1" si="14"/>
        <v>0</v>
      </c>
      <c r="AE19" s="1">
        <f t="shared" ca="1" si="14"/>
        <v>0</v>
      </c>
      <c r="AF19" s="1">
        <f t="shared" ca="1" si="14"/>
        <v>0</v>
      </c>
      <c r="AI19" t="s">
        <v>2</v>
      </c>
      <c r="AJ19" s="1">
        <f ca="1">IFERROR(AB19,"")</f>
        <v>0.99228778602578205</v>
      </c>
      <c r="AK19" s="1">
        <f ca="1">IF(AC19="","",SUM(AC19:AF19))</f>
        <v>7.712213974217944E-3</v>
      </c>
      <c r="AL19" s="1">
        <v>0</v>
      </c>
      <c r="AM19" s="1">
        <v>0</v>
      </c>
      <c r="AN19" s="1">
        <v>0</v>
      </c>
      <c r="AQ19" t="s">
        <v>2</v>
      </c>
      <c r="AR19" s="1">
        <f ca="1">IF(AJ19="",AR12,MAX(AJ19,50%))</f>
        <v>0.99228778602578205</v>
      </c>
      <c r="AS19" s="1">
        <f ca="1">IF(AK19="",AS12,MIN(AK19,50%))</f>
        <v>7.712213974217944E-3</v>
      </c>
      <c r="AT19" s="1">
        <v>0</v>
      </c>
      <c r="AU19" s="1">
        <v>0</v>
      </c>
      <c r="AV19" s="1">
        <v>0</v>
      </c>
      <c r="AW19" s="1"/>
      <c r="AY19" t="s">
        <v>2</v>
      </c>
      <c r="AZ19" s="10"/>
      <c r="BA19" s="10">
        <f ca="1">-_xlfn.NORM.S.INV(IF(AS19=0,0.01%,AS19))</f>
        <v>2.4222572320090334</v>
      </c>
      <c r="BB19" s="10"/>
      <c r="BC19" s="10"/>
      <c r="BG19" t="s">
        <v>2</v>
      </c>
      <c r="BH19" s="10"/>
      <c r="BI19" s="10">
        <f ca="1">BA19-$BA$5</f>
        <v>-0.17726204225747377</v>
      </c>
      <c r="BJ19" s="10"/>
      <c r="BK19" s="10"/>
      <c r="BO19" t="s">
        <v>2</v>
      </c>
      <c r="BP19" s="1">
        <f ca="1">AR19</f>
        <v>0.99228778602578205</v>
      </c>
      <c r="BQ19" s="1">
        <f t="shared" ref="BQ19:BT22" ca="1" si="15">AS19</f>
        <v>7.712213974217944E-3</v>
      </c>
      <c r="BR19" s="1">
        <f t="shared" si="15"/>
        <v>0</v>
      </c>
      <c r="BS19" s="1">
        <f t="shared" si="15"/>
        <v>0</v>
      </c>
      <c r="BT19" s="1">
        <f t="shared" si="15"/>
        <v>0</v>
      </c>
      <c r="BW19" t="s">
        <v>2</v>
      </c>
      <c r="BX19" s="1" cm="1">
        <f t="array" aca="1" ref="BX19:CB23" ca="1">MMULT(BX12:CB16,BP19:BT23)</f>
        <v>0.9725659676734264</v>
      </c>
      <c r="BY19" s="1">
        <f ca="1"/>
        <v>2.7434032326573557E-2</v>
      </c>
      <c r="BZ19" s="1">
        <f ca="1"/>
        <v>0</v>
      </c>
      <c r="CA19" s="1">
        <f ca="1"/>
        <v>0</v>
      </c>
      <c r="CB19" s="1">
        <f ca="1"/>
        <v>0</v>
      </c>
      <c r="CE19" t="s">
        <v>2</v>
      </c>
      <c r="CF19" s="10"/>
      <c r="CG19" s="10">
        <f ca="1">MAX($CG$5+CD18,0)</f>
        <v>2.5560803039966729</v>
      </c>
      <c r="CH19" s="10"/>
      <c r="CI19" s="10"/>
      <c r="CJ19" s="10"/>
      <c r="CM19" t="s">
        <v>2</v>
      </c>
      <c r="CN19" s="1">
        <f ca="1">1-CO19</f>
        <v>0.99470706571618372</v>
      </c>
      <c r="CO19" s="1">
        <f ca="1">_xlfn.NORM.S.DIST(-CG19,1)</f>
        <v>5.2929342838162413E-3</v>
      </c>
      <c r="CP19" s="1">
        <v>0</v>
      </c>
      <c r="CQ19" s="1">
        <v>0</v>
      </c>
      <c r="CR19" s="1">
        <v>0</v>
      </c>
      <c r="CU19" t="s">
        <v>2</v>
      </c>
      <c r="CV19" s="1" cm="1">
        <f t="array" aca="1" ref="CV19:CZ23" ca="1">MMULT(CV12:CZ16,CN19:CR23)</f>
        <v>0.99013988966115518</v>
      </c>
      <c r="CW19" s="1">
        <f ca="1"/>
        <v>7.4909228420226136E-3</v>
      </c>
      <c r="CX19" s="1">
        <f ca="1"/>
        <v>2.3691874968222301E-3</v>
      </c>
      <c r="CY19" s="1">
        <f ca="1"/>
        <v>0</v>
      </c>
      <c r="CZ19" s="1">
        <f ca="1"/>
        <v>0</v>
      </c>
    </row>
    <row r="20" spans="1:104">
      <c r="A20" s="11"/>
      <c r="B20" t="s">
        <v>1</v>
      </c>
      <c r="C20" s="1">
        <v>0</v>
      </c>
      <c r="D20" s="1">
        <f ca="1">(1-F20)/3</f>
        <v>0.33333333333333331</v>
      </c>
      <c r="E20" s="1">
        <f ca="1">(1-F20)/3*2</f>
        <v>0.66666666666666663</v>
      </c>
      <c r="F20" s="1">
        <f ca="1">HLOOKUP(A17,Offcn_part!$2:$7,4,0)</f>
        <v>0</v>
      </c>
      <c r="G20" s="1">
        <v>0</v>
      </c>
      <c r="H20" s="1">
        <v>0</v>
      </c>
      <c r="K20" t="s">
        <v>1</v>
      </c>
      <c r="L20" s="1">
        <f t="shared" ref="L20:L22" ca="1" si="16">IF(TYPE(D20)=1,IF(D20&gt;100%,100%,IF(D20&lt;0,0,D20)),D20)</f>
        <v>0.33333333333333331</v>
      </c>
      <c r="M20" s="1">
        <f t="shared" ca="1" si="12"/>
        <v>0.66666666666666663</v>
      </c>
      <c r="N20" s="1">
        <f t="shared" ca="1" si="12"/>
        <v>0</v>
      </c>
      <c r="O20" s="1">
        <f t="shared" si="12"/>
        <v>0</v>
      </c>
      <c r="P20" s="1">
        <f t="shared" si="12"/>
        <v>0</v>
      </c>
      <c r="S20" t="s">
        <v>1</v>
      </c>
      <c r="T20" s="1">
        <f t="shared" ref="T20:T22" ca="1" si="17">IFERROR(L20/SUM($L20:$P20),"")</f>
        <v>0.33333333333333331</v>
      </c>
      <c r="U20" s="1">
        <f t="shared" ca="1" si="13"/>
        <v>0.66666666666666663</v>
      </c>
      <c r="V20" s="1">
        <f t="shared" ca="1" si="13"/>
        <v>0</v>
      </c>
      <c r="W20" s="1">
        <f t="shared" ca="1" si="13"/>
        <v>0</v>
      </c>
      <c r="X20" s="1">
        <f t="shared" ca="1" si="13"/>
        <v>0</v>
      </c>
      <c r="AA20" t="s">
        <v>1</v>
      </c>
      <c r="AB20" s="1">
        <f t="shared" ref="AB20:AB22" ca="1" si="18">IFERROR(T20,"")</f>
        <v>0.33333333333333331</v>
      </c>
      <c r="AC20" s="1">
        <f t="shared" ca="1" si="14"/>
        <v>0.66666666666666663</v>
      </c>
      <c r="AD20" s="1">
        <f t="shared" ca="1" si="14"/>
        <v>0</v>
      </c>
      <c r="AE20" s="1">
        <f t="shared" ca="1" si="14"/>
        <v>0</v>
      </c>
      <c r="AF20" s="1">
        <f t="shared" ca="1" si="14"/>
        <v>0</v>
      </c>
      <c r="AI20" t="s">
        <v>1</v>
      </c>
      <c r="AJ20" s="1">
        <f ca="1">IF(AB20="","",(SUM(AB20)))</f>
        <v>0.33333333333333331</v>
      </c>
      <c r="AK20" s="1">
        <f ca="1">IFERROR(AC20,"")</f>
        <v>0.66666666666666663</v>
      </c>
      <c r="AL20" s="1">
        <f ca="1">IF(AD20="","",(SUM(AD20:AF20)))</f>
        <v>0</v>
      </c>
      <c r="AM20" s="1">
        <v>0</v>
      </c>
      <c r="AN20" s="1">
        <v>0</v>
      </c>
      <c r="AP20" s="34">
        <f ca="1">IF(AK20&gt;=MAX(AJ20,AL20),0,(MAX(AJ20,AL20)-AK20)/(2*MAX(AJ20,AL20)+MIN(AJ20,AL20)))</f>
        <v>0</v>
      </c>
      <c r="AQ20" t="s">
        <v>1</v>
      </c>
      <c r="AR20" s="1">
        <f ca="1">IF(AK20="",AR13,AJ20*(1-$AP20))</f>
        <v>0.33333333333333331</v>
      </c>
      <c r="AS20" s="1">
        <f ca="1">IF(AK20="",AS13,AK20+AJ20*$AP20+AL20*$AP20)</f>
        <v>0.66666666666666663</v>
      </c>
      <c r="AT20" s="1">
        <f ca="1">IF(AK20="",AT13,AL20*(1-$AP20))</f>
        <v>0</v>
      </c>
      <c r="AU20" s="1">
        <v>0</v>
      </c>
      <c r="AV20" s="1">
        <v>0</v>
      </c>
      <c r="AW20" s="1"/>
      <c r="AY20" t="s">
        <v>1</v>
      </c>
      <c r="AZ20" s="10">
        <f ca="1">_xlfn.NORM.S.INV(IF(AR20=0,0.01%,AR20))</f>
        <v>-0.43072729929545767</v>
      </c>
      <c r="BA20" s="10"/>
      <c r="BB20" s="10">
        <f ca="1">-_xlfn.NORM.S.INV(IF(AT20=0,0.01%,AT20))</f>
        <v>3.71901648545568</v>
      </c>
      <c r="BC20" s="10"/>
      <c r="BG20" t="s">
        <v>1</v>
      </c>
      <c r="BH20" s="10">
        <f ca="1">AZ20-$AZ$6</f>
        <v>1.207831373294848</v>
      </c>
      <c r="BI20" s="10"/>
      <c r="BJ20" s="10">
        <f ca="1">BB20-$BB$6</f>
        <v>3.6554901605923384</v>
      </c>
      <c r="BK20" s="10"/>
      <c r="BO20" t="s">
        <v>1</v>
      </c>
      <c r="BP20" s="1">
        <f t="shared" ref="BP20:BP22" ca="1" si="19">AR20</f>
        <v>0.33333333333333331</v>
      </c>
      <c r="BQ20" s="1">
        <f t="shared" ca="1" si="15"/>
        <v>0.66666666666666663</v>
      </c>
      <c r="BR20" s="1">
        <f t="shared" ca="1" si="15"/>
        <v>0</v>
      </c>
      <c r="BS20" s="1">
        <f t="shared" si="15"/>
        <v>0</v>
      </c>
      <c r="BT20" s="1">
        <f t="shared" si="15"/>
        <v>0</v>
      </c>
      <c r="BW20" t="s">
        <v>1</v>
      </c>
      <c r="BX20" s="1">
        <f ca="1"/>
        <v>0.20848652515221183</v>
      </c>
      <c r="BY20" s="1">
        <f ca="1"/>
        <v>0.34517922388903483</v>
      </c>
      <c r="BZ20" s="1">
        <f ca="1"/>
        <v>0.22316712547937656</v>
      </c>
      <c r="CA20" s="1">
        <f ca="1"/>
        <v>0.22316712547937659</v>
      </c>
      <c r="CB20" s="1">
        <f ca="1"/>
        <v>0</v>
      </c>
      <c r="CE20" t="s">
        <v>1</v>
      </c>
      <c r="CF20" s="10">
        <f ca="1">MIN($CF$6+CD18,0)</f>
        <v>-1.6819976428601402</v>
      </c>
      <c r="CG20" s="10"/>
      <c r="CH20" s="10">
        <f ca="1">MAX($CH$6+CD18,0)</f>
        <v>2.008735459350687E-2</v>
      </c>
      <c r="CI20" s="10"/>
      <c r="CJ20" s="10"/>
      <c r="CM20" t="s">
        <v>1</v>
      </c>
      <c r="CN20" s="1">
        <f ca="1">_xlfn.NORM.S.DIST(CF20,1)</f>
        <v>4.6284648495808926E-2</v>
      </c>
      <c r="CO20" s="1">
        <f ca="1">1-CN20-CP20</f>
        <v>0.46172850766215823</v>
      </c>
      <c r="CP20" s="1">
        <f ca="1">_xlfn.NORM.S.DIST(-CH20,1)</f>
        <v>0.49198684384203284</v>
      </c>
      <c r="CQ20" s="1">
        <v>0</v>
      </c>
      <c r="CR20" s="1">
        <v>0</v>
      </c>
      <c r="CU20" t="s">
        <v>1</v>
      </c>
      <c r="CV20" s="1">
        <f ca="1"/>
        <v>7.1106873014880279E-2</v>
      </c>
      <c r="CW20" s="1">
        <f ca="1"/>
        <v>0.24418069350179158</v>
      </c>
      <c r="CX20" s="1">
        <f ca="1"/>
        <v>0.45125065776292611</v>
      </c>
      <c r="CY20" s="1">
        <f ca="1"/>
        <v>0.23346177572040203</v>
      </c>
      <c r="CZ20" s="1">
        <f ca="1"/>
        <v>0</v>
      </c>
    </row>
    <row r="21" spans="1:104">
      <c r="A21" s="11"/>
      <c r="B21" t="s">
        <v>0</v>
      </c>
      <c r="C21" s="1">
        <v>0</v>
      </c>
      <c r="D21" s="1">
        <v>0</v>
      </c>
      <c r="E21" s="1" t="e">
        <f ca="1">(1-G21)/3</f>
        <v>#VALUE!</v>
      </c>
      <c r="F21" s="1" t="e">
        <f ca="1">(1-G21)/3*2</f>
        <v>#VALUE!</v>
      </c>
      <c r="G21" s="1" t="str">
        <f ca="1">HLOOKUP(A17,Offcn_part!$2:$7,5,0)</f>
        <v/>
      </c>
      <c r="H21" s="1">
        <v>0</v>
      </c>
      <c r="K21" t="s">
        <v>0</v>
      </c>
      <c r="L21" s="1">
        <f t="shared" si="16"/>
        <v>0</v>
      </c>
      <c r="M21" s="1" t="e">
        <f t="shared" ca="1" si="12"/>
        <v>#VALUE!</v>
      </c>
      <c r="N21" s="1" t="e">
        <f t="shared" ca="1" si="12"/>
        <v>#VALUE!</v>
      </c>
      <c r="O21" s="1" t="str">
        <f t="shared" ca="1" si="12"/>
        <v/>
      </c>
      <c r="P21" s="1">
        <f t="shared" si="12"/>
        <v>0</v>
      </c>
      <c r="S21" t="s">
        <v>0</v>
      </c>
      <c r="T21" s="1" t="str">
        <f t="shared" ca="1" si="17"/>
        <v/>
      </c>
      <c r="U21" s="1" t="str">
        <f t="shared" ca="1" si="13"/>
        <v/>
      </c>
      <c r="V21" s="1" t="str">
        <f t="shared" ca="1" si="13"/>
        <v/>
      </c>
      <c r="W21" s="1" t="str">
        <f t="shared" ca="1" si="13"/>
        <v/>
      </c>
      <c r="X21" s="1" t="str">
        <f t="shared" ca="1" si="13"/>
        <v/>
      </c>
      <c r="AA21" t="s">
        <v>0</v>
      </c>
      <c r="AB21" s="1" t="str">
        <f t="shared" ca="1" si="18"/>
        <v/>
      </c>
      <c r="AC21" s="1" t="str">
        <f t="shared" ca="1" si="14"/>
        <v/>
      </c>
      <c r="AD21" s="1" t="str">
        <f t="shared" ca="1" si="14"/>
        <v/>
      </c>
      <c r="AE21" s="1" t="str">
        <f t="shared" ca="1" si="14"/>
        <v/>
      </c>
      <c r="AF21" s="1" t="str">
        <f t="shared" ca="1" si="14"/>
        <v/>
      </c>
      <c r="AI21" t="s">
        <v>0</v>
      </c>
      <c r="AJ21" s="1">
        <v>0</v>
      </c>
      <c r="AK21" s="1" t="str">
        <f ca="1">IF(AC21="","",(SUM(AB21:AC21)))</f>
        <v/>
      </c>
      <c r="AL21" s="1" t="str">
        <f ca="1">IFERROR(AD21,"")</f>
        <v/>
      </c>
      <c r="AM21" s="1" t="str">
        <f ca="1">IF(AE21="","",(SUM(AE21:AF21)))</f>
        <v/>
      </c>
      <c r="AN21" s="1">
        <v>0</v>
      </c>
      <c r="AP21" s="34">
        <f ca="1">IF(AL21&gt;=MAX(AK21,AM21),0,(MAX(AK21,AM21)-AL21)/(2*MAX(AK21,AM21)+MIN(AK21,AM21)))</f>
        <v>0</v>
      </c>
      <c r="AQ21" t="s">
        <v>0</v>
      </c>
      <c r="AR21" s="1">
        <v>0</v>
      </c>
      <c r="AS21" s="1">
        <f ca="1">IF(AL21="",AS14,AK21*(1-$AP21))</f>
        <v>5.9703008198352767E-2</v>
      </c>
      <c r="AT21" s="1">
        <f ca="1">IF(AL21="",AT14,AL21+AK21*$AP21+AM21*$AP21)</f>
        <v>0.47014849590082364</v>
      </c>
      <c r="AU21" s="1">
        <f ca="1">IF(AL21="",AU14,AM21*(1-$AP21))</f>
        <v>0.47014849590082369</v>
      </c>
      <c r="AV21" s="1">
        <v>0</v>
      </c>
      <c r="AW21" s="1"/>
      <c r="AY21" t="s">
        <v>0</v>
      </c>
      <c r="AZ21" s="10"/>
      <c r="BA21" s="10">
        <f ca="1">_xlfn.NORM.S.INV(IF(AS21=0,0.01%,AS21))</f>
        <v>-1.5572715950098097</v>
      </c>
      <c r="BB21" s="10"/>
      <c r="BC21" s="10">
        <f ca="1">-_xlfn.NORM.S.INV(IF(AU21=0,0.01%,AU21))</f>
        <v>7.4896587389168351E-2</v>
      </c>
      <c r="BG21" t="s">
        <v>0</v>
      </c>
      <c r="BH21" s="10"/>
      <c r="BI21" s="10">
        <f ca="1">BA21-$BA$7</f>
        <v>0</v>
      </c>
      <c r="BJ21" s="10"/>
      <c r="BK21" s="10">
        <f ca="1">BC21-$BC$7</f>
        <v>0</v>
      </c>
      <c r="BO21" t="s">
        <v>0</v>
      </c>
      <c r="BP21" s="1">
        <f t="shared" si="19"/>
        <v>0</v>
      </c>
      <c r="BQ21" s="1">
        <f t="shared" ca="1" si="15"/>
        <v>5.9703008198352767E-2</v>
      </c>
      <c r="BR21" s="1">
        <f t="shared" ca="1" si="15"/>
        <v>0.47014849590082364</v>
      </c>
      <c r="BS21" s="1">
        <f t="shared" ca="1" si="15"/>
        <v>0.47014849590082369</v>
      </c>
      <c r="BT21" s="1">
        <f t="shared" si="15"/>
        <v>0</v>
      </c>
      <c r="BW21" t="s">
        <v>0</v>
      </c>
      <c r="BX21" s="1">
        <f ca="1"/>
        <v>1.9901002732784254E-2</v>
      </c>
      <c r="BY21" s="1">
        <f ca="1"/>
        <v>6.78712849707786E-2</v>
      </c>
      <c r="BZ21" s="1">
        <f ca="1"/>
        <v>0.23451818060508145</v>
      </c>
      <c r="CA21" s="1">
        <f ca="1"/>
        <v>0.4493745699445813</v>
      </c>
      <c r="CB21" s="1">
        <f ca="1"/>
        <v>0.22833496174677445</v>
      </c>
      <c r="CE21" t="s">
        <v>0</v>
      </c>
      <c r="CF21" s="10"/>
      <c r="CG21" s="10">
        <f ca="1">MIN($CG$7+CD18,0)</f>
        <v>-1.6007105652796443</v>
      </c>
      <c r="CH21" s="10"/>
      <c r="CI21" s="10">
        <f ca="1">MAX($CI$7+CD18,0)</f>
        <v>3.1457617119333883E-2</v>
      </c>
      <c r="CJ21" s="10"/>
      <c r="CM21" t="s">
        <v>0</v>
      </c>
      <c r="CN21" s="1">
        <v>0</v>
      </c>
      <c r="CO21" s="1">
        <f ca="1">_xlfn.NORM.S.DIST(CG21,1)</f>
        <v>5.4720519998709374E-2</v>
      </c>
      <c r="CP21" s="1">
        <f ca="1">1-CO21-CQ21</f>
        <v>0.45782718398042954</v>
      </c>
      <c r="CQ21" s="1">
        <f ca="1">_xlfn.NORM.S.DIST(-CI21,1)</f>
        <v>0.48745229602086104</v>
      </c>
      <c r="CR21" s="1">
        <v>0</v>
      </c>
      <c r="CU21" t="s">
        <v>0</v>
      </c>
      <c r="CV21" s="1">
        <f ca="1"/>
        <v>2.7049504462101333E-3</v>
      </c>
      <c r="CW21" s="1">
        <f ca="1"/>
        <v>5.2546522491001252E-2</v>
      </c>
      <c r="CX21" s="1">
        <f ca="1"/>
        <v>0.25492884076973588</v>
      </c>
      <c r="CY21" s="1">
        <f ca="1"/>
        <v>0.4526124284135396</v>
      </c>
      <c r="CZ21" s="1">
        <f ca="1"/>
        <v>0.23720725787951313</v>
      </c>
    </row>
    <row r="22" spans="1:104">
      <c r="A22" s="11"/>
      <c r="B22" t="s">
        <v>42</v>
      </c>
      <c r="C22" s="1">
        <v>0</v>
      </c>
      <c r="D22" s="1">
        <v>0</v>
      </c>
      <c r="E22" s="1">
        <v>0</v>
      </c>
      <c r="F22" s="1" t="e">
        <f ca="1">(1-H22)/3</f>
        <v>#VALUE!</v>
      </c>
      <c r="G22" s="1" t="e">
        <f ca="1">(1-H22)/3*2</f>
        <v>#VALUE!</v>
      </c>
      <c r="H22" s="1" t="e">
        <f ca="1">MIN(HLOOKUP(A17,Offcn_part!$2:$7,6,0),1)</f>
        <v>#VALUE!</v>
      </c>
      <c r="K22" t="s">
        <v>42</v>
      </c>
      <c r="L22" s="1">
        <f t="shared" si="16"/>
        <v>0</v>
      </c>
      <c r="M22" s="1">
        <f t="shared" si="12"/>
        <v>0</v>
      </c>
      <c r="N22" s="1" t="e">
        <f t="shared" ca="1" si="12"/>
        <v>#VALUE!</v>
      </c>
      <c r="O22" s="1" t="e">
        <f t="shared" ca="1" si="12"/>
        <v>#VALUE!</v>
      </c>
      <c r="P22" s="1" t="e">
        <f t="shared" ca="1" si="12"/>
        <v>#VALUE!</v>
      </c>
      <c r="S22" t="s">
        <v>42</v>
      </c>
      <c r="T22" s="1" t="str">
        <f t="shared" ca="1" si="17"/>
        <v/>
      </c>
      <c r="U22" s="1" t="str">
        <f t="shared" ca="1" si="13"/>
        <v/>
      </c>
      <c r="V22" s="1" t="str">
        <f t="shared" ca="1" si="13"/>
        <v/>
      </c>
      <c r="W22" s="1" t="str">
        <f t="shared" ca="1" si="13"/>
        <v/>
      </c>
      <c r="X22" s="1" t="str">
        <f t="shared" ca="1" si="13"/>
        <v/>
      </c>
      <c r="AA22" t="s">
        <v>42</v>
      </c>
      <c r="AB22" s="1" t="str">
        <f t="shared" ca="1" si="18"/>
        <v/>
      </c>
      <c r="AC22" s="1" t="str">
        <f t="shared" ca="1" si="14"/>
        <v/>
      </c>
      <c r="AD22" s="1" t="str">
        <f t="shared" ca="1" si="14"/>
        <v/>
      </c>
      <c r="AE22" s="1" t="str">
        <f t="shared" ca="1" si="14"/>
        <v/>
      </c>
      <c r="AF22" s="1" t="str">
        <f t="shared" ca="1" si="14"/>
        <v/>
      </c>
      <c r="AI22" t="s">
        <v>42</v>
      </c>
      <c r="AJ22" s="1">
        <v>0</v>
      </c>
      <c r="AK22" s="1">
        <v>0</v>
      </c>
      <c r="AL22" s="1" t="str">
        <f ca="1">IF(AD22="","",(SUM(AB22:AD22)))</f>
        <v/>
      </c>
      <c r="AM22" s="1" t="str">
        <f ca="1">IFERROR(AE22,"")</f>
        <v/>
      </c>
      <c r="AN22" s="1" t="str">
        <f ca="1">IF(AF22="","",(SUM(AF22)))</f>
        <v/>
      </c>
      <c r="AP22" s="34">
        <f ca="1">IF(AM22&gt;=MAX(AL22,AN22),0,(MAX(AL22,AN22)-AM22)/(2*MAX(AL22,AN22)+MIN(AL22,AN22)))</f>
        <v>0</v>
      </c>
      <c r="AQ22" t="s">
        <v>42</v>
      </c>
      <c r="AR22" s="1">
        <v>0</v>
      </c>
      <c r="AS22" s="1">
        <v>0</v>
      </c>
      <c r="AT22" s="1">
        <f ca="1">IF(AM22="",AT15,AL22*(1-$AP22))</f>
        <v>2.8668755775660176E-2</v>
      </c>
      <c r="AU22" s="1">
        <f ca="1">IF(AM22="",AU15,AM22+AL22*$AP22+AN22*$AP22)</f>
        <v>0.4856656221121699</v>
      </c>
      <c r="AV22" s="1">
        <f ca="1">IF(AM22="",AV15,AN22*(1-$AP22))</f>
        <v>0.48566562211216979</v>
      </c>
      <c r="AW22" s="1"/>
      <c r="AY22" t="s">
        <v>42</v>
      </c>
      <c r="AZ22" s="10"/>
      <c r="BA22" s="10"/>
      <c r="BB22" s="10">
        <f ca="1">_xlfn.NORM.S.INV(IF(AT22=0,0.01%,AT22))</f>
        <v>-1.9007290492591</v>
      </c>
      <c r="BC22" s="10"/>
      <c r="BD22" s="10">
        <f ca="1">-_xlfn.NORM.S.INV(IF(AV22=0,0.01%,AV22))</f>
        <v>3.5938691754159563E-2</v>
      </c>
      <c r="BG22" t="s">
        <v>42</v>
      </c>
      <c r="BH22" s="10"/>
      <c r="BI22" s="10"/>
      <c r="BJ22" s="10">
        <f ca="1">BB22-$BB$8</f>
        <v>0</v>
      </c>
      <c r="BK22" s="10"/>
      <c r="BL22" s="10">
        <f ca="1">BD22-$BD$8</f>
        <v>0</v>
      </c>
      <c r="BO22" t="s">
        <v>42</v>
      </c>
      <c r="BP22" s="1">
        <f t="shared" si="19"/>
        <v>0</v>
      </c>
      <c r="BQ22" s="1">
        <f t="shared" si="15"/>
        <v>0</v>
      </c>
      <c r="BR22" s="1">
        <f t="shared" ca="1" si="15"/>
        <v>2.8668755775660176E-2</v>
      </c>
      <c r="BS22" s="1">
        <f t="shared" ca="1" si="15"/>
        <v>0.4856656221121699</v>
      </c>
      <c r="BT22" s="1">
        <f t="shared" ca="1" si="15"/>
        <v>0.48566562211216979</v>
      </c>
      <c r="BW22" t="s">
        <v>42</v>
      </c>
      <c r="BX22" s="1">
        <f ca="1"/>
        <v>0</v>
      </c>
      <c r="BY22" s="1">
        <f ca="1"/>
        <v>1.7116109611108126E-3</v>
      </c>
      <c r="BZ22" s="1">
        <f ca="1"/>
        <v>2.7402001516242544E-2</v>
      </c>
      <c r="CA22" s="1">
        <f ca="1"/>
        <v>0.24934966890887569</v>
      </c>
      <c r="CB22" s="1">
        <f ca="1"/>
        <v>0.72153671861377078</v>
      </c>
      <c r="CE22" t="s">
        <v>42</v>
      </c>
      <c r="CF22" s="10"/>
      <c r="CG22" s="10"/>
      <c r="CH22" s="10">
        <f ca="1">MIN($CH$8+CD18,0)</f>
        <v>-1.9441680195289346</v>
      </c>
      <c r="CI22" s="10"/>
      <c r="CJ22" s="10">
        <f ca="1">MAX($CJ$8+CD18,0)</f>
        <v>0</v>
      </c>
      <c r="CM22" t="s">
        <v>42</v>
      </c>
      <c r="CN22" s="1">
        <v>0</v>
      </c>
      <c r="CO22" s="1">
        <v>0</v>
      </c>
      <c r="CP22" s="1">
        <f ca="1">_xlfn.NORM.S.DIST(CH22,1)</f>
        <v>2.5937596471045297E-2</v>
      </c>
      <c r="CQ22" s="1">
        <f ca="1">1-CP22-CR22</f>
        <v>0.47406240352895468</v>
      </c>
      <c r="CR22" s="1">
        <f ca="1">_xlfn.NORM.S.DIST(-CJ22,1)</f>
        <v>0.5</v>
      </c>
      <c r="CU22" t="s">
        <v>42</v>
      </c>
      <c r="CV22" s="1">
        <f ca="1"/>
        <v>0</v>
      </c>
      <c r="CW22" s="1">
        <f ca="1"/>
        <v>1.5307242839241294E-3</v>
      </c>
      <c r="CX22" s="1">
        <f ca="1"/>
        <v>2.5311193187225696E-2</v>
      </c>
      <c r="CY22" s="1">
        <f ca="1"/>
        <v>0.2421748461602343</v>
      </c>
      <c r="CZ22" s="1">
        <f ca="1"/>
        <v>0.73098323636861584</v>
      </c>
    </row>
    <row r="23" spans="1:104">
      <c r="BO23" t="s">
        <v>32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W23" t="s">
        <v>32</v>
      </c>
      <c r="BX23" s="1">
        <f ca="1"/>
        <v>0</v>
      </c>
      <c r="BY23" s="1">
        <f ca="1"/>
        <v>0</v>
      </c>
      <c r="BZ23" s="1">
        <f ca="1"/>
        <v>0</v>
      </c>
      <c r="CA23" s="1">
        <f ca="1"/>
        <v>0</v>
      </c>
      <c r="CB23" s="1">
        <f ca="1"/>
        <v>1</v>
      </c>
      <c r="CF23" s="1"/>
      <c r="CG23" s="1"/>
      <c r="CH23" s="1"/>
      <c r="CI23" s="1"/>
      <c r="CJ23" s="1"/>
      <c r="CM23" t="s">
        <v>32</v>
      </c>
      <c r="CN23" s="1">
        <v>0</v>
      </c>
      <c r="CO23" s="1">
        <v>0</v>
      </c>
      <c r="CP23" s="1">
        <v>0</v>
      </c>
      <c r="CQ23" s="1">
        <v>0</v>
      </c>
      <c r="CR23" s="1">
        <v>1</v>
      </c>
      <c r="CU23" t="s">
        <v>32</v>
      </c>
      <c r="CV23" s="1">
        <f ca="1"/>
        <v>0</v>
      </c>
      <c r="CW23" s="1">
        <f ca="1"/>
        <v>0</v>
      </c>
      <c r="CX23" s="1">
        <f ca="1"/>
        <v>0</v>
      </c>
      <c r="CY23" s="1">
        <f ca="1"/>
        <v>0</v>
      </c>
      <c r="CZ23" s="1">
        <f ca="1"/>
        <v>1</v>
      </c>
    </row>
    <row r="24" spans="1:104">
      <c r="A24" s="9">
        <f ca="1">IF(RIGHT(A17,2)="12",(VALUE(LEFT(A17,4))+1)*100+1,A17+1)</f>
        <v>201911</v>
      </c>
      <c r="J24" s="9">
        <f ca="1">$A24</f>
        <v>201911</v>
      </c>
      <c r="R24" s="9">
        <f ca="1">$A24</f>
        <v>201911</v>
      </c>
      <c r="Z24" s="9">
        <f ca="1">$A24</f>
        <v>201911</v>
      </c>
      <c r="AH24" s="9">
        <f ca="1">$A24</f>
        <v>201911</v>
      </c>
      <c r="AP24" s="9">
        <f ca="1">$A24</f>
        <v>201911</v>
      </c>
      <c r="AX24" s="9">
        <f ca="1">$A24</f>
        <v>201911</v>
      </c>
      <c r="BF24" s="9">
        <f ca="1">$A24</f>
        <v>201911</v>
      </c>
      <c r="BN24" s="9">
        <f ca="1">$A24</f>
        <v>201911</v>
      </c>
      <c r="BO24" s="9">
        <f>BO17+1</f>
        <v>3</v>
      </c>
      <c r="BV24" s="9">
        <f ca="1">$A24</f>
        <v>201911</v>
      </c>
      <c r="BW24" s="9">
        <f>BW17+1</f>
        <v>3</v>
      </c>
      <c r="CD24" s="9">
        <f ca="1">$A24</f>
        <v>201911</v>
      </c>
      <c r="CE24" s="9">
        <f>CE17+1</f>
        <v>3</v>
      </c>
      <c r="CL24" s="9">
        <f ca="1">$A24</f>
        <v>201911</v>
      </c>
      <c r="CM24" s="9">
        <f>CM17+1</f>
        <v>3</v>
      </c>
      <c r="CT24" s="9">
        <f ca="1">$A24</f>
        <v>201911</v>
      </c>
      <c r="CU24" s="9">
        <f>CU17+1</f>
        <v>3</v>
      </c>
    </row>
    <row r="25" spans="1:104">
      <c r="A25" s="11"/>
      <c r="C25" t="s">
        <v>68</v>
      </c>
      <c r="D25" t="s">
        <v>2</v>
      </c>
      <c r="E25" t="s">
        <v>1</v>
      </c>
      <c r="F25" t="s">
        <v>0</v>
      </c>
      <c r="G25" t="s">
        <v>42</v>
      </c>
      <c r="H25" t="s">
        <v>32</v>
      </c>
      <c r="L25" t="s">
        <v>2</v>
      </c>
      <c r="M25" t="s">
        <v>1</v>
      </c>
      <c r="N25" t="s">
        <v>0</v>
      </c>
      <c r="O25" t="s">
        <v>42</v>
      </c>
      <c r="P25" t="s">
        <v>32</v>
      </c>
      <c r="T25" t="s">
        <v>2</v>
      </c>
      <c r="U25" t="s">
        <v>1</v>
      </c>
      <c r="V25" t="s">
        <v>0</v>
      </c>
      <c r="W25" t="s">
        <v>42</v>
      </c>
      <c r="X25" t="s">
        <v>32</v>
      </c>
      <c r="AB25" t="s">
        <v>2</v>
      </c>
      <c r="AC25" t="s">
        <v>1</v>
      </c>
      <c r="AD25" t="s">
        <v>0</v>
      </c>
      <c r="AE25" t="s">
        <v>42</v>
      </c>
      <c r="AF25" t="s">
        <v>32</v>
      </c>
      <c r="AJ25" t="s">
        <v>2</v>
      </c>
      <c r="AK25" t="s">
        <v>1</v>
      </c>
      <c r="AL25" t="s">
        <v>0</v>
      </c>
      <c r="AM25" t="s">
        <v>42</v>
      </c>
      <c r="AN25" t="s">
        <v>32</v>
      </c>
      <c r="AP25" s="9" t="s">
        <v>72</v>
      </c>
      <c r="AR25" t="s">
        <v>2</v>
      </c>
      <c r="AS25" t="s">
        <v>1</v>
      </c>
      <c r="AT25" t="s">
        <v>0</v>
      </c>
      <c r="AU25" t="s">
        <v>42</v>
      </c>
      <c r="AV25" t="s">
        <v>32</v>
      </c>
      <c r="AZ25" t="s">
        <v>2</v>
      </c>
      <c r="BA25" t="s">
        <v>1</v>
      </c>
      <c r="BB25" t="s">
        <v>0</v>
      </c>
      <c r="BC25" t="s">
        <v>42</v>
      </c>
      <c r="BD25" t="s">
        <v>32</v>
      </c>
      <c r="BG25" s="12">
        <f ca="1">AVERAGE(BH26:BL29)</f>
        <v>8.8025918738153883E-3</v>
      </c>
      <c r="BH25" t="s">
        <v>2</v>
      </c>
      <c r="BI25" t="s">
        <v>1</v>
      </c>
      <c r="BJ25" t="s">
        <v>0</v>
      </c>
      <c r="BK25" t="s">
        <v>42</v>
      </c>
      <c r="BL25" t="s">
        <v>32</v>
      </c>
      <c r="BP25" t="s">
        <v>2</v>
      </c>
      <c r="BQ25" t="s">
        <v>1</v>
      </c>
      <c r="BR25" t="s">
        <v>0</v>
      </c>
      <c r="BS25" t="s">
        <v>42</v>
      </c>
      <c r="BT25" t="s">
        <v>32</v>
      </c>
      <c r="BX25" t="s">
        <v>2</v>
      </c>
      <c r="BY25" t="s">
        <v>1</v>
      </c>
      <c r="BZ25" t="s">
        <v>0</v>
      </c>
      <c r="CA25" t="s">
        <v>42</v>
      </c>
      <c r="CB25" t="s">
        <v>32</v>
      </c>
      <c r="CD25" s="37">
        <f ca="1">VLOOKUP(CD24,regress!B:K,10,0)</f>
        <v>-0.10466145547526687</v>
      </c>
      <c r="CF25" t="s">
        <v>2</v>
      </c>
      <c r="CG25" t="s">
        <v>1</v>
      </c>
      <c r="CH25" t="s">
        <v>0</v>
      </c>
      <c r="CI25" t="s">
        <v>42</v>
      </c>
      <c r="CJ25" t="s">
        <v>32</v>
      </c>
      <c r="CN25" t="s">
        <v>2</v>
      </c>
      <c r="CO25" t="s">
        <v>1</v>
      </c>
      <c r="CP25" t="s">
        <v>0</v>
      </c>
      <c r="CQ25" t="s">
        <v>42</v>
      </c>
      <c r="CR25" t="s">
        <v>32</v>
      </c>
      <c r="CV25" t="s">
        <v>2</v>
      </c>
      <c r="CW25" t="s">
        <v>1</v>
      </c>
      <c r="CX25" t="s">
        <v>0</v>
      </c>
      <c r="CY25" t="s">
        <v>42</v>
      </c>
      <c r="CZ25" t="s">
        <v>32</v>
      </c>
    </row>
    <row r="26" spans="1:104">
      <c r="A26" s="11"/>
      <c r="B26" t="s">
        <v>2</v>
      </c>
      <c r="C26" s="1">
        <v>0.05</v>
      </c>
      <c r="D26" s="1">
        <f ca="1">1-C26-E26</f>
        <v>0.94392772455852414</v>
      </c>
      <c r="E26" s="1">
        <f ca="1">HLOOKUP(A24,Offcn_part!$2:$7,3,0)</f>
        <v>6.0722754414758674E-3</v>
      </c>
      <c r="F26" s="1">
        <v>0</v>
      </c>
      <c r="G26" s="1">
        <v>0</v>
      </c>
      <c r="H26" s="1">
        <v>0</v>
      </c>
      <c r="K26" t="s">
        <v>2</v>
      </c>
      <c r="L26" s="1">
        <f ca="1">IF(TYPE(D26)=1,IF(D26&gt;100%,100%,IF(D26&lt;0,0,D26)),D26)</f>
        <v>0.94392772455852414</v>
      </c>
      <c r="M26" s="1">
        <f t="shared" ref="M26:P29" ca="1" si="20">IF(TYPE(E26)=1,IF(E26&gt;100%,100%,IF(E26&lt;0,0,E26)),E26)</f>
        <v>6.0722754414758674E-3</v>
      </c>
      <c r="N26" s="1">
        <f t="shared" si="20"/>
        <v>0</v>
      </c>
      <c r="O26" s="1">
        <f t="shared" si="20"/>
        <v>0</v>
      </c>
      <c r="P26" s="1">
        <f t="shared" si="20"/>
        <v>0</v>
      </c>
      <c r="S26" t="s">
        <v>2</v>
      </c>
      <c r="T26" s="1">
        <f ca="1">IFERROR(L26/SUM($L26:$P26),"")</f>
        <v>0.99360813111423596</v>
      </c>
      <c r="U26" s="1">
        <f t="shared" ref="U26:X29" ca="1" si="21">IFERROR(M26/SUM($L26:$P26),"")</f>
        <v>6.3918688857640717E-3</v>
      </c>
      <c r="V26" s="1">
        <f t="shared" ca="1" si="21"/>
        <v>0</v>
      </c>
      <c r="W26" s="1">
        <f t="shared" ca="1" si="21"/>
        <v>0</v>
      </c>
      <c r="X26" s="1">
        <f t="shared" ca="1" si="21"/>
        <v>0</v>
      </c>
      <c r="AA26" t="s">
        <v>2</v>
      </c>
      <c r="AB26" s="1">
        <f ca="1">IFERROR(T26,"")</f>
        <v>0.99360813111423596</v>
      </c>
      <c r="AC26" s="1">
        <f t="shared" ref="AC26:AF29" ca="1" si="22">IFERROR(U26,"")</f>
        <v>6.3918688857640717E-3</v>
      </c>
      <c r="AD26" s="1">
        <f t="shared" ca="1" si="22"/>
        <v>0</v>
      </c>
      <c r="AE26" s="1">
        <f t="shared" ca="1" si="22"/>
        <v>0</v>
      </c>
      <c r="AF26" s="1">
        <f t="shared" ca="1" si="22"/>
        <v>0</v>
      </c>
      <c r="AI26" t="s">
        <v>2</v>
      </c>
      <c r="AJ26" s="1">
        <f ca="1">IFERROR(AB26,"")</f>
        <v>0.99360813111423596</v>
      </c>
      <c r="AK26" s="1">
        <f ca="1">IF(AC26="","",SUM(AC26:AF26))</f>
        <v>6.3918688857640717E-3</v>
      </c>
      <c r="AL26" s="1">
        <v>0</v>
      </c>
      <c r="AM26" s="1">
        <v>0</v>
      </c>
      <c r="AN26" s="1">
        <v>0</v>
      </c>
      <c r="AQ26" t="s">
        <v>2</v>
      </c>
      <c r="AR26" s="1">
        <f ca="1">IF(AJ26="",AR19,MAX(AJ26,50%))</f>
        <v>0.99360813111423596</v>
      </c>
      <c r="AS26" s="1">
        <f ca="1">IF(AK26="",AS19,MIN(AK26,50%))</f>
        <v>6.3918688857640717E-3</v>
      </c>
      <c r="AT26" s="1">
        <v>0</v>
      </c>
      <c r="AU26" s="1">
        <v>0</v>
      </c>
      <c r="AV26" s="1">
        <v>0</v>
      </c>
      <c r="AW26" s="1"/>
      <c r="AY26" t="s">
        <v>2</v>
      </c>
      <c r="AZ26" s="10"/>
      <c r="BA26" s="10">
        <f ca="1">-_xlfn.NORM.S.INV(IF(AS26=0,0.01%,AS26))</f>
        <v>2.4897377693436664</v>
      </c>
      <c r="BB26" s="10"/>
      <c r="BC26" s="10"/>
      <c r="BG26" t="s">
        <v>2</v>
      </c>
      <c r="BH26" s="10"/>
      <c r="BI26" s="10">
        <f ca="1">BA26-$BA$5</f>
        <v>-0.10978150492284078</v>
      </c>
      <c r="BJ26" s="10"/>
      <c r="BK26" s="10"/>
      <c r="BO26" t="s">
        <v>2</v>
      </c>
      <c r="BP26" s="1">
        <f ca="1">AR26</f>
        <v>0.99360813111423596</v>
      </c>
      <c r="BQ26" s="1">
        <f t="shared" ref="BQ26:BT29" ca="1" si="23">AS26</f>
        <v>6.3918688857640717E-3</v>
      </c>
      <c r="BR26" s="1">
        <f t="shared" si="23"/>
        <v>0</v>
      </c>
      <c r="BS26" s="1">
        <f t="shared" si="23"/>
        <v>0</v>
      </c>
      <c r="BT26" s="1">
        <f t="shared" si="23"/>
        <v>0</v>
      </c>
      <c r="BW26" t="s">
        <v>2</v>
      </c>
      <c r="BX26" s="1" cm="1">
        <f t="array" aca="1" ref="BX26:CB30" ca="1">MMULT(BX19:CB23,BP26:BT30)</f>
        <v>0.96822082252046959</v>
      </c>
      <c r="BY26" s="1">
        <f ca="1"/>
        <v>1.8997845813827616E-2</v>
      </c>
      <c r="BZ26" s="1">
        <f ca="1"/>
        <v>1.2781331665702811E-2</v>
      </c>
      <c r="CA26" s="1">
        <f ca="1"/>
        <v>0</v>
      </c>
      <c r="CB26" s="1">
        <f ca="1"/>
        <v>0</v>
      </c>
      <c r="CE26" t="s">
        <v>2</v>
      </c>
      <c r="CF26" s="10"/>
      <c r="CG26" s="10">
        <f ca="1">MAX($CG$5+CD25,0)</f>
        <v>2.4948578187912402</v>
      </c>
      <c r="CH26" s="10"/>
      <c r="CI26" s="10"/>
      <c r="CJ26" s="10"/>
      <c r="CM26" t="s">
        <v>2</v>
      </c>
      <c r="CN26" s="1">
        <f ca="1">1-CO26</f>
        <v>0.99369961953249353</v>
      </c>
      <c r="CO26" s="1">
        <f ca="1">_xlfn.NORM.S.DIST(-CG26,1)</f>
        <v>6.3003804675064567E-3</v>
      </c>
      <c r="CP26" s="1">
        <v>0</v>
      </c>
      <c r="CQ26" s="1">
        <v>0</v>
      </c>
      <c r="CR26" s="1">
        <v>0</v>
      </c>
      <c r="CU26" t="s">
        <v>2</v>
      </c>
      <c r="CV26" s="1" cm="1">
        <f t="array" aca="1" ref="CV26:CZ30" ca="1">MMULT(CV19:CZ23,CN26:CR30)</f>
        <v>0.9842061195663705</v>
      </c>
      <c r="CW26" s="1">
        <f ca="1"/>
        <v>9.7935758476637227E-3</v>
      </c>
      <c r="CX26" s="1">
        <f ca="1"/>
        <v>4.8157108375547087E-3</v>
      </c>
      <c r="CY26" s="1">
        <f ca="1"/>
        <v>1.184593748411115E-3</v>
      </c>
      <c r="CZ26" s="1">
        <f ca="1"/>
        <v>0</v>
      </c>
    </row>
    <row r="27" spans="1:104">
      <c r="A27" s="11"/>
      <c r="B27" t="s">
        <v>1</v>
      </c>
      <c r="C27" s="1">
        <v>0</v>
      </c>
      <c r="D27" s="1">
        <f ca="1">(1-F27)/3</f>
        <v>0.10173005551271171</v>
      </c>
      <c r="E27" s="1">
        <f ca="1">(1-F27)/3*2</f>
        <v>0.20346011102542341</v>
      </c>
      <c r="F27" s="1">
        <f ca="1">HLOOKUP(A24,Offcn_part!$2:$7,4,0)</f>
        <v>0.69480983346186487</v>
      </c>
      <c r="G27" s="1">
        <v>0</v>
      </c>
      <c r="H27" s="1">
        <v>0</v>
      </c>
      <c r="K27" t="s">
        <v>1</v>
      </c>
      <c r="L27" s="1">
        <f t="shared" ref="L27:L29" ca="1" si="24">IF(TYPE(D27)=1,IF(D27&gt;100%,100%,IF(D27&lt;0,0,D27)),D27)</f>
        <v>0.10173005551271171</v>
      </c>
      <c r="M27" s="1">
        <f t="shared" ca="1" si="20"/>
        <v>0.20346011102542341</v>
      </c>
      <c r="N27" s="1">
        <f t="shared" ca="1" si="20"/>
        <v>0.69480983346186487</v>
      </c>
      <c r="O27" s="1">
        <f t="shared" si="20"/>
        <v>0</v>
      </c>
      <c r="P27" s="1">
        <f t="shared" si="20"/>
        <v>0</v>
      </c>
      <c r="S27" t="s">
        <v>1</v>
      </c>
      <c r="T27" s="1">
        <f t="shared" ref="T27:T29" ca="1" si="25">IFERROR(L27/SUM($L27:$P27),"")</f>
        <v>0.10173005551271171</v>
      </c>
      <c r="U27" s="1">
        <f t="shared" ca="1" si="21"/>
        <v>0.20346011102542341</v>
      </c>
      <c r="V27" s="1">
        <f t="shared" ca="1" si="21"/>
        <v>0.69480983346186487</v>
      </c>
      <c r="W27" s="1">
        <f t="shared" ca="1" si="21"/>
        <v>0</v>
      </c>
      <c r="X27" s="1">
        <f t="shared" ca="1" si="21"/>
        <v>0</v>
      </c>
      <c r="AA27" t="s">
        <v>1</v>
      </c>
      <c r="AB27" s="1">
        <f t="shared" ref="AB27:AB29" ca="1" si="26">IFERROR(T27,"")</f>
        <v>0.10173005551271171</v>
      </c>
      <c r="AC27" s="1">
        <f t="shared" ca="1" si="22"/>
        <v>0.20346011102542341</v>
      </c>
      <c r="AD27" s="1">
        <f t="shared" ca="1" si="22"/>
        <v>0.69480983346186487</v>
      </c>
      <c r="AE27" s="1">
        <f t="shared" ca="1" si="22"/>
        <v>0</v>
      </c>
      <c r="AF27" s="1">
        <f t="shared" ca="1" si="22"/>
        <v>0</v>
      </c>
      <c r="AI27" t="s">
        <v>1</v>
      </c>
      <c r="AJ27" s="1">
        <f ca="1">IF(AB27="","",(SUM(AB27)))</f>
        <v>0.10173005551271171</v>
      </c>
      <c r="AK27" s="1">
        <f ca="1">IFERROR(AC27,"")</f>
        <v>0.20346011102542341</v>
      </c>
      <c r="AL27" s="1">
        <f ca="1">IF(AD27="","",(SUM(AD27:AF27)))</f>
        <v>0.69480983346186487</v>
      </c>
      <c r="AM27" s="1">
        <v>0</v>
      </c>
      <c r="AN27" s="1">
        <v>0</v>
      </c>
      <c r="AP27" s="34">
        <f ca="1">IF(AK27&gt;=MAX(AJ27,AL27),0,(MAX(AJ27,AL27)-AK27)/(2*MAX(AJ27,AL27)+MIN(AJ27,AL27)))</f>
        <v>0.32946646587610301</v>
      </c>
      <c r="AQ27" t="s">
        <v>1</v>
      </c>
      <c r="AR27" s="1">
        <f ca="1">IF(AK27="",AR20,AJ27*(1-$AP27))</f>
        <v>6.821341364955881E-2</v>
      </c>
      <c r="AS27" s="1">
        <f ca="1">IF(AK27="",AS20,AK27+AJ27*$AP27+AL27*$AP27)</f>
        <v>0.46589329317522066</v>
      </c>
      <c r="AT27" s="1">
        <f ca="1">IF(AK27="",AT20,AL27*(1-$AP27))</f>
        <v>0.46589329317522049</v>
      </c>
      <c r="AU27" s="1">
        <v>0</v>
      </c>
      <c r="AV27" s="1">
        <v>0</v>
      </c>
      <c r="AW27" s="1"/>
      <c r="AY27" t="s">
        <v>1</v>
      </c>
      <c r="AZ27" s="10">
        <f ca="1">_xlfn.NORM.S.INV(IF(AR27=0,0.01%,AR27))</f>
        <v>-1.4892299475104163</v>
      </c>
      <c r="BA27" s="10"/>
      <c r="BB27" s="10">
        <f ca="1">-_xlfn.NORM.S.INV(IF(AT27=0,0.01%,AT27))</f>
        <v>8.5597247823000461E-2</v>
      </c>
      <c r="BC27" s="10"/>
      <c r="BG27" t="s">
        <v>1</v>
      </c>
      <c r="BH27" s="10">
        <f ca="1">AZ27-$AZ$6</f>
        <v>0.14932872507988937</v>
      </c>
      <c r="BI27" s="10"/>
      <c r="BJ27" s="10">
        <f ca="1">BB27-$BB$6</f>
        <v>2.2070922959659123E-2</v>
      </c>
      <c r="BK27" s="10"/>
      <c r="BO27" t="s">
        <v>1</v>
      </c>
      <c r="BP27" s="1">
        <f t="shared" ref="BP27:BP29" ca="1" si="27">AR27</f>
        <v>6.821341364955881E-2</v>
      </c>
      <c r="BQ27" s="1">
        <f t="shared" ca="1" si="23"/>
        <v>0.46589329317522066</v>
      </c>
      <c r="BR27" s="1">
        <f t="shared" ca="1" si="23"/>
        <v>0.46589329317522049</v>
      </c>
      <c r="BS27" s="1">
        <f t="shared" si="23"/>
        <v>0</v>
      </c>
      <c r="BT27" s="1">
        <f t="shared" si="23"/>
        <v>0</v>
      </c>
      <c r="BW27" t="s">
        <v>1</v>
      </c>
      <c r="BX27" s="1">
        <f ca="1"/>
        <v>0.23069975980136675</v>
      </c>
      <c r="BY27" s="1">
        <f ca="1"/>
        <v>0.17547305260864879</v>
      </c>
      <c r="BZ27" s="1">
        <f ca="1"/>
        <v>0.27213629754949281</v>
      </c>
      <c r="CA27" s="1">
        <f ca="1"/>
        <v>0.2133062892095654</v>
      </c>
      <c r="CB27" s="1">
        <f ca="1"/>
        <v>0.10838460083092609</v>
      </c>
      <c r="CE27" t="s">
        <v>1</v>
      </c>
      <c r="CF27" s="10">
        <f ca="1">MIN($CF$6+CD25,0)</f>
        <v>-1.7432201280655726</v>
      </c>
      <c r="CG27" s="10"/>
      <c r="CH27" s="10">
        <f ca="1">MAX($CH$6+CD25,0)</f>
        <v>0</v>
      </c>
      <c r="CI27" s="10"/>
      <c r="CJ27" s="10"/>
      <c r="CM27" t="s">
        <v>1</v>
      </c>
      <c r="CN27" s="1">
        <f ca="1">_xlfn.NORM.S.DIST(CF27,1)</f>
        <v>4.0647585425299011E-2</v>
      </c>
      <c r="CO27" s="1">
        <f ca="1">1-CN27-CP27</f>
        <v>0.459352414574701</v>
      </c>
      <c r="CP27" s="1">
        <f ca="1">_xlfn.NORM.S.DIST(-CH27,1)</f>
        <v>0.5</v>
      </c>
      <c r="CQ27" s="1">
        <v>0</v>
      </c>
      <c r="CR27" s="1">
        <v>0</v>
      </c>
      <c r="CU27" t="s">
        <v>1</v>
      </c>
      <c r="CV27" s="1">
        <f ca="1"/>
        <v>8.0584228259354698E-2</v>
      </c>
      <c r="CW27" s="1">
        <f ca="1"/>
        <v>0.13439174689660299</v>
      </c>
      <c r="CX27" s="1">
        <f ca="1"/>
        <v>0.33118062534450171</v>
      </c>
      <c r="CY27" s="1">
        <f ca="1"/>
        <v>0.33711251163933958</v>
      </c>
      <c r="CZ27" s="1">
        <f ca="1"/>
        <v>0.11673088786020101</v>
      </c>
    </row>
    <row r="28" spans="1:104">
      <c r="A28" s="11"/>
      <c r="B28" t="s">
        <v>0</v>
      </c>
      <c r="C28" s="1">
        <v>0</v>
      </c>
      <c r="D28" s="1">
        <v>0</v>
      </c>
      <c r="E28" s="1" t="e">
        <f ca="1">(1-G28)/3</f>
        <v>#VALUE!</v>
      </c>
      <c r="F28" s="1" t="e">
        <f ca="1">(1-G28)/3*2</f>
        <v>#VALUE!</v>
      </c>
      <c r="G28" s="1" t="str">
        <f ca="1">HLOOKUP(A24,Offcn_part!$2:$7,5,0)</f>
        <v/>
      </c>
      <c r="H28" s="1">
        <v>0</v>
      </c>
      <c r="K28" t="s">
        <v>0</v>
      </c>
      <c r="L28" s="1">
        <f t="shared" si="24"/>
        <v>0</v>
      </c>
      <c r="M28" s="1" t="e">
        <f t="shared" ca="1" si="20"/>
        <v>#VALUE!</v>
      </c>
      <c r="N28" s="1" t="e">
        <f t="shared" ca="1" si="20"/>
        <v>#VALUE!</v>
      </c>
      <c r="O28" s="1" t="str">
        <f t="shared" ca="1" si="20"/>
        <v/>
      </c>
      <c r="P28" s="1">
        <f t="shared" si="20"/>
        <v>0</v>
      </c>
      <c r="S28" t="s">
        <v>0</v>
      </c>
      <c r="T28" s="1" t="str">
        <f t="shared" ca="1" si="25"/>
        <v/>
      </c>
      <c r="U28" s="1" t="str">
        <f t="shared" ca="1" si="21"/>
        <v/>
      </c>
      <c r="V28" s="1" t="str">
        <f t="shared" ca="1" si="21"/>
        <v/>
      </c>
      <c r="W28" s="1" t="str">
        <f t="shared" ca="1" si="21"/>
        <v/>
      </c>
      <c r="X28" s="1" t="str">
        <f t="shared" ca="1" si="21"/>
        <v/>
      </c>
      <c r="AA28" t="s">
        <v>0</v>
      </c>
      <c r="AB28" s="1" t="str">
        <f t="shared" ca="1" si="26"/>
        <v/>
      </c>
      <c r="AC28" s="1" t="str">
        <f t="shared" ca="1" si="22"/>
        <v/>
      </c>
      <c r="AD28" s="1" t="str">
        <f t="shared" ca="1" si="22"/>
        <v/>
      </c>
      <c r="AE28" s="1" t="str">
        <f t="shared" ca="1" si="22"/>
        <v/>
      </c>
      <c r="AF28" s="1" t="str">
        <f t="shared" ca="1" si="22"/>
        <v/>
      </c>
      <c r="AI28" t="s">
        <v>0</v>
      </c>
      <c r="AJ28" s="1">
        <v>0</v>
      </c>
      <c r="AK28" s="1" t="str">
        <f ca="1">IF(AC28="","",(SUM(AB28:AC28)))</f>
        <v/>
      </c>
      <c r="AL28" s="1" t="str">
        <f ca="1">IFERROR(AD28,"")</f>
        <v/>
      </c>
      <c r="AM28" s="1" t="str">
        <f ca="1">IF(AE28="","",(SUM(AE28:AF28)))</f>
        <v/>
      </c>
      <c r="AN28" s="1">
        <v>0</v>
      </c>
      <c r="AP28" s="34">
        <f ca="1">IF(AL28&gt;=MAX(AK28,AM28),0,(MAX(AK28,AM28)-AL28)/(2*MAX(AK28,AM28)+MIN(AK28,AM28)))</f>
        <v>0</v>
      </c>
      <c r="AQ28" t="s">
        <v>0</v>
      </c>
      <c r="AR28" s="1">
        <v>0</v>
      </c>
      <c r="AS28" s="1">
        <f ca="1">IF(AL28="",AS21,AK28*(1-$AP28))</f>
        <v>5.9703008198352767E-2</v>
      </c>
      <c r="AT28" s="1">
        <f ca="1">IF(AL28="",AT21,AL28+AK28*$AP28+AM28*$AP28)</f>
        <v>0.47014849590082364</v>
      </c>
      <c r="AU28" s="1">
        <f ca="1">IF(AL28="",AU21,AM28*(1-$AP28))</f>
        <v>0.47014849590082369</v>
      </c>
      <c r="AV28" s="1">
        <v>0</v>
      </c>
      <c r="AW28" s="1"/>
      <c r="AY28" t="s">
        <v>0</v>
      </c>
      <c r="AZ28" s="10"/>
      <c r="BA28" s="10">
        <f ca="1">_xlfn.NORM.S.INV(IF(AS28=0,0.01%,AS28))</f>
        <v>-1.5572715950098097</v>
      </c>
      <c r="BB28" s="10"/>
      <c r="BC28" s="10">
        <f ca="1">-_xlfn.NORM.S.INV(IF(AU28=0,0.01%,AU28))</f>
        <v>7.4896587389168351E-2</v>
      </c>
      <c r="BG28" t="s">
        <v>0</v>
      </c>
      <c r="BH28" s="10"/>
      <c r="BI28" s="10">
        <f ca="1">BA28-$BA$7</f>
        <v>0</v>
      </c>
      <c r="BJ28" s="10"/>
      <c r="BK28" s="10">
        <f ca="1">BC28-$BC$7</f>
        <v>0</v>
      </c>
      <c r="BO28" t="s">
        <v>0</v>
      </c>
      <c r="BP28" s="1">
        <f t="shared" si="27"/>
        <v>0</v>
      </c>
      <c r="BQ28" s="1">
        <f t="shared" ca="1" si="23"/>
        <v>5.9703008198352767E-2</v>
      </c>
      <c r="BR28" s="1">
        <f t="shared" ca="1" si="23"/>
        <v>0.47014849590082364</v>
      </c>
      <c r="BS28" s="1">
        <f t="shared" ca="1" si="23"/>
        <v>0.47014849590082369</v>
      </c>
      <c r="BT28" s="1">
        <f t="shared" si="23"/>
        <v>0</v>
      </c>
      <c r="BW28" t="s">
        <v>0</v>
      </c>
      <c r="BX28" s="1">
        <f ca="1"/>
        <v>2.440353016925987E-2</v>
      </c>
      <c r="BY28" s="1">
        <f ca="1"/>
        <v>4.5749421926561042E-2</v>
      </c>
      <c r="BZ28" s="1">
        <f ca="1"/>
        <v>0.15476215613748015</v>
      </c>
      <c r="CA28" s="1">
        <f ca="1"/>
        <v>0.32850414994640065</v>
      </c>
      <c r="CB28" s="1">
        <f ca="1"/>
        <v>0.44658074182029828</v>
      </c>
      <c r="CE28" t="s">
        <v>0</v>
      </c>
      <c r="CF28" s="10"/>
      <c r="CG28" s="10">
        <f ca="1">MIN($CG$7+CD25,0)</f>
        <v>-1.6619330504850767</v>
      </c>
      <c r="CH28" s="10"/>
      <c r="CI28" s="10">
        <f ca="1">MAX($CI$7+CD25,0)</f>
        <v>0</v>
      </c>
      <c r="CJ28" s="10"/>
      <c r="CM28" t="s">
        <v>0</v>
      </c>
      <c r="CN28" s="1">
        <v>0</v>
      </c>
      <c r="CO28" s="1">
        <f ca="1">_xlfn.NORM.S.DIST(CG28,1)</f>
        <v>4.8263099489205714E-2</v>
      </c>
      <c r="CP28" s="1">
        <f ca="1">1-CO28-CQ28</f>
        <v>0.45173690051079429</v>
      </c>
      <c r="CQ28" s="1">
        <f ca="1">_xlfn.NORM.S.DIST(-CI28,1)</f>
        <v>0.5</v>
      </c>
      <c r="CR28" s="1">
        <v>0</v>
      </c>
      <c r="CU28" t="s">
        <v>0</v>
      </c>
      <c r="CV28" s="1">
        <f ca="1"/>
        <v>4.8237974910086273E-3</v>
      </c>
      <c r="CW28" s="1">
        <f ca="1"/>
        <v>3.6458070205439772E-2</v>
      </c>
      <c r="CX28" s="1">
        <f ca="1"/>
        <v>0.15159999859025852</v>
      </c>
      <c r="CY28" s="1">
        <f ca="1"/>
        <v>0.34360466162701014</v>
      </c>
      <c r="CZ28" s="1">
        <f ca="1"/>
        <v>0.46351347208628291</v>
      </c>
    </row>
    <row r="29" spans="1:104">
      <c r="A29" s="11"/>
      <c r="B29" t="s">
        <v>42</v>
      </c>
      <c r="C29" s="1">
        <v>0</v>
      </c>
      <c r="D29" s="1">
        <v>0</v>
      </c>
      <c r="E29" s="1">
        <v>0</v>
      </c>
      <c r="F29" s="1" t="e">
        <f ca="1">(1-H29)/3</f>
        <v>#VALUE!</v>
      </c>
      <c r="G29" s="1" t="e">
        <f ca="1">(1-H29)/3*2</f>
        <v>#VALUE!</v>
      </c>
      <c r="H29" s="1" t="e">
        <f ca="1">MIN(HLOOKUP(A24,Offcn_part!$2:$7,6,0),1)</f>
        <v>#VALUE!</v>
      </c>
      <c r="K29" t="s">
        <v>42</v>
      </c>
      <c r="L29" s="1">
        <f t="shared" si="24"/>
        <v>0</v>
      </c>
      <c r="M29" s="1">
        <f t="shared" si="20"/>
        <v>0</v>
      </c>
      <c r="N29" s="1" t="e">
        <f t="shared" ca="1" si="20"/>
        <v>#VALUE!</v>
      </c>
      <c r="O29" s="1" t="e">
        <f t="shared" ca="1" si="20"/>
        <v>#VALUE!</v>
      </c>
      <c r="P29" s="1" t="e">
        <f t="shared" ca="1" si="20"/>
        <v>#VALUE!</v>
      </c>
      <c r="S29" t="s">
        <v>42</v>
      </c>
      <c r="T29" s="1" t="str">
        <f t="shared" ca="1" si="25"/>
        <v/>
      </c>
      <c r="U29" s="1" t="str">
        <f t="shared" ca="1" si="21"/>
        <v/>
      </c>
      <c r="V29" s="1" t="str">
        <f t="shared" ca="1" si="21"/>
        <v/>
      </c>
      <c r="W29" s="1" t="str">
        <f t="shared" ca="1" si="21"/>
        <v/>
      </c>
      <c r="X29" s="1" t="str">
        <f t="shared" ca="1" si="21"/>
        <v/>
      </c>
      <c r="AA29" t="s">
        <v>42</v>
      </c>
      <c r="AB29" s="1" t="str">
        <f t="shared" ca="1" si="26"/>
        <v/>
      </c>
      <c r="AC29" s="1" t="str">
        <f t="shared" ca="1" si="22"/>
        <v/>
      </c>
      <c r="AD29" s="1" t="str">
        <f t="shared" ca="1" si="22"/>
        <v/>
      </c>
      <c r="AE29" s="1" t="str">
        <f t="shared" ca="1" si="22"/>
        <v/>
      </c>
      <c r="AF29" s="1" t="str">
        <f t="shared" ca="1" si="22"/>
        <v/>
      </c>
      <c r="AI29" t="s">
        <v>42</v>
      </c>
      <c r="AJ29" s="1">
        <v>0</v>
      </c>
      <c r="AK29" s="1">
        <v>0</v>
      </c>
      <c r="AL29" s="1" t="str">
        <f ca="1">IF(AD29="","",(SUM(AB29:AD29)))</f>
        <v/>
      </c>
      <c r="AM29" s="1" t="str">
        <f ca="1">IFERROR(AE29,"")</f>
        <v/>
      </c>
      <c r="AN29" s="1" t="str">
        <f ca="1">IF(AF29="","",(SUM(AF29)))</f>
        <v/>
      </c>
      <c r="AP29" s="34">
        <f ca="1">IF(AM29&gt;=MAX(AL29,AN29),0,(MAX(AL29,AN29)-AM29)/(2*MAX(AL29,AN29)+MIN(AL29,AN29)))</f>
        <v>0</v>
      </c>
      <c r="AQ29" t="s">
        <v>42</v>
      </c>
      <c r="AR29" s="1">
        <v>0</v>
      </c>
      <c r="AS29" s="1">
        <v>0</v>
      </c>
      <c r="AT29" s="1">
        <f ca="1">IF(AM29="",AT22,AL29*(1-$AP29))</f>
        <v>2.8668755775660176E-2</v>
      </c>
      <c r="AU29" s="1">
        <f ca="1">IF(AM29="",AU22,AM29+AL29*$AP29+AN29*$AP29)</f>
        <v>0.4856656221121699</v>
      </c>
      <c r="AV29" s="1">
        <f ca="1">IF(AM29="",AV22,AN29*(1-$AP29))</f>
        <v>0.48566562211216979</v>
      </c>
      <c r="AW29" s="1"/>
      <c r="AY29" t="s">
        <v>42</v>
      </c>
      <c r="AZ29" s="10"/>
      <c r="BA29" s="10"/>
      <c r="BB29" s="10">
        <f ca="1">_xlfn.NORM.S.INV(IF(AT29=0,0.01%,AT29))</f>
        <v>-1.9007290492591</v>
      </c>
      <c r="BC29" s="10"/>
      <c r="BD29" s="10">
        <f ca="1">-_xlfn.NORM.S.INV(IF(AV29=0,0.01%,AV29))</f>
        <v>3.5938691754159563E-2</v>
      </c>
      <c r="BG29" t="s">
        <v>42</v>
      </c>
      <c r="BH29" s="10"/>
      <c r="BI29" s="10"/>
      <c r="BJ29" s="10">
        <f ca="1">BB29-$BB$8</f>
        <v>0</v>
      </c>
      <c r="BK29" s="10"/>
      <c r="BL29" s="10">
        <f ca="1">BD29-$BD$8</f>
        <v>0</v>
      </c>
      <c r="BO29" t="s">
        <v>42</v>
      </c>
      <c r="BP29" s="1">
        <f t="shared" si="27"/>
        <v>0</v>
      </c>
      <c r="BQ29" s="1">
        <f t="shared" si="23"/>
        <v>0</v>
      </c>
      <c r="BR29" s="1">
        <f t="shared" ca="1" si="23"/>
        <v>2.8668755775660176E-2</v>
      </c>
      <c r="BS29" s="1">
        <f t="shared" ca="1" si="23"/>
        <v>0.4856656221121699</v>
      </c>
      <c r="BT29" s="1">
        <f t="shared" ca="1" si="23"/>
        <v>0.48566562211216979</v>
      </c>
      <c r="BW29" t="s">
        <v>42</v>
      </c>
      <c r="BX29" s="1">
        <f ca="1"/>
        <v>1.1675482649737077E-4</v>
      </c>
      <c r="BY29" s="1">
        <f ca="1"/>
        <v>2.4334099884822246E-3</v>
      </c>
      <c r="BZ29" s="1">
        <f ca="1"/>
        <v>2.0828982625530523E-2</v>
      </c>
      <c r="CA29" s="1">
        <f ca="1"/>
        <v>0.13398357187162621</v>
      </c>
      <c r="CB29" s="1">
        <f ca="1"/>
        <v>0.84263728068786348</v>
      </c>
      <c r="CE29" t="s">
        <v>42</v>
      </c>
      <c r="CF29" s="10"/>
      <c r="CG29" s="10"/>
      <c r="CH29" s="10">
        <f ca="1">MIN($CH$8+CD25,0)</f>
        <v>-2.005390504734367</v>
      </c>
      <c r="CI29" s="10"/>
      <c r="CJ29" s="10">
        <f ca="1">MAX($CJ$8+CD25,0)</f>
        <v>0</v>
      </c>
      <c r="CM29" t="s">
        <v>42</v>
      </c>
      <c r="CN29" s="1">
        <v>0</v>
      </c>
      <c r="CO29" s="1">
        <v>0</v>
      </c>
      <c r="CP29" s="1">
        <f ca="1">_xlfn.NORM.S.DIST(CH29,1)</f>
        <v>2.2460658007692234E-2</v>
      </c>
      <c r="CQ29" s="1">
        <f ca="1">1-CP29-CR29</f>
        <v>0.47753934199230774</v>
      </c>
      <c r="CR29" s="1">
        <f ca="1">_xlfn.NORM.S.DIST(-CJ29,1)</f>
        <v>0.5</v>
      </c>
      <c r="CU29" t="s">
        <v>42</v>
      </c>
      <c r="CV29" s="1">
        <f ca="1"/>
        <v>6.2220246093385711E-5</v>
      </c>
      <c r="CW29" s="1">
        <f ca="1"/>
        <v>1.9247385308542586E-3</v>
      </c>
      <c r="CX29" s="1">
        <f ca="1"/>
        <v>1.7638768498259835E-2</v>
      </c>
      <c r="CY29" s="1">
        <f ca="1"/>
        <v>0.12830361327605949</v>
      </c>
      <c r="CZ29" s="1">
        <f ca="1"/>
        <v>0.85207065944873295</v>
      </c>
    </row>
    <row r="30" spans="1:104">
      <c r="BO30" t="s">
        <v>32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W30" t="s">
        <v>32</v>
      </c>
      <c r="BX30" s="1">
        <f ca="1"/>
        <v>0</v>
      </c>
      <c r="BY30" s="1">
        <f ca="1"/>
        <v>0</v>
      </c>
      <c r="BZ30" s="1">
        <f ca="1"/>
        <v>0</v>
      </c>
      <c r="CA30" s="1">
        <f ca="1"/>
        <v>0</v>
      </c>
      <c r="CB30" s="1">
        <f ca="1"/>
        <v>1</v>
      </c>
      <c r="CF30" s="1"/>
      <c r="CG30" s="1"/>
      <c r="CH30" s="1"/>
      <c r="CI30" s="1"/>
      <c r="CJ30" s="1"/>
      <c r="CM30" t="s">
        <v>32</v>
      </c>
      <c r="CN30" s="1">
        <v>0</v>
      </c>
      <c r="CO30" s="1">
        <v>0</v>
      </c>
      <c r="CP30" s="1">
        <v>0</v>
      </c>
      <c r="CQ30" s="1">
        <v>0</v>
      </c>
      <c r="CR30" s="1">
        <v>1</v>
      </c>
      <c r="CU30" t="s">
        <v>32</v>
      </c>
      <c r="CV30" s="1">
        <f ca="1"/>
        <v>0</v>
      </c>
      <c r="CW30" s="1">
        <f ca="1"/>
        <v>0</v>
      </c>
      <c r="CX30" s="1">
        <f ca="1"/>
        <v>0</v>
      </c>
      <c r="CY30" s="1">
        <f ca="1"/>
        <v>0</v>
      </c>
      <c r="CZ30" s="1">
        <f ca="1"/>
        <v>1</v>
      </c>
    </row>
    <row r="31" spans="1:104">
      <c r="A31" s="9">
        <f ca="1">IF(RIGHT(A24,2)="12",(VALUE(LEFT(A24,4))+1)*100+1,A24+1)</f>
        <v>201912</v>
      </c>
      <c r="J31" s="9">
        <f ca="1">$A31</f>
        <v>201912</v>
      </c>
      <c r="R31" s="9">
        <f ca="1">$A31</f>
        <v>201912</v>
      </c>
      <c r="Z31" s="9">
        <f ca="1">$A31</f>
        <v>201912</v>
      </c>
      <c r="AH31" s="9">
        <f ca="1">$A31</f>
        <v>201912</v>
      </c>
      <c r="AP31" s="9">
        <f ca="1">$A31</f>
        <v>201912</v>
      </c>
      <c r="AX31" s="9">
        <f ca="1">$A31</f>
        <v>201912</v>
      </c>
      <c r="BF31" s="9">
        <f ca="1">$A31</f>
        <v>201912</v>
      </c>
      <c r="BN31" s="9">
        <f ca="1">$A31</f>
        <v>201912</v>
      </c>
      <c r="BO31" s="9">
        <f>BO24+1</f>
        <v>4</v>
      </c>
      <c r="BV31" s="9">
        <f ca="1">$A31</f>
        <v>201912</v>
      </c>
      <c r="BW31" s="9">
        <f>BW24+1</f>
        <v>4</v>
      </c>
      <c r="CD31" s="9">
        <f ca="1">$A31</f>
        <v>201912</v>
      </c>
      <c r="CE31" s="9">
        <f>CE24+1</f>
        <v>4</v>
      </c>
      <c r="CL31" s="9">
        <f ca="1">$A31</f>
        <v>201912</v>
      </c>
      <c r="CM31" s="9">
        <f>CM24+1</f>
        <v>4</v>
      </c>
      <c r="CT31" s="9">
        <f ca="1">$A31</f>
        <v>201912</v>
      </c>
      <c r="CU31" s="9">
        <f>CU24+1</f>
        <v>4</v>
      </c>
    </row>
    <row r="32" spans="1:104">
      <c r="A32" s="11"/>
      <c r="C32" t="s">
        <v>68</v>
      </c>
      <c r="D32" t="s">
        <v>2</v>
      </c>
      <c r="E32" t="s">
        <v>1</v>
      </c>
      <c r="F32" t="s">
        <v>0</v>
      </c>
      <c r="G32" t="s">
        <v>42</v>
      </c>
      <c r="H32" t="s">
        <v>32</v>
      </c>
      <c r="L32" t="s">
        <v>2</v>
      </c>
      <c r="M32" t="s">
        <v>1</v>
      </c>
      <c r="N32" t="s">
        <v>0</v>
      </c>
      <c r="O32" t="s">
        <v>42</v>
      </c>
      <c r="P32" t="s">
        <v>32</v>
      </c>
      <c r="T32" t="s">
        <v>2</v>
      </c>
      <c r="U32" t="s">
        <v>1</v>
      </c>
      <c r="V32" t="s">
        <v>0</v>
      </c>
      <c r="W32" t="s">
        <v>42</v>
      </c>
      <c r="X32" t="s">
        <v>32</v>
      </c>
      <c r="AB32" t="s">
        <v>2</v>
      </c>
      <c r="AC32" t="s">
        <v>1</v>
      </c>
      <c r="AD32" t="s">
        <v>0</v>
      </c>
      <c r="AE32" t="s">
        <v>42</v>
      </c>
      <c r="AF32" t="s">
        <v>32</v>
      </c>
      <c r="AJ32" t="s">
        <v>2</v>
      </c>
      <c r="AK32" t="s">
        <v>1</v>
      </c>
      <c r="AL32" t="s">
        <v>0</v>
      </c>
      <c r="AM32" t="s">
        <v>42</v>
      </c>
      <c r="AN32" t="s">
        <v>32</v>
      </c>
      <c r="AP32" s="9" t="s">
        <v>72</v>
      </c>
      <c r="AR32" t="s">
        <v>2</v>
      </c>
      <c r="AS32" t="s">
        <v>1</v>
      </c>
      <c r="AT32" t="s">
        <v>0</v>
      </c>
      <c r="AU32" t="s">
        <v>42</v>
      </c>
      <c r="AV32" t="s">
        <v>32</v>
      </c>
      <c r="AZ32" t="s">
        <v>2</v>
      </c>
      <c r="BA32" t="s">
        <v>1</v>
      </c>
      <c r="BB32" t="s">
        <v>0</v>
      </c>
      <c r="BC32" t="s">
        <v>42</v>
      </c>
      <c r="BD32" t="s">
        <v>32</v>
      </c>
      <c r="BG32" s="12">
        <f ca="1">AVERAGE(BH33:BL36)</f>
        <v>4.7265573027500188E-2</v>
      </c>
      <c r="BH32" t="s">
        <v>2</v>
      </c>
      <c r="BI32" t="s">
        <v>1</v>
      </c>
      <c r="BJ32" t="s">
        <v>0</v>
      </c>
      <c r="BK32" t="s">
        <v>42</v>
      </c>
      <c r="BL32" t="s">
        <v>32</v>
      </c>
      <c r="BP32" t="s">
        <v>2</v>
      </c>
      <c r="BQ32" t="s">
        <v>1</v>
      </c>
      <c r="BR32" t="s">
        <v>0</v>
      </c>
      <c r="BS32" t="s">
        <v>42</v>
      </c>
      <c r="BT32" t="s">
        <v>32</v>
      </c>
      <c r="BX32" t="s">
        <v>2</v>
      </c>
      <c r="BY32" t="s">
        <v>1</v>
      </c>
      <c r="BZ32" t="s">
        <v>0</v>
      </c>
      <c r="CA32" t="s">
        <v>42</v>
      </c>
      <c r="CB32" t="s">
        <v>32</v>
      </c>
      <c r="CD32" s="37">
        <f ca="1">VLOOKUP(CD31,regress!B:K,10,0)</f>
        <v>-0.13733905854547299</v>
      </c>
      <c r="CF32" t="s">
        <v>2</v>
      </c>
      <c r="CG32" t="s">
        <v>1</v>
      </c>
      <c r="CH32" t="s">
        <v>0</v>
      </c>
      <c r="CI32" t="s">
        <v>42</v>
      </c>
      <c r="CJ32" t="s">
        <v>32</v>
      </c>
      <c r="CN32" t="s">
        <v>2</v>
      </c>
      <c r="CO32" t="s">
        <v>1</v>
      </c>
      <c r="CP32" t="s">
        <v>0</v>
      </c>
      <c r="CQ32" t="s">
        <v>42</v>
      </c>
      <c r="CR32" t="s">
        <v>32</v>
      </c>
      <c r="CV32" t="s">
        <v>2</v>
      </c>
      <c r="CW32" t="s">
        <v>1</v>
      </c>
      <c r="CX32" t="s">
        <v>0</v>
      </c>
      <c r="CY32" t="s">
        <v>42</v>
      </c>
      <c r="CZ32" t="s">
        <v>32</v>
      </c>
    </row>
    <row r="33" spans="1:104">
      <c r="A33" s="11"/>
      <c r="B33" t="s">
        <v>2</v>
      </c>
      <c r="C33" s="1">
        <v>0.05</v>
      </c>
      <c r="D33" s="1">
        <f ca="1">1-C33-E33</f>
        <v>0.94900236263617177</v>
      </c>
      <c r="E33" s="1">
        <f ca="1">HLOOKUP(A31,Offcn_part!$2:$7,3,0)</f>
        <v>9.9763736382821777E-4</v>
      </c>
      <c r="F33" s="1">
        <v>0</v>
      </c>
      <c r="G33" s="1">
        <v>0</v>
      </c>
      <c r="H33" s="1">
        <v>0</v>
      </c>
      <c r="K33" t="s">
        <v>2</v>
      </c>
      <c r="L33" s="1">
        <f ca="1">IF(TYPE(D33)=1,IF(D33&gt;100%,100%,IF(D33&lt;0,0,D33)),D33)</f>
        <v>0.94900236263617177</v>
      </c>
      <c r="M33" s="1">
        <f t="shared" ref="M33:P36" ca="1" si="28">IF(TYPE(E33)=1,IF(E33&gt;100%,100%,IF(E33&lt;0,0,E33)),E33)</f>
        <v>9.9763736382821777E-4</v>
      </c>
      <c r="N33" s="1">
        <f t="shared" si="28"/>
        <v>0</v>
      </c>
      <c r="O33" s="1">
        <f t="shared" si="28"/>
        <v>0</v>
      </c>
      <c r="P33" s="1">
        <f t="shared" si="28"/>
        <v>0</v>
      </c>
      <c r="S33" t="s">
        <v>2</v>
      </c>
      <c r="T33" s="1">
        <f ca="1">IFERROR(L33/SUM($L33:$P33),"")</f>
        <v>0.99894985540649661</v>
      </c>
      <c r="U33" s="1">
        <f t="shared" ref="U33:X36" ca="1" si="29">IFERROR(M33/SUM($L33:$P33),"")</f>
        <v>1.0501445935033871E-3</v>
      </c>
      <c r="V33" s="1">
        <f t="shared" ca="1" si="29"/>
        <v>0</v>
      </c>
      <c r="W33" s="1">
        <f t="shared" ca="1" si="29"/>
        <v>0</v>
      </c>
      <c r="X33" s="1">
        <f t="shared" ca="1" si="29"/>
        <v>0</v>
      </c>
      <c r="AA33" t="s">
        <v>2</v>
      </c>
      <c r="AB33" s="1">
        <f ca="1">IFERROR(T33,"")</f>
        <v>0.99894985540649661</v>
      </c>
      <c r="AC33" s="1">
        <f t="shared" ref="AC33:AF36" ca="1" si="30">IFERROR(U33,"")</f>
        <v>1.0501445935033871E-3</v>
      </c>
      <c r="AD33" s="1">
        <f t="shared" ca="1" si="30"/>
        <v>0</v>
      </c>
      <c r="AE33" s="1">
        <f t="shared" ca="1" si="30"/>
        <v>0</v>
      </c>
      <c r="AF33" s="1">
        <f t="shared" ca="1" si="30"/>
        <v>0</v>
      </c>
      <c r="AI33" t="s">
        <v>2</v>
      </c>
      <c r="AJ33" s="1">
        <f ca="1">IFERROR(AB33,"")</f>
        <v>0.99894985540649661</v>
      </c>
      <c r="AK33" s="1">
        <f ca="1">IF(AC33="","",SUM(AC33:AF33))</f>
        <v>1.0501445935033871E-3</v>
      </c>
      <c r="AL33" s="1">
        <v>0</v>
      </c>
      <c r="AM33" s="1">
        <v>0</v>
      </c>
      <c r="AN33" s="1">
        <v>0</v>
      </c>
      <c r="AQ33" t="s">
        <v>2</v>
      </c>
      <c r="AR33" s="1">
        <f ca="1">IF(AJ33="",AR26,MAX(AJ33,50%))</f>
        <v>0.99894985540649661</v>
      </c>
      <c r="AS33" s="1">
        <f ca="1">IF(AK33="",AS26,MIN(AK33,50%))</f>
        <v>1.0501445935033871E-3</v>
      </c>
      <c r="AT33" s="1">
        <v>0</v>
      </c>
      <c r="AU33" s="1">
        <v>0</v>
      </c>
      <c r="AV33" s="1">
        <v>0</v>
      </c>
      <c r="AW33" s="1"/>
      <c r="AY33" t="s">
        <v>2</v>
      </c>
      <c r="AZ33" s="10"/>
      <c r="BA33" s="10">
        <f ca="1">-_xlfn.NORM.S.INV(IF(AS33=0,0.01%,AS33))</f>
        <v>3.0756717614728544</v>
      </c>
      <c r="BB33" s="10"/>
      <c r="BC33" s="10"/>
      <c r="BG33" t="s">
        <v>2</v>
      </c>
      <c r="BH33" s="10"/>
      <c r="BI33" s="10">
        <f ca="1">BA33-$BA$5</f>
        <v>0.47615248720634717</v>
      </c>
      <c r="BJ33" s="10"/>
      <c r="BK33" s="10"/>
      <c r="BO33" t="s">
        <v>2</v>
      </c>
      <c r="BP33" s="1">
        <f ca="1">AR33</f>
        <v>0.99894985540649661</v>
      </c>
      <c r="BQ33" s="1">
        <f t="shared" ref="BQ33:BT36" ca="1" si="31">AS33</f>
        <v>1.0501445935033871E-3</v>
      </c>
      <c r="BR33" s="1">
        <f t="shared" si="31"/>
        <v>0</v>
      </c>
      <c r="BS33" s="1">
        <f t="shared" si="31"/>
        <v>0</v>
      </c>
      <c r="BT33" s="1">
        <f t="shared" si="31"/>
        <v>0</v>
      </c>
      <c r="BW33" t="s">
        <v>2</v>
      </c>
      <c r="BX33" s="1" cm="1">
        <f t="array" aca="1" ref="BX33:CB37" ca="1">MMULT(BX26:CB30,BP33:BT37)</f>
        <v>0.9688442264808097</v>
      </c>
      <c r="BY33" s="1">
        <f ca="1"/>
        <v>1.0002252667763511E-2</v>
      </c>
      <c r="BZ33" s="1">
        <f ca="1"/>
        <v>1.4916177923563496E-2</v>
      </c>
      <c r="CA33" s="1">
        <f ca="1"/>
        <v>6.2373429278633572E-3</v>
      </c>
      <c r="CB33" s="1">
        <f ca="1"/>
        <v>0</v>
      </c>
      <c r="CE33" t="s">
        <v>2</v>
      </c>
      <c r="CF33" s="10"/>
      <c r="CG33" s="10">
        <f ca="1">MAX($CG$5+CD32,0)</f>
        <v>2.4621802157210344</v>
      </c>
      <c r="CH33" s="10"/>
      <c r="CI33" s="10"/>
      <c r="CJ33" s="10"/>
      <c r="CM33" t="s">
        <v>2</v>
      </c>
      <c r="CN33" s="1">
        <f ca="1">1-CO33</f>
        <v>0.9930952370703775</v>
      </c>
      <c r="CO33" s="1">
        <f ca="1">_xlfn.NORM.S.DIST(-CG33,1)</f>
        <v>6.9047629296225092E-3</v>
      </c>
      <c r="CP33" s="1">
        <v>0</v>
      </c>
      <c r="CQ33" s="1">
        <v>0</v>
      </c>
      <c r="CR33" s="1">
        <v>0</v>
      </c>
      <c r="CU33" t="s">
        <v>2</v>
      </c>
      <c r="CV33" s="1" cm="1">
        <f t="array" aca="1" ref="CV33:CZ37" ca="1">MMULT(CV26:CZ30,CN33:CR37)</f>
        <v>0.97778134022033891</v>
      </c>
      <c r="CW33" s="1">
        <f ca="1"/>
        <v>1.1538633761769185E-2</v>
      </c>
      <c r="CX33" s="1">
        <f ca="1"/>
        <v>7.1121827120534708E-3</v>
      </c>
      <c r="CY33" s="1">
        <f ca="1"/>
        <v>2.9755464316328947E-3</v>
      </c>
      <c r="CZ33" s="1">
        <f ca="1"/>
        <v>5.9229687420555752E-4</v>
      </c>
    </row>
    <row r="34" spans="1:104">
      <c r="A34" s="11"/>
      <c r="B34" t="s">
        <v>1</v>
      </c>
      <c r="C34" s="1">
        <v>0</v>
      </c>
      <c r="D34" s="1">
        <f ca="1">(1-F34)/3</f>
        <v>0.12060681718661011</v>
      </c>
      <c r="E34" s="1">
        <f ca="1">(1-F34)/3*2</f>
        <v>0.24121363437322021</v>
      </c>
      <c r="F34" s="1">
        <f ca="1">HLOOKUP(A31,Offcn_part!$2:$7,4,0)</f>
        <v>0.63817954844016966</v>
      </c>
      <c r="G34" s="1">
        <v>0</v>
      </c>
      <c r="H34" s="1">
        <v>0</v>
      </c>
      <c r="K34" t="s">
        <v>1</v>
      </c>
      <c r="L34" s="1">
        <f t="shared" ref="L34:L36" ca="1" si="32">IF(TYPE(D34)=1,IF(D34&gt;100%,100%,IF(D34&lt;0,0,D34)),D34)</f>
        <v>0.12060681718661011</v>
      </c>
      <c r="M34" s="1">
        <f t="shared" ca="1" si="28"/>
        <v>0.24121363437322021</v>
      </c>
      <c r="N34" s="1">
        <f t="shared" ca="1" si="28"/>
        <v>0.63817954844016966</v>
      </c>
      <c r="O34" s="1">
        <f t="shared" si="28"/>
        <v>0</v>
      </c>
      <c r="P34" s="1">
        <f t="shared" si="28"/>
        <v>0</v>
      </c>
      <c r="S34" t="s">
        <v>1</v>
      </c>
      <c r="T34" s="1">
        <f t="shared" ref="T34:T36" ca="1" si="33">IFERROR(L34/SUM($L34:$P34),"")</f>
        <v>0.12060681718661011</v>
      </c>
      <c r="U34" s="1">
        <f t="shared" ca="1" si="29"/>
        <v>0.24121363437322021</v>
      </c>
      <c r="V34" s="1">
        <f t="shared" ca="1" si="29"/>
        <v>0.63817954844016966</v>
      </c>
      <c r="W34" s="1">
        <f t="shared" ca="1" si="29"/>
        <v>0</v>
      </c>
      <c r="X34" s="1">
        <f t="shared" ca="1" si="29"/>
        <v>0</v>
      </c>
      <c r="AA34" t="s">
        <v>1</v>
      </c>
      <c r="AB34" s="1">
        <f t="shared" ref="AB34:AB36" ca="1" si="34">IFERROR(T34,"")</f>
        <v>0.12060681718661011</v>
      </c>
      <c r="AC34" s="1">
        <f t="shared" ca="1" si="30"/>
        <v>0.24121363437322021</v>
      </c>
      <c r="AD34" s="1">
        <f t="shared" ca="1" si="30"/>
        <v>0.63817954844016966</v>
      </c>
      <c r="AE34" s="1">
        <f t="shared" ca="1" si="30"/>
        <v>0</v>
      </c>
      <c r="AF34" s="1">
        <f t="shared" ca="1" si="30"/>
        <v>0</v>
      </c>
      <c r="AI34" t="s">
        <v>1</v>
      </c>
      <c r="AJ34" s="1">
        <f ca="1">IF(AB34="","",(SUM(AB34)))</f>
        <v>0.12060681718661011</v>
      </c>
      <c r="AK34" s="1">
        <f ca="1">IFERROR(AC34,"")</f>
        <v>0.24121363437322021</v>
      </c>
      <c r="AL34" s="1">
        <f ca="1">IF(AD34="","",(SUM(AD34:AF34)))</f>
        <v>0.63817954844016966</v>
      </c>
      <c r="AM34" s="1">
        <v>0</v>
      </c>
      <c r="AN34" s="1">
        <v>0</v>
      </c>
      <c r="AP34" s="34">
        <f ca="1">IF(AK34&gt;=MAX(AJ34,AL34),0,(MAX(AJ34,AL34)-AK34)/(2*MAX(AJ34,AL34)+MIN(AJ34,AL34)))</f>
        <v>0.28416292056208675</v>
      </c>
      <c r="AQ34" t="s">
        <v>1</v>
      </c>
      <c r="AR34" s="1">
        <f ca="1">IF(AK34="",AR27,AJ34*(1-$AP34))</f>
        <v>8.6334831775165294E-2</v>
      </c>
      <c r="AS34" s="1">
        <f ca="1">IF(AK34="",AS27,AK34+AJ34*$AP34+AL34*$AP34)</f>
        <v>0.45683258411241734</v>
      </c>
      <c r="AT34" s="1">
        <f ca="1">IF(AK34="",AT27,AL34*(1-$AP34))</f>
        <v>0.45683258411241728</v>
      </c>
      <c r="AU34" s="1">
        <v>0</v>
      </c>
      <c r="AV34" s="1">
        <v>0</v>
      </c>
      <c r="AW34" s="1"/>
      <c r="AY34" t="s">
        <v>1</v>
      </c>
      <c r="AZ34" s="10">
        <f ca="1">_xlfn.NORM.S.INV(IF(AR34=0,0.01%,AR34))</f>
        <v>-1.3636756736896161</v>
      </c>
      <c r="BA34" s="10"/>
      <c r="BB34" s="10">
        <f ca="1">-_xlfn.NORM.S.INV(IF(AT34=0,0.01%,AT34))</f>
        <v>0.10841668273842311</v>
      </c>
      <c r="BC34" s="10"/>
      <c r="BG34" t="s">
        <v>1</v>
      </c>
      <c r="BH34" s="10">
        <f ca="1">AZ34-$AZ$6</f>
        <v>0.27488299890068957</v>
      </c>
      <c r="BI34" s="10"/>
      <c r="BJ34" s="10">
        <f ca="1">BB34-$BB$6</f>
        <v>4.4890357875081777E-2</v>
      </c>
      <c r="BK34" s="10"/>
      <c r="BO34" t="s">
        <v>1</v>
      </c>
      <c r="BP34" s="1">
        <f t="shared" ref="BP34:BP36" ca="1" si="35">AR34</f>
        <v>8.6334831775165294E-2</v>
      </c>
      <c r="BQ34" s="1">
        <f t="shared" ca="1" si="31"/>
        <v>0.45683258411241734</v>
      </c>
      <c r="BR34" s="1">
        <f t="shared" ca="1" si="31"/>
        <v>0.45683258411241728</v>
      </c>
      <c r="BS34" s="1">
        <f t="shared" si="31"/>
        <v>0</v>
      </c>
      <c r="BT34" s="1">
        <f t="shared" si="31"/>
        <v>0</v>
      </c>
      <c r="BW34" t="s">
        <v>1</v>
      </c>
      <c r="BX34" s="1">
        <f ca="1"/>
        <v>0.24560692817393126</v>
      </c>
      <c r="BY34" s="1">
        <f ca="1"/>
        <v>8.693308719784705E-2</v>
      </c>
      <c r="BZ34" s="1">
        <f ca="1"/>
        <v>0.21908067723727798</v>
      </c>
      <c r="CA34" s="1">
        <f ca="1"/>
        <v>0.23639917491061546</v>
      </c>
      <c r="CB34" s="1">
        <f ca="1"/>
        <v>0.2119801324803281</v>
      </c>
      <c r="CE34" t="s">
        <v>1</v>
      </c>
      <c r="CF34" s="10">
        <f ca="1">MIN($CF$6+CD32,0)</f>
        <v>-1.7758977311357786</v>
      </c>
      <c r="CG34" s="10"/>
      <c r="CH34" s="10">
        <f ca="1">MAX($CH$6+CD32,0)</f>
        <v>0</v>
      </c>
      <c r="CI34" s="10"/>
      <c r="CJ34" s="10"/>
      <c r="CM34" t="s">
        <v>1</v>
      </c>
      <c r="CN34" s="1">
        <f ca="1">_xlfn.NORM.S.DIST(CF34,1)</f>
        <v>3.7874887500505397E-2</v>
      </c>
      <c r="CO34" s="1">
        <f ca="1">1-CN34-CP34</f>
        <v>0.46212511249949462</v>
      </c>
      <c r="CP34" s="1">
        <f ca="1">_xlfn.NORM.S.DIST(-CH34,1)</f>
        <v>0.5</v>
      </c>
      <c r="CQ34" s="1">
        <v>0</v>
      </c>
      <c r="CR34" s="1">
        <v>0</v>
      </c>
      <c r="CU34" t="s">
        <v>1</v>
      </c>
      <c r="CV34" s="1">
        <f ca="1"/>
        <v>8.5117885562062498E-2</v>
      </c>
      <c r="CW34" s="1">
        <f ca="1"/>
        <v>7.7590067703888321E-2</v>
      </c>
      <c r="CX34" s="1">
        <f ca="1"/>
        <v>0.22486068767435172</v>
      </c>
      <c r="CY34" s="1">
        <f ca="1"/>
        <v>0.32714421537982663</v>
      </c>
      <c r="CZ34" s="1">
        <f ca="1"/>
        <v>0.28528714367987079</v>
      </c>
    </row>
    <row r="35" spans="1:104">
      <c r="A35" s="11"/>
      <c r="B35" t="s">
        <v>0</v>
      </c>
      <c r="C35" s="1">
        <v>0</v>
      </c>
      <c r="D35" s="1">
        <v>0</v>
      </c>
      <c r="E35" s="1">
        <f ca="1">(1-G35)/3</f>
        <v>4.2843900845978888E-2</v>
      </c>
      <c r="F35" s="1">
        <f ca="1">(1-G35)/3*2</f>
        <v>8.5687801691957777E-2</v>
      </c>
      <c r="G35" s="1">
        <f ca="1">HLOOKUP(A31,Offcn_part!$2:$7,5,0)</f>
        <v>0.87146829746206333</v>
      </c>
      <c r="H35" s="1">
        <v>0</v>
      </c>
      <c r="K35" t="s">
        <v>0</v>
      </c>
      <c r="L35" s="1">
        <f t="shared" si="32"/>
        <v>0</v>
      </c>
      <c r="M35" s="1">
        <f t="shared" ca="1" si="28"/>
        <v>4.2843900845978888E-2</v>
      </c>
      <c r="N35" s="1">
        <f t="shared" ca="1" si="28"/>
        <v>8.5687801691957777E-2</v>
      </c>
      <c r="O35" s="1">
        <f t="shared" ca="1" si="28"/>
        <v>0.87146829746206333</v>
      </c>
      <c r="P35" s="1">
        <f t="shared" si="28"/>
        <v>0</v>
      </c>
      <c r="S35" t="s">
        <v>0</v>
      </c>
      <c r="T35" s="1">
        <f t="shared" ca="1" si="33"/>
        <v>0</v>
      </c>
      <c r="U35" s="1">
        <f t="shared" ca="1" si="29"/>
        <v>4.2843900845978888E-2</v>
      </c>
      <c r="V35" s="1">
        <f t="shared" ca="1" si="29"/>
        <v>8.5687801691957777E-2</v>
      </c>
      <c r="W35" s="1">
        <f t="shared" ca="1" si="29"/>
        <v>0.87146829746206333</v>
      </c>
      <c r="X35" s="1">
        <f t="shared" ca="1" si="29"/>
        <v>0</v>
      </c>
      <c r="AA35" t="s">
        <v>0</v>
      </c>
      <c r="AB35" s="1">
        <f t="shared" ca="1" si="34"/>
        <v>0</v>
      </c>
      <c r="AC35" s="1">
        <f t="shared" ca="1" si="30"/>
        <v>4.2843900845978888E-2</v>
      </c>
      <c r="AD35" s="1">
        <f t="shared" ca="1" si="30"/>
        <v>8.5687801691957777E-2</v>
      </c>
      <c r="AE35" s="1">
        <f t="shared" ca="1" si="30"/>
        <v>0.87146829746206333</v>
      </c>
      <c r="AF35" s="1">
        <f t="shared" ca="1" si="30"/>
        <v>0</v>
      </c>
      <c r="AI35" t="s">
        <v>0</v>
      </c>
      <c r="AJ35" s="1">
        <v>0</v>
      </c>
      <c r="AK35" s="1">
        <f ca="1">IF(AC35="","",(SUM(AB35:AC35)))</f>
        <v>4.2843900845978888E-2</v>
      </c>
      <c r="AL35" s="1">
        <f ca="1">IFERROR(AD35,"")</f>
        <v>8.5687801691957777E-2</v>
      </c>
      <c r="AM35" s="1">
        <f ca="1">IF(AE35="","",(SUM(AE35:AF35)))</f>
        <v>0.87146829746206333</v>
      </c>
      <c r="AN35" s="1">
        <v>0</v>
      </c>
      <c r="AP35" s="34">
        <f ca="1">IF(AL35&gt;=MAX(AK35,AM35),0,(MAX(AK35,AM35)-AL35)/(2*MAX(AK35,AM35)+MIN(AK35,AM35)))</f>
        <v>0.44002076270367324</v>
      </c>
      <c r="AQ35" t="s">
        <v>0</v>
      </c>
      <c r="AR35" s="1">
        <v>0</v>
      </c>
      <c r="AS35" s="1">
        <f ca="1">IF(AL35="",AS28,AK35*(1-$AP35))</f>
        <v>2.3991694918530711E-2</v>
      </c>
      <c r="AT35" s="1">
        <f ca="1">IF(AL35="",AT28,AL35+AK35*$AP35+AM35*$AP35)</f>
        <v>0.48800415254073465</v>
      </c>
      <c r="AU35" s="1">
        <f ca="1">IF(AL35="",AU28,AM35*(1-$AP35))</f>
        <v>0.4880041525407347</v>
      </c>
      <c r="AV35" s="1">
        <v>0</v>
      </c>
      <c r="AW35" s="1"/>
      <c r="AY35" t="s">
        <v>0</v>
      </c>
      <c r="AZ35" s="10"/>
      <c r="BA35" s="10">
        <f ca="1">_xlfn.NORM.S.INV(IF(AS35=0,0.01%,AS35))</f>
        <v>-1.9775155034447103</v>
      </c>
      <c r="BB35" s="10"/>
      <c r="BC35" s="10">
        <f ca="1">-_xlfn.NORM.S.INV(IF(AU35=0,0.01%,AU35))</f>
        <v>3.0073663034451716E-2</v>
      </c>
      <c r="BG35" t="s">
        <v>0</v>
      </c>
      <c r="BH35" s="10"/>
      <c r="BI35" s="10">
        <f ca="1">BA35-$BA$7</f>
        <v>-0.42024390843490056</v>
      </c>
      <c r="BJ35" s="10"/>
      <c r="BK35" s="10">
        <f ca="1">BC35-$BC$7</f>
        <v>-4.4822924354716631E-2</v>
      </c>
      <c r="BO35" t="s">
        <v>0</v>
      </c>
      <c r="BP35" s="1">
        <f t="shared" si="35"/>
        <v>0</v>
      </c>
      <c r="BQ35" s="1">
        <f t="shared" ca="1" si="31"/>
        <v>2.3991694918530711E-2</v>
      </c>
      <c r="BR35" s="1">
        <f t="shared" ca="1" si="31"/>
        <v>0.48800415254073465</v>
      </c>
      <c r="BS35" s="1">
        <f t="shared" ca="1" si="31"/>
        <v>0.4880041525407347</v>
      </c>
      <c r="BT35" s="1">
        <f t="shared" si="31"/>
        <v>0</v>
      </c>
      <c r="BW35" t="s">
        <v>0</v>
      </c>
      <c r="BX35" s="1">
        <f ca="1"/>
        <v>2.8327671579830932E-2</v>
      </c>
      <c r="BY35" s="1">
        <f ca="1"/>
        <v>2.4638460310614251E-2</v>
      </c>
      <c r="BZ35" s="1">
        <f ca="1"/>
        <v>0.10584220673771223</v>
      </c>
      <c r="CA35" s="1">
        <f ca="1"/>
        <v>0.23506774720139609</v>
      </c>
      <c r="CB35" s="1">
        <f ca="1"/>
        <v>0.60612391417044642</v>
      </c>
      <c r="CE35" t="s">
        <v>0</v>
      </c>
      <c r="CF35" s="10"/>
      <c r="CG35" s="10">
        <f ca="1">MIN($CG$7+CD32,0)</f>
        <v>-1.6946106535552827</v>
      </c>
      <c r="CH35" s="10"/>
      <c r="CI35" s="10">
        <f ca="1">MAX($CI$7+CD32,0)</f>
        <v>0</v>
      </c>
      <c r="CJ35" s="10"/>
      <c r="CM35" t="s">
        <v>0</v>
      </c>
      <c r="CN35" s="1">
        <v>0</v>
      </c>
      <c r="CO35" s="1">
        <f ca="1">_xlfn.NORM.S.DIST(CG35,1)</f>
        <v>4.5074652367620621E-2</v>
      </c>
      <c r="CP35" s="1">
        <f ca="1">1-CO35-CQ35</f>
        <v>0.45492534763237935</v>
      </c>
      <c r="CQ35" s="1">
        <f ca="1">_xlfn.NORM.S.DIST(-CI35,1)</f>
        <v>0.5</v>
      </c>
      <c r="CR35" s="1">
        <v>0</v>
      </c>
      <c r="CU35" t="s">
        <v>0</v>
      </c>
      <c r="CV35" s="1">
        <f ca="1"/>
        <v>6.1713356204292635E-3</v>
      </c>
      <c r="CW35" s="1">
        <f ca="1"/>
        <v>2.371481420868693E-2</v>
      </c>
      <c r="CX35" s="1">
        <f ca="1"/>
        <v>9.4332922364290361E-2</v>
      </c>
      <c r="CY35" s="1">
        <f ca="1"/>
        <v>0.24046512490680544</v>
      </c>
      <c r="CZ35" s="1">
        <f ca="1"/>
        <v>0.63531580289978795</v>
      </c>
    </row>
    <row r="36" spans="1:104">
      <c r="A36" s="11"/>
      <c r="B36" t="s">
        <v>42</v>
      </c>
      <c r="C36" s="1">
        <v>0</v>
      </c>
      <c r="D36" s="1">
        <v>0</v>
      </c>
      <c r="E36" s="1">
        <v>0</v>
      </c>
      <c r="F36" s="1" t="e">
        <f ca="1">(1-H36)/3</f>
        <v>#VALUE!</v>
      </c>
      <c r="G36" s="1" t="e">
        <f ca="1">(1-H36)/3*2</f>
        <v>#VALUE!</v>
      </c>
      <c r="H36" s="1" t="e">
        <f ca="1">MIN(HLOOKUP(A31,Offcn_part!$2:$7,6,0),1)</f>
        <v>#VALUE!</v>
      </c>
      <c r="K36" t="s">
        <v>42</v>
      </c>
      <c r="L36" s="1">
        <f t="shared" si="32"/>
        <v>0</v>
      </c>
      <c r="M36" s="1">
        <f t="shared" si="28"/>
        <v>0</v>
      </c>
      <c r="N36" s="1" t="e">
        <f t="shared" ca="1" si="28"/>
        <v>#VALUE!</v>
      </c>
      <c r="O36" s="1" t="e">
        <f t="shared" ca="1" si="28"/>
        <v>#VALUE!</v>
      </c>
      <c r="P36" s="1" t="e">
        <f t="shared" ca="1" si="28"/>
        <v>#VALUE!</v>
      </c>
      <c r="S36" t="s">
        <v>42</v>
      </c>
      <c r="T36" s="1" t="str">
        <f t="shared" ca="1" si="33"/>
        <v/>
      </c>
      <c r="U36" s="1" t="str">
        <f t="shared" ca="1" si="29"/>
        <v/>
      </c>
      <c r="V36" s="1" t="str">
        <f t="shared" ca="1" si="29"/>
        <v/>
      </c>
      <c r="W36" s="1" t="str">
        <f t="shared" ca="1" si="29"/>
        <v/>
      </c>
      <c r="X36" s="1" t="str">
        <f t="shared" ca="1" si="29"/>
        <v/>
      </c>
      <c r="AA36" t="s">
        <v>42</v>
      </c>
      <c r="AB36" s="1" t="str">
        <f t="shared" ca="1" si="34"/>
        <v/>
      </c>
      <c r="AC36" s="1" t="str">
        <f t="shared" ca="1" si="30"/>
        <v/>
      </c>
      <c r="AD36" s="1" t="str">
        <f t="shared" ca="1" si="30"/>
        <v/>
      </c>
      <c r="AE36" s="1" t="str">
        <f t="shared" ca="1" si="30"/>
        <v/>
      </c>
      <c r="AF36" s="1" t="str">
        <f t="shared" ca="1" si="30"/>
        <v/>
      </c>
      <c r="AI36" t="s">
        <v>42</v>
      </c>
      <c r="AJ36" s="1">
        <v>0</v>
      </c>
      <c r="AK36" s="1">
        <v>0</v>
      </c>
      <c r="AL36" s="1" t="str">
        <f ca="1">IF(AD36="","",(SUM(AB36:AD36)))</f>
        <v/>
      </c>
      <c r="AM36" s="1" t="str">
        <f ca="1">IFERROR(AE36,"")</f>
        <v/>
      </c>
      <c r="AN36" s="1" t="str">
        <f ca="1">IF(AF36="","",(SUM(AF36)))</f>
        <v/>
      </c>
      <c r="AP36" s="34">
        <f ca="1">IF(AM36&gt;=MAX(AL36,AN36),0,(MAX(AL36,AN36)-AM36)/(2*MAX(AL36,AN36)+MIN(AL36,AN36)))</f>
        <v>0</v>
      </c>
      <c r="AQ36" t="s">
        <v>42</v>
      </c>
      <c r="AR36" s="1">
        <v>0</v>
      </c>
      <c r="AS36" s="1">
        <v>0</v>
      </c>
      <c r="AT36" s="1">
        <f ca="1">IF(AM36="",AT29,AL36*(1-$AP36))</f>
        <v>2.8668755775660176E-2</v>
      </c>
      <c r="AU36" s="1">
        <f ca="1">IF(AM36="",AU29,AM36+AL36*$AP36+AN36*$AP36)</f>
        <v>0.4856656221121699</v>
      </c>
      <c r="AV36" s="1">
        <f ca="1">IF(AM36="",AV29,AN36*(1-$AP36))</f>
        <v>0.48566562211216979</v>
      </c>
      <c r="AW36" s="1"/>
      <c r="AY36" t="s">
        <v>42</v>
      </c>
      <c r="AZ36" s="10"/>
      <c r="BA36" s="10"/>
      <c r="BB36" s="10">
        <f ca="1">_xlfn.NORM.S.INV(IF(AT36=0,0.01%,AT36))</f>
        <v>-1.9007290492591</v>
      </c>
      <c r="BC36" s="10"/>
      <c r="BD36" s="10">
        <f ca="1">-_xlfn.NORM.S.INV(IF(AV36=0,0.01%,AV36))</f>
        <v>3.5938691754159563E-2</v>
      </c>
      <c r="BG36" t="s">
        <v>42</v>
      </c>
      <c r="BH36" s="10"/>
      <c r="BI36" s="10"/>
      <c r="BJ36" s="10">
        <f ca="1">BB36-$BB$8</f>
        <v>0</v>
      </c>
      <c r="BK36" s="10"/>
      <c r="BL36" s="10">
        <f ca="1">BD36-$BD$8</f>
        <v>0</v>
      </c>
      <c r="BO36" t="s">
        <v>42</v>
      </c>
      <c r="BP36" s="1">
        <f t="shared" si="35"/>
        <v>0</v>
      </c>
      <c r="BQ36" s="1">
        <f t="shared" si="31"/>
        <v>0</v>
      </c>
      <c r="BR36" s="1">
        <f t="shared" ca="1" si="31"/>
        <v>2.8668755775660176E-2</v>
      </c>
      <c r="BS36" s="1">
        <f t="shared" ca="1" si="31"/>
        <v>0.4856656221121699</v>
      </c>
      <c r="BT36" s="1">
        <f t="shared" ca="1" si="31"/>
        <v>0.48566562211216979</v>
      </c>
      <c r="BW36" t="s">
        <v>42</v>
      </c>
      <c r="BX36" s="1">
        <f ca="1"/>
        <v>3.267202590431789E-4</v>
      </c>
      <c r="BY36" s="1">
        <f ca="1"/>
        <v>1.6115061793082188E-3</v>
      </c>
      <c r="BZ36" s="1">
        <f ca="1"/>
        <v>1.5117433287639275E-2</v>
      </c>
      <c r="CA36" s="1">
        <f ca="1"/>
        <v>7.5235844800301682E-2</v>
      </c>
      <c r="CB36" s="1">
        <f ca="1"/>
        <v>0.90770849547370747</v>
      </c>
      <c r="CE36" t="s">
        <v>42</v>
      </c>
      <c r="CF36" s="10"/>
      <c r="CG36" s="10"/>
      <c r="CH36" s="10">
        <f ca="1">MIN($CH$8+CD32,0)</f>
        <v>-2.0380681078045728</v>
      </c>
      <c r="CI36" s="10"/>
      <c r="CJ36" s="10">
        <f ca="1">MAX($CJ$8+CD32,0)</f>
        <v>0</v>
      </c>
      <c r="CM36" t="s">
        <v>42</v>
      </c>
      <c r="CN36" s="1">
        <v>0</v>
      </c>
      <c r="CO36" s="1">
        <v>0</v>
      </c>
      <c r="CP36" s="1">
        <f ca="1">_xlfn.NORM.S.DIST(CH36,1)</f>
        <v>2.0771561037715117E-2</v>
      </c>
      <c r="CQ36" s="1">
        <f ca="1">1-CP36-CR36</f>
        <v>0.47922843896228484</v>
      </c>
      <c r="CR36" s="1">
        <f ca="1">_xlfn.NORM.S.DIST(-CJ36,1)</f>
        <v>0.5</v>
      </c>
      <c r="CU36" t="s">
        <v>42</v>
      </c>
      <c r="CV36" s="1">
        <f ca="1"/>
        <v>1.3468988536868119E-4</v>
      </c>
      <c r="CW36" s="1">
        <f ca="1"/>
        <v>1.6849609844038335E-3</v>
      </c>
      <c r="CX36" s="1">
        <f ca="1"/>
        <v>1.1651758490828112E-2</v>
      </c>
      <c r="CY36" s="1">
        <f ca="1"/>
        <v>7.0306124552636601E-2</v>
      </c>
      <c r="CZ36" s="1">
        <f ca="1"/>
        <v>0.91622246608676272</v>
      </c>
    </row>
    <row r="37" spans="1:104">
      <c r="BO37" t="s">
        <v>32</v>
      </c>
      <c r="BP37" s="1">
        <v>0</v>
      </c>
      <c r="BQ37" s="1">
        <v>0</v>
      </c>
      <c r="BR37" s="1">
        <v>0</v>
      </c>
      <c r="BS37" s="1">
        <v>0</v>
      </c>
      <c r="BT37" s="1">
        <v>1</v>
      </c>
      <c r="BW37" t="s">
        <v>32</v>
      </c>
      <c r="BX37" s="1">
        <f ca="1"/>
        <v>0</v>
      </c>
      <c r="BY37" s="1">
        <f ca="1"/>
        <v>0</v>
      </c>
      <c r="BZ37" s="1">
        <f ca="1"/>
        <v>0</v>
      </c>
      <c r="CA37" s="1">
        <f ca="1"/>
        <v>0</v>
      </c>
      <c r="CB37" s="1">
        <f ca="1"/>
        <v>1</v>
      </c>
      <c r="CF37" s="1"/>
      <c r="CG37" s="1"/>
      <c r="CH37" s="1"/>
      <c r="CI37" s="1"/>
      <c r="CJ37" s="1"/>
      <c r="CM37" t="s">
        <v>32</v>
      </c>
      <c r="CN37" s="1">
        <v>0</v>
      </c>
      <c r="CO37" s="1">
        <v>0</v>
      </c>
      <c r="CP37" s="1">
        <v>0</v>
      </c>
      <c r="CQ37" s="1">
        <v>0</v>
      </c>
      <c r="CR37" s="1">
        <v>1</v>
      </c>
      <c r="CU37" t="s">
        <v>32</v>
      </c>
      <c r="CV37" s="1">
        <f ca="1"/>
        <v>0</v>
      </c>
      <c r="CW37" s="1">
        <f ca="1"/>
        <v>0</v>
      </c>
      <c r="CX37" s="1">
        <f ca="1"/>
        <v>0</v>
      </c>
      <c r="CY37" s="1">
        <f ca="1"/>
        <v>0</v>
      </c>
      <c r="CZ37" s="1">
        <f ca="1"/>
        <v>1</v>
      </c>
    </row>
    <row r="38" spans="1:104">
      <c r="A38" s="9">
        <f ca="1">IF(RIGHT(A31,2)="12",(VALUE(LEFT(A31,4))+1)*100+1,A31+1)</f>
        <v>202001</v>
      </c>
      <c r="J38" s="9">
        <f ca="1">$A38</f>
        <v>202001</v>
      </c>
      <c r="R38" s="9">
        <f ca="1">$A38</f>
        <v>202001</v>
      </c>
      <c r="Z38" s="9">
        <f ca="1">$A38</f>
        <v>202001</v>
      </c>
      <c r="AH38" s="9">
        <f ca="1">$A38</f>
        <v>202001</v>
      </c>
      <c r="AP38" s="9">
        <f ca="1">$A38</f>
        <v>202001</v>
      </c>
      <c r="AX38" s="9">
        <f ca="1">$A38</f>
        <v>202001</v>
      </c>
      <c r="BF38" s="9">
        <f ca="1">$A38</f>
        <v>202001</v>
      </c>
      <c r="BN38" s="9">
        <f ca="1">$A38</f>
        <v>202001</v>
      </c>
      <c r="BO38" s="9">
        <f>BO31+1</f>
        <v>5</v>
      </c>
      <c r="BV38" s="9">
        <f ca="1">$A38</f>
        <v>202001</v>
      </c>
      <c r="BW38" s="9">
        <f>BW31+1</f>
        <v>5</v>
      </c>
      <c r="CD38" s="9">
        <f ca="1">$A38</f>
        <v>202001</v>
      </c>
      <c r="CE38" s="9">
        <f>CE31+1</f>
        <v>5</v>
      </c>
      <c r="CL38" s="9">
        <f ca="1">$A38</f>
        <v>202001</v>
      </c>
      <c r="CM38" s="9">
        <f>CM31+1</f>
        <v>5</v>
      </c>
      <c r="CT38" s="9">
        <f ca="1">$A38</f>
        <v>202001</v>
      </c>
      <c r="CU38" s="9">
        <f>CU31+1</f>
        <v>5</v>
      </c>
    </row>
    <row r="39" spans="1:104">
      <c r="A39" s="11"/>
      <c r="C39" t="s">
        <v>68</v>
      </c>
      <c r="D39" t="s">
        <v>2</v>
      </c>
      <c r="E39" t="s">
        <v>1</v>
      </c>
      <c r="F39" t="s">
        <v>0</v>
      </c>
      <c r="G39" t="s">
        <v>42</v>
      </c>
      <c r="H39" t="s">
        <v>32</v>
      </c>
      <c r="L39" t="s">
        <v>2</v>
      </c>
      <c r="M39" t="s">
        <v>1</v>
      </c>
      <c r="N39" t="s">
        <v>0</v>
      </c>
      <c r="O39" t="s">
        <v>42</v>
      </c>
      <c r="P39" t="s">
        <v>32</v>
      </c>
      <c r="T39" t="s">
        <v>2</v>
      </c>
      <c r="U39" t="s">
        <v>1</v>
      </c>
      <c r="V39" t="s">
        <v>0</v>
      </c>
      <c r="W39" t="s">
        <v>42</v>
      </c>
      <c r="X39" t="s">
        <v>32</v>
      </c>
      <c r="AB39" t="s">
        <v>2</v>
      </c>
      <c r="AC39" t="s">
        <v>1</v>
      </c>
      <c r="AD39" t="s">
        <v>0</v>
      </c>
      <c r="AE39" t="s">
        <v>42</v>
      </c>
      <c r="AF39" t="s">
        <v>32</v>
      </c>
      <c r="AJ39" t="s">
        <v>2</v>
      </c>
      <c r="AK39" t="s">
        <v>1</v>
      </c>
      <c r="AL39" t="s">
        <v>0</v>
      </c>
      <c r="AM39" t="s">
        <v>42</v>
      </c>
      <c r="AN39" t="s">
        <v>32</v>
      </c>
      <c r="AP39" s="9" t="s">
        <v>72</v>
      </c>
      <c r="AR39" t="s">
        <v>2</v>
      </c>
      <c r="AS39" t="s">
        <v>1</v>
      </c>
      <c r="AT39" t="s">
        <v>0</v>
      </c>
      <c r="AU39" t="s">
        <v>42</v>
      </c>
      <c r="AV39" t="s">
        <v>32</v>
      </c>
      <c r="AZ39" t="s">
        <v>2</v>
      </c>
      <c r="BA39" t="s">
        <v>1</v>
      </c>
      <c r="BB39" t="s">
        <v>0</v>
      </c>
      <c r="BC39" t="s">
        <v>42</v>
      </c>
      <c r="BD39" t="s">
        <v>32</v>
      </c>
      <c r="BG39" s="12">
        <f ca="1">AVERAGE(BH40:BL43)</f>
        <v>4.3737824553956958E-2</v>
      </c>
      <c r="BH39" t="s">
        <v>2</v>
      </c>
      <c r="BI39" t="s">
        <v>1</v>
      </c>
      <c r="BJ39" t="s">
        <v>0</v>
      </c>
      <c r="BK39" t="s">
        <v>42</v>
      </c>
      <c r="BL39" t="s">
        <v>32</v>
      </c>
      <c r="BP39" t="s">
        <v>2</v>
      </c>
      <c r="BQ39" t="s">
        <v>1</v>
      </c>
      <c r="BR39" t="s">
        <v>0</v>
      </c>
      <c r="BS39" t="s">
        <v>42</v>
      </c>
      <c r="BT39" t="s">
        <v>32</v>
      </c>
      <c r="BX39" t="s">
        <v>2</v>
      </c>
      <c r="BY39" t="s">
        <v>1</v>
      </c>
      <c r="BZ39" t="s">
        <v>0</v>
      </c>
      <c r="CA39" t="s">
        <v>42</v>
      </c>
      <c r="CB39" t="s">
        <v>32</v>
      </c>
      <c r="CD39" s="37">
        <f ca="1">VLOOKUP(CD38,regress!B:K,10,0)</f>
        <v>-0.24990817778944424</v>
      </c>
      <c r="CF39" t="s">
        <v>2</v>
      </c>
      <c r="CG39" t="s">
        <v>1</v>
      </c>
      <c r="CH39" t="s">
        <v>0</v>
      </c>
      <c r="CI39" t="s">
        <v>42</v>
      </c>
      <c r="CJ39" t="s">
        <v>32</v>
      </c>
      <c r="CN39" t="s">
        <v>2</v>
      </c>
      <c r="CO39" t="s">
        <v>1</v>
      </c>
      <c r="CP39" t="s">
        <v>0</v>
      </c>
      <c r="CQ39" t="s">
        <v>42</v>
      </c>
      <c r="CR39" t="s">
        <v>32</v>
      </c>
      <c r="CV39" t="s">
        <v>2</v>
      </c>
      <c r="CW39" t="s">
        <v>1</v>
      </c>
      <c r="CX39" t="s">
        <v>0</v>
      </c>
      <c r="CY39" t="s">
        <v>42</v>
      </c>
      <c r="CZ39" t="s">
        <v>32</v>
      </c>
    </row>
    <row r="40" spans="1:104">
      <c r="A40" s="11"/>
      <c r="B40" t="s">
        <v>2</v>
      </c>
      <c r="C40" s="1">
        <v>0.05</v>
      </c>
      <c r="D40" s="1">
        <f ca="1">1-C40-E40</f>
        <v>0.94812539678940899</v>
      </c>
      <c r="E40" s="1">
        <f ca="1">HLOOKUP(A38,Offcn_part!$2:$7,3,0)</f>
        <v>1.8746032105909616E-3</v>
      </c>
      <c r="F40" s="1">
        <v>0</v>
      </c>
      <c r="G40" s="1">
        <v>0</v>
      </c>
      <c r="H40" s="1">
        <v>0</v>
      </c>
      <c r="K40" t="s">
        <v>2</v>
      </c>
      <c r="L40" s="1">
        <f ca="1">IF(TYPE(D40)=1,IF(D40&gt;100%,100%,IF(D40&lt;0,0,D40)),D40)</f>
        <v>0.94812539678940899</v>
      </c>
      <c r="M40" s="1">
        <f t="shared" ref="M40:P43" ca="1" si="36">IF(TYPE(E40)=1,IF(E40&gt;100%,100%,IF(E40&lt;0,0,E40)),E40)</f>
        <v>1.8746032105909616E-3</v>
      </c>
      <c r="N40" s="1">
        <f t="shared" si="36"/>
        <v>0</v>
      </c>
      <c r="O40" s="1">
        <f t="shared" si="36"/>
        <v>0</v>
      </c>
      <c r="P40" s="1">
        <f t="shared" si="36"/>
        <v>0</v>
      </c>
      <c r="S40" t="s">
        <v>2</v>
      </c>
      <c r="T40" s="1">
        <f ca="1">IFERROR(L40/SUM($L40:$P40),"")</f>
        <v>0.99802673346253579</v>
      </c>
      <c r="U40" s="1">
        <f t="shared" ref="U40:X43" ca="1" si="37">IFERROR(M40/SUM($L40:$P40),"")</f>
        <v>1.9732665374641704E-3</v>
      </c>
      <c r="V40" s="1">
        <f t="shared" ca="1" si="37"/>
        <v>0</v>
      </c>
      <c r="W40" s="1">
        <f t="shared" ca="1" si="37"/>
        <v>0</v>
      </c>
      <c r="X40" s="1">
        <f t="shared" ca="1" si="37"/>
        <v>0</v>
      </c>
      <c r="AA40" t="s">
        <v>2</v>
      </c>
      <c r="AB40" s="1">
        <f ca="1">IFERROR(T40,"")</f>
        <v>0.99802673346253579</v>
      </c>
      <c r="AC40" s="1">
        <f t="shared" ref="AC40:AF43" ca="1" si="38">IFERROR(U40,"")</f>
        <v>1.9732665374641704E-3</v>
      </c>
      <c r="AD40" s="1">
        <f t="shared" ca="1" si="38"/>
        <v>0</v>
      </c>
      <c r="AE40" s="1">
        <f t="shared" ca="1" si="38"/>
        <v>0</v>
      </c>
      <c r="AF40" s="1">
        <f t="shared" ca="1" si="38"/>
        <v>0</v>
      </c>
      <c r="AI40" t="s">
        <v>2</v>
      </c>
      <c r="AJ40" s="1">
        <f ca="1">IFERROR(AB40,"")</f>
        <v>0.99802673346253579</v>
      </c>
      <c r="AK40" s="1">
        <f ca="1">IF(AC40="","",SUM(AC40:AF40))</f>
        <v>1.9732665374641704E-3</v>
      </c>
      <c r="AL40" s="1">
        <v>0</v>
      </c>
      <c r="AM40" s="1">
        <v>0</v>
      </c>
      <c r="AN40" s="1">
        <v>0</v>
      </c>
      <c r="AQ40" t="s">
        <v>2</v>
      </c>
      <c r="AR40" s="1">
        <f ca="1">IF(AJ40="",AR33,MAX(AJ40,50%))</f>
        <v>0.99802673346253579</v>
      </c>
      <c r="AS40" s="1">
        <f ca="1">IF(AK40="",AS33,MIN(AK40,50%))</f>
        <v>1.9732665374641704E-3</v>
      </c>
      <c r="AT40" s="1">
        <v>0</v>
      </c>
      <c r="AU40" s="1">
        <v>0</v>
      </c>
      <c r="AV40" s="1">
        <v>0</v>
      </c>
      <c r="AW40" s="1"/>
      <c r="AY40" t="s">
        <v>2</v>
      </c>
      <c r="AZ40" s="10"/>
      <c r="BA40" s="10">
        <f ca="1">-_xlfn.NORM.S.INV(IF(AS40=0,0.01%,AS40))</f>
        <v>2.8824040520195933</v>
      </c>
      <c r="BB40" s="10"/>
      <c r="BC40" s="10"/>
      <c r="BG40" t="s">
        <v>2</v>
      </c>
      <c r="BH40" s="10"/>
      <c r="BI40" s="10">
        <f ca="1">BA40-$BA$5</f>
        <v>0.28288477775308607</v>
      </c>
      <c r="BJ40" s="10"/>
      <c r="BK40" s="10"/>
      <c r="BO40" t="s">
        <v>2</v>
      </c>
      <c r="BP40" s="1">
        <f ca="1">AR40</f>
        <v>0.99802673346253579</v>
      </c>
      <c r="BQ40" s="1">
        <f t="shared" ref="BQ40:BT43" ca="1" si="39">AS40</f>
        <v>1.9732665374641704E-3</v>
      </c>
      <c r="BR40" s="1">
        <f t="shared" si="39"/>
        <v>0</v>
      </c>
      <c r="BS40" s="1">
        <f t="shared" si="39"/>
        <v>0</v>
      </c>
      <c r="BT40" s="1">
        <f t="shared" si="39"/>
        <v>0</v>
      </c>
      <c r="BW40" t="s">
        <v>2</v>
      </c>
      <c r="BX40" s="1" cm="1">
        <f t="array" aca="1" ref="BX40:CB44" ca="1">MMULT(BX33:CB37,BP40:BT44)</f>
        <v>0.96848825828386342</v>
      </c>
      <c r="BY40" s="1">
        <f ca="1"/>
        <v>7.0502674941239768E-3</v>
      </c>
      <c r="BZ40" s="1">
        <f ca="1"/>
        <v>1.1250999437352659E-2</v>
      </c>
      <c r="CA40" s="1">
        <f ca="1"/>
        <v>1.0105466094294843E-2</v>
      </c>
      <c r="CB40" s="1">
        <f ca="1"/>
        <v>3.1050086903651537E-3</v>
      </c>
      <c r="CE40" t="s">
        <v>2</v>
      </c>
      <c r="CF40" s="10"/>
      <c r="CG40" s="10">
        <f ca="1">MAX($CG$5+CD39,0)</f>
        <v>2.3496110964770631</v>
      </c>
      <c r="CH40" s="10"/>
      <c r="CI40" s="10"/>
      <c r="CJ40" s="10"/>
      <c r="CM40" t="s">
        <v>2</v>
      </c>
      <c r="CN40" s="1">
        <f ca="1">1-CO40</f>
        <v>0.99060348252784547</v>
      </c>
      <c r="CO40" s="1">
        <f ca="1">_xlfn.NORM.S.DIST(-CG40,1)</f>
        <v>9.3965174721545204E-3</v>
      </c>
      <c r="CP40" s="1">
        <v>0</v>
      </c>
      <c r="CQ40" s="1">
        <v>0</v>
      </c>
      <c r="CR40" s="1">
        <v>0</v>
      </c>
      <c r="CU40" t="s">
        <v>2</v>
      </c>
      <c r="CV40" s="1" cm="1">
        <f t="array" aca="1" ref="CV40:CZ44" ca="1">MMULT(CV33:CZ37,CN40:CR44)</f>
        <v>0.96893377875893416</v>
      </c>
      <c r="CW40" s="1">
        <f ca="1"/>
        <v>1.4868415810376446E-2</v>
      </c>
      <c r="CX40" s="1">
        <f ca="1"/>
        <v>9.1207428327669364E-3</v>
      </c>
      <c r="CY40" s="1">
        <f ca="1"/>
        <v>4.9969925079004574E-3</v>
      </c>
      <c r="CZ40" s="1">
        <f ca="1"/>
        <v>2.0800700900220049E-3</v>
      </c>
    </row>
    <row r="41" spans="1:104">
      <c r="A41" s="11"/>
      <c r="B41" t="s">
        <v>1</v>
      </c>
      <c r="C41" s="1">
        <v>0</v>
      </c>
      <c r="D41" s="1">
        <f ca="1">(1-F41)/3</f>
        <v>0.17499454148471616</v>
      </c>
      <c r="E41" s="1">
        <f ca="1">(1-F41)/3*2</f>
        <v>0.34998908296943232</v>
      </c>
      <c r="F41" s="1">
        <f ca="1">HLOOKUP(A38,Offcn_part!$2:$7,4,0)</f>
        <v>0.47501637554585152</v>
      </c>
      <c r="G41" s="1">
        <v>0</v>
      </c>
      <c r="H41" s="1">
        <v>0</v>
      </c>
      <c r="K41" t="s">
        <v>1</v>
      </c>
      <c r="L41" s="1">
        <f t="shared" ref="L41:L43" ca="1" si="40">IF(TYPE(D41)=1,IF(D41&gt;100%,100%,IF(D41&lt;0,0,D41)),D41)</f>
        <v>0.17499454148471616</v>
      </c>
      <c r="M41" s="1">
        <f t="shared" ca="1" si="36"/>
        <v>0.34998908296943232</v>
      </c>
      <c r="N41" s="1">
        <f t="shared" ca="1" si="36"/>
        <v>0.47501637554585152</v>
      </c>
      <c r="O41" s="1">
        <f t="shared" si="36"/>
        <v>0</v>
      </c>
      <c r="P41" s="1">
        <f t="shared" si="36"/>
        <v>0</v>
      </c>
      <c r="S41" t="s">
        <v>1</v>
      </c>
      <c r="T41" s="1">
        <f t="shared" ref="T41:T43" ca="1" si="41">IFERROR(L41/SUM($L41:$P41),"")</f>
        <v>0.17499454148471616</v>
      </c>
      <c r="U41" s="1">
        <f t="shared" ca="1" si="37"/>
        <v>0.34998908296943232</v>
      </c>
      <c r="V41" s="1">
        <f t="shared" ca="1" si="37"/>
        <v>0.47501637554585152</v>
      </c>
      <c r="W41" s="1">
        <f t="shared" ca="1" si="37"/>
        <v>0</v>
      </c>
      <c r="X41" s="1">
        <f t="shared" ca="1" si="37"/>
        <v>0</v>
      </c>
      <c r="AA41" t="s">
        <v>1</v>
      </c>
      <c r="AB41" s="1">
        <f t="shared" ref="AB41:AB43" ca="1" si="42">IFERROR(T41,"")</f>
        <v>0.17499454148471616</v>
      </c>
      <c r="AC41" s="1">
        <f t="shared" ca="1" si="38"/>
        <v>0.34998908296943232</v>
      </c>
      <c r="AD41" s="1">
        <f t="shared" ca="1" si="38"/>
        <v>0.47501637554585152</v>
      </c>
      <c r="AE41" s="1">
        <f t="shared" ca="1" si="38"/>
        <v>0</v>
      </c>
      <c r="AF41" s="1">
        <f t="shared" ca="1" si="38"/>
        <v>0</v>
      </c>
      <c r="AI41" t="s">
        <v>1</v>
      </c>
      <c r="AJ41" s="1">
        <f ca="1">IF(AB41="","",(SUM(AB41)))</f>
        <v>0.17499454148471616</v>
      </c>
      <c r="AK41" s="1">
        <f ca="1">IFERROR(AC41,"")</f>
        <v>0.34998908296943232</v>
      </c>
      <c r="AL41" s="1">
        <f ca="1">IF(AD41="","",(SUM(AD41:AF41)))</f>
        <v>0.47501637554585152</v>
      </c>
      <c r="AM41" s="1">
        <v>0</v>
      </c>
      <c r="AN41" s="1">
        <v>0</v>
      </c>
      <c r="AP41" s="34">
        <f ca="1">IF(AK41&gt;=MAX(AJ41,AL41),0,(MAX(AJ41,AL41)-AK41)/(2*MAX(AJ41,AL41)+MIN(AJ41,AL41)))</f>
        <v>0.11113267509279248</v>
      </c>
      <c r="AQ41" t="s">
        <v>1</v>
      </c>
      <c r="AR41" s="1">
        <f ca="1">IF(AK41="",AR34,AJ41*(1-$AP41))</f>
        <v>0.155546929962883</v>
      </c>
      <c r="AS41" s="1">
        <f ca="1">IF(AK41="",AS34,AK41+AJ41*$AP41+AL41*$AP41)</f>
        <v>0.4222265350185585</v>
      </c>
      <c r="AT41" s="1">
        <f ca="1">IF(AK41="",AT34,AL41*(1-$AP41))</f>
        <v>0.4222265350185585</v>
      </c>
      <c r="AU41" s="1">
        <v>0</v>
      </c>
      <c r="AV41" s="1">
        <v>0</v>
      </c>
      <c r="AW41" s="1"/>
      <c r="AY41" t="s">
        <v>1</v>
      </c>
      <c r="AZ41" s="10">
        <f ca="1">_xlfn.NORM.S.INV(IF(AR41=0,0.01%,AR41))</f>
        <v>-1.0129294509518794</v>
      </c>
      <c r="BA41" s="10"/>
      <c r="BB41" s="10">
        <f ca="1">-_xlfn.NORM.S.INV(IF(AT41=0,0.01%,AT41))</f>
        <v>0.1962007129656014</v>
      </c>
      <c r="BC41" s="10"/>
      <c r="BG41" t="s">
        <v>1</v>
      </c>
      <c r="BH41" s="10">
        <f ca="1">AZ41-$AZ$6</f>
        <v>0.62562922163842627</v>
      </c>
      <c r="BI41" s="10"/>
      <c r="BJ41" s="10">
        <f ca="1">BB41-$BB$6</f>
        <v>0.13267438810226007</v>
      </c>
      <c r="BK41" s="10"/>
      <c r="BO41" t="s">
        <v>1</v>
      </c>
      <c r="BP41" s="1">
        <f t="shared" ref="BP41:BP43" ca="1" si="43">AR41</f>
        <v>0.155546929962883</v>
      </c>
      <c r="BQ41" s="1">
        <f t="shared" ca="1" si="39"/>
        <v>0.4222265350185585</v>
      </c>
      <c r="BR41" s="1">
        <f t="shared" ca="1" si="39"/>
        <v>0.4222265350185585</v>
      </c>
      <c r="BS41" s="1">
        <f t="shared" si="39"/>
        <v>0</v>
      </c>
      <c r="BT41" s="1">
        <f t="shared" si="39"/>
        <v>0</v>
      </c>
      <c r="BW41" t="s">
        <v>1</v>
      </c>
      <c r="BX41" s="1">
        <f ca="1"/>
        <v>0.25864445506701694</v>
      </c>
      <c r="BY41" s="1">
        <f ca="1"/>
        <v>5.0632989036472134E-2</v>
      </c>
      <c r="BZ41" s="1">
        <f ca="1"/>
        <v>0.1405600075712512</v>
      </c>
      <c r="CA41" s="1">
        <f ca="1"/>
        <v>0.22050065600235422</v>
      </c>
      <c r="CB41" s="1">
        <f ca="1"/>
        <v>0.32966189232290533</v>
      </c>
      <c r="CE41" t="s">
        <v>1</v>
      </c>
      <c r="CF41" s="10">
        <f ca="1">MIN($CF$6+CD39,0)</f>
        <v>-1.8884668503797499</v>
      </c>
      <c r="CG41" s="10"/>
      <c r="CH41" s="10">
        <f ca="1">MAX($CH$6+CD39,0)</f>
        <v>0</v>
      </c>
      <c r="CI41" s="10"/>
      <c r="CJ41" s="10"/>
      <c r="CM41" t="s">
        <v>1</v>
      </c>
      <c r="CN41" s="1">
        <f ca="1">_xlfn.NORM.S.DIST(CF41,1)</f>
        <v>2.9481652069541252E-2</v>
      </c>
      <c r="CO41" s="1">
        <f ca="1">1-CN41-CP41</f>
        <v>0.47051834793045877</v>
      </c>
      <c r="CP41" s="1">
        <f ca="1">_xlfn.NORM.S.DIST(-CH41,1)</f>
        <v>0.5</v>
      </c>
      <c r="CQ41" s="1">
        <v>0</v>
      </c>
      <c r="CR41" s="1">
        <v>0</v>
      </c>
      <c r="CU41" t="s">
        <v>1</v>
      </c>
      <c r="CV41" s="1">
        <f ca="1"/>
        <v>8.6605557243283907E-2</v>
      </c>
      <c r="CW41" s="1">
        <f ca="1"/>
        <v>4.526003863305221E-2</v>
      </c>
      <c r="CX41" s="1">
        <f ca="1"/>
        <v>0.14842601505807934</v>
      </c>
      <c r="CY41" s="1">
        <f ca="1"/>
        <v>0.27084913769580038</v>
      </c>
      <c r="CZ41" s="1">
        <f ca="1"/>
        <v>0.44885925136978411</v>
      </c>
    </row>
    <row r="42" spans="1:104">
      <c r="A42" s="11"/>
      <c r="B42" t="s">
        <v>0</v>
      </c>
      <c r="C42" s="1">
        <v>0</v>
      </c>
      <c r="D42" s="1">
        <v>0</v>
      </c>
      <c r="E42" s="1">
        <f ca="1">(1-G42)/3</f>
        <v>9.390929032309385E-2</v>
      </c>
      <c r="F42" s="1">
        <f ca="1">(1-G42)/3*2</f>
        <v>0.1878185806461877</v>
      </c>
      <c r="G42" s="1">
        <f ca="1">HLOOKUP(A38,Offcn_part!$2:$7,5,0)</f>
        <v>0.71827212903071846</v>
      </c>
      <c r="H42" s="1">
        <v>0</v>
      </c>
      <c r="K42" t="s">
        <v>0</v>
      </c>
      <c r="L42" s="1">
        <f t="shared" si="40"/>
        <v>0</v>
      </c>
      <c r="M42" s="1">
        <f t="shared" ca="1" si="36"/>
        <v>9.390929032309385E-2</v>
      </c>
      <c r="N42" s="1">
        <f t="shared" ca="1" si="36"/>
        <v>0.1878185806461877</v>
      </c>
      <c r="O42" s="1">
        <f t="shared" ca="1" si="36"/>
        <v>0.71827212903071846</v>
      </c>
      <c r="P42" s="1">
        <f t="shared" si="36"/>
        <v>0</v>
      </c>
      <c r="S42" t="s">
        <v>0</v>
      </c>
      <c r="T42" s="1">
        <f t="shared" ca="1" si="41"/>
        <v>0</v>
      </c>
      <c r="U42" s="1">
        <f t="shared" ca="1" si="37"/>
        <v>9.390929032309385E-2</v>
      </c>
      <c r="V42" s="1">
        <f t="shared" ca="1" si="37"/>
        <v>0.1878185806461877</v>
      </c>
      <c r="W42" s="1">
        <f t="shared" ca="1" si="37"/>
        <v>0.71827212903071846</v>
      </c>
      <c r="X42" s="1">
        <f t="shared" ca="1" si="37"/>
        <v>0</v>
      </c>
      <c r="AA42" t="s">
        <v>0</v>
      </c>
      <c r="AB42" s="1">
        <f t="shared" ca="1" si="42"/>
        <v>0</v>
      </c>
      <c r="AC42" s="1">
        <f t="shared" ca="1" si="38"/>
        <v>9.390929032309385E-2</v>
      </c>
      <c r="AD42" s="1">
        <f t="shared" ca="1" si="38"/>
        <v>0.1878185806461877</v>
      </c>
      <c r="AE42" s="1">
        <f t="shared" ca="1" si="38"/>
        <v>0.71827212903071846</v>
      </c>
      <c r="AF42" s="1">
        <f t="shared" ca="1" si="38"/>
        <v>0</v>
      </c>
      <c r="AI42" t="s">
        <v>0</v>
      </c>
      <c r="AJ42" s="1">
        <v>0</v>
      </c>
      <c r="AK42" s="1">
        <f ca="1">IF(AC42="","",(SUM(AB42:AC42)))</f>
        <v>9.390929032309385E-2</v>
      </c>
      <c r="AL42" s="1">
        <f ca="1">IFERROR(AD42,"")</f>
        <v>0.1878185806461877</v>
      </c>
      <c r="AM42" s="1">
        <f ca="1">IF(AE42="","",(SUM(AE42:AF42)))</f>
        <v>0.71827212903071846</v>
      </c>
      <c r="AN42" s="1">
        <v>0</v>
      </c>
      <c r="AP42" s="34">
        <f ca="1">IF(AL42&gt;=MAX(AK42,AM42),0,(MAX(AK42,AM42)-AL42)/(2*MAX(AK42,AM42)+MIN(AK42,AM42)))</f>
        <v>0.34659892091756112</v>
      </c>
      <c r="AQ42" t="s">
        <v>0</v>
      </c>
      <c r="AR42" s="1">
        <v>0</v>
      </c>
      <c r="AS42" s="1">
        <f ca="1">IF(AL42="",AS35,AK42*(1-$AP42))</f>
        <v>6.1360431632975561E-2</v>
      </c>
      <c r="AT42" s="1">
        <f ca="1">IF(AL42="",AT35,AL42+AK42*$AP42+AM42*$AP42)</f>
        <v>0.46931978418351222</v>
      </c>
      <c r="AU42" s="1">
        <f ca="1">IF(AL42="",AU35,AM42*(1-$AP42))</f>
        <v>0.46931978418351228</v>
      </c>
      <c r="AV42" s="1">
        <v>0</v>
      </c>
      <c r="AW42" s="1"/>
      <c r="AY42" t="s">
        <v>0</v>
      </c>
      <c r="AZ42" s="10"/>
      <c r="BA42" s="10">
        <f ca="1">_xlfn.NORM.S.INV(IF(AS42=0,0.01%,AS42))</f>
        <v>-1.5434531628109098</v>
      </c>
      <c r="BB42" s="10"/>
      <c r="BC42" s="10">
        <f ca="1">-_xlfn.NORM.S.INV(IF(AU42=0,0.01%,AU42))</f>
        <v>7.697985804201106E-2</v>
      </c>
      <c r="BG42" t="s">
        <v>0</v>
      </c>
      <c r="BH42" s="10"/>
      <c r="BI42" s="10">
        <f ca="1">BA42-$BA$7</f>
        <v>1.3818432198899888E-2</v>
      </c>
      <c r="BJ42" s="10"/>
      <c r="BK42" s="10">
        <f ca="1">BC42-$BC$7</f>
        <v>2.0832706528427086E-3</v>
      </c>
      <c r="BO42" t="s">
        <v>0</v>
      </c>
      <c r="BP42" s="1">
        <f t="shared" si="43"/>
        <v>0</v>
      </c>
      <c r="BQ42" s="1">
        <f t="shared" ca="1" si="39"/>
        <v>6.1360431632975561E-2</v>
      </c>
      <c r="BR42" s="1">
        <f t="shared" ca="1" si="39"/>
        <v>0.46931978418351222</v>
      </c>
      <c r="BS42" s="1">
        <f t="shared" ca="1" si="39"/>
        <v>0.46931978418351228</v>
      </c>
      <c r="BT42" s="1">
        <f t="shared" si="39"/>
        <v>0</v>
      </c>
      <c r="BW42" t="s">
        <v>0</v>
      </c>
      <c r="BX42" s="1">
        <f ca="1"/>
        <v>3.2104210393746564E-2</v>
      </c>
      <c r="BY42" s="1">
        <f ca="1"/>
        <v>1.6953433261968347E-2</v>
      </c>
      <c r="BZ42" s="1">
        <f ca="1"/>
        <v>6.1106675643301689E-2</v>
      </c>
      <c r="CA42" s="1">
        <f ca="1"/>
        <v>0.16669280407709336</v>
      </c>
      <c r="CB42" s="1">
        <f ca="1"/>
        <v>0.72314287662388999</v>
      </c>
      <c r="CE42" t="s">
        <v>0</v>
      </c>
      <c r="CF42" s="10"/>
      <c r="CG42" s="10">
        <f ca="1">MIN($CG$7+CD39,0)</f>
        <v>-1.807179772799254</v>
      </c>
      <c r="CH42" s="10"/>
      <c r="CI42" s="10">
        <f ca="1">MAX($CI$7+CD39,0)</f>
        <v>0</v>
      </c>
      <c r="CJ42" s="10"/>
      <c r="CM42" t="s">
        <v>0</v>
      </c>
      <c r="CN42" s="1">
        <v>0</v>
      </c>
      <c r="CO42" s="1">
        <f ca="1">_xlfn.NORM.S.DIST(CG42,1)</f>
        <v>3.5367126840093591E-2</v>
      </c>
      <c r="CP42" s="1">
        <f ca="1">1-CO42-CQ42</f>
        <v>0.46463287315990642</v>
      </c>
      <c r="CQ42" s="1">
        <f ca="1">_xlfn.NORM.S.DIST(-CI42,1)</f>
        <v>0.5</v>
      </c>
      <c r="CR42" s="1">
        <v>0</v>
      </c>
      <c r="CU42" t="s">
        <v>0</v>
      </c>
      <c r="CV42" s="1">
        <f ca="1"/>
        <v>6.8124984588396921E-3</v>
      </c>
      <c r="CW42" s="1">
        <f ca="1"/>
        <v>1.4552528696387595E-2</v>
      </c>
      <c r="CX42" s="1">
        <f ca="1"/>
        <v>5.9475492050241587E-2</v>
      </c>
      <c r="CY42" s="1">
        <f ca="1"/>
        <v>0.16361111544134038</v>
      </c>
      <c r="CZ42" s="1">
        <f ca="1"/>
        <v>0.7555483653531907</v>
      </c>
    </row>
    <row r="43" spans="1:104">
      <c r="A43" s="11"/>
      <c r="B43" t="s">
        <v>42</v>
      </c>
      <c r="C43" s="1">
        <v>0</v>
      </c>
      <c r="D43" s="1">
        <v>0</v>
      </c>
      <c r="E43" s="1">
        <v>0</v>
      </c>
      <c r="F43" s="1">
        <f ca="1">(1-H43)/3</f>
        <v>8.5741050831640662E-3</v>
      </c>
      <c r="G43" s="1">
        <f ca="1">(1-H43)/3*2</f>
        <v>1.7148210166328132E-2</v>
      </c>
      <c r="H43" s="1">
        <f ca="1">MIN(HLOOKUP(A38,Offcn_part!$2:$7,6,0),1)</f>
        <v>0.9742776847505078</v>
      </c>
      <c r="K43" t="s">
        <v>42</v>
      </c>
      <c r="L43" s="1">
        <f t="shared" si="40"/>
        <v>0</v>
      </c>
      <c r="M43" s="1">
        <f t="shared" si="36"/>
        <v>0</v>
      </c>
      <c r="N43" s="1">
        <f t="shared" ca="1" si="36"/>
        <v>8.5741050831640662E-3</v>
      </c>
      <c r="O43" s="1">
        <f t="shared" ca="1" si="36"/>
        <v>1.7148210166328132E-2</v>
      </c>
      <c r="P43" s="1">
        <f t="shared" ca="1" si="36"/>
        <v>0.9742776847505078</v>
      </c>
      <c r="S43" t="s">
        <v>42</v>
      </c>
      <c r="T43" s="1">
        <f t="shared" ca="1" si="41"/>
        <v>0</v>
      </c>
      <c r="U43" s="1">
        <f t="shared" ca="1" si="37"/>
        <v>0</v>
      </c>
      <c r="V43" s="1">
        <f t="shared" ca="1" si="37"/>
        <v>8.5741050831640662E-3</v>
      </c>
      <c r="W43" s="1">
        <f t="shared" ca="1" si="37"/>
        <v>1.7148210166328132E-2</v>
      </c>
      <c r="X43" s="1">
        <f t="shared" ca="1" si="37"/>
        <v>0.9742776847505078</v>
      </c>
      <c r="AA43" t="s">
        <v>42</v>
      </c>
      <c r="AB43" s="1">
        <f t="shared" ca="1" si="42"/>
        <v>0</v>
      </c>
      <c r="AC43" s="1">
        <f t="shared" ca="1" si="38"/>
        <v>0</v>
      </c>
      <c r="AD43" s="1">
        <f t="shared" ca="1" si="38"/>
        <v>8.5741050831640662E-3</v>
      </c>
      <c r="AE43" s="1">
        <f t="shared" ca="1" si="38"/>
        <v>1.7148210166328132E-2</v>
      </c>
      <c r="AF43" s="1">
        <f t="shared" ca="1" si="38"/>
        <v>0.9742776847505078</v>
      </c>
      <c r="AI43" t="s">
        <v>42</v>
      </c>
      <c r="AJ43" s="1">
        <v>0</v>
      </c>
      <c r="AK43" s="1">
        <v>0</v>
      </c>
      <c r="AL43" s="1">
        <f ca="1">IF(AD43="","",(SUM(AB43:AD43)))</f>
        <v>8.5741050831640662E-3</v>
      </c>
      <c r="AM43" s="1">
        <f ca="1">IFERROR(AE43,"")</f>
        <v>1.7148210166328132E-2</v>
      </c>
      <c r="AN43" s="1">
        <f ca="1">IF(AF43="","",(SUM(AF43)))</f>
        <v>0.9742776847505078</v>
      </c>
      <c r="AP43" s="34">
        <f ca="1">IF(AM43&gt;=MAX(AL43,AN43),0,(MAX(AL43,AN43)-AM43)/(2*MAX(AL43,AN43)+MIN(AL43,AN43)))</f>
        <v>0.48904760109830525</v>
      </c>
      <c r="AQ43" t="s">
        <v>42</v>
      </c>
      <c r="AR43" s="1">
        <v>0</v>
      </c>
      <c r="AS43" s="1">
        <v>0</v>
      </c>
      <c r="AT43" s="1">
        <f ca="1">IF(AM43="",AT36,AL43*(1-$AP43))</f>
        <v>4.380959560677895E-3</v>
      </c>
      <c r="AU43" s="1">
        <f ca="1">IF(AM43="",AU36,AM43+AL43*$AP43+AN43*$AP43)</f>
        <v>0.49780952021966102</v>
      </c>
      <c r="AV43" s="1">
        <f ca="1">IF(AM43="",AV36,AN43*(1-$AP43))</f>
        <v>0.49780952021966107</v>
      </c>
      <c r="AW43" s="1"/>
      <c r="AY43" t="s">
        <v>42</v>
      </c>
      <c r="AZ43" s="10"/>
      <c r="BA43" s="10"/>
      <c r="BB43" s="10">
        <f ca="1">_xlfn.NORM.S.INV(IF(AT43=0,0.01%,AT43))</f>
        <v>-2.6212064221144744</v>
      </c>
      <c r="BC43" s="10"/>
      <c r="BD43" s="10">
        <f ca="1">-_xlfn.NORM.S.INV(IF(AV43=0,0.01%,AV43))</f>
        <v>5.4907461417177152E-3</v>
      </c>
      <c r="BG43" t="s">
        <v>42</v>
      </c>
      <c r="BH43" s="10"/>
      <c r="BI43" s="10"/>
      <c r="BJ43" s="10">
        <f ca="1">BB43-$BB$8</f>
        <v>-0.72047737285537439</v>
      </c>
      <c r="BK43" s="10"/>
      <c r="BL43" s="10">
        <f ca="1">BD43-$BD$8</f>
        <v>-3.0447945612441848E-2</v>
      </c>
      <c r="BO43" t="s">
        <v>42</v>
      </c>
      <c r="BP43" s="1">
        <f t="shared" si="43"/>
        <v>0</v>
      </c>
      <c r="BQ43" s="1">
        <f t="shared" si="39"/>
        <v>0</v>
      </c>
      <c r="BR43" s="1">
        <f t="shared" ca="1" si="39"/>
        <v>4.380959560677895E-3</v>
      </c>
      <c r="BS43" s="1">
        <f t="shared" ca="1" si="39"/>
        <v>0.49780952021966102</v>
      </c>
      <c r="BT43" s="1">
        <f t="shared" ca="1" si="39"/>
        <v>0.49780952021966107</v>
      </c>
      <c r="BW43" t="s">
        <v>42</v>
      </c>
      <c r="BX43" s="1">
        <f ca="1"/>
        <v>5.7674039169650602E-4</v>
      </c>
      <c r="BY43" s="1">
        <f ca="1"/>
        <v>1.6086776081168453E-3</v>
      </c>
      <c r="BZ43" s="1">
        <f ca="1"/>
        <v>8.1049363917973724E-3</v>
      </c>
      <c r="CA43" s="1">
        <f ca="1"/>
        <v>4.4548030331322569E-2</v>
      </c>
      <c r="CB43" s="1">
        <f ca="1"/>
        <v>0.94516161527706655</v>
      </c>
      <c r="CE43" t="s">
        <v>42</v>
      </c>
      <c r="CF43" s="10"/>
      <c r="CG43" s="10"/>
      <c r="CH43" s="10">
        <f ca="1">MIN($CH$8+CD39,0)</f>
        <v>-2.1506372270485441</v>
      </c>
      <c r="CI43" s="10"/>
      <c r="CJ43" s="10">
        <f ca="1">MAX($CJ$8+CD39,0)</f>
        <v>0</v>
      </c>
      <c r="CM43" t="s">
        <v>42</v>
      </c>
      <c r="CN43" s="1">
        <v>0</v>
      </c>
      <c r="CO43" s="1">
        <v>0</v>
      </c>
      <c r="CP43" s="1">
        <f ca="1">_xlfn.NORM.S.DIST(CH43,1)</f>
        <v>1.5752422292735945E-2</v>
      </c>
      <c r="CQ43" s="1">
        <f ca="1">1-CP43-CR43</f>
        <v>0.48424757770726401</v>
      </c>
      <c r="CR43" s="1">
        <f ca="1">_xlfn.NORM.S.DIST(-CJ43,1)</f>
        <v>0.5</v>
      </c>
      <c r="CU43" t="s">
        <v>42</v>
      </c>
      <c r="CV43" s="1">
        <f ca="1"/>
        <v>1.8309970300043742E-4</v>
      </c>
      <c r="CW43" s="1">
        <f ca="1"/>
        <v>1.2061598950254158E-3</v>
      </c>
      <c r="CX43" s="1">
        <f ca="1"/>
        <v>7.3637622808795412E-3</v>
      </c>
      <c r="CY43" s="1">
        <f ca="1"/>
        <v>3.987144975801353E-2</v>
      </c>
      <c r="CZ43" s="1">
        <f ca="1"/>
        <v>0.95137552836308104</v>
      </c>
    </row>
    <row r="44" spans="1:104">
      <c r="BO44" t="s">
        <v>32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W44" t="s">
        <v>32</v>
      </c>
      <c r="BX44" s="1">
        <f ca="1"/>
        <v>0</v>
      </c>
      <c r="BY44" s="1">
        <f ca="1"/>
        <v>0</v>
      </c>
      <c r="BZ44" s="1">
        <f ca="1"/>
        <v>0</v>
      </c>
      <c r="CA44" s="1">
        <f ca="1"/>
        <v>0</v>
      </c>
      <c r="CB44" s="1">
        <f ca="1"/>
        <v>1</v>
      </c>
      <c r="CF44" s="1"/>
      <c r="CG44" s="1"/>
      <c r="CH44" s="1"/>
      <c r="CI44" s="1"/>
      <c r="CJ44" s="1"/>
      <c r="CM44" t="s">
        <v>32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U44" t="s">
        <v>32</v>
      </c>
      <c r="CV44" s="1">
        <f ca="1"/>
        <v>0</v>
      </c>
      <c r="CW44" s="1">
        <f ca="1"/>
        <v>0</v>
      </c>
      <c r="CX44" s="1">
        <f ca="1"/>
        <v>0</v>
      </c>
      <c r="CY44" s="1">
        <f ca="1"/>
        <v>0</v>
      </c>
      <c r="CZ44" s="1">
        <f ca="1"/>
        <v>1</v>
      </c>
    </row>
    <row r="45" spans="1:104">
      <c r="A45" s="9">
        <f ca="1">IF(RIGHT(A38,2)="12",(VALUE(LEFT(A38,4))+1)*100+1,A38+1)</f>
        <v>202002</v>
      </c>
      <c r="J45" s="9">
        <f ca="1">$A45</f>
        <v>202002</v>
      </c>
      <c r="R45" s="9">
        <f ca="1">$A45</f>
        <v>202002</v>
      </c>
      <c r="Z45" s="9">
        <f ca="1">$A45</f>
        <v>202002</v>
      </c>
      <c r="AH45" s="9">
        <f ca="1">$A45</f>
        <v>202002</v>
      </c>
      <c r="AP45" s="9">
        <f ca="1">$A45</f>
        <v>202002</v>
      </c>
      <c r="AX45" s="9">
        <f ca="1">$A45</f>
        <v>202002</v>
      </c>
      <c r="BF45" s="9">
        <f ca="1">$A45</f>
        <v>202002</v>
      </c>
      <c r="BN45" s="9">
        <f ca="1">$A45</f>
        <v>202002</v>
      </c>
      <c r="BO45" s="9">
        <f>BO38+1</f>
        <v>6</v>
      </c>
      <c r="BV45" s="9">
        <f ca="1">$A45</f>
        <v>202002</v>
      </c>
      <c r="BW45" s="9">
        <f>BW38+1</f>
        <v>6</v>
      </c>
      <c r="CD45" s="9">
        <f ca="1">$A45</f>
        <v>202002</v>
      </c>
      <c r="CE45" s="9">
        <f>CE38+1</f>
        <v>6</v>
      </c>
      <c r="CL45" s="9">
        <f ca="1">$A45</f>
        <v>202002</v>
      </c>
      <c r="CM45" s="9">
        <f>CM38+1</f>
        <v>6</v>
      </c>
      <c r="CT45" s="9">
        <f ca="1">$A45</f>
        <v>202002</v>
      </c>
      <c r="CU45" s="9">
        <f>CU38+1</f>
        <v>6</v>
      </c>
    </row>
    <row r="46" spans="1:104">
      <c r="A46" s="11"/>
      <c r="C46" t="s">
        <v>68</v>
      </c>
      <c r="D46" t="s">
        <v>2</v>
      </c>
      <c r="E46" t="s">
        <v>1</v>
      </c>
      <c r="F46" t="s">
        <v>0</v>
      </c>
      <c r="G46" t="s">
        <v>42</v>
      </c>
      <c r="H46" t="s">
        <v>32</v>
      </c>
      <c r="L46" t="s">
        <v>2</v>
      </c>
      <c r="M46" t="s">
        <v>1</v>
      </c>
      <c r="N46" t="s">
        <v>0</v>
      </c>
      <c r="O46" t="s">
        <v>42</v>
      </c>
      <c r="P46" t="s">
        <v>32</v>
      </c>
      <c r="T46" t="s">
        <v>2</v>
      </c>
      <c r="U46" t="s">
        <v>1</v>
      </c>
      <c r="V46" t="s">
        <v>0</v>
      </c>
      <c r="W46" t="s">
        <v>42</v>
      </c>
      <c r="X46" t="s">
        <v>32</v>
      </c>
      <c r="AB46" t="s">
        <v>2</v>
      </c>
      <c r="AC46" t="s">
        <v>1</v>
      </c>
      <c r="AD46" t="s">
        <v>0</v>
      </c>
      <c r="AE46" t="s">
        <v>42</v>
      </c>
      <c r="AF46" t="s">
        <v>32</v>
      </c>
      <c r="AJ46" t="s">
        <v>2</v>
      </c>
      <c r="AK46" t="s">
        <v>1</v>
      </c>
      <c r="AL46" t="s">
        <v>0</v>
      </c>
      <c r="AM46" t="s">
        <v>42</v>
      </c>
      <c r="AN46" t="s">
        <v>32</v>
      </c>
      <c r="AP46" s="9" t="s">
        <v>72</v>
      </c>
      <c r="AR46" t="s">
        <v>2</v>
      </c>
      <c r="AS46" t="s">
        <v>1</v>
      </c>
      <c r="AT46" t="s">
        <v>0</v>
      </c>
      <c r="AU46" t="s">
        <v>42</v>
      </c>
      <c r="AV46" t="s">
        <v>32</v>
      </c>
      <c r="AZ46" t="s">
        <v>2</v>
      </c>
      <c r="BA46" t="s">
        <v>1</v>
      </c>
      <c r="BB46" t="s">
        <v>0</v>
      </c>
      <c r="BC46" t="s">
        <v>42</v>
      </c>
      <c r="BD46" t="s">
        <v>32</v>
      </c>
      <c r="BG46" s="12">
        <f ca="1">AVERAGE(BH47:BL50)</f>
        <v>-0.48790221347340196</v>
      </c>
      <c r="BH46" t="s">
        <v>2</v>
      </c>
      <c r="BI46" t="s">
        <v>1</v>
      </c>
      <c r="BJ46" t="s">
        <v>0</v>
      </c>
      <c r="BK46" t="s">
        <v>42</v>
      </c>
      <c r="BL46" t="s">
        <v>32</v>
      </c>
      <c r="BP46" t="s">
        <v>2</v>
      </c>
      <c r="BQ46" t="s">
        <v>1</v>
      </c>
      <c r="BR46" t="s">
        <v>0</v>
      </c>
      <c r="BS46" t="s">
        <v>42</v>
      </c>
      <c r="BT46" t="s">
        <v>32</v>
      </c>
      <c r="BX46" t="s">
        <v>2</v>
      </c>
      <c r="BY46" t="s">
        <v>1</v>
      </c>
      <c r="BZ46" t="s">
        <v>0</v>
      </c>
      <c r="CA46" t="s">
        <v>42</v>
      </c>
      <c r="CB46" t="s">
        <v>32</v>
      </c>
      <c r="CD46" s="37">
        <f ca="1">VLOOKUP(CD45,regress!B:K,10,0)</f>
        <v>-0.30219547268618036</v>
      </c>
      <c r="CF46" t="s">
        <v>2</v>
      </c>
      <c r="CG46" t="s">
        <v>1</v>
      </c>
      <c r="CH46" t="s">
        <v>0</v>
      </c>
      <c r="CI46" t="s">
        <v>42</v>
      </c>
      <c r="CJ46" t="s">
        <v>32</v>
      </c>
      <c r="CN46" t="s">
        <v>2</v>
      </c>
      <c r="CO46" t="s">
        <v>1</v>
      </c>
      <c r="CP46" t="s">
        <v>0</v>
      </c>
      <c r="CQ46" t="s">
        <v>42</v>
      </c>
      <c r="CR46" t="s">
        <v>32</v>
      </c>
      <c r="CV46" t="s">
        <v>2</v>
      </c>
      <c r="CW46" t="s">
        <v>1</v>
      </c>
      <c r="CX46" t="s">
        <v>0</v>
      </c>
      <c r="CY46" t="s">
        <v>42</v>
      </c>
      <c r="CZ46" t="s">
        <v>32</v>
      </c>
    </row>
    <row r="47" spans="1:104">
      <c r="A47" s="11"/>
      <c r="B47" t="s">
        <v>2</v>
      </c>
      <c r="C47" s="1">
        <v>0.05</v>
      </c>
      <c r="D47" s="1">
        <f ca="1">1-C47-E47</f>
        <v>0.9485111064079027</v>
      </c>
      <c r="E47" s="1">
        <f ca="1">HLOOKUP(A45,Offcn_part!$2:$7,3,0)</f>
        <v>1.4888935920972974E-3</v>
      </c>
      <c r="F47" s="1">
        <v>0</v>
      </c>
      <c r="G47" s="1">
        <v>0</v>
      </c>
      <c r="H47" s="1">
        <v>0</v>
      </c>
      <c r="K47" t="s">
        <v>2</v>
      </c>
      <c r="L47" s="1">
        <f ca="1">IF(TYPE(D47)=1,IF(D47&gt;100%,100%,IF(D47&lt;0,0,D47)),D47)</f>
        <v>0.9485111064079027</v>
      </c>
      <c r="M47" s="1">
        <f t="shared" ref="M47:P50" ca="1" si="44">IF(TYPE(E47)=1,IF(E47&gt;100%,100%,IF(E47&lt;0,0,E47)),E47)</f>
        <v>1.4888935920972974E-3</v>
      </c>
      <c r="N47" s="1">
        <f t="shared" si="44"/>
        <v>0</v>
      </c>
      <c r="O47" s="1">
        <f t="shared" si="44"/>
        <v>0</v>
      </c>
      <c r="P47" s="1">
        <f t="shared" si="44"/>
        <v>0</v>
      </c>
      <c r="S47" t="s">
        <v>2</v>
      </c>
      <c r="T47" s="1">
        <f ca="1">IFERROR(L47/SUM($L47:$P47),"")</f>
        <v>0.99843274358726608</v>
      </c>
      <c r="U47" s="1">
        <f t="shared" ref="U47:X50" ca="1" si="45">IFERROR(M47/SUM($L47:$P47),"")</f>
        <v>1.5672564127339973E-3</v>
      </c>
      <c r="V47" s="1">
        <f t="shared" ca="1" si="45"/>
        <v>0</v>
      </c>
      <c r="W47" s="1">
        <f t="shared" ca="1" si="45"/>
        <v>0</v>
      </c>
      <c r="X47" s="1">
        <f t="shared" ca="1" si="45"/>
        <v>0</v>
      </c>
      <c r="AA47" t="s">
        <v>2</v>
      </c>
      <c r="AB47" s="1">
        <f ca="1">IFERROR(T47,"")</f>
        <v>0.99843274358726608</v>
      </c>
      <c r="AC47" s="1">
        <f t="shared" ref="AC47:AF50" ca="1" si="46">IFERROR(U47,"")</f>
        <v>1.5672564127339973E-3</v>
      </c>
      <c r="AD47" s="1">
        <f t="shared" ca="1" si="46"/>
        <v>0</v>
      </c>
      <c r="AE47" s="1">
        <f t="shared" ca="1" si="46"/>
        <v>0</v>
      </c>
      <c r="AF47" s="1">
        <f t="shared" ca="1" si="46"/>
        <v>0</v>
      </c>
      <c r="AI47" t="s">
        <v>2</v>
      </c>
      <c r="AJ47" s="1">
        <f ca="1">IFERROR(AB47,"")</f>
        <v>0.99843274358726608</v>
      </c>
      <c r="AK47" s="1">
        <f ca="1">IF(AC47="","",SUM(AC47:AF47))</f>
        <v>1.5672564127339973E-3</v>
      </c>
      <c r="AL47" s="1">
        <v>0</v>
      </c>
      <c r="AM47" s="1">
        <v>0</v>
      </c>
      <c r="AN47" s="1">
        <v>0</v>
      </c>
      <c r="AQ47" t="s">
        <v>2</v>
      </c>
      <c r="AR47" s="1">
        <f ca="1">IF(AJ47="",AR40,MAX(AJ47,50%))</f>
        <v>0.99843274358726608</v>
      </c>
      <c r="AS47" s="1">
        <f ca="1">IF(AK47="",AS40,MIN(AK47,50%))</f>
        <v>1.5672564127339973E-3</v>
      </c>
      <c r="AT47" s="1">
        <v>0</v>
      </c>
      <c r="AU47" s="1">
        <v>0</v>
      </c>
      <c r="AV47" s="1">
        <v>0</v>
      </c>
      <c r="AW47" s="1"/>
      <c r="AY47" t="s">
        <v>2</v>
      </c>
      <c r="AZ47" s="10"/>
      <c r="BA47" s="10">
        <f ca="1">-_xlfn.NORM.S.INV(IF(AS47=0,0.01%,AS47))</f>
        <v>2.9542290331874508</v>
      </c>
      <c r="BB47" s="10"/>
      <c r="BC47" s="10"/>
      <c r="BG47" t="s">
        <v>2</v>
      </c>
      <c r="BH47" s="10"/>
      <c r="BI47" s="10">
        <f ca="1">BA47-$BA$5</f>
        <v>0.35470975892094359</v>
      </c>
      <c r="BJ47" s="10"/>
      <c r="BK47" s="10"/>
      <c r="BO47" t="s">
        <v>2</v>
      </c>
      <c r="BP47" s="1">
        <f ca="1">AR47</f>
        <v>0.99843274358726608</v>
      </c>
      <c r="BQ47" s="1">
        <f t="shared" ref="BQ47:BT50" ca="1" si="47">AS47</f>
        <v>1.5672564127339973E-3</v>
      </c>
      <c r="BR47" s="1">
        <f t="shared" si="47"/>
        <v>0</v>
      </c>
      <c r="BS47" s="1">
        <f t="shared" si="47"/>
        <v>0</v>
      </c>
      <c r="BT47" s="1">
        <f t="shared" si="47"/>
        <v>0</v>
      </c>
      <c r="BW47" t="s">
        <v>2</v>
      </c>
      <c r="BX47" s="1" cm="1">
        <f t="array" aca="1" ref="BX47:CB51" ca="1">MMULT(BX40:CB44,BP47:BT51)</f>
        <v>0.96697038885041053</v>
      </c>
      <c r="BY47" s="1">
        <f ca="1"/>
        <v>5.0430031805149527E-3</v>
      </c>
      <c r="BZ47" s="1">
        <f ca="1"/>
        <v>1.0024506965428413E-2</v>
      </c>
      <c r="CA47" s="1">
        <f ca="1"/>
        <v>1.0241296015978703E-2</v>
      </c>
      <c r="CB47" s="1">
        <f ca="1"/>
        <v>7.7208049876675271E-3</v>
      </c>
      <c r="CE47" t="s">
        <v>2</v>
      </c>
      <c r="CF47" s="10"/>
      <c r="CG47" s="10">
        <f ca="1">MAX($CG$5+CD46,0)</f>
        <v>2.297323801580327</v>
      </c>
      <c r="CH47" s="10"/>
      <c r="CI47" s="10"/>
      <c r="CJ47" s="10"/>
      <c r="CM47" t="s">
        <v>2</v>
      </c>
      <c r="CN47" s="1">
        <f ca="1">1-CO47</f>
        <v>0.98919984750494316</v>
      </c>
      <c r="CO47" s="1">
        <f ca="1">_xlfn.NORM.S.DIST(-CG47,1)</f>
        <v>1.0800152495056888E-2</v>
      </c>
      <c r="CP47" s="1">
        <v>0</v>
      </c>
      <c r="CQ47" s="1">
        <v>0</v>
      </c>
      <c r="CR47" s="1">
        <v>0</v>
      </c>
      <c r="CU47" t="s">
        <v>2</v>
      </c>
      <c r="CV47" s="1" cm="1">
        <f t="array" aca="1" ref="CV47:CZ51" ca="1">MMULT(CV40:CZ44,CN47:CR51)</f>
        <v>0.95885786683702701</v>
      </c>
      <c r="CW47" s="1">
        <f ca="1"/>
        <v>1.779724520320955E-2</v>
      </c>
      <c r="CX47" s="1">
        <f ca="1"/>
        <v>1.1776412614311338E-2</v>
      </c>
      <c r="CY47" s="1">
        <f ca="1"/>
        <v>6.9899090014798656E-3</v>
      </c>
      <c r="CZ47" s="1">
        <f ca="1"/>
        <v>4.5785663439722336E-3</v>
      </c>
    </row>
    <row r="48" spans="1:104">
      <c r="A48" s="11"/>
      <c r="B48" t="s">
        <v>1</v>
      </c>
      <c r="C48" s="1">
        <v>0</v>
      </c>
      <c r="D48" s="1">
        <f ca="1">(1-F48)/3</f>
        <v>0</v>
      </c>
      <c r="E48" s="1">
        <f ca="1">(1-F48)/3*2</f>
        <v>0</v>
      </c>
      <c r="F48" s="1">
        <f ca="1">HLOOKUP(A45,Offcn_part!$2:$7,4,0)</f>
        <v>1</v>
      </c>
      <c r="G48" s="1">
        <v>0</v>
      </c>
      <c r="H48" s="1">
        <v>0</v>
      </c>
      <c r="K48" t="s">
        <v>1</v>
      </c>
      <c r="L48" s="1">
        <f t="shared" ref="L48:L50" ca="1" si="48">IF(TYPE(D48)=1,IF(D48&gt;100%,100%,IF(D48&lt;0,0,D48)),D48)</f>
        <v>0</v>
      </c>
      <c r="M48" s="1">
        <f t="shared" ca="1" si="44"/>
        <v>0</v>
      </c>
      <c r="N48" s="1">
        <f t="shared" ca="1" si="44"/>
        <v>1</v>
      </c>
      <c r="O48" s="1">
        <f t="shared" si="44"/>
        <v>0</v>
      </c>
      <c r="P48" s="1">
        <f t="shared" si="44"/>
        <v>0</v>
      </c>
      <c r="S48" t="s">
        <v>1</v>
      </c>
      <c r="T48" s="1">
        <f t="shared" ref="T48:T50" ca="1" si="49">IFERROR(L48/SUM($L48:$P48),"")</f>
        <v>0</v>
      </c>
      <c r="U48" s="1">
        <f t="shared" ca="1" si="45"/>
        <v>0</v>
      </c>
      <c r="V48" s="1">
        <f t="shared" ca="1" si="45"/>
        <v>1</v>
      </c>
      <c r="W48" s="1">
        <f t="shared" ca="1" si="45"/>
        <v>0</v>
      </c>
      <c r="X48" s="1">
        <f t="shared" ca="1" si="45"/>
        <v>0</v>
      </c>
      <c r="AA48" t="s">
        <v>1</v>
      </c>
      <c r="AB48" s="1">
        <f t="shared" ref="AB48:AB50" ca="1" si="50">IFERROR(T48,"")</f>
        <v>0</v>
      </c>
      <c r="AC48" s="1">
        <f t="shared" ca="1" si="46"/>
        <v>0</v>
      </c>
      <c r="AD48" s="1">
        <f t="shared" ca="1" si="46"/>
        <v>1</v>
      </c>
      <c r="AE48" s="1">
        <f t="shared" ca="1" si="46"/>
        <v>0</v>
      </c>
      <c r="AF48" s="1">
        <f t="shared" ca="1" si="46"/>
        <v>0</v>
      </c>
      <c r="AI48" t="s">
        <v>1</v>
      </c>
      <c r="AJ48" s="1">
        <f ca="1">IF(AB48="","",(SUM(AB48)))</f>
        <v>0</v>
      </c>
      <c r="AK48" s="1">
        <f ca="1">IFERROR(AC48,"")</f>
        <v>0</v>
      </c>
      <c r="AL48" s="1">
        <f ca="1">IF(AD48="","",(SUM(AD48:AF48)))</f>
        <v>1</v>
      </c>
      <c r="AM48" s="1">
        <v>0</v>
      </c>
      <c r="AN48" s="1">
        <v>0</v>
      </c>
      <c r="AP48" s="34">
        <f ca="1">IF(AK48&gt;=MAX(AJ48,AL48),0,(MAX(AJ48,AL48)-AK48)/(2*MAX(AJ48,AL48)+MIN(AJ48,AL48)))</f>
        <v>0.5</v>
      </c>
      <c r="AQ48" t="s">
        <v>1</v>
      </c>
      <c r="AR48" s="1">
        <f ca="1">IF(AK48="",AR41,AJ48*(1-$AP48))</f>
        <v>0</v>
      </c>
      <c r="AS48" s="1">
        <f ca="1">IF(AK48="",AS41,AK48+AJ48*$AP48+AL48*$AP48)</f>
        <v>0.5</v>
      </c>
      <c r="AT48" s="1">
        <f ca="1">IF(AK48="",AT41,AL48*(1-$AP48))</f>
        <v>0.5</v>
      </c>
      <c r="AU48" s="1">
        <v>0</v>
      </c>
      <c r="AV48" s="1">
        <v>0</v>
      </c>
      <c r="AW48" s="1"/>
      <c r="AY48" t="s">
        <v>1</v>
      </c>
      <c r="AZ48" s="10">
        <f ca="1">_xlfn.NORM.S.INV(IF(AR48=0,0.01%,AR48))</f>
        <v>-3.71901648545568</v>
      </c>
      <c r="BA48" s="10"/>
      <c r="BB48" s="10">
        <f ca="1">-_xlfn.NORM.S.INV(IF(AT48=0,0.01%,AT48))</f>
        <v>0</v>
      </c>
      <c r="BC48" s="10"/>
      <c r="BG48" t="s">
        <v>1</v>
      </c>
      <c r="BH48" s="10">
        <f ca="1">AZ48-$AZ$6</f>
        <v>-2.0804578128653741</v>
      </c>
      <c r="BI48" s="10"/>
      <c r="BJ48" s="10">
        <f ca="1">BB48-$BB$6</f>
        <v>-6.3526324863341338E-2</v>
      </c>
      <c r="BK48" s="10"/>
      <c r="BO48" t="s">
        <v>1</v>
      </c>
      <c r="BP48" s="1">
        <f t="shared" ref="BP48:BP50" ca="1" si="51">AR48</f>
        <v>0</v>
      </c>
      <c r="BQ48" s="1">
        <f t="shared" ca="1" si="47"/>
        <v>0.5</v>
      </c>
      <c r="BR48" s="1">
        <f t="shared" ca="1" si="47"/>
        <v>0.5</v>
      </c>
      <c r="BS48" s="1">
        <f t="shared" si="47"/>
        <v>0</v>
      </c>
      <c r="BT48" s="1">
        <f t="shared" si="47"/>
        <v>0</v>
      </c>
      <c r="BW48" t="s">
        <v>1</v>
      </c>
      <c r="BX48" s="1">
        <f ca="1"/>
        <v>0.25823909288619507</v>
      </c>
      <c r="BY48" s="1">
        <f ca="1"/>
        <v>2.5721856699057941E-2</v>
      </c>
      <c r="BZ48" s="1">
        <f ca="1"/>
        <v>0.11466436495610094</v>
      </c>
      <c r="CA48" s="1">
        <f ca="1"/>
        <v>0.1709963984606831</v>
      </c>
      <c r="CB48" s="1">
        <f ca="1"/>
        <v>0.43037828699796282</v>
      </c>
      <c r="CE48" t="s">
        <v>1</v>
      </c>
      <c r="CF48" s="10">
        <f ca="1">MIN($CF$6+CD46,0)</f>
        <v>-1.940754145276486</v>
      </c>
      <c r="CG48" s="10"/>
      <c r="CH48" s="10">
        <f ca="1">MAX($CH$6+CD46,0)</f>
        <v>0</v>
      </c>
      <c r="CI48" s="10"/>
      <c r="CJ48" s="10"/>
      <c r="CM48" t="s">
        <v>1</v>
      </c>
      <c r="CN48" s="1">
        <f ca="1">_xlfn.NORM.S.DIST(CF48,1)</f>
        <v>2.6144052685813244E-2</v>
      </c>
      <c r="CO48" s="1">
        <f ca="1">1-CN48-CP48</f>
        <v>0.47385594731418679</v>
      </c>
      <c r="CP48" s="1">
        <f ca="1">_xlfn.NORM.S.DIST(-CH48,1)</f>
        <v>0.5</v>
      </c>
      <c r="CQ48" s="1">
        <v>0</v>
      </c>
      <c r="CR48" s="1">
        <v>0</v>
      </c>
      <c r="CU48" t="s">
        <v>1</v>
      </c>
      <c r="CV48" s="1">
        <f ca="1"/>
        <v>8.6853484852721527E-2</v>
      </c>
      <c r="CW48" s="1">
        <f ca="1"/>
        <v>2.7054614129886821E-2</v>
      </c>
      <c r="CX48" s="1">
        <f ca="1"/>
        <v>9.5908231859056503E-2</v>
      </c>
      <c r="CY48" s="1">
        <f ca="1"/>
        <v>0.2058998489406508</v>
      </c>
      <c r="CZ48" s="1">
        <f ca="1"/>
        <v>0.58428382021768432</v>
      </c>
    </row>
    <row r="49" spans="1:104">
      <c r="A49" s="11"/>
      <c r="B49" t="s">
        <v>0</v>
      </c>
      <c r="C49" s="1">
        <v>0</v>
      </c>
      <c r="D49" s="1">
        <v>0</v>
      </c>
      <c r="E49" s="1">
        <f ca="1">(1-G49)/3</f>
        <v>0</v>
      </c>
      <c r="F49" s="1">
        <f ca="1">(1-G49)/3*2</f>
        <v>0</v>
      </c>
      <c r="G49" s="1">
        <f ca="1">HLOOKUP(A45,Offcn_part!$2:$7,5,0)</f>
        <v>1</v>
      </c>
      <c r="H49" s="1">
        <v>0</v>
      </c>
      <c r="K49" t="s">
        <v>0</v>
      </c>
      <c r="L49" s="1">
        <f t="shared" si="48"/>
        <v>0</v>
      </c>
      <c r="M49" s="1">
        <f t="shared" ca="1" si="44"/>
        <v>0</v>
      </c>
      <c r="N49" s="1">
        <f t="shared" ca="1" si="44"/>
        <v>0</v>
      </c>
      <c r="O49" s="1">
        <f t="shared" ca="1" si="44"/>
        <v>1</v>
      </c>
      <c r="P49" s="1">
        <f t="shared" si="44"/>
        <v>0</v>
      </c>
      <c r="S49" t="s">
        <v>0</v>
      </c>
      <c r="T49" s="1">
        <f t="shared" ca="1" si="49"/>
        <v>0</v>
      </c>
      <c r="U49" s="1">
        <f t="shared" ca="1" si="45"/>
        <v>0</v>
      </c>
      <c r="V49" s="1">
        <f t="shared" ca="1" si="45"/>
        <v>0</v>
      </c>
      <c r="W49" s="1">
        <f t="shared" ca="1" si="45"/>
        <v>1</v>
      </c>
      <c r="X49" s="1">
        <f t="shared" ca="1" si="45"/>
        <v>0</v>
      </c>
      <c r="AA49" t="s">
        <v>0</v>
      </c>
      <c r="AB49" s="1">
        <f t="shared" ca="1" si="50"/>
        <v>0</v>
      </c>
      <c r="AC49" s="1">
        <f t="shared" ca="1" si="46"/>
        <v>0</v>
      </c>
      <c r="AD49" s="1">
        <f t="shared" ca="1" si="46"/>
        <v>0</v>
      </c>
      <c r="AE49" s="1">
        <f t="shared" ca="1" si="46"/>
        <v>1</v>
      </c>
      <c r="AF49" s="1">
        <f t="shared" ca="1" si="46"/>
        <v>0</v>
      </c>
      <c r="AI49" t="s">
        <v>0</v>
      </c>
      <c r="AJ49" s="1">
        <v>0</v>
      </c>
      <c r="AK49" s="1">
        <f ca="1">IF(AC49="","",(SUM(AB49:AC49)))</f>
        <v>0</v>
      </c>
      <c r="AL49" s="1">
        <f ca="1">IFERROR(AD49,"")</f>
        <v>0</v>
      </c>
      <c r="AM49" s="1">
        <f ca="1">IF(AE49="","",(SUM(AE49:AF49)))</f>
        <v>1</v>
      </c>
      <c r="AN49" s="1">
        <v>0</v>
      </c>
      <c r="AP49" s="34">
        <f ca="1">IF(AL49&gt;=MAX(AK49,AM49),0,(MAX(AK49,AM49)-AL49)/(2*MAX(AK49,AM49)+MIN(AK49,AM49)))</f>
        <v>0.5</v>
      </c>
      <c r="AQ49" t="s">
        <v>0</v>
      </c>
      <c r="AR49" s="1">
        <v>0</v>
      </c>
      <c r="AS49" s="1">
        <f ca="1">IF(AL49="",AS42,AK49*(1-$AP49))</f>
        <v>0</v>
      </c>
      <c r="AT49" s="1">
        <f ca="1">IF(AL49="",AT42,AL49+AK49*$AP49+AM49*$AP49)</f>
        <v>0.5</v>
      </c>
      <c r="AU49" s="1">
        <f ca="1">IF(AL49="",AU42,AM49*(1-$AP49))</f>
        <v>0.5</v>
      </c>
      <c r="AV49" s="1">
        <v>0</v>
      </c>
      <c r="AW49" s="1"/>
      <c r="AY49" t="s">
        <v>0</v>
      </c>
      <c r="AZ49" s="10"/>
      <c r="BA49" s="10">
        <f ca="1">_xlfn.NORM.S.INV(IF(AS49=0,0.01%,AS49))</f>
        <v>-3.71901648545568</v>
      </c>
      <c r="BB49" s="10"/>
      <c r="BC49" s="10">
        <f ca="1">-_xlfn.NORM.S.INV(IF(AU49=0,0.01%,AU49))</f>
        <v>0</v>
      </c>
      <c r="BG49" t="s">
        <v>0</v>
      </c>
      <c r="BH49" s="10"/>
      <c r="BI49" s="10">
        <f ca="1">BA49-$BA$7</f>
        <v>-2.1617448904458705</v>
      </c>
      <c r="BJ49" s="10"/>
      <c r="BK49" s="10">
        <f ca="1">BC49-$BC$7</f>
        <v>-7.4896587389168351E-2</v>
      </c>
      <c r="BO49" t="s">
        <v>0</v>
      </c>
      <c r="BP49" s="1">
        <f t="shared" si="51"/>
        <v>0</v>
      </c>
      <c r="BQ49" s="1">
        <f t="shared" ca="1" si="47"/>
        <v>0</v>
      </c>
      <c r="BR49" s="1">
        <f t="shared" ca="1" si="47"/>
        <v>0.5</v>
      </c>
      <c r="BS49" s="1">
        <f t="shared" ca="1" si="47"/>
        <v>0.5</v>
      </c>
      <c r="BT49" s="1">
        <f t="shared" si="47"/>
        <v>0</v>
      </c>
      <c r="BW49" t="s">
        <v>0</v>
      </c>
      <c r="BX49" s="1">
        <f ca="1"/>
        <v>3.2053894864131204E-2</v>
      </c>
      <c r="BY49" s="1">
        <f ca="1"/>
        <v>8.527032160599534E-3</v>
      </c>
      <c r="BZ49" s="1">
        <f ca="1"/>
        <v>5.3444869436205536E-2</v>
      </c>
      <c r="CA49" s="1">
        <f ca="1"/>
        <v>0.10669233236841227</v>
      </c>
      <c r="CB49" s="1">
        <f ca="1"/>
        <v>0.79928187117065141</v>
      </c>
      <c r="CE49" t="s">
        <v>0</v>
      </c>
      <c r="CF49" s="10"/>
      <c r="CG49" s="10">
        <f ca="1">MIN($CG$7+CD46,0)</f>
        <v>-1.8594670676959901</v>
      </c>
      <c r="CH49" s="10"/>
      <c r="CI49" s="10">
        <f ca="1">MAX($CI$7+CD46,0)</f>
        <v>0</v>
      </c>
      <c r="CJ49" s="10"/>
      <c r="CM49" t="s">
        <v>0</v>
      </c>
      <c r="CN49" s="1">
        <v>0</v>
      </c>
      <c r="CO49" s="1">
        <f ca="1">_xlfn.NORM.S.DIST(CG49,1)</f>
        <v>3.1480481511074472E-2</v>
      </c>
      <c r="CP49" s="1">
        <f ca="1">1-CO49-CQ49</f>
        <v>0.46851951848892548</v>
      </c>
      <c r="CQ49" s="1">
        <f ca="1">_xlfn.NORM.S.DIST(-CI49,1)</f>
        <v>0.5</v>
      </c>
      <c r="CR49" s="1">
        <v>0</v>
      </c>
      <c r="CU49" t="s">
        <v>0</v>
      </c>
      <c r="CV49" s="1">
        <f ca="1"/>
        <v>7.11938451356205E-3</v>
      </c>
      <c r="CW49" s="1">
        <f ca="1"/>
        <v>8.8416954213211274E-3</v>
      </c>
      <c r="CX49" s="1">
        <f ca="1"/>
        <v>3.7399532278180554E-2</v>
      </c>
      <c r="CY49" s="1">
        <f ca="1"/>
        <v>0.10928546471307532</v>
      </c>
      <c r="CZ49" s="1">
        <f ca="1"/>
        <v>0.83735392307386092</v>
      </c>
    </row>
    <row r="50" spans="1:104">
      <c r="A50" s="11"/>
      <c r="B50" t="s">
        <v>42</v>
      </c>
      <c r="C50" s="1">
        <v>0</v>
      </c>
      <c r="D50" s="1">
        <v>0</v>
      </c>
      <c r="E50" s="1">
        <v>0</v>
      </c>
      <c r="F50" s="1">
        <f ca="1">(1-H50)/3</f>
        <v>0.12074384055483371</v>
      </c>
      <c r="G50" s="1">
        <f ca="1">(1-H50)/3*2</f>
        <v>0.24148768110966742</v>
      </c>
      <c r="H50" s="1">
        <f ca="1">MIN(HLOOKUP(A45,Offcn_part!$2:$7,6,0),1)</f>
        <v>0.63776847833549888</v>
      </c>
      <c r="K50" t="s">
        <v>42</v>
      </c>
      <c r="L50" s="1">
        <f t="shared" si="48"/>
        <v>0</v>
      </c>
      <c r="M50" s="1">
        <f t="shared" si="44"/>
        <v>0</v>
      </c>
      <c r="N50" s="1">
        <f t="shared" ca="1" si="44"/>
        <v>0.12074384055483371</v>
      </c>
      <c r="O50" s="1">
        <f t="shared" ca="1" si="44"/>
        <v>0.24148768110966742</v>
      </c>
      <c r="P50" s="1">
        <f t="shared" ca="1" si="44"/>
        <v>0.63776847833549888</v>
      </c>
      <c r="S50" t="s">
        <v>42</v>
      </c>
      <c r="T50" s="1">
        <f t="shared" ca="1" si="49"/>
        <v>0</v>
      </c>
      <c r="U50" s="1">
        <f t="shared" ca="1" si="45"/>
        <v>0</v>
      </c>
      <c r="V50" s="1">
        <f t="shared" ca="1" si="45"/>
        <v>0.12074384055483371</v>
      </c>
      <c r="W50" s="1">
        <f t="shared" ca="1" si="45"/>
        <v>0.24148768110966742</v>
      </c>
      <c r="X50" s="1">
        <f t="shared" ca="1" si="45"/>
        <v>0.63776847833549888</v>
      </c>
      <c r="AA50" t="s">
        <v>42</v>
      </c>
      <c r="AB50" s="1">
        <f t="shared" ca="1" si="50"/>
        <v>0</v>
      </c>
      <c r="AC50" s="1">
        <f t="shared" ca="1" si="46"/>
        <v>0</v>
      </c>
      <c r="AD50" s="1">
        <f t="shared" ca="1" si="46"/>
        <v>0.12074384055483371</v>
      </c>
      <c r="AE50" s="1">
        <f t="shared" ca="1" si="46"/>
        <v>0.24148768110966742</v>
      </c>
      <c r="AF50" s="1">
        <f t="shared" ca="1" si="46"/>
        <v>0.63776847833549888</v>
      </c>
      <c r="AI50" t="s">
        <v>42</v>
      </c>
      <c r="AJ50" s="1">
        <v>0</v>
      </c>
      <c r="AK50" s="1">
        <v>0</v>
      </c>
      <c r="AL50" s="1">
        <f ca="1">IF(AD50="","",(SUM(AB50:AD50)))</f>
        <v>0.12074384055483371</v>
      </c>
      <c r="AM50" s="1">
        <f ca="1">IFERROR(AE50,"")</f>
        <v>0.24148768110966742</v>
      </c>
      <c r="AN50" s="1">
        <f ca="1">IF(AF50="","",(SUM(AF50)))</f>
        <v>0.63776847833549888</v>
      </c>
      <c r="AP50" s="34">
        <f ca="1">IF(AM50&gt;=MAX(AL50,AN50),0,(MAX(AL50,AN50)-AM50)/(2*MAX(AL50,AN50)+MIN(AL50,AN50)))</f>
        <v>0.28381167886371628</v>
      </c>
      <c r="AQ50" t="s">
        <v>42</v>
      </c>
      <c r="AR50" s="1">
        <v>0</v>
      </c>
      <c r="AS50" s="1">
        <v>0</v>
      </c>
      <c r="AT50" s="1">
        <f ca="1">IF(AM50="",AT43,AL50*(1-$AP50))</f>
        <v>8.6475328454513486E-2</v>
      </c>
      <c r="AU50" s="1">
        <f ca="1">IF(AM50="",AU43,AM50+AL50*$AP50+AN50*$AP50)</f>
        <v>0.45676233577274328</v>
      </c>
      <c r="AV50" s="1">
        <f ca="1">IF(AM50="",AV43,AN50*(1-$AP50))</f>
        <v>0.45676233577274328</v>
      </c>
      <c r="AW50" s="1"/>
      <c r="AY50" t="s">
        <v>42</v>
      </c>
      <c r="AZ50" s="10"/>
      <c r="BA50" s="10"/>
      <c r="BB50" s="10">
        <f ca="1">_xlfn.NORM.S.INV(IF(AT50=0,0.01%,AT50))</f>
        <v>-1.3627838040132656</v>
      </c>
      <c r="BC50" s="10"/>
      <c r="BD50" s="10">
        <f ca="1">-_xlfn.NORM.S.INV(IF(AV50=0,0.01%,AV50))</f>
        <v>0.10859380883732211</v>
      </c>
      <c r="BG50" t="s">
        <v>42</v>
      </c>
      <c r="BH50" s="10"/>
      <c r="BI50" s="10"/>
      <c r="BJ50" s="10">
        <f ca="1">BB50-$BB$8</f>
        <v>0.53794524524583442</v>
      </c>
      <c r="BK50" s="10"/>
      <c r="BL50" s="10">
        <f ca="1">BD50-$BD$8</f>
        <v>7.2655117083162551E-2</v>
      </c>
      <c r="BO50" t="s">
        <v>42</v>
      </c>
      <c r="BP50" s="1">
        <f t="shared" si="51"/>
        <v>0</v>
      </c>
      <c r="BQ50" s="1">
        <f t="shared" si="47"/>
        <v>0</v>
      </c>
      <c r="BR50" s="1">
        <f t="shared" ca="1" si="47"/>
        <v>8.6475328454513486E-2</v>
      </c>
      <c r="BS50" s="1">
        <f t="shared" ca="1" si="47"/>
        <v>0.45676233577274328</v>
      </c>
      <c r="BT50" s="1">
        <f t="shared" ca="1" si="47"/>
        <v>0.45676233577274328</v>
      </c>
      <c r="BW50" t="s">
        <v>42</v>
      </c>
      <c r="BX50" s="1">
        <f ca="1"/>
        <v>5.7583649161913704E-4</v>
      </c>
      <c r="BY50" s="1">
        <f ca="1"/>
        <v>8.0524270413579173E-4</v>
      </c>
      <c r="BZ50" s="1">
        <f ca="1"/>
        <v>8.7091125548598575E-3</v>
      </c>
      <c r="CA50" s="1">
        <f ca="1"/>
        <v>2.4400330584108596E-2</v>
      </c>
      <c r="CB50" s="1">
        <f ca="1"/>
        <v>0.96550947766527651</v>
      </c>
      <c r="CE50" t="s">
        <v>42</v>
      </c>
      <c r="CF50" s="10"/>
      <c r="CG50" s="10"/>
      <c r="CH50" s="10">
        <f ca="1">MIN($CH$8+CD46,0)</f>
        <v>-2.2029245219452802</v>
      </c>
      <c r="CI50" s="10"/>
      <c r="CJ50" s="10">
        <f ca="1">MAX($CJ$8+CD46,0)</f>
        <v>0</v>
      </c>
      <c r="CM50" t="s">
        <v>42</v>
      </c>
      <c r="CN50" s="1">
        <v>0</v>
      </c>
      <c r="CO50" s="1">
        <v>0</v>
      </c>
      <c r="CP50" s="1">
        <f ca="1">_xlfn.NORM.S.DIST(CH50,1)</f>
        <v>1.3800034469694444E-2</v>
      </c>
      <c r="CQ50" s="1">
        <f ca="1">1-CP50-CR50</f>
        <v>0.48619996553030553</v>
      </c>
      <c r="CR50" s="1">
        <f ca="1">_xlfn.NORM.S.DIST(-CJ50,1)</f>
        <v>0.5</v>
      </c>
      <c r="CU50" t="s">
        <v>42</v>
      </c>
      <c r="CV50" s="1">
        <f ca="1"/>
        <v>2.1265610612929253E-4</v>
      </c>
      <c r="CW50" s="1">
        <f ca="1"/>
        <v>8.0533832671902885E-4</v>
      </c>
      <c r="CX50" s="1">
        <f ca="1"/>
        <v>4.6033736866345799E-3</v>
      </c>
      <c r="CY50" s="1">
        <f ca="1"/>
        <v>2.306737863842926E-2</v>
      </c>
      <c r="CZ50" s="1">
        <f ca="1"/>
        <v>0.97131125324208778</v>
      </c>
    </row>
    <row r="51" spans="1:104">
      <c r="BO51" t="s">
        <v>32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26"/>
      <c r="BW51" t="s">
        <v>32</v>
      </c>
      <c r="BX51" s="1">
        <f ca="1"/>
        <v>0</v>
      </c>
      <c r="BY51" s="1">
        <f ca="1"/>
        <v>0</v>
      </c>
      <c r="BZ51" s="1">
        <f ca="1"/>
        <v>0</v>
      </c>
      <c r="CA51" s="1">
        <f ca="1"/>
        <v>0</v>
      </c>
      <c r="CB51" s="1">
        <f ca="1"/>
        <v>1</v>
      </c>
      <c r="CC51" s="26"/>
      <c r="CF51" s="1"/>
      <c r="CG51" s="1"/>
      <c r="CH51" s="1"/>
      <c r="CI51" s="1"/>
      <c r="CJ51" s="1"/>
      <c r="CM51" t="s">
        <v>32</v>
      </c>
      <c r="CN51" s="1">
        <v>0</v>
      </c>
      <c r="CO51" s="1">
        <v>0</v>
      </c>
      <c r="CP51" s="1">
        <v>0</v>
      </c>
      <c r="CQ51" s="1">
        <v>0</v>
      </c>
      <c r="CR51" s="1">
        <v>1</v>
      </c>
      <c r="CS51" s="26"/>
      <c r="CU51" t="s">
        <v>32</v>
      </c>
      <c r="CV51" s="1">
        <f ca="1"/>
        <v>0</v>
      </c>
      <c r="CW51" s="1">
        <f ca="1"/>
        <v>0</v>
      </c>
      <c r="CX51" s="1">
        <f ca="1"/>
        <v>0</v>
      </c>
      <c r="CY51" s="1">
        <f ca="1"/>
        <v>0</v>
      </c>
      <c r="CZ51" s="1">
        <f ca="1"/>
        <v>1</v>
      </c>
    </row>
    <row r="52" spans="1:104">
      <c r="A52" s="9">
        <f ca="1">IF(RIGHT(A45,2)="12",(VALUE(LEFT(A45,4))+1)*100+1,A45+1)</f>
        <v>202003</v>
      </c>
      <c r="J52" s="9">
        <f ca="1">$A52</f>
        <v>202003</v>
      </c>
      <c r="R52" s="9">
        <f ca="1">$A52</f>
        <v>202003</v>
      </c>
      <c r="Z52" s="9">
        <f ca="1">$A52</f>
        <v>202003</v>
      </c>
      <c r="AH52" s="9">
        <f ca="1">$A52</f>
        <v>202003</v>
      </c>
      <c r="AP52" s="9">
        <f ca="1">$A52</f>
        <v>202003</v>
      </c>
      <c r="AX52" s="9">
        <f ca="1">$A52</f>
        <v>202003</v>
      </c>
      <c r="BF52" s="9">
        <f ca="1">$A52</f>
        <v>202003</v>
      </c>
      <c r="BN52" s="9">
        <f ca="1">$A52</f>
        <v>202003</v>
      </c>
      <c r="BO52" s="9">
        <f>BO45+1</f>
        <v>7</v>
      </c>
      <c r="BV52" s="9">
        <f ca="1">$A52</f>
        <v>202003</v>
      </c>
      <c r="BW52" s="9">
        <f>BW45+1</f>
        <v>7</v>
      </c>
      <c r="CD52" s="9">
        <f ca="1">$A52</f>
        <v>202003</v>
      </c>
      <c r="CE52" s="9">
        <f>CE45+1</f>
        <v>7</v>
      </c>
      <c r="CL52" s="9">
        <f ca="1">$A52</f>
        <v>202003</v>
      </c>
      <c r="CM52" s="9">
        <f>CM45+1</f>
        <v>7</v>
      </c>
      <c r="CT52" s="9">
        <f ca="1">$A52</f>
        <v>202003</v>
      </c>
      <c r="CU52" s="9">
        <f>CU45+1</f>
        <v>7</v>
      </c>
    </row>
    <row r="53" spans="1:104">
      <c r="A53" s="11"/>
      <c r="C53" t="s">
        <v>68</v>
      </c>
      <c r="D53" t="s">
        <v>2</v>
      </c>
      <c r="E53" t="s">
        <v>1</v>
      </c>
      <c r="F53" t="s">
        <v>0</v>
      </c>
      <c r="G53" t="s">
        <v>42</v>
      </c>
      <c r="H53" t="s">
        <v>32</v>
      </c>
      <c r="L53" t="s">
        <v>2</v>
      </c>
      <c r="M53" t="s">
        <v>1</v>
      </c>
      <c r="N53" t="s">
        <v>0</v>
      </c>
      <c r="O53" t="s">
        <v>42</v>
      </c>
      <c r="P53" t="s">
        <v>32</v>
      </c>
      <c r="T53" t="s">
        <v>2</v>
      </c>
      <c r="U53" t="s">
        <v>1</v>
      </c>
      <c r="V53" t="s">
        <v>0</v>
      </c>
      <c r="W53" t="s">
        <v>42</v>
      </c>
      <c r="X53" t="s">
        <v>32</v>
      </c>
      <c r="AB53" t="s">
        <v>2</v>
      </c>
      <c r="AC53" t="s">
        <v>1</v>
      </c>
      <c r="AD53" t="s">
        <v>0</v>
      </c>
      <c r="AE53" t="s">
        <v>42</v>
      </c>
      <c r="AF53" t="s">
        <v>32</v>
      </c>
      <c r="AJ53" t="s">
        <v>2</v>
      </c>
      <c r="AK53" t="s">
        <v>1</v>
      </c>
      <c r="AL53" t="s">
        <v>0</v>
      </c>
      <c r="AM53" t="s">
        <v>42</v>
      </c>
      <c r="AN53" t="s">
        <v>32</v>
      </c>
      <c r="AP53" s="9" t="s">
        <v>72</v>
      </c>
      <c r="AR53" t="s">
        <v>2</v>
      </c>
      <c r="AS53" t="s">
        <v>1</v>
      </c>
      <c r="AT53" t="s">
        <v>0</v>
      </c>
      <c r="AU53" t="s">
        <v>42</v>
      </c>
      <c r="AV53" t="s">
        <v>32</v>
      </c>
      <c r="AZ53" t="s">
        <v>2</v>
      </c>
      <c r="BA53" t="s">
        <v>1</v>
      </c>
      <c r="BB53" t="s">
        <v>0</v>
      </c>
      <c r="BC53" t="s">
        <v>42</v>
      </c>
      <c r="BD53" t="s">
        <v>32</v>
      </c>
      <c r="BG53" s="12">
        <f ca="1">AVERAGE(BH54:BL57)</f>
        <v>-0.65578750056868251</v>
      </c>
      <c r="BH53" t="s">
        <v>2</v>
      </c>
      <c r="BI53" t="s">
        <v>1</v>
      </c>
      <c r="BJ53" t="s">
        <v>0</v>
      </c>
      <c r="BK53" t="s">
        <v>42</v>
      </c>
      <c r="BL53" t="s">
        <v>32</v>
      </c>
      <c r="BP53" t="s">
        <v>2</v>
      </c>
      <c r="BQ53" t="s">
        <v>1</v>
      </c>
      <c r="BR53" t="s">
        <v>0</v>
      </c>
      <c r="BS53" t="s">
        <v>42</v>
      </c>
      <c r="BT53" t="s">
        <v>32</v>
      </c>
      <c r="BX53" t="s">
        <v>2</v>
      </c>
      <c r="BY53" t="s">
        <v>1</v>
      </c>
      <c r="BZ53" t="s">
        <v>0</v>
      </c>
      <c r="CA53" t="s">
        <v>42</v>
      </c>
      <c r="CB53" t="s">
        <v>32</v>
      </c>
      <c r="CD53" s="37">
        <f ca="1">VLOOKUP(CD52,regress!B:K,10,0)</f>
        <v>-0.11705678626998264</v>
      </c>
      <c r="CF53" t="s">
        <v>2</v>
      </c>
      <c r="CG53" t="s">
        <v>1</v>
      </c>
      <c r="CH53" t="s">
        <v>0</v>
      </c>
      <c r="CI53" t="s">
        <v>42</v>
      </c>
      <c r="CJ53" t="s">
        <v>32</v>
      </c>
      <c r="CN53" t="s">
        <v>2</v>
      </c>
      <c r="CO53" t="s">
        <v>1</v>
      </c>
      <c r="CP53" t="s">
        <v>0</v>
      </c>
      <c r="CQ53" t="s">
        <v>42</v>
      </c>
      <c r="CR53" t="s">
        <v>32</v>
      </c>
      <c r="CV53" t="s">
        <v>2</v>
      </c>
      <c r="CW53" t="s">
        <v>1</v>
      </c>
      <c r="CX53" t="s">
        <v>0</v>
      </c>
      <c r="CY53" t="s">
        <v>42</v>
      </c>
      <c r="CZ53" t="s">
        <v>32</v>
      </c>
    </row>
    <row r="54" spans="1:104">
      <c r="A54" s="11"/>
      <c r="B54" t="s">
        <v>2</v>
      </c>
      <c r="C54" s="1">
        <v>0.05</v>
      </c>
      <c r="D54" s="1">
        <f ca="1">1-C54-E54</f>
        <v>0.94294563079427718</v>
      </c>
      <c r="E54" s="1">
        <f ca="1">HLOOKUP(A52,Offcn_part!$2:$7,3,0)</f>
        <v>7.0543692057227743E-3</v>
      </c>
      <c r="F54" s="1">
        <v>0</v>
      </c>
      <c r="G54" s="1">
        <v>0</v>
      </c>
      <c r="H54" s="1">
        <v>0</v>
      </c>
      <c r="K54" t="s">
        <v>2</v>
      </c>
      <c r="L54" s="1">
        <f ca="1">IF(TYPE(D54)=1,IF(D54&gt;100%,100%,IF(D54&lt;0,0,D54)),D54)</f>
        <v>0.94294563079427718</v>
      </c>
      <c r="M54" s="1">
        <f t="shared" ref="M54:P57" ca="1" si="52">IF(TYPE(E54)=1,IF(E54&gt;100%,100%,IF(E54&lt;0,0,E54)),E54)</f>
        <v>7.0543692057227743E-3</v>
      </c>
      <c r="N54" s="1">
        <f t="shared" si="52"/>
        <v>0</v>
      </c>
      <c r="O54" s="1">
        <f t="shared" si="52"/>
        <v>0</v>
      </c>
      <c r="P54" s="1">
        <f t="shared" si="52"/>
        <v>0</v>
      </c>
      <c r="S54" t="s">
        <v>2</v>
      </c>
      <c r="T54" s="1">
        <f ca="1">IFERROR(L54/SUM($L54:$P54),"")</f>
        <v>0.9925743482045023</v>
      </c>
      <c r="U54" s="1">
        <f t="shared" ref="U54:X57" ca="1" si="53">IFERROR(M54/SUM($L54:$P54),"")</f>
        <v>7.4256517954976575E-3</v>
      </c>
      <c r="V54" s="1">
        <f t="shared" ca="1" si="53"/>
        <v>0</v>
      </c>
      <c r="W54" s="1">
        <f t="shared" ca="1" si="53"/>
        <v>0</v>
      </c>
      <c r="X54" s="1">
        <f t="shared" ca="1" si="53"/>
        <v>0</v>
      </c>
      <c r="AA54" t="s">
        <v>2</v>
      </c>
      <c r="AB54" s="1">
        <f t="shared" ref="AB54:AF57" ca="1" si="54">IFERROR(T54/SUM($T54:$X54),"")</f>
        <v>0.9925743482045023</v>
      </c>
      <c r="AC54" s="1">
        <f t="shared" ca="1" si="54"/>
        <v>7.4256517954976575E-3</v>
      </c>
      <c r="AD54" s="1">
        <f t="shared" ca="1" si="54"/>
        <v>0</v>
      </c>
      <c r="AE54" s="1">
        <f t="shared" ca="1" si="54"/>
        <v>0</v>
      </c>
      <c r="AF54" s="1">
        <f t="shared" ca="1" si="54"/>
        <v>0</v>
      </c>
      <c r="AI54" t="s">
        <v>2</v>
      </c>
      <c r="AJ54" s="1">
        <f ca="1">IFERROR(AB54,"")</f>
        <v>0.9925743482045023</v>
      </c>
      <c r="AK54" s="1">
        <f ca="1">IF(AC54="","",SUM(AC54:AF54))</f>
        <v>7.4256517954976575E-3</v>
      </c>
      <c r="AL54" s="1">
        <v>0</v>
      </c>
      <c r="AM54" s="1">
        <v>0</v>
      </c>
      <c r="AN54" s="1">
        <v>0</v>
      </c>
      <c r="AQ54" t="s">
        <v>2</v>
      </c>
      <c r="AR54" s="1">
        <f ca="1">IF(AJ54="",AR47,MAX(AJ54,50%))</f>
        <v>0.9925743482045023</v>
      </c>
      <c r="AS54" s="1">
        <f ca="1">IF(AK54="",AS47,MIN(AK54,50%))</f>
        <v>7.4256517954976575E-3</v>
      </c>
      <c r="AT54" s="1">
        <v>0</v>
      </c>
      <c r="AU54" s="1">
        <v>0</v>
      </c>
      <c r="AV54" s="1">
        <v>0</v>
      </c>
      <c r="AY54" t="s">
        <v>2</v>
      </c>
      <c r="AZ54" s="10"/>
      <c r="BA54" s="10">
        <f ca="1">-_xlfn.NORM.S.INV(IF(AS54=0,0.01%,AS54))</f>
        <v>2.4359849214318943</v>
      </c>
      <c r="BB54" s="10"/>
      <c r="BC54" s="10"/>
      <c r="BG54" t="s">
        <v>2</v>
      </c>
      <c r="BH54" s="10"/>
      <c r="BI54" s="10">
        <f ca="1">BA54-$BA$5</f>
        <v>-0.16353435283461293</v>
      </c>
      <c r="BJ54" s="10"/>
      <c r="BK54" s="10"/>
      <c r="BO54" t="s">
        <v>2</v>
      </c>
      <c r="BP54" s="1">
        <f ca="1">AR54</f>
        <v>0.9925743482045023</v>
      </c>
      <c r="BQ54" s="1">
        <f t="shared" ref="BQ54:BT57" ca="1" si="55">AS54</f>
        <v>7.4256517954976575E-3</v>
      </c>
      <c r="BR54" s="1">
        <f t="shared" si="55"/>
        <v>0</v>
      </c>
      <c r="BS54" s="1">
        <f t="shared" si="55"/>
        <v>0</v>
      </c>
      <c r="BT54" s="1">
        <f t="shared" si="55"/>
        <v>0</v>
      </c>
      <c r="BW54" t="s">
        <v>2</v>
      </c>
      <c r="BX54" s="1" cm="1">
        <f t="array" aca="1" ref="BX54:CB58" ca="1">MMULT(BX47:CB51,BP54:BT58)</f>
        <v>0.95979000344625043</v>
      </c>
      <c r="BY54" s="1">
        <f ca="1"/>
        <v>9.701886994417595E-3</v>
      </c>
      <c r="BZ54" s="1">
        <f ca="1"/>
        <v>7.7996833285830904E-3</v>
      </c>
      <c r="CA54" s="1">
        <f ca="1"/>
        <v>9.9999373628978545E-3</v>
      </c>
      <c r="CB54" s="1">
        <f ca="1"/>
        <v>1.2708488867851177E-2</v>
      </c>
      <c r="CE54" t="s">
        <v>2</v>
      </c>
      <c r="CF54" s="10"/>
      <c r="CG54" s="10">
        <f ca="1">MAX($CG$5+CD53,0)</f>
        <v>2.4824624879965245</v>
      </c>
      <c r="CH54" s="10"/>
      <c r="CI54" s="10"/>
      <c r="CJ54" s="10"/>
      <c r="CM54" t="s">
        <v>2</v>
      </c>
      <c r="CN54" s="1">
        <f ca="1">1-CO54</f>
        <v>0.9934761097536895</v>
      </c>
      <c r="CO54" s="1">
        <f ca="1">_xlfn.NORM.S.DIST(-CG54,1)</f>
        <v>6.5238902463104695E-3</v>
      </c>
      <c r="CP54" s="1">
        <v>0</v>
      </c>
      <c r="CQ54" s="1">
        <v>0</v>
      </c>
      <c r="CR54" s="1">
        <v>0</v>
      </c>
      <c r="CU54" t="s">
        <v>2</v>
      </c>
      <c r="CV54" s="1" cm="1">
        <f t="array" aca="1" ref="CV54:CZ58" ca="1">MMULT(CV47:CZ51,CN54:CR58)</f>
        <v>0.9533067457336678</v>
      </c>
      <c r="CW54" s="1">
        <f ca="1"/>
        <v>1.5003624188252573E-2</v>
      </c>
      <c r="CX54" s="1">
        <f ca="1"/>
        <v>1.4385375870687937E-2</v>
      </c>
      <c r="CY54" s="1">
        <f ca="1"/>
        <v>9.2307333626794833E-3</v>
      </c>
      <c r="CZ54" s="1">
        <f ca="1"/>
        <v>8.0735208447121655E-3</v>
      </c>
    </row>
    <row r="55" spans="1:104">
      <c r="A55" s="11"/>
      <c r="B55" t="s">
        <v>1</v>
      </c>
      <c r="C55" s="1">
        <v>0</v>
      </c>
      <c r="D55" s="1">
        <f ca="1">(1-F55)/3</f>
        <v>0</v>
      </c>
      <c r="E55" s="1">
        <f ca="1">(1-F55)/3*2</f>
        <v>0</v>
      </c>
      <c r="F55" s="1">
        <f ca="1">HLOOKUP(A52,Offcn_part!$2:$7,4,0)</f>
        <v>1</v>
      </c>
      <c r="G55" s="1">
        <v>0</v>
      </c>
      <c r="H55" s="1">
        <v>0</v>
      </c>
      <c r="K55" t="s">
        <v>1</v>
      </c>
      <c r="L55" s="1">
        <f t="shared" ref="L55:L57" ca="1" si="56">IF(TYPE(D55)=1,IF(D55&gt;100%,100%,IF(D55&lt;0,0,D55)),D55)</f>
        <v>0</v>
      </c>
      <c r="M55" s="1">
        <f t="shared" ca="1" si="52"/>
        <v>0</v>
      </c>
      <c r="N55" s="1">
        <f t="shared" ca="1" si="52"/>
        <v>1</v>
      </c>
      <c r="O55" s="1">
        <f t="shared" si="52"/>
        <v>0</v>
      </c>
      <c r="P55" s="1">
        <f t="shared" si="52"/>
        <v>0</v>
      </c>
      <c r="S55" t="s">
        <v>1</v>
      </c>
      <c r="T55" s="1">
        <f t="shared" ref="T55:T57" ca="1" si="57">IFERROR(L55/SUM($L55:$P55),"")</f>
        <v>0</v>
      </c>
      <c r="U55" s="1">
        <f t="shared" ca="1" si="53"/>
        <v>0</v>
      </c>
      <c r="V55" s="1">
        <f t="shared" ca="1" si="53"/>
        <v>1</v>
      </c>
      <c r="W55" s="1">
        <f t="shared" ca="1" si="53"/>
        <v>0</v>
      </c>
      <c r="X55" s="1">
        <f t="shared" ca="1" si="53"/>
        <v>0</v>
      </c>
      <c r="AA55" t="s">
        <v>1</v>
      </c>
      <c r="AB55" s="1">
        <f t="shared" ca="1" si="54"/>
        <v>0</v>
      </c>
      <c r="AC55" s="1">
        <f t="shared" ca="1" si="54"/>
        <v>0</v>
      </c>
      <c r="AD55" s="1">
        <f t="shared" ca="1" si="54"/>
        <v>1</v>
      </c>
      <c r="AE55" s="1">
        <f t="shared" ca="1" si="54"/>
        <v>0</v>
      </c>
      <c r="AF55" s="1">
        <f t="shared" ca="1" si="54"/>
        <v>0</v>
      </c>
      <c r="AI55" t="s">
        <v>1</v>
      </c>
      <c r="AJ55" s="1">
        <f ca="1">IF(AB55="","",(SUM(AB55)))</f>
        <v>0</v>
      </c>
      <c r="AK55" s="1">
        <f ca="1">IFERROR(AC55,"")</f>
        <v>0</v>
      </c>
      <c r="AL55" s="1">
        <f ca="1">IF(AD55="","",(SUM(AD55:AF55)))</f>
        <v>1</v>
      </c>
      <c r="AM55" s="1">
        <v>0</v>
      </c>
      <c r="AN55" s="1">
        <v>0</v>
      </c>
      <c r="AP55" s="34">
        <f ca="1">IF(AK55&gt;=MAX(AJ55,AL55),0,(MAX(AJ55,AL55)-AK55)/(2*MAX(AJ55,AL55)+MIN(AJ55,AL55)))</f>
        <v>0.5</v>
      </c>
      <c r="AQ55" t="s">
        <v>1</v>
      </c>
      <c r="AR55" s="1">
        <f ca="1">IF(AK55="",AR48,AJ55*(1-$AP55))</f>
        <v>0</v>
      </c>
      <c r="AS55" s="1">
        <f ca="1">IF(AK55="",AS48,AK55+AJ55*$AP55+AL55*$AP55)</f>
        <v>0.5</v>
      </c>
      <c r="AT55" s="1">
        <f ca="1">IF(AK55="",AT48,AL55*(1-$AP55))</f>
        <v>0.5</v>
      </c>
      <c r="AU55" s="1">
        <v>0</v>
      </c>
      <c r="AV55" s="1">
        <v>0</v>
      </c>
      <c r="AY55" t="s">
        <v>1</v>
      </c>
      <c r="AZ55" s="10">
        <f ca="1">_xlfn.NORM.S.INV(IF(AR55=0,0.01%,AR55))</f>
        <v>-3.71901648545568</v>
      </c>
      <c r="BA55" s="10"/>
      <c r="BB55" s="10">
        <f ca="1">-_xlfn.NORM.S.INV(IF(AT55=0,0.01%,AT55))</f>
        <v>0</v>
      </c>
      <c r="BC55" s="10"/>
      <c r="BG55" t="s">
        <v>1</v>
      </c>
      <c r="BH55" s="10">
        <f ca="1">AZ55-$AZ$6</f>
        <v>-2.0804578128653741</v>
      </c>
      <c r="BI55" s="10"/>
      <c r="BJ55" s="10">
        <f ca="1">BB55-$BB$6</f>
        <v>-6.3526324863341338E-2</v>
      </c>
      <c r="BK55" s="10"/>
      <c r="BO55" t="s">
        <v>1</v>
      </c>
      <c r="BP55" s="1">
        <f t="shared" ref="BP55:BP57" ca="1" si="58">AR55</f>
        <v>0</v>
      </c>
      <c r="BQ55" s="1">
        <f t="shared" ca="1" si="55"/>
        <v>0.5</v>
      </c>
      <c r="BR55" s="1">
        <f t="shared" ca="1" si="55"/>
        <v>0.5</v>
      </c>
      <c r="BS55" s="1">
        <f t="shared" si="55"/>
        <v>0</v>
      </c>
      <c r="BT55" s="1">
        <f t="shared" si="55"/>
        <v>0</v>
      </c>
      <c r="BW55" t="s">
        <v>1</v>
      </c>
      <c r="BX55" s="1">
        <f ca="1"/>
        <v>0.25632149930243697</v>
      </c>
      <c r="BY55" s="1">
        <f ca="1"/>
        <v>1.4778521933287032E-2</v>
      </c>
      <c r="BZ55" s="1">
        <f ca="1"/>
        <v>7.4633249447489933E-2</v>
      </c>
      <c r="CA55" s="1">
        <f ca="1"/>
        <v>0.14061031239843677</v>
      </c>
      <c r="CB55" s="1">
        <f ca="1"/>
        <v>0.51365641691834918</v>
      </c>
      <c r="CE55" t="s">
        <v>1</v>
      </c>
      <c r="CF55" s="10">
        <f ca="1">MIN($CF$6+CD53,0)</f>
        <v>-1.7556154588602884</v>
      </c>
      <c r="CG55" s="10"/>
      <c r="CH55" s="10">
        <f ca="1">MAX($CH$6+CD53,0)</f>
        <v>0</v>
      </c>
      <c r="CI55" s="10"/>
      <c r="CJ55" s="10"/>
      <c r="CM55" t="s">
        <v>1</v>
      </c>
      <c r="CN55" s="1">
        <f ca="1">_xlfn.NORM.S.DIST(CF55,1)</f>
        <v>3.9577045416553956E-2</v>
      </c>
      <c r="CO55" s="1">
        <f ca="1">1-CN55-CP55</f>
        <v>0.46042295458344606</v>
      </c>
      <c r="CP55" s="1">
        <f ca="1">_xlfn.NORM.S.DIST(-CH55,1)</f>
        <v>0.5</v>
      </c>
      <c r="CQ55" s="1">
        <v>0</v>
      </c>
      <c r="CR55" s="1">
        <v>0</v>
      </c>
      <c r="CU55" t="s">
        <v>1</v>
      </c>
      <c r="CV55" s="1">
        <f ca="1"/>
        <v>8.7357603942178647E-2</v>
      </c>
      <c r="CW55" s="1">
        <f ca="1"/>
        <v>1.753404366246309E-2</v>
      </c>
      <c r="CX55" s="1">
        <f ca="1"/>
        <v>6.1460581117082871E-2</v>
      </c>
      <c r="CY55" s="1">
        <f ca="1"/>
        <v>0.14641402659026564</v>
      </c>
      <c r="CZ55" s="1">
        <f ca="1"/>
        <v>0.68723374468800968</v>
      </c>
    </row>
    <row r="56" spans="1:104">
      <c r="A56" s="11"/>
      <c r="B56" t="s">
        <v>0</v>
      </c>
      <c r="C56" s="1">
        <v>0</v>
      </c>
      <c r="D56" s="1">
        <v>0</v>
      </c>
      <c r="E56" s="1">
        <f ca="1">(1-G56)/3</f>
        <v>0</v>
      </c>
      <c r="F56" s="1">
        <f ca="1">(1-G56)/3*2</f>
        <v>0</v>
      </c>
      <c r="G56" s="1">
        <f ca="1">HLOOKUP(A52,Offcn_part!$2:$7,5,0)</f>
        <v>1</v>
      </c>
      <c r="H56" s="1">
        <v>0</v>
      </c>
      <c r="K56" t="s">
        <v>0</v>
      </c>
      <c r="L56" s="1">
        <f t="shared" si="56"/>
        <v>0</v>
      </c>
      <c r="M56" s="1">
        <f t="shared" ca="1" si="52"/>
        <v>0</v>
      </c>
      <c r="N56" s="1">
        <f t="shared" ca="1" si="52"/>
        <v>0</v>
      </c>
      <c r="O56" s="1">
        <f t="shared" ca="1" si="52"/>
        <v>1</v>
      </c>
      <c r="P56" s="1">
        <f t="shared" si="52"/>
        <v>0</v>
      </c>
      <c r="S56" t="s">
        <v>0</v>
      </c>
      <c r="T56" s="1">
        <f t="shared" ca="1" si="57"/>
        <v>0</v>
      </c>
      <c r="U56" s="1">
        <f t="shared" ca="1" si="53"/>
        <v>0</v>
      </c>
      <c r="V56" s="1">
        <f t="shared" ca="1" si="53"/>
        <v>0</v>
      </c>
      <c r="W56" s="1">
        <f t="shared" ca="1" si="53"/>
        <v>1</v>
      </c>
      <c r="X56" s="1">
        <f t="shared" ca="1" si="53"/>
        <v>0</v>
      </c>
      <c r="AA56" t="s">
        <v>0</v>
      </c>
      <c r="AB56" s="1">
        <f t="shared" ca="1" si="54"/>
        <v>0</v>
      </c>
      <c r="AC56" s="1">
        <f t="shared" ca="1" si="54"/>
        <v>0</v>
      </c>
      <c r="AD56" s="1">
        <f t="shared" ca="1" si="54"/>
        <v>0</v>
      </c>
      <c r="AE56" s="1">
        <f t="shared" ca="1" si="54"/>
        <v>1</v>
      </c>
      <c r="AF56" s="1">
        <f t="shared" ca="1" si="54"/>
        <v>0</v>
      </c>
      <c r="AI56" t="s">
        <v>0</v>
      </c>
      <c r="AJ56" s="1">
        <v>0</v>
      </c>
      <c r="AK56" s="1">
        <f ca="1">IF(AC56="","",(SUM(AB56:AC56)))</f>
        <v>0</v>
      </c>
      <c r="AL56" s="1">
        <f ca="1">IFERROR(AD56,"")</f>
        <v>0</v>
      </c>
      <c r="AM56" s="1">
        <f ca="1">IF(AE56="","",(SUM(AE56:AF56)))</f>
        <v>1</v>
      </c>
      <c r="AN56" s="1">
        <v>0</v>
      </c>
      <c r="AP56" s="34">
        <f ca="1">IF(AL56&gt;=MAX(AK56,AM56),0,(MAX(AK56,AM56)-AL56)/(2*MAX(AK56,AM56)+MIN(AK56,AM56)))</f>
        <v>0.5</v>
      </c>
      <c r="AQ56" t="s">
        <v>0</v>
      </c>
      <c r="AR56" s="1">
        <v>0</v>
      </c>
      <c r="AS56" s="1">
        <f ca="1">IF(AL56="",AS49,AK56*(1-$AP56))</f>
        <v>0</v>
      </c>
      <c r="AT56" s="1">
        <f ca="1">IF(AL56="",AT49,AL56+AK56*$AP56+AM56*$AP56)</f>
        <v>0.5</v>
      </c>
      <c r="AU56" s="1">
        <f ca="1">IF(AL56="",AU49,AM56*(1-$AP56))</f>
        <v>0.5</v>
      </c>
      <c r="AV56" s="1">
        <v>0</v>
      </c>
      <c r="AY56" t="s">
        <v>0</v>
      </c>
      <c r="AZ56" s="10"/>
      <c r="BA56" s="10">
        <f ca="1">_xlfn.NORM.S.INV(IF(AS56=0,0.01%,AS56))</f>
        <v>-3.71901648545568</v>
      </c>
      <c r="BB56" s="10"/>
      <c r="BC56" s="10">
        <f ca="1">-_xlfn.NORM.S.INV(IF(AU56=0,0.01%,AU56))</f>
        <v>0</v>
      </c>
      <c r="BG56" t="s">
        <v>0</v>
      </c>
      <c r="BH56" s="10"/>
      <c r="BI56" s="10">
        <f ca="1">BA56-$BA$7</f>
        <v>-2.1617448904458705</v>
      </c>
      <c r="BJ56" s="10"/>
      <c r="BK56" s="10">
        <f ca="1">BC56-$BC$7</f>
        <v>-7.4896587389168351E-2</v>
      </c>
      <c r="BO56" t="s">
        <v>0</v>
      </c>
      <c r="BP56" s="1">
        <f t="shared" si="58"/>
        <v>0</v>
      </c>
      <c r="BQ56" s="1">
        <f t="shared" ca="1" si="55"/>
        <v>0</v>
      </c>
      <c r="BR56" s="1">
        <f t="shared" ca="1" si="55"/>
        <v>0.5</v>
      </c>
      <c r="BS56" s="1">
        <f t="shared" ca="1" si="55"/>
        <v>0.5</v>
      </c>
      <c r="BT56" s="1">
        <f t="shared" si="55"/>
        <v>0</v>
      </c>
      <c r="BW56" t="s">
        <v>0</v>
      </c>
      <c r="BX56" s="1">
        <f ca="1"/>
        <v>3.1815873802180671E-2</v>
      </c>
      <c r="BY56" s="1">
        <f ca="1"/>
        <v>4.5015371422502956E-3</v>
      </c>
      <c r="BZ56" s="1">
        <f ca="1"/>
        <v>3.3756352687926768E-2</v>
      </c>
      <c r="CA56" s="1">
        <f ca="1"/>
        <v>7.8683399957546793E-2</v>
      </c>
      <c r="CB56" s="1">
        <f ca="1"/>
        <v>0.85124283641009546</v>
      </c>
      <c r="CE56" t="s">
        <v>0</v>
      </c>
      <c r="CF56" s="10"/>
      <c r="CG56" s="10">
        <f ca="1">MIN($CG$7+CD53,0)</f>
        <v>-1.6743283812797924</v>
      </c>
      <c r="CH56" s="10"/>
      <c r="CI56" s="10">
        <f ca="1">MAX($CI$7+CD53,0)</f>
        <v>0</v>
      </c>
      <c r="CJ56" s="10"/>
      <c r="CM56" t="s">
        <v>0</v>
      </c>
      <c r="CN56" s="1">
        <v>0</v>
      </c>
      <c r="CO56" s="1">
        <f ca="1">_xlfn.NORM.S.DIST(CG56,1)</f>
        <v>4.7033039808364013E-2</v>
      </c>
      <c r="CP56" s="1">
        <f ca="1">1-CO56-CQ56</f>
        <v>0.45296696019163596</v>
      </c>
      <c r="CQ56" s="1">
        <f ca="1">_xlfn.NORM.S.DIST(-CI56,1)</f>
        <v>0.5</v>
      </c>
      <c r="CR56" s="1">
        <v>0</v>
      </c>
      <c r="CU56" t="s">
        <v>0</v>
      </c>
      <c r="CV56" s="1">
        <f ca="1"/>
        <v>7.4228666116232514E-3</v>
      </c>
      <c r="CW56" s="1">
        <f ca="1"/>
        <v>5.8763793030532224E-3</v>
      </c>
      <c r="CX56" s="1">
        <f ca="1"/>
        <v>2.3744764830245291E-2</v>
      </c>
      <c r="CY56" s="1">
        <f ca="1"/>
        <v>7.095933382467963E-2</v>
      </c>
      <c r="CZ56" s="1">
        <f ca="1"/>
        <v>0.89199665543039863</v>
      </c>
    </row>
    <row r="57" spans="1:104">
      <c r="A57" s="11"/>
      <c r="B57" t="s">
        <v>42</v>
      </c>
      <c r="C57" s="1">
        <v>0</v>
      </c>
      <c r="D57" s="1">
        <v>0</v>
      </c>
      <c r="E57" s="1">
        <v>0</v>
      </c>
      <c r="F57" s="1">
        <f ca="1">(1-H57)/3</f>
        <v>4.59648598646335E-2</v>
      </c>
      <c r="G57" s="1">
        <f ca="1">(1-H57)/3*2</f>
        <v>9.1929719729267001E-2</v>
      </c>
      <c r="H57" s="1">
        <f ca="1">MIN(HLOOKUP(A52,Offcn_part!$2:$7,6,0),1)</f>
        <v>0.8621054204060995</v>
      </c>
      <c r="K57" t="s">
        <v>42</v>
      </c>
      <c r="L57" s="1">
        <f t="shared" si="56"/>
        <v>0</v>
      </c>
      <c r="M57" s="1">
        <f t="shared" si="52"/>
        <v>0</v>
      </c>
      <c r="N57" s="1">
        <f t="shared" ca="1" si="52"/>
        <v>4.59648598646335E-2</v>
      </c>
      <c r="O57" s="1">
        <f t="shared" ca="1" si="52"/>
        <v>9.1929719729267001E-2</v>
      </c>
      <c r="P57" s="1">
        <f t="shared" ca="1" si="52"/>
        <v>0.8621054204060995</v>
      </c>
      <c r="S57" t="s">
        <v>42</v>
      </c>
      <c r="T57" s="1">
        <f t="shared" ca="1" si="57"/>
        <v>0</v>
      </c>
      <c r="U57" s="1">
        <f t="shared" ca="1" si="53"/>
        <v>0</v>
      </c>
      <c r="V57" s="1">
        <f t="shared" ca="1" si="53"/>
        <v>4.59648598646335E-2</v>
      </c>
      <c r="W57" s="1">
        <f t="shared" ca="1" si="53"/>
        <v>9.1929719729267001E-2</v>
      </c>
      <c r="X57" s="1">
        <f t="shared" ca="1" si="53"/>
        <v>0.8621054204060995</v>
      </c>
      <c r="AA57" t="s">
        <v>42</v>
      </c>
      <c r="AB57" s="1">
        <f t="shared" ca="1" si="54"/>
        <v>0</v>
      </c>
      <c r="AC57" s="1">
        <f t="shared" ca="1" si="54"/>
        <v>0</v>
      </c>
      <c r="AD57" s="1">
        <f t="shared" ca="1" si="54"/>
        <v>4.59648598646335E-2</v>
      </c>
      <c r="AE57" s="1">
        <f t="shared" ca="1" si="54"/>
        <v>9.1929719729267001E-2</v>
      </c>
      <c r="AF57" s="1">
        <f t="shared" ca="1" si="54"/>
        <v>0.8621054204060995</v>
      </c>
      <c r="AI57" t="s">
        <v>42</v>
      </c>
      <c r="AJ57" s="1">
        <v>0</v>
      </c>
      <c r="AK57" s="1">
        <v>0</v>
      </c>
      <c r="AL57" s="1">
        <f ca="1">IF(AD57="","",(SUM(AB57:AD57)))</f>
        <v>4.59648598646335E-2</v>
      </c>
      <c r="AM57" s="1">
        <f ca="1">IFERROR(AE57,"")</f>
        <v>9.1929719729267001E-2</v>
      </c>
      <c r="AN57" s="1">
        <f ca="1">IF(AF57="","",(SUM(AF57)))</f>
        <v>0.8621054204060995</v>
      </c>
      <c r="AP57" s="34">
        <f ca="1">IF(AM57&gt;=MAX(AL57,AN57),0,(MAX(AL57,AN57)-AM57)/(2*MAX(AL57,AN57)+MIN(AL57,AN57)))</f>
        <v>0.43508432546122583</v>
      </c>
      <c r="AQ57" t="s">
        <v>42</v>
      </c>
      <c r="AR57" s="1">
        <v>0</v>
      </c>
      <c r="AS57" s="1">
        <v>0</v>
      </c>
      <c r="AT57" s="1">
        <f ca="1">IF(AM57="",AT50,AL57*(1-$AP57))</f>
        <v>2.5966269815509663E-2</v>
      </c>
      <c r="AU57" s="1">
        <f ca="1">IF(AM57="",AU50,AM57+AL57*$AP57+AN57*$AP57)</f>
        <v>0.48701686509224518</v>
      </c>
      <c r="AV57" s="1">
        <f ca="1">IF(AM57="",AV50,AN57*(1-$AP57))</f>
        <v>0.48701686509224523</v>
      </c>
      <c r="AY57" t="s">
        <v>42</v>
      </c>
      <c r="AZ57" s="10"/>
      <c r="BA57" s="10"/>
      <c r="BB57" s="10">
        <f ca="1">_xlfn.NORM.S.INV(IF(AT57=0,0.01%,AT57))</f>
        <v>-1.9436925328373931</v>
      </c>
      <c r="BC57" s="10"/>
      <c r="BD57" s="10">
        <f ca="1">-_xlfn.NORM.S.INV(IF(AV57=0,0.01%,AV57))</f>
        <v>3.2549639750042908E-2</v>
      </c>
      <c r="BG57" t="s">
        <v>42</v>
      </c>
      <c r="BH57" s="10"/>
      <c r="BI57" s="10"/>
      <c r="BJ57" s="10">
        <f ca="1">BB57-$BB$8</f>
        <v>-4.2963483578293049E-2</v>
      </c>
      <c r="BK57" s="10"/>
      <c r="BL57" s="10">
        <f ca="1">BD57-$BD$8</f>
        <v>-3.389052004116655E-3</v>
      </c>
      <c r="BO57" t="s">
        <v>42</v>
      </c>
      <c r="BP57" s="1">
        <f t="shared" si="58"/>
        <v>0</v>
      </c>
      <c r="BQ57" s="1">
        <f t="shared" si="55"/>
        <v>0</v>
      </c>
      <c r="BR57" s="1">
        <f t="shared" ca="1" si="55"/>
        <v>2.5966269815509663E-2</v>
      </c>
      <c r="BS57" s="1">
        <f t="shared" ca="1" si="55"/>
        <v>0.48701686509224518</v>
      </c>
      <c r="BT57" s="1">
        <f t="shared" ca="1" si="55"/>
        <v>0.48701686509224523</v>
      </c>
      <c r="BW57" t="s">
        <v>42</v>
      </c>
      <c r="BX57" s="1">
        <f ca="1"/>
        <v>5.7156053034123234E-4</v>
      </c>
      <c r="BY57" s="1">
        <f ca="1"/>
        <v>4.0689731334580056E-4</v>
      </c>
      <c r="BZ57" s="1">
        <f ca="1"/>
        <v>5.3907631970324214E-3</v>
      </c>
      <c r="CA57" s="1">
        <f ca="1"/>
        <v>1.6237928785716928E-2</v>
      </c>
      <c r="CB57" s="1">
        <f ca="1"/>
        <v>0.97739285017356348</v>
      </c>
      <c r="CE57" t="s">
        <v>42</v>
      </c>
      <c r="CF57" s="10"/>
      <c r="CG57" s="10"/>
      <c r="CH57" s="10">
        <f ca="1">MIN($CH$8+CD53,0)</f>
        <v>-2.0177858355290827</v>
      </c>
      <c r="CI57" s="10"/>
      <c r="CJ57" s="10">
        <f ca="1">MAX($CJ$8+CD53,0)</f>
        <v>0</v>
      </c>
      <c r="CM57" t="s">
        <v>42</v>
      </c>
      <c r="CN57" s="1">
        <v>0</v>
      </c>
      <c r="CO57" s="1">
        <v>0</v>
      </c>
      <c r="CP57" s="1">
        <f ca="1">_xlfn.NORM.S.DIST(CH57,1)</f>
        <v>2.180678535068882E-2</v>
      </c>
      <c r="CQ57" s="1">
        <f ca="1">1-CP57-CR57</f>
        <v>0.47819321464931119</v>
      </c>
      <c r="CR57" s="1">
        <f ca="1">_xlfn.NORM.S.DIST(-CJ57,1)</f>
        <v>0.5</v>
      </c>
      <c r="CU57" t="s">
        <v>42</v>
      </c>
      <c r="CV57" s="1">
        <f ca="1"/>
        <v>2.4314167256494785E-4</v>
      </c>
      <c r="CW57" s="1">
        <f ca="1"/>
        <v>5.8869425478011873E-4</v>
      </c>
      <c r="CX57" s="1">
        <f ca="1"/>
        <v>2.9908707233918361E-3</v>
      </c>
      <c r="CY57" s="1">
        <f ca="1"/>
        <v>1.3332350787960629E-2</v>
      </c>
      <c r="CZ57" s="1">
        <f ca="1"/>
        <v>0.98284494256130239</v>
      </c>
    </row>
    <row r="58" spans="1:104">
      <c r="BO58" t="s">
        <v>32</v>
      </c>
      <c r="BP58" s="1">
        <v>0</v>
      </c>
      <c r="BQ58" s="1">
        <v>0</v>
      </c>
      <c r="BR58" s="1">
        <v>0</v>
      </c>
      <c r="BS58" s="1">
        <v>0</v>
      </c>
      <c r="BT58" s="1">
        <v>1</v>
      </c>
      <c r="BW58" t="s">
        <v>32</v>
      </c>
      <c r="BX58" s="1">
        <f ca="1"/>
        <v>0</v>
      </c>
      <c r="BY58" s="1">
        <f ca="1"/>
        <v>0</v>
      </c>
      <c r="BZ58" s="1">
        <f ca="1"/>
        <v>0</v>
      </c>
      <c r="CA58" s="1">
        <f ca="1"/>
        <v>0</v>
      </c>
      <c r="CB58" s="1">
        <f ca="1"/>
        <v>1</v>
      </c>
      <c r="CF58" s="1"/>
      <c r="CG58" s="1"/>
      <c r="CH58" s="1"/>
      <c r="CI58" s="1"/>
      <c r="CJ58" s="1"/>
      <c r="CM58" t="s">
        <v>32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U58" t="s">
        <v>32</v>
      </c>
      <c r="CV58" s="1">
        <f ca="1"/>
        <v>0</v>
      </c>
      <c r="CW58" s="1">
        <f ca="1"/>
        <v>0</v>
      </c>
      <c r="CX58" s="1">
        <f ca="1"/>
        <v>0</v>
      </c>
      <c r="CY58" s="1">
        <f ca="1"/>
        <v>0</v>
      </c>
      <c r="CZ58" s="1">
        <f ca="1"/>
        <v>1</v>
      </c>
    </row>
    <row r="59" spans="1:104">
      <c r="A59" s="9">
        <f ca="1">IF(RIGHT(A52,2)="12",(VALUE(LEFT(A52,4))+1)*100+1,A52+1)</f>
        <v>202004</v>
      </c>
      <c r="J59" s="9">
        <f ca="1">$A59</f>
        <v>202004</v>
      </c>
      <c r="R59" s="9">
        <f ca="1">$A59</f>
        <v>202004</v>
      </c>
      <c r="Z59" s="9">
        <f ca="1">$A59</f>
        <v>202004</v>
      </c>
      <c r="AH59" s="9">
        <f ca="1">$A59</f>
        <v>202004</v>
      </c>
      <c r="AP59" s="9">
        <f ca="1">$A59</f>
        <v>202004</v>
      </c>
      <c r="AX59" s="9">
        <f ca="1">$A59</f>
        <v>202004</v>
      </c>
      <c r="BF59" s="9">
        <f ca="1">$A59</f>
        <v>202004</v>
      </c>
      <c r="BN59" s="9">
        <f ca="1">$A59</f>
        <v>202004</v>
      </c>
      <c r="BO59" s="9">
        <f>BO52+1</f>
        <v>8</v>
      </c>
      <c r="BV59" s="9">
        <f ca="1">$A59</f>
        <v>202004</v>
      </c>
      <c r="BW59" s="9">
        <f>BW52+1</f>
        <v>8</v>
      </c>
      <c r="CD59" s="9">
        <f ca="1">$A59</f>
        <v>202004</v>
      </c>
      <c r="CE59" s="9">
        <f>CE52+1</f>
        <v>8</v>
      </c>
      <c r="CL59" s="9">
        <f ca="1">$A59</f>
        <v>202004</v>
      </c>
      <c r="CM59" s="9">
        <f>CM52+1</f>
        <v>8</v>
      </c>
      <c r="CT59" s="9">
        <f ca="1">$A59</f>
        <v>202004</v>
      </c>
      <c r="CU59" s="9">
        <f>CU52+1</f>
        <v>8</v>
      </c>
    </row>
    <row r="60" spans="1:104">
      <c r="A60" s="11"/>
      <c r="C60" t="s">
        <v>68</v>
      </c>
      <c r="D60" t="s">
        <v>2</v>
      </c>
      <c r="E60" t="s">
        <v>1</v>
      </c>
      <c r="F60" t="s">
        <v>0</v>
      </c>
      <c r="G60" t="s">
        <v>42</v>
      </c>
      <c r="H60" t="s">
        <v>32</v>
      </c>
      <c r="L60" t="s">
        <v>2</v>
      </c>
      <c r="M60" t="s">
        <v>1</v>
      </c>
      <c r="N60" t="s">
        <v>0</v>
      </c>
      <c r="O60" t="s">
        <v>42</v>
      </c>
      <c r="P60" t="s">
        <v>32</v>
      </c>
      <c r="T60" t="s">
        <v>2</v>
      </c>
      <c r="U60" t="s">
        <v>1</v>
      </c>
      <c r="V60" t="s">
        <v>0</v>
      </c>
      <c r="W60" t="s">
        <v>42</v>
      </c>
      <c r="X60" t="s">
        <v>32</v>
      </c>
      <c r="AB60" t="s">
        <v>2</v>
      </c>
      <c r="AC60" t="s">
        <v>1</v>
      </c>
      <c r="AD60" t="s">
        <v>0</v>
      </c>
      <c r="AE60" t="s">
        <v>42</v>
      </c>
      <c r="AF60" t="s">
        <v>32</v>
      </c>
      <c r="AJ60" t="s">
        <v>2</v>
      </c>
      <c r="AK60" t="s">
        <v>1</v>
      </c>
      <c r="AL60" t="s">
        <v>0</v>
      </c>
      <c r="AM60" t="s">
        <v>42</v>
      </c>
      <c r="AN60" t="s">
        <v>32</v>
      </c>
      <c r="AP60" s="9" t="s">
        <v>72</v>
      </c>
      <c r="AR60" t="s">
        <v>2</v>
      </c>
      <c r="AS60" t="s">
        <v>1</v>
      </c>
      <c r="AT60" t="s">
        <v>0</v>
      </c>
      <c r="AU60" t="s">
        <v>42</v>
      </c>
      <c r="AV60" t="s">
        <v>32</v>
      </c>
      <c r="AZ60" t="s">
        <v>2</v>
      </c>
      <c r="BA60" t="s">
        <v>1</v>
      </c>
      <c r="BB60" t="s">
        <v>0</v>
      </c>
      <c r="BC60" t="s">
        <v>42</v>
      </c>
      <c r="BD60" t="s">
        <v>32</v>
      </c>
      <c r="BG60" s="12">
        <f ca="1">AVERAGE(BH61:BL64)</f>
        <v>0.81783236803934956</v>
      </c>
      <c r="BH60" t="s">
        <v>2</v>
      </c>
      <c r="BI60" t="s">
        <v>1</v>
      </c>
      <c r="BJ60" t="s">
        <v>0</v>
      </c>
      <c r="BK60" t="s">
        <v>42</v>
      </c>
      <c r="BL60" t="s">
        <v>32</v>
      </c>
      <c r="BP60" t="s">
        <v>2</v>
      </c>
      <c r="BQ60" t="s">
        <v>1</v>
      </c>
      <c r="BR60" t="s">
        <v>0</v>
      </c>
      <c r="BS60" t="s">
        <v>42</v>
      </c>
      <c r="BT60" t="s">
        <v>32</v>
      </c>
      <c r="BX60" t="s">
        <v>2</v>
      </c>
      <c r="BY60" t="s">
        <v>1</v>
      </c>
      <c r="BZ60" t="s">
        <v>0</v>
      </c>
      <c r="CA60" t="s">
        <v>42</v>
      </c>
      <c r="CB60" t="s">
        <v>32</v>
      </c>
      <c r="CD60" s="37">
        <f ca="1">VLOOKUP(CD59,regress!B:K,10,0)</f>
        <v>-5.3613450566194466E-2</v>
      </c>
      <c r="CF60" t="s">
        <v>2</v>
      </c>
      <c r="CG60" t="s">
        <v>1</v>
      </c>
      <c r="CH60" t="s">
        <v>0</v>
      </c>
      <c r="CI60" t="s">
        <v>42</v>
      </c>
      <c r="CJ60" t="s">
        <v>32</v>
      </c>
      <c r="CN60" t="s">
        <v>2</v>
      </c>
      <c r="CO60" t="s">
        <v>1</v>
      </c>
      <c r="CP60" t="s">
        <v>0</v>
      </c>
      <c r="CQ60" t="s">
        <v>42</v>
      </c>
      <c r="CR60" t="s">
        <v>32</v>
      </c>
      <c r="CV60" t="s">
        <v>2</v>
      </c>
      <c r="CW60" t="s">
        <v>1</v>
      </c>
      <c r="CX60" t="s">
        <v>0</v>
      </c>
      <c r="CY60" t="s">
        <v>42</v>
      </c>
      <c r="CZ60" t="s">
        <v>32</v>
      </c>
    </row>
    <row r="61" spans="1:104">
      <c r="A61" s="11"/>
      <c r="B61" t="s">
        <v>2</v>
      </c>
      <c r="C61" s="1">
        <v>0.05</v>
      </c>
      <c r="D61" s="1">
        <f ca="1">1-C61-E61</f>
        <v>0.95</v>
      </c>
      <c r="E61" s="1">
        <f ca="1">HLOOKUP(A59,Offcn_part!$2:$7,3,0)</f>
        <v>0</v>
      </c>
      <c r="F61" s="1">
        <v>0</v>
      </c>
      <c r="G61" s="1">
        <v>0</v>
      </c>
      <c r="H61" s="1">
        <v>0</v>
      </c>
      <c r="K61" t="s">
        <v>2</v>
      </c>
      <c r="L61" s="1">
        <f ca="1">IF(TYPE(D61)=1,IF(D61&gt;100%,100%,IF(D61&lt;0,0,D61)),D61)</f>
        <v>0.95</v>
      </c>
      <c r="M61" s="1">
        <f t="shared" ref="M61:P64" ca="1" si="59">IF(TYPE(E61)=1,IF(E61&gt;100%,100%,IF(E61&lt;0,0,E61)),E61)</f>
        <v>0</v>
      </c>
      <c r="N61" s="1">
        <f t="shared" si="59"/>
        <v>0</v>
      </c>
      <c r="O61" s="1">
        <f t="shared" si="59"/>
        <v>0</v>
      </c>
      <c r="P61" s="1">
        <f t="shared" si="59"/>
        <v>0</v>
      </c>
      <c r="S61" t="s">
        <v>2</v>
      </c>
      <c r="T61" s="1">
        <f ca="1">IFERROR(L61/SUM($L61:$P61),"")</f>
        <v>1</v>
      </c>
      <c r="U61" s="1">
        <f t="shared" ref="U61:X64" ca="1" si="60">IFERROR(M61/SUM($L61:$P61),"")</f>
        <v>0</v>
      </c>
      <c r="V61" s="1">
        <f t="shared" ca="1" si="60"/>
        <v>0</v>
      </c>
      <c r="W61" s="1">
        <f t="shared" ca="1" si="60"/>
        <v>0</v>
      </c>
      <c r="X61" s="1">
        <f t="shared" ca="1" si="60"/>
        <v>0</v>
      </c>
      <c r="AA61" t="s">
        <v>2</v>
      </c>
      <c r="AB61" s="1">
        <f ca="1">IFERROR(T61,"")</f>
        <v>1</v>
      </c>
      <c r="AC61" s="1">
        <f t="shared" ref="AC61:AF64" ca="1" si="61">IFERROR(U61,"")</f>
        <v>0</v>
      </c>
      <c r="AD61" s="1">
        <f t="shared" ca="1" si="61"/>
        <v>0</v>
      </c>
      <c r="AE61" s="1">
        <f t="shared" ca="1" si="61"/>
        <v>0</v>
      </c>
      <c r="AF61" s="1">
        <f t="shared" ca="1" si="61"/>
        <v>0</v>
      </c>
      <c r="AI61" t="s">
        <v>2</v>
      </c>
      <c r="AJ61" s="1">
        <f ca="1">IFERROR(AB61,"")</f>
        <v>1</v>
      </c>
      <c r="AK61" s="1">
        <f ca="1">IF(AC61="","",SUM(AC61:AF61))</f>
        <v>0</v>
      </c>
      <c r="AL61" s="1">
        <v>0</v>
      </c>
      <c r="AM61" s="1">
        <v>0</v>
      </c>
      <c r="AN61" s="1">
        <v>0</v>
      </c>
      <c r="AQ61" t="s">
        <v>2</v>
      </c>
      <c r="AR61" s="1">
        <f ca="1">IF(AJ61="",AR54,MAX(AJ61,50%))</f>
        <v>1</v>
      </c>
      <c r="AS61" s="1">
        <f ca="1">IF(AK61="",AS54,MIN(AK61,50%))</f>
        <v>0</v>
      </c>
      <c r="AT61" s="1">
        <v>0</v>
      </c>
      <c r="AU61" s="1">
        <v>0</v>
      </c>
      <c r="AV61" s="1">
        <v>0</v>
      </c>
      <c r="AW61" s="1"/>
      <c r="AY61" t="s">
        <v>2</v>
      </c>
      <c r="AZ61" s="10"/>
      <c r="BA61" s="10">
        <f ca="1">-_xlfn.NORM.S.INV(IF(AS61=0,0.01%,AS61))</f>
        <v>3.71901648545568</v>
      </c>
      <c r="BB61" s="10"/>
      <c r="BC61" s="10"/>
      <c r="BG61" t="s">
        <v>2</v>
      </c>
      <c r="BH61" s="10"/>
      <c r="BI61" s="10">
        <f ca="1">BA61-$BA$5</f>
        <v>1.1194972111891728</v>
      </c>
      <c r="BJ61" s="10"/>
      <c r="BK61" s="10"/>
      <c r="BO61" t="s">
        <v>2</v>
      </c>
      <c r="BP61" s="1">
        <f ca="1">AR61</f>
        <v>1</v>
      </c>
      <c r="BQ61" s="1">
        <f t="shared" ref="BQ61:BT64" ca="1" si="62">AS61</f>
        <v>0</v>
      </c>
      <c r="BR61" s="1">
        <f t="shared" si="62"/>
        <v>0</v>
      </c>
      <c r="BS61" s="1">
        <f t="shared" si="62"/>
        <v>0</v>
      </c>
      <c r="BT61" s="1">
        <f t="shared" si="62"/>
        <v>0</v>
      </c>
      <c r="BW61" t="s">
        <v>2</v>
      </c>
      <c r="BX61" s="1" cm="1">
        <f t="array" aca="1" ref="BX61:CB65" ca="1">MMULT(BX54:CB58,BP61:BT65)</f>
        <v>0.96085303247729759</v>
      </c>
      <c r="BY61" s="1">
        <f ca="1"/>
        <v>6.9193234245462617E-3</v>
      </c>
      <c r="BZ61" s="1">
        <f ca="1"/>
        <v>9.5776587041277103E-3</v>
      </c>
      <c r="CA61" s="1">
        <f ca="1"/>
        <v>4.970748263088718E-3</v>
      </c>
      <c r="CB61" s="1">
        <f ca="1"/>
        <v>1.7679237130939895E-2</v>
      </c>
      <c r="CE61" t="s">
        <v>2</v>
      </c>
      <c r="CF61" s="10"/>
      <c r="CG61" s="10">
        <f ca="1">MAX($CG$5+CD60,0)</f>
        <v>2.5459058237003127</v>
      </c>
      <c r="CH61" s="10"/>
      <c r="CI61" s="10"/>
      <c r="CJ61" s="10"/>
      <c r="CM61" t="s">
        <v>2</v>
      </c>
      <c r="CN61" s="1">
        <f ca="1">1-CO61</f>
        <v>0.99455027053909106</v>
      </c>
      <c r="CO61" s="1">
        <f ca="1">_xlfn.NORM.S.DIST(-CG61,1)</f>
        <v>5.4497294609089572E-3</v>
      </c>
      <c r="CP61" s="1">
        <v>0</v>
      </c>
      <c r="CQ61" s="1">
        <v>0</v>
      </c>
      <c r="CR61" s="1">
        <v>0</v>
      </c>
      <c r="CU61" t="s">
        <v>2</v>
      </c>
      <c r="CV61" s="1" cm="1">
        <f t="array" aca="1" ref="CV61:CZ65" ca="1">MMULT(CV54:CZ58,CN61:CR65)</f>
        <v>0.94879124477636145</v>
      </c>
      <c r="CW61" s="1">
        <f ca="1"/>
        <v>1.2847736910229902E-2</v>
      </c>
      <c r="CX61" s="1">
        <f ca="1"/>
        <v>1.4220027307887382E-2</v>
      </c>
      <c r="CY61" s="1">
        <f ca="1"/>
        <v>1.145210347946932E-2</v>
      </c>
      <c r="CZ61" s="1">
        <f ca="1"/>
        <v>1.2688887526051906E-2</v>
      </c>
    </row>
    <row r="62" spans="1:104">
      <c r="A62" s="11"/>
      <c r="B62" t="s">
        <v>1</v>
      </c>
      <c r="C62" s="1">
        <v>0</v>
      </c>
      <c r="D62" s="1">
        <f ca="1">(1-F62)/3</f>
        <v>0.14157644739032912</v>
      </c>
      <c r="E62" s="1">
        <f ca="1">(1-F62)/3*2</f>
        <v>0.28315289478065825</v>
      </c>
      <c r="F62" s="1">
        <f ca="1">HLOOKUP(A59,Offcn_part!$2:$7,4,0)</f>
        <v>0.57527065782901265</v>
      </c>
      <c r="G62" s="1">
        <v>0</v>
      </c>
      <c r="H62" s="1">
        <v>0</v>
      </c>
      <c r="K62" t="s">
        <v>1</v>
      </c>
      <c r="L62" s="1">
        <f t="shared" ref="L62:L64" ca="1" si="63">IF(TYPE(D62)=1,IF(D62&gt;100%,100%,IF(D62&lt;0,0,D62)),D62)</f>
        <v>0.14157644739032912</v>
      </c>
      <c r="M62" s="1">
        <f t="shared" ca="1" si="59"/>
        <v>0.28315289478065825</v>
      </c>
      <c r="N62" s="1">
        <f t="shared" ca="1" si="59"/>
        <v>0.57527065782901265</v>
      </c>
      <c r="O62" s="1">
        <f t="shared" si="59"/>
        <v>0</v>
      </c>
      <c r="P62" s="1">
        <f t="shared" si="59"/>
        <v>0</v>
      </c>
      <c r="S62" t="s">
        <v>1</v>
      </c>
      <c r="T62" s="1">
        <f t="shared" ref="T62:T64" ca="1" si="64">IFERROR(L62/SUM($L62:$P62),"")</f>
        <v>0.14157644739032912</v>
      </c>
      <c r="U62" s="1">
        <f t="shared" ca="1" si="60"/>
        <v>0.28315289478065825</v>
      </c>
      <c r="V62" s="1">
        <f t="shared" ca="1" si="60"/>
        <v>0.57527065782901265</v>
      </c>
      <c r="W62" s="1">
        <f t="shared" ca="1" si="60"/>
        <v>0</v>
      </c>
      <c r="X62" s="1">
        <f t="shared" ca="1" si="60"/>
        <v>0</v>
      </c>
      <c r="AA62" t="s">
        <v>1</v>
      </c>
      <c r="AB62" s="1">
        <f t="shared" ref="AB62:AB64" ca="1" si="65">IFERROR(T62,"")</f>
        <v>0.14157644739032912</v>
      </c>
      <c r="AC62" s="1">
        <f t="shared" ca="1" si="61"/>
        <v>0.28315289478065825</v>
      </c>
      <c r="AD62" s="1">
        <f t="shared" ca="1" si="61"/>
        <v>0.57527065782901265</v>
      </c>
      <c r="AE62" s="1">
        <f t="shared" ca="1" si="61"/>
        <v>0</v>
      </c>
      <c r="AF62" s="1">
        <f t="shared" ca="1" si="61"/>
        <v>0</v>
      </c>
      <c r="AI62" t="s">
        <v>1</v>
      </c>
      <c r="AJ62" s="1">
        <f ca="1">IF(AB62="","",(SUM(AB62)))</f>
        <v>0.14157644739032912</v>
      </c>
      <c r="AK62" s="1">
        <f ca="1">IFERROR(AC62,"")</f>
        <v>0.28315289478065825</v>
      </c>
      <c r="AL62" s="1">
        <f ca="1">IF(AD62="","",(SUM(AD62:AF62)))</f>
        <v>0.57527065782901265</v>
      </c>
      <c r="AM62" s="1">
        <v>0</v>
      </c>
      <c r="AN62" s="1">
        <v>0</v>
      </c>
      <c r="AP62" s="34">
        <f ca="1">IF(AK62&gt;=MAX(AJ62,AL62),0,(MAX(AJ62,AL62)-AK62)/(2*MAX(AJ62,AL62)+MIN(AJ62,AL62)))</f>
        <v>0.22607673340794604</v>
      </c>
      <c r="AQ62" t="s">
        <v>1</v>
      </c>
      <c r="AR62" s="1">
        <f ca="1">IF(AK62="",AR55,AJ62*(1-$AP62))</f>
        <v>0.10956930663682159</v>
      </c>
      <c r="AS62" s="1">
        <f ca="1">IF(AK62="",AS55,AK62+AJ62*$AP62+AL62*$AP62)</f>
        <v>0.44521534668158924</v>
      </c>
      <c r="AT62" s="1">
        <f ca="1">IF(AK62="",AT55,AL62*(1-$AP62))</f>
        <v>0.44521534668158919</v>
      </c>
      <c r="AU62" s="1">
        <v>0</v>
      </c>
      <c r="AV62" s="1">
        <v>0</v>
      </c>
      <c r="AW62" s="1"/>
      <c r="AY62" t="s">
        <v>1</v>
      </c>
      <c r="AZ62" s="10">
        <f ca="1">_xlfn.NORM.S.INV(IF(AR62=0,0.01%,AR62))</f>
        <v>-1.2288218342946591</v>
      </c>
      <c r="BA62" s="10"/>
      <c r="BB62" s="10">
        <f ca="1">-_xlfn.NORM.S.INV(IF(AT62=0,0.01%,AT62))</f>
        <v>0.13775924701929682</v>
      </c>
      <c r="BC62" s="10"/>
      <c r="BG62" t="s">
        <v>1</v>
      </c>
      <c r="BH62" s="10">
        <f ca="1">AZ62-$AZ$6</f>
        <v>0.40973683829564655</v>
      </c>
      <c r="BI62" s="10"/>
      <c r="BJ62" s="10">
        <f ca="1">BB62-$BB$6</f>
        <v>7.4232922155955477E-2</v>
      </c>
      <c r="BK62" s="10"/>
      <c r="BO62" t="s">
        <v>1</v>
      </c>
      <c r="BP62" s="1">
        <f t="shared" ref="BP62:BP64" ca="1" si="66">AR62</f>
        <v>0.10956930663682159</v>
      </c>
      <c r="BQ62" s="1">
        <f t="shared" ca="1" si="62"/>
        <v>0.44521534668158924</v>
      </c>
      <c r="BR62" s="1">
        <f t="shared" ca="1" si="62"/>
        <v>0.44521534668158919</v>
      </c>
      <c r="BS62" s="1">
        <f t="shared" si="62"/>
        <v>0</v>
      </c>
      <c r="BT62" s="1">
        <f t="shared" si="62"/>
        <v>0</v>
      </c>
      <c r="BW62" t="s">
        <v>1</v>
      </c>
      <c r="BX62" s="1">
        <f ca="1"/>
        <v>0.25794077170378427</v>
      </c>
      <c r="BY62" s="1">
        <f ca="1"/>
        <v>3.1457374581799834E-2</v>
      </c>
      <c r="BZ62" s="1">
        <f ca="1"/>
        <v>5.7156867975601863E-2</v>
      </c>
      <c r="CA62" s="1">
        <f ca="1"/>
        <v>6.9894284410232363E-2</v>
      </c>
      <c r="CB62" s="1">
        <f ca="1"/>
        <v>0.58355070132858156</v>
      </c>
      <c r="CE62" t="s">
        <v>1</v>
      </c>
      <c r="CF62" s="10">
        <f ca="1">MIN($CF$6+CD60,0)</f>
        <v>-1.6921721231565001</v>
      </c>
      <c r="CG62" s="10"/>
      <c r="CH62" s="10">
        <f ca="1">MAX($CH$6+CD60,0)</f>
        <v>9.9128742971468717E-3</v>
      </c>
      <c r="CI62" s="10"/>
      <c r="CJ62" s="10"/>
      <c r="CM62" t="s">
        <v>1</v>
      </c>
      <c r="CN62" s="1">
        <f ca="1">_xlfn.NORM.S.DIST(CF62,1)</f>
        <v>4.5306580041767297E-2</v>
      </c>
      <c r="CO62" s="1">
        <f ca="1">1-CN62-CP62</f>
        <v>0.4586480198690524</v>
      </c>
      <c r="CP62" s="1">
        <f ca="1">_xlfn.NORM.S.DIST(-CH62,1)</f>
        <v>0.49604540008918024</v>
      </c>
      <c r="CQ62" s="1">
        <v>0</v>
      </c>
      <c r="CR62" s="1">
        <v>0</v>
      </c>
      <c r="CU62" t="s">
        <v>1</v>
      </c>
      <c r="CV62" s="1">
        <f ca="1"/>
        <v>8.7675936186989767E-2</v>
      </c>
      <c r="CW62" s="1">
        <f ca="1"/>
        <v>1.1812463753457075E-2</v>
      </c>
      <c r="CX62" s="1">
        <f ca="1"/>
        <v>4.0364065269436422E-2</v>
      </c>
      <c r="CY62" s="1">
        <f ca="1"/>
        <v>9.9706776806974165E-2</v>
      </c>
      <c r="CZ62" s="1">
        <f ca="1"/>
        <v>0.76044075798314248</v>
      </c>
    </row>
    <row r="63" spans="1:104">
      <c r="A63" s="11"/>
      <c r="B63" t="s">
        <v>0</v>
      </c>
      <c r="C63" s="1">
        <v>0</v>
      </c>
      <c r="D63" s="1">
        <v>0</v>
      </c>
      <c r="E63" s="1">
        <f ca="1">(1-G63)/3</f>
        <v>0.33333333333333331</v>
      </c>
      <c r="F63" s="1">
        <f ca="1">(1-G63)/3*2</f>
        <v>0.66666666666666663</v>
      </c>
      <c r="G63" s="1">
        <f ca="1">HLOOKUP(A59,Offcn_part!$2:$7,5,0)</f>
        <v>0</v>
      </c>
      <c r="H63" s="1">
        <v>0</v>
      </c>
      <c r="K63" t="s">
        <v>0</v>
      </c>
      <c r="L63" s="1">
        <f t="shared" si="63"/>
        <v>0</v>
      </c>
      <c r="M63" s="1">
        <f t="shared" ca="1" si="59"/>
        <v>0.33333333333333331</v>
      </c>
      <c r="N63" s="1">
        <f t="shared" ca="1" si="59"/>
        <v>0.66666666666666663</v>
      </c>
      <c r="O63" s="1">
        <f t="shared" ca="1" si="59"/>
        <v>0</v>
      </c>
      <c r="P63" s="1">
        <f t="shared" si="59"/>
        <v>0</v>
      </c>
      <c r="S63" t="s">
        <v>0</v>
      </c>
      <c r="T63" s="1">
        <f t="shared" ca="1" si="64"/>
        <v>0</v>
      </c>
      <c r="U63" s="1">
        <f t="shared" ca="1" si="60"/>
        <v>0.33333333333333331</v>
      </c>
      <c r="V63" s="1">
        <f t="shared" ca="1" si="60"/>
        <v>0.66666666666666663</v>
      </c>
      <c r="W63" s="1">
        <f t="shared" ca="1" si="60"/>
        <v>0</v>
      </c>
      <c r="X63" s="1">
        <f t="shared" ca="1" si="60"/>
        <v>0</v>
      </c>
      <c r="AA63" t="s">
        <v>0</v>
      </c>
      <c r="AB63" s="1">
        <f t="shared" ca="1" si="65"/>
        <v>0</v>
      </c>
      <c r="AC63" s="1">
        <f t="shared" ca="1" si="61"/>
        <v>0.33333333333333331</v>
      </c>
      <c r="AD63" s="1">
        <f t="shared" ca="1" si="61"/>
        <v>0.66666666666666663</v>
      </c>
      <c r="AE63" s="1">
        <f t="shared" ca="1" si="61"/>
        <v>0</v>
      </c>
      <c r="AF63" s="1">
        <f t="shared" ca="1" si="61"/>
        <v>0</v>
      </c>
      <c r="AI63" t="s">
        <v>0</v>
      </c>
      <c r="AJ63" s="1">
        <v>0</v>
      </c>
      <c r="AK63" s="1">
        <f ca="1">IF(AC63="","",(SUM(AB63:AC63)))</f>
        <v>0.33333333333333331</v>
      </c>
      <c r="AL63" s="1">
        <f ca="1">IFERROR(AD63,"")</f>
        <v>0.66666666666666663</v>
      </c>
      <c r="AM63" s="1">
        <f ca="1">IF(AE63="","",(SUM(AE63:AF63)))</f>
        <v>0</v>
      </c>
      <c r="AN63" s="1">
        <v>0</v>
      </c>
      <c r="AP63" s="34">
        <f ca="1">IF(AL63&gt;=MAX(AK63,AM63),0,(MAX(AK63,AM63)-AL63)/(2*MAX(AK63,AM63)+MIN(AK63,AM63)))</f>
        <v>0</v>
      </c>
      <c r="AQ63" t="s">
        <v>0</v>
      </c>
      <c r="AR63" s="1">
        <v>0</v>
      </c>
      <c r="AS63" s="1">
        <f ca="1">IF(AL63="",AS56,AK63*(1-$AP63))</f>
        <v>0.33333333333333331</v>
      </c>
      <c r="AT63" s="1">
        <f ca="1">IF(AL63="",AT56,AL63+AK63*$AP63+AM63*$AP63)</f>
        <v>0.66666666666666663</v>
      </c>
      <c r="AU63" s="1">
        <f ca="1">IF(AL63="",AU56,AM63*(1-$AP63))</f>
        <v>0</v>
      </c>
      <c r="AV63" s="1">
        <v>0</v>
      </c>
      <c r="AW63" s="1"/>
      <c r="AY63" t="s">
        <v>0</v>
      </c>
      <c r="AZ63" s="10"/>
      <c r="BA63" s="10">
        <f ca="1">_xlfn.NORM.S.INV(IF(AS63=0,0.01%,AS63))</f>
        <v>-0.43072729929545767</v>
      </c>
      <c r="BB63" s="10"/>
      <c r="BC63" s="10">
        <f ca="1">-_xlfn.NORM.S.INV(IF(AU63=0,0.01%,AU63))</f>
        <v>3.71901648545568</v>
      </c>
      <c r="BG63" t="s">
        <v>0</v>
      </c>
      <c r="BH63" s="10"/>
      <c r="BI63" s="10">
        <f ca="1">BA63-$BA$7</f>
        <v>1.1265442957143521</v>
      </c>
      <c r="BJ63" s="10"/>
      <c r="BK63" s="10">
        <f ca="1">BC63-$BC$7</f>
        <v>3.6441198980665117</v>
      </c>
      <c r="BO63" t="s">
        <v>0</v>
      </c>
      <c r="BP63" s="1">
        <f t="shared" si="66"/>
        <v>0</v>
      </c>
      <c r="BQ63" s="1">
        <f t="shared" ca="1" si="62"/>
        <v>0.33333333333333331</v>
      </c>
      <c r="BR63" s="1">
        <f t="shared" ca="1" si="62"/>
        <v>0.66666666666666663</v>
      </c>
      <c r="BS63" s="1">
        <f t="shared" ca="1" si="62"/>
        <v>0</v>
      </c>
      <c r="BT63" s="1">
        <f t="shared" si="62"/>
        <v>0</v>
      </c>
      <c r="BW63" t="s">
        <v>0</v>
      </c>
      <c r="BX63" s="1">
        <f ca="1"/>
        <v>3.2309104105656933E-2</v>
      </c>
      <c r="BY63" s="1">
        <f ca="1"/>
        <v>1.3256270982029271E-2</v>
      </c>
      <c r="BZ63" s="1">
        <f ca="1"/>
        <v>2.4968223797898936E-2</v>
      </c>
      <c r="CA63" s="1">
        <f ca="1"/>
        <v>3.9111782352159695E-2</v>
      </c>
      <c r="CB63" s="1">
        <f ca="1"/>
        <v>0.89035461876225519</v>
      </c>
      <c r="CE63" t="s">
        <v>0</v>
      </c>
      <c r="CF63" s="10"/>
      <c r="CG63" s="10">
        <f ca="1">MIN($CG$7+CD60,0)</f>
        <v>-1.6108850455760042</v>
      </c>
      <c r="CH63" s="10"/>
      <c r="CI63" s="10">
        <f ca="1">MAX($CI$7+CD60,0)</f>
        <v>2.1283136822973885E-2</v>
      </c>
      <c r="CJ63" s="10"/>
      <c r="CM63" t="s">
        <v>0</v>
      </c>
      <c r="CN63" s="1">
        <v>0</v>
      </c>
      <c r="CO63" s="1">
        <f ca="1">_xlfn.NORM.S.DIST(CG63,1)</f>
        <v>5.3602390014126984E-2</v>
      </c>
      <c r="CP63" s="1">
        <f ca="1">1-CO63-CQ63</f>
        <v>0.45488771215631718</v>
      </c>
      <c r="CQ63" s="1">
        <f ca="1">_xlfn.NORM.S.DIST(-CI63,1)</f>
        <v>0.49150989782955579</v>
      </c>
      <c r="CR63" s="1">
        <v>0</v>
      </c>
      <c r="CU63" t="s">
        <v>0</v>
      </c>
      <c r="CV63" s="1">
        <f ca="1"/>
        <v>7.6486526460150563E-3</v>
      </c>
      <c r="CW63" s="1">
        <f ca="1"/>
        <v>4.0084184914271365E-3</v>
      </c>
      <c r="CX63" s="1">
        <f ca="1"/>
        <v>1.5513578351792078E-2</v>
      </c>
      <c r="CY63" s="1">
        <f ca="1"/>
        <v>4.5353028168027311E-2</v>
      </c>
      <c r="CZ63" s="1">
        <f ca="1"/>
        <v>0.92747632234273847</v>
      </c>
    </row>
    <row r="64" spans="1:104">
      <c r="A64" s="11"/>
      <c r="B64" t="s">
        <v>42</v>
      </c>
      <c r="C64" s="1">
        <v>0</v>
      </c>
      <c r="D64" s="1">
        <v>0</v>
      </c>
      <c r="E64" s="1">
        <v>0</v>
      </c>
      <c r="F64" s="1">
        <f ca="1">(1-H64)/3</f>
        <v>1.1356399726214902E-2</v>
      </c>
      <c r="G64" s="1">
        <f ca="1">(1-H64)/3*2</f>
        <v>2.2712799452429804E-2</v>
      </c>
      <c r="H64" s="1">
        <f ca="1">MIN(HLOOKUP(A59,Offcn_part!$2:$7,6,0),1)</f>
        <v>0.9659308008213553</v>
      </c>
      <c r="K64" t="s">
        <v>42</v>
      </c>
      <c r="L64" s="1">
        <f t="shared" si="63"/>
        <v>0</v>
      </c>
      <c r="M64" s="1">
        <f t="shared" si="59"/>
        <v>0</v>
      </c>
      <c r="N64" s="1">
        <f t="shared" ca="1" si="59"/>
        <v>1.1356399726214902E-2</v>
      </c>
      <c r="O64" s="1">
        <f t="shared" ca="1" si="59"/>
        <v>2.2712799452429804E-2</v>
      </c>
      <c r="P64" s="1">
        <f t="shared" ca="1" si="59"/>
        <v>0.9659308008213553</v>
      </c>
      <c r="S64" t="s">
        <v>42</v>
      </c>
      <c r="T64" s="1">
        <f t="shared" ca="1" si="64"/>
        <v>0</v>
      </c>
      <c r="U64" s="1">
        <f t="shared" ca="1" si="60"/>
        <v>0</v>
      </c>
      <c r="V64" s="1">
        <f t="shared" ca="1" si="60"/>
        <v>1.1356399726214902E-2</v>
      </c>
      <c r="W64" s="1">
        <f t="shared" ca="1" si="60"/>
        <v>2.2712799452429804E-2</v>
      </c>
      <c r="X64" s="1">
        <f t="shared" ca="1" si="60"/>
        <v>0.9659308008213553</v>
      </c>
      <c r="AA64" t="s">
        <v>42</v>
      </c>
      <c r="AB64" s="1">
        <f t="shared" ca="1" si="65"/>
        <v>0</v>
      </c>
      <c r="AC64" s="1">
        <f t="shared" ca="1" si="61"/>
        <v>0</v>
      </c>
      <c r="AD64" s="1">
        <f t="shared" ca="1" si="61"/>
        <v>1.1356399726214902E-2</v>
      </c>
      <c r="AE64" s="1">
        <f t="shared" ca="1" si="61"/>
        <v>2.2712799452429804E-2</v>
      </c>
      <c r="AF64" s="1">
        <f t="shared" ca="1" si="61"/>
        <v>0.9659308008213553</v>
      </c>
      <c r="AI64" t="s">
        <v>42</v>
      </c>
      <c r="AJ64" s="1">
        <v>0</v>
      </c>
      <c r="AK64" s="1">
        <v>0</v>
      </c>
      <c r="AL64" s="1">
        <f ca="1">IF(AD64="","",(SUM(AB64:AD64)))</f>
        <v>1.1356399726214902E-2</v>
      </c>
      <c r="AM64" s="1">
        <f ca="1">IFERROR(AE64,"")</f>
        <v>2.2712799452429804E-2</v>
      </c>
      <c r="AN64" s="1">
        <f ca="1">IF(AF64="","",(SUM(AF64)))</f>
        <v>0.9659308008213553</v>
      </c>
      <c r="AP64" s="34">
        <f ca="1">IF(AM64&gt;=MAX(AL64,AN64),0,(MAX(AL64,AN64)-AM64)/(2*MAX(AL64,AN64)+MIN(AL64,AN64)))</f>
        <v>0.4853896993052057</v>
      </c>
      <c r="AQ64" t="s">
        <v>42</v>
      </c>
      <c r="AR64" s="1">
        <v>0</v>
      </c>
      <c r="AS64" s="1">
        <v>0</v>
      </c>
      <c r="AT64" s="1">
        <f ca="1">IF(AM64="",AT57,AL64*(1-$AP64))</f>
        <v>5.84412027791773E-3</v>
      </c>
      <c r="AU64" s="1">
        <f ca="1">IF(AM64="",AU57,AM64+AL64*$AP64+AN64*$AP64)</f>
        <v>0.49707793986104115</v>
      </c>
      <c r="AV64" s="1">
        <f ca="1">IF(AM64="",AV57,AN64*(1-$AP64))</f>
        <v>0.4970779398610411</v>
      </c>
      <c r="AW64" s="1"/>
      <c r="AY64" t="s">
        <v>42</v>
      </c>
      <c r="AZ64" s="10"/>
      <c r="BA64" s="10"/>
      <c r="BB64" s="10">
        <f ca="1">_xlfn.NORM.S.INV(IF(AT64=0,0.01%,AT64))</f>
        <v>-2.5214195307085094</v>
      </c>
      <c r="BC64" s="10"/>
      <c r="BD64" s="10">
        <f ca="1">-_xlfn.NORM.S.INV(IF(AV64=0,0.01%,AV64))</f>
        <v>7.3245840573768536E-3</v>
      </c>
      <c r="BG64" t="s">
        <v>42</v>
      </c>
      <c r="BH64" s="10"/>
      <c r="BI64" s="10"/>
      <c r="BJ64" s="10">
        <f ca="1">BB64-$BB$8</f>
        <v>-0.62069048144940941</v>
      </c>
      <c r="BK64" s="10"/>
      <c r="BL64" s="10">
        <f ca="1">BD64-$BD$8</f>
        <v>-2.8614107696782708E-2</v>
      </c>
      <c r="BO64" t="s">
        <v>42</v>
      </c>
      <c r="BP64" s="1">
        <f t="shared" si="66"/>
        <v>0</v>
      </c>
      <c r="BQ64" s="1">
        <f t="shared" si="62"/>
        <v>0</v>
      </c>
      <c r="BR64" s="1">
        <f t="shared" ca="1" si="62"/>
        <v>5.84412027791773E-3</v>
      </c>
      <c r="BS64" s="1">
        <f t="shared" ca="1" si="62"/>
        <v>0.49707793986104115</v>
      </c>
      <c r="BT64" s="1">
        <f t="shared" ca="1" si="62"/>
        <v>0.4970779398610411</v>
      </c>
      <c r="BW64" t="s">
        <v>42</v>
      </c>
      <c r="BX64" s="1">
        <f ca="1"/>
        <v>6.1614398683691729E-4</v>
      </c>
      <c r="BY64" s="1">
        <f ca="1"/>
        <v>1.9780779941025316E-3</v>
      </c>
      <c r="BZ64" s="1">
        <f ca="1"/>
        <v>3.8698954686679976E-3</v>
      </c>
      <c r="CA64" s="1">
        <f ca="1"/>
        <v>8.0715161884144671E-3</v>
      </c>
      <c r="CB64" s="1">
        <f ca="1"/>
        <v>0.98546436636197798</v>
      </c>
      <c r="CE64" t="s">
        <v>42</v>
      </c>
      <c r="CF64" s="10"/>
      <c r="CG64" s="10"/>
      <c r="CH64" s="10">
        <f ca="1">MIN($CH$8+CD60,0)</f>
        <v>-1.9543424998252945</v>
      </c>
      <c r="CI64" s="10"/>
      <c r="CJ64" s="10">
        <f ca="1">MAX($CJ$8+CD60,0)</f>
        <v>0</v>
      </c>
      <c r="CM64" t="s">
        <v>42</v>
      </c>
      <c r="CN64" s="1">
        <v>0</v>
      </c>
      <c r="CO64" s="1">
        <v>0</v>
      </c>
      <c r="CP64" s="1">
        <f ca="1">_xlfn.NORM.S.DIST(CH64,1)</f>
        <v>2.5330362943571719E-2</v>
      </c>
      <c r="CQ64" s="1">
        <f ca="1">1-CP64-CR64</f>
        <v>0.47466963705642828</v>
      </c>
      <c r="CR64" s="1">
        <f ca="1">_xlfn.NORM.S.DIST(-CJ64,1)</f>
        <v>0.5</v>
      </c>
      <c r="CU64" t="s">
        <v>42</v>
      </c>
      <c r="CV64" s="1">
        <f ca="1"/>
        <v>2.6848833960311998E-4</v>
      </c>
      <c r="CW64" s="1">
        <f ca="1"/>
        <v>4.3164632959642409E-4</v>
      </c>
      <c r="CX64" s="1">
        <f ca="1"/>
        <v>1.9902427022116848E-3</v>
      </c>
      <c r="CY64" s="1">
        <f ca="1"/>
        <v>7.7985046733059886E-3</v>
      </c>
      <c r="CZ64" s="1">
        <f ca="1"/>
        <v>0.98951111795528268</v>
      </c>
    </row>
    <row r="65" spans="1:104">
      <c r="BO65" t="s">
        <v>32</v>
      </c>
      <c r="BP65" s="1">
        <v>0</v>
      </c>
      <c r="BQ65" s="1">
        <v>0</v>
      </c>
      <c r="BR65" s="1">
        <v>0</v>
      </c>
      <c r="BS65" s="1">
        <v>0</v>
      </c>
      <c r="BT65" s="1">
        <v>1</v>
      </c>
      <c r="BW65" t="s">
        <v>32</v>
      </c>
      <c r="BX65" s="1">
        <f ca="1"/>
        <v>0</v>
      </c>
      <c r="BY65" s="1">
        <f ca="1"/>
        <v>0</v>
      </c>
      <c r="BZ65" s="1">
        <f ca="1"/>
        <v>0</v>
      </c>
      <c r="CA65" s="1">
        <f ca="1"/>
        <v>0</v>
      </c>
      <c r="CB65" s="1">
        <f ca="1"/>
        <v>1</v>
      </c>
      <c r="CF65" s="1"/>
      <c r="CG65" s="1"/>
      <c r="CH65" s="1"/>
      <c r="CI65" s="1"/>
      <c r="CJ65" s="1"/>
      <c r="CM65" t="s">
        <v>32</v>
      </c>
      <c r="CN65" s="1">
        <v>0</v>
      </c>
      <c r="CO65" s="1">
        <v>0</v>
      </c>
      <c r="CP65" s="1">
        <v>0</v>
      </c>
      <c r="CQ65" s="1">
        <v>0</v>
      </c>
      <c r="CR65" s="1">
        <v>1</v>
      </c>
      <c r="CU65" t="s">
        <v>32</v>
      </c>
      <c r="CV65" s="1">
        <f ca="1"/>
        <v>0</v>
      </c>
      <c r="CW65" s="1">
        <f ca="1"/>
        <v>0</v>
      </c>
      <c r="CX65" s="1">
        <f ca="1"/>
        <v>0</v>
      </c>
      <c r="CY65" s="1">
        <f ca="1"/>
        <v>0</v>
      </c>
      <c r="CZ65" s="1">
        <f ca="1"/>
        <v>1</v>
      </c>
    </row>
    <row r="66" spans="1:104">
      <c r="A66" s="9">
        <f ca="1">IF(RIGHT(A59,2)="12",(VALUE(LEFT(A59,4))+1)*100+1,A59+1)</f>
        <v>202005</v>
      </c>
      <c r="J66" s="9">
        <f ca="1">$A66</f>
        <v>202005</v>
      </c>
      <c r="R66" s="9">
        <f ca="1">$A66</f>
        <v>202005</v>
      </c>
      <c r="Z66" s="9">
        <f ca="1">$A66</f>
        <v>202005</v>
      </c>
      <c r="AH66" s="9">
        <f ca="1">$A66</f>
        <v>202005</v>
      </c>
      <c r="AP66" s="9">
        <f ca="1">$A66</f>
        <v>202005</v>
      </c>
      <c r="AX66" s="9">
        <f ca="1">$A66</f>
        <v>202005</v>
      </c>
      <c r="BF66" s="9">
        <f ca="1">$A66</f>
        <v>202005</v>
      </c>
      <c r="BN66" s="9">
        <f ca="1">$A66</f>
        <v>202005</v>
      </c>
      <c r="BO66" s="9">
        <f>BO59+1</f>
        <v>9</v>
      </c>
      <c r="BV66" s="9">
        <f ca="1">$A66</f>
        <v>202005</v>
      </c>
      <c r="BW66" s="9">
        <f>BW59+1</f>
        <v>9</v>
      </c>
      <c r="CD66" s="9">
        <f ca="1">$A66</f>
        <v>202005</v>
      </c>
      <c r="CE66" s="9">
        <f>CE59+1</f>
        <v>9</v>
      </c>
      <c r="CL66" s="9">
        <f ca="1">$A66</f>
        <v>202005</v>
      </c>
      <c r="CM66" s="9">
        <f>CM59+1</f>
        <v>9</v>
      </c>
      <c r="CT66" s="9">
        <f ca="1">$A66</f>
        <v>202005</v>
      </c>
      <c r="CU66" s="9">
        <f>CU59+1</f>
        <v>9</v>
      </c>
    </row>
    <row r="67" spans="1:104">
      <c r="A67" s="11"/>
      <c r="C67" t="s">
        <v>68</v>
      </c>
      <c r="D67" t="s">
        <v>2</v>
      </c>
      <c r="E67" t="s">
        <v>1</v>
      </c>
      <c r="F67" t="s">
        <v>0</v>
      </c>
      <c r="G67" t="s">
        <v>42</v>
      </c>
      <c r="H67" t="s">
        <v>32</v>
      </c>
      <c r="L67" t="s">
        <v>2</v>
      </c>
      <c r="M67" t="s">
        <v>1</v>
      </c>
      <c r="N67" t="s">
        <v>0</v>
      </c>
      <c r="O67" t="s">
        <v>42</v>
      </c>
      <c r="P67" t="s">
        <v>32</v>
      </c>
      <c r="T67" t="s">
        <v>2</v>
      </c>
      <c r="U67" t="s">
        <v>1</v>
      </c>
      <c r="V67" t="s">
        <v>0</v>
      </c>
      <c r="W67" t="s">
        <v>42</v>
      </c>
      <c r="X67" t="s">
        <v>32</v>
      </c>
      <c r="AB67" t="s">
        <v>2</v>
      </c>
      <c r="AC67" t="s">
        <v>1</v>
      </c>
      <c r="AD67" t="s">
        <v>0</v>
      </c>
      <c r="AE67" t="s">
        <v>42</v>
      </c>
      <c r="AF67" t="s">
        <v>32</v>
      </c>
      <c r="AJ67" t="s">
        <v>2</v>
      </c>
      <c r="AK67" t="s">
        <v>1</v>
      </c>
      <c r="AL67" t="s">
        <v>0</v>
      </c>
      <c r="AM67" t="s">
        <v>42</v>
      </c>
      <c r="AN67" t="s">
        <v>32</v>
      </c>
      <c r="AP67" s="9" t="s">
        <v>72</v>
      </c>
      <c r="AR67" t="s">
        <v>2</v>
      </c>
      <c r="AS67" t="s">
        <v>1</v>
      </c>
      <c r="AT67" t="s">
        <v>0</v>
      </c>
      <c r="AU67" t="s">
        <v>42</v>
      </c>
      <c r="AV67" t="s">
        <v>32</v>
      </c>
      <c r="AZ67" t="s">
        <v>2</v>
      </c>
      <c r="BA67" t="s">
        <v>1</v>
      </c>
      <c r="BB67" t="s">
        <v>0</v>
      </c>
      <c r="BC67" t="s">
        <v>42</v>
      </c>
      <c r="BD67" t="s">
        <v>32</v>
      </c>
      <c r="BG67" s="12">
        <f ca="1">AVERAGE(BH68:BL71)</f>
        <v>0.70398524368994864</v>
      </c>
      <c r="BH67" t="s">
        <v>2</v>
      </c>
      <c r="BI67" t="s">
        <v>1</v>
      </c>
      <c r="BJ67" t="s">
        <v>0</v>
      </c>
      <c r="BK67" t="s">
        <v>42</v>
      </c>
      <c r="BL67" t="s">
        <v>32</v>
      </c>
      <c r="BP67" t="s">
        <v>2</v>
      </c>
      <c r="BQ67" t="s">
        <v>1</v>
      </c>
      <c r="BR67" t="s">
        <v>0</v>
      </c>
      <c r="BS67" t="s">
        <v>42</v>
      </c>
      <c r="BT67" t="s">
        <v>32</v>
      </c>
      <c r="BX67" t="s">
        <v>2</v>
      </c>
      <c r="BY67" t="s">
        <v>1</v>
      </c>
      <c r="BZ67" t="s">
        <v>0</v>
      </c>
      <c r="CA67" t="s">
        <v>42</v>
      </c>
      <c r="CB67" t="s">
        <v>32</v>
      </c>
      <c r="CD67" s="37">
        <f ca="1">VLOOKUP(CD66,regress!B:K,10,0)</f>
        <v>6.4382553311418539E-3</v>
      </c>
      <c r="CF67" t="s">
        <v>2</v>
      </c>
      <c r="CG67" t="s">
        <v>1</v>
      </c>
      <c r="CH67" t="s">
        <v>0</v>
      </c>
      <c r="CI67" t="s">
        <v>42</v>
      </c>
      <c r="CJ67" t="s">
        <v>32</v>
      </c>
      <c r="CN67" t="s">
        <v>2</v>
      </c>
      <c r="CO67" t="s">
        <v>1</v>
      </c>
      <c r="CP67" t="s">
        <v>0</v>
      </c>
      <c r="CQ67" t="s">
        <v>42</v>
      </c>
      <c r="CR67" t="s">
        <v>32</v>
      </c>
      <c r="CV67" t="s">
        <v>2</v>
      </c>
      <c r="CW67" t="s">
        <v>1</v>
      </c>
      <c r="CX67" t="s">
        <v>0</v>
      </c>
      <c r="CY67" t="s">
        <v>42</v>
      </c>
      <c r="CZ67" t="s">
        <v>32</v>
      </c>
    </row>
    <row r="68" spans="1:104">
      <c r="A68" s="11"/>
      <c r="B68" t="s">
        <v>2</v>
      </c>
      <c r="C68" s="1">
        <v>0.05</v>
      </c>
      <c r="D68" s="1">
        <f ca="1">1-C68-E68</f>
        <v>0.94834844953975495</v>
      </c>
      <c r="E68" s="1">
        <f ca="1">HLOOKUP(A66,Offcn_part!$2:$7,3,0)</f>
        <v>1.6515504602450035E-3</v>
      </c>
      <c r="F68" s="1">
        <v>0</v>
      </c>
      <c r="G68" s="1">
        <v>0</v>
      </c>
      <c r="H68" s="1">
        <v>0</v>
      </c>
      <c r="K68" t="s">
        <v>2</v>
      </c>
      <c r="L68" s="1">
        <f ca="1">IF(TYPE(D68)=1,IF(D68&gt;100%,100%,IF(D68&lt;0,0,D68)),D68)</f>
        <v>0.94834844953975495</v>
      </c>
      <c r="M68" s="1">
        <f t="shared" ref="M68:P71" ca="1" si="67">IF(TYPE(E68)=1,IF(E68&gt;100%,100%,IF(E68&lt;0,0,E68)),E68)</f>
        <v>1.6515504602450035E-3</v>
      </c>
      <c r="N68" s="1">
        <f t="shared" si="67"/>
        <v>0</v>
      </c>
      <c r="O68" s="1">
        <f t="shared" si="67"/>
        <v>0</v>
      </c>
      <c r="P68" s="1">
        <f t="shared" si="67"/>
        <v>0</v>
      </c>
      <c r="S68" t="s">
        <v>2</v>
      </c>
      <c r="T68" s="1">
        <f ca="1">IFERROR(L68/SUM($L68:$P68),"")</f>
        <v>0.99826152583132099</v>
      </c>
      <c r="U68" s="1">
        <f t="shared" ref="U68:X71" ca="1" si="68">IFERROR(M68/SUM($L68:$P68),"")</f>
        <v>1.7384741686789511E-3</v>
      </c>
      <c r="V68" s="1">
        <f t="shared" ca="1" si="68"/>
        <v>0</v>
      </c>
      <c r="W68" s="1">
        <f t="shared" ca="1" si="68"/>
        <v>0</v>
      </c>
      <c r="X68" s="1">
        <f t="shared" ca="1" si="68"/>
        <v>0</v>
      </c>
      <c r="AA68" t="s">
        <v>2</v>
      </c>
      <c r="AB68" s="1">
        <f ca="1">IFERROR(T68,"")</f>
        <v>0.99826152583132099</v>
      </c>
      <c r="AC68" s="1">
        <f t="shared" ref="AC68:AF71" ca="1" si="69">IFERROR(U68,"")</f>
        <v>1.7384741686789511E-3</v>
      </c>
      <c r="AD68" s="1">
        <f t="shared" ca="1" si="69"/>
        <v>0</v>
      </c>
      <c r="AE68" s="1">
        <f t="shared" ca="1" si="69"/>
        <v>0</v>
      </c>
      <c r="AF68" s="1">
        <f t="shared" ca="1" si="69"/>
        <v>0</v>
      </c>
      <c r="AI68" t="s">
        <v>2</v>
      </c>
      <c r="AJ68" s="1">
        <f ca="1">IFERROR(AB68,"")</f>
        <v>0.99826152583132099</v>
      </c>
      <c r="AK68" s="1">
        <f ca="1">IF(AC68="","",SUM(AC68:AF68))</f>
        <v>1.7384741686789511E-3</v>
      </c>
      <c r="AL68" s="1">
        <v>0</v>
      </c>
      <c r="AM68" s="1">
        <v>0</v>
      </c>
      <c r="AN68" s="1">
        <v>0</v>
      </c>
      <c r="AQ68" t="s">
        <v>2</v>
      </c>
      <c r="AR68" s="1">
        <f ca="1">IF(AJ68="",AR61,MAX(AJ68,50%))</f>
        <v>0.99826152583132099</v>
      </c>
      <c r="AS68" s="1">
        <f ca="1">IF(AK68="",AS61,MIN(AK68,50%))</f>
        <v>1.7384741686789511E-3</v>
      </c>
      <c r="AT68" s="1">
        <v>0</v>
      </c>
      <c r="AU68" s="1">
        <v>0</v>
      </c>
      <c r="AV68" s="1">
        <v>0</v>
      </c>
      <c r="AW68" s="1"/>
      <c r="AY68" t="s">
        <v>2</v>
      </c>
      <c r="AZ68" s="10"/>
      <c r="BA68" s="10">
        <f ca="1">-_xlfn.NORM.S.INV(IF(AS68=0,0.01%,AS68))</f>
        <v>2.9220866150098734</v>
      </c>
      <c r="BB68" s="10"/>
      <c r="BC68" s="10"/>
      <c r="BG68" t="s">
        <v>2</v>
      </c>
      <c r="BH68" s="10"/>
      <c r="BI68" s="10">
        <f ca="1">BA68-$BA$5</f>
        <v>0.32256734074336624</v>
      </c>
      <c r="BJ68" s="10"/>
      <c r="BK68" s="10"/>
      <c r="BO68" t="s">
        <v>2</v>
      </c>
      <c r="BP68" s="1">
        <f ca="1">AR68</f>
        <v>0.99826152583132099</v>
      </c>
      <c r="BQ68" s="1">
        <f t="shared" ref="BQ68:BT71" ca="1" si="70">AS68</f>
        <v>1.7384741686789511E-3</v>
      </c>
      <c r="BR68" s="1">
        <f t="shared" si="70"/>
        <v>0</v>
      </c>
      <c r="BS68" s="1">
        <f t="shared" si="70"/>
        <v>0</v>
      </c>
      <c r="BT68" s="1">
        <f t="shared" si="70"/>
        <v>0</v>
      </c>
      <c r="BW68" t="s">
        <v>2</v>
      </c>
      <c r="BX68" s="1" cm="1">
        <f t="array" aca="1" ref="BX68:CB72" ca="1">MMULT(BX61:CB65,BP68:BT72)</f>
        <v>0.95994075977046234</v>
      </c>
      <c r="BY68" s="1">
        <f ca="1"/>
        <v>7.9435600554959261E-3</v>
      </c>
      <c r="BZ68" s="1">
        <f ca="1"/>
        <v>9.4947444307339514E-3</v>
      </c>
      <c r="CA68" s="1">
        <f ca="1"/>
        <v>2.4708493061839885E-3</v>
      </c>
      <c r="CB68" s="1">
        <f ca="1"/>
        <v>2.0150086437123883E-2</v>
      </c>
      <c r="CE68" t="s">
        <v>2</v>
      </c>
      <c r="CF68" s="10"/>
      <c r="CG68" s="10">
        <f ca="1">MAX($CG$5+CD67,0)</f>
        <v>2.6059575295976489</v>
      </c>
      <c r="CH68" s="10"/>
      <c r="CI68" s="10"/>
      <c r="CJ68" s="10"/>
      <c r="CM68" t="s">
        <v>2</v>
      </c>
      <c r="CN68" s="1">
        <f ca="1">1-CO68</f>
        <v>0.99541910895215557</v>
      </c>
      <c r="CO68" s="1">
        <f ca="1">_xlfn.NORM.S.DIST(-CG68,1)</f>
        <v>4.580891047844469E-3</v>
      </c>
      <c r="CP68" s="1">
        <v>0</v>
      </c>
      <c r="CQ68" s="1">
        <v>0</v>
      </c>
      <c r="CR68" s="1">
        <v>0</v>
      </c>
      <c r="CU68" t="s">
        <v>2</v>
      </c>
      <c r="CV68" s="1" cm="1">
        <f t="array" aca="1" ref="CV68:CZ72" ca="1">MMULT(CV61:CZ65,CN68:CR72)</f>
        <v>0.9451043720292589</v>
      </c>
      <c r="CW68" s="1">
        <f ca="1"/>
        <v>1.1328949322126206E-2</v>
      </c>
      <c r="CX68" s="1">
        <f ca="1"/>
        <v>1.3109754358722277E-2</v>
      </c>
      <c r="CY68" s="1">
        <f ca="1"/>
        <v>1.2235535848891459E-2</v>
      </c>
      <c r="CZ68" s="1">
        <f ca="1"/>
        <v>1.8221388441001105E-2</v>
      </c>
    </row>
    <row r="69" spans="1:104">
      <c r="A69" s="11"/>
      <c r="B69" t="s">
        <v>1</v>
      </c>
      <c r="C69" s="1">
        <v>0</v>
      </c>
      <c r="D69" s="1" t="e">
        <f ca="1">(1-F69)/3</f>
        <v>#VALUE!</v>
      </c>
      <c r="E69" s="1" t="e">
        <f ca="1">(1-F69)/3*2</f>
        <v>#VALUE!</v>
      </c>
      <c r="F69" s="1" t="str">
        <f ca="1">HLOOKUP(A66,Offcn_part!$2:$7,4,0)</f>
        <v/>
      </c>
      <c r="G69" s="1">
        <v>0</v>
      </c>
      <c r="H69" s="1">
        <v>0</v>
      </c>
      <c r="K69" t="s">
        <v>1</v>
      </c>
      <c r="L69" s="1" t="e">
        <f t="shared" ref="L69:L71" ca="1" si="71">IF(TYPE(D69)=1,IF(D69&gt;100%,100%,IF(D69&lt;0,0,D69)),D69)</f>
        <v>#VALUE!</v>
      </c>
      <c r="M69" s="1" t="e">
        <f t="shared" ca="1" si="67"/>
        <v>#VALUE!</v>
      </c>
      <c r="N69" s="1" t="str">
        <f t="shared" ca="1" si="67"/>
        <v/>
      </c>
      <c r="O69" s="1">
        <f t="shared" si="67"/>
        <v>0</v>
      </c>
      <c r="P69" s="1">
        <f t="shared" si="67"/>
        <v>0</v>
      </c>
      <c r="S69" t="s">
        <v>1</v>
      </c>
      <c r="T69" s="1" t="str">
        <f t="shared" ref="T69:T71" ca="1" si="72">IFERROR(L69/SUM($L69:$P69),"")</f>
        <v/>
      </c>
      <c r="U69" s="1" t="str">
        <f t="shared" ca="1" si="68"/>
        <v/>
      </c>
      <c r="V69" s="1" t="str">
        <f t="shared" ca="1" si="68"/>
        <v/>
      </c>
      <c r="W69" s="1" t="str">
        <f t="shared" ca="1" si="68"/>
        <v/>
      </c>
      <c r="X69" s="1" t="str">
        <f t="shared" ca="1" si="68"/>
        <v/>
      </c>
      <c r="AA69" t="s">
        <v>1</v>
      </c>
      <c r="AB69" s="1" t="str">
        <f t="shared" ref="AB69:AB71" ca="1" si="73">IFERROR(T69,"")</f>
        <v/>
      </c>
      <c r="AC69" s="1" t="str">
        <f t="shared" ca="1" si="69"/>
        <v/>
      </c>
      <c r="AD69" s="1" t="str">
        <f t="shared" ca="1" si="69"/>
        <v/>
      </c>
      <c r="AE69" s="1" t="str">
        <f t="shared" ca="1" si="69"/>
        <v/>
      </c>
      <c r="AF69" s="1" t="str">
        <f t="shared" ca="1" si="69"/>
        <v/>
      </c>
      <c r="AI69" t="s">
        <v>1</v>
      </c>
      <c r="AJ69" s="1" t="str">
        <f ca="1">IF(AB69="","",(SUM(AB69)))</f>
        <v/>
      </c>
      <c r="AK69" s="1" t="str">
        <f ca="1">IFERROR(AC69,"")</f>
        <v/>
      </c>
      <c r="AL69" s="1" t="str">
        <f ca="1">IF(AD69="","",(SUM(AD69:AF69)))</f>
        <v/>
      </c>
      <c r="AM69" s="1">
        <v>0</v>
      </c>
      <c r="AN69" s="1">
        <v>0</v>
      </c>
      <c r="AP69" s="34">
        <f ca="1">IF(AK69&gt;=MAX(AJ69,AL69),0,(MAX(AJ69,AL69)-AK69)/(2*MAX(AJ69,AL69)+MIN(AJ69,AL69)))</f>
        <v>0</v>
      </c>
      <c r="AQ69" t="s">
        <v>1</v>
      </c>
      <c r="AR69" s="1">
        <f ca="1">IF(AK69="",AR62,AJ69*(1-$AP69))</f>
        <v>0.10956930663682159</v>
      </c>
      <c r="AS69" s="1">
        <f ca="1">IF(AK69="",AS62,AK69+AJ69*$AP69+AL69*$AP69)</f>
        <v>0.44521534668158924</v>
      </c>
      <c r="AT69" s="1">
        <f ca="1">IF(AK69="",AT62,AL69*(1-$AP69))</f>
        <v>0.44521534668158919</v>
      </c>
      <c r="AU69" s="1">
        <v>0</v>
      </c>
      <c r="AV69" s="1">
        <v>0</v>
      </c>
      <c r="AW69" s="1"/>
      <c r="AY69" t="s">
        <v>1</v>
      </c>
      <c r="AZ69" s="10">
        <f ca="1">_xlfn.NORM.S.INV(IF(AR69=0,0.01%,AR69))</f>
        <v>-1.2288218342946591</v>
      </c>
      <c r="BA69" s="10"/>
      <c r="BB69" s="10">
        <f ca="1">-_xlfn.NORM.S.INV(IF(AT69=0,0.01%,AT69))</f>
        <v>0.13775924701929682</v>
      </c>
      <c r="BC69" s="10"/>
      <c r="BG69" t="s">
        <v>1</v>
      </c>
      <c r="BH69" s="10">
        <f ca="1">AZ69-$AZ$6</f>
        <v>0.40973683829564655</v>
      </c>
      <c r="BI69" s="10"/>
      <c r="BJ69" s="10">
        <f ca="1">BB69-$BB$6</f>
        <v>7.4232922155955477E-2</v>
      </c>
      <c r="BK69" s="10"/>
      <c r="BO69" t="s">
        <v>1</v>
      </c>
      <c r="BP69" s="1">
        <f t="shared" ref="BP69:BP71" ca="1" si="74">AR69</f>
        <v>0.10956930663682159</v>
      </c>
      <c r="BQ69" s="1">
        <f t="shared" ca="1" si="70"/>
        <v>0.44521534668158924</v>
      </c>
      <c r="BR69" s="1">
        <f t="shared" ca="1" si="70"/>
        <v>0.44521534668158919</v>
      </c>
      <c r="BS69" s="1">
        <f t="shared" si="70"/>
        <v>0</v>
      </c>
      <c r="BT69" s="1">
        <f t="shared" si="70"/>
        <v>0</v>
      </c>
      <c r="BW69" t="s">
        <v>1</v>
      </c>
      <c r="BX69" s="1">
        <f ca="1"/>
        <v>0.26093911105667073</v>
      </c>
      <c r="BY69" s="1">
        <f ca="1"/>
        <v>3.350601862398539E-2</v>
      </c>
      <c r="BZ69" s="1">
        <f ca="1"/>
        <v>5.2518355185362249E-2</v>
      </c>
      <c r="CA69" s="1">
        <f ca="1"/>
        <v>3.4742906902699988E-2</v>
      </c>
      <c r="CB69" s="1">
        <f ca="1"/>
        <v>0.61829360823128154</v>
      </c>
      <c r="CE69" t="s">
        <v>1</v>
      </c>
      <c r="CF69" s="10">
        <f ca="1">MIN($CF$6+CD67,0)</f>
        <v>-1.6321204172591637</v>
      </c>
      <c r="CG69" s="10"/>
      <c r="CH69" s="10">
        <f ca="1">MAX($CH$6+CD67,0)</f>
        <v>6.9964580194483192E-2</v>
      </c>
      <c r="CI69" s="10"/>
      <c r="CJ69" s="10"/>
      <c r="CM69" t="s">
        <v>1</v>
      </c>
      <c r="CN69" s="1">
        <f ca="1">_xlfn.NORM.S.DIST(CF69,1)</f>
        <v>5.1327060709161564E-2</v>
      </c>
      <c r="CO69" s="1">
        <f ca="1">1-CN69-CP69</f>
        <v>0.47656201357315126</v>
      </c>
      <c r="CP69" s="1">
        <f ca="1">_xlfn.NORM.S.DIST(-CH69,1)</f>
        <v>0.47211092571768715</v>
      </c>
      <c r="CQ69" s="1">
        <v>0</v>
      </c>
      <c r="CR69" s="1">
        <v>0</v>
      </c>
      <c r="CU69" t="s">
        <v>1</v>
      </c>
      <c r="CV69" s="1">
        <f ca="1"/>
        <v>8.7880601319997864E-2</v>
      </c>
      <c r="CW69" s="1">
        <f ca="1"/>
        <v>8.4718533186198212E-3</v>
      </c>
      <c r="CX69" s="1">
        <f ca="1"/>
        <v>2.7527055086111196E-2</v>
      </c>
      <c r="CY69" s="1">
        <f ca="1"/>
        <v>6.7511477883657023E-2</v>
      </c>
      <c r="CZ69" s="1">
        <f ca="1"/>
        <v>0.80860901239161398</v>
      </c>
    </row>
    <row r="70" spans="1:104">
      <c r="A70" s="11"/>
      <c r="B70" t="s">
        <v>0</v>
      </c>
      <c r="C70" s="1">
        <v>0</v>
      </c>
      <c r="D70" s="1">
        <v>0</v>
      </c>
      <c r="E70" s="1">
        <f ca="1">(1-G70)/3</f>
        <v>0.33333333333333331</v>
      </c>
      <c r="F70" s="1">
        <f ca="1">(1-G70)/3*2</f>
        <v>0.66666666666666663</v>
      </c>
      <c r="G70" s="1">
        <f ca="1">HLOOKUP(A66,Offcn_part!$2:$7,5,0)</f>
        <v>0</v>
      </c>
      <c r="H70" s="1">
        <v>0</v>
      </c>
      <c r="K70" t="s">
        <v>0</v>
      </c>
      <c r="L70" s="1">
        <f t="shared" si="71"/>
        <v>0</v>
      </c>
      <c r="M70" s="1">
        <f t="shared" ca="1" si="67"/>
        <v>0.33333333333333331</v>
      </c>
      <c r="N70" s="1">
        <f t="shared" ca="1" si="67"/>
        <v>0.66666666666666663</v>
      </c>
      <c r="O70" s="1">
        <f t="shared" ca="1" si="67"/>
        <v>0</v>
      </c>
      <c r="P70" s="1">
        <f t="shared" si="67"/>
        <v>0</v>
      </c>
      <c r="S70" t="s">
        <v>0</v>
      </c>
      <c r="T70" s="1">
        <f t="shared" ca="1" si="72"/>
        <v>0</v>
      </c>
      <c r="U70" s="1">
        <f t="shared" ca="1" si="68"/>
        <v>0.33333333333333331</v>
      </c>
      <c r="V70" s="1">
        <f t="shared" ca="1" si="68"/>
        <v>0.66666666666666663</v>
      </c>
      <c r="W70" s="1">
        <f t="shared" ca="1" si="68"/>
        <v>0</v>
      </c>
      <c r="X70" s="1">
        <f t="shared" ca="1" si="68"/>
        <v>0</v>
      </c>
      <c r="AA70" t="s">
        <v>0</v>
      </c>
      <c r="AB70" s="1">
        <f t="shared" ca="1" si="73"/>
        <v>0</v>
      </c>
      <c r="AC70" s="1">
        <f t="shared" ca="1" si="69"/>
        <v>0.33333333333333331</v>
      </c>
      <c r="AD70" s="1">
        <f t="shared" ca="1" si="69"/>
        <v>0.66666666666666663</v>
      </c>
      <c r="AE70" s="1">
        <f t="shared" ca="1" si="69"/>
        <v>0</v>
      </c>
      <c r="AF70" s="1">
        <f t="shared" ca="1" si="69"/>
        <v>0</v>
      </c>
      <c r="AI70" t="s">
        <v>0</v>
      </c>
      <c r="AJ70" s="1">
        <v>0</v>
      </c>
      <c r="AK70" s="1">
        <f ca="1">IF(AC70="","",(SUM(AB70:AC70)))</f>
        <v>0.33333333333333331</v>
      </c>
      <c r="AL70" s="1">
        <f ca="1">IFERROR(AD70,"")</f>
        <v>0.66666666666666663</v>
      </c>
      <c r="AM70" s="1">
        <f ca="1">IF(AE70="","",(SUM(AE70:AF70)))</f>
        <v>0</v>
      </c>
      <c r="AN70" s="1">
        <v>0</v>
      </c>
      <c r="AP70" s="34">
        <f ca="1">IF(AL70&gt;=MAX(AK70,AM70),0,(MAX(AK70,AM70)-AL70)/(2*MAX(AK70,AM70)+MIN(AK70,AM70)))</f>
        <v>0</v>
      </c>
      <c r="AQ70" t="s">
        <v>0</v>
      </c>
      <c r="AR70" s="1">
        <v>0</v>
      </c>
      <c r="AS70" s="1">
        <f ca="1">IF(AL70="",AS63,AK70*(1-$AP70))</f>
        <v>0.33333333333333331</v>
      </c>
      <c r="AT70" s="1">
        <f ca="1">IF(AL70="",AT63,AL70+AK70*$AP70+AM70*$AP70)</f>
        <v>0.66666666666666663</v>
      </c>
      <c r="AU70" s="1">
        <f ca="1">IF(AL70="",AU63,AM70*(1-$AP70))</f>
        <v>0</v>
      </c>
      <c r="AV70" s="1">
        <v>0</v>
      </c>
      <c r="AW70" s="1"/>
      <c r="AY70" t="s">
        <v>0</v>
      </c>
      <c r="AZ70" s="10"/>
      <c r="BA70" s="10">
        <f ca="1">_xlfn.NORM.S.INV(IF(AS70=0,0.01%,AS70))</f>
        <v>-0.43072729929545767</v>
      </c>
      <c r="BB70" s="10"/>
      <c r="BC70" s="10">
        <f ca="1">-_xlfn.NORM.S.INV(IF(AU70=0,0.01%,AU70))</f>
        <v>3.71901648545568</v>
      </c>
      <c r="BG70" t="s">
        <v>0</v>
      </c>
      <c r="BH70" s="10"/>
      <c r="BI70" s="10">
        <f ca="1">BA70-$BA$7</f>
        <v>1.1265442957143521</v>
      </c>
      <c r="BJ70" s="10"/>
      <c r="BK70" s="10">
        <f ca="1">BC70-$BC$7</f>
        <v>3.6441198980665117</v>
      </c>
      <c r="BO70" t="s">
        <v>0</v>
      </c>
      <c r="BP70" s="1">
        <f t="shared" si="74"/>
        <v>0</v>
      </c>
      <c r="BQ70" s="1">
        <f t="shared" ca="1" si="70"/>
        <v>0.33333333333333331</v>
      </c>
      <c r="BR70" s="1">
        <f t="shared" ca="1" si="70"/>
        <v>0.66666666666666663</v>
      </c>
      <c r="BS70" s="1">
        <f t="shared" ca="1" si="70"/>
        <v>0</v>
      </c>
      <c r="BT70" s="1">
        <f t="shared" si="70"/>
        <v>0</v>
      </c>
      <c r="BW70" t="s">
        <v>0</v>
      </c>
      <c r="BX70" s="1">
        <f ca="1"/>
        <v>3.3705415982846855E-2</v>
      </c>
      <c r="BY70" s="1">
        <f ca="1"/>
        <v>1.4280805089836408E-2</v>
      </c>
      <c r="BZ70" s="1">
        <f ca="1"/>
        <v>2.2775951773251635E-2</v>
      </c>
      <c r="CA70" s="1">
        <f ca="1"/>
        <v>1.9441604195904967E-2</v>
      </c>
      <c r="CB70" s="1">
        <f ca="1"/>
        <v>0.90979622295816021</v>
      </c>
      <c r="CE70" t="s">
        <v>0</v>
      </c>
      <c r="CF70" s="10"/>
      <c r="CG70" s="10">
        <f ca="1">MIN($CG$7+CD67,0)</f>
        <v>-1.5508333396786678</v>
      </c>
      <c r="CH70" s="10"/>
      <c r="CI70" s="10">
        <f ca="1">MAX($CI$7+CD67,0)</f>
        <v>8.1334842720310205E-2</v>
      </c>
      <c r="CJ70" s="10"/>
      <c r="CM70" t="s">
        <v>0</v>
      </c>
      <c r="CN70" s="1">
        <v>0</v>
      </c>
      <c r="CO70" s="1">
        <f ca="1">_xlfn.NORM.S.DIST(CG70,1)</f>
        <v>6.0470814312905512E-2</v>
      </c>
      <c r="CP70" s="1">
        <f ca="1">1-CO70-CQ70</f>
        <v>0.47194135304361701</v>
      </c>
      <c r="CQ70" s="1">
        <f ca="1">_xlfn.NORM.S.DIST(-CI70,1)</f>
        <v>0.46758783264347753</v>
      </c>
      <c r="CR70" s="1">
        <v>0</v>
      </c>
      <c r="CU70" t="s">
        <v>0</v>
      </c>
      <c r="CV70" s="1">
        <f ca="1"/>
        <v>7.819355340838061E-3</v>
      </c>
      <c r="CW70" s="1">
        <f ca="1"/>
        <v>2.8834163477925012E-3</v>
      </c>
      <c r="CX70" s="1">
        <f ca="1"/>
        <v>1.0533382547387943E-2</v>
      </c>
      <c r="CY70" s="1">
        <f ca="1"/>
        <v>2.937751620858077E-2</v>
      </c>
      <c r="CZ70" s="1">
        <f ca="1"/>
        <v>0.94938632955540081</v>
      </c>
    </row>
    <row r="71" spans="1:104">
      <c r="A71" s="11"/>
      <c r="B71" t="s">
        <v>42</v>
      </c>
      <c r="C71" s="1">
        <v>0</v>
      </c>
      <c r="D71" s="1">
        <v>0</v>
      </c>
      <c r="E71" s="1">
        <v>0</v>
      </c>
      <c r="F71" s="1" t="e">
        <f ca="1">(1-H71)/3</f>
        <v>#VALUE!</v>
      </c>
      <c r="G71" s="1" t="e">
        <f ca="1">(1-H71)/3*2</f>
        <v>#VALUE!</v>
      </c>
      <c r="H71" s="1" t="e">
        <f ca="1">MIN(HLOOKUP(A66,Offcn_part!$2:$7,6,0),1)</f>
        <v>#VALUE!</v>
      </c>
      <c r="K71" t="s">
        <v>42</v>
      </c>
      <c r="L71" s="1">
        <f t="shared" si="71"/>
        <v>0</v>
      </c>
      <c r="M71" s="1">
        <f t="shared" si="67"/>
        <v>0</v>
      </c>
      <c r="N71" s="1" t="e">
        <f t="shared" ca="1" si="67"/>
        <v>#VALUE!</v>
      </c>
      <c r="O71" s="1" t="e">
        <f t="shared" ca="1" si="67"/>
        <v>#VALUE!</v>
      </c>
      <c r="P71" s="1" t="e">
        <f t="shared" ca="1" si="67"/>
        <v>#VALUE!</v>
      </c>
      <c r="S71" t="s">
        <v>42</v>
      </c>
      <c r="T71" s="1" t="str">
        <f t="shared" ca="1" si="72"/>
        <v/>
      </c>
      <c r="U71" s="1" t="str">
        <f t="shared" ca="1" si="68"/>
        <v/>
      </c>
      <c r="V71" s="1" t="str">
        <f t="shared" ca="1" si="68"/>
        <v/>
      </c>
      <c r="W71" s="1" t="str">
        <f t="shared" ca="1" si="68"/>
        <v/>
      </c>
      <c r="X71" s="1" t="str">
        <f t="shared" ca="1" si="68"/>
        <v/>
      </c>
      <c r="AA71" t="s">
        <v>42</v>
      </c>
      <c r="AB71" s="1" t="str">
        <f t="shared" ca="1" si="73"/>
        <v/>
      </c>
      <c r="AC71" s="1" t="str">
        <f t="shared" ca="1" si="69"/>
        <v/>
      </c>
      <c r="AD71" s="1" t="str">
        <f t="shared" ca="1" si="69"/>
        <v/>
      </c>
      <c r="AE71" s="1" t="str">
        <f t="shared" ca="1" si="69"/>
        <v/>
      </c>
      <c r="AF71" s="1" t="str">
        <f t="shared" ca="1" si="69"/>
        <v/>
      </c>
      <c r="AI71" t="s">
        <v>42</v>
      </c>
      <c r="AJ71" s="1">
        <v>0</v>
      </c>
      <c r="AK71" s="1">
        <v>0</v>
      </c>
      <c r="AL71" s="1" t="str">
        <f ca="1">IF(AD71="","",(SUM(AB71:AD71)))</f>
        <v/>
      </c>
      <c r="AM71" s="1" t="str">
        <f ca="1">IFERROR(AE71,"")</f>
        <v/>
      </c>
      <c r="AN71" s="1" t="str">
        <f ca="1">IF(AF71="","",(SUM(AF71)))</f>
        <v/>
      </c>
      <c r="AP71" s="34">
        <f ca="1">IF(AM71&gt;=MAX(AL71,AN71),0,(MAX(AL71,AN71)-AM71)/(2*MAX(AL71,AN71)+MIN(AL71,AN71)))</f>
        <v>0</v>
      </c>
      <c r="AQ71" t="s">
        <v>42</v>
      </c>
      <c r="AR71" s="1">
        <v>0</v>
      </c>
      <c r="AS71" s="1">
        <v>0</v>
      </c>
      <c r="AT71" s="1">
        <f ca="1">IF(AM71="",AT64,AL71*(1-$AP71))</f>
        <v>5.84412027791773E-3</v>
      </c>
      <c r="AU71" s="1">
        <f ca="1">IF(AM71="",AU64,AM71+AL71*$AP71+AN71*$AP71)</f>
        <v>0.49707793986104115</v>
      </c>
      <c r="AV71" s="1">
        <f ca="1">IF(AM71="",AV64,AN71*(1-$AP71))</f>
        <v>0.4970779398610411</v>
      </c>
      <c r="AW71" s="1"/>
      <c r="AY71" t="s">
        <v>42</v>
      </c>
      <c r="AZ71" s="10"/>
      <c r="BA71" s="10"/>
      <c r="BB71" s="10">
        <f ca="1">_xlfn.NORM.S.INV(IF(AT71=0,0.01%,AT71))</f>
        <v>-2.5214195307085094</v>
      </c>
      <c r="BC71" s="10"/>
      <c r="BD71" s="10">
        <f ca="1">-_xlfn.NORM.S.INV(IF(AV71=0,0.01%,AV71))</f>
        <v>7.3245840573768536E-3</v>
      </c>
      <c r="BG71" t="s">
        <v>42</v>
      </c>
      <c r="BH71" s="10"/>
      <c r="BI71" s="10"/>
      <c r="BJ71" s="10">
        <f ca="1">BB71-$BB$8</f>
        <v>-0.62069048144940941</v>
      </c>
      <c r="BK71" s="10"/>
      <c r="BL71" s="10">
        <f ca="1">BD71-$BD$8</f>
        <v>-2.8614107696782708E-2</v>
      </c>
      <c r="BO71" t="s">
        <v>42</v>
      </c>
      <c r="BP71" s="1">
        <f t="shared" si="74"/>
        <v>0</v>
      </c>
      <c r="BQ71" s="1">
        <f t="shared" si="70"/>
        <v>0</v>
      </c>
      <c r="BR71" s="1">
        <f t="shared" ca="1" si="70"/>
        <v>5.84412027791773E-3</v>
      </c>
      <c r="BS71" s="1">
        <f t="shared" ca="1" si="70"/>
        <v>0.49707793986104115</v>
      </c>
      <c r="BT71" s="1">
        <f t="shared" ca="1" si="70"/>
        <v>0.4970779398610411</v>
      </c>
      <c r="BW71" t="s">
        <v>42</v>
      </c>
      <c r="BX71" s="1">
        <f ca="1"/>
        <v>8.3180947071898373E-4</v>
      </c>
      <c r="BY71" s="1">
        <f ca="1"/>
        <v>2.1717069865355501E-3</v>
      </c>
      <c r="BZ71" s="1">
        <f ca="1"/>
        <v>3.507771903783167E-3</v>
      </c>
      <c r="CA71" s="1">
        <f ca="1"/>
        <v>4.0121726384921069E-3</v>
      </c>
      <c r="CB71" s="1">
        <f ca="1"/>
        <v>0.98947653900047006</v>
      </c>
      <c r="CE71" t="s">
        <v>42</v>
      </c>
      <c r="CF71" s="10"/>
      <c r="CG71" s="10"/>
      <c r="CH71" s="10">
        <f ca="1">MIN($CH$8+CD67,0)</f>
        <v>-1.8942907939279581</v>
      </c>
      <c r="CI71" s="10"/>
      <c r="CJ71" s="10">
        <f ca="1">MAX($CJ$8+CD67,0)</f>
        <v>4.2376947085301417E-2</v>
      </c>
      <c r="CM71" t="s">
        <v>42</v>
      </c>
      <c r="CN71" s="1">
        <v>0</v>
      </c>
      <c r="CO71" s="1">
        <v>0</v>
      </c>
      <c r="CP71" s="1">
        <f ca="1">_xlfn.NORM.S.DIST(CH71,1)</f>
        <v>2.9093211151304175E-2</v>
      </c>
      <c r="CQ71" s="1">
        <f ca="1">1-CP71-CR71</f>
        <v>0.48780768614956704</v>
      </c>
      <c r="CR71" s="1">
        <f ca="1">_xlfn.NORM.S.DIST(-CJ71,1)</f>
        <v>0.48309910269912881</v>
      </c>
      <c r="CU71" t="s">
        <v>42</v>
      </c>
      <c r="CV71" s="1">
        <f ca="1"/>
        <v>2.8941356113586382E-4</v>
      </c>
      <c r="CW71" s="1">
        <f ca="1"/>
        <v>3.2728775669832862E-4</v>
      </c>
      <c r="CX71" s="1">
        <f ca="1"/>
        <v>1.3699463251403002E-3</v>
      </c>
      <c r="CY71" s="1">
        <f ca="1"/>
        <v>4.7347837916736392E-3</v>
      </c>
      <c r="CZ71" s="1">
        <f ca="1"/>
        <v>0.99327856856535179</v>
      </c>
    </row>
    <row r="72" spans="1:104">
      <c r="BO72" t="s">
        <v>32</v>
      </c>
      <c r="BP72" s="1">
        <v>0</v>
      </c>
      <c r="BQ72" s="1">
        <v>0</v>
      </c>
      <c r="BR72" s="1">
        <v>0</v>
      </c>
      <c r="BS72" s="1">
        <v>0</v>
      </c>
      <c r="BT72" s="1">
        <v>1</v>
      </c>
      <c r="BW72" t="s">
        <v>32</v>
      </c>
      <c r="BX72" s="1">
        <f ca="1"/>
        <v>0</v>
      </c>
      <c r="BY72" s="1">
        <f ca="1"/>
        <v>0</v>
      </c>
      <c r="BZ72" s="1">
        <f ca="1"/>
        <v>0</v>
      </c>
      <c r="CA72" s="1">
        <f ca="1"/>
        <v>0</v>
      </c>
      <c r="CB72" s="1">
        <f ca="1"/>
        <v>1</v>
      </c>
      <c r="CF72" s="1"/>
      <c r="CG72" s="1"/>
      <c r="CH72" s="1"/>
      <c r="CI72" s="1"/>
      <c r="CJ72" s="1"/>
      <c r="CM72" t="s">
        <v>32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U72" t="s">
        <v>32</v>
      </c>
      <c r="CV72" s="1">
        <f ca="1"/>
        <v>0</v>
      </c>
      <c r="CW72" s="1">
        <f ca="1"/>
        <v>0</v>
      </c>
      <c r="CX72" s="1">
        <f ca="1"/>
        <v>0</v>
      </c>
      <c r="CY72" s="1">
        <f ca="1"/>
        <v>0</v>
      </c>
      <c r="CZ72" s="1">
        <f ca="1"/>
        <v>1</v>
      </c>
    </row>
    <row r="73" spans="1:104">
      <c r="A73" s="9">
        <f ca="1">IF(RIGHT(A66,2)="12",(VALUE(LEFT(A66,4))+1)*100+1,A66+1)</f>
        <v>202006</v>
      </c>
      <c r="J73" s="9">
        <f ca="1">$A73</f>
        <v>202006</v>
      </c>
      <c r="R73" s="9">
        <f ca="1">$A73</f>
        <v>202006</v>
      </c>
      <c r="Z73" s="9">
        <f ca="1">$A73</f>
        <v>202006</v>
      </c>
      <c r="AH73" s="9">
        <f ca="1">$A73</f>
        <v>202006</v>
      </c>
      <c r="AP73" s="9">
        <f ca="1">$A73</f>
        <v>202006</v>
      </c>
      <c r="AX73" s="9">
        <f ca="1">$A73</f>
        <v>202006</v>
      </c>
      <c r="BF73" s="9">
        <f ca="1">$A73</f>
        <v>202006</v>
      </c>
      <c r="BN73" s="9">
        <f ca="1">$A73</f>
        <v>202006</v>
      </c>
      <c r="BO73" s="9">
        <f>BO66+1</f>
        <v>10</v>
      </c>
      <c r="BV73" s="9">
        <f ca="1">$A73</f>
        <v>202006</v>
      </c>
      <c r="BW73" s="9">
        <f>BW66+1</f>
        <v>10</v>
      </c>
      <c r="CD73" s="9">
        <f ca="1">$A73</f>
        <v>202006</v>
      </c>
      <c r="CE73" s="9">
        <f>CE66+1</f>
        <v>10</v>
      </c>
      <c r="CL73" s="9">
        <f ca="1">$A73</f>
        <v>202006</v>
      </c>
      <c r="CM73" s="9">
        <f>CM66+1</f>
        <v>10</v>
      </c>
      <c r="CT73" s="9">
        <f ca="1">$A73</f>
        <v>202006</v>
      </c>
      <c r="CU73" s="9">
        <f>CU66+1</f>
        <v>10</v>
      </c>
    </row>
    <row r="74" spans="1:104">
      <c r="A74" s="11"/>
      <c r="C74" t="s">
        <v>68</v>
      </c>
      <c r="D74" t="s">
        <v>2</v>
      </c>
      <c r="E74" t="s">
        <v>1</v>
      </c>
      <c r="F74" t="s">
        <v>0</v>
      </c>
      <c r="G74" t="s">
        <v>42</v>
      </c>
      <c r="H74" t="s">
        <v>32</v>
      </c>
      <c r="L74" t="s">
        <v>2</v>
      </c>
      <c r="M74" t="s">
        <v>1</v>
      </c>
      <c r="N74" t="s">
        <v>0</v>
      </c>
      <c r="O74" t="s">
        <v>42</v>
      </c>
      <c r="P74" t="s">
        <v>32</v>
      </c>
      <c r="T74" t="s">
        <v>2</v>
      </c>
      <c r="U74" t="s">
        <v>1</v>
      </c>
      <c r="V74" t="s">
        <v>0</v>
      </c>
      <c r="W74" t="s">
        <v>42</v>
      </c>
      <c r="X74" t="s">
        <v>32</v>
      </c>
      <c r="AB74" t="s">
        <v>2</v>
      </c>
      <c r="AC74" t="s">
        <v>1</v>
      </c>
      <c r="AD74" t="s">
        <v>0</v>
      </c>
      <c r="AE74" t="s">
        <v>42</v>
      </c>
      <c r="AF74" t="s">
        <v>32</v>
      </c>
      <c r="AJ74" t="s">
        <v>2</v>
      </c>
      <c r="AK74" t="s">
        <v>1</v>
      </c>
      <c r="AL74" t="s">
        <v>0</v>
      </c>
      <c r="AM74" t="s">
        <v>42</v>
      </c>
      <c r="AN74" t="s">
        <v>32</v>
      </c>
      <c r="AP74" s="9" t="s">
        <v>72</v>
      </c>
      <c r="AR74" t="s">
        <v>2</v>
      </c>
      <c r="AS74" t="s">
        <v>1</v>
      </c>
      <c r="AT74" t="s">
        <v>0</v>
      </c>
      <c r="AU74" t="s">
        <v>42</v>
      </c>
      <c r="AV74" t="s">
        <v>32</v>
      </c>
      <c r="AZ74" t="s">
        <v>2</v>
      </c>
      <c r="BA74" t="s">
        <v>1</v>
      </c>
      <c r="BB74" t="s">
        <v>0</v>
      </c>
      <c r="BC74" t="s">
        <v>42</v>
      </c>
      <c r="BD74" t="s">
        <v>32</v>
      </c>
      <c r="BG74" s="12">
        <f ca="1">AVERAGE(BH75:BL78)</f>
        <v>0.59622172031940324</v>
      </c>
      <c r="BH74" t="s">
        <v>2</v>
      </c>
      <c r="BI74" t="s">
        <v>1</v>
      </c>
      <c r="BJ74" t="s">
        <v>0</v>
      </c>
      <c r="BK74" t="s">
        <v>42</v>
      </c>
      <c r="BL74" t="s">
        <v>32</v>
      </c>
      <c r="BP74" t="s">
        <v>2</v>
      </c>
      <c r="BQ74" t="s">
        <v>1</v>
      </c>
      <c r="BR74" t="s">
        <v>0</v>
      </c>
      <c r="BS74" t="s">
        <v>42</v>
      </c>
      <c r="BT74" t="s">
        <v>32</v>
      </c>
      <c r="BX74" t="s">
        <v>2</v>
      </c>
      <c r="BY74" t="s">
        <v>1</v>
      </c>
      <c r="BZ74" t="s">
        <v>0</v>
      </c>
      <c r="CA74" t="s">
        <v>42</v>
      </c>
      <c r="CB74" t="s">
        <v>32</v>
      </c>
      <c r="CD74" s="37">
        <f ca="1">VLOOKUP(CD73,regress!B:K,10,0)</f>
        <v>1.2853917952303964E-2</v>
      </c>
      <c r="CF74" t="s">
        <v>2</v>
      </c>
      <c r="CG74" t="s">
        <v>1</v>
      </c>
      <c r="CH74" t="s">
        <v>0</v>
      </c>
      <c r="CI74" t="s">
        <v>42</v>
      </c>
      <c r="CJ74" t="s">
        <v>32</v>
      </c>
      <c r="CN74" t="s">
        <v>2</v>
      </c>
      <c r="CO74" t="s">
        <v>1</v>
      </c>
      <c r="CP74" t="s">
        <v>0</v>
      </c>
      <c r="CQ74" t="s">
        <v>42</v>
      </c>
      <c r="CR74" t="s">
        <v>32</v>
      </c>
      <c r="CV74" t="s">
        <v>2</v>
      </c>
      <c r="CW74" t="s">
        <v>1</v>
      </c>
      <c r="CX74" t="s">
        <v>0</v>
      </c>
      <c r="CY74" t="s">
        <v>42</v>
      </c>
      <c r="CZ74" t="s">
        <v>32</v>
      </c>
    </row>
    <row r="75" spans="1:104">
      <c r="A75" s="11"/>
      <c r="B75" t="s">
        <v>2</v>
      </c>
      <c r="C75" s="1">
        <v>0.05</v>
      </c>
      <c r="D75" s="1">
        <f ca="1">1-C75-E75</f>
        <v>0.94848558924661042</v>
      </c>
      <c r="E75" s="1">
        <f ca="1">HLOOKUP(A73,Offcn_part!$2:$7,3,0)</f>
        <v>1.5144107533895134E-3</v>
      </c>
      <c r="F75" s="1">
        <v>0</v>
      </c>
      <c r="G75" s="1">
        <v>0</v>
      </c>
      <c r="H75" s="1">
        <v>0</v>
      </c>
      <c r="K75" t="s">
        <v>2</v>
      </c>
      <c r="L75" s="1">
        <f ca="1">IF(TYPE(D75)=1,IF(D75&gt;100%,100%,IF(D75&lt;0,0,D75)),D75)</f>
        <v>0.94848558924661042</v>
      </c>
      <c r="M75" s="1">
        <f t="shared" ref="M75:P78" ca="1" si="75">IF(TYPE(E75)=1,IF(E75&gt;100%,100%,IF(E75&lt;0,0,E75)),E75)</f>
        <v>1.5144107533895134E-3</v>
      </c>
      <c r="N75" s="1">
        <f t="shared" si="75"/>
        <v>0</v>
      </c>
      <c r="O75" s="1">
        <f t="shared" si="75"/>
        <v>0</v>
      </c>
      <c r="P75" s="1">
        <f t="shared" si="75"/>
        <v>0</v>
      </c>
      <c r="S75" t="s">
        <v>2</v>
      </c>
      <c r="T75" s="1">
        <f ca="1">IFERROR(L75/SUM($L75:$P75),"")</f>
        <v>0.99840588341748471</v>
      </c>
      <c r="U75" s="1">
        <f t="shared" ref="U75:X78" ca="1" si="76">IFERROR(M75/SUM($L75:$P75),"")</f>
        <v>1.5941165825152774E-3</v>
      </c>
      <c r="V75" s="1">
        <f t="shared" ca="1" si="76"/>
        <v>0</v>
      </c>
      <c r="W75" s="1">
        <f t="shared" ca="1" si="76"/>
        <v>0</v>
      </c>
      <c r="X75" s="1">
        <f t="shared" ca="1" si="76"/>
        <v>0</v>
      </c>
      <c r="AA75" t="s">
        <v>2</v>
      </c>
      <c r="AB75" s="1">
        <f t="shared" ref="AB75:AF78" ca="1" si="77">IFERROR(T75/SUM($T75:$X75),"")</f>
        <v>0.99840588341748471</v>
      </c>
      <c r="AC75" s="1">
        <f t="shared" ca="1" si="77"/>
        <v>1.5941165825152774E-3</v>
      </c>
      <c r="AD75" s="1">
        <f t="shared" ca="1" si="77"/>
        <v>0</v>
      </c>
      <c r="AE75" s="1">
        <f t="shared" ca="1" si="77"/>
        <v>0</v>
      </c>
      <c r="AF75" s="1">
        <f t="shared" ca="1" si="77"/>
        <v>0</v>
      </c>
      <c r="AI75" t="s">
        <v>2</v>
      </c>
      <c r="AJ75" s="1">
        <f ca="1">IFERROR(AB75,"")</f>
        <v>0.99840588341748471</v>
      </c>
      <c r="AK75" s="1">
        <f ca="1">IF(AC75="","",SUM(AC75:AF75))</f>
        <v>1.5941165825152774E-3</v>
      </c>
      <c r="AL75" s="1">
        <v>0</v>
      </c>
      <c r="AM75" s="1">
        <v>0</v>
      </c>
      <c r="AN75" s="1">
        <v>0</v>
      </c>
      <c r="AQ75" t="s">
        <v>2</v>
      </c>
      <c r="AR75" s="1">
        <f ca="1">IF(AJ75="",AR68,MAX(AJ75,50%))</f>
        <v>0.99840588341748471</v>
      </c>
      <c r="AS75" s="1">
        <f ca="1">IF(AK75="",AS68,MIN(AK75,50%))</f>
        <v>1.5941165825152774E-3</v>
      </c>
      <c r="AT75" s="1">
        <v>0</v>
      </c>
      <c r="AU75" s="1">
        <v>0</v>
      </c>
      <c r="AV75" s="1">
        <v>0</v>
      </c>
      <c r="AY75" t="s">
        <v>2</v>
      </c>
      <c r="AZ75" s="10"/>
      <c r="BA75" s="10">
        <f ca="1">-_xlfn.NORM.S.INV(IF(AS75=0,0.01%,AS75))</f>
        <v>2.948981251897687</v>
      </c>
      <c r="BB75" s="10"/>
      <c r="BC75" s="10"/>
      <c r="BG75" t="s">
        <v>2</v>
      </c>
      <c r="BH75" s="10"/>
      <c r="BI75" s="10">
        <f ca="1">BA75-$BA$5</f>
        <v>0.34946197763117981</v>
      </c>
      <c r="BJ75" s="10"/>
      <c r="BK75" s="10"/>
      <c r="BO75" t="s">
        <v>2</v>
      </c>
      <c r="BP75" s="1">
        <f ca="1">AR75</f>
        <v>0.99840588341748471</v>
      </c>
      <c r="BQ75" s="1">
        <f t="shared" ref="BQ75:BT78" ca="1" si="78">AS75</f>
        <v>1.5941165825152774E-3</v>
      </c>
      <c r="BR75" s="1">
        <f t="shared" si="78"/>
        <v>0</v>
      </c>
      <c r="BS75" s="1">
        <f t="shared" si="78"/>
        <v>0</v>
      </c>
      <c r="BT75" s="1">
        <f t="shared" si="78"/>
        <v>0</v>
      </c>
      <c r="BW75" t="s">
        <v>2</v>
      </c>
      <c r="BX75" s="1" cm="1">
        <f t="array" aca="1" ref="BX75:CB79" ca="1">MMULT(BX68:CB72,BP75:BT79)</f>
        <v>0.95863464337216731</v>
      </c>
      <c r="BY75" s="1">
        <f ca="1"/>
        <v>8.5548817788313435E-3</v>
      </c>
      <c r="BZ75" s="1">
        <f ca="1"/>
        <v>1.0203979046227536E-2</v>
      </c>
      <c r="CA75" s="1">
        <f ca="1"/>
        <v>1.2282046828250199E-3</v>
      </c>
      <c r="CB75" s="1">
        <f ca="1"/>
        <v>2.1378291119948902E-2</v>
      </c>
      <c r="CE75" t="s">
        <v>2</v>
      </c>
      <c r="CF75" s="10"/>
      <c r="CG75" s="10">
        <f ca="1">MAX($CG$5+CD74,0)</f>
        <v>2.6123731922188114</v>
      </c>
      <c r="CH75" s="10"/>
      <c r="CI75" s="10"/>
      <c r="CJ75" s="10"/>
      <c r="CM75" t="s">
        <v>2</v>
      </c>
      <c r="CN75" s="1">
        <f ca="1">1-CO75</f>
        <v>0.99550419789119593</v>
      </c>
      <c r="CO75" s="1">
        <f ca="1">_xlfn.NORM.S.DIST(-CG75,1)</f>
        <v>4.4958021088040423E-3</v>
      </c>
      <c r="CP75" s="1">
        <v>0</v>
      </c>
      <c r="CQ75" s="1">
        <v>0</v>
      </c>
      <c r="CR75" s="1">
        <v>0</v>
      </c>
      <c r="CU75" t="s">
        <v>2</v>
      </c>
      <c r="CV75" s="1" cm="1">
        <f t="array" aca="1" ref="CV75:CZ79" ca="1">MMULT(CV68:CZ72,CN75:CR79)</f>
        <v>0.9414445458471965</v>
      </c>
      <c r="CW75" s="1">
        <f ca="1"/>
        <v>1.0472061813192426E-2</v>
      </c>
      <c r="CX75" s="1">
        <f ca="1"/>
        <v>1.1891150441375439E-2</v>
      </c>
      <c r="CY75" s="1">
        <f ca="1"/>
        <v>1.2091161091433773E-2</v>
      </c>
      <c r="CZ75" s="1">
        <f ca="1"/>
        <v>2.4101080806801779E-2</v>
      </c>
    </row>
    <row r="76" spans="1:104">
      <c r="A76" s="11"/>
      <c r="B76" t="s">
        <v>1</v>
      </c>
      <c r="C76" s="1">
        <v>0</v>
      </c>
      <c r="D76" s="1">
        <f ca="1">(1-F76)/3</f>
        <v>4.9455984174085067E-2</v>
      </c>
      <c r="E76" s="1">
        <f ca="1">(1-F76)/3*2</f>
        <v>9.8911968348170135E-2</v>
      </c>
      <c r="F76" s="1">
        <f ca="1">HLOOKUP(A73,Offcn_part!$2:$7,4,0)</f>
        <v>0.85163204747774479</v>
      </c>
      <c r="G76" s="1">
        <v>0</v>
      </c>
      <c r="H76" s="1">
        <v>0</v>
      </c>
      <c r="K76" t="s">
        <v>1</v>
      </c>
      <c r="L76" s="1">
        <f t="shared" ref="L76:L78" ca="1" si="79">IF(TYPE(D76)=1,IF(D76&gt;100%,100%,IF(D76&lt;0,0,D76)),D76)</f>
        <v>4.9455984174085067E-2</v>
      </c>
      <c r="M76" s="1">
        <f t="shared" ca="1" si="75"/>
        <v>9.8911968348170135E-2</v>
      </c>
      <c r="N76" s="1">
        <f t="shared" ca="1" si="75"/>
        <v>0.85163204747774479</v>
      </c>
      <c r="O76" s="1">
        <f t="shared" si="75"/>
        <v>0</v>
      </c>
      <c r="P76" s="1">
        <f t="shared" si="75"/>
        <v>0</v>
      </c>
      <c r="S76" t="s">
        <v>1</v>
      </c>
      <c r="T76" s="1">
        <f t="shared" ref="T76:T78" ca="1" si="80">IFERROR(L76/SUM($L76:$P76),"")</f>
        <v>4.9455984174085067E-2</v>
      </c>
      <c r="U76" s="1">
        <f t="shared" ca="1" si="76"/>
        <v>9.8911968348170135E-2</v>
      </c>
      <c r="V76" s="1">
        <f t="shared" ca="1" si="76"/>
        <v>0.85163204747774479</v>
      </c>
      <c r="W76" s="1">
        <f t="shared" ca="1" si="76"/>
        <v>0</v>
      </c>
      <c r="X76" s="1">
        <f t="shared" ca="1" si="76"/>
        <v>0</v>
      </c>
      <c r="AA76" t="s">
        <v>1</v>
      </c>
      <c r="AB76" s="1">
        <f t="shared" ca="1" si="77"/>
        <v>4.9455984174085067E-2</v>
      </c>
      <c r="AC76" s="1">
        <f t="shared" ca="1" si="77"/>
        <v>9.8911968348170135E-2</v>
      </c>
      <c r="AD76" s="1">
        <f t="shared" ca="1" si="77"/>
        <v>0.85163204747774479</v>
      </c>
      <c r="AE76" s="1">
        <f t="shared" ca="1" si="77"/>
        <v>0</v>
      </c>
      <c r="AF76" s="1">
        <f t="shared" ca="1" si="77"/>
        <v>0</v>
      </c>
      <c r="AI76" t="s">
        <v>1</v>
      </c>
      <c r="AJ76" s="1">
        <f ca="1">IF(AB76="","",(SUM(AB76)))</f>
        <v>4.9455984174085067E-2</v>
      </c>
      <c r="AK76" s="1">
        <f ca="1">IFERROR(AC76,"")</f>
        <v>9.8911968348170135E-2</v>
      </c>
      <c r="AL76" s="1">
        <f ca="1">IF(AD76="","",(SUM(AD76:AF76)))</f>
        <v>0.85163204747774479</v>
      </c>
      <c r="AM76" s="1">
        <v>0</v>
      </c>
      <c r="AN76" s="1">
        <v>0</v>
      </c>
      <c r="AP76" s="34">
        <f ca="1">IF(AK76&gt;=MAX(AJ76,AL76),0,(MAX(AJ76,AL76)-AK76)/(2*MAX(AJ76,AL76)+MIN(AJ76,AL76)))</f>
        <v>0.42945823927765231</v>
      </c>
      <c r="AQ76" t="s">
        <v>1</v>
      </c>
      <c r="AR76" s="1">
        <f ca="1">IF(AK76="",AR69,AJ76*(1-$AP76))</f>
        <v>2.8216704288939059E-2</v>
      </c>
      <c r="AS76" s="1">
        <f ca="1">IF(AK76="",AS69,AK76+AJ76*$AP76+AL76*$AP76)</f>
        <v>0.48589164785553041</v>
      </c>
      <c r="AT76" s="1">
        <f ca="1">IF(AK76="",AT69,AL76*(1-$AP76))</f>
        <v>0.48589164785553057</v>
      </c>
      <c r="AU76" s="1">
        <v>0</v>
      </c>
      <c r="AV76" s="1">
        <v>0</v>
      </c>
      <c r="AY76" t="s">
        <v>1</v>
      </c>
      <c r="AZ76" s="10">
        <f ca="1">_xlfn.NORM.S.INV(IF(AR76=0,0.01%,AR76))</f>
        <v>-1.907673656735807</v>
      </c>
      <c r="BA76" s="10"/>
      <c r="BB76" s="10">
        <f ca="1">-_xlfn.NORM.S.INV(IF(AT76=0,0.01%,AT76))</f>
        <v>3.5371768978813986E-2</v>
      </c>
      <c r="BC76" s="10"/>
      <c r="BG76" t="s">
        <v>1</v>
      </c>
      <c r="BH76" s="10">
        <f ca="1">AZ76-$AZ$6</f>
        <v>-0.26911498414550139</v>
      </c>
      <c r="BI76" s="10"/>
      <c r="BJ76" s="10">
        <f ca="1">BB76-$BB$6</f>
        <v>-2.8154555884527352E-2</v>
      </c>
      <c r="BK76" s="10"/>
      <c r="BO76" t="s">
        <v>1</v>
      </c>
      <c r="BP76" s="1">
        <f t="shared" ref="BP76:BP78" ca="1" si="81">AR76</f>
        <v>2.8216704288939059E-2</v>
      </c>
      <c r="BQ76" s="1">
        <f t="shared" ca="1" si="78"/>
        <v>0.48589164785553041</v>
      </c>
      <c r="BR76" s="1">
        <f t="shared" ca="1" si="78"/>
        <v>0.48589164785553057</v>
      </c>
      <c r="BS76" s="1">
        <f t="shared" si="78"/>
        <v>0</v>
      </c>
      <c r="BT76" s="1">
        <f t="shared" si="78"/>
        <v>0</v>
      </c>
      <c r="BW76" t="s">
        <v>1</v>
      </c>
      <c r="BX76" s="1">
        <f ca="1"/>
        <v>0.26146857311212118</v>
      </c>
      <c r="BY76" s="1">
        <f ca="1"/>
        <v>3.4202380361369342E-2</v>
      </c>
      <c r="BZ76" s="1">
        <f ca="1"/>
        <v>5.1495573119271734E-2</v>
      </c>
      <c r="CA76" s="1">
        <f ca="1"/>
        <v>1.7269932587978057E-2</v>
      </c>
      <c r="CB76" s="1">
        <f ca="1"/>
        <v>0.63556354081925959</v>
      </c>
      <c r="CE76" t="s">
        <v>1</v>
      </c>
      <c r="CF76" s="10">
        <f ca="1">MIN($CF$6+CD74,0)</f>
        <v>-1.6257047546380017</v>
      </c>
      <c r="CG76" s="10"/>
      <c r="CH76" s="10">
        <f ca="1">MAX($CH$6+CD74,0)</f>
        <v>7.6380242815645302E-2</v>
      </c>
      <c r="CI76" s="10"/>
      <c r="CJ76" s="10"/>
      <c r="CM76" t="s">
        <v>1</v>
      </c>
      <c r="CN76" s="1">
        <f ca="1">_xlfn.NORM.S.DIST(CF76,1)</f>
        <v>5.2006239060138612E-2</v>
      </c>
      <c r="CO76" s="1">
        <f ca="1">1-CN76-CP76</f>
        <v>0.47843546712394602</v>
      </c>
      <c r="CP76" s="1">
        <f ca="1">_xlfn.NORM.S.DIST(-CH76,1)</f>
        <v>0.46955829381591541</v>
      </c>
      <c r="CQ76" s="1">
        <v>0</v>
      </c>
      <c r="CR76" s="1">
        <v>0</v>
      </c>
      <c r="CU76" t="s">
        <v>1</v>
      </c>
      <c r="CV76" s="1">
        <f ca="1"/>
        <v>8.7926096756231018E-2</v>
      </c>
      <c r="CW76" s="1">
        <f ca="1"/>
        <v>6.1341845734498145E-3</v>
      </c>
      <c r="CX76" s="1">
        <f ca="1"/>
        <v>1.9011146335214245E-2</v>
      </c>
      <c r="CY76" s="1">
        <f ca="1"/>
        <v>4.5877440038098807E-2</v>
      </c>
      <c r="CZ76" s="1">
        <f ca="1"/>
        <v>0.84105113229700601</v>
      </c>
    </row>
    <row r="77" spans="1:104">
      <c r="A77" s="11"/>
      <c r="B77" t="s">
        <v>0</v>
      </c>
      <c r="C77" s="1">
        <v>0</v>
      </c>
      <c r="D77" s="1">
        <v>0</v>
      </c>
      <c r="E77" s="1" t="e">
        <f ca="1">(1-G77)/3</f>
        <v>#VALUE!</v>
      </c>
      <c r="F77" s="1" t="e">
        <f ca="1">(1-G77)/3*2</f>
        <v>#VALUE!</v>
      </c>
      <c r="G77" s="1" t="str">
        <f ca="1">HLOOKUP(A73,Offcn_part!$2:$7,5,0)</f>
        <v/>
      </c>
      <c r="H77" s="1">
        <v>0</v>
      </c>
      <c r="K77" t="s">
        <v>0</v>
      </c>
      <c r="L77" s="1">
        <f t="shared" si="79"/>
        <v>0</v>
      </c>
      <c r="M77" s="1" t="e">
        <f t="shared" ca="1" si="75"/>
        <v>#VALUE!</v>
      </c>
      <c r="N77" s="1" t="e">
        <f t="shared" ca="1" si="75"/>
        <v>#VALUE!</v>
      </c>
      <c r="O77" s="1" t="str">
        <f t="shared" ca="1" si="75"/>
        <v/>
      </c>
      <c r="P77" s="1">
        <f t="shared" si="75"/>
        <v>0</v>
      </c>
      <c r="S77" t="s">
        <v>0</v>
      </c>
      <c r="T77" s="1" t="str">
        <f t="shared" ca="1" si="80"/>
        <v/>
      </c>
      <c r="U77" s="1" t="str">
        <f t="shared" ca="1" si="76"/>
        <v/>
      </c>
      <c r="V77" s="1" t="str">
        <f t="shared" ca="1" si="76"/>
        <v/>
      </c>
      <c r="W77" s="1" t="str">
        <f t="shared" ca="1" si="76"/>
        <v/>
      </c>
      <c r="X77" s="1" t="str">
        <f t="shared" ca="1" si="76"/>
        <v/>
      </c>
      <c r="AA77" t="s">
        <v>0</v>
      </c>
      <c r="AB77" s="1" t="str">
        <f t="shared" ca="1" si="77"/>
        <v/>
      </c>
      <c r="AC77" s="1" t="str">
        <f t="shared" ca="1" si="77"/>
        <v/>
      </c>
      <c r="AD77" s="1" t="str">
        <f t="shared" ca="1" si="77"/>
        <v/>
      </c>
      <c r="AE77" s="1" t="str">
        <f t="shared" ca="1" si="77"/>
        <v/>
      </c>
      <c r="AF77" s="1" t="str">
        <f t="shared" ca="1" si="77"/>
        <v/>
      </c>
      <c r="AI77" t="s">
        <v>0</v>
      </c>
      <c r="AJ77" s="1">
        <v>0</v>
      </c>
      <c r="AK77" s="1" t="str">
        <f ca="1">IF(AC77="","",(SUM(AB77:AC77)))</f>
        <v/>
      </c>
      <c r="AL77" s="1" t="str">
        <f ca="1">IFERROR(AD77,"")</f>
        <v/>
      </c>
      <c r="AM77" s="1" t="str">
        <f ca="1">IF(AE77="","",(SUM(AE77:AF77)))</f>
        <v/>
      </c>
      <c r="AN77" s="1">
        <v>0</v>
      </c>
      <c r="AP77" s="34">
        <f ca="1">IF(AL77&gt;=MAX(AK77,AM77),0,(MAX(AK77,AM77)-AL77)/(2*MAX(AK77,AM77)+MIN(AK77,AM77)))</f>
        <v>0</v>
      </c>
      <c r="AQ77" t="s">
        <v>0</v>
      </c>
      <c r="AR77" s="1">
        <v>0</v>
      </c>
      <c r="AS77" s="1">
        <f ca="1">IF(AL77="",AS70,AK77*(1-$AP77))</f>
        <v>0.33333333333333331</v>
      </c>
      <c r="AT77" s="1">
        <f ca="1">IF(AL77="",AT70,AL77+AK77*$AP77+AM77*$AP77)</f>
        <v>0.66666666666666663</v>
      </c>
      <c r="AU77" s="1">
        <f ca="1">IF(AL77="",AU70,AM77*(1-$AP77))</f>
        <v>0</v>
      </c>
      <c r="AV77" s="1">
        <v>0</v>
      </c>
      <c r="AY77" t="s">
        <v>0</v>
      </c>
      <c r="AZ77" s="10"/>
      <c r="BA77" s="10">
        <f ca="1">_xlfn.NORM.S.INV(IF(AS77=0,0.01%,AS77))</f>
        <v>-0.43072729929545767</v>
      </c>
      <c r="BB77" s="10"/>
      <c r="BC77" s="10">
        <f ca="1">-_xlfn.NORM.S.INV(IF(AU77=0,0.01%,AU77))</f>
        <v>3.71901648545568</v>
      </c>
      <c r="BG77" t="s">
        <v>0</v>
      </c>
      <c r="BH77" s="10"/>
      <c r="BI77" s="10">
        <f ca="1">BA77-$BA$7</f>
        <v>1.1265442957143521</v>
      </c>
      <c r="BJ77" s="10"/>
      <c r="BK77" s="10">
        <f ca="1">BC77-$BC$7</f>
        <v>3.6441198980665117</v>
      </c>
      <c r="BO77" t="s">
        <v>0</v>
      </c>
      <c r="BP77" s="1">
        <f t="shared" si="81"/>
        <v>0</v>
      </c>
      <c r="BQ77" s="1">
        <f t="shared" ca="1" si="78"/>
        <v>0.33333333333333331</v>
      </c>
      <c r="BR77" s="1">
        <f t="shared" ca="1" si="78"/>
        <v>0.66666666666666663</v>
      </c>
      <c r="BS77" s="1">
        <f t="shared" ca="1" si="78"/>
        <v>0</v>
      </c>
      <c r="BT77" s="1">
        <f t="shared" si="78"/>
        <v>0</v>
      </c>
      <c r="BW77" t="s">
        <v>0</v>
      </c>
      <c r="BX77" s="1">
        <f ca="1"/>
        <v>3.4054642874535912E-2</v>
      </c>
      <c r="BY77" s="1">
        <f ca="1"/>
        <v>1.4584638204760301E-2</v>
      </c>
      <c r="BZ77" s="1">
        <f ca="1"/>
        <v>2.2236510839955221E-2</v>
      </c>
      <c r="CA77" s="1">
        <f ca="1"/>
        <v>9.663992561294214E-3</v>
      </c>
      <c r="CB77" s="1">
        <f ca="1"/>
        <v>0.91946021551945445</v>
      </c>
      <c r="CE77" t="s">
        <v>0</v>
      </c>
      <c r="CF77" s="10"/>
      <c r="CG77" s="10">
        <f ca="1">MIN($CG$7+CD74,0)</f>
        <v>-1.5444176770575058</v>
      </c>
      <c r="CH77" s="10"/>
      <c r="CI77" s="10">
        <f ca="1">MAX($CI$7+CD74,0)</f>
        <v>8.7750505341472315E-2</v>
      </c>
      <c r="CJ77" s="10"/>
      <c r="CM77" t="s">
        <v>0</v>
      </c>
      <c r="CN77" s="1">
        <v>0</v>
      </c>
      <c r="CO77" s="1">
        <f ca="1">_xlfn.NORM.S.DIST(CG77,1)</f>
        <v>6.1243590189332474E-2</v>
      </c>
      <c r="CP77" s="1">
        <f ca="1">1-CO77-CQ77</f>
        <v>0.47371892133378785</v>
      </c>
      <c r="CQ77" s="1">
        <f ca="1">_xlfn.NORM.S.DIST(-CI77,1)</f>
        <v>0.4650374884768797</v>
      </c>
      <c r="CR77" s="1">
        <v>0</v>
      </c>
      <c r="CU77" t="s">
        <v>0</v>
      </c>
      <c r="CV77" s="1">
        <f ca="1"/>
        <v>7.934156706500441E-3</v>
      </c>
      <c r="CW77" s="1">
        <f ca="1"/>
        <v>2.0597850855394498E-3</v>
      </c>
      <c r="CX77" s="1">
        <f ca="1"/>
        <v>7.2110588498843229E-3</v>
      </c>
      <c r="CY77" s="1">
        <f ca="1"/>
        <v>1.9291531010308456E-2</v>
      </c>
      <c r="CZ77" s="1">
        <f ca="1"/>
        <v>0.96350346834776746</v>
      </c>
    </row>
    <row r="78" spans="1:104">
      <c r="A78" s="11"/>
      <c r="B78" t="s">
        <v>42</v>
      </c>
      <c r="C78" s="1">
        <v>0</v>
      </c>
      <c r="D78" s="1">
        <v>0</v>
      </c>
      <c r="E78" s="1">
        <v>0</v>
      </c>
      <c r="F78" s="1" t="e">
        <f ca="1">(1-H78)/3</f>
        <v>#VALUE!</v>
      </c>
      <c r="G78" s="1" t="e">
        <f ca="1">(1-H78)/3*2</f>
        <v>#VALUE!</v>
      </c>
      <c r="H78" s="1" t="e">
        <f ca="1">MIN(HLOOKUP(A73,Offcn_part!$2:$7,6,0),1)</f>
        <v>#VALUE!</v>
      </c>
      <c r="K78" t="s">
        <v>42</v>
      </c>
      <c r="L78" s="1">
        <f t="shared" si="79"/>
        <v>0</v>
      </c>
      <c r="M78" s="1">
        <f t="shared" si="75"/>
        <v>0</v>
      </c>
      <c r="N78" s="1" t="e">
        <f t="shared" ca="1" si="75"/>
        <v>#VALUE!</v>
      </c>
      <c r="O78" s="1" t="e">
        <f t="shared" ca="1" si="75"/>
        <v>#VALUE!</v>
      </c>
      <c r="P78" s="1" t="e">
        <f t="shared" ca="1" si="75"/>
        <v>#VALUE!</v>
      </c>
      <c r="S78" t="s">
        <v>42</v>
      </c>
      <c r="T78" s="1" t="str">
        <f t="shared" ca="1" si="80"/>
        <v/>
      </c>
      <c r="U78" s="1" t="str">
        <f t="shared" ca="1" si="76"/>
        <v/>
      </c>
      <c r="V78" s="1" t="str">
        <f t="shared" ca="1" si="76"/>
        <v/>
      </c>
      <c r="W78" s="1" t="str">
        <f t="shared" ca="1" si="76"/>
        <v/>
      </c>
      <c r="X78" s="1" t="str">
        <f t="shared" ca="1" si="76"/>
        <v/>
      </c>
      <c r="AA78" t="s">
        <v>42</v>
      </c>
      <c r="AB78" s="1" t="str">
        <f t="shared" ca="1" si="77"/>
        <v/>
      </c>
      <c r="AC78" s="1" t="str">
        <f t="shared" ca="1" si="77"/>
        <v/>
      </c>
      <c r="AD78" s="1" t="str">
        <f t="shared" ca="1" si="77"/>
        <v/>
      </c>
      <c r="AE78" s="1" t="str">
        <f t="shared" ca="1" si="77"/>
        <v/>
      </c>
      <c r="AF78" s="1" t="str">
        <f t="shared" ca="1" si="77"/>
        <v/>
      </c>
      <c r="AI78" t="s">
        <v>42</v>
      </c>
      <c r="AJ78" s="1">
        <v>0</v>
      </c>
      <c r="AK78" s="1">
        <v>0</v>
      </c>
      <c r="AL78" s="1" t="str">
        <f ca="1">IF(AD78="","",(SUM(AB78:AD78)))</f>
        <v/>
      </c>
      <c r="AM78" s="1" t="str">
        <f ca="1">IFERROR(AE78,"")</f>
        <v/>
      </c>
      <c r="AN78" s="1" t="str">
        <f ca="1">IF(AF78="","",(SUM(AF78)))</f>
        <v/>
      </c>
      <c r="AP78" s="34">
        <f ca="1">IF(AM78&gt;=MAX(AL78,AN78),0,(MAX(AL78,AN78)-AM78)/(2*MAX(AL78,AN78)+MIN(AL78,AN78)))</f>
        <v>0</v>
      </c>
      <c r="AQ78" t="s">
        <v>42</v>
      </c>
      <c r="AR78" s="1">
        <v>0</v>
      </c>
      <c r="AS78" s="1">
        <v>0</v>
      </c>
      <c r="AT78" s="1">
        <f ca="1">IF(AM78="",AT71,AL78*(1-$AP78))</f>
        <v>5.84412027791773E-3</v>
      </c>
      <c r="AU78" s="1">
        <f ca="1">IF(AM78="",AU71,AM78+AL78*$AP78+AN78*$AP78)</f>
        <v>0.49707793986104115</v>
      </c>
      <c r="AV78" s="1">
        <f ca="1">IF(AM78="",AV71,AN78*(1-$AP78))</f>
        <v>0.4970779398610411</v>
      </c>
      <c r="AY78" t="s">
        <v>42</v>
      </c>
      <c r="AZ78" s="10"/>
      <c r="BA78" s="10"/>
      <c r="BB78" s="10">
        <f ca="1">_xlfn.NORM.S.INV(IF(AT78=0,0.01%,AT78))</f>
        <v>-2.5214195307085094</v>
      </c>
      <c r="BC78" s="10"/>
      <c r="BD78" s="10">
        <f ca="1">-_xlfn.NORM.S.INV(IF(AV78=0,0.01%,AV78))</f>
        <v>7.3245840573768536E-3</v>
      </c>
      <c r="BG78" t="s">
        <v>42</v>
      </c>
      <c r="BH78" s="10"/>
      <c r="BI78" s="10"/>
      <c r="BJ78" s="10">
        <f ca="1">BB78-$BB$8</f>
        <v>-0.62069048144940941</v>
      </c>
      <c r="BK78" s="10"/>
      <c r="BL78" s="10">
        <f ca="1">BD78-$BD$8</f>
        <v>-2.8614107696782708E-2</v>
      </c>
      <c r="BO78" t="s">
        <v>42</v>
      </c>
      <c r="BP78" s="1">
        <f t="shared" si="81"/>
        <v>0</v>
      </c>
      <c r="BQ78" s="1">
        <f t="shared" si="78"/>
        <v>0</v>
      </c>
      <c r="BR78" s="1">
        <f t="shared" ca="1" si="78"/>
        <v>5.84412027791773E-3</v>
      </c>
      <c r="BS78" s="1">
        <f t="shared" ca="1" si="78"/>
        <v>0.49707793986104115</v>
      </c>
      <c r="BT78" s="1">
        <f t="shared" ca="1" si="78"/>
        <v>0.4970779398610411</v>
      </c>
      <c r="BW78" t="s">
        <v>42</v>
      </c>
      <c r="BX78" s="1">
        <f ca="1"/>
        <v>8.9176188328951383E-4</v>
      </c>
      <c r="BY78" s="1">
        <f ca="1"/>
        <v>2.2257975888789485E-3</v>
      </c>
      <c r="BZ78" s="1">
        <f ca="1"/>
        <v>3.4171765083443567E-3</v>
      </c>
      <c r="CA78" s="1">
        <f ca="1"/>
        <v>1.9943625095084944E-3</v>
      </c>
      <c r="CB78" s="1">
        <f ca="1"/>
        <v>0.99147090150997852</v>
      </c>
      <c r="CE78" t="s">
        <v>42</v>
      </c>
      <c r="CF78" s="10"/>
      <c r="CG78" s="10"/>
      <c r="CH78" s="10">
        <f ca="1">MIN($CH$8+CD74,0)</f>
        <v>-1.8878751313067961</v>
      </c>
      <c r="CI78" s="10"/>
      <c r="CJ78" s="10">
        <f ca="1">MAX($CJ$8+CD74,0)</f>
        <v>4.8792609706463527E-2</v>
      </c>
      <c r="CM78" t="s">
        <v>42</v>
      </c>
      <c r="CN78" s="1">
        <v>0</v>
      </c>
      <c r="CO78" s="1">
        <v>0</v>
      </c>
      <c r="CP78" s="1">
        <f ca="1">_xlfn.NORM.S.DIST(CH78,1)</f>
        <v>2.9521357923917302E-2</v>
      </c>
      <c r="CQ78" s="1">
        <f ca="1">1-CP78-CR78</f>
        <v>0.48993635619545456</v>
      </c>
      <c r="CR78" s="1">
        <f ca="1">_xlfn.NORM.S.DIST(-CJ78,1)</f>
        <v>0.48054228588062814</v>
      </c>
      <c r="CU78" t="s">
        <v>42</v>
      </c>
      <c r="CV78" s="1">
        <f ca="1"/>
        <v>3.051334203537025E-4</v>
      </c>
      <c r="CW78" s="1">
        <f ca="1"/>
        <v>2.4178764817665892E-4</v>
      </c>
      <c r="CX78" s="1">
        <f ca="1"/>
        <v>9.4242742305911511E-4</v>
      </c>
      <c r="CY78" s="1">
        <f ca="1"/>
        <v>2.9568191166572571E-3</v>
      </c>
      <c r="CZ78" s="1">
        <f ca="1"/>
        <v>0.99555383239175321</v>
      </c>
    </row>
    <row r="79" spans="1:104">
      <c r="BO79" t="s">
        <v>32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W79" t="s">
        <v>32</v>
      </c>
      <c r="BX79" s="1">
        <f ca="1"/>
        <v>0</v>
      </c>
      <c r="BY79" s="1">
        <f ca="1"/>
        <v>0</v>
      </c>
      <c r="BZ79" s="1">
        <f ca="1"/>
        <v>0</v>
      </c>
      <c r="CA79" s="1">
        <f ca="1"/>
        <v>0</v>
      </c>
      <c r="CB79" s="1">
        <f ca="1"/>
        <v>1</v>
      </c>
      <c r="CF79" s="1"/>
      <c r="CG79" s="1"/>
      <c r="CH79" s="1"/>
      <c r="CI79" s="1"/>
      <c r="CJ79" s="1"/>
      <c r="CM79" t="s">
        <v>32</v>
      </c>
      <c r="CN79" s="1">
        <v>0</v>
      </c>
      <c r="CO79" s="1">
        <v>0</v>
      </c>
      <c r="CP79" s="1">
        <v>0</v>
      </c>
      <c r="CQ79" s="1">
        <v>0</v>
      </c>
      <c r="CR79" s="1">
        <v>1</v>
      </c>
      <c r="CU79" t="s">
        <v>32</v>
      </c>
      <c r="CV79" s="1">
        <f ca="1"/>
        <v>0</v>
      </c>
      <c r="CW79" s="1">
        <f ca="1"/>
        <v>0</v>
      </c>
      <c r="CX79" s="1">
        <f ca="1"/>
        <v>0</v>
      </c>
      <c r="CY79" s="1">
        <f ca="1"/>
        <v>0</v>
      </c>
      <c r="CZ79" s="1">
        <f ca="1"/>
        <v>1</v>
      </c>
    </row>
    <row r="80" spans="1:104">
      <c r="A80" s="9">
        <f ca="1">IF(RIGHT(A73,2)="12",(VALUE(LEFT(A73,4))+1)*100+1,A73+1)</f>
        <v>202007</v>
      </c>
      <c r="J80" s="9">
        <f ca="1">$A80</f>
        <v>202007</v>
      </c>
      <c r="R80" s="9">
        <f ca="1">$A80</f>
        <v>202007</v>
      </c>
      <c r="Z80" s="9">
        <f ca="1">$A80</f>
        <v>202007</v>
      </c>
      <c r="AH80" s="9">
        <f ca="1">$A80</f>
        <v>202007</v>
      </c>
      <c r="AP80" s="9">
        <f ca="1">$A80</f>
        <v>202007</v>
      </c>
      <c r="AX80" s="9">
        <f ca="1">$A80</f>
        <v>202007</v>
      </c>
      <c r="BF80" s="9">
        <f ca="1">$A80</f>
        <v>202007</v>
      </c>
      <c r="BN80" s="9">
        <f ca="1">$A80</f>
        <v>202007</v>
      </c>
      <c r="BO80" s="9">
        <f>BO73+1</f>
        <v>11</v>
      </c>
      <c r="BV80" s="9">
        <f ca="1">$A80</f>
        <v>202007</v>
      </c>
      <c r="BW80" s="9">
        <f>BW73+1</f>
        <v>11</v>
      </c>
      <c r="CD80" s="9">
        <f ca="1">$A80</f>
        <v>202007</v>
      </c>
      <c r="CE80" s="9">
        <f>CE73+1</f>
        <v>11</v>
      </c>
      <c r="CL80" s="9">
        <f ca="1">$A80</f>
        <v>202007</v>
      </c>
      <c r="CM80" s="9">
        <f>CM73+1</f>
        <v>11</v>
      </c>
      <c r="CT80" s="9">
        <f ca="1">$A80</f>
        <v>202007</v>
      </c>
      <c r="CU80" s="9">
        <f>CU73+1</f>
        <v>11</v>
      </c>
    </row>
    <row r="81" spans="1:104">
      <c r="A81" s="11"/>
      <c r="C81" t="s">
        <v>68</v>
      </c>
      <c r="D81" t="s">
        <v>2</v>
      </c>
      <c r="E81" t="s">
        <v>1</v>
      </c>
      <c r="F81" t="s">
        <v>0</v>
      </c>
      <c r="G81" t="s">
        <v>42</v>
      </c>
      <c r="H81" t="s">
        <v>32</v>
      </c>
      <c r="L81" t="s">
        <v>2</v>
      </c>
      <c r="M81" t="s">
        <v>1</v>
      </c>
      <c r="N81" t="s">
        <v>0</v>
      </c>
      <c r="O81" t="s">
        <v>42</v>
      </c>
      <c r="P81" t="s">
        <v>32</v>
      </c>
      <c r="T81" t="s">
        <v>2</v>
      </c>
      <c r="U81" t="s">
        <v>1</v>
      </c>
      <c r="V81" t="s">
        <v>0</v>
      </c>
      <c r="W81" t="s">
        <v>42</v>
      </c>
      <c r="X81" t="s">
        <v>32</v>
      </c>
      <c r="AB81" t="s">
        <v>2</v>
      </c>
      <c r="AC81" t="s">
        <v>1</v>
      </c>
      <c r="AD81" t="s">
        <v>0</v>
      </c>
      <c r="AE81" t="s">
        <v>42</v>
      </c>
      <c r="AF81" t="s">
        <v>32</v>
      </c>
      <c r="AJ81" t="s">
        <v>2</v>
      </c>
      <c r="AK81" t="s">
        <v>1</v>
      </c>
      <c r="AL81" t="s">
        <v>0</v>
      </c>
      <c r="AM81" t="s">
        <v>42</v>
      </c>
      <c r="AN81" t="s">
        <v>32</v>
      </c>
      <c r="AP81" s="9" t="s">
        <v>72</v>
      </c>
      <c r="AR81" t="s">
        <v>2</v>
      </c>
      <c r="AS81" t="s">
        <v>1</v>
      </c>
      <c r="AT81" t="s">
        <v>0</v>
      </c>
      <c r="AU81" t="s">
        <v>42</v>
      </c>
      <c r="AV81" t="s">
        <v>32</v>
      </c>
      <c r="AZ81" t="s">
        <v>2</v>
      </c>
      <c r="BA81" t="s">
        <v>1</v>
      </c>
      <c r="BB81" t="s">
        <v>0</v>
      </c>
      <c r="BC81" t="s">
        <v>42</v>
      </c>
      <c r="BD81" t="s">
        <v>32</v>
      </c>
      <c r="BG81" s="12">
        <f ca="1">AVERAGE(BH82:BL85)</f>
        <v>-0.20257276889366621</v>
      </c>
      <c r="BH81" t="s">
        <v>2</v>
      </c>
      <c r="BI81" t="s">
        <v>1</v>
      </c>
      <c r="BJ81" t="s">
        <v>0</v>
      </c>
      <c r="BK81" t="s">
        <v>42</v>
      </c>
      <c r="BL81" t="s">
        <v>32</v>
      </c>
      <c r="BP81" t="s">
        <v>2</v>
      </c>
      <c r="BQ81" t="s">
        <v>1</v>
      </c>
      <c r="BR81" t="s">
        <v>0</v>
      </c>
      <c r="BS81" t="s">
        <v>42</v>
      </c>
      <c r="BT81" t="s">
        <v>32</v>
      </c>
      <c r="BX81" t="s">
        <v>2</v>
      </c>
      <c r="BY81" t="s">
        <v>1</v>
      </c>
      <c r="BZ81" t="s">
        <v>0</v>
      </c>
      <c r="CA81" t="s">
        <v>42</v>
      </c>
      <c r="CB81" t="s">
        <v>32</v>
      </c>
      <c r="CD81" s="37">
        <f ca="1">VLOOKUP(CD80,regress!B:K,10,0)</f>
        <v>6.9009466234395203E-3</v>
      </c>
      <c r="CF81" t="s">
        <v>2</v>
      </c>
      <c r="CG81" t="s">
        <v>1</v>
      </c>
      <c r="CH81" t="s">
        <v>0</v>
      </c>
      <c r="CI81" t="s">
        <v>42</v>
      </c>
      <c r="CJ81" t="s">
        <v>32</v>
      </c>
      <c r="CN81" t="s">
        <v>2</v>
      </c>
      <c r="CO81" t="s">
        <v>1</v>
      </c>
      <c r="CP81" t="s">
        <v>0</v>
      </c>
      <c r="CQ81" t="s">
        <v>42</v>
      </c>
      <c r="CR81" t="s">
        <v>32</v>
      </c>
      <c r="CV81" t="s">
        <v>2</v>
      </c>
      <c r="CW81" t="s">
        <v>1</v>
      </c>
      <c r="CX81" t="s">
        <v>0</v>
      </c>
      <c r="CY81" t="s">
        <v>42</v>
      </c>
      <c r="CZ81" t="s">
        <v>32</v>
      </c>
    </row>
    <row r="82" spans="1:104">
      <c r="A82" s="11"/>
      <c r="B82" t="s">
        <v>2</v>
      </c>
      <c r="C82" s="1">
        <v>0.05</v>
      </c>
      <c r="D82" s="1">
        <f ca="1">1-C82-E82</f>
        <v>0.94900669020660844</v>
      </c>
      <c r="E82" s="1">
        <f ca="1">HLOOKUP(A80,Offcn_part!$2:$7,3,0)</f>
        <v>9.9330979339151844E-4</v>
      </c>
      <c r="F82" s="1">
        <v>0</v>
      </c>
      <c r="G82" s="1">
        <v>0</v>
      </c>
      <c r="H82" s="1">
        <v>0</v>
      </c>
      <c r="K82" t="s">
        <v>2</v>
      </c>
      <c r="L82" s="1">
        <f ca="1">IF(TYPE(D82)=1,IF(D82&gt;100%,100%,IF(D82&lt;0,0,D82)),D82)</f>
        <v>0.94900669020660844</v>
      </c>
      <c r="M82" s="1">
        <f t="shared" ref="M82:P85" ca="1" si="82">IF(TYPE(E82)=1,IF(E82&gt;100%,100%,IF(E82&lt;0,0,E82)),E82)</f>
        <v>9.9330979339151844E-4</v>
      </c>
      <c r="N82" s="1">
        <f t="shared" si="82"/>
        <v>0</v>
      </c>
      <c r="O82" s="1">
        <f t="shared" si="82"/>
        <v>0</v>
      </c>
      <c r="P82" s="1">
        <f t="shared" si="82"/>
        <v>0</v>
      </c>
      <c r="S82" t="s">
        <v>2</v>
      </c>
      <c r="T82" s="1">
        <f ca="1">IFERROR(L82/SUM($L82:$P82),"")</f>
        <v>0.99895441074379843</v>
      </c>
      <c r="U82" s="1">
        <f t="shared" ref="U82:X85" ca="1" si="83">IFERROR(M82/SUM($L82:$P82),"")</f>
        <v>1.0455892562015983E-3</v>
      </c>
      <c r="V82" s="1">
        <f t="shared" ca="1" si="83"/>
        <v>0</v>
      </c>
      <c r="W82" s="1">
        <f t="shared" ca="1" si="83"/>
        <v>0</v>
      </c>
      <c r="X82" s="1">
        <f t="shared" ca="1" si="83"/>
        <v>0</v>
      </c>
      <c r="AA82" t="s">
        <v>2</v>
      </c>
      <c r="AB82" s="1">
        <f ca="1">IFERROR(T82,"")</f>
        <v>0.99895441074379843</v>
      </c>
      <c r="AC82" s="1">
        <f t="shared" ref="AC82:AF85" ca="1" si="84">IFERROR(U82,"")</f>
        <v>1.0455892562015983E-3</v>
      </c>
      <c r="AD82" s="1">
        <f t="shared" ca="1" si="84"/>
        <v>0</v>
      </c>
      <c r="AE82" s="1">
        <f t="shared" ca="1" si="84"/>
        <v>0</v>
      </c>
      <c r="AF82" s="1">
        <f t="shared" ca="1" si="84"/>
        <v>0</v>
      </c>
      <c r="AI82" t="s">
        <v>2</v>
      </c>
      <c r="AJ82" s="1">
        <f ca="1">IFERROR(AB82,"")</f>
        <v>0.99895441074379843</v>
      </c>
      <c r="AK82" s="1">
        <f ca="1">IF(AC82="","",SUM(AC82:AF82))</f>
        <v>1.0455892562015983E-3</v>
      </c>
      <c r="AL82" s="1">
        <v>0</v>
      </c>
      <c r="AM82" s="1">
        <v>0</v>
      </c>
      <c r="AN82" s="1">
        <v>0</v>
      </c>
      <c r="AQ82" t="s">
        <v>2</v>
      </c>
      <c r="AR82" s="1">
        <f ca="1">IF(AJ82="",AR75,MAX(AJ82,50%))</f>
        <v>0.99895441074379843</v>
      </c>
      <c r="AS82" s="1">
        <f ca="1">IF(AK82="",AS75,MIN(AK82,50%))</f>
        <v>1.0455892562015983E-3</v>
      </c>
      <c r="AT82" s="1">
        <v>0</v>
      </c>
      <c r="AU82" s="1">
        <v>0</v>
      </c>
      <c r="AV82" s="1">
        <v>0</v>
      </c>
      <c r="AW82" s="1"/>
      <c r="AY82" t="s">
        <v>2</v>
      </c>
      <c r="AZ82" s="10"/>
      <c r="BA82" s="10">
        <f ca="1">-_xlfn.NORM.S.INV(IF(AS82=0,0.01%,AS82))</f>
        <v>3.0769678540397676</v>
      </c>
      <c r="BB82" s="10"/>
      <c r="BC82" s="10"/>
      <c r="BG82" t="s">
        <v>2</v>
      </c>
      <c r="BH82" s="10"/>
      <c r="BI82" s="10">
        <f ca="1">BA82-$BA$5</f>
        <v>0.47744857977326038</v>
      </c>
      <c r="BJ82" s="10"/>
      <c r="BK82" s="10"/>
      <c r="BO82" t="s">
        <v>2</v>
      </c>
      <c r="BP82" s="1">
        <f ca="1">AR82</f>
        <v>0.99895441074379843</v>
      </c>
      <c r="BQ82" s="1">
        <f t="shared" ref="BQ82:BT85" ca="1" si="85">AS82</f>
        <v>1.0455892562015983E-3</v>
      </c>
      <c r="BR82" s="1">
        <f t="shared" si="85"/>
        <v>0</v>
      </c>
      <c r="BS82" s="1">
        <f t="shared" si="85"/>
        <v>0</v>
      </c>
      <c r="BT82" s="1">
        <f t="shared" si="85"/>
        <v>0</v>
      </c>
      <c r="BW82" t="s">
        <v>2</v>
      </c>
      <c r="BX82" s="1" cm="1">
        <f t="array" aca="1" ref="BX82:CB86" ca="1">MMULT(BX75:CB79,BP82:BT86)</f>
        <v>0.95774024651632383</v>
      </c>
      <c r="BY82" s="1">
        <f ca="1"/>
        <v>5.4064097582520324E-3</v>
      </c>
      <c r="BZ82" s="1">
        <f ca="1"/>
        <v>9.2423368749531293E-3</v>
      </c>
      <c r="CA82" s="1">
        <f ca="1"/>
        <v>5.622202277055976E-3</v>
      </c>
      <c r="CB82" s="1">
        <f ca="1"/>
        <v>2.1988804573415247E-2</v>
      </c>
      <c r="CE82" t="s">
        <v>2</v>
      </c>
      <c r="CF82" s="10"/>
      <c r="CG82" s="10">
        <f ca="1">MAX($CG$5+CD81,0)</f>
        <v>2.6064202208899467</v>
      </c>
      <c r="CH82" s="10"/>
      <c r="CI82" s="10"/>
      <c r="CJ82" s="10"/>
      <c r="CM82" t="s">
        <v>2</v>
      </c>
      <c r="CN82" s="1">
        <f ca="1">1-CO82</f>
        <v>0.9954252932369777</v>
      </c>
      <c r="CO82" s="1">
        <f ca="1">_xlfn.NORM.S.DIST(-CG82,1)</f>
        <v>4.5747067630222569E-3</v>
      </c>
      <c r="CP82" s="1">
        <v>0</v>
      </c>
      <c r="CQ82" s="1">
        <v>0</v>
      </c>
      <c r="CR82" s="1">
        <v>0</v>
      </c>
      <c r="CU82" t="s">
        <v>2</v>
      </c>
      <c r="CV82" s="1" cm="1">
        <f t="array" aca="1" ref="CV82:CZ86" ca="1">MMULT(CV75:CZ79,CN82:CR86)</f>
        <v>0.93767572372324137</v>
      </c>
      <c r="CW82" s="1">
        <f ca="1"/>
        <v>1.0018564607213147E-2</v>
      </c>
      <c r="CX82" s="1">
        <f ca="1"/>
        <v>1.0907642121523202E-2</v>
      </c>
      <c r="CY82" s="1">
        <f ca="1"/>
        <v>1.1457989514906954E-2</v>
      </c>
      <c r="CZ82" s="1">
        <f ca="1"/>
        <v>2.9940080033115254E-2</v>
      </c>
    </row>
    <row r="83" spans="1:104">
      <c r="A83" s="11"/>
      <c r="B83" t="s">
        <v>1</v>
      </c>
      <c r="C83" s="1">
        <v>0</v>
      </c>
      <c r="D83" s="1">
        <f ca="1">(1-F83)/3</f>
        <v>2.3737464271930169E-2</v>
      </c>
      <c r="E83" s="1">
        <f ca="1">(1-F83)/3*2</f>
        <v>4.7474928543860338E-2</v>
      </c>
      <c r="F83" s="1">
        <f ca="1">HLOOKUP(A80,Offcn_part!$2:$7,4,0)</f>
        <v>0.9287876071842095</v>
      </c>
      <c r="G83" s="1">
        <v>0</v>
      </c>
      <c r="H83" s="1">
        <v>0</v>
      </c>
      <c r="K83" t="s">
        <v>1</v>
      </c>
      <c r="L83" s="1">
        <f t="shared" ref="L83:L85" ca="1" si="86">IF(TYPE(D83)=1,IF(D83&gt;100%,100%,IF(D83&lt;0,0,D83)),D83)</f>
        <v>2.3737464271930169E-2</v>
      </c>
      <c r="M83" s="1">
        <f t="shared" ca="1" si="82"/>
        <v>4.7474928543860338E-2</v>
      </c>
      <c r="N83" s="1">
        <f t="shared" ca="1" si="82"/>
        <v>0.9287876071842095</v>
      </c>
      <c r="O83" s="1">
        <f t="shared" si="82"/>
        <v>0</v>
      </c>
      <c r="P83" s="1">
        <f t="shared" si="82"/>
        <v>0</v>
      </c>
      <c r="S83" t="s">
        <v>1</v>
      </c>
      <c r="T83" s="1">
        <f t="shared" ref="T83:T85" ca="1" si="87">IFERROR(L83/SUM($L83:$P83),"")</f>
        <v>2.3737464271930169E-2</v>
      </c>
      <c r="U83" s="1">
        <f t="shared" ca="1" si="83"/>
        <v>4.7474928543860338E-2</v>
      </c>
      <c r="V83" s="1">
        <f t="shared" ca="1" si="83"/>
        <v>0.9287876071842095</v>
      </c>
      <c r="W83" s="1">
        <f t="shared" ca="1" si="83"/>
        <v>0</v>
      </c>
      <c r="X83" s="1">
        <f t="shared" ca="1" si="83"/>
        <v>0</v>
      </c>
      <c r="AA83" t="s">
        <v>1</v>
      </c>
      <c r="AB83" s="1">
        <f t="shared" ref="AB83:AB85" ca="1" si="88">IFERROR(T83,"")</f>
        <v>2.3737464271930169E-2</v>
      </c>
      <c r="AC83" s="1">
        <f t="shared" ca="1" si="84"/>
        <v>4.7474928543860338E-2</v>
      </c>
      <c r="AD83" s="1">
        <f t="shared" ca="1" si="84"/>
        <v>0.9287876071842095</v>
      </c>
      <c r="AE83" s="1">
        <f t="shared" ca="1" si="84"/>
        <v>0</v>
      </c>
      <c r="AF83" s="1">
        <f t="shared" ca="1" si="84"/>
        <v>0</v>
      </c>
      <c r="AI83" t="s">
        <v>1</v>
      </c>
      <c r="AJ83" s="1">
        <f ca="1">IF(AB83="","",(SUM(AB83)))</f>
        <v>2.3737464271930169E-2</v>
      </c>
      <c r="AK83" s="1">
        <f ca="1">IFERROR(AC83,"")</f>
        <v>4.7474928543860338E-2</v>
      </c>
      <c r="AL83" s="1">
        <f ca="1">IF(AD83="","",(SUM(AD83:AF83)))</f>
        <v>0.9287876071842095</v>
      </c>
      <c r="AM83" s="1">
        <v>0</v>
      </c>
      <c r="AN83" s="1">
        <v>0</v>
      </c>
      <c r="AP83" s="34">
        <f ca="1">IF(AK83&gt;=MAX(AJ83,AL83),0,(MAX(AJ83,AL83)-AK83)/(2*MAX(AJ83,AL83)+MIN(AJ83,AL83)))</f>
        <v>0.46845624794135021</v>
      </c>
      <c r="AQ83" t="s">
        <v>1</v>
      </c>
      <c r="AR83" s="1">
        <f ca="1">IF(AK83="",AR76,AJ83*(1-$AP83))</f>
        <v>1.2617500823459908E-2</v>
      </c>
      <c r="AS83" s="1">
        <f ca="1">IF(AK83="",AS76,AK83+AJ83*$AP83+AL83*$AP83)</f>
        <v>0.49369124958827004</v>
      </c>
      <c r="AT83" s="1">
        <f ca="1">IF(AK83="",AT76,AL83*(1-$AP83))</f>
        <v>0.49369124958827004</v>
      </c>
      <c r="AU83" s="1">
        <v>0</v>
      </c>
      <c r="AV83" s="1">
        <v>0</v>
      </c>
      <c r="AW83" s="1"/>
      <c r="AY83" t="s">
        <v>1</v>
      </c>
      <c r="AZ83" s="10">
        <f ca="1">_xlfn.NORM.S.INV(IF(AR83=0,0.01%,AR83))</f>
        <v>-2.2377861864989237</v>
      </c>
      <c r="BA83" s="10"/>
      <c r="BB83" s="10">
        <f ca="1">-_xlfn.NORM.S.INV(IF(AT83=0,0.01%,AT83))</f>
        <v>1.581435131319639E-2</v>
      </c>
      <c r="BC83" s="10"/>
      <c r="BG83" t="s">
        <v>1</v>
      </c>
      <c r="BH83" s="10">
        <f ca="1">AZ83-$AZ$6</f>
        <v>-0.59922751390861806</v>
      </c>
      <c r="BI83" s="10"/>
      <c r="BJ83" s="10">
        <f ca="1">BB83-$BB$6</f>
        <v>-4.7711973550144948E-2</v>
      </c>
      <c r="BK83" s="10"/>
      <c r="BO83" t="s">
        <v>1</v>
      </c>
      <c r="BP83" s="1">
        <f t="shared" ref="BP83:BP85" ca="1" si="89">AR83</f>
        <v>1.2617500823459908E-2</v>
      </c>
      <c r="BQ83" s="1">
        <f t="shared" ca="1" si="85"/>
        <v>0.49369124958827004</v>
      </c>
      <c r="BR83" s="1">
        <f t="shared" ca="1" si="85"/>
        <v>0.49369124958827004</v>
      </c>
      <c r="BS83" s="1">
        <f t="shared" si="85"/>
        <v>0</v>
      </c>
      <c r="BT83" s="1">
        <f t="shared" si="85"/>
        <v>0</v>
      </c>
      <c r="BW83" t="s">
        <v>1</v>
      </c>
      <c r="BX83" s="1">
        <f ca="1"/>
        <v>0.26162673294361466</v>
      </c>
      <c r="BY83" s="1">
        <f ca="1"/>
        <v>1.80702307032856E-2</v>
      </c>
      <c r="BZ83" s="1">
        <f ca="1"/>
        <v>4.227841698591555E-2</v>
      </c>
      <c r="CA83" s="1">
        <f ca="1"/>
        <v>3.387657603555333E-2</v>
      </c>
      <c r="CB83" s="1">
        <f ca="1"/>
        <v>0.64414804333163078</v>
      </c>
      <c r="CE83" t="s">
        <v>1</v>
      </c>
      <c r="CF83" s="10">
        <f ca="1">MIN($CF$6+CD81,0)</f>
        <v>-1.6316577259668661</v>
      </c>
      <c r="CG83" s="10"/>
      <c r="CH83" s="10">
        <f ca="1">MAX($CH$6+CD81,0)</f>
        <v>7.0427271486780851E-2</v>
      </c>
      <c r="CI83" s="10"/>
      <c r="CJ83" s="10"/>
      <c r="CM83" t="s">
        <v>1</v>
      </c>
      <c r="CN83" s="1">
        <f ca="1">_xlfn.NORM.S.DIST(CF83,1)</f>
        <v>5.1375805122223277E-2</v>
      </c>
      <c r="CO83" s="1">
        <f ca="1">1-CN83-CP83</f>
        <v>0.47669740206392491</v>
      </c>
      <c r="CP83" s="1">
        <f ca="1">_xlfn.NORM.S.DIST(-CH83,1)</f>
        <v>0.4719267928138518</v>
      </c>
      <c r="CQ83" s="1">
        <v>0</v>
      </c>
      <c r="CR83" s="1">
        <v>0</v>
      </c>
      <c r="CU83" t="s">
        <v>1</v>
      </c>
      <c r="CV83" s="1">
        <f ca="1"/>
        <v>8.7839009317983441E-2</v>
      </c>
      <c r="CW83" s="1">
        <f ca="1"/>
        <v>4.4770601088089043E-3</v>
      </c>
      <c r="CX83" s="1">
        <f ca="1"/>
        <v>1.3205605754033676E-2</v>
      </c>
      <c r="CY83" s="1">
        <f ca="1"/>
        <v>3.1272303106503266E-2</v>
      </c>
      <c r="CZ83" s="1">
        <f ca="1"/>
        <v>0.86320602171267058</v>
      </c>
    </row>
    <row r="84" spans="1:104">
      <c r="A84" s="11"/>
      <c r="B84" t="s">
        <v>0</v>
      </c>
      <c r="C84" s="1">
        <v>0</v>
      </c>
      <c r="D84" s="1">
        <v>0</v>
      </c>
      <c r="E84" s="1">
        <f ca="1">(1-G84)/3</f>
        <v>3.2520325203252022E-2</v>
      </c>
      <c r="F84" s="1">
        <f ca="1">(1-G84)/3*2</f>
        <v>6.5040650406504044E-2</v>
      </c>
      <c r="G84" s="1">
        <f ca="1">HLOOKUP(A80,Offcn_part!$2:$7,5,0)</f>
        <v>0.90243902439024393</v>
      </c>
      <c r="H84" s="1">
        <v>0</v>
      </c>
      <c r="K84" t="s">
        <v>0</v>
      </c>
      <c r="L84" s="1">
        <f t="shared" si="86"/>
        <v>0</v>
      </c>
      <c r="M84" s="1">
        <f t="shared" ca="1" si="82"/>
        <v>3.2520325203252022E-2</v>
      </c>
      <c r="N84" s="1">
        <f t="shared" ca="1" si="82"/>
        <v>6.5040650406504044E-2</v>
      </c>
      <c r="O84" s="1">
        <f t="shared" ca="1" si="82"/>
        <v>0.90243902439024393</v>
      </c>
      <c r="P84" s="1">
        <f t="shared" si="82"/>
        <v>0</v>
      </c>
      <c r="S84" t="s">
        <v>0</v>
      </c>
      <c r="T84" s="1">
        <f t="shared" ca="1" si="87"/>
        <v>0</v>
      </c>
      <c r="U84" s="1">
        <f t="shared" ca="1" si="83"/>
        <v>3.2520325203252022E-2</v>
      </c>
      <c r="V84" s="1">
        <f t="shared" ca="1" si="83"/>
        <v>6.5040650406504044E-2</v>
      </c>
      <c r="W84" s="1">
        <f t="shared" ca="1" si="83"/>
        <v>0.90243902439024393</v>
      </c>
      <c r="X84" s="1">
        <f t="shared" ca="1" si="83"/>
        <v>0</v>
      </c>
      <c r="AA84" t="s">
        <v>0</v>
      </c>
      <c r="AB84" s="1">
        <f t="shared" ca="1" si="88"/>
        <v>0</v>
      </c>
      <c r="AC84" s="1">
        <f t="shared" ca="1" si="84"/>
        <v>3.2520325203252022E-2</v>
      </c>
      <c r="AD84" s="1">
        <f t="shared" ca="1" si="84"/>
        <v>6.5040650406504044E-2</v>
      </c>
      <c r="AE84" s="1">
        <f t="shared" ca="1" si="84"/>
        <v>0.90243902439024393</v>
      </c>
      <c r="AF84" s="1">
        <f t="shared" ca="1" si="84"/>
        <v>0</v>
      </c>
      <c r="AI84" t="s">
        <v>0</v>
      </c>
      <c r="AJ84" s="1">
        <v>0</v>
      </c>
      <c r="AK84" s="1">
        <f ca="1">IF(AC84="","",(SUM(AB84:AC84)))</f>
        <v>3.2520325203252022E-2</v>
      </c>
      <c r="AL84" s="1">
        <f ca="1">IFERROR(AD84,"")</f>
        <v>6.5040650406504044E-2</v>
      </c>
      <c r="AM84" s="1">
        <f ca="1">IF(AE84="","",(SUM(AE84:AF84)))</f>
        <v>0.90243902439024393</v>
      </c>
      <c r="AN84" s="1">
        <v>0</v>
      </c>
      <c r="AP84" s="34">
        <f ca="1">IF(AL84&gt;=MAX(AK84,AM84),0,(MAX(AK84,AM84)-AL84)/(2*MAX(AK84,AM84)+MIN(AK84,AM84)))</f>
        <v>0.45575221238938052</v>
      </c>
      <c r="AQ84" t="s">
        <v>0</v>
      </c>
      <c r="AR84" s="1">
        <v>0</v>
      </c>
      <c r="AS84" s="1">
        <f ca="1">IF(AL84="",AS77,AK84*(1-$AP84))</f>
        <v>1.7699115044247784E-2</v>
      </c>
      <c r="AT84" s="1">
        <f ca="1">IF(AL84="",AT77,AL84+AK84*$AP84+AM84*$AP84)</f>
        <v>0.49115044247787609</v>
      </c>
      <c r="AU84" s="1">
        <f ca="1">IF(AL84="",AU77,AM84*(1-$AP84))</f>
        <v>0.4911504424778762</v>
      </c>
      <c r="AV84" s="1">
        <v>0</v>
      </c>
      <c r="AW84" s="1"/>
      <c r="AY84" t="s">
        <v>0</v>
      </c>
      <c r="AZ84" s="10"/>
      <c r="BA84" s="10">
        <f ca="1">_xlfn.NORM.S.INV(IF(AS84=0,0.01%,AS84))</f>
        <v>-2.103773263672537</v>
      </c>
      <c r="BB84" s="10"/>
      <c r="BC84" s="10">
        <f ca="1">-_xlfn.NORM.S.INV(IF(AU84=0,0.01%,AU84))</f>
        <v>2.2184370627927021E-2</v>
      </c>
      <c r="BG84" t="s">
        <v>0</v>
      </c>
      <c r="BH84" s="10"/>
      <c r="BI84" s="10">
        <f ca="1">BA84-$BA$7</f>
        <v>-0.54650166866272731</v>
      </c>
      <c r="BJ84" s="10"/>
      <c r="BK84" s="10">
        <f ca="1">BC84-$BC$7</f>
        <v>-5.2712216761241326E-2</v>
      </c>
      <c r="BO84" t="s">
        <v>0</v>
      </c>
      <c r="BP84" s="1">
        <f t="shared" si="89"/>
        <v>0</v>
      </c>
      <c r="BQ84" s="1">
        <f t="shared" ca="1" si="85"/>
        <v>1.7699115044247784E-2</v>
      </c>
      <c r="BR84" s="1">
        <f t="shared" ca="1" si="85"/>
        <v>0.49115044247787609</v>
      </c>
      <c r="BS84" s="1">
        <f t="shared" ca="1" si="85"/>
        <v>0.4911504424778762</v>
      </c>
      <c r="BT84" s="1">
        <f t="shared" si="85"/>
        <v>0</v>
      </c>
      <c r="BW84" t="s">
        <v>0</v>
      </c>
      <c r="BX84" s="1">
        <f ca="1"/>
        <v>3.4203057390380945E-2</v>
      </c>
      <c r="BY84" s="1">
        <f ca="1"/>
        <v>7.629481992353364E-3</v>
      </c>
      <c r="BZ84" s="1">
        <f ca="1"/>
        <v>1.8178257933202137E-2</v>
      </c>
      <c r="CA84" s="1">
        <f ca="1"/>
        <v>1.5725229651408653E-2</v>
      </c>
      <c r="CB84" s="1">
        <f ca="1"/>
        <v>0.92426397303265495</v>
      </c>
      <c r="CE84" t="s">
        <v>0</v>
      </c>
      <c r="CF84" s="10"/>
      <c r="CG84" s="10">
        <f ca="1">MIN($CG$7+CD81,0)</f>
        <v>-1.5503706483863702</v>
      </c>
      <c r="CH84" s="10"/>
      <c r="CI84" s="10">
        <f ca="1">MAX($CI$7+CD81,0)</f>
        <v>8.1797534012607864E-2</v>
      </c>
      <c r="CJ84" s="10"/>
      <c r="CM84" t="s">
        <v>0</v>
      </c>
      <c r="CN84" s="1">
        <v>0</v>
      </c>
      <c r="CO84" s="1">
        <f ca="1">_xlfn.NORM.S.DIST(CG84,1)</f>
        <v>6.0526289635491629E-2</v>
      </c>
      <c r="CP84" s="1">
        <f ca="1">1-CO84-CQ84</f>
        <v>0.47206985182580857</v>
      </c>
      <c r="CQ84" s="1">
        <f ca="1">_xlfn.NORM.S.DIST(-CI84,1)</f>
        <v>0.46740385853869976</v>
      </c>
      <c r="CR84" s="1">
        <v>0</v>
      </c>
      <c r="CU84" t="s">
        <v>0</v>
      </c>
      <c r="CV84" s="1">
        <f ca="1"/>
        <v>8.003683383304672E-3</v>
      </c>
      <c r="CW84" s="1">
        <f ca="1"/>
        <v>1.4546492759574547E-3</v>
      </c>
      <c r="CX84" s="1">
        <f ca="1"/>
        <v>4.9380361631927317E-3</v>
      </c>
      <c r="CY84" s="1">
        <f ca="1"/>
        <v>1.2783999246166487E-2</v>
      </c>
      <c r="CZ84" s="1">
        <f ca="1"/>
        <v>0.97281963193137877</v>
      </c>
    </row>
    <row r="85" spans="1:104">
      <c r="A85" s="11"/>
      <c r="B85" t="s">
        <v>42</v>
      </c>
      <c r="C85" s="1">
        <v>0</v>
      </c>
      <c r="D85" s="1">
        <v>0</v>
      </c>
      <c r="E85" s="1">
        <v>0</v>
      </c>
      <c r="F85" s="1" t="e">
        <f ca="1">(1-H85)/3</f>
        <v>#VALUE!</v>
      </c>
      <c r="G85" s="1" t="e">
        <f ca="1">(1-H85)/3*2</f>
        <v>#VALUE!</v>
      </c>
      <c r="H85" s="1" t="e">
        <f ca="1">MIN(HLOOKUP(A80,Offcn_part!$2:$7,6,0),1)</f>
        <v>#VALUE!</v>
      </c>
      <c r="K85" t="s">
        <v>42</v>
      </c>
      <c r="L85" s="1">
        <f t="shared" si="86"/>
        <v>0</v>
      </c>
      <c r="M85" s="1">
        <f t="shared" si="82"/>
        <v>0</v>
      </c>
      <c r="N85" s="1" t="e">
        <f t="shared" ca="1" si="82"/>
        <v>#VALUE!</v>
      </c>
      <c r="O85" s="1" t="e">
        <f t="shared" ca="1" si="82"/>
        <v>#VALUE!</v>
      </c>
      <c r="P85" s="1" t="e">
        <f t="shared" ca="1" si="82"/>
        <v>#VALUE!</v>
      </c>
      <c r="S85" t="s">
        <v>42</v>
      </c>
      <c r="T85" s="1" t="str">
        <f t="shared" ca="1" si="87"/>
        <v/>
      </c>
      <c r="U85" s="1" t="str">
        <f t="shared" ca="1" si="83"/>
        <v/>
      </c>
      <c r="V85" s="1" t="str">
        <f t="shared" ca="1" si="83"/>
        <v/>
      </c>
      <c r="W85" s="1" t="str">
        <f t="shared" ca="1" si="83"/>
        <v/>
      </c>
      <c r="X85" s="1" t="str">
        <f t="shared" ca="1" si="83"/>
        <v/>
      </c>
      <c r="AA85" t="s">
        <v>42</v>
      </c>
      <c r="AB85" s="1" t="str">
        <f t="shared" ca="1" si="88"/>
        <v/>
      </c>
      <c r="AC85" s="1" t="str">
        <f t="shared" ca="1" si="84"/>
        <v/>
      </c>
      <c r="AD85" s="1" t="str">
        <f t="shared" ca="1" si="84"/>
        <v/>
      </c>
      <c r="AE85" s="1" t="str">
        <f t="shared" ca="1" si="84"/>
        <v/>
      </c>
      <c r="AF85" s="1" t="str">
        <f t="shared" ca="1" si="84"/>
        <v/>
      </c>
      <c r="AI85" t="s">
        <v>42</v>
      </c>
      <c r="AJ85" s="1">
        <v>0</v>
      </c>
      <c r="AK85" s="1">
        <v>0</v>
      </c>
      <c r="AL85" s="1" t="str">
        <f ca="1">IF(AD85="","",(SUM(AB85:AD85)))</f>
        <v/>
      </c>
      <c r="AM85" s="1" t="str">
        <f ca="1">IFERROR(AE85,"")</f>
        <v/>
      </c>
      <c r="AN85" s="1" t="str">
        <f ca="1">IF(AF85="","",(SUM(AF85)))</f>
        <v/>
      </c>
      <c r="AP85" s="34">
        <f ca="1">IF(AM85&gt;=MAX(AL85,AN85),0,(MAX(AL85,AN85)-AM85)/(2*MAX(AL85,AN85)+MIN(AL85,AN85)))</f>
        <v>0</v>
      </c>
      <c r="AQ85" t="s">
        <v>42</v>
      </c>
      <c r="AR85" s="1">
        <v>0</v>
      </c>
      <c r="AS85" s="1">
        <v>0</v>
      </c>
      <c r="AT85" s="1">
        <f ca="1">IF(AM85="",AT78,AL85*(1-$AP85))</f>
        <v>5.84412027791773E-3</v>
      </c>
      <c r="AU85" s="1">
        <f ca="1">IF(AM85="",AU78,AM85+AL85*$AP85+AN85*$AP85)</f>
        <v>0.49707793986104115</v>
      </c>
      <c r="AV85" s="1">
        <f ca="1">IF(AM85="",AV78,AN85*(1-$AP85))</f>
        <v>0.4970779398610411</v>
      </c>
      <c r="AW85" s="1"/>
      <c r="AY85" t="s">
        <v>42</v>
      </c>
      <c r="AZ85" s="10"/>
      <c r="BA85" s="10"/>
      <c r="BB85" s="10">
        <f ca="1">_xlfn.NORM.S.INV(IF(AT85=0,0.01%,AT85))</f>
        <v>-2.5214195307085094</v>
      </c>
      <c r="BC85" s="10"/>
      <c r="BD85" s="10">
        <f ca="1">-_xlfn.NORM.S.INV(IF(AV85=0,0.01%,AV85))</f>
        <v>7.3245840573768536E-3</v>
      </c>
      <c r="BG85" t="s">
        <v>42</v>
      </c>
      <c r="BH85" s="10"/>
      <c r="BI85" s="10"/>
      <c r="BJ85" s="10">
        <f ca="1">BB85-$BB$8</f>
        <v>-0.62069048144940941</v>
      </c>
      <c r="BK85" s="10"/>
      <c r="BL85" s="10">
        <f ca="1">BD85-$BD$8</f>
        <v>-2.8614107696782708E-2</v>
      </c>
      <c r="BO85" t="s">
        <v>42</v>
      </c>
      <c r="BP85" s="1">
        <f t="shared" si="89"/>
        <v>0</v>
      </c>
      <c r="BQ85" s="1">
        <f t="shared" si="85"/>
        <v>0</v>
      </c>
      <c r="BR85" s="1">
        <f t="shared" ca="1" si="85"/>
        <v>5.84412027791773E-3</v>
      </c>
      <c r="BS85" s="1">
        <f t="shared" ca="1" si="85"/>
        <v>0.49707793986104115</v>
      </c>
      <c r="BT85" s="1">
        <f t="shared" ca="1" si="85"/>
        <v>0.4970779398610411</v>
      </c>
      <c r="BW85" t="s">
        <v>42</v>
      </c>
      <c r="BX85" s="1">
        <f ca="1"/>
        <v>9.1891346955579154E-4</v>
      </c>
      <c r="BY85" s="1">
        <f ca="1"/>
        <v>1.1602702097761519E-3</v>
      </c>
      <c r="BZ85" s="1">
        <f ca="1"/>
        <v>2.7888598414658782E-3</v>
      </c>
      <c r="CA85" s="1">
        <f ca="1"/>
        <v>2.669701361660913E-3</v>
      </c>
      <c r="CB85" s="1">
        <f ca="1"/>
        <v>0.99246225511754105</v>
      </c>
      <c r="CE85" t="s">
        <v>42</v>
      </c>
      <c r="CF85" s="10"/>
      <c r="CG85" s="10"/>
      <c r="CH85" s="10">
        <f ca="1">MIN($CH$8+CD81,0)</f>
        <v>-1.8938281026356605</v>
      </c>
      <c r="CI85" s="10"/>
      <c r="CJ85" s="10">
        <f ca="1">MAX($CJ$8+CD81,0)</f>
        <v>4.2839638377599083E-2</v>
      </c>
      <c r="CM85" t="s">
        <v>42</v>
      </c>
      <c r="CN85" s="1">
        <v>0</v>
      </c>
      <c r="CO85" s="1">
        <v>0</v>
      </c>
      <c r="CP85" s="1">
        <f ca="1">_xlfn.NORM.S.DIST(CH85,1)</f>
        <v>2.912391509082372E-2</v>
      </c>
      <c r="CQ85" s="1">
        <f ca="1">1-CP85-CR85</f>
        <v>0.48796140184782577</v>
      </c>
      <c r="CR85" s="1">
        <f ca="1">_xlfn.NORM.S.DIST(-CJ85,1)</f>
        <v>0.48291468306135055</v>
      </c>
      <c r="CU85" t="s">
        <v>42</v>
      </c>
      <c r="CV85" s="1">
        <f ca="1"/>
        <v>3.1615955952567101E-4</v>
      </c>
      <c r="CW85" s="1">
        <f ca="1"/>
        <v>1.7369707482718178E-4</v>
      </c>
      <c r="CX85" s="1">
        <f ca="1"/>
        <v>6.4511179219855998E-4</v>
      </c>
      <c r="CY85" s="1">
        <f ca="1"/>
        <v>1.8833078151050391E-3</v>
      </c>
      <c r="CZ85" s="1">
        <f ca="1"/>
        <v>0.99698172375834349</v>
      </c>
    </row>
    <row r="86" spans="1:104">
      <c r="BO86" t="s">
        <v>32</v>
      </c>
      <c r="BP86" s="1">
        <v>0</v>
      </c>
      <c r="BQ86" s="1">
        <v>0</v>
      </c>
      <c r="BR86" s="1">
        <v>0</v>
      </c>
      <c r="BS86" s="1">
        <v>0</v>
      </c>
      <c r="BT86" s="1">
        <v>1</v>
      </c>
      <c r="BW86" t="s">
        <v>32</v>
      </c>
      <c r="BX86" s="1">
        <f ca="1"/>
        <v>0</v>
      </c>
      <c r="BY86" s="1">
        <f ca="1"/>
        <v>0</v>
      </c>
      <c r="BZ86" s="1">
        <f ca="1"/>
        <v>0</v>
      </c>
      <c r="CA86" s="1">
        <f ca="1"/>
        <v>0</v>
      </c>
      <c r="CB86" s="1">
        <f ca="1"/>
        <v>1</v>
      </c>
      <c r="CF86" s="1"/>
      <c r="CG86" s="1"/>
      <c r="CH86" s="1"/>
      <c r="CI86" s="1"/>
      <c r="CJ86" s="1"/>
      <c r="CM86" t="s">
        <v>32</v>
      </c>
      <c r="CN86" s="1">
        <v>0</v>
      </c>
      <c r="CO86" s="1">
        <v>0</v>
      </c>
      <c r="CP86" s="1">
        <v>0</v>
      </c>
      <c r="CQ86" s="1">
        <v>0</v>
      </c>
      <c r="CR86" s="1">
        <v>1</v>
      </c>
      <c r="CU86" t="s">
        <v>32</v>
      </c>
      <c r="CV86" s="1">
        <f ca="1"/>
        <v>0</v>
      </c>
      <c r="CW86" s="1">
        <f ca="1"/>
        <v>0</v>
      </c>
      <c r="CX86" s="1">
        <f ca="1"/>
        <v>0</v>
      </c>
      <c r="CY86" s="1">
        <f ca="1"/>
        <v>0</v>
      </c>
      <c r="CZ86" s="1">
        <f ca="1"/>
        <v>1</v>
      </c>
    </row>
    <row r="87" spans="1:104">
      <c r="A87" s="9">
        <f ca="1">IF(RIGHT(A80,2)="12",(VALUE(LEFT(A80,4))+1)*100+1,A80+1)</f>
        <v>202008</v>
      </c>
      <c r="J87" s="9">
        <f ca="1">$A87</f>
        <v>202008</v>
      </c>
      <c r="R87" s="9">
        <f ca="1">$A87</f>
        <v>202008</v>
      </c>
      <c r="Z87" s="9">
        <f ca="1">$A87</f>
        <v>202008</v>
      </c>
      <c r="AH87" s="9">
        <f ca="1">$A87</f>
        <v>202008</v>
      </c>
      <c r="AP87" s="9">
        <f ca="1">$A87</f>
        <v>202008</v>
      </c>
      <c r="AX87" s="9">
        <f ca="1">$A87</f>
        <v>202008</v>
      </c>
      <c r="BF87" s="9">
        <f ca="1">$A87</f>
        <v>202008</v>
      </c>
      <c r="BN87" s="9">
        <f ca="1">$A87</f>
        <v>202008</v>
      </c>
      <c r="BO87" s="9">
        <f>BO80+1</f>
        <v>12</v>
      </c>
      <c r="BV87" s="9">
        <f ca="1">$A87</f>
        <v>202008</v>
      </c>
      <c r="BW87" s="9">
        <f>BW80+1</f>
        <v>12</v>
      </c>
      <c r="CD87" s="9">
        <f ca="1">$A87</f>
        <v>202008</v>
      </c>
      <c r="CE87" s="9">
        <f>CE80+1</f>
        <v>12</v>
      </c>
      <c r="CL87" s="9">
        <f ca="1">$A87</f>
        <v>202008</v>
      </c>
      <c r="CM87" s="9">
        <f>CM80+1</f>
        <v>12</v>
      </c>
      <c r="CT87" s="9">
        <f ca="1">$A87</f>
        <v>202008</v>
      </c>
      <c r="CU87" s="9">
        <f>CU80+1</f>
        <v>12</v>
      </c>
    </row>
    <row r="88" spans="1:104">
      <c r="A88" s="11"/>
      <c r="C88" t="s">
        <v>68</v>
      </c>
      <c r="D88" t="s">
        <v>2</v>
      </c>
      <c r="E88" t="s">
        <v>1</v>
      </c>
      <c r="F88" t="s">
        <v>0</v>
      </c>
      <c r="G88" t="s">
        <v>42</v>
      </c>
      <c r="H88" t="s">
        <v>32</v>
      </c>
      <c r="L88" t="s">
        <v>2</v>
      </c>
      <c r="M88" t="s">
        <v>1</v>
      </c>
      <c r="N88" t="s">
        <v>0</v>
      </c>
      <c r="O88" t="s">
        <v>42</v>
      </c>
      <c r="P88" t="s">
        <v>32</v>
      </c>
      <c r="T88" t="s">
        <v>2</v>
      </c>
      <c r="U88" t="s">
        <v>1</v>
      </c>
      <c r="V88" t="s">
        <v>0</v>
      </c>
      <c r="W88" t="s">
        <v>42</v>
      </c>
      <c r="X88" t="s">
        <v>32</v>
      </c>
      <c r="AB88" t="s">
        <v>2</v>
      </c>
      <c r="AC88" t="s">
        <v>1</v>
      </c>
      <c r="AD88" t="s">
        <v>0</v>
      </c>
      <c r="AE88" t="s">
        <v>42</v>
      </c>
      <c r="AF88" t="s">
        <v>32</v>
      </c>
      <c r="AJ88" t="s">
        <v>2</v>
      </c>
      <c r="AK88" t="s">
        <v>1</v>
      </c>
      <c r="AL88" t="s">
        <v>0</v>
      </c>
      <c r="AM88" t="s">
        <v>42</v>
      </c>
      <c r="AN88" t="s">
        <v>32</v>
      </c>
      <c r="AP88" s="9" t="s">
        <v>72</v>
      </c>
      <c r="AR88" t="s">
        <v>2</v>
      </c>
      <c r="AS88" t="s">
        <v>1</v>
      </c>
      <c r="AT88" t="s">
        <v>0</v>
      </c>
      <c r="AU88" t="s">
        <v>42</v>
      </c>
      <c r="AV88" t="s">
        <v>32</v>
      </c>
      <c r="AZ88" t="s">
        <v>2</v>
      </c>
      <c r="BA88" t="s">
        <v>1</v>
      </c>
      <c r="BB88" t="s">
        <v>0</v>
      </c>
      <c r="BC88" t="s">
        <v>42</v>
      </c>
      <c r="BD88" t="s">
        <v>32</v>
      </c>
      <c r="BG88" s="12">
        <f ca="1">AVERAGE(BH89:BL92)</f>
        <v>7.3445580034687014E-2</v>
      </c>
      <c r="BH88" t="s">
        <v>2</v>
      </c>
      <c r="BI88" t="s">
        <v>1</v>
      </c>
      <c r="BJ88" t="s">
        <v>0</v>
      </c>
      <c r="BK88" t="s">
        <v>42</v>
      </c>
      <c r="BL88" t="s">
        <v>32</v>
      </c>
      <c r="BP88" t="s">
        <v>2</v>
      </c>
      <c r="BQ88" t="s">
        <v>1</v>
      </c>
      <c r="BR88" t="s">
        <v>0</v>
      </c>
      <c r="BS88" t="s">
        <v>42</v>
      </c>
      <c r="BT88" t="s">
        <v>32</v>
      </c>
      <c r="BX88" t="s">
        <v>2</v>
      </c>
      <c r="BY88" t="s">
        <v>1</v>
      </c>
      <c r="BZ88" t="s">
        <v>0</v>
      </c>
      <c r="CA88" t="s">
        <v>42</v>
      </c>
      <c r="CB88" t="s">
        <v>32</v>
      </c>
      <c r="CD88" s="37">
        <f ca="1">VLOOKUP(CD87,regress!B:K,10,0)</f>
        <v>2.1303744367781506E-2</v>
      </c>
      <c r="CF88" t="s">
        <v>2</v>
      </c>
      <c r="CG88" t="s">
        <v>1</v>
      </c>
      <c r="CH88" t="s">
        <v>0</v>
      </c>
      <c r="CI88" t="s">
        <v>42</v>
      </c>
      <c r="CJ88" t="s">
        <v>32</v>
      </c>
      <c r="CN88" t="s">
        <v>2</v>
      </c>
      <c r="CO88" t="s">
        <v>1</v>
      </c>
      <c r="CP88" t="s">
        <v>0</v>
      </c>
      <c r="CQ88" t="s">
        <v>42</v>
      </c>
      <c r="CR88" t="s">
        <v>32</v>
      </c>
      <c r="CV88" t="s">
        <v>2</v>
      </c>
      <c r="CW88" t="s">
        <v>1</v>
      </c>
      <c r="CX88" t="s">
        <v>0</v>
      </c>
      <c r="CY88" t="s">
        <v>42</v>
      </c>
      <c r="CZ88" t="s">
        <v>32</v>
      </c>
    </row>
    <row r="89" spans="1:104">
      <c r="A89" s="11"/>
      <c r="B89" t="s">
        <v>2</v>
      </c>
      <c r="C89" s="1">
        <v>0.05</v>
      </c>
      <c r="D89" s="1">
        <f ca="1">1-C89-E89</f>
        <v>0.94998162511700734</v>
      </c>
      <c r="E89" s="1">
        <f ca="1">HLOOKUP(A87,Offcn_part!$2:$7,3,0)</f>
        <v>1.8374882992630867E-5</v>
      </c>
      <c r="F89" s="1">
        <v>0</v>
      </c>
      <c r="G89" s="1">
        <v>0</v>
      </c>
      <c r="H89" s="1">
        <v>0</v>
      </c>
      <c r="K89" t="s">
        <v>2</v>
      </c>
      <c r="L89" s="1">
        <f ca="1">IF(TYPE(D89)=1,IF(D89&gt;100%,100%,IF(D89&lt;0,0,D89)),D89)</f>
        <v>0.94998162511700734</v>
      </c>
      <c r="M89" s="1">
        <f t="shared" ref="M89:P92" ca="1" si="90">IF(TYPE(E89)=1,IF(E89&gt;100%,100%,IF(E89&lt;0,0,E89)),E89)</f>
        <v>1.8374882992630867E-5</v>
      </c>
      <c r="N89" s="1">
        <f t="shared" si="90"/>
        <v>0</v>
      </c>
      <c r="O89" s="1">
        <f t="shared" si="90"/>
        <v>0</v>
      </c>
      <c r="P89" s="1">
        <f t="shared" si="90"/>
        <v>0</v>
      </c>
      <c r="S89" t="s">
        <v>2</v>
      </c>
      <c r="T89" s="1">
        <f ca="1">IFERROR(L89/SUM($L89:$P89),"")</f>
        <v>0.99998065801790248</v>
      </c>
      <c r="U89" s="1">
        <f t="shared" ref="U89:X92" ca="1" si="91">IFERROR(M89/SUM($L89:$P89),"")</f>
        <v>1.9341982097506177E-5</v>
      </c>
      <c r="V89" s="1">
        <f t="shared" ca="1" si="91"/>
        <v>0</v>
      </c>
      <c r="W89" s="1">
        <f t="shared" ca="1" si="91"/>
        <v>0</v>
      </c>
      <c r="X89" s="1">
        <f t="shared" ca="1" si="91"/>
        <v>0</v>
      </c>
      <c r="AA89" t="s">
        <v>2</v>
      </c>
      <c r="AB89" s="1">
        <f ca="1">IFERROR(T89,"")</f>
        <v>0.99998065801790248</v>
      </c>
      <c r="AC89" s="1">
        <f t="shared" ref="AC89:AF92" ca="1" si="92">IFERROR(U89,"")</f>
        <v>1.9341982097506177E-5</v>
      </c>
      <c r="AD89" s="1">
        <f t="shared" ca="1" si="92"/>
        <v>0</v>
      </c>
      <c r="AE89" s="1">
        <f t="shared" ca="1" si="92"/>
        <v>0</v>
      </c>
      <c r="AF89" s="1">
        <f t="shared" ca="1" si="92"/>
        <v>0</v>
      </c>
      <c r="AI89" t="s">
        <v>2</v>
      </c>
      <c r="AJ89" s="1">
        <f ca="1">IFERROR(AB89,"")</f>
        <v>0.99998065801790248</v>
      </c>
      <c r="AK89" s="1">
        <f ca="1">IF(AC89="","",SUM(AC89:AF89))</f>
        <v>1.9341982097506177E-5</v>
      </c>
      <c r="AL89" s="1">
        <v>0</v>
      </c>
      <c r="AM89" s="1">
        <v>0</v>
      </c>
      <c r="AN89" s="1">
        <v>0</v>
      </c>
      <c r="AQ89" t="s">
        <v>2</v>
      </c>
      <c r="AR89" s="1">
        <f ca="1">IF(AJ89="",AR82,MAX(AJ89,50%))</f>
        <v>0.99998065801790248</v>
      </c>
      <c r="AS89" s="1">
        <f ca="1">IF(AK89="",AS82,MIN(AK89,50%))</f>
        <v>1.9341982097506177E-5</v>
      </c>
      <c r="AT89" s="1">
        <v>0</v>
      </c>
      <c r="AU89" s="1">
        <v>0</v>
      </c>
      <c r="AV89" s="1">
        <v>0</v>
      </c>
      <c r="AW89" s="1"/>
      <c r="AY89" t="s">
        <v>2</v>
      </c>
      <c r="AZ89" s="10"/>
      <c r="BA89" s="10">
        <f ca="1">-_xlfn.NORM.S.INV(IF(AS89=0,0.01%,AS89))</f>
        <v>4.1152025035085238</v>
      </c>
      <c r="BB89" s="10"/>
      <c r="BC89" s="10"/>
      <c r="BG89" t="s">
        <v>2</v>
      </c>
      <c r="BH89" s="10"/>
      <c r="BI89" s="10">
        <f ca="1">BA89-$BA$5</f>
        <v>1.5156832292420166</v>
      </c>
      <c r="BJ89" s="10"/>
      <c r="BK89" s="10"/>
      <c r="BO89" t="s">
        <v>2</v>
      </c>
      <c r="BP89" s="1">
        <f ca="1">AR89</f>
        <v>0.99998065801790248</v>
      </c>
      <c r="BQ89" s="1">
        <f t="shared" ref="BQ89:BT92" ca="1" si="93">AS89</f>
        <v>1.9341982097506177E-5</v>
      </c>
      <c r="BR89" s="1">
        <f t="shared" si="93"/>
        <v>0</v>
      </c>
      <c r="BS89" s="1">
        <f t="shared" si="93"/>
        <v>0</v>
      </c>
      <c r="BT89" s="1">
        <f t="shared" si="93"/>
        <v>0</v>
      </c>
      <c r="BW89" t="s">
        <v>2</v>
      </c>
      <c r="BX89" s="1" cm="1">
        <f t="array" aca="1" ref="BX89:CB93" ca="1">MMULT(BX82:CB86,BP89:BT93)</f>
        <v>0.95776319344989147</v>
      </c>
      <c r="BY89" s="1">
        <f ca="1"/>
        <v>3.7840127032509972E-3</v>
      </c>
      <c r="BZ89" s="1">
        <f ca="1"/>
        <v>6.7995097197649842E-3</v>
      </c>
      <c r="CA89" s="1">
        <f ca="1"/>
        <v>6.8720692471876121E-3</v>
      </c>
      <c r="CB89" s="1">
        <f ca="1"/>
        <v>2.4781214879905148E-2</v>
      </c>
      <c r="CE89" t="s">
        <v>2</v>
      </c>
      <c r="CF89" s="10"/>
      <c r="CG89" s="10">
        <f ca="1">MAX($CG$5+CD88,0)</f>
        <v>2.6208230186342889</v>
      </c>
      <c r="CH89" s="10"/>
      <c r="CI89" s="10"/>
      <c r="CJ89" s="10"/>
      <c r="CM89" t="s">
        <v>2</v>
      </c>
      <c r="CN89" s="1">
        <f ca="1">1-CO89</f>
        <v>0.99561411067920902</v>
      </c>
      <c r="CO89" s="1">
        <f ca="1">_xlfn.NORM.S.DIST(-CG89,1)</f>
        <v>4.3858893207910114E-3</v>
      </c>
      <c r="CP89" s="1">
        <v>0</v>
      </c>
      <c r="CQ89" s="1">
        <v>0</v>
      </c>
      <c r="CR89" s="1">
        <v>0</v>
      </c>
      <c r="CU89" t="s">
        <v>2</v>
      </c>
      <c r="CV89" s="1" cm="1">
        <f t="array" aca="1" ref="CV89:CZ93" ca="1">MMULT(CV82:CZ86,CN89:CR93)</f>
        <v>0.93409328038400852</v>
      </c>
      <c r="CW89" s="1">
        <f ca="1"/>
        <v>9.6096237652932796E-3</v>
      </c>
      <c r="CX89" s="1">
        <f ca="1"/>
        <v>1.0207985906391086E-2</v>
      </c>
      <c r="CY89" s="1">
        <f ca="1"/>
        <v>1.0681551880062944E-2</v>
      </c>
      <c r="CZ89" s="1">
        <f ca="1"/>
        <v>3.5407558064244227E-2</v>
      </c>
    </row>
    <row r="90" spans="1:104">
      <c r="A90" s="11"/>
      <c r="B90" t="s">
        <v>1</v>
      </c>
      <c r="C90" s="1">
        <v>0</v>
      </c>
      <c r="D90" s="1">
        <f ca="1">(1-F90)/3</f>
        <v>1.4774936443846273E-2</v>
      </c>
      <c r="E90" s="1">
        <f ca="1">(1-F90)/3*2</f>
        <v>2.9549872887692546E-2</v>
      </c>
      <c r="F90" s="1">
        <f ca="1">HLOOKUP(A87,Offcn_part!$2:$7,4,0)</f>
        <v>0.95567519066846118</v>
      </c>
      <c r="G90" s="1">
        <v>0</v>
      </c>
      <c r="H90" s="1">
        <v>0</v>
      </c>
      <c r="K90" t="s">
        <v>1</v>
      </c>
      <c r="L90" s="1">
        <f t="shared" ref="L90:L92" ca="1" si="94">IF(TYPE(D90)=1,IF(D90&gt;100%,100%,IF(D90&lt;0,0,D90)),D90)</f>
        <v>1.4774936443846273E-2</v>
      </c>
      <c r="M90" s="1">
        <f t="shared" ca="1" si="90"/>
        <v>2.9549872887692546E-2</v>
      </c>
      <c r="N90" s="1">
        <f t="shared" ca="1" si="90"/>
        <v>0.95567519066846118</v>
      </c>
      <c r="O90" s="1">
        <f t="shared" si="90"/>
        <v>0</v>
      </c>
      <c r="P90" s="1">
        <f t="shared" si="90"/>
        <v>0</v>
      </c>
      <c r="S90" t="s">
        <v>1</v>
      </c>
      <c r="T90" s="1">
        <f t="shared" ref="T90:T92" ca="1" si="95">IFERROR(L90/SUM($L90:$P90),"")</f>
        <v>1.4774936443846273E-2</v>
      </c>
      <c r="U90" s="1">
        <f t="shared" ca="1" si="91"/>
        <v>2.9549872887692546E-2</v>
      </c>
      <c r="V90" s="1">
        <f t="shared" ca="1" si="91"/>
        <v>0.95567519066846118</v>
      </c>
      <c r="W90" s="1">
        <f t="shared" ca="1" si="91"/>
        <v>0</v>
      </c>
      <c r="X90" s="1">
        <f t="shared" ca="1" si="91"/>
        <v>0</v>
      </c>
      <c r="AA90" t="s">
        <v>1</v>
      </c>
      <c r="AB90" s="1">
        <f t="shared" ref="AB90:AB92" ca="1" si="96">IFERROR(T90,"")</f>
        <v>1.4774936443846273E-2</v>
      </c>
      <c r="AC90" s="1">
        <f t="shared" ca="1" si="92"/>
        <v>2.9549872887692546E-2</v>
      </c>
      <c r="AD90" s="1">
        <f t="shared" ca="1" si="92"/>
        <v>0.95567519066846118</v>
      </c>
      <c r="AE90" s="1">
        <f t="shared" ca="1" si="92"/>
        <v>0</v>
      </c>
      <c r="AF90" s="1">
        <f t="shared" ca="1" si="92"/>
        <v>0</v>
      </c>
      <c r="AI90" t="s">
        <v>1</v>
      </c>
      <c r="AJ90" s="1">
        <f ca="1">IF(AB90="","",(SUM(AB90)))</f>
        <v>1.4774936443846273E-2</v>
      </c>
      <c r="AK90" s="1">
        <f ca="1">IFERROR(AC90,"")</f>
        <v>2.9549872887692546E-2</v>
      </c>
      <c r="AL90" s="1">
        <f ca="1">IF(AD90="","",(SUM(AD90:AF90)))</f>
        <v>0.95567519066846118</v>
      </c>
      <c r="AM90" s="1">
        <v>0</v>
      </c>
      <c r="AN90" s="1">
        <v>0</v>
      </c>
      <c r="AP90" s="34">
        <f ca="1">IF(AK90&gt;=MAX(AJ90,AL90),0,(MAX(AJ90,AL90)-AK90)/(2*MAX(AJ90,AL90)+MIN(AJ90,AL90)))</f>
        <v>0.48082298136645962</v>
      </c>
      <c r="AQ90" t="s">
        <v>1</v>
      </c>
      <c r="AR90" s="1">
        <f ca="1">IF(AK90="",AR83,AJ90*(1-$AP90))</f>
        <v>7.670807453416151E-3</v>
      </c>
      <c r="AS90" s="1">
        <f ca="1">IF(AK90="",AS83,AK90+AJ90*$AP90+AL90*$AP90)</f>
        <v>0.49616459627329196</v>
      </c>
      <c r="AT90" s="1">
        <f ca="1">IF(AK90="",AT83,AL90*(1-$AP90))</f>
        <v>0.4961645962732919</v>
      </c>
      <c r="AU90" s="1">
        <v>0</v>
      </c>
      <c r="AV90" s="1">
        <v>0</v>
      </c>
      <c r="AW90" s="1"/>
      <c r="AY90" t="s">
        <v>1</v>
      </c>
      <c r="AZ90" s="10">
        <f ca="1">_xlfn.NORM.S.INV(IF(AR90=0,0.01%,AR90))</f>
        <v>-2.4242127493121872</v>
      </c>
      <c r="BA90" s="10"/>
      <c r="BB90" s="10">
        <f ca="1">-_xlfn.NORM.S.INV(IF(AT90=0,0.01%,AT90))</f>
        <v>9.6140795296749404E-3</v>
      </c>
      <c r="BC90" s="10"/>
      <c r="BG90" t="s">
        <v>1</v>
      </c>
      <c r="BH90" s="10">
        <f ca="1">AZ90-$AZ$6</f>
        <v>-0.78565407672188159</v>
      </c>
      <c r="BI90" s="10"/>
      <c r="BJ90" s="10">
        <f ca="1">BB90-$BB$6</f>
        <v>-5.3912245333666398E-2</v>
      </c>
      <c r="BK90" s="10"/>
      <c r="BO90" t="s">
        <v>1</v>
      </c>
      <c r="BP90" s="1">
        <f t="shared" ref="BP90:BP92" ca="1" si="97">AR90</f>
        <v>7.670807453416151E-3</v>
      </c>
      <c r="BQ90" s="1">
        <f t="shared" ca="1" si="93"/>
        <v>0.49616459627329196</v>
      </c>
      <c r="BR90" s="1">
        <f t="shared" ca="1" si="93"/>
        <v>0.4961645962732919</v>
      </c>
      <c r="BS90" s="1">
        <f t="shared" si="93"/>
        <v>0</v>
      </c>
      <c r="BT90" s="1">
        <f t="shared" si="93"/>
        <v>0</v>
      </c>
      <c r="BW90" t="s">
        <v>1</v>
      </c>
      <c r="BX90" s="1">
        <f ca="1"/>
        <v>0.26176028582439359</v>
      </c>
      <c r="BY90" s="1">
        <f ca="1"/>
        <v>1.3925062962707159E-2</v>
      </c>
      <c r="BZ90" s="1">
        <f ca="1"/>
        <v>2.7853163475313775E-2</v>
      </c>
      <c r="CA90" s="1">
        <f ca="1"/>
        <v>3.5487777984040868E-2</v>
      </c>
      <c r="CB90" s="1">
        <f ca="1"/>
        <v>0.66097370975354452</v>
      </c>
      <c r="CE90" t="s">
        <v>1</v>
      </c>
      <c r="CF90" s="10">
        <f ca="1">MIN($CF$6+CD88,0)</f>
        <v>-1.6172549282225241</v>
      </c>
      <c r="CG90" s="10"/>
      <c r="CH90" s="10">
        <f ca="1">MAX($CH$6+CD88,0)</f>
        <v>8.4830069231122851E-2</v>
      </c>
      <c r="CI90" s="10"/>
      <c r="CJ90" s="10"/>
      <c r="CM90" t="s">
        <v>1</v>
      </c>
      <c r="CN90" s="1">
        <f ca="1">_xlfn.NORM.S.DIST(CF90,1)</f>
        <v>5.2911632014441254E-2</v>
      </c>
      <c r="CO90" s="1">
        <f ca="1">1-CN90-CP90</f>
        <v>0.48089012403306197</v>
      </c>
      <c r="CP90" s="1">
        <f ca="1">_xlfn.NORM.S.DIST(-CH90,1)</f>
        <v>0.46619824395249676</v>
      </c>
      <c r="CQ90" s="1">
        <v>0</v>
      </c>
      <c r="CR90" s="1">
        <v>0</v>
      </c>
      <c r="CU90" t="s">
        <v>1</v>
      </c>
      <c r="CV90" s="1">
        <f ca="1"/>
        <v>8.7690645702050665E-2</v>
      </c>
      <c r="CW90" s="1">
        <f ca="1"/>
        <v>3.3605806039062394E-3</v>
      </c>
      <c r="CX90" s="1">
        <f ca="1"/>
        <v>9.3147594784248507E-3</v>
      </c>
      <c r="CY90" s="1">
        <f ca="1"/>
        <v>2.1505598832123742E-2</v>
      </c>
      <c r="CZ90" s="1">
        <f ca="1"/>
        <v>0.8781284153834944</v>
      </c>
    </row>
    <row r="91" spans="1:104">
      <c r="A91" s="11"/>
      <c r="B91" t="s">
        <v>0</v>
      </c>
      <c r="C91" s="1">
        <v>0</v>
      </c>
      <c r="D91" s="1">
        <v>0</v>
      </c>
      <c r="E91" s="1">
        <f ca="1">(1-G91)/3</f>
        <v>0.14777745585684154</v>
      </c>
      <c r="F91" s="1">
        <f ca="1">(1-G91)/3*2</f>
        <v>0.29555491171368309</v>
      </c>
      <c r="G91" s="1">
        <f ca="1">HLOOKUP(A87,Offcn_part!$2:$7,5,0)</f>
        <v>0.55666763242947537</v>
      </c>
      <c r="H91" s="1">
        <v>0</v>
      </c>
      <c r="K91" t="s">
        <v>0</v>
      </c>
      <c r="L91" s="1">
        <f t="shared" si="94"/>
        <v>0</v>
      </c>
      <c r="M91" s="1">
        <f t="shared" ca="1" si="90"/>
        <v>0.14777745585684154</v>
      </c>
      <c r="N91" s="1">
        <f t="shared" ca="1" si="90"/>
        <v>0.29555491171368309</v>
      </c>
      <c r="O91" s="1">
        <f t="shared" ca="1" si="90"/>
        <v>0.55666763242947537</v>
      </c>
      <c r="P91" s="1">
        <f t="shared" si="90"/>
        <v>0</v>
      </c>
      <c r="S91" t="s">
        <v>0</v>
      </c>
      <c r="T91" s="1">
        <f t="shared" ca="1" si="95"/>
        <v>0</v>
      </c>
      <c r="U91" s="1">
        <f t="shared" ca="1" si="91"/>
        <v>0.14777745585684154</v>
      </c>
      <c r="V91" s="1">
        <f t="shared" ca="1" si="91"/>
        <v>0.29555491171368309</v>
      </c>
      <c r="W91" s="1">
        <f t="shared" ca="1" si="91"/>
        <v>0.55666763242947537</v>
      </c>
      <c r="X91" s="1">
        <f t="shared" ca="1" si="91"/>
        <v>0</v>
      </c>
      <c r="AA91" t="s">
        <v>0</v>
      </c>
      <c r="AB91" s="1">
        <f t="shared" ca="1" si="96"/>
        <v>0</v>
      </c>
      <c r="AC91" s="1">
        <f t="shared" ca="1" si="92"/>
        <v>0.14777745585684154</v>
      </c>
      <c r="AD91" s="1">
        <f t="shared" ca="1" si="92"/>
        <v>0.29555491171368309</v>
      </c>
      <c r="AE91" s="1">
        <f t="shared" ca="1" si="92"/>
        <v>0.55666763242947537</v>
      </c>
      <c r="AF91" s="1">
        <f t="shared" ca="1" si="92"/>
        <v>0</v>
      </c>
      <c r="AI91" t="s">
        <v>0</v>
      </c>
      <c r="AJ91" s="1">
        <v>0</v>
      </c>
      <c r="AK91" s="1">
        <f ca="1">IF(AC91="","",(SUM(AB91:AC91)))</f>
        <v>0.14777745585684154</v>
      </c>
      <c r="AL91" s="1">
        <f ca="1">IFERROR(AD91,"")</f>
        <v>0.29555491171368309</v>
      </c>
      <c r="AM91" s="1">
        <f ca="1">IF(AE91="","",(SUM(AE91:AF91)))</f>
        <v>0.55666763242947537</v>
      </c>
      <c r="AN91" s="1">
        <v>0</v>
      </c>
      <c r="AP91" s="34">
        <f ca="1">IF(AL91&gt;=MAX(AK91,AM91),0,(MAX(AK91,AM91)-AL91)/(2*MAX(AK91,AM91)+MIN(AK91,AM91)))</f>
        <v>0.20704947022308037</v>
      </c>
      <c r="AQ91" t="s">
        <v>0</v>
      </c>
      <c r="AR91" s="1">
        <v>0</v>
      </c>
      <c r="AS91" s="1">
        <f ca="1">IF(AL91="",AS84,AK91*(1-$AP91))</f>
        <v>0.11718021191076786</v>
      </c>
      <c r="AT91" s="1">
        <f ca="1">IF(AL91="",AT84,AL91+AK91*$AP91+AM91*$AP91)</f>
        <v>0.44140989404461606</v>
      </c>
      <c r="AU91" s="1">
        <f ca="1">IF(AL91="",AU84,AM91*(1-$AP91))</f>
        <v>0.44140989404461606</v>
      </c>
      <c r="AV91" s="1">
        <v>0</v>
      </c>
      <c r="AW91" s="1"/>
      <c r="AY91" t="s">
        <v>0</v>
      </c>
      <c r="AZ91" s="10"/>
      <c r="BA91" s="10">
        <f ca="1">_xlfn.NORM.S.INV(IF(AS91=0,0.01%,AS91))</f>
        <v>-1.1892013998118005</v>
      </c>
      <c r="BB91" s="10"/>
      <c r="BC91" s="10">
        <f ca="1">-_xlfn.NORM.S.INV(IF(AU91=0,0.01%,AU91))</f>
        <v>0.14739558757687493</v>
      </c>
      <c r="BG91" t="s">
        <v>0</v>
      </c>
      <c r="BH91" s="10"/>
      <c r="BI91" s="10">
        <f ca="1">BA91-$BA$7</f>
        <v>0.36807019519800921</v>
      </c>
      <c r="BJ91" s="10"/>
      <c r="BK91" s="10">
        <f ca="1">BC91-$BC$7</f>
        <v>7.249900018770658E-2</v>
      </c>
      <c r="BO91" t="s">
        <v>0</v>
      </c>
      <c r="BP91" s="1">
        <f t="shared" si="97"/>
        <v>0</v>
      </c>
      <c r="BQ91" s="1">
        <f t="shared" ca="1" si="93"/>
        <v>0.11718021191076786</v>
      </c>
      <c r="BR91" s="1">
        <f t="shared" ca="1" si="93"/>
        <v>0.44140989404461606</v>
      </c>
      <c r="BS91" s="1">
        <f t="shared" ca="1" si="93"/>
        <v>0.44140989404461606</v>
      </c>
      <c r="BT91" s="1">
        <f t="shared" si="93"/>
        <v>0</v>
      </c>
      <c r="BW91" t="s">
        <v>0</v>
      </c>
      <c r="BX91" s="1">
        <f ca="1"/>
        <v>3.4260920122789869E-2</v>
      </c>
      <c r="BY91" s="1">
        <f ca="1"/>
        <v>5.9162725242153068E-3</v>
      </c>
      <c r="BZ91" s="1">
        <f ca="1"/>
        <v>1.1914097808934968E-2</v>
      </c>
      <c r="CA91" s="1">
        <f ca="1"/>
        <v>1.5834399709807705E-2</v>
      </c>
      <c r="CB91" s="1">
        <f ca="1"/>
        <v>0.93207430983425221</v>
      </c>
      <c r="CE91" t="s">
        <v>0</v>
      </c>
      <c r="CF91" s="10"/>
      <c r="CG91" s="10">
        <f ca="1">MIN($CG$7+CD88,0)</f>
        <v>-1.5359678506420282</v>
      </c>
      <c r="CH91" s="10"/>
      <c r="CI91" s="10">
        <f ca="1">MAX($CI$7+CD88,0)</f>
        <v>9.6200331756949864E-2</v>
      </c>
      <c r="CJ91" s="10"/>
      <c r="CM91" t="s">
        <v>0</v>
      </c>
      <c r="CN91" s="1">
        <v>0</v>
      </c>
      <c r="CO91" s="1">
        <f ca="1">_xlfn.NORM.S.DIST(CG91,1)</f>
        <v>6.2273132734547688E-2</v>
      </c>
      <c r="CP91" s="1">
        <f ca="1">1-CO91-CQ91</f>
        <v>0.47604613359817904</v>
      </c>
      <c r="CQ91" s="1">
        <f ca="1">_xlfn.NORM.S.DIST(-CI91,1)</f>
        <v>0.46168073366727325</v>
      </c>
      <c r="CR91" s="1">
        <v>0</v>
      </c>
      <c r="CU91" t="s">
        <v>0</v>
      </c>
      <c r="CV91" s="1">
        <f ca="1"/>
        <v>8.0455479810263783E-3</v>
      </c>
      <c r="CW91" s="1">
        <f ca="1"/>
        <v>1.0421367216561102E-3</v>
      </c>
      <c r="CX91" s="1">
        <f ca="1"/>
        <v>3.4135996871136644E-3</v>
      </c>
      <c r="CY91" s="1">
        <f ca="1"/>
        <v>8.5788655788305197E-3</v>
      </c>
      <c r="CZ91" s="1">
        <f ca="1"/>
        <v>0.9789198500313735</v>
      </c>
    </row>
    <row r="92" spans="1:104">
      <c r="A92" s="11"/>
      <c r="B92" t="s">
        <v>42</v>
      </c>
      <c r="C92" s="1">
        <v>0</v>
      </c>
      <c r="D92" s="1">
        <v>0</v>
      </c>
      <c r="E92" s="1">
        <v>0</v>
      </c>
      <c r="F92" s="1">
        <f ca="1">(1-H92)/3</f>
        <v>1.2870012870012881E-2</v>
      </c>
      <c r="G92" s="1">
        <f ca="1">(1-H92)/3*2</f>
        <v>2.5740025740025763E-2</v>
      </c>
      <c r="H92" s="1">
        <f ca="1">MIN(HLOOKUP(A87,Offcn_part!$2:$7,6,0),1)</f>
        <v>0.96138996138996136</v>
      </c>
      <c r="K92" t="s">
        <v>42</v>
      </c>
      <c r="L92" s="1">
        <f t="shared" si="94"/>
        <v>0</v>
      </c>
      <c r="M92" s="1">
        <f t="shared" si="90"/>
        <v>0</v>
      </c>
      <c r="N92" s="1">
        <f t="shared" ca="1" si="90"/>
        <v>1.2870012870012881E-2</v>
      </c>
      <c r="O92" s="1">
        <f t="shared" ca="1" si="90"/>
        <v>2.5740025740025763E-2</v>
      </c>
      <c r="P92" s="1">
        <f t="shared" ca="1" si="90"/>
        <v>0.96138996138996136</v>
      </c>
      <c r="S92" t="s">
        <v>42</v>
      </c>
      <c r="T92" s="1">
        <f t="shared" ca="1" si="95"/>
        <v>0</v>
      </c>
      <c r="U92" s="1">
        <f t="shared" ca="1" si="91"/>
        <v>0</v>
      </c>
      <c r="V92" s="1">
        <f t="shared" ca="1" si="91"/>
        <v>1.2870012870012881E-2</v>
      </c>
      <c r="W92" s="1">
        <f t="shared" ca="1" si="91"/>
        <v>2.5740025740025763E-2</v>
      </c>
      <c r="X92" s="1">
        <f t="shared" ca="1" si="91"/>
        <v>0.96138996138996136</v>
      </c>
      <c r="AA92" t="s">
        <v>42</v>
      </c>
      <c r="AB92" s="1">
        <f t="shared" ca="1" si="96"/>
        <v>0</v>
      </c>
      <c r="AC92" s="1">
        <f t="shared" ca="1" si="92"/>
        <v>0</v>
      </c>
      <c r="AD92" s="1">
        <f t="shared" ca="1" si="92"/>
        <v>1.2870012870012881E-2</v>
      </c>
      <c r="AE92" s="1">
        <f t="shared" ca="1" si="92"/>
        <v>2.5740025740025763E-2</v>
      </c>
      <c r="AF92" s="1">
        <f t="shared" ca="1" si="92"/>
        <v>0.96138996138996136</v>
      </c>
      <c r="AI92" t="s">
        <v>42</v>
      </c>
      <c r="AJ92" s="1">
        <v>0</v>
      </c>
      <c r="AK92" s="1">
        <v>0</v>
      </c>
      <c r="AL92" s="1">
        <f ca="1">IF(AD92="","",(SUM(AB92:AD92)))</f>
        <v>1.2870012870012881E-2</v>
      </c>
      <c r="AM92" s="1">
        <f ca="1">IFERROR(AE92,"")</f>
        <v>2.5740025740025763E-2</v>
      </c>
      <c r="AN92" s="1">
        <f ca="1">IF(AF92="","",(SUM(AF92)))</f>
        <v>0.96138996138996136</v>
      </c>
      <c r="AP92" s="34">
        <f ca="1">IF(AM92&gt;=MAX(AL92,AN92),0,(MAX(AL92,AN92)-AM92)/(2*MAX(AL92,AN92)+MIN(AL92,AN92)))</f>
        <v>0.4833776595744681</v>
      </c>
      <c r="AQ92" t="s">
        <v>42</v>
      </c>
      <c r="AR92" s="1">
        <v>0</v>
      </c>
      <c r="AS92" s="1">
        <v>0</v>
      </c>
      <c r="AT92" s="1">
        <f ca="1">IF(AM92="",AT85,AL92*(1-$AP92))</f>
        <v>6.6489361702127712E-3</v>
      </c>
      <c r="AU92" s="1">
        <f ca="1">IF(AM92="",AU85,AM92+AL92*$AP92+AN92*$AP92)</f>
        <v>0.49667553191489361</v>
      </c>
      <c r="AV92" s="1">
        <f ca="1">IF(AM92="",AV85,AN92*(1-$AP92))</f>
        <v>0.49667553191489361</v>
      </c>
      <c r="AW92" s="1"/>
      <c r="AY92" t="s">
        <v>42</v>
      </c>
      <c r="AZ92" s="10"/>
      <c r="BA92" s="10"/>
      <c r="BB92" s="10">
        <f ca="1">_xlfn.NORM.S.INV(IF(AT92=0,0.01%,AT92))</f>
        <v>-2.4756907019830816</v>
      </c>
      <c r="BC92" s="10"/>
      <c r="BD92" s="10">
        <f ca="1">-_xlfn.NORM.S.INV(IF(AV92=0,0.01%,AV92))</f>
        <v>8.3333021487658841E-3</v>
      </c>
      <c r="BG92" t="s">
        <v>42</v>
      </c>
      <c r="BH92" s="10"/>
      <c r="BI92" s="10"/>
      <c r="BJ92" s="10">
        <f ca="1">BB92-$BB$8</f>
        <v>-0.57496165272398159</v>
      </c>
      <c r="BK92" s="10"/>
      <c r="BL92" s="10">
        <f ca="1">BD92-$BD$8</f>
        <v>-2.7605389605393681E-2</v>
      </c>
      <c r="BO92" t="s">
        <v>42</v>
      </c>
      <c r="BP92" s="1">
        <f t="shared" si="97"/>
        <v>0</v>
      </c>
      <c r="BQ92" s="1">
        <f t="shared" si="93"/>
        <v>0</v>
      </c>
      <c r="BR92" s="1">
        <f t="shared" ca="1" si="93"/>
        <v>6.6489361702127712E-3</v>
      </c>
      <c r="BS92" s="1">
        <f t="shared" ca="1" si="93"/>
        <v>0.49667553191489361</v>
      </c>
      <c r="BT92" s="1">
        <f t="shared" ca="1" si="93"/>
        <v>0.49667553191489361</v>
      </c>
      <c r="BW92" t="s">
        <v>42</v>
      </c>
      <c r="BX92" s="1">
        <f ca="1"/>
        <v>9.277959053210418E-4</v>
      </c>
      <c r="BY92" s="1">
        <f ca="1"/>
        <v>9.0250196102179155E-4</v>
      </c>
      <c r="BZ92" s="1">
        <f ca="1"/>
        <v>1.8244660012754635E-3</v>
      </c>
      <c r="CA92" s="1">
        <f ca="1"/>
        <v>2.5570056709835875E-3</v>
      </c>
      <c r="CB92" s="1">
        <f ca="1"/>
        <v>0.99378823046139786</v>
      </c>
      <c r="CE92" t="s">
        <v>42</v>
      </c>
      <c r="CF92" s="10"/>
      <c r="CG92" s="10"/>
      <c r="CH92" s="10">
        <f ca="1">MIN($CH$8+CD88,0)</f>
        <v>-1.8794253048913185</v>
      </c>
      <c r="CI92" s="10"/>
      <c r="CJ92" s="10">
        <f ca="1">MAX($CJ$8+CD88,0)</f>
        <v>5.7242436121941069E-2</v>
      </c>
      <c r="CM92" t="s">
        <v>42</v>
      </c>
      <c r="CN92" s="1">
        <v>0</v>
      </c>
      <c r="CO92" s="1">
        <v>0</v>
      </c>
      <c r="CP92" s="1">
        <f ca="1">_xlfn.NORM.S.DIST(CH92,1)</f>
        <v>3.0093221896505078E-2</v>
      </c>
      <c r="CQ92" s="1">
        <f ca="1">1-CP92-CR92</f>
        <v>0.49273074089245283</v>
      </c>
      <c r="CR92" s="1">
        <f ca="1">_xlfn.NORM.S.DIST(-CJ92,1)</f>
        <v>0.47717603721104207</v>
      </c>
      <c r="CU92" t="s">
        <v>42</v>
      </c>
      <c r="CV92" s="1">
        <f ca="1"/>
        <v>3.2396351439512212E-4</v>
      </c>
      <c r="CW92" s="1">
        <f ca="1"/>
        <v>1.2508898095781599E-4</v>
      </c>
      <c r="CX92" s="1">
        <f ca="1"/>
        <v>4.4475504565821209E-4</v>
      </c>
      <c r="CY92" s="1">
        <f ca="1"/>
        <v>1.2257993405848933E-3</v>
      </c>
      <c r="CZ92" s="1">
        <f ca="1"/>
        <v>0.99788039311840393</v>
      </c>
    </row>
    <row r="93" spans="1:104">
      <c r="BO93" t="s">
        <v>32</v>
      </c>
      <c r="BP93" s="1">
        <v>0</v>
      </c>
      <c r="BQ93" s="1">
        <v>0</v>
      </c>
      <c r="BR93" s="1">
        <v>0</v>
      </c>
      <c r="BS93" s="1">
        <v>0</v>
      </c>
      <c r="BT93" s="1">
        <v>1</v>
      </c>
      <c r="BW93" t="s">
        <v>32</v>
      </c>
      <c r="BX93" s="1">
        <f ca="1"/>
        <v>0</v>
      </c>
      <c r="BY93" s="1">
        <f ca="1"/>
        <v>0</v>
      </c>
      <c r="BZ93" s="1">
        <f ca="1"/>
        <v>0</v>
      </c>
      <c r="CA93" s="1">
        <f ca="1"/>
        <v>0</v>
      </c>
      <c r="CB93" s="1">
        <f ca="1"/>
        <v>1</v>
      </c>
      <c r="CF93" s="1"/>
      <c r="CG93" s="1"/>
      <c r="CH93" s="1"/>
      <c r="CI93" s="1"/>
      <c r="CJ93" s="1"/>
      <c r="CM93" t="s">
        <v>32</v>
      </c>
      <c r="CN93" s="1">
        <v>0</v>
      </c>
      <c r="CO93" s="1">
        <v>0</v>
      </c>
      <c r="CP93" s="1">
        <v>0</v>
      </c>
      <c r="CQ93" s="1">
        <v>0</v>
      </c>
      <c r="CR93" s="1">
        <v>1</v>
      </c>
      <c r="CU93" t="s">
        <v>32</v>
      </c>
      <c r="CV93" s="1">
        <f ca="1"/>
        <v>0</v>
      </c>
      <c r="CW93" s="1">
        <f ca="1"/>
        <v>0</v>
      </c>
      <c r="CX93" s="1">
        <f ca="1"/>
        <v>0</v>
      </c>
      <c r="CY93" s="1">
        <f ca="1"/>
        <v>0</v>
      </c>
      <c r="CZ93" s="1">
        <f ca="1"/>
        <v>1</v>
      </c>
    </row>
    <row r="94" spans="1:104">
      <c r="A94" s="9">
        <f ca="1">IF(RIGHT(A87,2)="12",(VALUE(LEFT(A87,4))+1)*100+1,A87+1)</f>
        <v>202009</v>
      </c>
      <c r="J94" s="9">
        <f ca="1">$A94</f>
        <v>202009</v>
      </c>
      <c r="R94" s="9">
        <f ca="1">$A94</f>
        <v>202009</v>
      </c>
      <c r="Z94" s="9">
        <f ca="1">$A94</f>
        <v>202009</v>
      </c>
      <c r="AH94" s="9">
        <f ca="1">$A94</f>
        <v>202009</v>
      </c>
      <c r="AP94" s="9">
        <f ca="1">$A94</f>
        <v>202009</v>
      </c>
      <c r="AX94" s="9">
        <f ca="1">$A94</f>
        <v>202009</v>
      </c>
      <c r="BF94" s="9">
        <f ca="1">$A94</f>
        <v>202009</v>
      </c>
    </row>
    <row r="95" spans="1:104">
      <c r="A95" s="11"/>
      <c r="C95" t="s">
        <v>68</v>
      </c>
      <c r="D95" t="s">
        <v>2</v>
      </c>
      <c r="E95" t="s">
        <v>1</v>
      </c>
      <c r="F95" t="s">
        <v>0</v>
      </c>
      <c r="G95" t="s">
        <v>42</v>
      </c>
      <c r="H95" t="s">
        <v>32</v>
      </c>
      <c r="L95" t="s">
        <v>2</v>
      </c>
      <c r="M95" t="s">
        <v>1</v>
      </c>
      <c r="N95" t="s">
        <v>0</v>
      </c>
      <c r="O95" t="s">
        <v>42</v>
      </c>
      <c r="P95" t="s">
        <v>32</v>
      </c>
      <c r="T95" t="s">
        <v>2</v>
      </c>
      <c r="U95" t="s">
        <v>1</v>
      </c>
      <c r="V95" t="s">
        <v>0</v>
      </c>
      <c r="W95" t="s">
        <v>42</v>
      </c>
      <c r="X95" t="s">
        <v>32</v>
      </c>
      <c r="AB95" t="s">
        <v>2</v>
      </c>
      <c r="AC95" t="s">
        <v>1</v>
      </c>
      <c r="AD95" t="s">
        <v>0</v>
      </c>
      <c r="AE95" t="s">
        <v>42</v>
      </c>
      <c r="AF95" t="s">
        <v>32</v>
      </c>
      <c r="AJ95" t="s">
        <v>2</v>
      </c>
      <c r="AK95" t="s">
        <v>1</v>
      </c>
      <c r="AL95" t="s">
        <v>0</v>
      </c>
      <c r="AM95" t="s">
        <v>42</v>
      </c>
      <c r="AN95" t="s">
        <v>32</v>
      </c>
      <c r="AP95" s="9" t="s">
        <v>72</v>
      </c>
      <c r="AR95" t="s">
        <v>2</v>
      </c>
      <c r="AS95" t="s">
        <v>1</v>
      </c>
      <c r="AT95" t="s">
        <v>0</v>
      </c>
      <c r="AU95" t="s">
        <v>42</v>
      </c>
      <c r="AV95" t="s">
        <v>32</v>
      </c>
      <c r="AZ95" t="s">
        <v>2</v>
      </c>
      <c r="BA95" t="s">
        <v>1</v>
      </c>
      <c r="BB95" t="s">
        <v>0</v>
      </c>
      <c r="BC95" t="s">
        <v>42</v>
      </c>
      <c r="BD95" t="s">
        <v>32</v>
      </c>
      <c r="BG95" s="12">
        <f ca="1">AVERAGE(BH96:BL99)</f>
        <v>-0.34101519676308578</v>
      </c>
      <c r="BH95" t="s">
        <v>2</v>
      </c>
      <c r="BI95" t="s">
        <v>1</v>
      </c>
      <c r="BJ95" t="s">
        <v>0</v>
      </c>
      <c r="BK95" t="s">
        <v>42</v>
      </c>
      <c r="BL95" t="s">
        <v>32</v>
      </c>
    </row>
    <row r="96" spans="1:104">
      <c r="A96" s="11"/>
      <c r="B96" t="s">
        <v>2</v>
      </c>
      <c r="C96" s="1">
        <v>0.05</v>
      </c>
      <c r="D96" s="1">
        <f ca="1">1-C96-E96</f>
        <v>0.94151948893263093</v>
      </c>
      <c r="E96" s="1">
        <f ca="1">HLOOKUP(A94,Offcn_part!$2:$7,3,0)</f>
        <v>8.4805110673690301E-3</v>
      </c>
      <c r="F96" s="1">
        <v>0</v>
      </c>
      <c r="G96" s="1">
        <v>0</v>
      </c>
      <c r="H96" s="1">
        <v>0</v>
      </c>
      <c r="K96" t="s">
        <v>2</v>
      </c>
      <c r="L96" s="1">
        <f ca="1">IF(TYPE(D96)=1,IF(D96&gt;100%,100%,IF(D96&lt;0,0,D96)),D96)</f>
        <v>0.94151948893263093</v>
      </c>
      <c r="M96" s="1">
        <f t="shared" ref="M96:P99" ca="1" si="98">IF(TYPE(E96)=1,IF(E96&gt;100%,100%,IF(E96&lt;0,0,E96)),E96)</f>
        <v>8.4805110673690301E-3</v>
      </c>
      <c r="N96" s="1">
        <f t="shared" si="98"/>
        <v>0</v>
      </c>
      <c r="O96" s="1">
        <f t="shared" si="98"/>
        <v>0</v>
      </c>
      <c r="P96" s="1">
        <f t="shared" si="98"/>
        <v>0</v>
      </c>
      <c r="S96" t="s">
        <v>2</v>
      </c>
      <c r="T96" s="1">
        <f ca="1">IFERROR(L96/SUM($L96:$P96),"")</f>
        <v>0.99107314624487475</v>
      </c>
      <c r="U96" s="1">
        <f t="shared" ref="U96:X99" ca="1" si="99">IFERROR(M96/SUM($L96:$P96),"")</f>
        <v>8.9268537551252958E-3</v>
      </c>
      <c r="V96" s="1">
        <f t="shared" ca="1" si="99"/>
        <v>0</v>
      </c>
      <c r="W96" s="1">
        <f t="shared" ca="1" si="99"/>
        <v>0</v>
      </c>
      <c r="X96" s="1">
        <f t="shared" ca="1" si="99"/>
        <v>0</v>
      </c>
      <c r="AA96" t="s">
        <v>2</v>
      </c>
      <c r="AB96" s="1">
        <f ca="1">IFERROR(T96,"")</f>
        <v>0.99107314624487475</v>
      </c>
      <c r="AC96" s="1">
        <f t="shared" ref="AC96:AF99" ca="1" si="100">IFERROR(U96,"")</f>
        <v>8.9268537551252958E-3</v>
      </c>
      <c r="AD96" s="1">
        <f t="shared" ca="1" si="100"/>
        <v>0</v>
      </c>
      <c r="AE96" s="1">
        <f t="shared" ca="1" si="100"/>
        <v>0</v>
      </c>
      <c r="AF96" s="1">
        <f t="shared" ca="1" si="100"/>
        <v>0</v>
      </c>
      <c r="AI96" t="s">
        <v>2</v>
      </c>
      <c r="AJ96" s="1">
        <f ca="1">IFERROR(AB96,"")</f>
        <v>0.99107314624487475</v>
      </c>
      <c r="AK96" s="1">
        <f ca="1">IF(AC96="","",SUM(AC96:AF96))</f>
        <v>8.9268537551252958E-3</v>
      </c>
      <c r="AL96" s="1">
        <v>0</v>
      </c>
      <c r="AM96" s="1">
        <v>0</v>
      </c>
      <c r="AN96" s="1">
        <v>0</v>
      </c>
      <c r="AQ96" t="s">
        <v>2</v>
      </c>
      <c r="AR96" s="1">
        <f ca="1">IF(AJ96="",AR89,MAX(AJ96,50%))</f>
        <v>0.99107314624487475</v>
      </c>
      <c r="AS96" s="1">
        <f ca="1">IF(AK96="",AS89,MIN(AK96,50%))</f>
        <v>8.9268537551252958E-3</v>
      </c>
      <c r="AT96" s="1">
        <v>0</v>
      </c>
      <c r="AU96" s="1">
        <v>0</v>
      </c>
      <c r="AV96" s="1">
        <v>0</v>
      </c>
      <c r="AW96" s="1"/>
      <c r="AY96" t="s">
        <v>2</v>
      </c>
      <c r="AZ96" s="10"/>
      <c r="BA96" s="10">
        <f ca="1">-_xlfn.NORM.S.INV(IF(AS96=0,0.01%,AS96))</f>
        <v>2.3686382276395062</v>
      </c>
      <c r="BB96" s="10"/>
      <c r="BC96" s="10"/>
      <c r="BG96" t="s">
        <v>2</v>
      </c>
      <c r="BH96" s="10"/>
      <c r="BI96" s="10">
        <f ca="1">BA96-$BA$5</f>
        <v>-0.23088104662700104</v>
      </c>
      <c r="BJ96" s="10"/>
      <c r="BK96" s="10"/>
    </row>
    <row r="97" spans="1:64">
      <c r="A97" s="11"/>
      <c r="B97" t="s">
        <v>1</v>
      </c>
      <c r="C97" s="1">
        <v>0</v>
      </c>
      <c r="D97" s="1">
        <f ca="1">(1-F97)/3</f>
        <v>0</v>
      </c>
      <c r="E97" s="1">
        <f ca="1">(1-F97)/3*2</f>
        <v>0</v>
      </c>
      <c r="F97" s="1">
        <f ca="1">HLOOKUP(A94,Offcn_part!$2:$7,4,0)</f>
        <v>1</v>
      </c>
      <c r="G97" s="1">
        <v>0</v>
      </c>
      <c r="H97" s="1">
        <v>0</v>
      </c>
      <c r="K97" t="s">
        <v>1</v>
      </c>
      <c r="L97" s="1">
        <f t="shared" ref="L97:L99" ca="1" si="101">IF(TYPE(D97)=1,IF(D97&gt;100%,100%,IF(D97&lt;0,0,D97)),D97)</f>
        <v>0</v>
      </c>
      <c r="M97" s="1">
        <f t="shared" ca="1" si="98"/>
        <v>0</v>
      </c>
      <c r="N97" s="1">
        <f t="shared" ca="1" si="98"/>
        <v>1</v>
      </c>
      <c r="O97" s="1">
        <f t="shared" si="98"/>
        <v>0</v>
      </c>
      <c r="P97" s="1">
        <f t="shared" si="98"/>
        <v>0</v>
      </c>
      <c r="S97" t="s">
        <v>1</v>
      </c>
      <c r="T97" s="1">
        <f t="shared" ref="T97:T99" ca="1" si="102">IFERROR(L97/SUM($L97:$P97),"")</f>
        <v>0</v>
      </c>
      <c r="U97" s="1">
        <f t="shared" ca="1" si="99"/>
        <v>0</v>
      </c>
      <c r="V97" s="1">
        <f t="shared" ca="1" si="99"/>
        <v>1</v>
      </c>
      <c r="W97" s="1">
        <f t="shared" ca="1" si="99"/>
        <v>0</v>
      </c>
      <c r="X97" s="1">
        <f t="shared" ca="1" si="99"/>
        <v>0</v>
      </c>
      <c r="AA97" t="s">
        <v>1</v>
      </c>
      <c r="AB97" s="1">
        <f t="shared" ref="AB97:AB99" ca="1" si="103">IFERROR(T97,"")</f>
        <v>0</v>
      </c>
      <c r="AC97" s="1">
        <f t="shared" ca="1" si="100"/>
        <v>0</v>
      </c>
      <c r="AD97" s="1">
        <f t="shared" ca="1" si="100"/>
        <v>1</v>
      </c>
      <c r="AE97" s="1">
        <f t="shared" ca="1" si="100"/>
        <v>0</v>
      </c>
      <c r="AF97" s="1">
        <f t="shared" ca="1" si="100"/>
        <v>0</v>
      </c>
      <c r="AI97" t="s">
        <v>1</v>
      </c>
      <c r="AJ97" s="1">
        <f ca="1">IF(AB97="","",(SUM(AB97)))</f>
        <v>0</v>
      </c>
      <c r="AK97" s="1">
        <f ca="1">IFERROR(AC97,"")</f>
        <v>0</v>
      </c>
      <c r="AL97" s="1">
        <f ca="1">IF(AD97="","",(SUM(AD97:AF97)))</f>
        <v>1</v>
      </c>
      <c r="AM97" s="1">
        <v>0</v>
      </c>
      <c r="AN97" s="1">
        <v>0</v>
      </c>
      <c r="AP97" s="34">
        <f ca="1">IF(AK97&gt;=MAX(AJ97,AL97),0,(MAX(AJ97,AL97)-AK97)/(2*MAX(AJ97,AL97)+MIN(AJ97,AL97)))</f>
        <v>0.5</v>
      </c>
      <c r="AQ97" t="s">
        <v>1</v>
      </c>
      <c r="AR97" s="1">
        <f ca="1">IF(AK97="",AR90,AJ97*(1-$AP97))</f>
        <v>0</v>
      </c>
      <c r="AS97" s="1">
        <f ca="1">IF(AK97="",AS90,AK97+AJ97*$AP97+AL97*$AP97)</f>
        <v>0.5</v>
      </c>
      <c r="AT97" s="1">
        <f ca="1">IF(AK97="",AT90,AL97*(1-$AP97))</f>
        <v>0.5</v>
      </c>
      <c r="AU97" s="1">
        <v>0</v>
      </c>
      <c r="AV97" s="1">
        <v>0</v>
      </c>
      <c r="AW97" s="1"/>
      <c r="AY97" t="s">
        <v>1</v>
      </c>
      <c r="AZ97" s="10">
        <f ca="1">_xlfn.NORM.S.INV(IF(AR97=0,0.01%,AR97))</f>
        <v>-3.71901648545568</v>
      </c>
      <c r="BA97" s="10"/>
      <c r="BB97" s="10">
        <f ca="1">-_xlfn.NORM.S.INV(IF(AT97=0,0.01%,AT97))</f>
        <v>0</v>
      </c>
      <c r="BC97" s="10"/>
      <c r="BG97" t="s">
        <v>1</v>
      </c>
      <c r="BH97" s="10">
        <f ca="1">AZ97-$AZ$6</f>
        <v>-2.0804578128653741</v>
      </c>
      <c r="BI97" s="10"/>
      <c r="BJ97" s="10">
        <f ca="1">BB97-$BB$6</f>
        <v>-6.3526324863341338E-2</v>
      </c>
      <c r="BK97" s="10"/>
    </row>
    <row r="98" spans="1:64">
      <c r="A98" s="11"/>
      <c r="B98" t="s">
        <v>0</v>
      </c>
      <c r="C98" s="1">
        <v>0</v>
      </c>
      <c r="D98" s="1">
        <v>0</v>
      </c>
      <c r="E98" s="1">
        <f ca="1">(1-G98)/3</f>
        <v>9.6235095296216322E-2</v>
      </c>
      <c r="F98" s="1">
        <f ca="1">(1-G98)/3*2</f>
        <v>0.19247019059243264</v>
      </c>
      <c r="G98" s="1">
        <f ca="1">HLOOKUP(A94,Offcn_part!$2:$7,5,0)</f>
        <v>0.71129471411135103</v>
      </c>
      <c r="H98" s="1">
        <v>0</v>
      </c>
      <c r="K98" t="s">
        <v>0</v>
      </c>
      <c r="L98" s="1">
        <f t="shared" si="101"/>
        <v>0</v>
      </c>
      <c r="M98" s="1">
        <f t="shared" ca="1" si="98"/>
        <v>9.6235095296216322E-2</v>
      </c>
      <c r="N98" s="1">
        <f t="shared" ca="1" si="98"/>
        <v>0.19247019059243264</v>
      </c>
      <c r="O98" s="1">
        <f t="shared" ca="1" si="98"/>
        <v>0.71129471411135103</v>
      </c>
      <c r="P98" s="1">
        <f t="shared" si="98"/>
        <v>0</v>
      </c>
      <c r="S98" t="s">
        <v>0</v>
      </c>
      <c r="T98" s="1">
        <f t="shared" ca="1" si="102"/>
        <v>0</v>
      </c>
      <c r="U98" s="1">
        <f t="shared" ca="1" si="99"/>
        <v>9.6235095296216322E-2</v>
      </c>
      <c r="V98" s="1">
        <f t="shared" ca="1" si="99"/>
        <v>0.19247019059243264</v>
      </c>
      <c r="W98" s="1">
        <f t="shared" ca="1" si="99"/>
        <v>0.71129471411135103</v>
      </c>
      <c r="X98" s="1">
        <f t="shared" ca="1" si="99"/>
        <v>0</v>
      </c>
      <c r="AA98" t="s">
        <v>0</v>
      </c>
      <c r="AB98" s="1">
        <f t="shared" ca="1" si="103"/>
        <v>0</v>
      </c>
      <c r="AC98" s="1">
        <f t="shared" ca="1" si="100"/>
        <v>9.6235095296216322E-2</v>
      </c>
      <c r="AD98" s="1">
        <f t="shared" ca="1" si="100"/>
        <v>0.19247019059243264</v>
      </c>
      <c r="AE98" s="1">
        <f t="shared" ca="1" si="100"/>
        <v>0.71129471411135103</v>
      </c>
      <c r="AF98" s="1">
        <f t="shared" ca="1" si="100"/>
        <v>0</v>
      </c>
      <c r="AI98" t="s">
        <v>0</v>
      </c>
      <c r="AJ98" s="1">
        <v>0</v>
      </c>
      <c r="AK98" s="1">
        <f ca="1">IF(AC98="","",(SUM(AB98:AC98)))</f>
        <v>9.6235095296216322E-2</v>
      </c>
      <c r="AL98" s="1">
        <f ca="1">IFERROR(AD98,"")</f>
        <v>0.19247019059243264</v>
      </c>
      <c r="AM98" s="1">
        <f ca="1">IF(AE98="","",(SUM(AE98:AF98)))</f>
        <v>0.71129471411135103</v>
      </c>
      <c r="AN98" s="1">
        <v>0</v>
      </c>
      <c r="AP98" s="34">
        <f ca="1">IF(AL98&gt;=MAX(AK98,AM98),0,(MAX(AK98,AM98)-AL98)/(2*MAX(AK98,AM98)+MIN(AK98,AM98)))</f>
        <v>0.34159609321876738</v>
      </c>
      <c r="AQ98" t="s">
        <v>0</v>
      </c>
      <c r="AR98" s="1">
        <v>0</v>
      </c>
      <c r="AS98" s="1">
        <f ca="1">IF(AL98="",AS91,AK98*(1-$AP98))</f>
        <v>6.3361562712493047E-2</v>
      </c>
      <c r="AT98" s="1">
        <f ca="1">IF(AL98="",AT91,AL98+AK98*$AP98+AM98*$AP98)</f>
        <v>0.46831921864375348</v>
      </c>
      <c r="AU98" s="1">
        <f ca="1">IF(AL98="",AU91,AM98*(1-$AP98))</f>
        <v>0.46831921864375348</v>
      </c>
      <c r="AV98" s="1">
        <v>0</v>
      </c>
      <c r="AW98" s="1"/>
      <c r="AY98" t="s">
        <v>0</v>
      </c>
      <c r="AZ98" s="10"/>
      <c r="BA98" s="10">
        <f ca="1">_xlfn.NORM.S.INV(IF(AS98=0,0.01%,AS98))</f>
        <v>-1.5271523761950641</v>
      </c>
      <c r="BB98" s="10"/>
      <c r="BC98" s="10">
        <f ca="1">-_xlfn.NORM.S.INV(IF(AU98=0,0.01%,AU98))</f>
        <v>7.9495592384506902E-2</v>
      </c>
      <c r="BG98" t="s">
        <v>0</v>
      </c>
      <c r="BH98" s="10"/>
      <c r="BI98" s="10">
        <f ca="1">BA98-$BA$7</f>
        <v>3.0119218814745663E-2</v>
      </c>
      <c r="BJ98" s="10"/>
      <c r="BK98" s="10">
        <f ca="1">BC98-$BC$7</f>
        <v>4.5990049953385514E-3</v>
      </c>
    </row>
    <row r="99" spans="1:64">
      <c r="A99" s="11"/>
      <c r="B99" t="s">
        <v>42</v>
      </c>
      <c r="C99" s="1">
        <v>0</v>
      </c>
      <c r="D99" s="1">
        <v>0</v>
      </c>
      <c r="E99" s="1">
        <v>0</v>
      </c>
      <c r="F99" s="1">
        <f ca="1">(1-H99)/3</f>
        <v>4.5911548643612431E-2</v>
      </c>
      <c r="G99" s="1">
        <f ca="1">(1-H99)/3*2</f>
        <v>9.1823097287224861E-2</v>
      </c>
      <c r="H99" s="1">
        <f ca="1">MIN(HLOOKUP(A94,Offcn_part!$2:$7,6,0),1)</f>
        <v>0.86226535406916271</v>
      </c>
      <c r="K99" t="s">
        <v>42</v>
      </c>
      <c r="L99" s="1">
        <f t="shared" si="101"/>
        <v>0</v>
      </c>
      <c r="M99" s="1">
        <f t="shared" si="98"/>
        <v>0</v>
      </c>
      <c r="N99" s="1">
        <f t="shared" ca="1" si="98"/>
        <v>4.5911548643612431E-2</v>
      </c>
      <c r="O99" s="1">
        <f t="shared" ca="1" si="98"/>
        <v>9.1823097287224861E-2</v>
      </c>
      <c r="P99" s="1">
        <f t="shared" ca="1" si="98"/>
        <v>0.86226535406916271</v>
      </c>
      <c r="S99" t="s">
        <v>42</v>
      </c>
      <c r="T99" s="1">
        <f t="shared" ca="1" si="102"/>
        <v>0</v>
      </c>
      <c r="U99" s="1">
        <f t="shared" ca="1" si="99"/>
        <v>0</v>
      </c>
      <c r="V99" s="1">
        <f t="shared" ca="1" si="99"/>
        <v>4.5911548643612431E-2</v>
      </c>
      <c r="W99" s="1">
        <f t="shared" ca="1" si="99"/>
        <v>9.1823097287224861E-2</v>
      </c>
      <c r="X99" s="1">
        <f t="shared" ca="1" si="99"/>
        <v>0.86226535406916271</v>
      </c>
      <c r="AA99" t="s">
        <v>42</v>
      </c>
      <c r="AB99" s="1">
        <f t="shared" ca="1" si="103"/>
        <v>0</v>
      </c>
      <c r="AC99" s="1">
        <f t="shared" ca="1" si="100"/>
        <v>0</v>
      </c>
      <c r="AD99" s="1">
        <f t="shared" ca="1" si="100"/>
        <v>4.5911548643612431E-2</v>
      </c>
      <c r="AE99" s="1">
        <f t="shared" ca="1" si="100"/>
        <v>9.1823097287224861E-2</v>
      </c>
      <c r="AF99" s="1">
        <f t="shared" ca="1" si="100"/>
        <v>0.86226535406916271</v>
      </c>
      <c r="AI99" t="s">
        <v>42</v>
      </c>
      <c r="AJ99" s="1">
        <v>0</v>
      </c>
      <c r="AK99" s="1">
        <v>0</v>
      </c>
      <c r="AL99" s="1">
        <f ca="1">IF(AD99="","",(SUM(AB99:AD99)))</f>
        <v>4.5911548643612431E-2</v>
      </c>
      <c r="AM99" s="1">
        <f ca="1">IFERROR(AE99,"")</f>
        <v>9.1823097287224861E-2</v>
      </c>
      <c r="AN99" s="1">
        <f ca="1">IF(AF99="","",(SUM(AF99)))</f>
        <v>0.86226535406916271</v>
      </c>
      <c r="AP99" s="34">
        <f ca="1">IF(AM99&gt;=MAX(AL99,AN99),0,(MAX(AL99,AN99)-AM99)/(2*MAX(AL99,AN99)+MIN(AL99,AN99)))</f>
        <v>0.43516937862878396</v>
      </c>
      <c r="AQ99" t="s">
        <v>42</v>
      </c>
      <c r="AR99" s="1">
        <v>0</v>
      </c>
      <c r="AS99" s="1">
        <v>0</v>
      </c>
      <c r="AT99" s="1">
        <f ca="1">IF(AM99="",AT92,AL99*(1-$AP99))</f>
        <v>2.5932248548486417E-2</v>
      </c>
      <c r="AU99" s="1">
        <f ca="1">IF(AM99="",AU92,AM99+AL99*$AP99+AN99*$AP99)</f>
        <v>0.48703387572575679</v>
      </c>
      <c r="AV99" s="1">
        <f ca="1">IF(AM99="",AV92,AN99*(1-$AP99))</f>
        <v>0.48703387572575674</v>
      </c>
      <c r="AW99" s="1"/>
      <c r="AY99" t="s">
        <v>42</v>
      </c>
      <c r="AZ99" s="10"/>
      <c r="BA99" s="10"/>
      <c r="BB99" s="10">
        <f ca="1">_xlfn.NORM.S.INV(IF(AT99=0,0.01%,AT99))</f>
        <v>-1.944256752151905</v>
      </c>
      <c r="BC99" s="10"/>
      <c r="BD99" s="10">
        <f ca="1">-_xlfn.NORM.S.INV(IF(AV99=0,0.01%,AV99))</f>
        <v>3.2506977850996585E-2</v>
      </c>
      <c r="BG99" t="s">
        <v>42</v>
      </c>
      <c r="BH99" s="10"/>
      <c r="BI99" s="10"/>
      <c r="BJ99" s="10">
        <f ca="1">BB99-$BB$8</f>
        <v>-4.3527702892804943E-2</v>
      </c>
      <c r="BK99" s="10"/>
      <c r="BL99" s="10">
        <f ca="1">BD99-$BD$8</f>
        <v>-3.4317139031629779E-3</v>
      </c>
    </row>
    <row r="101" spans="1:64">
      <c r="A101" s="9">
        <f ca="1">IF(RIGHT(A94,2)="12",(VALUE(LEFT(A94,4))+1)*100+1,A94+1)</f>
        <v>202010</v>
      </c>
      <c r="J101" s="9">
        <f ca="1">$A101</f>
        <v>202010</v>
      </c>
      <c r="R101" s="9">
        <f ca="1">$A101</f>
        <v>202010</v>
      </c>
      <c r="Z101" s="9">
        <f ca="1">$A101</f>
        <v>202010</v>
      </c>
      <c r="AH101" s="9">
        <f ca="1">$A101</f>
        <v>202010</v>
      </c>
      <c r="AP101" s="9">
        <f ca="1">$A101</f>
        <v>202010</v>
      </c>
      <c r="AX101" s="9">
        <f ca="1">$A101</f>
        <v>202010</v>
      </c>
      <c r="BF101" s="9">
        <f ca="1">$A101</f>
        <v>202010</v>
      </c>
    </row>
    <row r="102" spans="1:64">
      <c r="A102" s="11"/>
      <c r="C102" t="s">
        <v>68</v>
      </c>
      <c r="D102" t="s">
        <v>2</v>
      </c>
      <c r="E102" t="s">
        <v>1</v>
      </c>
      <c r="F102" t="s">
        <v>0</v>
      </c>
      <c r="G102" t="s">
        <v>42</v>
      </c>
      <c r="H102" t="s">
        <v>32</v>
      </c>
      <c r="L102" t="s">
        <v>2</v>
      </c>
      <c r="M102" t="s">
        <v>1</v>
      </c>
      <c r="N102" t="s">
        <v>0</v>
      </c>
      <c r="O102" t="s">
        <v>42</v>
      </c>
      <c r="P102" t="s">
        <v>32</v>
      </c>
      <c r="T102" t="s">
        <v>2</v>
      </c>
      <c r="U102" t="s">
        <v>1</v>
      </c>
      <c r="V102" t="s">
        <v>0</v>
      </c>
      <c r="W102" t="s">
        <v>42</v>
      </c>
      <c r="X102" t="s">
        <v>32</v>
      </c>
      <c r="AB102" t="s">
        <v>2</v>
      </c>
      <c r="AC102" t="s">
        <v>1</v>
      </c>
      <c r="AD102" t="s">
        <v>0</v>
      </c>
      <c r="AE102" t="s">
        <v>42</v>
      </c>
      <c r="AF102" t="s">
        <v>32</v>
      </c>
      <c r="AJ102" t="s">
        <v>2</v>
      </c>
      <c r="AK102" t="s">
        <v>1</v>
      </c>
      <c r="AL102" t="s">
        <v>0</v>
      </c>
      <c r="AM102" t="s">
        <v>42</v>
      </c>
      <c r="AN102" t="s">
        <v>32</v>
      </c>
      <c r="AP102" s="9" t="s">
        <v>72</v>
      </c>
      <c r="AR102" t="s">
        <v>2</v>
      </c>
      <c r="AS102" t="s">
        <v>1</v>
      </c>
      <c r="AT102" t="s">
        <v>0</v>
      </c>
      <c r="AU102" t="s">
        <v>42</v>
      </c>
      <c r="AV102" t="s">
        <v>32</v>
      </c>
      <c r="AZ102" t="s">
        <v>2</v>
      </c>
      <c r="BA102" t="s">
        <v>1</v>
      </c>
      <c r="BB102" t="s">
        <v>0</v>
      </c>
      <c r="BC102" t="s">
        <v>42</v>
      </c>
      <c r="BD102" t="s">
        <v>32</v>
      </c>
      <c r="BG102" s="12">
        <f ca="1">AVERAGE(BH103:BL106)</f>
        <v>8.393365199523406E-2</v>
      </c>
      <c r="BH102" t="s">
        <v>2</v>
      </c>
      <c r="BI102" t="s">
        <v>1</v>
      </c>
      <c r="BJ102" t="s">
        <v>0</v>
      </c>
      <c r="BK102" t="s">
        <v>42</v>
      </c>
      <c r="BL102" t="s">
        <v>32</v>
      </c>
    </row>
    <row r="103" spans="1:64">
      <c r="A103" s="11"/>
      <c r="B103" t="s">
        <v>2</v>
      </c>
      <c r="C103" s="1">
        <v>0.05</v>
      </c>
      <c r="D103" s="1">
        <f ca="1">1-C103-E103</f>
        <v>0.94999071234561605</v>
      </c>
      <c r="E103" s="1">
        <f ca="1">HLOOKUP(A101,Offcn_part!$2:$7,3,0)</f>
        <v>9.2876543839175191E-6</v>
      </c>
      <c r="F103" s="1">
        <v>0</v>
      </c>
      <c r="G103" s="1">
        <v>0</v>
      </c>
      <c r="H103" s="1">
        <v>0</v>
      </c>
      <c r="K103" t="s">
        <v>2</v>
      </c>
      <c r="L103" s="1">
        <f ca="1">IF(TYPE(D103)=1,IF(D103&gt;100%,100%,IF(D103&lt;0,0,D103)),D103)</f>
        <v>0.94999071234561605</v>
      </c>
      <c r="M103" s="1">
        <f t="shared" ref="M103:P106" ca="1" si="104">IF(TYPE(E103)=1,IF(E103&gt;100%,100%,IF(E103&lt;0,0,E103)),E103)</f>
        <v>9.2876543839175191E-6</v>
      </c>
      <c r="N103" s="1">
        <f t="shared" si="104"/>
        <v>0</v>
      </c>
      <c r="O103" s="1">
        <f t="shared" si="104"/>
        <v>0</v>
      </c>
      <c r="P103" s="1">
        <f t="shared" si="104"/>
        <v>0</v>
      </c>
      <c r="S103" t="s">
        <v>2</v>
      </c>
      <c r="T103" s="1">
        <f ca="1">IFERROR(L103/SUM($L103:$P103),"")</f>
        <v>0.99999022352170119</v>
      </c>
      <c r="U103" s="1">
        <f t="shared" ref="U103:X106" ca="1" si="105">IFERROR(M103/SUM($L103:$P103),"")</f>
        <v>9.7764782988605475E-6</v>
      </c>
      <c r="V103" s="1">
        <f t="shared" ca="1" si="105"/>
        <v>0</v>
      </c>
      <c r="W103" s="1">
        <f t="shared" ca="1" si="105"/>
        <v>0</v>
      </c>
      <c r="X103" s="1">
        <f t="shared" ca="1" si="105"/>
        <v>0</v>
      </c>
      <c r="AA103" t="s">
        <v>2</v>
      </c>
      <c r="AB103" s="1">
        <f ca="1">IFERROR(T103,"")</f>
        <v>0.99999022352170119</v>
      </c>
      <c r="AC103" s="1">
        <f t="shared" ref="AC103:AF106" ca="1" si="106">IFERROR(U103,"")</f>
        <v>9.7764782988605475E-6</v>
      </c>
      <c r="AD103" s="1">
        <f t="shared" ca="1" si="106"/>
        <v>0</v>
      </c>
      <c r="AE103" s="1">
        <f t="shared" ca="1" si="106"/>
        <v>0</v>
      </c>
      <c r="AF103" s="1">
        <f t="shared" ca="1" si="106"/>
        <v>0</v>
      </c>
      <c r="AI103" t="s">
        <v>2</v>
      </c>
      <c r="AJ103" s="1">
        <f ca="1">IFERROR(AB103,"")</f>
        <v>0.99999022352170119</v>
      </c>
      <c r="AK103" s="1">
        <f ca="1">IF(AC103="","",SUM(AC103:AF103))</f>
        <v>9.7764782988605475E-6</v>
      </c>
      <c r="AL103" s="1">
        <v>0</v>
      </c>
      <c r="AM103" s="1">
        <v>0</v>
      </c>
      <c r="AN103" s="1">
        <v>0</v>
      </c>
      <c r="AQ103" t="s">
        <v>2</v>
      </c>
      <c r="AR103" s="1">
        <f ca="1">IF(AJ103="",AR96,MAX(AJ103,50%))</f>
        <v>0.99999022352170119</v>
      </c>
      <c r="AS103" s="1">
        <f ca="1">IF(AK103="",AS96,MIN(AK103,50%))</f>
        <v>9.7764782988605475E-6</v>
      </c>
      <c r="AT103" s="1">
        <v>0</v>
      </c>
      <c r="AU103" s="1">
        <v>0</v>
      </c>
      <c r="AV103" s="1">
        <v>0</v>
      </c>
      <c r="AW103" s="1"/>
      <c r="AY103" t="s">
        <v>2</v>
      </c>
      <c r="AZ103" s="10"/>
      <c r="BA103" s="10">
        <f ca="1">-_xlfn.NORM.S.INV(IF(AS103=0,0.01%,AS103))</f>
        <v>4.2699354302562478</v>
      </c>
      <c r="BB103" s="10"/>
      <c r="BC103" s="10"/>
      <c r="BG103" t="s">
        <v>2</v>
      </c>
      <c r="BH103" s="10"/>
      <c r="BI103" s="10">
        <f ca="1">BA103-$BA$5</f>
        <v>1.6704161559897406</v>
      </c>
      <c r="BJ103" s="10"/>
      <c r="BK103" s="10"/>
    </row>
    <row r="104" spans="1:64">
      <c r="A104" s="11"/>
      <c r="B104" t="s">
        <v>1</v>
      </c>
      <c r="C104" s="1">
        <v>0</v>
      </c>
      <c r="D104" s="1">
        <f ca="1">(1-F104)/3</f>
        <v>9.0621454594141324E-2</v>
      </c>
      <c r="E104" s="1">
        <f ca="1">(1-F104)/3*2</f>
        <v>0.18124290918828265</v>
      </c>
      <c r="F104" s="1">
        <f ca="1">HLOOKUP(A101,Offcn_part!$2:$7,4,0)</f>
        <v>0.72813563621757604</v>
      </c>
      <c r="G104" s="1">
        <v>0</v>
      </c>
      <c r="H104" s="1">
        <v>0</v>
      </c>
      <c r="K104" t="s">
        <v>1</v>
      </c>
      <c r="L104" s="1">
        <f t="shared" ref="L104:L106" ca="1" si="107">IF(TYPE(D104)=1,IF(D104&gt;100%,100%,IF(D104&lt;0,0,D104)),D104)</f>
        <v>9.0621454594141324E-2</v>
      </c>
      <c r="M104" s="1">
        <f t="shared" ca="1" si="104"/>
        <v>0.18124290918828265</v>
      </c>
      <c r="N104" s="1">
        <f t="shared" ca="1" si="104"/>
        <v>0.72813563621757604</v>
      </c>
      <c r="O104" s="1">
        <f t="shared" si="104"/>
        <v>0</v>
      </c>
      <c r="P104" s="1">
        <f t="shared" si="104"/>
        <v>0</v>
      </c>
      <c r="S104" t="s">
        <v>1</v>
      </c>
      <c r="T104" s="1">
        <f t="shared" ref="T104:T106" ca="1" si="108">IFERROR(L104/SUM($L104:$P104),"")</f>
        <v>9.0621454594141324E-2</v>
      </c>
      <c r="U104" s="1">
        <f t="shared" ca="1" si="105"/>
        <v>0.18124290918828265</v>
      </c>
      <c r="V104" s="1">
        <f t="shared" ca="1" si="105"/>
        <v>0.72813563621757604</v>
      </c>
      <c r="W104" s="1">
        <f t="shared" ca="1" si="105"/>
        <v>0</v>
      </c>
      <c r="X104" s="1">
        <f t="shared" ca="1" si="105"/>
        <v>0</v>
      </c>
      <c r="AA104" t="s">
        <v>1</v>
      </c>
      <c r="AB104" s="1">
        <f t="shared" ref="AB104:AB106" ca="1" si="109">IFERROR(T104,"")</f>
        <v>9.0621454594141324E-2</v>
      </c>
      <c r="AC104" s="1">
        <f t="shared" ca="1" si="106"/>
        <v>0.18124290918828265</v>
      </c>
      <c r="AD104" s="1">
        <f t="shared" ca="1" si="106"/>
        <v>0.72813563621757604</v>
      </c>
      <c r="AE104" s="1">
        <f t="shared" ca="1" si="106"/>
        <v>0</v>
      </c>
      <c r="AF104" s="1">
        <f t="shared" ca="1" si="106"/>
        <v>0</v>
      </c>
      <c r="AI104" t="s">
        <v>1</v>
      </c>
      <c r="AJ104" s="1">
        <f ca="1">IF(AB104="","",(SUM(AB104)))</f>
        <v>9.0621454594141324E-2</v>
      </c>
      <c r="AK104" s="1">
        <f ca="1">IFERROR(AC104,"")</f>
        <v>0.18124290918828265</v>
      </c>
      <c r="AL104" s="1">
        <f ca="1">IF(AD104="","",(SUM(AD104:AF104)))</f>
        <v>0.72813563621757604</v>
      </c>
      <c r="AM104" s="1">
        <v>0</v>
      </c>
      <c r="AN104" s="1">
        <v>0</v>
      </c>
      <c r="AP104" s="34">
        <f ca="1">IF(AK104&gt;=MAX(AJ104,AL104),0,(MAX(AJ104,AL104)-AK104)/(2*MAX(AJ104,AL104)+MIN(AJ104,AL104)))</f>
        <v>0.3535427618691861</v>
      </c>
      <c r="AQ104" t="s">
        <v>1</v>
      </c>
      <c r="AR104" s="1">
        <f ca="1">IF(AK104="",AR97,AJ104*(1-$AP104))</f>
        <v>5.8582895252325559E-2</v>
      </c>
      <c r="AS104" s="1">
        <f ca="1">IF(AK104="",AS97,AK104+AJ104*$AP104+AL104*$AP104)</f>
        <v>0.47070855237383724</v>
      </c>
      <c r="AT104" s="1">
        <f ca="1">IF(AK104="",AT97,AL104*(1-$AP104))</f>
        <v>0.47070855237383724</v>
      </c>
      <c r="AU104" s="1">
        <v>0</v>
      </c>
      <c r="AV104" s="1">
        <v>0</v>
      </c>
      <c r="AW104" s="1"/>
      <c r="AY104" t="s">
        <v>1</v>
      </c>
      <c r="AZ104" s="10">
        <f ca="1">_xlfn.NORM.S.INV(IF(AR104=0,0.01%,AR104))</f>
        <v>-1.5667814253998127</v>
      </c>
      <c r="BA104" s="10"/>
      <c r="BB104" s="10">
        <f ca="1">-_xlfn.NORM.S.INV(IF(AT104=0,0.01%,AT104))</f>
        <v>7.3488864762884437E-2</v>
      </c>
      <c r="BC104" s="10"/>
      <c r="BG104" t="s">
        <v>1</v>
      </c>
      <c r="BH104" s="10">
        <f ca="1">AZ104-$AZ$6</f>
        <v>7.1777247190492943E-2</v>
      </c>
      <c r="BI104" s="10"/>
      <c r="BJ104" s="10">
        <f ca="1">BB104-$BB$6</f>
        <v>9.9625398995430992E-3</v>
      </c>
      <c r="BK104" s="10"/>
    </row>
    <row r="105" spans="1:64">
      <c r="A105" s="11"/>
      <c r="B105" t="s">
        <v>0</v>
      </c>
      <c r="C105" s="1">
        <v>0</v>
      </c>
      <c r="D105" s="1">
        <v>0</v>
      </c>
      <c r="E105" s="1">
        <f ca="1">(1-G105)/3</f>
        <v>0</v>
      </c>
      <c r="F105" s="1">
        <f ca="1">(1-G105)/3*2</f>
        <v>0</v>
      </c>
      <c r="G105" s="1">
        <f ca="1">HLOOKUP(A101,Offcn_part!$2:$7,5,0)</f>
        <v>1</v>
      </c>
      <c r="H105" s="1">
        <v>0</v>
      </c>
      <c r="K105" t="s">
        <v>0</v>
      </c>
      <c r="L105" s="1">
        <f t="shared" si="107"/>
        <v>0</v>
      </c>
      <c r="M105" s="1">
        <f t="shared" ca="1" si="104"/>
        <v>0</v>
      </c>
      <c r="N105" s="1">
        <f t="shared" ca="1" si="104"/>
        <v>0</v>
      </c>
      <c r="O105" s="1">
        <f t="shared" ca="1" si="104"/>
        <v>1</v>
      </c>
      <c r="P105" s="1">
        <f t="shared" si="104"/>
        <v>0</v>
      </c>
      <c r="S105" t="s">
        <v>0</v>
      </c>
      <c r="T105" s="1">
        <f t="shared" ca="1" si="108"/>
        <v>0</v>
      </c>
      <c r="U105" s="1">
        <f t="shared" ca="1" si="105"/>
        <v>0</v>
      </c>
      <c r="V105" s="1">
        <f t="shared" ca="1" si="105"/>
        <v>0</v>
      </c>
      <c r="W105" s="1">
        <f t="shared" ca="1" si="105"/>
        <v>1</v>
      </c>
      <c r="X105" s="1">
        <f t="shared" ca="1" si="105"/>
        <v>0</v>
      </c>
      <c r="AA105" t="s">
        <v>0</v>
      </c>
      <c r="AB105" s="1">
        <f t="shared" ca="1" si="109"/>
        <v>0</v>
      </c>
      <c r="AC105" s="1">
        <f t="shared" ca="1" si="106"/>
        <v>0</v>
      </c>
      <c r="AD105" s="1">
        <f t="shared" ca="1" si="106"/>
        <v>0</v>
      </c>
      <c r="AE105" s="1">
        <f t="shared" ca="1" si="106"/>
        <v>1</v>
      </c>
      <c r="AF105" s="1">
        <f t="shared" ca="1" si="106"/>
        <v>0</v>
      </c>
      <c r="AI105" t="s">
        <v>0</v>
      </c>
      <c r="AJ105" s="1">
        <v>0</v>
      </c>
      <c r="AK105" s="1">
        <f ca="1">IF(AC105="","",(SUM(AB105:AC105)))</f>
        <v>0</v>
      </c>
      <c r="AL105" s="1">
        <f ca="1">IFERROR(AD105,"")</f>
        <v>0</v>
      </c>
      <c r="AM105" s="1">
        <f ca="1">IF(AE105="","",(SUM(AE105:AF105)))</f>
        <v>1</v>
      </c>
      <c r="AN105" s="1">
        <v>0</v>
      </c>
      <c r="AP105" s="34">
        <f ca="1">IF(AL105&gt;=MAX(AK105,AM105),0,(MAX(AK105,AM105)-AL105)/(2*MAX(AK105,AM105)+MIN(AK105,AM105)))</f>
        <v>0.5</v>
      </c>
      <c r="AQ105" t="s">
        <v>0</v>
      </c>
      <c r="AR105" s="1">
        <v>0</v>
      </c>
      <c r="AS105" s="1">
        <f ca="1">IF(AL105="",AS98,AK105*(1-$AP105))</f>
        <v>0</v>
      </c>
      <c r="AT105" s="1">
        <f ca="1">IF(AL105="",AT98,AL105+AK105*$AP105+AM105*$AP105)</f>
        <v>0.5</v>
      </c>
      <c r="AU105" s="1">
        <f ca="1">IF(AL105="",AU98,AM105*(1-$AP105))</f>
        <v>0.5</v>
      </c>
      <c r="AV105" s="1">
        <v>0</v>
      </c>
      <c r="AW105" s="1"/>
      <c r="AY105" t="s">
        <v>0</v>
      </c>
      <c r="AZ105" s="10"/>
      <c r="BA105" s="10">
        <f ca="1">_xlfn.NORM.S.INV(IF(AS105=0,0.01%,AS105))</f>
        <v>-3.71901648545568</v>
      </c>
      <c r="BB105" s="10"/>
      <c r="BC105" s="10">
        <f ca="1">-_xlfn.NORM.S.INV(IF(AU105=0,0.01%,AU105))</f>
        <v>0</v>
      </c>
      <c r="BG105" t="s">
        <v>0</v>
      </c>
      <c r="BH105" s="10"/>
      <c r="BI105" s="10">
        <f ca="1">BA105-$BA$7</f>
        <v>-2.1617448904458705</v>
      </c>
      <c r="BJ105" s="10"/>
      <c r="BK105" s="10">
        <f ca="1">BC105-$BC$7</f>
        <v>-7.4896587389168351E-2</v>
      </c>
    </row>
    <row r="106" spans="1:64">
      <c r="A106" s="11"/>
      <c r="B106" t="s">
        <v>42</v>
      </c>
      <c r="C106" s="1">
        <v>0</v>
      </c>
      <c r="D106" s="1">
        <v>0</v>
      </c>
      <c r="E106" s="1">
        <v>0</v>
      </c>
      <c r="F106" s="1">
        <f ca="1">(1-H106)/3</f>
        <v>0.1777543118620204</v>
      </c>
      <c r="G106" s="1">
        <f ca="1">(1-H106)/3*2</f>
        <v>0.3555086237240408</v>
      </c>
      <c r="H106" s="1">
        <f ca="1">MIN(HLOOKUP(A101,Offcn_part!$2:$7,6,0),1)</f>
        <v>0.46673706441393875</v>
      </c>
      <c r="K106" t="s">
        <v>42</v>
      </c>
      <c r="L106" s="1">
        <f t="shared" si="107"/>
        <v>0</v>
      </c>
      <c r="M106" s="1">
        <f t="shared" si="104"/>
        <v>0</v>
      </c>
      <c r="N106" s="1">
        <f t="shared" ca="1" si="104"/>
        <v>0.1777543118620204</v>
      </c>
      <c r="O106" s="1">
        <f t="shared" ca="1" si="104"/>
        <v>0.3555086237240408</v>
      </c>
      <c r="P106" s="1">
        <f t="shared" ca="1" si="104"/>
        <v>0.46673706441393875</v>
      </c>
      <c r="S106" t="s">
        <v>42</v>
      </c>
      <c r="T106" s="1">
        <f t="shared" ca="1" si="108"/>
        <v>0</v>
      </c>
      <c r="U106" s="1">
        <f t="shared" ca="1" si="105"/>
        <v>0</v>
      </c>
      <c r="V106" s="1">
        <f t="shared" ca="1" si="105"/>
        <v>0.1777543118620204</v>
      </c>
      <c r="W106" s="1">
        <f t="shared" ca="1" si="105"/>
        <v>0.3555086237240408</v>
      </c>
      <c r="X106" s="1">
        <f t="shared" ca="1" si="105"/>
        <v>0.46673706441393875</v>
      </c>
      <c r="AA106" t="s">
        <v>42</v>
      </c>
      <c r="AB106" s="1">
        <f t="shared" ca="1" si="109"/>
        <v>0</v>
      </c>
      <c r="AC106" s="1">
        <f t="shared" ca="1" si="106"/>
        <v>0</v>
      </c>
      <c r="AD106" s="1">
        <f t="shared" ca="1" si="106"/>
        <v>0.1777543118620204</v>
      </c>
      <c r="AE106" s="1">
        <f t="shared" ca="1" si="106"/>
        <v>0.3555086237240408</v>
      </c>
      <c r="AF106" s="1">
        <f t="shared" ca="1" si="106"/>
        <v>0.46673706441393875</v>
      </c>
      <c r="AI106" t="s">
        <v>42</v>
      </c>
      <c r="AJ106" s="1">
        <v>0</v>
      </c>
      <c r="AK106" s="1">
        <v>0</v>
      </c>
      <c r="AL106" s="1">
        <f ca="1">IF(AD106="","",(SUM(AB106:AD106)))</f>
        <v>0.1777543118620204</v>
      </c>
      <c r="AM106" s="1">
        <f ca="1">IFERROR(AE106,"")</f>
        <v>0.3555086237240408</v>
      </c>
      <c r="AN106" s="1">
        <f ca="1">IF(AF106="","",(SUM(AF106)))</f>
        <v>0.46673706441393875</v>
      </c>
      <c r="AP106" s="34">
        <f ca="1">IF(AM106&gt;=MAX(AL106,AN106),0,(MAX(AL106,AN106)-AM106)/(2*MAX(AL106,AN106)+MIN(AL106,AN106)))</f>
        <v>0.10009502692429524</v>
      </c>
      <c r="AQ106" t="s">
        <v>42</v>
      </c>
      <c r="AR106" s="1">
        <v>0</v>
      </c>
      <c r="AS106" s="1">
        <v>0</v>
      </c>
      <c r="AT106" s="1">
        <f ca="1">IF(AM106="",AT99,AL106*(1-$AP106))</f>
        <v>0.15996198923028188</v>
      </c>
      <c r="AU106" s="1">
        <f ca="1">IF(AM106="",AU99,AM106+AL106*$AP106+AN106*$AP106)</f>
        <v>0.42001900538485903</v>
      </c>
      <c r="AV106" s="1">
        <f ca="1">IF(AM106="",AV99,AN106*(1-$AP106))</f>
        <v>0.42001900538485903</v>
      </c>
      <c r="AW106" s="1"/>
      <c r="AY106" t="s">
        <v>42</v>
      </c>
      <c r="AZ106" s="10"/>
      <c r="BA106" s="10"/>
      <c r="BB106" s="10">
        <f ca="1">_xlfn.NORM.S.INV(IF(AT106=0,0.01%,AT106))</f>
        <v>-0.99461411785206888</v>
      </c>
      <c r="BC106" s="10"/>
      <c r="BD106" s="10">
        <f ca="1">-_xlfn.NORM.S.INV(IF(AV106=0,0.01%,AV106))</f>
        <v>0.20184485906902902</v>
      </c>
      <c r="BG106" t="s">
        <v>42</v>
      </c>
      <c r="BH106" s="10"/>
      <c r="BI106" s="10"/>
      <c r="BJ106" s="10">
        <f ca="1">BB106-$BB$8</f>
        <v>0.90611493140703114</v>
      </c>
      <c r="BK106" s="10"/>
      <c r="BL106" s="10">
        <f ca="1">BD106-$BD$8</f>
        <v>0.16590616731486946</v>
      </c>
    </row>
    <row r="108" spans="1:64">
      <c r="A108" s="9">
        <f ca="1">IF(RIGHT(A101,2)="12",(VALUE(LEFT(A101,4))+1)*100+1,A101+1)</f>
        <v>202011</v>
      </c>
      <c r="J108" s="9">
        <f ca="1">$A108</f>
        <v>202011</v>
      </c>
      <c r="R108" s="9">
        <f ca="1">$A108</f>
        <v>202011</v>
      </c>
      <c r="Z108" s="9">
        <f ca="1">$A108</f>
        <v>202011</v>
      </c>
      <c r="AH108" s="9">
        <f ca="1">$A108</f>
        <v>202011</v>
      </c>
      <c r="AP108" s="9">
        <f ca="1">$A108</f>
        <v>202011</v>
      </c>
      <c r="AX108" s="9">
        <f ca="1">$A108</f>
        <v>202011</v>
      </c>
      <c r="BF108" s="9">
        <f ca="1">$A108</f>
        <v>202011</v>
      </c>
    </row>
    <row r="109" spans="1:64">
      <c r="A109" s="11"/>
      <c r="C109" t="s">
        <v>68</v>
      </c>
      <c r="D109" t="s">
        <v>2</v>
      </c>
      <c r="E109" t="s">
        <v>1</v>
      </c>
      <c r="F109" t="s">
        <v>0</v>
      </c>
      <c r="G109" t="s">
        <v>42</v>
      </c>
      <c r="H109" t="s">
        <v>32</v>
      </c>
      <c r="L109" t="s">
        <v>2</v>
      </c>
      <c r="M109" t="s">
        <v>1</v>
      </c>
      <c r="N109" t="s">
        <v>0</v>
      </c>
      <c r="O109" t="s">
        <v>42</v>
      </c>
      <c r="P109" t="s">
        <v>32</v>
      </c>
      <c r="T109" t="s">
        <v>2</v>
      </c>
      <c r="U109" t="s">
        <v>1</v>
      </c>
      <c r="V109" t="s">
        <v>0</v>
      </c>
      <c r="W109" t="s">
        <v>42</v>
      </c>
      <c r="X109" t="s">
        <v>32</v>
      </c>
      <c r="AB109" t="s">
        <v>2</v>
      </c>
      <c r="AC109" t="s">
        <v>1</v>
      </c>
      <c r="AD109" t="s">
        <v>0</v>
      </c>
      <c r="AE109" t="s">
        <v>42</v>
      </c>
      <c r="AF109" t="s">
        <v>32</v>
      </c>
      <c r="AJ109" t="s">
        <v>2</v>
      </c>
      <c r="AK109" t="s">
        <v>1</v>
      </c>
      <c r="AL109" t="s">
        <v>0</v>
      </c>
      <c r="AM109" t="s">
        <v>42</v>
      </c>
      <c r="AN109" t="s">
        <v>32</v>
      </c>
      <c r="AP109" s="9" t="s">
        <v>72</v>
      </c>
      <c r="AR109" t="s">
        <v>2</v>
      </c>
      <c r="AS109" t="s">
        <v>1</v>
      </c>
      <c r="AT109" t="s">
        <v>0</v>
      </c>
      <c r="AU109" t="s">
        <v>42</v>
      </c>
      <c r="AV109" t="s">
        <v>32</v>
      </c>
      <c r="AZ109" t="s">
        <v>2</v>
      </c>
      <c r="BA109" t="s">
        <v>1</v>
      </c>
      <c r="BB109" t="s">
        <v>0</v>
      </c>
      <c r="BC109" t="s">
        <v>42</v>
      </c>
      <c r="BD109" t="s">
        <v>32</v>
      </c>
      <c r="BG109" s="12">
        <f ca="1">AVERAGE(BH110:BL113)</f>
        <v>-0.51747099276050768</v>
      </c>
      <c r="BH109" t="s">
        <v>2</v>
      </c>
      <c r="BI109" t="s">
        <v>1</v>
      </c>
      <c r="BJ109" t="s">
        <v>0</v>
      </c>
      <c r="BK109" t="s">
        <v>42</v>
      </c>
      <c r="BL109" t="s">
        <v>32</v>
      </c>
    </row>
    <row r="110" spans="1:64">
      <c r="A110" s="11"/>
      <c r="B110" t="s">
        <v>2</v>
      </c>
      <c r="C110" s="1">
        <v>0.05</v>
      </c>
      <c r="D110" s="1">
        <f ca="1">1-C110-E110</f>
        <v>0.95</v>
      </c>
      <c r="E110" s="1">
        <f ca="1">HLOOKUP(A108,Offcn_part!$2:$7,3,0)</f>
        <v>0</v>
      </c>
      <c r="F110" s="1">
        <v>0</v>
      </c>
      <c r="G110" s="1">
        <v>0</v>
      </c>
      <c r="H110" s="1">
        <v>0</v>
      </c>
      <c r="K110" t="s">
        <v>2</v>
      </c>
      <c r="L110" s="1">
        <f ca="1">IF(TYPE(D110)=1,IF(D110&gt;100%,100%,IF(D110&lt;0,0,D110)),D110)</f>
        <v>0.95</v>
      </c>
      <c r="M110" s="1">
        <f t="shared" ref="M110:P113" ca="1" si="110">IF(TYPE(E110)=1,IF(E110&gt;100%,100%,IF(E110&lt;0,0,E110)),E110)</f>
        <v>0</v>
      </c>
      <c r="N110" s="1">
        <f t="shared" si="110"/>
        <v>0</v>
      </c>
      <c r="O110" s="1">
        <f t="shared" si="110"/>
        <v>0</v>
      </c>
      <c r="P110" s="1">
        <f t="shared" si="110"/>
        <v>0</v>
      </c>
      <c r="S110" t="s">
        <v>2</v>
      </c>
      <c r="T110" s="1">
        <f ca="1">IFERROR(L110/SUM($L110:$P110),"")</f>
        <v>1</v>
      </c>
      <c r="U110" s="1">
        <f t="shared" ref="U110:X113" ca="1" si="111">IFERROR(M110/SUM($L110:$P110),"")</f>
        <v>0</v>
      </c>
      <c r="V110" s="1">
        <f t="shared" ca="1" si="111"/>
        <v>0</v>
      </c>
      <c r="W110" s="1">
        <f t="shared" ca="1" si="111"/>
        <v>0</v>
      </c>
      <c r="X110" s="1">
        <f t="shared" ca="1" si="111"/>
        <v>0</v>
      </c>
      <c r="AA110" t="s">
        <v>2</v>
      </c>
      <c r="AB110" s="1">
        <f ca="1">IFERROR(T110,"")</f>
        <v>1</v>
      </c>
      <c r="AC110" s="1">
        <f t="shared" ref="AC110:AF113" ca="1" si="112">IFERROR(U110,"")</f>
        <v>0</v>
      </c>
      <c r="AD110" s="1">
        <f t="shared" ca="1" si="112"/>
        <v>0</v>
      </c>
      <c r="AE110" s="1">
        <f t="shared" ca="1" si="112"/>
        <v>0</v>
      </c>
      <c r="AF110" s="1">
        <f t="shared" ca="1" si="112"/>
        <v>0</v>
      </c>
      <c r="AI110" t="s">
        <v>2</v>
      </c>
      <c r="AJ110" s="1">
        <f ca="1">IFERROR(AB110,"")</f>
        <v>1</v>
      </c>
      <c r="AK110" s="1">
        <f ca="1">IF(AC110="","",SUM(AC110:AF110))</f>
        <v>0</v>
      </c>
      <c r="AL110" s="1">
        <v>0</v>
      </c>
      <c r="AM110" s="1">
        <v>0</v>
      </c>
      <c r="AN110" s="1">
        <v>0</v>
      </c>
      <c r="AQ110" t="s">
        <v>2</v>
      </c>
      <c r="AR110" s="1">
        <f ca="1">IF(AJ110="",AR103,MAX(AJ110,50%))</f>
        <v>1</v>
      </c>
      <c r="AS110" s="1">
        <f ca="1">IF(AK110="",AS103,MIN(AK110,50%))</f>
        <v>0</v>
      </c>
      <c r="AT110" s="1">
        <v>0</v>
      </c>
      <c r="AU110" s="1">
        <v>0</v>
      </c>
      <c r="AV110" s="1">
        <v>0</v>
      </c>
      <c r="AW110" s="1"/>
      <c r="AY110" t="s">
        <v>2</v>
      </c>
      <c r="AZ110" s="10"/>
      <c r="BA110" s="10">
        <f ca="1">-_xlfn.NORM.S.INV(IF(AS110=0,0.01%,AS110))</f>
        <v>3.71901648545568</v>
      </c>
      <c r="BB110" s="10"/>
      <c r="BC110" s="10"/>
      <c r="BG110" t="s">
        <v>2</v>
      </c>
      <c r="BH110" s="10"/>
      <c r="BI110" s="10">
        <f ca="1">BA110-$BA$5</f>
        <v>1.1194972111891728</v>
      </c>
      <c r="BJ110" s="10"/>
      <c r="BK110" s="10"/>
    </row>
    <row r="111" spans="1:64">
      <c r="A111" s="11"/>
      <c r="B111" t="s">
        <v>1</v>
      </c>
      <c r="C111" s="1">
        <v>0</v>
      </c>
      <c r="D111" s="1">
        <f ca="1">(1-F111)/3</f>
        <v>0</v>
      </c>
      <c r="E111" s="1">
        <f ca="1">(1-F111)/3*2</f>
        <v>0</v>
      </c>
      <c r="F111" s="1">
        <f ca="1">HLOOKUP(A108,Offcn_part!$2:$7,4,0)</f>
        <v>1</v>
      </c>
      <c r="G111" s="1">
        <v>0</v>
      </c>
      <c r="H111" s="1">
        <v>0</v>
      </c>
      <c r="K111" t="s">
        <v>1</v>
      </c>
      <c r="L111" s="1">
        <f t="shared" ref="L111:L113" ca="1" si="113">IF(TYPE(D111)=1,IF(D111&gt;100%,100%,IF(D111&lt;0,0,D111)),D111)</f>
        <v>0</v>
      </c>
      <c r="M111" s="1">
        <f t="shared" ca="1" si="110"/>
        <v>0</v>
      </c>
      <c r="N111" s="1">
        <f t="shared" ca="1" si="110"/>
        <v>1</v>
      </c>
      <c r="O111" s="1">
        <f t="shared" si="110"/>
        <v>0</v>
      </c>
      <c r="P111" s="1">
        <f t="shared" si="110"/>
        <v>0</v>
      </c>
      <c r="S111" t="s">
        <v>1</v>
      </c>
      <c r="T111" s="1">
        <f t="shared" ref="T111:T113" ca="1" si="114">IFERROR(L111/SUM($L111:$P111),"")</f>
        <v>0</v>
      </c>
      <c r="U111" s="1">
        <f t="shared" ca="1" si="111"/>
        <v>0</v>
      </c>
      <c r="V111" s="1">
        <f t="shared" ca="1" si="111"/>
        <v>1</v>
      </c>
      <c r="W111" s="1">
        <f t="shared" ca="1" si="111"/>
        <v>0</v>
      </c>
      <c r="X111" s="1">
        <f t="shared" ca="1" si="111"/>
        <v>0</v>
      </c>
      <c r="AA111" t="s">
        <v>1</v>
      </c>
      <c r="AB111" s="1">
        <f t="shared" ref="AB111:AB113" ca="1" si="115">IFERROR(T111,"")</f>
        <v>0</v>
      </c>
      <c r="AC111" s="1">
        <f t="shared" ca="1" si="112"/>
        <v>0</v>
      </c>
      <c r="AD111" s="1">
        <f t="shared" ca="1" si="112"/>
        <v>1</v>
      </c>
      <c r="AE111" s="1">
        <f t="shared" ca="1" si="112"/>
        <v>0</v>
      </c>
      <c r="AF111" s="1">
        <f t="shared" ca="1" si="112"/>
        <v>0</v>
      </c>
      <c r="AI111" t="s">
        <v>1</v>
      </c>
      <c r="AJ111" s="1">
        <f ca="1">IF(AB111="","",(SUM(AB111)))</f>
        <v>0</v>
      </c>
      <c r="AK111" s="1">
        <f ca="1">IFERROR(AC111,"")</f>
        <v>0</v>
      </c>
      <c r="AL111" s="1">
        <f ca="1">IF(AD111="","",(SUM(AD111:AF111)))</f>
        <v>1</v>
      </c>
      <c r="AM111" s="1">
        <v>0</v>
      </c>
      <c r="AN111" s="1">
        <v>0</v>
      </c>
      <c r="AP111" s="34">
        <f ca="1">IF(AK111&gt;=MAX(AJ111,AL111),0,(MAX(AJ111,AL111)-AK111)/(2*MAX(AJ111,AL111)+MIN(AJ111,AL111)))</f>
        <v>0.5</v>
      </c>
      <c r="AQ111" t="s">
        <v>1</v>
      </c>
      <c r="AR111" s="1">
        <f ca="1">IF(AK111="",AR104,AJ111*(1-$AP111))</f>
        <v>0</v>
      </c>
      <c r="AS111" s="1">
        <f ca="1">IF(AK111="",AS104,AK111+AJ111*$AP111+AL111*$AP111)</f>
        <v>0.5</v>
      </c>
      <c r="AT111" s="1">
        <f ca="1">IF(AK111="",AT104,AL111*(1-$AP111))</f>
        <v>0.5</v>
      </c>
      <c r="AU111" s="1">
        <v>0</v>
      </c>
      <c r="AV111" s="1">
        <v>0</v>
      </c>
      <c r="AW111" s="1"/>
      <c r="AY111" t="s">
        <v>1</v>
      </c>
      <c r="AZ111" s="10">
        <f ca="1">_xlfn.NORM.S.INV(IF(AR111=0,0.01%,AR111))</f>
        <v>-3.71901648545568</v>
      </c>
      <c r="BA111" s="10"/>
      <c r="BB111" s="10">
        <f ca="1">-_xlfn.NORM.S.INV(IF(AT111=0,0.01%,AT111))</f>
        <v>0</v>
      </c>
      <c r="BC111" s="10"/>
      <c r="BG111" t="s">
        <v>1</v>
      </c>
      <c r="BH111" s="10">
        <f ca="1">AZ111-$AZ$6</f>
        <v>-2.0804578128653741</v>
      </c>
      <c r="BI111" s="10"/>
      <c r="BJ111" s="10">
        <f ca="1">BB111-$BB$6</f>
        <v>-6.3526324863341338E-2</v>
      </c>
      <c r="BK111" s="10"/>
    </row>
    <row r="112" spans="1:64">
      <c r="A112" s="11"/>
      <c r="B112" t="s">
        <v>0</v>
      </c>
      <c r="C112" s="1">
        <v>0</v>
      </c>
      <c r="D112" s="1">
        <v>0</v>
      </c>
      <c r="E112" s="1">
        <f ca="1">(1-G112)/3</f>
        <v>2.3517115233864645E-2</v>
      </c>
      <c r="F112" s="1">
        <f ca="1">(1-G112)/3*2</f>
        <v>4.7034230467729289E-2</v>
      </c>
      <c r="G112" s="1">
        <f ca="1">HLOOKUP(A108,Offcn_part!$2:$7,5,0)</f>
        <v>0.92944865429840606</v>
      </c>
      <c r="H112" s="1">
        <v>0</v>
      </c>
      <c r="K112" t="s">
        <v>0</v>
      </c>
      <c r="L112" s="1">
        <f t="shared" si="113"/>
        <v>0</v>
      </c>
      <c r="M112" s="1">
        <f t="shared" ca="1" si="110"/>
        <v>2.3517115233864645E-2</v>
      </c>
      <c r="N112" s="1">
        <f t="shared" ca="1" si="110"/>
        <v>4.7034230467729289E-2</v>
      </c>
      <c r="O112" s="1">
        <f t="shared" ca="1" si="110"/>
        <v>0.92944865429840606</v>
      </c>
      <c r="P112" s="1">
        <f t="shared" si="110"/>
        <v>0</v>
      </c>
      <c r="S112" t="s">
        <v>0</v>
      </c>
      <c r="T112" s="1">
        <f t="shared" ca="1" si="114"/>
        <v>0</v>
      </c>
      <c r="U112" s="1">
        <f t="shared" ca="1" si="111"/>
        <v>2.3517115233864645E-2</v>
      </c>
      <c r="V112" s="1">
        <f t="shared" ca="1" si="111"/>
        <v>4.7034230467729289E-2</v>
      </c>
      <c r="W112" s="1">
        <f t="shared" ca="1" si="111"/>
        <v>0.92944865429840606</v>
      </c>
      <c r="X112" s="1">
        <f t="shared" ca="1" si="111"/>
        <v>0</v>
      </c>
      <c r="AA112" t="s">
        <v>0</v>
      </c>
      <c r="AB112" s="1">
        <f t="shared" ca="1" si="115"/>
        <v>0</v>
      </c>
      <c r="AC112" s="1">
        <f t="shared" ca="1" si="112"/>
        <v>2.3517115233864645E-2</v>
      </c>
      <c r="AD112" s="1">
        <f t="shared" ca="1" si="112"/>
        <v>4.7034230467729289E-2</v>
      </c>
      <c r="AE112" s="1">
        <f t="shared" ca="1" si="112"/>
        <v>0.92944865429840606</v>
      </c>
      <c r="AF112" s="1">
        <f t="shared" ca="1" si="112"/>
        <v>0</v>
      </c>
      <c r="AI112" t="s">
        <v>0</v>
      </c>
      <c r="AJ112" s="1">
        <v>0</v>
      </c>
      <c r="AK112" s="1">
        <f ca="1">IF(AC112="","",(SUM(AB112:AC112)))</f>
        <v>2.3517115233864645E-2</v>
      </c>
      <c r="AL112" s="1">
        <f ca="1">IFERROR(AD112,"")</f>
        <v>4.7034230467729289E-2</v>
      </c>
      <c r="AM112" s="1">
        <f ca="1">IF(AE112="","",(SUM(AE112:AF112)))</f>
        <v>0.92944865429840606</v>
      </c>
      <c r="AN112" s="1">
        <v>0</v>
      </c>
      <c r="AP112" s="34">
        <f ca="1">IF(AL112&gt;=MAX(AK112,AM112),0,(MAX(AK112,AM112)-AL112)/(2*MAX(AK112,AM112)+MIN(AK112,AM112)))</f>
        <v>0.4687673514714048</v>
      </c>
      <c r="AQ112" t="s">
        <v>0</v>
      </c>
      <c r="AR112" s="1">
        <v>0</v>
      </c>
      <c r="AS112" s="1">
        <f ca="1">IF(AL112="",AS105,AK112*(1-$AP112))</f>
        <v>1.2493059411438089E-2</v>
      </c>
      <c r="AT112" s="1">
        <f ca="1">IF(AL112="",AT105,AL112+AK112*$AP112+AM112*$AP112)</f>
        <v>0.49375347029428102</v>
      </c>
      <c r="AU112" s="1">
        <f ca="1">IF(AL112="",AU105,AM112*(1-$AP112))</f>
        <v>0.49375347029428091</v>
      </c>
      <c r="AV112" s="1">
        <v>0</v>
      </c>
      <c r="AW112" s="1"/>
      <c r="AY112" t="s">
        <v>0</v>
      </c>
      <c r="AZ112" s="10"/>
      <c r="BA112" s="10">
        <f ca="1">_xlfn.NORM.S.INV(IF(AS112=0,0.01%,AS112))</f>
        <v>-2.2416172702738617</v>
      </c>
      <c r="BB112" s="10"/>
      <c r="BC112" s="10">
        <f ca="1">-_xlfn.NORM.S.INV(IF(AU112=0,0.01%,AU112))</f>
        <v>1.5658367819948428E-2</v>
      </c>
      <c r="BG112" t="s">
        <v>0</v>
      </c>
      <c r="BH112" s="10"/>
      <c r="BI112" s="10">
        <f ca="1">BA112-$BA$7</f>
        <v>-0.68434567526405199</v>
      </c>
      <c r="BJ112" s="10"/>
      <c r="BK112" s="10">
        <f ca="1">BC112-$BC$7</f>
        <v>-5.9238219569219923E-2</v>
      </c>
    </row>
    <row r="113" spans="1:64">
      <c r="A113" s="11"/>
      <c r="B113" t="s">
        <v>42</v>
      </c>
      <c r="C113" s="1">
        <v>0</v>
      </c>
      <c r="D113" s="1">
        <v>0</v>
      </c>
      <c r="E113" s="1">
        <v>0</v>
      </c>
      <c r="F113" s="1">
        <f ca="1">(1-H113)/3</f>
        <v>0</v>
      </c>
      <c r="G113" s="1">
        <f ca="1">(1-H113)/3*2</f>
        <v>0</v>
      </c>
      <c r="H113" s="1">
        <f ca="1">MIN(HLOOKUP(A108,Offcn_part!$2:$7,6,0),1)</f>
        <v>1</v>
      </c>
      <c r="K113" t="s">
        <v>42</v>
      </c>
      <c r="L113" s="1">
        <f t="shared" si="113"/>
        <v>0</v>
      </c>
      <c r="M113" s="1">
        <f t="shared" si="110"/>
        <v>0</v>
      </c>
      <c r="N113" s="1">
        <f t="shared" ca="1" si="110"/>
        <v>0</v>
      </c>
      <c r="O113" s="1">
        <f t="shared" ca="1" si="110"/>
        <v>0</v>
      </c>
      <c r="P113" s="1">
        <f t="shared" ca="1" si="110"/>
        <v>1</v>
      </c>
      <c r="S113" t="s">
        <v>42</v>
      </c>
      <c r="T113" s="1">
        <f t="shared" ca="1" si="114"/>
        <v>0</v>
      </c>
      <c r="U113" s="1">
        <f t="shared" ca="1" si="111"/>
        <v>0</v>
      </c>
      <c r="V113" s="1">
        <f t="shared" ca="1" si="111"/>
        <v>0</v>
      </c>
      <c r="W113" s="1">
        <f t="shared" ca="1" si="111"/>
        <v>0</v>
      </c>
      <c r="X113" s="1">
        <f t="shared" ca="1" si="111"/>
        <v>1</v>
      </c>
      <c r="AA113" t="s">
        <v>42</v>
      </c>
      <c r="AB113" s="1">
        <f t="shared" ca="1" si="115"/>
        <v>0</v>
      </c>
      <c r="AC113" s="1">
        <f t="shared" ca="1" si="112"/>
        <v>0</v>
      </c>
      <c r="AD113" s="1">
        <f t="shared" ca="1" si="112"/>
        <v>0</v>
      </c>
      <c r="AE113" s="1">
        <f t="shared" ca="1" si="112"/>
        <v>0</v>
      </c>
      <c r="AF113" s="1">
        <f t="shared" ca="1" si="112"/>
        <v>1</v>
      </c>
      <c r="AI113" t="s">
        <v>42</v>
      </c>
      <c r="AJ113" s="1">
        <v>0</v>
      </c>
      <c r="AK113" s="1">
        <v>0</v>
      </c>
      <c r="AL113" s="1">
        <f ca="1">IF(AD113="","",(SUM(AB113:AD113)))</f>
        <v>0</v>
      </c>
      <c r="AM113" s="1">
        <f ca="1">IFERROR(AE113,"")</f>
        <v>0</v>
      </c>
      <c r="AN113" s="1">
        <f ca="1">IF(AF113="","",(SUM(AF113)))</f>
        <v>1</v>
      </c>
      <c r="AP113" s="34">
        <f ca="1">IF(AM113&gt;=MAX(AL113,AN113),0,(MAX(AL113,AN113)-AM113)/(2*MAX(AL113,AN113)+MIN(AL113,AN113)))</f>
        <v>0.5</v>
      </c>
      <c r="AQ113" t="s">
        <v>42</v>
      </c>
      <c r="AR113" s="1">
        <v>0</v>
      </c>
      <c r="AS113" s="1">
        <v>0</v>
      </c>
      <c r="AT113" s="1">
        <f ca="1">IF(AM113="",AT106,AL113*(1-$AP113))</f>
        <v>0</v>
      </c>
      <c r="AU113" s="1">
        <f ca="1">IF(AM113="",AU106,AM113+AL113*$AP113+AN113*$AP113)</f>
        <v>0.5</v>
      </c>
      <c r="AV113" s="1">
        <f ca="1">IF(AM113="",AV106,AN113*(1-$AP113))</f>
        <v>0.5</v>
      </c>
      <c r="AW113" s="1"/>
      <c r="AY113" t="s">
        <v>42</v>
      </c>
      <c r="AZ113" s="10"/>
      <c r="BA113" s="10"/>
      <c r="BB113" s="10">
        <f ca="1">_xlfn.NORM.S.INV(IF(AT113=0,0.01%,AT113))</f>
        <v>-3.71901648545568</v>
      </c>
      <c r="BC113" s="10"/>
      <c r="BD113" s="10">
        <f ca="1">-_xlfn.NORM.S.INV(IF(AV113=0,0.01%,AV113))</f>
        <v>0</v>
      </c>
      <c r="BG113" t="s">
        <v>42</v>
      </c>
      <c r="BH113" s="10"/>
      <c r="BI113" s="10"/>
      <c r="BJ113" s="10">
        <f ca="1">BB113-$BB$8</f>
        <v>-1.81828743619658</v>
      </c>
      <c r="BK113" s="10"/>
      <c r="BL113" s="10">
        <f ca="1">BD113-$BD$8</f>
        <v>-3.5938691754159563E-2</v>
      </c>
    </row>
    <row r="115" spans="1:64">
      <c r="A115" s="9">
        <f ca="1">IF(RIGHT(A108,2)="12",(VALUE(LEFT(A108,4))+1)*100+1,A108+1)</f>
        <v>202012</v>
      </c>
      <c r="J115" s="9">
        <f ca="1">$A115</f>
        <v>202012</v>
      </c>
      <c r="R115" s="9">
        <f ca="1">$A115</f>
        <v>202012</v>
      </c>
      <c r="Z115" s="9">
        <f ca="1">$A115</f>
        <v>202012</v>
      </c>
      <c r="AH115" s="9">
        <f ca="1">$A115</f>
        <v>202012</v>
      </c>
      <c r="AP115" s="9">
        <f ca="1">$A115</f>
        <v>202012</v>
      </c>
      <c r="AX115" s="9">
        <f ca="1">$A115</f>
        <v>202012</v>
      </c>
      <c r="BF115" s="9">
        <f ca="1">$A115</f>
        <v>202012</v>
      </c>
    </row>
    <row r="116" spans="1:64">
      <c r="A116" s="11"/>
      <c r="C116" t="s">
        <v>68</v>
      </c>
      <c r="D116" t="s">
        <v>2</v>
      </c>
      <c r="E116" t="s">
        <v>1</v>
      </c>
      <c r="F116" t="s">
        <v>0</v>
      </c>
      <c r="G116" t="s">
        <v>42</v>
      </c>
      <c r="H116" t="s">
        <v>32</v>
      </c>
      <c r="L116" t="s">
        <v>2</v>
      </c>
      <c r="M116" t="s">
        <v>1</v>
      </c>
      <c r="N116" t="s">
        <v>0</v>
      </c>
      <c r="O116" t="s">
        <v>42</v>
      </c>
      <c r="P116" t="s">
        <v>32</v>
      </c>
      <c r="T116" t="s">
        <v>2</v>
      </c>
      <c r="U116" t="s">
        <v>1</v>
      </c>
      <c r="V116" t="s">
        <v>0</v>
      </c>
      <c r="W116" t="s">
        <v>42</v>
      </c>
      <c r="X116" t="s">
        <v>32</v>
      </c>
      <c r="AB116" t="s">
        <v>2</v>
      </c>
      <c r="AC116" t="s">
        <v>1</v>
      </c>
      <c r="AD116" t="s">
        <v>0</v>
      </c>
      <c r="AE116" t="s">
        <v>42</v>
      </c>
      <c r="AF116" t="s">
        <v>32</v>
      </c>
      <c r="AJ116" t="s">
        <v>2</v>
      </c>
      <c r="AK116" t="s">
        <v>1</v>
      </c>
      <c r="AL116" t="s">
        <v>0</v>
      </c>
      <c r="AM116" t="s">
        <v>42</v>
      </c>
      <c r="AN116" t="s">
        <v>32</v>
      </c>
      <c r="AP116" s="9" t="s">
        <v>72</v>
      </c>
      <c r="AR116" t="s">
        <v>2</v>
      </c>
      <c r="AS116" t="s">
        <v>1</v>
      </c>
      <c r="AT116" t="s">
        <v>0</v>
      </c>
      <c r="AU116" t="s">
        <v>42</v>
      </c>
      <c r="AV116" t="s">
        <v>32</v>
      </c>
      <c r="AZ116" t="s">
        <v>2</v>
      </c>
      <c r="BA116" t="s">
        <v>1</v>
      </c>
      <c r="BB116" t="s">
        <v>0</v>
      </c>
      <c r="BC116" t="s">
        <v>42</v>
      </c>
      <c r="BD116" t="s">
        <v>32</v>
      </c>
      <c r="BG116" s="12">
        <f ca="1">AVERAGE(BH117:BL120)</f>
        <v>-0.67241579370041393</v>
      </c>
      <c r="BH116" t="s">
        <v>2</v>
      </c>
      <c r="BI116" t="s">
        <v>1</v>
      </c>
      <c r="BJ116" t="s">
        <v>0</v>
      </c>
      <c r="BK116" t="s">
        <v>42</v>
      </c>
      <c r="BL116" t="s">
        <v>32</v>
      </c>
    </row>
    <row r="117" spans="1:64">
      <c r="A117" s="11"/>
      <c r="B117" t="s">
        <v>2</v>
      </c>
      <c r="C117" s="1">
        <v>0.05</v>
      </c>
      <c r="D117" s="1">
        <f ca="1">1-C117-E117</f>
        <v>0.94496496303767263</v>
      </c>
      <c r="E117" s="1">
        <f ca="1">HLOOKUP(A115,Offcn_part!$2:$7,3,0)</f>
        <v>5.0350369623273546E-3</v>
      </c>
      <c r="F117" s="1">
        <v>0</v>
      </c>
      <c r="G117" s="1">
        <v>0</v>
      </c>
      <c r="H117" s="1">
        <v>0</v>
      </c>
      <c r="K117" t="s">
        <v>2</v>
      </c>
      <c r="L117" s="1">
        <f ca="1">IF(TYPE(D117)=1,IF(D117&gt;100%,100%,IF(D117&lt;0,0,D117)),D117)</f>
        <v>0.94496496303767263</v>
      </c>
      <c r="M117" s="1">
        <f t="shared" ref="M117:P120" ca="1" si="116">IF(TYPE(E117)=1,IF(E117&gt;100%,100%,IF(E117&lt;0,0,E117)),E117)</f>
        <v>5.0350369623273546E-3</v>
      </c>
      <c r="N117" s="1">
        <f t="shared" si="116"/>
        <v>0</v>
      </c>
      <c r="O117" s="1">
        <f t="shared" si="116"/>
        <v>0</v>
      </c>
      <c r="P117" s="1">
        <f t="shared" si="116"/>
        <v>0</v>
      </c>
      <c r="S117" t="s">
        <v>2</v>
      </c>
      <c r="T117" s="1">
        <f ca="1">IFERROR(L117/SUM($L117:$P117),"")</f>
        <v>0.99469996109228698</v>
      </c>
      <c r="U117" s="1">
        <f t="shared" ref="U117:X120" ca="1" si="117">IFERROR(M117/SUM($L117:$P117),"")</f>
        <v>5.3000389077130054E-3</v>
      </c>
      <c r="V117" s="1">
        <f t="shared" ca="1" si="117"/>
        <v>0</v>
      </c>
      <c r="W117" s="1">
        <f t="shared" ca="1" si="117"/>
        <v>0</v>
      </c>
      <c r="X117" s="1">
        <f t="shared" ca="1" si="117"/>
        <v>0</v>
      </c>
      <c r="AA117" t="s">
        <v>2</v>
      </c>
      <c r="AB117" s="1">
        <f ca="1">IFERROR(T117,"")</f>
        <v>0.99469996109228698</v>
      </c>
      <c r="AC117" s="1">
        <f t="shared" ref="AC117:AF120" ca="1" si="118">IFERROR(U117,"")</f>
        <v>5.3000389077130054E-3</v>
      </c>
      <c r="AD117" s="1">
        <f t="shared" ca="1" si="118"/>
        <v>0</v>
      </c>
      <c r="AE117" s="1">
        <f t="shared" ca="1" si="118"/>
        <v>0</v>
      </c>
      <c r="AF117" s="1">
        <f t="shared" ca="1" si="118"/>
        <v>0</v>
      </c>
      <c r="AI117" t="s">
        <v>2</v>
      </c>
      <c r="AJ117" s="1">
        <f ca="1">IFERROR(AB117,"")</f>
        <v>0.99469996109228698</v>
      </c>
      <c r="AK117" s="1">
        <f ca="1">IF(AC117="","",SUM(AC117:AF117))</f>
        <v>5.3000389077130054E-3</v>
      </c>
      <c r="AL117" s="1">
        <v>0</v>
      </c>
      <c r="AM117" s="1">
        <v>0</v>
      </c>
      <c r="AN117" s="1">
        <v>0</v>
      </c>
      <c r="AQ117" t="s">
        <v>2</v>
      </c>
      <c r="AR117" s="1">
        <f ca="1">IF(AJ117="",AR110,MAX(AJ117,50%))</f>
        <v>0.99469996109228698</v>
      </c>
      <c r="AS117" s="1">
        <f ca="1">IF(AK117="",AS110,MIN(AK117,50%))</f>
        <v>5.3000389077130054E-3</v>
      </c>
      <c r="AT117" s="1">
        <v>0</v>
      </c>
      <c r="AU117" s="1">
        <v>0</v>
      </c>
      <c r="AV117" s="1">
        <v>0</v>
      </c>
      <c r="AW117" s="1"/>
      <c r="AY117" t="s">
        <v>2</v>
      </c>
      <c r="AZ117" s="10"/>
      <c r="BA117" s="10">
        <f ca="1">-_xlfn.NORM.S.INV(IF(AS117=0,0.01%,AS117))</f>
        <v>2.5556135226076999</v>
      </c>
      <c r="BB117" s="10"/>
      <c r="BC117" s="10"/>
      <c r="BG117" t="s">
        <v>2</v>
      </c>
      <c r="BH117" s="10"/>
      <c r="BI117" s="10">
        <f ca="1">BA117-$BA$5</f>
        <v>-4.3905751658807279E-2</v>
      </c>
      <c r="BJ117" s="10"/>
      <c r="BK117" s="10"/>
    </row>
    <row r="118" spans="1:64">
      <c r="A118" s="11"/>
      <c r="B118" t="s">
        <v>1</v>
      </c>
      <c r="C118" s="1">
        <v>0</v>
      </c>
      <c r="D118" s="1" t="e">
        <f ca="1">(1-F118)/3</f>
        <v>#VALUE!</v>
      </c>
      <c r="E118" s="1" t="e">
        <f ca="1">(1-F118)/3*2</f>
        <v>#VALUE!</v>
      </c>
      <c r="F118" s="1" t="str">
        <f ca="1">HLOOKUP(A115,Offcn_part!$2:$7,4,0)</f>
        <v/>
      </c>
      <c r="G118" s="1">
        <v>0</v>
      </c>
      <c r="H118" s="1">
        <v>0</v>
      </c>
      <c r="K118" t="s">
        <v>1</v>
      </c>
      <c r="L118" s="1" t="e">
        <f t="shared" ref="L118:L120" ca="1" si="119">IF(TYPE(D118)=1,IF(D118&gt;100%,100%,IF(D118&lt;0,0,D118)),D118)</f>
        <v>#VALUE!</v>
      </c>
      <c r="M118" s="1" t="e">
        <f t="shared" ca="1" si="116"/>
        <v>#VALUE!</v>
      </c>
      <c r="N118" s="1" t="str">
        <f t="shared" ca="1" si="116"/>
        <v/>
      </c>
      <c r="O118" s="1">
        <f t="shared" si="116"/>
        <v>0</v>
      </c>
      <c r="P118" s="1">
        <f t="shared" si="116"/>
        <v>0</v>
      </c>
      <c r="S118" t="s">
        <v>1</v>
      </c>
      <c r="T118" s="1" t="str">
        <f t="shared" ref="T118:T120" ca="1" si="120">IFERROR(L118/SUM($L118:$P118),"")</f>
        <v/>
      </c>
      <c r="U118" s="1" t="str">
        <f t="shared" ca="1" si="117"/>
        <v/>
      </c>
      <c r="V118" s="1" t="str">
        <f t="shared" ca="1" si="117"/>
        <v/>
      </c>
      <c r="W118" s="1" t="str">
        <f t="shared" ca="1" si="117"/>
        <v/>
      </c>
      <c r="X118" s="1" t="str">
        <f t="shared" ca="1" si="117"/>
        <v/>
      </c>
      <c r="AA118" t="s">
        <v>1</v>
      </c>
      <c r="AB118" s="1" t="str">
        <f t="shared" ref="AB118:AB120" ca="1" si="121">IFERROR(T118,"")</f>
        <v/>
      </c>
      <c r="AC118" s="1" t="str">
        <f t="shared" ca="1" si="118"/>
        <v/>
      </c>
      <c r="AD118" s="1" t="str">
        <f t="shared" ca="1" si="118"/>
        <v/>
      </c>
      <c r="AE118" s="1" t="str">
        <f t="shared" ca="1" si="118"/>
        <v/>
      </c>
      <c r="AF118" s="1" t="str">
        <f t="shared" ca="1" si="118"/>
        <v/>
      </c>
      <c r="AI118" t="s">
        <v>1</v>
      </c>
      <c r="AJ118" s="1" t="str">
        <f ca="1">IF(AB118="","",(SUM(AB118)))</f>
        <v/>
      </c>
      <c r="AK118" s="1" t="str">
        <f ca="1">IFERROR(AC118,"")</f>
        <v/>
      </c>
      <c r="AL118" s="1" t="str">
        <f ca="1">IF(AD118="","",(SUM(AD118:AF118)))</f>
        <v/>
      </c>
      <c r="AM118" s="1">
        <v>0</v>
      </c>
      <c r="AN118" s="1">
        <v>0</v>
      </c>
      <c r="AP118" s="34">
        <f ca="1">IF(AK118&gt;=MAX(AJ118,AL118),0,(MAX(AJ118,AL118)-AK118)/(2*MAX(AJ118,AL118)+MIN(AJ118,AL118)))</f>
        <v>0</v>
      </c>
      <c r="AQ118" t="s">
        <v>1</v>
      </c>
      <c r="AR118" s="1">
        <f ca="1">IF(AK118="",AR111,AJ118*(1-$AP118))</f>
        <v>0</v>
      </c>
      <c r="AS118" s="1">
        <f ca="1">IF(AK118="",AS111,AK118+AJ118*$AP118+AL118*$AP118)</f>
        <v>0.5</v>
      </c>
      <c r="AT118" s="1">
        <f ca="1">IF(AK118="",AT111,AL118*(1-$AP118))</f>
        <v>0.5</v>
      </c>
      <c r="AU118" s="1">
        <v>0</v>
      </c>
      <c r="AV118" s="1">
        <v>0</v>
      </c>
      <c r="AW118" s="1"/>
      <c r="AY118" t="s">
        <v>1</v>
      </c>
      <c r="AZ118" s="10">
        <f ca="1">_xlfn.NORM.S.INV(IF(AR118=0,0.01%,AR118))</f>
        <v>-3.71901648545568</v>
      </c>
      <c r="BA118" s="10"/>
      <c r="BB118" s="10">
        <f ca="1">-_xlfn.NORM.S.INV(IF(AT118=0,0.01%,AT118))</f>
        <v>0</v>
      </c>
      <c r="BC118" s="10"/>
      <c r="BG118" t="s">
        <v>1</v>
      </c>
      <c r="BH118" s="10">
        <f ca="1">AZ118-$AZ$6</f>
        <v>-2.0804578128653741</v>
      </c>
      <c r="BI118" s="10"/>
      <c r="BJ118" s="10">
        <f ca="1">BB118-$BB$6</f>
        <v>-6.3526324863341338E-2</v>
      </c>
      <c r="BK118" s="10"/>
    </row>
    <row r="119" spans="1:64">
      <c r="A119" s="11"/>
      <c r="B119" t="s">
        <v>0</v>
      </c>
      <c r="C119" s="1">
        <v>0</v>
      </c>
      <c r="D119" s="1">
        <v>0</v>
      </c>
      <c r="E119" s="1">
        <f ca="1">(1-G119)/3</f>
        <v>0</v>
      </c>
      <c r="F119" s="1">
        <f ca="1">(1-G119)/3*2</f>
        <v>0</v>
      </c>
      <c r="G119" s="1">
        <f ca="1">HLOOKUP(A115,Offcn_part!$2:$7,5,0)</f>
        <v>1</v>
      </c>
      <c r="H119" s="1">
        <v>0</v>
      </c>
      <c r="K119" t="s">
        <v>0</v>
      </c>
      <c r="L119" s="1">
        <f t="shared" si="119"/>
        <v>0</v>
      </c>
      <c r="M119" s="1">
        <f t="shared" ca="1" si="116"/>
        <v>0</v>
      </c>
      <c r="N119" s="1">
        <f t="shared" ca="1" si="116"/>
        <v>0</v>
      </c>
      <c r="O119" s="1">
        <f t="shared" ca="1" si="116"/>
        <v>1</v>
      </c>
      <c r="P119" s="1">
        <f t="shared" si="116"/>
        <v>0</v>
      </c>
      <c r="S119" t="s">
        <v>0</v>
      </c>
      <c r="T119" s="1">
        <f t="shared" ca="1" si="120"/>
        <v>0</v>
      </c>
      <c r="U119" s="1">
        <f t="shared" ca="1" si="117"/>
        <v>0</v>
      </c>
      <c r="V119" s="1">
        <f t="shared" ca="1" si="117"/>
        <v>0</v>
      </c>
      <c r="W119" s="1">
        <f t="shared" ca="1" si="117"/>
        <v>1</v>
      </c>
      <c r="X119" s="1">
        <f t="shared" ca="1" si="117"/>
        <v>0</v>
      </c>
      <c r="AA119" t="s">
        <v>0</v>
      </c>
      <c r="AB119" s="1">
        <f t="shared" ca="1" si="121"/>
        <v>0</v>
      </c>
      <c r="AC119" s="1">
        <f t="shared" ca="1" si="118"/>
        <v>0</v>
      </c>
      <c r="AD119" s="1">
        <f t="shared" ca="1" si="118"/>
        <v>0</v>
      </c>
      <c r="AE119" s="1">
        <f t="shared" ca="1" si="118"/>
        <v>1</v>
      </c>
      <c r="AF119" s="1">
        <f t="shared" ca="1" si="118"/>
        <v>0</v>
      </c>
      <c r="AI119" t="s">
        <v>0</v>
      </c>
      <c r="AJ119" s="1">
        <v>0</v>
      </c>
      <c r="AK119" s="1">
        <f ca="1">IF(AC119="","",(SUM(AB119:AC119)))</f>
        <v>0</v>
      </c>
      <c r="AL119" s="1">
        <f ca="1">IFERROR(AD119,"")</f>
        <v>0</v>
      </c>
      <c r="AM119" s="1">
        <f ca="1">IF(AE119="","",(SUM(AE119:AF119)))</f>
        <v>1</v>
      </c>
      <c r="AN119" s="1">
        <v>0</v>
      </c>
      <c r="AP119" s="34">
        <f ca="1">IF(AL119&gt;=MAX(AK119,AM119),0,(MAX(AK119,AM119)-AL119)/(2*MAX(AK119,AM119)+MIN(AK119,AM119)))</f>
        <v>0.5</v>
      </c>
      <c r="AQ119" t="s">
        <v>0</v>
      </c>
      <c r="AR119" s="1">
        <v>0</v>
      </c>
      <c r="AS119" s="1">
        <f ca="1">IF(AL119="",AS112,AK119*(1-$AP119))</f>
        <v>0</v>
      </c>
      <c r="AT119" s="1">
        <f ca="1">IF(AL119="",AT112,AL119+AK119*$AP119+AM119*$AP119)</f>
        <v>0.5</v>
      </c>
      <c r="AU119" s="1">
        <f ca="1">IF(AL119="",AU112,AM119*(1-$AP119))</f>
        <v>0.5</v>
      </c>
      <c r="AV119" s="1">
        <v>0</v>
      </c>
      <c r="AW119" s="1"/>
      <c r="AY119" t="s">
        <v>0</v>
      </c>
      <c r="AZ119" s="10"/>
      <c r="BA119" s="10">
        <f ca="1">_xlfn.NORM.S.INV(IF(AS119=0,0.01%,AS119))</f>
        <v>-3.71901648545568</v>
      </c>
      <c r="BB119" s="10"/>
      <c r="BC119" s="10">
        <f ca="1">-_xlfn.NORM.S.INV(IF(AU119=0,0.01%,AU119))</f>
        <v>0</v>
      </c>
      <c r="BG119" t="s">
        <v>0</v>
      </c>
      <c r="BH119" s="10"/>
      <c r="BI119" s="10">
        <f ca="1">BA119-$BA$7</f>
        <v>-2.1617448904458705</v>
      </c>
      <c r="BJ119" s="10"/>
      <c r="BK119" s="10">
        <f ca="1">BC119-$BC$7</f>
        <v>-7.4896587389168351E-2</v>
      </c>
    </row>
    <row r="120" spans="1:64">
      <c r="A120" s="11"/>
      <c r="B120" t="s">
        <v>42</v>
      </c>
      <c r="C120" s="1">
        <v>0</v>
      </c>
      <c r="D120" s="1">
        <v>0</v>
      </c>
      <c r="E120" s="1">
        <v>0</v>
      </c>
      <c r="F120" s="1">
        <f ca="1">(1-H120)/3</f>
        <v>2.8165641041660156E-2</v>
      </c>
      <c r="G120" s="1">
        <f ca="1">(1-H120)/3*2</f>
        <v>5.6331282083320312E-2</v>
      </c>
      <c r="H120" s="1">
        <f ca="1">MIN(HLOOKUP(A115,Offcn_part!$2:$7,6,0),1)</f>
        <v>0.91550307687501953</v>
      </c>
      <c r="K120" t="s">
        <v>42</v>
      </c>
      <c r="L120" s="1">
        <f t="shared" si="119"/>
        <v>0</v>
      </c>
      <c r="M120" s="1">
        <f t="shared" si="116"/>
        <v>0</v>
      </c>
      <c r="N120" s="1">
        <f t="shared" ca="1" si="116"/>
        <v>2.8165641041660156E-2</v>
      </c>
      <c r="O120" s="1">
        <f t="shared" ca="1" si="116"/>
        <v>5.6331282083320312E-2</v>
      </c>
      <c r="P120" s="1">
        <f t="shared" ca="1" si="116"/>
        <v>0.91550307687501953</v>
      </c>
      <c r="S120" t="s">
        <v>42</v>
      </c>
      <c r="T120" s="1">
        <f t="shared" ca="1" si="120"/>
        <v>0</v>
      </c>
      <c r="U120" s="1">
        <f t="shared" ca="1" si="117"/>
        <v>0</v>
      </c>
      <c r="V120" s="1">
        <f t="shared" ca="1" si="117"/>
        <v>2.8165641041660156E-2</v>
      </c>
      <c r="W120" s="1">
        <f t="shared" ca="1" si="117"/>
        <v>5.6331282083320312E-2</v>
      </c>
      <c r="X120" s="1">
        <f t="shared" ca="1" si="117"/>
        <v>0.91550307687501953</v>
      </c>
      <c r="AA120" t="s">
        <v>42</v>
      </c>
      <c r="AB120" s="1">
        <f t="shared" ca="1" si="121"/>
        <v>0</v>
      </c>
      <c r="AC120" s="1">
        <f t="shared" ca="1" si="118"/>
        <v>0</v>
      </c>
      <c r="AD120" s="1">
        <f t="shared" ca="1" si="118"/>
        <v>2.8165641041660156E-2</v>
      </c>
      <c r="AE120" s="1">
        <f t="shared" ca="1" si="118"/>
        <v>5.6331282083320312E-2</v>
      </c>
      <c r="AF120" s="1">
        <f t="shared" ca="1" si="118"/>
        <v>0.91550307687501953</v>
      </c>
      <c r="AI120" t="s">
        <v>42</v>
      </c>
      <c r="AJ120" s="1">
        <v>0</v>
      </c>
      <c r="AK120" s="1">
        <v>0</v>
      </c>
      <c r="AL120" s="1">
        <f ca="1">IF(AD120="","",(SUM(AB120:AD120)))</f>
        <v>2.8165641041660156E-2</v>
      </c>
      <c r="AM120" s="1">
        <f ca="1">IFERROR(AE120,"")</f>
        <v>5.6331282083320312E-2</v>
      </c>
      <c r="AN120" s="1">
        <f ca="1">IF(AF120="","",(SUM(AF120)))</f>
        <v>0.91550307687501953</v>
      </c>
      <c r="AP120" s="34">
        <f ca="1">IF(AM120&gt;=MAX(AL120,AN120),0,(MAX(AL120,AN120)-AM120)/(2*MAX(AL120,AN120)+MIN(AL120,AN120)))</f>
        <v>0.46212609141263378</v>
      </c>
      <c r="AQ120" t="s">
        <v>42</v>
      </c>
      <c r="AR120" s="1">
        <v>0</v>
      </c>
      <c r="AS120" s="1">
        <v>0</v>
      </c>
      <c r="AT120" s="1">
        <f ca="1">IF(AM120="",AT113,AL120*(1-$AP120))</f>
        <v>1.5149563434946486E-2</v>
      </c>
      <c r="AU120" s="1">
        <f ca="1">IF(AM120="",AU113,AM120+AL120*$AP120+AN120*$AP120)</f>
        <v>0.49242521828252672</v>
      </c>
      <c r="AV120" s="1">
        <f ca="1">IF(AM120="",AV113,AN120*(1-$AP120))</f>
        <v>0.49242521828252683</v>
      </c>
      <c r="AW120" s="1"/>
      <c r="AY120" t="s">
        <v>42</v>
      </c>
      <c r="AZ120" s="10"/>
      <c r="BA120" s="10"/>
      <c r="BB120" s="10">
        <f ca="1">_xlfn.NORM.S.INV(IF(AT120=0,0.01%,AT120))</f>
        <v>-2.1661578492074054</v>
      </c>
      <c r="BC120" s="10"/>
      <c r="BD120" s="10">
        <f ca="1">-_xlfn.NORM.S.INV(IF(AV120=0,0.01%,AV120))</f>
        <v>1.8988303022128377E-2</v>
      </c>
      <c r="BG120" t="s">
        <v>42</v>
      </c>
      <c r="BH120" s="10"/>
      <c r="BI120" s="10"/>
      <c r="BJ120" s="10">
        <f ca="1">BB120-$BB$8</f>
        <v>-0.26542879994830537</v>
      </c>
      <c r="BK120" s="10"/>
      <c r="BL120" s="10">
        <f ca="1">BD120-$BD$8</f>
        <v>-1.6950388732031186E-2</v>
      </c>
    </row>
  </sheetData>
  <mergeCells count="13">
    <mergeCell ref="AP1:AV1"/>
    <mergeCell ref="AX1:BD1"/>
    <mergeCell ref="BF1:BL1"/>
    <mergeCell ref="A1:H1"/>
    <mergeCell ref="J1:P1"/>
    <mergeCell ref="R1:X1"/>
    <mergeCell ref="Z1:AF1"/>
    <mergeCell ref="AH1:AN1"/>
    <mergeCell ref="BN1:BT1"/>
    <mergeCell ref="BV1:CB1"/>
    <mergeCell ref="CD1:CJ1"/>
    <mergeCell ref="CL1:CR1"/>
    <mergeCell ref="CT1:CZ1"/>
  </mergeCells>
  <conditionalFormatting sqref="BG53">
    <cfRule type="cellIs" dxfId="66" priority="11" operator="greaterThan">
      <formula>0</formula>
    </cfRule>
    <cfRule type="cellIs" dxfId="65" priority="12" operator="lessThan">
      <formula>0</formula>
    </cfRule>
  </conditionalFormatting>
  <conditionalFormatting sqref="BG74">
    <cfRule type="cellIs" dxfId="64" priority="9" operator="greaterThan">
      <formula>0</formula>
    </cfRule>
    <cfRule type="cellIs" dxfId="63" priority="10" operator="lessThan">
      <formula>0</formula>
    </cfRule>
  </conditionalFormatting>
  <conditionalFormatting sqref="BG11">
    <cfRule type="cellIs" dxfId="62" priority="83" operator="greaterThan">
      <formula>0</formula>
    </cfRule>
    <cfRule type="cellIs" dxfId="61" priority="84" operator="lessThan">
      <formula>0</formula>
    </cfRule>
  </conditionalFormatting>
  <conditionalFormatting sqref="BG46">
    <cfRule type="cellIs" dxfId="60" priority="73" operator="greaterThan">
      <formula>0</formula>
    </cfRule>
    <cfRule type="cellIs" dxfId="59" priority="74" operator="lessThan">
      <formula>0</formula>
    </cfRule>
  </conditionalFormatting>
  <conditionalFormatting sqref="BG60">
    <cfRule type="cellIs" dxfId="58" priority="71" operator="greaterThan">
      <formula>0</formula>
    </cfRule>
    <cfRule type="cellIs" dxfId="57" priority="72" operator="lessThan">
      <formula>0</formula>
    </cfRule>
  </conditionalFormatting>
  <conditionalFormatting sqref="BG67">
    <cfRule type="cellIs" dxfId="56" priority="69" operator="greaterThan">
      <formula>0</formula>
    </cfRule>
    <cfRule type="cellIs" dxfId="55" priority="70" operator="lessThan">
      <formula>0</formula>
    </cfRule>
  </conditionalFormatting>
  <conditionalFormatting sqref="BG81">
    <cfRule type="cellIs" dxfId="54" priority="67" operator="greaterThan">
      <formula>0</formula>
    </cfRule>
    <cfRule type="cellIs" dxfId="53" priority="68" operator="lessThan">
      <formula>0</formula>
    </cfRule>
  </conditionalFormatting>
  <conditionalFormatting sqref="BG88">
    <cfRule type="cellIs" dxfId="52" priority="65" operator="greaterThan">
      <formula>0</formula>
    </cfRule>
    <cfRule type="cellIs" dxfId="51" priority="66" operator="lessThan">
      <formula>0</formula>
    </cfRule>
  </conditionalFormatting>
  <conditionalFormatting sqref="BG116">
    <cfRule type="cellIs" dxfId="50" priority="59" operator="greaterThan">
      <formula>0</formula>
    </cfRule>
    <cfRule type="cellIs" dxfId="49" priority="60" operator="lessThan">
      <formula>0</formula>
    </cfRule>
  </conditionalFormatting>
  <conditionalFormatting sqref="BG102">
    <cfRule type="cellIs" dxfId="48" priority="63" operator="greaterThan">
      <formula>0</formula>
    </cfRule>
    <cfRule type="cellIs" dxfId="47" priority="64" operator="lessThan">
      <formula>0</formula>
    </cfRule>
  </conditionalFormatting>
  <conditionalFormatting sqref="BG109">
    <cfRule type="cellIs" dxfId="46" priority="61" operator="greaterThan">
      <formula>0</formula>
    </cfRule>
    <cfRule type="cellIs" dxfId="45" priority="62" operator="lessThan">
      <formula>0</formula>
    </cfRule>
  </conditionalFormatting>
  <conditionalFormatting sqref="BG18">
    <cfRule type="cellIs" dxfId="44" priority="81" operator="greaterThan">
      <formula>0</formula>
    </cfRule>
    <cfRule type="cellIs" dxfId="43" priority="82" operator="lessThan">
      <formula>0</formula>
    </cfRule>
  </conditionalFormatting>
  <conditionalFormatting sqref="BG25">
    <cfRule type="cellIs" dxfId="42" priority="79" operator="greaterThan">
      <formula>0</formula>
    </cfRule>
    <cfRule type="cellIs" dxfId="41" priority="80" operator="lessThan">
      <formula>0</formula>
    </cfRule>
  </conditionalFormatting>
  <conditionalFormatting sqref="BG32">
    <cfRule type="cellIs" dxfId="40" priority="77" operator="greaterThan">
      <formula>0</formula>
    </cfRule>
    <cfRule type="cellIs" dxfId="39" priority="78" operator="lessThan">
      <formula>0</formula>
    </cfRule>
  </conditionalFormatting>
  <conditionalFormatting sqref="BG39">
    <cfRule type="cellIs" dxfId="38" priority="75" operator="greaterThan">
      <formula>0</formula>
    </cfRule>
    <cfRule type="cellIs" dxfId="37" priority="76" operator="lessThan">
      <formula>0</formula>
    </cfRule>
  </conditionalFormatting>
  <conditionalFormatting sqref="BG95">
    <cfRule type="cellIs" dxfId="36" priority="45" operator="greaterThan">
      <formula>0</formula>
    </cfRule>
    <cfRule type="cellIs" dxfId="35" priority="46" operator="lessThan">
      <formula>0</formula>
    </cfRule>
  </conditionalFormatting>
  <pageMargins left="0.7" right="0.7" top="0.75" bottom="0.75" header="0.3" footer="0.3"/>
  <ignoredErrors>
    <ignoredError sqref="AS6:AU8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AB53-DC42-49DD-BC5E-DFDCF6D9DCCF}">
  <dimension ref="A1:P146"/>
  <sheetViews>
    <sheetView topLeftCell="A10" workbookViewId="0">
      <selection activeCell="D29" sqref="D29"/>
    </sheetView>
  </sheetViews>
  <sheetFormatPr defaultRowHeight="15"/>
  <cols>
    <col min="3" max="5" width="9.140625" style="40"/>
  </cols>
  <sheetData>
    <row r="1" spans="1:16">
      <c r="A1" t="s">
        <v>142</v>
      </c>
      <c r="C1" s="40">
        <f>AVERAGE(C17:C144)</f>
        <v>7.8476953125000026</v>
      </c>
      <c r="H1" s="40">
        <f>AVERAGE(H17:H144)</f>
        <v>9.3445592549690093E-2</v>
      </c>
      <c r="I1" s="40"/>
      <c r="J1" s="40"/>
      <c r="P1" s="40">
        <f>AVERAGE(P17:P144)</f>
        <v>5.4913167587321794E-2</v>
      </c>
    </row>
    <row r="2" spans="1:16">
      <c r="A2" t="s">
        <v>80</v>
      </c>
      <c r="C2" s="40">
        <f>_xlfn.STDEV.S(C17:C144)</f>
        <v>3.2545674690151203</v>
      </c>
      <c r="H2" s="40">
        <f>_xlfn.STDEV.S(H17:H144)</f>
        <v>0.6818749764078218</v>
      </c>
      <c r="I2" s="40"/>
      <c r="J2" s="40"/>
      <c r="P2" s="40">
        <f>_xlfn.STDEV.S(P17:P144)</f>
        <v>5.1997565228120511E-2</v>
      </c>
    </row>
    <row r="3" spans="1:16">
      <c r="A3" s="40" t="s">
        <v>92</v>
      </c>
      <c r="B3" s="40"/>
      <c r="F3" t="s">
        <v>93</v>
      </c>
      <c r="K3" t="s">
        <v>141</v>
      </c>
    </row>
    <row r="4" spans="1:16">
      <c r="B4" s="9" t="s">
        <v>36</v>
      </c>
      <c r="C4" s="39" t="s">
        <v>91</v>
      </c>
      <c r="D4" s="39"/>
      <c r="E4" s="39"/>
      <c r="G4" s="9" t="s">
        <v>36</v>
      </c>
      <c r="H4" s="39" t="s">
        <v>91</v>
      </c>
      <c r="I4" s="39"/>
      <c r="J4" s="39"/>
      <c r="M4" s="9" t="s">
        <v>36</v>
      </c>
      <c r="O4" s="9" t="s">
        <v>36</v>
      </c>
      <c r="P4" s="39" t="s">
        <v>91</v>
      </c>
    </row>
    <row r="5" spans="1:16">
      <c r="F5">
        <v>201001</v>
      </c>
      <c r="G5">
        <v>1.5</v>
      </c>
      <c r="K5" t="s">
        <v>94</v>
      </c>
      <c r="L5">
        <f>VALUE(LEFT(K5,4))*100+(VALUE(RIGHT(K5,1))-1)*3+1</f>
        <v>201001</v>
      </c>
      <c r="M5">
        <v>83.903480356955498</v>
      </c>
      <c r="N5">
        <v>201001</v>
      </c>
      <c r="O5">
        <f t="shared" ref="O5:O36" si="0">IFERROR(VLOOKUP(N5,L:M,2,0),O4)</f>
        <v>83.903480356955498</v>
      </c>
    </row>
    <row r="6" spans="1:16">
      <c r="F6">
        <v>201002</v>
      </c>
      <c r="G6">
        <v>2.7</v>
      </c>
      <c r="K6" t="s">
        <v>95</v>
      </c>
      <c r="L6">
        <f t="shared" ref="L6:L51" si="1">VALUE(LEFT(K6,4))*100+(VALUE(RIGHT(K6,1))-1)*3+1</f>
        <v>201004</v>
      </c>
      <c r="M6">
        <v>86.348022465306101</v>
      </c>
      <c r="N6">
        <v>201002</v>
      </c>
      <c r="O6">
        <f t="shared" si="0"/>
        <v>83.903480356955498</v>
      </c>
    </row>
    <row r="7" spans="1:16">
      <c r="F7">
        <v>201003</v>
      </c>
      <c r="G7">
        <v>2.4</v>
      </c>
      <c r="K7" t="s">
        <v>96</v>
      </c>
      <c r="L7">
        <f t="shared" si="1"/>
        <v>201007</v>
      </c>
      <c r="M7">
        <v>83.903414740192602</v>
      </c>
      <c r="N7">
        <v>201003</v>
      </c>
      <c r="O7">
        <f t="shared" si="0"/>
        <v>83.903480356955498</v>
      </c>
    </row>
    <row r="8" spans="1:16">
      <c r="F8">
        <v>201004</v>
      </c>
      <c r="G8">
        <v>2.8</v>
      </c>
      <c r="K8" t="s">
        <v>97</v>
      </c>
      <c r="L8">
        <f t="shared" si="1"/>
        <v>201010</v>
      </c>
      <c r="M8">
        <v>86.347980554096793</v>
      </c>
      <c r="N8">
        <v>201004</v>
      </c>
      <c r="O8">
        <f t="shared" si="0"/>
        <v>86.348022465306101</v>
      </c>
    </row>
    <row r="9" spans="1:16">
      <c r="F9">
        <v>201005</v>
      </c>
      <c r="G9">
        <v>3.1</v>
      </c>
      <c r="K9" t="s">
        <v>98</v>
      </c>
      <c r="L9">
        <f t="shared" si="1"/>
        <v>201101</v>
      </c>
      <c r="M9">
        <v>89.036010736553905</v>
      </c>
      <c r="N9">
        <v>201005</v>
      </c>
      <c r="O9">
        <f t="shared" si="0"/>
        <v>86.348022465306101</v>
      </c>
    </row>
    <row r="10" spans="1:16">
      <c r="F10">
        <v>201006</v>
      </c>
      <c r="G10">
        <v>2.9</v>
      </c>
      <c r="K10" t="s">
        <v>99</v>
      </c>
      <c r="L10">
        <f t="shared" si="1"/>
        <v>201104</v>
      </c>
      <c r="M10">
        <v>90.941400862491193</v>
      </c>
      <c r="N10">
        <v>201006</v>
      </c>
      <c r="O10">
        <f t="shared" si="0"/>
        <v>86.348022465306101</v>
      </c>
    </row>
    <row r="11" spans="1:16">
      <c r="F11">
        <v>201007</v>
      </c>
      <c r="G11">
        <v>3.3</v>
      </c>
      <c r="K11" t="s">
        <v>100</v>
      </c>
      <c r="L11">
        <f t="shared" si="1"/>
        <v>201107</v>
      </c>
      <c r="M11">
        <v>91.785942128233003</v>
      </c>
      <c r="N11">
        <v>201007</v>
      </c>
      <c r="O11">
        <f t="shared" si="0"/>
        <v>83.903414740192602</v>
      </c>
    </row>
    <row r="12" spans="1:16">
      <c r="F12">
        <v>201008</v>
      </c>
      <c r="G12">
        <v>3.5</v>
      </c>
      <c r="K12" t="s">
        <v>101</v>
      </c>
      <c r="L12">
        <f t="shared" si="1"/>
        <v>201110</v>
      </c>
      <c r="M12">
        <v>91.306713734603505</v>
      </c>
      <c r="N12">
        <v>201008</v>
      </c>
      <c r="O12">
        <f t="shared" si="0"/>
        <v>83.903414740192602</v>
      </c>
    </row>
    <row r="13" spans="1:16">
      <c r="F13">
        <v>201009</v>
      </c>
      <c r="G13">
        <v>3.6</v>
      </c>
      <c r="K13" t="s">
        <v>102</v>
      </c>
      <c r="L13">
        <f t="shared" si="1"/>
        <v>201201</v>
      </c>
      <c r="M13">
        <v>90.250956614189903</v>
      </c>
      <c r="N13">
        <v>201009</v>
      </c>
      <c r="O13">
        <f t="shared" si="0"/>
        <v>83.903414740192602</v>
      </c>
    </row>
    <row r="14" spans="1:16">
      <c r="F14">
        <v>201010</v>
      </c>
      <c r="G14">
        <v>4.4000000000000004</v>
      </c>
      <c r="K14" t="s">
        <v>103</v>
      </c>
      <c r="L14">
        <f t="shared" si="1"/>
        <v>201204</v>
      </c>
      <c r="M14">
        <v>89.272717159890405</v>
      </c>
      <c r="N14">
        <v>201010</v>
      </c>
      <c r="O14">
        <f t="shared" si="0"/>
        <v>86.347980554096793</v>
      </c>
    </row>
    <row r="15" spans="1:16">
      <c r="F15">
        <v>201011</v>
      </c>
      <c r="G15">
        <v>5.0999999999999996</v>
      </c>
      <c r="K15" t="s">
        <v>104</v>
      </c>
      <c r="L15">
        <f t="shared" si="1"/>
        <v>201207</v>
      </c>
      <c r="M15">
        <v>89.813008211759794</v>
      </c>
      <c r="N15">
        <v>201011</v>
      </c>
      <c r="O15">
        <f t="shared" si="0"/>
        <v>86.347980554096793</v>
      </c>
    </row>
    <row r="16" spans="1:16">
      <c r="F16">
        <v>201012</v>
      </c>
      <c r="G16">
        <v>4.5999999999999996</v>
      </c>
      <c r="K16" t="s">
        <v>105</v>
      </c>
      <c r="L16">
        <f t="shared" si="1"/>
        <v>201210</v>
      </c>
      <c r="M16">
        <v>90.688870747835296</v>
      </c>
      <c r="N16">
        <v>201012</v>
      </c>
      <c r="O16">
        <f t="shared" si="0"/>
        <v>86.347980554096793</v>
      </c>
    </row>
    <row r="17" spans="1:16">
      <c r="A17">
        <v>201101</v>
      </c>
      <c r="C17" s="40">
        <f>(C16+C18)/2</f>
        <v>6.125</v>
      </c>
      <c r="F17">
        <v>201101</v>
      </c>
      <c r="G17">
        <v>4.9000000000000004</v>
      </c>
      <c r="H17" s="10">
        <f>(G17-G5)/G5</f>
        <v>2.2666666666666671</v>
      </c>
      <c r="I17" s="10"/>
      <c r="J17" s="40"/>
      <c r="K17" t="s">
        <v>106</v>
      </c>
      <c r="L17">
        <f t="shared" si="1"/>
        <v>201301</v>
      </c>
      <c r="M17">
        <v>92.556442483984597</v>
      </c>
      <c r="N17">
        <v>201101</v>
      </c>
      <c r="O17">
        <f t="shared" si="0"/>
        <v>89.036010736553905</v>
      </c>
      <c r="P17" s="10">
        <f>(O17-O5)/O5</f>
        <v>6.117184123665409E-2</v>
      </c>
    </row>
    <row r="18" spans="1:16">
      <c r="A18">
        <v>201102</v>
      </c>
      <c r="C18" s="40">
        <v>12.25</v>
      </c>
      <c r="F18">
        <v>201102</v>
      </c>
      <c r="G18">
        <v>4.9000000000000004</v>
      </c>
      <c r="H18" s="10">
        <f t="shared" ref="H18:H81" si="2">(G18-G6)/G6</f>
        <v>0.81481481481481488</v>
      </c>
      <c r="I18" s="10"/>
      <c r="J18" s="40"/>
      <c r="K18" t="s">
        <v>107</v>
      </c>
      <c r="L18">
        <f t="shared" si="1"/>
        <v>201304</v>
      </c>
      <c r="M18">
        <v>95.131590130803303</v>
      </c>
      <c r="N18">
        <v>201102</v>
      </c>
      <c r="O18">
        <f t="shared" si="0"/>
        <v>89.036010736553905</v>
      </c>
      <c r="P18" s="10">
        <f t="shared" ref="P18:P81" si="3">(O18-O6)/O6</f>
        <v>6.117184123665409E-2</v>
      </c>
    </row>
    <row r="19" spans="1:16">
      <c r="A19">
        <v>201103</v>
      </c>
      <c r="C19" s="40">
        <v>12.53</v>
      </c>
      <c r="F19">
        <v>201103</v>
      </c>
      <c r="G19">
        <v>5.4</v>
      </c>
      <c r="H19" s="10">
        <f t="shared" si="2"/>
        <v>1.2500000000000002</v>
      </c>
      <c r="I19" s="10"/>
      <c r="J19" s="40"/>
      <c r="K19" t="s">
        <v>108</v>
      </c>
      <c r="L19">
        <f t="shared" si="1"/>
        <v>201307</v>
      </c>
      <c r="M19">
        <v>97.612210449840404</v>
      </c>
      <c r="N19">
        <v>201103</v>
      </c>
      <c r="O19">
        <f t="shared" si="0"/>
        <v>89.036010736553905</v>
      </c>
      <c r="P19" s="10">
        <f t="shared" si="3"/>
        <v>6.117184123665409E-2</v>
      </c>
    </row>
    <row r="20" spans="1:16">
      <c r="A20">
        <v>201104</v>
      </c>
      <c r="C20" s="40">
        <v>11.26</v>
      </c>
      <c r="F20">
        <v>201104</v>
      </c>
      <c r="G20">
        <v>5.3</v>
      </c>
      <c r="H20" s="10">
        <f t="shared" si="2"/>
        <v>0.8928571428571429</v>
      </c>
      <c r="I20" s="10"/>
      <c r="J20" s="40"/>
      <c r="K20" t="s">
        <v>109</v>
      </c>
      <c r="L20">
        <f t="shared" si="1"/>
        <v>201310</v>
      </c>
      <c r="M20">
        <v>100.664450536283</v>
      </c>
      <c r="N20">
        <v>201104</v>
      </c>
      <c r="O20">
        <f t="shared" si="0"/>
        <v>90.941400862491193</v>
      </c>
      <c r="P20" s="10">
        <f t="shared" si="3"/>
        <v>5.319610416128142E-2</v>
      </c>
    </row>
    <row r="21" spans="1:16">
      <c r="A21">
        <v>201105</v>
      </c>
      <c r="C21" s="40">
        <v>11.35</v>
      </c>
      <c r="F21">
        <v>201105</v>
      </c>
      <c r="G21">
        <v>5.5</v>
      </c>
      <c r="H21" s="10">
        <f t="shared" si="2"/>
        <v>0.77419354838709675</v>
      </c>
      <c r="I21" s="10"/>
      <c r="J21" s="40"/>
      <c r="K21" t="s">
        <v>110</v>
      </c>
      <c r="L21">
        <f t="shared" si="1"/>
        <v>201401</v>
      </c>
      <c r="M21">
        <v>102.460508818622</v>
      </c>
      <c r="N21">
        <v>201105</v>
      </c>
      <c r="O21">
        <f t="shared" si="0"/>
        <v>90.941400862491193</v>
      </c>
      <c r="P21" s="10">
        <f t="shared" si="3"/>
        <v>5.319610416128142E-2</v>
      </c>
    </row>
    <row r="22" spans="1:16">
      <c r="A22">
        <v>201106</v>
      </c>
      <c r="C22" s="40">
        <v>12.18</v>
      </c>
      <c r="F22">
        <v>201106</v>
      </c>
      <c r="G22">
        <v>6.4</v>
      </c>
      <c r="H22" s="10">
        <f t="shared" si="2"/>
        <v>1.2068965517241381</v>
      </c>
      <c r="I22" s="10"/>
      <c r="J22" s="40"/>
      <c r="K22" t="s">
        <v>111</v>
      </c>
      <c r="L22">
        <f t="shared" si="1"/>
        <v>201404</v>
      </c>
      <c r="M22">
        <v>102.570381465742</v>
      </c>
      <c r="N22">
        <v>201106</v>
      </c>
      <c r="O22">
        <f t="shared" si="0"/>
        <v>90.941400862491193</v>
      </c>
      <c r="P22" s="10">
        <f t="shared" si="3"/>
        <v>5.319610416128142E-2</v>
      </c>
    </row>
    <row r="23" spans="1:16">
      <c r="A23">
        <v>201107</v>
      </c>
      <c r="C23" s="40">
        <v>11.46</v>
      </c>
      <c r="F23">
        <v>201107</v>
      </c>
      <c r="G23">
        <v>6.5</v>
      </c>
      <c r="H23" s="10">
        <f t="shared" si="2"/>
        <v>0.96969696969696983</v>
      </c>
      <c r="I23" s="10"/>
      <c r="J23" s="40"/>
      <c r="K23" t="s">
        <v>112</v>
      </c>
      <c r="L23">
        <f t="shared" si="1"/>
        <v>201407</v>
      </c>
      <c r="M23">
        <v>100.51787263012</v>
      </c>
      <c r="N23">
        <v>201107</v>
      </c>
      <c r="O23">
        <f t="shared" si="0"/>
        <v>91.785942128233003</v>
      </c>
      <c r="P23" s="10">
        <f t="shared" si="3"/>
        <v>9.3947635056912657E-2</v>
      </c>
    </row>
    <row r="24" spans="1:16">
      <c r="A24">
        <v>201108</v>
      </c>
      <c r="C24" s="40">
        <v>10.24</v>
      </c>
      <c r="F24">
        <v>201108</v>
      </c>
      <c r="G24">
        <v>6.2</v>
      </c>
      <c r="H24" s="10">
        <f t="shared" si="2"/>
        <v>0.77142857142857146</v>
      </c>
      <c r="I24" s="10"/>
      <c r="J24" s="40"/>
      <c r="K24" t="s">
        <v>113</v>
      </c>
      <c r="L24">
        <f t="shared" si="1"/>
        <v>201410</v>
      </c>
      <c r="M24">
        <v>98.979056845257105</v>
      </c>
      <c r="N24">
        <v>201108</v>
      </c>
      <c r="O24">
        <f t="shared" si="0"/>
        <v>91.785942128233003</v>
      </c>
      <c r="P24" s="10">
        <f t="shared" si="3"/>
        <v>9.3947635056912657E-2</v>
      </c>
    </row>
    <row r="25" spans="1:16">
      <c r="A25">
        <v>201109</v>
      </c>
      <c r="C25" s="40">
        <v>11.94</v>
      </c>
      <c r="F25">
        <v>201109</v>
      </c>
      <c r="G25">
        <v>6.1</v>
      </c>
      <c r="H25" s="10">
        <f t="shared" si="2"/>
        <v>0.69444444444444431</v>
      </c>
      <c r="I25" s="10"/>
      <c r="J25" s="40"/>
      <c r="K25" t="s">
        <v>114</v>
      </c>
      <c r="L25">
        <f t="shared" si="1"/>
        <v>201501</v>
      </c>
      <c r="M25">
        <v>98.666436823367107</v>
      </c>
      <c r="N25">
        <v>201109</v>
      </c>
      <c r="O25">
        <f t="shared" si="0"/>
        <v>91.785942128233003</v>
      </c>
      <c r="P25" s="10">
        <f t="shared" si="3"/>
        <v>9.3947635056912657E-2</v>
      </c>
    </row>
    <row r="26" spans="1:16">
      <c r="A26">
        <v>201110</v>
      </c>
      <c r="C26" s="40">
        <v>11.42</v>
      </c>
      <c r="F26">
        <v>201110</v>
      </c>
      <c r="G26">
        <v>5.5</v>
      </c>
      <c r="H26" s="10">
        <f t="shared" si="2"/>
        <v>0.24999999999999989</v>
      </c>
      <c r="I26" s="10"/>
      <c r="J26" s="40"/>
      <c r="K26" t="s">
        <v>115</v>
      </c>
      <c r="L26">
        <f t="shared" si="1"/>
        <v>201504</v>
      </c>
      <c r="M26">
        <v>98.877529268257703</v>
      </c>
      <c r="N26">
        <v>201110</v>
      </c>
      <c r="O26">
        <f t="shared" si="0"/>
        <v>91.306713734603505</v>
      </c>
      <c r="P26" s="10">
        <f t="shared" si="3"/>
        <v>5.7427320809200377E-2</v>
      </c>
    </row>
    <row r="27" spans="1:16">
      <c r="A27">
        <v>201111</v>
      </c>
      <c r="C27" s="40">
        <v>11.25</v>
      </c>
      <c r="F27">
        <v>201111</v>
      </c>
      <c r="G27">
        <v>4.2</v>
      </c>
      <c r="H27" s="10">
        <f t="shared" si="2"/>
        <v>-0.17647058823529402</v>
      </c>
      <c r="I27" s="10"/>
      <c r="J27" s="40"/>
      <c r="K27" t="s">
        <v>116</v>
      </c>
      <c r="L27">
        <f t="shared" si="1"/>
        <v>201507</v>
      </c>
      <c r="M27">
        <v>100.52692105944</v>
      </c>
      <c r="N27">
        <v>201111</v>
      </c>
      <c r="O27">
        <f t="shared" si="0"/>
        <v>91.306713734603505</v>
      </c>
      <c r="P27" s="10">
        <f t="shared" si="3"/>
        <v>5.7427320809200377E-2</v>
      </c>
    </row>
    <row r="28" spans="1:16">
      <c r="A28">
        <v>201112</v>
      </c>
      <c r="C28" s="40">
        <v>11.27</v>
      </c>
      <c r="F28">
        <v>201112</v>
      </c>
      <c r="G28">
        <v>4.0999999999999996</v>
      </c>
      <c r="H28" s="10">
        <f t="shared" si="2"/>
        <v>-0.10869565217391305</v>
      </c>
      <c r="I28" s="10"/>
      <c r="J28" s="40"/>
      <c r="K28" t="s">
        <v>117</v>
      </c>
      <c r="L28">
        <f t="shared" si="1"/>
        <v>201510</v>
      </c>
      <c r="M28">
        <v>101.92911284893501</v>
      </c>
      <c r="N28">
        <v>201112</v>
      </c>
      <c r="O28">
        <f t="shared" si="0"/>
        <v>91.306713734603505</v>
      </c>
      <c r="P28" s="10">
        <f t="shared" si="3"/>
        <v>5.7427320809200377E-2</v>
      </c>
    </row>
    <row r="29" spans="1:16">
      <c r="A29">
        <v>201201</v>
      </c>
      <c r="C29" s="40">
        <f>(C28+C30)/2</f>
        <v>10.085000000000001</v>
      </c>
      <c r="D29" s="40">
        <f>STANDARDIZE(C29,AVERAGE(C18:C29),_xlfn.STDEV.S(C18:C29))</f>
        <v>-1.8259595185220818</v>
      </c>
      <c r="F29">
        <v>201201</v>
      </c>
      <c r="G29">
        <v>4.5</v>
      </c>
      <c r="H29" s="10">
        <f t="shared" si="2"/>
        <v>-8.1632653061224553E-2</v>
      </c>
      <c r="I29" s="10"/>
      <c r="J29" s="40"/>
      <c r="K29" t="s">
        <v>118</v>
      </c>
      <c r="L29">
        <f t="shared" si="1"/>
        <v>201601</v>
      </c>
      <c r="M29">
        <v>104.319301191675</v>
      </c>
      <c r="N29">
        <v>201201</v>
      </c>
      <c r="O29">
        <f t="shared" si="0"/>
        <v>90.250956614189903</v>
      </c>
      <c r="P29" s="10">
        <f t="shared" si="3"/>
        <v>1.3645556079897451E-2</v>
      </c>
    </row>
    <row r="30" spans="1:16">
      <c r="A30">
        <v>201202</v>
      </c>
      <c r="C30" s="40">
        <v>8.9</v>
      </c>
      <c r="D30" s="40">
        <f t="shared" ref="D30:D93" si="4">STANDARDIZE(C30,AVERAGE(C19:C30),_xlfn.STDEV.S(C19:C30))</f>
        <v>-2.2716769005195347</v>
      </c>
      <c r="F30">
        <v>201202</v>
      </c>
      <c r="G30">
        <v>3.2</v>
      </c>
      <c r="H30" s="10">
        <f t="shared" si="2"/>
        <v>-0.34693877551020408</v>
      </c>
      <c r="I30" s="10"/>
      <c r="J30" s="40"/>
      <c r="K30" t="s">
        <v>119</v>
      </c>
      <c r="L30">
        <f t="shared" si="1"/>
        <v>201604</v>
      </c>
      <c r="M30">
        <v>108.99772866685301</v>
      </c>
      <c r="N30">
        <v>201202</v>
      </c>
      <c r="O30">
        <f t="shared" si="0"/>
        <v>90.250956614189903</v>
      </c>
      <c r="P30" s="10">
        <f t="shared" si="3"/>
        <v>1.3645556079897451E-2</v>
      </c>
    </row>
    <row r="31" spans="1:16">
      <c r="A31">
        <v>201203</v>
      </c>
      <c r="C31" s="40">
        <v>9.0399999999999991</v>
      </c>
      <c r="D31" s="40">
        <f t="shared" si="4"/>
        <v>-1.7172141320030616</v>
      </c>
      <c r="F31">
        <v>201203</v>
      </c>
      <c r="G31">
        <v>3.6</v>
      </c>
      <c r="H31" s="10">
        <f t="shared" si="2"/>
        <v>-0.33333333333333337</v>
      </c>
      <c r="I31" s="10"/>
      <c r="J31" s="40"/>
      <c r="K31" t="s">
        <v>120</v>
      </c>
      <c r="L31">
        <f t="shared" si="1"/>
        <v>201607</v>
      </c>
      <c r="M31">
        <v>114.83792192756999</v>
      </c>
      <c r="N31">
        <v>201203</v>
      </c>
      <c r="O31">
        <f t="shared" si="0"/>
        <v>90.250956614189903</v>
      </c>
      <c r="P31" s="10">
        <f t="shared" si="3"/>
        <v>1.3645556079897451E-2</v>
      </c>
    </row>
    <row r="32" spans="1:16">
      <c r="A32">
        <v>201204</v>
      </c>
      <c r="C32" s="40">
        <v>9.11</v>
      </c>
      <c r="D32" s="40">
        <f t="shared" si="4"/>
        <v>-1.3511901874921901</v>
      </c>
      <c r="F32">
        <v>201204</v>
      </c>
      <c r="G32">
        <v>3.4</v>
      </c>
      <c r="H32" s="10">
        <f t="shared" si="2"/>
        <v>-0.35849056603773582</v>
      </c>
      <c r="I32" s="10"/>
      <c r="J32" s="40"/>
      <c r="K32" t="s">
        <v>121</v>
      </c>
      <c r="L32">
        <f t="shared" si="1"/>
        <v>201610</v>
      </c>
      <c r="M32">
        <v>120.762952266505</v>
      </c>
      <c r="N32">
        <v>201204</v>
      </c>
      <c r="O32">
        <f t="shared" si="0"/>
        <v>89.272717159890405</v>
      </c>
      <c r="P32" s="10">
        <f t="shared" si="3"/>
        <v>-1.8348999320165926E-2</v>
      </c>
    </row>
    <row r="33" spans="1:16">
      <c r="A33">
        <v>201205</v>
      </c>
      <c r="C33" s="40">
        <v>8.5399999999999991</v>
      </c>
      <c r="D33" s="40">
        <f t="shared" si="4"/>
        <v>-1.4751320907149934</v>
      </c>
      <c r="F33">
        <v>201205</v>
      </c>
      <c r="G33">
        <v>3</v>
      </c>
      <c r="H33" s="10">
        <f t="shared" si="2"/>
        <v>-0.45454545454545453</v>
      </c>
      <c r="I33" s="10"/>
      <c r="J33" s="40"/>
      <c r="K33" t="s">
        <v>122</v>
      </c>
      <c r="L33">
        <f t="shared" si="1"/>
        <v>201701</v>
      </c>
      <c r="M33">
        <v>123.563684199408</v>
      </c>
      <c r="N33">
        <v>201205</v>
      </c>
      <c r="O33">
        <f t="shared" si="0"/>
        <v>89.272717159890405</v>
      </c>
      <c r="P33" s="10">
        <f t="shared" si="3"/>
        <v>-1.8348999320165926E-2</v>
      </c>
    </row>
    <row r="34" spans="1:16">
      <c r="A34">
        <v>201206</v>
      </c>
      <c r="C34" s="40">
        <v>7.04</v>
      </c>
      <c r="D34" s="40">
        <f t="shared" si="4"/>
        <v>-1.9812758586747821</v>
      </c>
      <c r="F34">
        <v>201206</v>
      </c>
      <c r="G34">
        <v>2.2000000000000002</v>
      </c>
      <c r="H34" s="10">
        <f t="shared" si="2"/>
        <v>-0.65625</v>
      </c>
      <c r="I34" s="10"/>
      <c r="J34" s="40"/>
      <c r="K34" t="s">
        <v>123</v>
      </c>
      <c r="L34">
        <f t="shared" si="1"/>
        <v>201704</v>
      </c>
      <c r="M34">
        <v>126.336533529539</v>
      </c>
      <c r="N34">
        <v>201206</v>
      </c>
      <c r="O34">
        <f t="shared" si="0"/>
        <v>89.272717159890405</v>
      </c>
      <c r="P34" s="10">
        <f t="shared" si="3"/>
        <v>-1.8348999320165926E-2</v>
      </c>
    </row>
    <row r="35" spans="1:16">
      <c r="A35">
        <v>201207</v>
      </c>
      <c r="C35" s="40">
        <v>5.7</v>
      </c>
      <c r="D35" s="40">
        <f t="shared" si="4"/>
        <v>-2.0460472881130598</v>
      </c>
      <c r="F35">
        <v>201207</v>
      </c>
      <c r="G35">
        <v>1.8</v>
      </c>
      <c r="H35" s="10">
        <f t="shared" si="2"/>
        <v>-0.72307692307692306</v>
      </c>
      <c r="I35" s="10"/>
      <c r="J35" s="40"/>
      <c r="K35" t="s">
        <v>124</v>
      </c>
      <c r="L35">
        <f t="shared" si="1"/>
        <v>201707</v>
      </c>
      <c r="M35">
        <v>128.18955983907099</v>
      </c>
      <c r="N35">
        <v>201207</v>
      </c>
      <c r="O35">
        <f t="shared" si="0"/>
        <v>89.813008211759794</v>
      </c>
      <c r="P35" s="10">
        <f t="shared" si="3"/>
        <v>-2.1494946510619763E-2</v>
      </c>
    </row>
    <row r="36" spans="1:16">
      <c r="A36">
        <v>201208</v>
      </c>
      <c r="C36" s="40">
        <v>5.39</v>
      </c>
      <c r="D36" s="40">
        <f t="shared" si="4"/>
        <v>-1.6981289666149544</v>
      </c>
      <c r="F36">
        <v>201208</v>
      </c>
      <c r="G36">
        <v>2</v>
      </c>
      <c r="H36" s="10">
        <f t="shared" si="2"/>
        <v>-0.67741935483870974</v>
      </c>
      <c r="I36" s="10"/>
      <c r="J36" s="40"/>
      <c r="K36" t="s">
        <v>125</v>
      </c>
      <c r="L36">
        <f t="shared" si="1"/>
        <v>201710</v>
      </c>
      <c r="M36">
        <v>129.86740602214201</v>
      </c>
      <c r="N36">
        <v>201208</v>
      </c>
      <c r="O36">
        <f t="shared" si="0"/>
        <v>89.813008211759794</v>
      </c>
      <c r="P36" s="10">
        <f t="shared" si="3"/>
        <v>-2.1494946510619763E-2</v>
      </c>
    </row>
    <row r="37" spans="1:16">
      <c r="A37">
        <v>201209</v>
      </c>
      <c r="C37" s="40">
        <v>6.26</v>
      </c>
      <c r="D37" s="40">
        <f t="shared" si="4"/>
        <v>-1.1132627761055389</v>
      </c>
      <c r="F37">
        <v>201209</v>
      </c>
      <c r="G37">
        <v>1.9</v>
      </c>
      <c r="H37" s="10">
        <f t="shared" si="2"/>
        <v>-0.6885245901639343</v>
      </c>
      <c r="I37" s="10"/>
      <c r="J37" s="40"/>
      <c r="K37" t="s">
        <v>126</v>
      </c>
      <c r="L37">
        <f t="shared" si="1"/>
        <v>201801</v>
      </c>
      <c r="M37">
        <v>131.83999542612099</v>
      </c>
      <c r="N37">
        <v>201209</v>
      </c>
      <c r="O37">
        <f t="shared" ref="O37:O68" si="5">IFERROR(VLOOKUP(N37,L:M,2,0),O36)</f>
        <v>89.813008211759794</v>
      </c>
      <c r="P37" s="10">
        <f t="shared" si="3"/>
        <v>-2.1494946510619763E-2</v>
      </c>
    </row>
    <row r="38" spans="1:16">
      <c r="A38">
        <v>201210</v>
      </c>
      <c r="C38" s="40">
        <v>6.73</v>
      </c>
      <c r="D38" s="40">
        <f t="shared" si="4"/>
        <v>-0.75805878799823512</v>
      </c>
      <c r="F38">
        <v>201210</v>
      </c>
      <c r="G38">
        <v>1.7</v>
      </c>
      <c r="H38" s="10">
        <f t="shared" si="2"/>
        <v>-0.69090909090909092</v>
      </c>
      <c r="I38" s="10"/>
      <c r="J38" s="40"/>
      <c r="K38" t="s">
        <v>127</v>
      </c>
      <c r="L38">
        <f t="shared" si="1"/>
        <v>201804</v>
      </c>
      <c r="M38">
        <v>133.597875566445</v>
      </c>
      <c r="N38">
        <v>201210</v>
      </c>
      <c r="O38">
        <f t="shared" si="5"/>
        <v>90.688870747835296</v>
      </c>
      <c r="P38" s="10">
        <f t="shared" si="3"/>
        <v>-6.7666764194806309E-3</v>
      </c>
    </row>
    <row r="39" spans="1:16">
      <c r="A39">
        <v>201211</v>
      </c>
      <c r="C39" s="40">
        <v>7.65</v>
      </c>
      <c r="D39" s="40">
        <f t="shared" si="4"/>
        <v>-0.17975484097557301</v>
      </c>
      <c r="F39">
        <v>201211</v>
      </c>
      <c r="G39">
        <v>2</v>
      </c>
      <c r="H39" s="10">
        <f t="shared" si="2"/>
        <v>-0.52380952380952384</v>
      </c>
      <c r="I39" s="10"/>
      <c r="J39" s="40"/>
      <c r="K39" t="s">
        <v>128</v>
      </c>
      <c r="L39">
        <f t="shared" si="1"/>
        <v>201807</v>
      </c>
      <c r="M39">
        <v>135.009310664038</v>
      </c>
      <c r="N39">
        <v>201211</v>
      </c>
      <c r="O39">
        <f t="shared" si="5"/>
        <v>90.688870747835296</v>
      </c>
      <c r="P39" s="10">
        <f t="shared" si="3"/>
        <v>-6.7666764194806309E-3</v>
      </c>
    </row>
    <row r="40" spans="1:16">
      <c r="A40">
        <v>201212</v>
      </c>
      <c r="C40" s="40">
        <v>7.76</v>
      </c>
      <c r="D40" s="40">
        <f t="shared" si="4"/>
        <v>5.118963682376123E-2</v>
      </c>
      <c r="F40">
        <v>201212</v>
      </c>
      <c r="G40">
        <v>2.5</v>
      </c>
      <c r="H40" s="10">
        <f t="shared" si="2"/>
        <v>-0.39024390243902435</v>
      </c>
      <c r="I40" s="10"/>
      <c r="J40" s="40"/>
      <c r="K40" t="s">
        <v>129</v>
      </c>
      <c r="L40">
        <f t="shared" si="1"/>
        <v>201810</v>
      </c>
      <c r="M40">
        <v>136.62453738797299</v>
      </c>
      <c r="N40">
        <v>201212</v>
      </c>
      <c r="O40">
        <f t="shared" si="5"/>
        <v>90.688870747835296</v>
      </c>
      <c r="P40" s="10">
        <f t="shared" si="3"/>
        <v>-6.7666764194806309E-3</v>
      </c>
    </row>
    <row r="41" spans="1:16">
      <c r="A41">
        <v>201301</v>
      </c>
      <c r="C41" s="40">
        <f>(C40+C42)/2</f>
        <v>7.3849999999999998</v>
      </c>
      <c r="D41" s="40">
        <f t="shared" si="4"/>
        <v>-5.7457990919902002E-2</v>
      </c>
      <c r="F41">
        <v>201301</v>
      </c>
      <c r="G41">
        <v>2</v>
      </c>
      <c r="H41" s="10">
        <f t="shared" si="2"/>
        <v>-0.55555555555555558</v>
      </c>
      <c r="I41" s="10"/>
      <c r="J41" s="40"/>
      <c r="K41" t="s">
        <v>130</v>
      </c>
      <c r="L41">
        <f t="shared" si="1"/>
        <v>201901</v>
      </c>
      <c r="M41">
        <v>137.93648210063699</v>
      </c>
      <c r="N41">
        <v>201301</v>
      </c>
      <c r="O41">
        <f t="shared" si="5"/>
        <v>92.556442483984597</v>
      </c>
      <c r="P41" s="10">
        <f t="shared" si="3"/>
        <v>2.5545279033997618E-2</v>
      </c>
    </row>
    <row r="42" spans="1:16">
      <c r="A42">
        <v>201302</v>
      </c>
      <c r="C42" s="40">
        <v>7.01</v>
      </c>
      <c r="D42" s="40">
        <f t="shared" si="4"/>
        <v>-0.2418782534556925</v>
      </c>
      <c r="F42">
        <v>201302</v>
      </c>
      <c r="G42">
        <v>3.2</v>
      </c>
      <c r="H42" s="10">
        <f t="shared" si="2"/>
        <v>0</v>
      </c>
      <c r="I42" s="10"/>
      <c r="J42" s="40"/>
      <c r="K42" t="s">
        <v>131</v>
      </c>
      <c r="L42">
        <f t="shared" si="1"/>
        <v>201904</v>
      </c>
      <c r="M42">
        <v>139.00411406000001</v>
      </c>
      <c r="N42">
        <v>201302</v>
      </c>
      <c r="O42">
        <f t="shared" si="5"/>
        <v>92.556442483984597</v>
      </c>
      <c r="P42" s="10">
        <f t="shared" si="3"/>
        <v>2.5545279033997618E-2</v>
      </c>
    </row>
    <row r="43" spans="1:16">
      <c r="A43">
        <v>201303</v>
      </c>
      <c r="C43" s="40">
        <v>6.3</v>
      </c>
      <c r="D43" s="40">
        <f t="shared" si="4"/>
        <v>-0.70284896062526547</v>
      </c>
      <c r="F43">
        <v>201303</v>
      </c>
      <c r="G43">
        <v>2.1</v>
      </c>
      <c r="H43" s="10">
        <f t="shared" si="2"/>
        <v>-0.41666666666666663</v>
      </c>
      <c r="I43" s="10"/>
      <c r="J43" s="40"/>
      <c r="K43" t="s">
        <v>132</v>
      </c>
      <c r="L43">
        <f t="shared" si="1"/>
        <v>201907</v>
      </c>
      <c r="M43">
        <v>140.00393817358801</v>
      </c>
      <c r="N43">
        <v>201303</v>
      </c>
      <c r="O43">
        <f t="shared" si="5"/>
        <v>92.556442483984597</v>
      </c>
      <c r="P43" s="10">
        <f t="shared" si="3"/>
        <v>2.5545279033997618E-2</v>
      </c>
    </row>
    <row r="44" spans="1:16">
      <c r="A44">
        <v>201304</v>
      </c>
      <c r="C44" s="40">
        <v>5.53</v>
      </c>
      <c r="D44" s="40">
        <f t="shared" si="4"/>
        <v>-1.275977361916051</v>
      </c>
      <c r="F44">
        <v>201304</v>
      </c>
      <c r="G44">
        <v>2.4</v>
      </c>
      <c r="H44" s="10">
        <f t="shared" si="2"/>
        <v>-0.29411764705882354</v>
      </c>
      <c r="I44" s="10"/>
      <c r="J44" s="40"/>
      <c r="K44" t="s">
        <v>133</v>
      </c>
      <c r="L44">
        <f t="shared" si="1"/>
        <v>201910</v>
      </c>
      <c r="M44">
        <v>141.06796157577901</v>
      </c>
      <c r="N44">
        <v>201304</v>
      </c>
      <c r="O44">
        <f t="shared" si="5"/>
        <v>95.131590130803303</v>
      </c>
      <c r="P44" s="10">
        <f t="shared" si="3"/>
        <v>6.5628930733893337E-2</v>
      </c>
    </row>
    <row r="45" spans="1:16">
      <c r="A45">
        <v>201305</v>
      </c>
      <c r="C45" s="40">
        <v>5.39</v>
      </c>
      <c r="D45" s="40">
        <f t="shared" si="4"/>
        <v>-1.2810887897692638</v>
      </c>
      <c r="F45">
        <v>201305</v>
      </c>
      <c r="G45">
        <v>2.1</v>
      </c>
      <c r="H45" s="10">
        <f t="shared" si="2"/>
        <v>-0.3</v>
      </c>
      <c r="I45" s="10"/>
      <c r="J45" s="40"/>
      <c r="K45" t="s">
        <v>134</v>
      </c>
      <c r="L45">
        <f t="shared" si="1"/>
        <v>202001</v>
      </c>
      <c r="M45">
        <v>142.217085845551</v>
      </c>
      <c r="N45">
        <v>201305</v>
      </c>
      <c r="O45">
        <f t="shared" si="5"/>
        <v>95.131590130803303</v>
      </c>
      <c r="P45" s="10">
        <f t="shared" si="3"/>
        <v>6.5628930733893337E-2</v>
      </c>
    </row>
    <row r="46" spans="1:16">
      <c r="A46">
        <v>201306</v>
      </c>
      <c r="C46" s="40">
        <v>6.83</v>
      </c>
      <c r="D46" s="40">
        <f t="shared" si="4"/>
        <v>0.38712816819381102</v>
      </c>
      <c r="F46">
        <v>201306</v>
      </c>
      <c r="G46">
        <v>2.7</v>
      </c>
      <c r="H46" s="10">
        <f t="shared" si="2"/>
        <v>0.22727272727272727</v>
      </c>
      <c r="I46" s="10"/>
      <c r="J46" s="40"/>
      <c r="K46" t="s">
        <v>135</v>
      </c>
      <c r="L46">
        <f t="shared" si="1"/>
        <v>202004</v>
      </c>
      <c r="M46">
        <v>143.535419574939</v>
      </c>
      <c r="N46">
        <v>201306</v>
      </c>
      <c r="O46">
        <f t="shared" si="5"/>
        <v>95.131590130803303</v>
      </c>
      <c r="P46" s="10">
        <f t="shared" si="3"/>
        <v>6.5628930733893337E-2</v>
      </c>
    </row>
    <row r="47" spans="1:16">
      <c r="A47">
        <v>201307</v>
      </c>
      <c r="C47" s="40">
        <v>8.4600000000000009</v>
      </c>
      <c r="D47" s="40">
        <f t="shared" si="4"/>
        <v>1.7470274869545022</v>
      </c>
      <c r="F47">
        <v>201307</v>
      </c>
      <c r="G47">
        <v>2.7</v>
      </c>
      <c r="H47" s="10">
        <f t="shared" si="2"/>
        <v>0.50000000000000011</v>
      </c>
      <c r="I47" s="10"/>
      <c r="J47" s="40"/>
      <c r="K47" t="s">
        <v>136</v>
      </c>
      <c r="L47">
        <f t="shared" si="1"/>
        <v>202007</v>
      </c>
      <c r="M47">
        <v>145.53811337613499</v>
      </c>
      <c r="N47">
        <v>201307</v>
      </c>
      <c r="O47">
        <f t="shared" si="5"/>
        <v>97.612210449840404</v>
      </c>
      <c r="P47" s="10">
        <f t="shared" si="3"/>
        <v>8.6838225256766433E-2</v>
      </c>
    </row>
    <row r="48" spans="1:16">
      <c r="A48">
        <v>201308</v>
      </c>
      <c r="C48" s="40">
        <v>9.69</v>
      </c>
      <c r="D48" s="40">
        <f t="shared" si="4"/>
        <v>2.1399866050713148</v>
      </c>
      <c r="F48">
        <v>201308</v>
      </c>
      <c r="G48">
        <v>2.6</v>
      </c>
      <c r="H48" s="10">
        <f t="shared" si="2"/>
        <v>0.30000000000000004</v>
      </c>
      <c r="I48" s="10"/>
      <c r="J48" s="40"/>
      <c r="K48" t="s">
        <v>137</v>
      </c>
      <c r="L48">
        <f t="shared" si="1"/>
        <v>202010</v>
      </c>
      <c r="M48">
        <v>147.01760325808499</v>
      </c>
      <c r="N48">
        <v>201308</v>
      </c>
      <c r="O48">
        <f t="shared" si="5"/>
        <v>97.612210449840404</v>
      </c>
      <c r="P48" s="10">
        <f t="shared" si="3"/>
        <v>8.6838225256766433E-2</v>
      </c>
    </row>
    <row r="49" spans="1:16">
      <c r="A49">
        <v>201309</v>
      </c>
      <c r="C49" s="40">
        <v>10.130000000000001</v>
      </c>
      <c r="D49" s="40">
        <f t="shared" si="4"/>
        <v>1.8567584454566988</v>
      </c>
      <c r="F49">
        <v>201309</v>
      </c>
      <c r="G49">
        <v>3.1</v>
      </c>
      <c r="H49" s="10">
        <f t="shared" si="2"/>
        <v>0.63157894736842113</v>
      </c>
      <c r="I49" s="10"/>
      <c r="J49" s="40"/>
      <c r="K49" t="s">
        <v>138</v>
      </c>
      <c r="L49">
        <f t="shared" si="1"/>
        <v>202101</v>
      </c>
      <c r="M49">
        <v>148.679090155219</v>
      </c>
      <c r="N49">
        <v>201309</v>
      </c>
      <c r="O49">
        <f t="shared" si="5"/>
        <v>97.612210449840404</v>
      </c>
      <c r="P49" s="10">
        <f t="shared" si="3"/>
        <v>8.6838225256766433E-2</v>
      </c>
    </row>
    <row r="50" spans="1:16">
      <c r="A50">
        <v>201310</v>
      </c>
      <c r="C50" s="40">
        <v>9.94</v>
      </c>
      <c r="D50" s="40">
        <f t="shared" si="4"/>
        <v>1.4012233793032731</v>
      </c>
      <c r="F50">
        <v>201310</v>
      </c>
      <c r="G50">
        <v>3.2</v>
      </c>
      <c r="H50" s="10">
        <f t="shared" si="2"/>
        <v>0.88235294117647078</v>
      </c>
      <c r="I50" s="10"/>
      <c r="J50" s="40"/>
      <c r="K50" t="s">
        <v>139</v>
      </c>
      <c r="L50">
        <f t="shared" si="1"/>
        <v>202104</v>
      </c>
      <c r="M50">
        <v>149.93810400226599</v>
      </c>
      <c r="N50">
        <v>201310</v>
      </c>
      <c r="O50">
        <f t="shared" si="5"/>
        <v>100.664450536283</v>
      </c>
      <c r="P50" s="10">
        <f t="shared" si="3"/>
        <v>0.10999783883278551</v>
      </c>
    </row>
    <row r="51" spans="1:16">
      <c r="A51">
        <v>201311</v>
      </c>
      <c r="C51" s="40">
        <v>8.8000000000000007</v>
      </c>
      <c r="D51" s="40">
        <f t="shared" si="4"/>
        <v>0.62492898937658037</v>
      </c>
      <c r="F51">
        <v>201311</v>
      </c>
      <c r="G51">
        <v>3</v>
      </c>
      <c r="H51" s="10">
        <f t="shared" si="2"/>
        <v>0.5</v>
      </c>
      <c r="I51" s="10"/>
      <c r="J51" s="40"/>
      <c r="K51" t="s">
        <v>140</v>
      </c>
      <c r="L51">
        <f t="shared" si="1"/>
        <v>202107</v>
      </c>
      <c r="M51">
        <v>150.73561610146399</v>
      </c>
      <c r="N51">
        <v>201311</v>
      </c>
      <c r="O51">
        <f t="shared" si="5"/>
        <v>100.664450536283</v>
      </c>
      <c r="P51" s="10">
        <f t="shared" si="3"/>
        <v>0.10999783883278551</v>
      </c>
    </row>
    <row r="52" spans="1:16">
      <c r="A52">
        <v>201312</v>
      </c>
      <c r="C52" s="40">
        <v>9</v>
      </c>
      <c r="D52" s="40">
        <f t="shared" si="4"/>
        <v>0.66820465733393963</v>
      </c>
      <c r="F52">
        <v>201312</v>
      </c>
      <c r="G52">
        <v>2.5</v>
      </c>
      <c r="H52" s="10">
        <f t="shared" si="2"/>
        <v>0</v>
      </c>
      <c r="I52" s="10"/>
      <c r="J52" s="40"/>
      <c r="N52">
        <v>201312</v>
      </c>
      <c r="O52">
        <f t="shared" si="5"/>
        <v>100.664450536283</v>
      </c>
      <c r="P52" s="10">
        <f t="shared" si="3"/>
        <v>0.10999783883278551</v>
      </c>
    </row>
    <row r="53" spans="1:16">
      <c r="A53">
        <v>201401</v>
      </c>
      <c r="C53" s="40">
        <f>(C52+C54)/2</f>
        <v>7.085</v>
      </c>
      <c r="D53" s="40">
        <f t="shared" si="4"/>
        <v>-0.44880115677484217</v>
      </c>
      <c r="F53">
        <v>201401</v>
      </c>
      <c r="G53">
        <v>2.5</v>
      </c>
      <c r="H53" s="10">
        <f t="shared" si="2"/>
        <v>0.25</v>
      </c>
      <c r="I53" s="10"/>
      <c r="J53" s="40"/>
      <c r="N53">
        <v>201401</v>
      </c>
      <c r="O53">
        <f t="shared" si="5"/>
        <v>102.460508818622</v>
      </c>
      <c r="P53" s="10">
        <f t="shared" si="3"/>
        <v>0.10700569370253341</v>
      </c>
    </row>
    <row r="54" spans="1:16">
      <c r="A54">
        <v>201402</v>
      </c>
      <c r="C54" s="40">
        <v>5.17</v>
      </c>
      <c r="D54" s="40">
        <f t="shared" si="4"/>
        <v>-1.3596237324964844</v>
      </c>
      <c r="F54">
        <v>201402</v>
      </c>
      <c r="G54">
        <v>2</v>
      </c>
      <c r="H54" s="10">
        <f t="shared" si="2"/>
        <v>-0.37500000000000006</v>
      </c>
      <c r="I54" s="10"/>
      <c r="J54" s="40"/>
      <c r="N54">
        <v>201402</v>
      </c>
      <c r="O54">
        <f t="shared" si="5"/>
        <v>102.460508818622</v>
      </c>
      <c r="P54" s="10">
        <f t="shared" si="3"/>
        <v>0.10700569370253341</v>
      </c>
    </row>
    <row r="55" spans="1:16">
      <c r="A55">
        <v>201403</v>
      </c>
      <c r="C55" s="40">
        <v>5.99</v>
      </c>
      <c r="D55" s="40">
        <f t="shared" si="4"/>
        <v>-0.89280086588336349</v>
      </c>
      <c r="F55">
        <v>201403</v>
      </c>
      <c r="G55">
        <v>2.4</v>
      </c>
      <c r="H55" s="10">
        <f t="shared" si="2"/>
        <v>0.14285714285714277</v>
      </c>
      <c r="I55" s="10"/>
      <c r="J55" s="40"/>
      <c r="N55">
        <v>201403</v>
      </c>
      <c r="O55">
        <f t="shared" si="5"/>
        <v>102.460508818622</v>
      </c>
      <c r="P55" s="10">
        <f t="shared" si="3"/>
        <v>0.10700569370253341</v>
      </c>
    </row>
    <row r="56" spans="1:16">
      <c r="A56">
        <v>201404</v>
      </c>
      <c r="C56" s="40">
        <v>6.2</v>
      </c>
      <c r="D56" s="40">
        <f t="shared" si="4"/>
        <v>-0.83764773801025405</v>
      </c>
      <c r="F56">
        <v>201404</v>
      </c>
      <c r="G56">
        <v>1.8</v>
      </c>
      <c r="H56" s="10">
        <f t="shared" si="2"/>
        <v>-0.24999999999999994</v>
      </c>
      <c r="I56" s="10"/>
      <c r="J56" s="40"/>
      <c r="N56">
        <v>201404</v>
      </c>
      <c r="O56">
        <f t="shared" si="5"/>
        <v>102.570381465742</v>
      </c>
      <c r="P56" s="10">
        <f t="shared" si="3"/>
        <v>7.8194754494385801E-2</v>
      </c>
    </row>
    <row r="57" spans="1:16">
      <c r="A57">
        <v>201405</v>
      </c>
      <c r="C57" s="40">
        <v>6.68</v>
      </c>
      <c r="D57" s="40">
        <f t="shared" si="4"/>
        <v>-0.67599483070585353</v>
      </c>
      <c r="F57">
        <v>201405</v>
      </c>
      <c r="G57">
        <v>2.5</v>
      </c>
      <c r="H57" s="10">
        <f t="shared" si="2"/>
        <v>0.19047619047619044</v>
      </c>
      <c r="I57" s="10"/>
      <c r="J57" s="40"/>
      <c r="N57">
        <v>201405</v>
      </c>
      <c r="O57">
        <f t="shared" si="5"/>
        <v>102.570381465742</v>
      </c>
      <c r="P57" s="10">
        <f t="shared" si="3"/>
        <v>7.8194754494385801E-2</v>
      </c>
    </row>
    <row r="58" spans="1:16">
      <c r="A58">
        <v>201406</v>
      </c>
      <c r="C58" s="40">
        <v>6.86</v>
      </c>
      <c r="D58" s="40">
        <f t="shared" si="4"/>
        <v>-0.5723014533024573</v>
      </c>
      <c r="F58">
        <v>201406</v>
      </c>
      <c r="G58">
        <v>2.2999999999999998</v>
      </c>
      <c r="H58" s="10">
        <f t="shared" si="2"/>
        <v>-0.14814814814814828</v>
      </c>
      <c r="I58" s="10"/>
      <c r="J58" s="40"/>
      <c r="N58">
        <v>201406</v>
      </c>
      <c r="O58">
        <f t="shared" si="5"/>
        <v>102.570381465742</v>
      </c>
      <c r="P58" s="10">
        <f t="shared" si="3"/>
        <v>7.8194754494385801E-2</v>
      </c>
    </row>
    <row r="59" spans="1:16">
      <c r="A59">
        <v>201407</v>
      </c>
      <c r="C59" s="40">
        <v>6.27</v>
      </c>
      <c r="D59" s="40">
        <f t="shared" si="4"/>
        <v>-0.79151264513153752</v>
      </c>
      <c r="F59">
        <v>201407</v>
      </c>
      <c r="G59">
        <v>2.2999999999999998</v>
      </c>
      <c r="H59" s="10">
        <f t="shared" si="2"/>
        <v>-0.14814814814814828</v>
      </c>
      <c r="I59" s="10"/>
      <c r="J59" s="40"/>
      <c r="N59">
        <v>201407</v>
      </c>
      <c r="O59">
        <f t="shared" si="5"/>
        <v>100.51787263012</v>
      </c>
      <c r="P59" s="10">
        <f t="shared" si="3"/>
        <v>2.976740478357175E-2</v>
      </c>
    </row>
    <row r="60" spans="1:16">
      <c r="A60">
        <v>201408</v>
      </c>
      <c r="C60" s="40">
        <v>6.14</v>
      </c>
      <c r="D60" s="40">
        <f t="shared" si="4"/>
        <v>-0.72901363079664838</v>
      </c>
      <c r="F60">
        <v>201408</v>
      </c>
      <c r="G60">
        <v>2</v>
      </c>
      <c r="H60" s="10">
        <f t="shared" si="2"/>
        <v>-0.23076923076923078</v>
      </c>
      <c r="I60" s="10"/>
      <c r="J60" s="40"/>
      <c r="N60">
        <v>201408</v>
      </c>
      <c r="O60">
        <f t="shared" si="5"/>
        <v>100.51787263012</v>
      </c>
      <c r="P60" s="10">
        <f t="shared" si="3"/>
        <v>2.976740478357175E-2</v>
      </c>
    </row>
    <row r="61" spans="1:16">
      <c r="A61">
        <v>201409</v>
      </c>
      <c r="C61" s="40">
        <v>4.83</v>
      </c>
      <c r="D61" s="40">
        <f t="shared" si="4"/>
        <v>-1.3321501694582483</v>
      </c>
      <c r="F61">
        <v>201409</v>
      </c>
      <c r="G61">
        <v>1.6</v>
      </c>
      <c r="H61" s="10">
        <f t="shared" si="2"/>
        <v>-0.48387096774193544</v>
      </c>
      <c r="I61" s="10"/>
      <c r="J61" s="40"/>
      <c r="N61">
        <v>201409</v>
      </c>
      <c r="O61">
        <f t="shared" si="5"/>
        <v>100.51787263012</v>
      </c>
      <c r="P61" s="10">
        <f t="shared" si="3"/>
        <v>2.976740478357175E-2</v>
      </c>
    </row>
    <row r="62" spans="1:16">
      <c r="A62">
        <v>201410</v>
      </c>
      <c r="C62" s="40">
        <v>4.5999999999999996</v>
      </c>
      <c r="D62" s="40">
        <f t="shared" si="4"/>
        <v>-1.3611859455686242</v>
      </c>
      <c r="F62">
        <v>201410</v>
      </c>
      <c r="G62">
        <v>1.6</v>
      </c>
      <c r="H62" s="10">
        <f t="shared" si="2"/>
        <v>-0.5</v>
      </c>
      <c r="I62" s="10"/>
      <c r="J62" s="40"/>
      <c r="N62">
        <v>201410</v>
      </c>
      <c r="O62">
        <f t="shared" si="5"/>
        <v>98.979056845257105</v>
      </c>
      <c r="P62" s="10">
        <f t="shared" si="3"/>
        <v>-1.6742690016655074E-2</v>
      </c>
    </row>
    <row r="63" spans="1:16">
      <c r="A63">
        <v>201411</v>
      </c>
      <c r="C63" s="40">
        <v>4.55</v>
      </c>
      <c r="D63" s="40">
        <f t="shared" si="4"/>
        <v>-1.2413428785306095</v>
      </c>
      <c r="F63">
        <v>201411</v>
      </c>
      <c r="G63">
        <v>1.4</v>
      </c>
      <c r="H63" s="10">
        <f t="shared" si="2"/>
        <v>-0.53333333333333333</v>
      </c>
      <c r="I63" s="10"/>
      <c r="J63" s="40"/>
      <c r="N63">
        <v>201411</v>
      </c>
      <c r="O63">
        <f t="shared" si="5"/>
        <v>98.979056845257105</v>
      </c>
      <c r="P63" s="10">
        <f t="shared" si="3"/>
        <v>-1.6742690016655074E-2</v>
      </c>
    </row>
    <row r="64" spans="1:16">
      <c r="A64">
        <v>201412</v>
      </c>
      <c r="C64" s="40">
        <v>3.6</v>
      </c>
      <c r="D64" s="40">
        <f t="shared" si="4"/>
        <v>-1.8960747191559275</v>
      </c>
      <c r="F64">
        <v>201412</v>
      </c>
      <c r="G64">
        <v>1.5</v>
      </c>
      <c r="H64" s="10">
        <f t="shared" si="2"/>
        <v>-0.4</v>
      </c>
      <c r="I64" s="10"/>
      <c r="J64" s="40"/>
      <c r="N64">
        <v>201412</v>
      </c>
      <c r="O64">
        <f t="shared" si="5"/>
        <v>98.979056845257105</v>
      </c>
      <c r="P64" s="10">
        <f t="shared" si="3"/>
        <v>-1.6742690016655074E-2</v>
      </c>
    </row>
    <row r="65" spans="1:16">
      <c r="A65">
        <v>201501</v>
      </c>
      <c r="C65" s="40">
        <f>(C64+C66)/2</f>
        <v>3.7350000000000003</v>
      </c>
      <c r="D65" s="40">
        <f t="shared" si="4"/>
        <v>-1.4728301008033577</v>
      </c>
      <c r="F65">
        <v>201501</v>
      </c>
      <c r="G65">
        <v>0.8</v>
      </c>
      <c r="H65" s="10">
        <f t="shared" si="2"/>
        <v>-0.67999999999999994</v>
      </c>
      <c r="I65" s="10"/>
      <c r="J65" s="40"/>
      <c r="N65">
        <v>201501</v>
      </c>
      <c r="O65">
        <f t="shared" si="5"/>
        <v>98.666436823367107</v>
      </c>
      <c r="P65" s="10">
        <f t="shared" si="3"/>
        <v>-3.7029603297903307E-2</v>
      </c>
    </row>
    <row r="66" spans="1:16">
      <c r="A66">
        <v>201502</v>
      </c>
      <c r="C66" s="40">
        <v>3.87</v>
      </c>
      <c r="D66" s="40">
        <f t="shared" si="4"/>
        <v>-1.1695526217466008</v>
      </c>
      <c r="F66">
        <v>201502</v>
      </c>
      <c r="G66">
        <v>1.4</v>
      </c>
      <c r="H66" s="10">
        <f t="shared" si="2"/>
        <v>-0.30000000000000004</v>
      </c>
      <c r="I66" s="10"/>
      <c r="J66" s="40"/>
      <c r="N66">
        <v>201502</v>
      </c>
      <c r="O66">
        <f t="shared" si="5"/>
        <v>98.666436823367107</v>
      </c>
      <c r="P66" s="10">
        <f t="shared" si="3"/>
        <v>-3.7029603297903307E-2</v>
      </c>
    </row>
    <row r="67" spans="1:16">
      <c r="A67">
        <v>201503</v>
      </c>
      <c r="C67" s="40">
        <v>2.94</v>
      </c>
      <c r="D67" s="40">
        <f t="shared" si="4"/>
        <v>-1.5408725567385764</v>
      </c>
      <c r="F67">
        <v>201503</v>
      </c>
      <c r="G67">
        <v>1.4</v>
      </c>
      <c r="H67" s="10">
        <f t="shared" si="2"/>
        <v>-0.41666666666666669</v>
      </c>
      <c r="I67" s="10"/>
      <c r="J67" s="40"/>
      <c r="N67">
        <v>201503</v>
      </c>
      <c r="O67">
        <f t="shared" si="5"/>
        <v>98.666436823367107</v>
      </c>
      <c r="P67" s="10">
        <f t="shared" si="3"/>
        <v>-3.7029603297903307E-2</v>
      </c>
    </row>
    <row r="68" spans="1:16">
      <c r="A68">
        <v>201504</v>
      </c>
      <c r="C68" s="40">
        <v>2.93</v>
      </c>
      <c r="D68" s="40">
        <f t="shared" si="4"/>
        <v>-1.2813014338002813</v>
      </c>
      <c r="F68">
        <v>201504</v>
      </c>
      <c r="G68">
        <v>1.5</v>
      </c>
      <c r="H68" s="10">
        <f t="shared" si="2"/>
        <v>-0.16666666666666669</v>
      </c>
      <c r="I68" s="10"/>
      <c r="J68" s="40"/>
      <c r="N68">
        <v>201504</v>
      </c>
      <c r="O68">
        <f t="shared" si="5"/>
        <v>98.877529268257703</v>
      </c>
      <c r="P68" s="10">
        <f t="shared" si="3"/>
        <v>-3.6003104840920314E-2</v>
      </c>
    </row>
    <row r="69" spans="1:16">
      <c r="A69">
        <v>201505</v>
      </c>
      <c r="C69" s="40">
        <v>2.71</v>
      </c>
      <c r="D69" s="40">
        <f t="shared" si="4"/>
        <v>-1.2276790609955319</v>
      </c>
      <c r="F69">
        <v>201505</v>
      </c>
      <c r="G69">
        <v>1.2</v>
      </c>
      <c r="H69" s="10">
        <f t="shared" si="2"/>
        <v>-0.52</v>
      </c>
      <c r="I69" s="10"/>
      <c r="J69" s="40"/>
      <c r="N69">
        <v>201505</v>
      </c>
      <c r="O69">
        <f t="shared" ref="O69:O100" si="6">IFERROR(VLOOKUP(N69,L:M,2,0),O68)</f>
        <v>98.877529268257703</v>
      </c>
      <c r="P69" s="10">
        <f t="shared" si="3"/>
        <v>-3.6003104840920314E-2</v>
      </c>
    </row>
    <row r="70" spans="1:16">
      <c r="A70">
        <v>201506</v>
      </c>
      <c r="C70" s="40">
        <v>2.63</v>
      </c>
      <c r="D70" s="40">
        <f t="shared" si="4"/>
        <v>-1.1530587838518507</v>
      </c>
      <c r="F70">
        <v>201506</v>
      </c>
      <c r="G70">
        <v>1.4</v>
      </c>
      <c r="H70" s="10">
        <f t="shared" si="2"/>
        <v>-0.39130434782608697</v>
      </c>
      <c r="I70" s="10"/>
      <c r="J70" s="40"/>
      <c r="N70">
        <v>201506</v>
      </c>
      <c r="O70">
        <f t="shared" si="6"/>
        <v>98.877529268257703</v>
      </c>
      <c r="P70" s="10">
        <f t="shared" si="3"/>
        <v>-3.6003104840920314E-2</v>
      </c>
    </row>
    <row r="71" spans="1:16">
      <c r="A71">
        <v>201507</v>
      </c>
      <c r="C71" s="40">
        <v>3.1</v>
      </c>
      <c r="D71" s="40">
        <f t="shared" si="4"/>
        <v>-0.66388342563517733</v>
      </c>
      <c r="F71">
        <v>201507</v>
      </c>
      <c r="G71">
        <v>1.6</v>
      </c>
      <c r="H71" s="10">
        <f t="shared" si="2"/>
        <v>-0.30434782608695643</v>
      </c>
      <c r="I71" s="10"/>
      <c r="J71" s="40"/>
      <c r="N71">
        <v>201507</v>
      </c>
      <c r="O71">
        <f t="shared" si="6"/>
        <v>100.52692105944</v>
      </c>
      <c r="P71" s="10">
        <f t="shared" si="3"/>
        <v>9.0018114025347437E-5</v>
      </c>
    </row>
    <row r="72" spans="1:16">
      <c r="A72">
        <v>201508</v>
      </c>
      <c r="C72" s="40">
        <v>2.06</v>
      </c>
      <c r="D72" s="40">
        <f t="shared" si="4"/>
        <v>-1.5940622868756631</v>
      </c>
      <c r="F72">
        <v>201508</v>
      </c>
      <c r="G72">
        <v>2</v>
      </c>
      <c r="H72" s="10">
        <f t="shared" si="2"/>
        <v>0</v>
      </c>
      <c r="I72" s="10"/>
      <c r="J72" s="40"/>
      <c r="N72">
        <v>201508</v>
      </c>
      <c r="O72">
        <f t="shared" si="6"/>
        <v>100.52692105944</v>
      </c>
      <c r="P72" s="10">
        <f t="shared" si="3"/>
        <v>9.0018114025347437E-5</v>
      </c>
    </row>
    <row r="73" spans="1:16">
      <c r="A73">
        <v>201509</v>
      </c>
      <c r="C73" s="40">
        <v>1.95</v>
      </c>
      <c r="D73" s="40">
        <f t="shared" si="4"/>
        <v>-1.4699335174374588</v>
      </c>
      <c r="F73">
        <v>201509</v>
      </c>
      <c r="G73">
        <v>1.6</v>
      </c>
      <c r="H73" s="10">
        <f t="shared" si="2"/>
        <v>0</v>
      </c>
      <c r="I73" s="10"/>
      <c r="J73" s="40"/>
      <c r="N73">
        <v>201509</v>
      </c>
      <c r="O73">
        <f t="shared" si="6"/>
        <v>100.52692105944</v>
      </c>
      <c r="P73" s="10">
        <f t="shared" si="3"/>
        <v>9.0018114025347437E-5</v>
      </c>
    </row>
    <row r="74" spans="1:16">
      <c r="A74">
        <v>201510</v>
      </c>
      <c r="C74" s="40">
        <v>1.67</v>
      </c>
      <c r="D74" s="40">
        <f t="shared" si="4"/>
        <v>-1.5299949541953712</v>
      </c>
      <c r="F74">
        <v>201510</v>
      </c>
      <c r="G74">
        <v>1.3</v>
      </c>
      <c r="H74" s="10">
        <f t="shared" si="2"/>
        <v>-0.18750000000000003</v>
      </c>
      <c r="I74" s="10"/>
      <c r="J74" s="40"/>
      <c r="N74">
        <v>201510</v>
      </c>
      <c r="O74">
        <f t="shared" si="6"/>
        <v>101.92911284893501</v>
      </c>
      <c r="P74" s="10">
        <f t="shared" si="3"/>
        <v>2.9804850618954569E-2</v>
      </c>
    </row>
    <row r="75" spans="1:16">
      <c r="A75">
        <v>201511</v>
      </c>
      <c r="C75" s="40">
        <v>1.72</v>
      </c>
      <c r="D75" s="40">
        <f t="shared" si="4"/>
        <v>-1.3310143578272222</v>
      </c>
      <c r="F75">
        <v>201511</v>
      </c>
      <c r="G75">
        <v>1.5</v>
      </c>
      <c r="H75" s="10">
        <f t="shared" si="2"/>
        <v>7.1428571428571494E-2</v>
      </c>
      <c r="I75" s="10"/>
      <c r="J75" s="40"/>
      <c r="N75">
        <v>201511</v>
      </c>
      <c r="O75">
        <f t="shared" si="6"/>
        <v>101.92911284893501</v>
      </c>
      <c r="P75" s="10">
        <f t="shared" si="3"/>
        <v>2.9804850618954569E-2</v>
      </c>
    </row>
    <row r="76" spans="1:16">
      <c r="A76">
        <v>201512</v>
      </c>
      <c r="C76" s="40">
        <v>3.39</v>
      </c>
      <c r="D76" s="40">
        <f t="shared" si="4"/>
        <v>0.88683715164280963</v>
      </c>
      <c r="F76">
        <v>201512</v>
      </c>
      <c r="G76">
        <v>1.6</v>
      </c>
      <c r="H76" s="10">
        <f t="shared" si="2"/>
        <v>6.6666666666666721E-2</v>
      </c>
      <c r="I76" s="10"/>
      <c r="J76" s="40"/>
      <c r="N76">
        <v>201512</v>
      </c>
      <c r="O76">
        <f t="shared" si="6"/>
        <v>101.92911284893501</v>
      </c>
      <c r="P76" s="10">
        <f t="shared" si="3"/>
        <v>2.9804850618954569E-2</v>
      </c>
    </row>
    <row r="77" spans="1:16">
      <c r="A77">
        <v>201601</v>
      </c>
      <c r="C77" s="40">
        <f>(C76+C78)/2</f>
        <v>3.33</v>
      </c>
      <c r="D77" s="40">
        <f t="shared" si="4"/>
        <v>0.90192283044828181</v>
      </c>
      <c r="F77">
        <v>201601</v>
      </c>
      <c r="G77">
        <v>1.8</v>
      </c>
      <c r="H77" s="10">
        <f t="shared" si="2"/>
        <v>1.25</v>
      </c>
      <c r="I77" s="10"/>
      <c r="J77" s="40"/>
      <c r="N77">
        <v>201601</v>
      </c>
      <c r="O77">
        <f t="shared" si="6"/>
        <v>104.319301191675</v>
      </c>
      <c r="P77" s="10">
        <f t="shared" si="3"/>
        <v>5.7292677736276824E-2</v>
      </c>
    </row>
    <row r="78" spans="1:16">
      <c r="A78">
        <v>201602</v>
      </c>
      <c r="C78" s="40">
        <v>3.27</v>
      </c>
      <c r="D78" s="40">
        <f t="shared" si="4"/>
        <v>0.99056361819478</v>
      </c>
      <c r="F78">
        <v>201602</v>
      </c>
      <c r="G78">
        <v>2.2999999999999998</v>
      </c>
      <c r="H78" s="10">
        <f t="shared" si="2"/>
        <v>0.64285714285714279</v>
      </c>
      <c r="I78" s="10"/>
      <c r="J78" s="40"/>
      <c r="N78">
        <v>201602</v>
      </c>
      <c r="O78">
        <f t="shared" si="6"/>
        <v>104.319301191675</v>
      </c>
      <c r="P78" s="10">
        <f t="shared" si="3"/>
        <v>5.7292677736276824E-2</v>
      </c>
    </row>
    <row r="79" spans="1:16">
      <c r="A79">
        <v>201603</v>
      </c>
      <c r="C79" s="40">
        <v>4.84</v>
      </c>
      <c r="D79" s="40">
        <f t="shared" si="4"/>
        <v>2.271925464978906</v>
      </c>
      <c r="F79">
        <v>201603</v>
      </c>
      <c r="G79">
        <v>2.2999999999999998</v>
      </c>
      <c r="H79" s="10">
        <f t="shared" si="2"/>
        <v>0.64285714285714279</v>
      </c>
      <c r="I79" s="10"/>
      <c r="J79" s="40"/>
      <c r="N79">
        <v>201603</v>
      </c>
      <c r="O79">
        <f t="shared" si="6"/>
        <v>104.319301191675</v>
      </c>
      <c r="P79" s="10">
        <f t="shared" si="3"/>
        <v>5.7292677736276824E-2</v>
      </c>
    </row>
    <row r="80" spans="1:16">
      <c r="A80">
        <v>201604</v>
      </c>
      <c r="C80" s="40">
        <v>5.09</v>
      </c>
      <c r="D80" s="40">
        <f t="shared" si="4"/>
        <v>1.8901854817972408</v>
      </c>
      <c r="F80">
        <v>201604</v>
      </c>
      <c r="G80">
        <v>2.2999999999999998</v>
      </c>
      <c r="H80" s="10">
        <f t="shared" si="2"/>
        <v>0.53333333333333321</v>
      </c>
      <c r="I80" s="10"/>
      <c r="J80" s="40"/>
      <c r="N80">
        <v>201604</v>
      </c>
      <c r="O80">
        <f t="shared" si="6"/>
        <v>108.99772866685301</v>
      </c>
      <c r="P80" s="10">
        <f t="shared" si="3"/>
        <v>0.10235085234723958</v>
      </c>
    </row>
    <row r="81" spans="1:16">
      <c r="A81">
        <v>201605</v>
      </c>
      <c r="C81" s="40">
        <v>4.3600000000000003</v>
      </c>
      <c r="D81" s="40">
        <f t="shared" si="4"/>
        <v>1.0531233971227574</v>
      </c>
      <c r="F81">
        <v>201605</v>
      </c>
      <c r="G81">
        <v>2</v>
      </c>
      <c r="H81" s="10">
        <f t="shared" si="2"/>
        <v>0.66666666666666674</v>
      </c>
      <c r="I81" s="10"/>
      <c r="J81" s="40"/>
      <c r="N81">
        <v>201605</v>
      </c>
      <c r="O81">
        <f t="shared" si="6"/>
        <v>108.99772866685301</v>
      </c>
      <c r="P81" s="10">
        <f t="shared" si="3"/>
        <v>0.10235085234723958</v>
      </c>
    </row>
    <row r="82" spans="1:16">
      <c r="A82">
        <v>201606</v>
      </c>
      <c r="C82" s="40">
        <v>4.51</v>
      </c>
      <c r="D82" s="40">
        <f t="shared" si="4"/>
        <v>1.002432418806309</v>
      </c>
      <c r="F82">
        <v>201606</v>
      </c>
      <c r="G82">
        <v>1.9</v>
      </c>
      <c r="H82" s="10">
        <f t="shared" ref="H82:H134" si="7">(G82-G70)/G70</f>
        <v>0.35714285714285715</v>
      </c>
      <c r="I82" s="10"/>
      <c r="J82" s="40"/>
      <c r="N82">
        <v>201606</v>
      </c>
      <c r="O82">
        <f t="shared" si="6"/>
        <v>108.99772866685301</v>
      </c>
      <c r="P82" s="10">
        <f t="shared" ref="P82:P123" si="8">(O82-O70)/O70</f>
        <v>0.10235085234723958</v>
      </c>
    </row>
    <row r="83" spans="1:16">
      <c r="A83">
        <v>201607</v>
      </c>
      <c r="C83" s="40">
        <v>4.5199999999999996</v>
      </c>
      <c r="D83" s="40">
        <f t="shared" si="4"/>
        <v>0.87963940795613071</v>
      </c>
      <c r="F83">
        <v>201607</v>
      </c>
      <c r="G83">
        <v>1.8</v>
      </c>
      <c r="H83" s="10">
        <f t="shared" si="7"/>
        <v>0.12499999999999997</v>
      </c>
      <c r="I83" s="10"/>
      <c r="J83" s="40"/>
      <c r="N83">
        <v>201607</v>
      </c>
      <c r="O83">
        <f t="shared" si="6"/>
        <v>114.83792192756999</v>
      </c>
      <c r="P83" s="10">
        <f t="shared" si="8"/>
        <v>0.14235988446983394</v>
      </c>
    </row>
    <row r="84" spans="1:16">
      <c r="A84">
        <v>201608</v>
      </c>
      <c r="C84" s="40">
        <v>6.47</v>
      </c>
      <c r="D84" s="40">
        <f t="shared" si="4"/>
        <v>1.8290780747410837</v>
      </c>
      <c r="F84">
        <v>201608</v>
      </c>
      <c r="G84">
        <v>1.3</v>
      </c>
      <c r="H84" s="10">
        <f t="shared" si="7"/>
        <v>-0.35</v>
      </c>
      <c r="I84" s="10"/>
      <c r="J84" s="40"/>
      <c r="N84">
        <v>201608</v>
      </c>
      <c r="O84">
        <f t="shared" si="6"/>
        <v>114.83792192756999</v>
      </c>
      <c r="P84" s="10">
        <f t="shared" si="8"/>
        <v>0.14235988446983394</v>
      </c>
    </row>
    <row r="85" spans="1:16">
      <c r="A85">
        <v>201609</v>
      </c>
      <c r="C85" s="40">
        <v>8.1</v>
      </c>
      <c r="D85" s="40">
        <f t="shared" si="4"/>
        <v>2.0996126823348429</v>
      </c>
      <c r="F85">
        <v>201609</v>
      </c>
      <c r="G85">
        <v>1.9</v>
      </c>
      <c r="H85" s="10">
        <f t="shared" si="7"/>
        <v>0.18749999999999989</v>
      </c>
      <c r="I85" s="10"/>
      <c r="J85" s="40"/>
      <c r="N85">
        <v>201609</v>
      </c>
      <c r="O85">
        <f t="shared" si="6"/>
        <v>114.83792192756999</v>
      </c>
      <c r="P85" s="10">
        <f t="shared" si="8"/>
        <v>0.14235988446983394</v>
      </c>
    </row>
    <row r="86" spans="1:16">
      <c r="A86">
        <v>201610</v>
      </c>
      <c r="C86" s="40">
        <v>9.3000000000000007</v>
      </c>
      <c r="D86" s="40">
        <f t="shared" si="4"/>
        <v>2.0556405686185033</v>
      </c>
      <c r="F86">
        <v>201610</v>
      </c>
      <c r="G86">
        <v>2.1</v>
      </c>
      <c r="H86" s="10">
        <f t="shared" si="7"/>
        <v>0.61538461538461542</v>
      </c>
      <c r="I86" s="10"/>
      <c r="J86" s="40"/>
      <c r="N86">
        <v>201610</v>
      </c>
      <c r="O86">
        <f t="shared" si="6"/>
        <v>120.762952266505</v>
      </c>
      <c r="P86" s="10">
        <f t="shared" si="8"/>
        <v>0.18477389718365211</v>
      </c>
    </row>
    <row r="87" spans="1:16">
      <c r="A87">
        <v>201611</v>
      </c>
      <c r="C87" s="40">
        <v>10.050000000000001</v>
      </c>
      <c r="D87" s="40">
        <f t="shared" si="4"/>
        <v>1.8933711355675822</v>
      </c>
      <c r="F87">
        <v>201611</v>
      </c>
      <c r="G87">
        <v>2.2999999999999998</v>
      </c>
      <c r="H87" s="10">
        <f t="shared" si="7"/>
        <v>0.53333333333333321</v>
      </c>
      <c r="I87" s="10"/>
      <c r="J87" s="40"/>
      <c r="N87">
        <v>201611</v>
      </c>
      <c r="O87">
        <f t="shared" si="6"/>
        <v>120.762952266505</v>
      </c>
      <c r="P87" s="10">
        <f t="shared" si="8"/>
        <v>0.18477389718365211</v>
      </c>
    </row>
    <row r="88" spans="1:16">
      <c r="A88">
        <v>201612</v>
      </c>
      <c r="C88" s="40">
        <v>9.16</v>
      </c>
      <c r="D88" s="40">
        <f t="shared" si="4"/>
        <v>1.2590878384484405</v>
      </c>
      <c r="F88">
        <v>201612</v>
      </c>
      <c r="G88">
        <v>2.1</v>
      </c>
      <c r="H88" s="10">
        <f t="shared" si="7"/>
        <v>0.3125</v>
      </c>
      <c r="I88" s="10"/>
      <c r="J88" s="40"/>
      <c r="N88">
        <v>201612</v>
      </c>
      <c r="O88">
        <f t="shared" si="6"/>
        <v>120.762952266505</v>
      </c>
      <c r="P88" s="10">
        <f t="shared" si="8"/>
        <v>0.18477389718365211</v>
      </c>
    </row>
    <row r="89" spans="1:16">
      <c r="A89">
        <v>201701</v>
      </c>
      <c r="C89" s="40">
        <f>(C88+C90)/2</f>
        <v>10.535</v>
      </c>
      <c r="D89" s="40">
        <f t="shared" si="4"/>
        <v>1.4889615063211865</v>
      </c>
      <c r="F89">
        <v>201701</v>
      </c>
      <c r="G89">
        <v>2.5</v>
      </c>
      <c r="H89" s="10">
        <f t="shared" si="7"/>
        <v>0.38888888888888884</v>
      </c>
      <c r="I89" s="10"/>
      <c r="J89" s="40"/>
      <c r="N89">
        <v>201701</v>
      </c>
      <c r="O89">
        <f t="shared" si="6"/>
        <v>123.563684199408</v>
      </c>
      <c r="P89" s="10">
        <f t="shared" si="8"/>
        <v>0.18447576611324892</v>
      </c>
    </row>
    <row r="90" spans="1:16">
      <c r="A90">
        <v>201702</v>
      </c>
      <c r="C90" s="40">
        <v>11.91</v>
      </c>
      <c r="D90" s="40">
        <f t="shared" si="4"/>
        <v>1.6401803509572097</v>
      </c>
      <c r="F90">
        <v>201702</v>
      </c>
      <c r="G90">
        <v>0.8</v>
      </c>
      <c r="H90" s="10">
        <f t="shared" si="7"/>
        <v>-0.65217391304347816</v>
      </c>
      <c r="I90" s="10"/>
      <c r="J90" s="40"/>
      <c r="N90">
        <v>201702</v>
      </c>
      <c r="O90">
        <f t="shared" si="6"/>
        <v>123.563684199408</v>
      </c>
      <c r="P90" s="10">
        <f t="shared" si="8"/>
        <v>0.18447576611324892</v>
      </c>
    </row>
    <row r="91" spans="1:16">
      <c r="A91">
        <v>201703</v>
      </c>
      <c r="C91" s="40">
        <v>11.44</v>
      </c>
      <c r="D91" s="40">
        <f t="shared" si="4"/>
        <v>1.2248096680940308</v>
      </c>
      <c r="F91">
        <v>201703</v>
      </c>
      <c r="G91">
        <v>0.9</v>
      </c>
      <c r="H91" s="10">
        <f t="shared" si="7"/>
        <v>-0.60869565217391308</v>
      </c>
      <c r="I91" s="10"/>
      <c r="J91" s="40"/>
      <c r="N91">
        <v>201703</v>
      </c>
      <c r="O91">
        <f t="shared" si="6"/>
        <v>123.563684199408</v>
      </c>
      <c r="P91" s="10">
        <f t="shared" si="8"/>
        <v>0.18447576611324892</v>
      </c>
    </row>
    <row r="92" spans="1:16">
      <c r="A92">
        <v>201704</v>
      </c>
      <c r="C92" s="40">
        <v>11.03</v>
      </c>
      <c r="D92" s="40">
        <f t="shared" si="4"/>
        <v>0.91552001844684017</v>
      </c>
      <c r="F92">
        <v>201704</v>
      </c>
      <c r="G92">
        <v>1.2</v>
      </c>
      <c r="H92" s="10">
        <f t="shared" si="7"/>
        <v>-0.47826086956521735</v>
      </c>
      <c r="I92" s="10"/>
      <c r="J92" s="40"/>
      <c r="N92">
        <v>201704</v>
      </c>
      <c r="O92">
        <f t="shared" si="6"/>
        <v>126.336533529539</v>
      </c>
      <c r="P92" s="10">
        <f t="shared" si="8"/>
        <v>0.15907491903506835</v>
      </c>
    </row>
    <row r="93" spans="1:16">
      <c r="A93">
        <v>201705</v>
      </c>
      <c r="C93" s="40">
        <v>10.58</v>
      </c>
      <c r="D93" s="40">
        <f t="shared" si="4"/>
        <v>0.63025489421800962</v>
      </c>
      <c r="F93">
        <v>201705</v>
      </c>
      <c r="G93">
        <v>1.5</v>
      </c>
      <c r="H93" s="10">
        <f t="shared" si="7"/>
        <v>-0.25</v>
      </c>
      <c r="I93" s="10"/>
      <c r="J93" s="40"/>
      <c r="N93">
        <v>201705</v>
      </c>
      <c r="O93">
        <f t="shared" si="6"/>
        <v>126.336533529539</v>
      </c>
      <c r="P93" s="10">
        <f t="shared" si="8"/>
        <v>0.15907491903506835</v>
      </c>
    </row>
    <row r="94" spans="1:16">
      <c r="A94">
        <v>201706</v>
      </c>
      <c r="C94" s="40">
        <v>11.11</v>
      </c>
      <c r="D94" s="40">
        <f t="shared" ref="D94:D146" si="9">STANDARDIZE(C94,AVERAGE(C83:C94),_xlfn.STDEV.S(C83:C94))</f>
        <v>0.72474609782802635</v>
      </c>
      <c r="F94">
        <v>201706</v>
      </c>
      <c r="G94">
        <v>1.5</v>
      </c>
      <c r="H94" s="10">
        <f t="shared" si="7"/>
        <v>-0.21052631578947364</v>
      </c>
      <c r="I94" s="10"/>
      <c r="J94" s="40"/>
      <c r="N94">
        <v>201706</v>
      </c>
      <c r="O94">
        <f t="shared" si="6"/>
        <v>126.336533529539</v>
      </c>
      <c r="P94" s="10">
        <f t="shared" si="8"/>
        <v>0.15907491903506835</v>
      </c>
    </row>
    <row r="95" spans="1:16">
      <c r="A95">
        <v>201707</v>
      </c>
      <c r="C95" s="40">
        <v>11.8</v>
      </c>
      <c r="D95" s="40">
        <f t="shared" si="9"/>
        <v>1.0330389302825391</v>
      </c>
      <c r="F95">
        <v>201707</v>
      </c>
      <c r="G95">
        <v>1.4</v>
      </c>
      <c r="H95" s="10">
        <f t="shared" si="7"/>
        <v>-0.22222222222222229</v>
      </c>
      <c r="I95" s="10"/>
      <c r="J95" s="40"/>
      <c r="N95">
        <v>201707</v>
      </c>
      <c r="O95">
        <f t="shared" si="6"/>
        <v>128.18955983907099</v>
      </c>
      <c r="P95" s="10">
        <f t="shared" si="8"/>
        <v>0.11626506024658022</v>
      </c>
    </row>
    <row r="96" spans="1:16">
      <c r="A96">
        <v>201708</v>
      </c>
      <c r="C96" s="40">
        <v>10.62</v>
      </c>
      <c r="D96" s="40">
        <f t="shared" si="9"/>
        <v>0.13135711980024631</v>
      </c>
      <c r="F96">
        <v>201708</v>
      </c>
      <c r="G96">
        <v>1.8</v>
      </c>
      <c r="H96" s="10">
        <f t="shared" si="7"/>
        <v>0.38461538461538458</v>
      </c>
      <c r="I96" s="10"/>
      <c r="J96" s="40"/>
      <c r="N96">
        <v>201708</v>
      </c>
      <c r="O96">
        <f t="shared" si="6"/>
        <v>128.18955983907099</v>
      </c>
      <c r="P96" s="10">
        <f t="shared" si="8"/>
        <v>0.11626506024658022</v>
      </c>
    </row>
    <row r="97" spans="1:16">
      <c r="A97">
        <v>201709</v>
      </c>
      <c r="C97" s="40">
        <v>9.65</v>
      </c>
      <c r="D97" s="40">
        <f t="shared" si="9"/>
        <v>-1.0329206917050791</v>
      </c>
      <c r="F97">
        <v>201709</v>
      </c>
      <c r="G97">
        <v>1.6</v>
      </c>
      <c r="H97" s="10">
        <f t="shared" si="7"/>
        <v>-0.15789473684210517</v>
      </c>
      <c r="I97" s="10"/>
      <c r="J97" s="40"/>
      <c r="N97">
        <v>201709</v>
      </c>
      <c r="O97">
        <f t="shared" si="6"/>
        <v>128.18955983907099</v>
      </c>
      <c r="P97" s="10">
        <f t="shared" si="8"/>
        <v>0.11626506024658022</v>
      </c>
    </row>
    <row r="98" spans="1:16">
      <c r="A98">
        <v>201710</v>
      </c>
      <c r="C98" s="40">
        <v>8.44</v>
      </c>
      <c r="D98" s="40">
        <f t="shared" si="9"/>
        <v>-1.9824236327425984</v>
      </c>
      <c r="F98">
        <v>201710</v>
      </c>
      <c r="G98">
        <v>1.9</v>
      </c>
      <c r="H98" s="10">
        <f t="shared" si="7"/>
        <v>-9.5238095238095316E-2</v>
      </c>
      <c r="I98" s="10"/>
      <c r="J98" s="40"/>
      <c r="N98">
        <v>201710</v>
      </c>
      <c r="O98">
        <f t="shared" si="6"/>
        <v>129.86740602214201</v>
      </c>
      <c r="P98" s="10">
        <f t="shared" si="8"/>
        <v>7.5391116106079459E-2</v>
      </c>
    </row>
    <row r="99" spans="1:16">
      <c r="A99">
        <v>201711</v>
      </c>
      <c r="C99" s="40">
        <v>7.46</v>
      </c>
      <c r="D99" s="40">
        <f t="shared" si="9"/>
        <v>-2.0728575142186694</v>
      </c>
      <c r="F99">
        <v>201711</v>
      </c>
      <c r="G99">
        <v>1.7</v>
      </c>
      <c r="H99" s="10">
        <f t="shared" si="7"/>
        <v>-0.26086956521739124</v>
      </c>
      <c r="I99" s="10"/>
      <c r="J99" s="40"/>
      <c r="N99">
        <v>201711</v>
      </c>
      <c r="O99">
        <f t="shared" si="6"/>
        <v>129.86740602214201</v>
      </c>
      <c r="P99" s="10">
        <f t="shared" si="8"/>
        <v>7.5391116106079459E-2</v>
      </c>
    </row>
    <row r="100" spans="1:16">
      <c r="A100">
        <v>201712</v>
      </c>
      <c r="C100" s="40">
        <v>6.13</v>
      </c>
      <c r="D100" s="40">
        <f t="shared" si="9"/>
        <v>-2.1655440535355992</v>
      </c>
      <c r="F100">
        <v>201712</v>
      </c>
      <c r="G100">
        <v>1.8</v>
      </c>
      <c r="H100" s="10">
        <f t="shared" si="7"/>
        <v>-0.14285714285714288</v>
      </c>
      <c r="I100" s="10"/>
      <c r="J100" s="40"/>
      <c r="N100">
        <v>201712</v>
      </c>
      <c r="O100">
        <f t="shared" si="6"/>
        <v>129.86740602214201</v>
      </c>
      <c r="P100" s="10">
        <f t="shared" si="8"/>
        <v>7.5391116106079459E-2</v>
      </c>
    </row>
    <row r="101" spans="1:16">
      <c r="A101">
        <v>201801</v>
      </c>
      <c r="C101" s="40">
        <f>(C100+C102)/2</f>
        <v>8.99</v>
      </c>
      <c r="D101" s="40">
        <f t="shared" si="9"/>
        <v>-0.51308003533089652</v>
      </c>
      <c r="F101">
        <v>201801</v>
      </c>
      <c r="G101">
        <v>1.5</v>
      </c>
      <c r="H101" s="10">
        <f t="shared" si="7"/>
        <v>-0.4</v>
      </c>
      <c r="I101" s="10"/>
      <c r="J101" s="40"/>
      <c r="N101">
        <v>201801</v>
      </c>
      <c r="O101">
        <f t="shared" ref="O101:O123" si="10">IFERROR(VLOOKUP(N101,L:M,2,0),O100)</f>
        <v>131.83999542612099</v>
      </c>
      <c r="P101" s="10">
        <f t="shared" si="8"/>
        <v>6.698012672846998E-2</v>
      </c>
    </row>
    <row r="102" spans="1:16">
      <c r="A102">
        <v>201802</v>
      </c>
      <c r="C102" s="40">
        <v>11.85</v>
      </c>
      <c r="D102" s="40">
        <f t="shared" si="9"/>
        <v>1.0540722612423095</v>
      </c>
      <c r="F102">
        <v>201802</v>
      </c>
      <c r="G102">
        <v>2.9</v>
      </c>
      <c r="H102" s="10">
        <f t="shared" si="7"/>
        <v>2.6249999999999996</v>
      </c>
      <c r="I102" s="10"/>
      <c r="J102" s="40"/>
      <c r="N102">
        <v>201802</v>
      </c>
      <c r="O102">
        <f t="shared" si="10"/>
        <v>131.83999542612099</v>
      </c>
      <c r="P102" s="10">
        <f t="shared" si="8"/>
        <v>6.698012672846998E-2</v>
      </c>
    </row>
    <row r="103" spans="1:16">
      <c r="A103">
        <v>201803</v>
      </c>
      <c r="C103" s="40">
        <v>9.7899999999999991</v>
      </c>
      <c r="D103" s="40">
        <f t="shared" si="9"/>
        <v>1.4181750300533205E-3</v>
      </c>
      <c r="F103">
        <v>201803</v>
      </c>
      <c r="G103">
        <v>2.1</v>
      </c>
      <c r="H103" s="10">
        <f t="shared" si="7"/>
        <v>1.3333333333333335</v>
      </c>
      <c r="I103" s="10"/>
      <c r="J103" s="40"/>
      <c r="N103">
        <v>201803</v>
      </c>
      <c r="O103">
        <f t="shared" si="10"/>
        <v>131.83999542612099</v>
      </c>
      <c r="P103" s="10">
        <f t="shared" si="8"/>
        <v>6.698012672846998E-2</v>
      </c>
    </row>
    <row r="104" spans="1:16">
      <c r="A104">
        <v>201804</v>
      </c>
      <c r="C104" s="40">
        <v>8.52</v>
      </c>
      <c r="D104" s="40">
        <f t="shared" si="9"/>
        <v>-0.60446172965931733</v>
      </c>
      <c r="F104">
        <v>201804</v>
      </c>
      <c r="G104">
        <v>1.8</v>
      </c>
      <c r="H104" s="10">
        <f t="shared" si="7"/>
        <v>0.50000000000000011</v>
      </c>
      <c r="I104" s="10"/>
      <c r="J104" s="40"/>
      <c r="N104">
        <v>201804</v>
      </c>
      <c r="O104">
        <f t="shared" si="10"/>
        <v>133.597875566445</v>
      </c>
      <c r="P104" s="10">
        <f t="shared" si="8"/>
        <v>5.7476185502653612E-2</v>
      </c>
    </row>
    <row r="105" spans="1:16">
      <c r="A105">
        <v>201805</v>
      </c>
      <c r="C105" s="40">
        <v>11.29</v>
      </c>
      <c r="D105" s="40">
        <f t="shared" si="9"/>
        <v>0.9185011908594739</v>
      </c>
      <c r="F105">
        <v>201805</v>
      </c>
      <c r="G105">
        <v>1.8</v>
      </c>
      <c r="H105" s="10">
        <f t="shared" si="7"/>
        <v>0.20000000000000004</v>
      </c>
      <c r="I105" s="10"/>
      <c r="J105" s="40"/>
      <c r="N105">
        <v>201805</v>
      </c>
      <c r="O105">
        <f t="shared" si="10"/>
        <v>133.597875566445</v>
      </c>
      <c r="P105" s="10">
        <f t="shared" si="8"/>
        <v>5.7476185502653612E-2</v>
      </c>
    </row>
    <row r="106" spans="1:16">
      <c r="A106">
        <v>201806</v>
      </c>
      <c r="C106" s="40">
        <v>10.74</v>
      </c>
      <c r="D106" s="40">
        <f t="shared" si="9"/>
        <v>0.63864148049063696</v>
      </c>
      <c r="F106">
        <v>201806</v>
      </c>
      <c r="G106">
        <v>1.9</v>
      </c>
      <c r="H106" s="10">
        <f t="shared" si="7"/>
        <v>0.26666666666666661</v>
      </c>
      <c r="I106" s="10"/>
      <c r="J106" s="40"/>
      <c r="N106">
        <v>201806</v>
      </c>
      <c r="O106">
        <f t="shared" si="10"/>
        <v>133.597875566445</v>
      </c>
      <c r="P106" s="10">
        <f t="shared" si="8"/>
        <v>5.7476185502653612E-2</v>
      </c>
    </row>
    <row r="107" spans="1:16">
      <c r="A107">
        <v>201807</v>
      </c>
      <c r="C107" s="40">
        <v>10.39</v>
      </c>
      <c r="D107" s="40">
        <f t="shared" si="9"/>
        <v>0.54296729613567518</v>
      </c>
      <c r="F107">
        <v>201807</v>
      </c>
      <c r="G107">
        <v>2.1</v>
      </c>
      <c r="H107" s="10">
        <f t="shared" si="7"/>
        <v>0.50000000000000011</v>
      </c>
      <c r="I107" s="10"/>
      <c r="J107" s="40"/>
      <c r="N107">
        <v>201807</v>
      </c>
      <c r="O107">
        <f t="shared" si="10"/>
        <v>135.009310664038</v>
      </c>
      <c r="P107" s="10">
        <f t="shared" si="8"/>
        <v>5.320051674667195E-2</v>
      </c>
    </row>
    <row r="108" spans="1:16">
      <c r="A108">
        <v>201808</v>
      </c>
      <c r="C108" s="40">
        <v>9.9</v>
      </c>
      <c r="D108" s="40">
        <f t="shared" si="9"/>
        <v>0.2893532753624164</v>
      </c>
      <c r="F108">
        <v>201808</v>
      </c>
      <c r="G108">
        <v>2.2999999999999998</v>
      </c>
      <c r="H108" s="10">
        <f t="shared" si="7"/>
        <v>0.27777777777777762</v>
      </c>
      <c r="I108" s="10"/>
      <c r="J108" s="40"/>
      <c r="N108">
        <v>201808</v>
      </c>
      <c r="O108">
        <f t="shared" si="10"/>
        <v>135.009310664038</v>
      </c>
      <c r="P108" s="10">
        <f t="shared" si="8"/>
        <v>5.320051674667195E-2</v>
      </c>
    </row>
    <row r="109" spans="1:16">
      <c r="A109">
        <v>201809</v>
      </c>
      <c r="C109" s="40">
        <v>10.43</v>
      </c>
      <c r="D109" s="40">
        <f t="shared" si="9"/>
        <v>0.56641575548621337</v>
      </c>
      <c r="F109">
        <v>201809</v>
      </c>
      <c r="G109">
        <v>2.5</v>
      </c>
      <c r="H109" s="10">
        <f t="shared" si="7"/>
        <v>0.56249999999999989</v>
      </c>
      <c r="I109" s="10"/>
      <c r="J109" s="40"/>
      <c r="N109">
        <v>201809</v>
      </c>
      <c r="O109">
        <f t="shared" si="10"/>
        <v>135.009310664038</v>
      </c>
      <c r="P109" s="10">
        <f t="shared" si="8"/>
        <v>5.320051674667195E-2</v>
      </c>
    </row>
    <row r="110" spans="1:16">
      <c r="A110">
        <v>201810</v>
      </c>
      <c r="C110" s="40">
        <v>10.6</v>
      </c>
      <c r="D110" s="40">
        <f t="shared" si="9"/>
        <v>0.56296778221804022</v>
      </c>
      <c r="F110">
        <v>201810</v>
      </c>
      <c r="G110">
        <v>2.5</v>
      </c>
      <c r="H110" s="10">
        <f t="shared" si="7"/>
        <v>0.31578947368421056</v>
      </c>
      <c r="I110" s="10"/>
      <c r="J110" s="40"/>
      <c r="N110">
        <v>201810</v>
      </c>
      <c r="O110">
        <f t="shared" si="10"/>
        <v>136.62453738797299</v>
      </c>
      <c r="P110" s="10">
        <f t="shared" si="8"/>
        <v>5.2031002795874089E-2</v>
      </c>
    </row>
    <row r="111" spans="1:16">
      <c r="A111">
        <v>201811</v>
      </c>
      <c r="C111" s="40">
        <v>11.49</v>
      </c>
      <c r="D111" s="40">
        <f t="shared" si="9"/>
        <v>0.94832834747417039</v>
      </c>
      <c r="F111">
        <v>201811</v>
      </c>
      <c r="G111">
        <v>2.2000000000000002</v>
      </c>
      <c r="H111" s="10">
        <f t="shared" si="7"/>
        <v>0.29411764705882365</v>
      </c>
      <c r="I111" s="10"/>
      <c r="J111" s="40"/>
      <c r="N111">
        <v>201811</v>
      </c>
      <c r="O111">
        <f t="shared" si="10"/>
        <v>136.62453738797299</v>
      </c>
      <c r="P111" s="10">
        <f t="shared" si="8"/>
        <v>5.2031002795874089E-2</v>
      </c>
    </row>
    <row r="112" spans="1:16">
      <c r="A112">
        <v>201812</v>
      </c>
      <c r="C112" s="40">
        <v>11.61</v>
      </c>
      <c r="D112" s="40">
        <f t="shared" si="9"/>
        <v>1.1041456659650044</v>
      </c>
      <c r="F112">
        <v>201812</v>
      </c>
      <c r="G112">
        <v>1.9</v>
      </c>
      <c r="H112" s="10">
        <f t="shared" si="7"/>
        <v>5.5555555555555483E-2</v>
      </c>
      <c r="I112" s="10"/>
      <c r="J112" s="40"/>
      <c r="N112">
        <v>201812</v>
      </c>
      <c r="O112">
        <f t="shared" si="10"/>
        <v>136.62453738797299</v>
      </c>
      <c r="P112" s="10">
        <f t="shared" si="8"/>
        <v>5.2031002795874089E-2</v>
      </c>
    </row>
    <row r="113" spans="1:16">
      <c r="A113">
        <v>201901</v>
      </c>
      <c r="C113" s="40">
        <f>(C112+C114)/2</f>
        <v>8.77</v>
      </c>
      <c r="D113" s="40">
        <f t="shared" si="9"/>
        <v>-1.5751241382408003</v>
      </c>
      <c r="F113">
        <v>201901</v>
      </c>
      <c r="G113">
        <v>1.7</v>
      </c>
      <c r="H113" s="10">
        <f t="shared" si="7"/>
        <v>0.1333333333333333</v>
      </c>
      <c r="I113" s="10"/>
      <c r="J113" s="40"/>
      <c r="N113">
        <v>201901</v>
      </c>
      <c r="O113">
        <f t="shared" si="10"/>
        <v>137.93648210063699</v>
      </c>
      <c r="P113" s="10">
        <f t="shared" si="8"/>
        <v>4.6241557084490958E-2</v>
      </c>
    </row>
    <row r="114" spans="1:16">
      <c r="A114">
        <v>201902</v>
      </c>
      <c r="C114" s="40">
        <v>5.93</v>
      </c>
      <c r="D114" s="40">
        <f t="shared" si="9"/>
        <v>-2.521951246414107</v>
      </c>
      <c r="F114">
        <v>201902</v>
      </c>
      <c r="G114">
        <v>1.5</v>
      </c>
      <c r="H114" s="10">
        <f t="shared" si="7"/>
        <v>-0.48275862068965514</v>
      </c>
      <c r="I114" s="10"/>
      <c r="J114" s="40"/>
      <c r="N114">
        <v>201902</v>
      </c>
      <c r="O114">
        <f t="shared" si="10"/>
        <v>137.93648210063699</v>
      </c>
      <c r="P114" s="10">
        <f t="shared" si="8"/>
        <v>4.6241557084490958E-2</v>
      </c>
    </row>
    <row r="115" spans="1:16">
      <c r="A115">
        <v>201903</v>
      </c>
      <c r="C115" s="40">
        <v>7.57</v>
      </c>
      <c r="D115" s="40">
        <f t="shared" si="9"/>
        <v>-1.2650213186638983</v>
      </c>
      <c r="F115">
        <v>201903</v>
      </c>
      <c r="G115">
        <v>2.2999999999999998</v>
      </c>
      <c r="H115" s="10">
        <f t="shared" si="7"/>
        <v>9.5238095238095108E-2</v>
      </c>
      <c r="I115" s="10"/>
      <c r="J115" s="40"/>
      <c r="N115">
        <v>201903</v>
      </c>
      <c r="O115">
        <f t="shared" si="10"/>
        <v>137.93648210063699</v>
      </c>
      <c r="P115" s="10">
        <f t="shared" si="8"/>
        <v>4.6241557084490958E-2</v>
      </c>
    </row>
    <row r="116" spans="1:16">
      <c r="A116">
        <v>201904</v>
      </c>
      <c r="C116" s="40">
        <v>9.4499999999999993</v>
      </c>
      <c r="D116" s="40">
        <f t="shared" si="9"/>
        <v>-0.23401859553423385</v>
      </c>
      <c r="F116">
        <v>201904</v>
      </c>
      <c r="G116">
        <v>2.5</v>
      </c>
      <c r="H116" s="10">
        <f t="shared" si="7"/>
        <v>0.38888888888888884</v>
      </c>
      <c r="I116" s="10"/>
      <c r="J116" s="40"/>
      <c r="N116">
        <v>201904</v>
      </c>
      <c r="O116">
        <f t="shared" si="10"/>
        <v>139.00411406000001</v>
      </c>
      <c r="P116" s="10">
        <f t="shared" si="8"/>
        <v>4.0466500463671014E-2</v>
      </c>
    </row>
    <row r="117" spans="1:16">
      <c r="A117">
        <v>201905</v>
      </c>
      <c r="C117" s="40">
        <v>8.33</v>
      </c>
      <c r="D117" s="40">
        <f t="shared" si="9"/>
        <v>-0.7542349528361123</v>
      </c>
      <c r="F117">
        <v>201905</v>
      </c>
      <c r="G117">
        <v>2.7</v>
      </c>
      <c r="H117" s="10">
        <f t="shared" si="7"/>
        <v>0.50000000000000011</v>
      </c>
      <c r="I117" s="10"/>
      <c r="J117" s="40"/>
      <c r="N117">
        <v>201905</v>
      </c>
      <c r="O117">
        <f t="shared" si="10"/>
        <v>139.00411406000001</v>
      </c>
      <c r="P117" s="10">
        <f t="shared" si="8"/>
        <v>4.0466500463671014E-2</v>
      </c>
    </row>
    <row r="118" spans="1:16">
      <c r="A118">
        <v>201906</v>
      </c>
      <c r="C118" s="40">
        <v>8.43</v>
      </c>
      <c r="D118" s="40">
        <f t="shared" si="9"/>
        <v>-0.58412226812864754</v>
      </c>
      <c r="F118">
        <v>201906</v>
      </c>
      <c r="G118">
        <v>2.7</v>
      </c>
      <c r="H118" s="10">
        <f t="shared" si="7"/>
        <v>0.42105263157894751</v>
      </c>
      <c r="I118" s="10"/>
      <c r="J118" s="40"/>
      <c r="N118">
        <v>201906</v>
      </c>
      <c r="O118">
        <f t="shared" si="10"/>
        <v>139.00411406000001</v>
      </c>
      <c r="P118" s="10">
        <f t="shared" si="8"/>
        <v>4.0466500463671014E-2</v>
      </c>
    </row>
    <row r="119" spans="1:16">
      <c r="A119">
        <v>201907</v>
      </c>
      <c r="C119" s="40">
        <v>8.51</v>
      </c>
      <c r="D119" s="40">
        <f t="shared" si="9"/>
        <v>-0.44609182789679308</v>
      </c>
      <c r="F119">
        <v>201907</v>
      </c>
      <c r="G119">
        <v>2.8</v>
      </c>
      <c r="H119" s="10">
        <f t="shared" si="7"/>
        <v>0.3333333333333332</v>
      </c>
      <c r="I119" s="10"/>
      <c r="J119" s="40"/>
      <c r="N119">
        <v>201907</v>
      </c>
      <c r="O119">
        <f t="shared" si="10"/>
        <v>140.00393817358801</v>
      </c>
      <c r="P119" s="10">
        <f t="shared" si="8"/>
        <v>3.6994689366119528E-2</v>
      </c>
    </row>
    <row r="120" spans="1:16">
      <c r="A120">
        <v>201908</v>
      </c>
      <c r="C120" s="40">
        <v>7.83</v>
      </c>
      <c r="D120" s="40">
        <f t="shared" si="9"/>
        <v>-0.73642854745560538</v>
      </c>
      <c r="F120">
        <v>201908</v>
      </c>
      <c r="G120">
        <v>2.8</v>
      </c>
      <c r="H120" s="10">
        <f t="shared" si="7"/>
        <v>0.21739130434782611</v>
      </c>
      <c r="I120" s="10"/>
      <c r="J120" s="40"/>
      <c r="N120">
        <v>201908</v>
      </c>
      <c r="O120">
        <f t="shared" si="10"/>
        <v>140.00393817358801</v>
      </c>
      <c r="P120" s="10">
        <f t="shared" si="8"/>
        <v>3.6994689366119528E-2</v>
      </c>
    </row>
    <row r="121" spans="1:16">
      <c r="A121">
        <v>201909</v>
      </c>
      <c r="C121" s="40">
        <v>7.74</v>
      </c>
      <c r="D121" s="40">
        <f t="shared" si="9"/>
        <v>-0.66402100335175074</v>
      </c>
      <c r="F121">
        <v>201909</v>
      </c>
      <c r="G121">
        <v>3</v>
      </c>
      <c r="H121" s="10">
        <f t="shared" si="7"/>
        <v>0.2</v>
      </c>
      <c r="I121" s="10"/>
      <c r="J121" s="40"/>
      <c r="N121">
        <v>201909</v>
      </c>
      <c r="O121">
        <f t="shared" si="10"/>
        <v>140.00393817358801</v>
      </c>
      <c r="P121" s="10">
        <f t="shared" si="8"/>
        <v>3.6994689366119528E-2</v>
      </c>
    </row>
    <row r="122" spans="1:16">
      <c r="A122">
        <v>201910</v>
      </c>
      <c r="C122" s="40">
        <v>8.35</v>
      </c>
      <c r="D122" s="40">
        <f t="shared" si="9"/>
        <v>-0.19970519433854575</v>
      </c>
      <c r="F122">
        <v>201910</v>
      </c>
      <c r="G122">
        <v>3.8</v>
      </c>
      <c r="H122" s="10">
        <f t="shared" si="7"/>
        <v>0.51999999999999991</v>
      </c>
      <c r="I122" s="10"/>
      <c r="J122" s="40"/>
      <c r="N122">
        <v>201910</v>
      </c>
      <c r="O122">
        <f t="shared" si="10"/>
        <v>141.06796157577901</v>
      </c>
      <c r="P122" s="10">
        <f t="shared" si="8"/>
        <v>3.2522885513515155E-2</v>
      </c>
    </row>
    <row r="123" spans="1:16">
      <c r="A123">
        <v>201911</v>
      </c>
      <c r="C123" s="40">
        <v>8.44</v>
      </c>
      <c r="D123" s="40">
        <f t="shared" si="9"/>
        <v>2.0229869021117165E-2</v>
      </c>
      <c r="F123">
        <v>201911</v>
      </c>
      <c r="G123">
        <v>4.5</v>
      </c>
      <c r="H123" s="10">
        <f t="shared" si="7"/>
        <v>1.0454545454545452</v>
      </c>
      <c r="I123" s="10"/>
      <c r="J123" s="40"/>
      <c r="N123">
        <v>201911</v>
      </c>
      <c r="O123">
        <f t="shared" si="10"/>
        <v>141.06796157577901</v>
      </c>
      <c r="P123" s="10">
        <f t="shared" si="8"/>
        <v>3.2522885513515155E-2</v>
      </c>
    </row>
    <row r="124" spans="1:16">
      <c r="A124">
        <v>201912</v>
      </c>
      <c r="C124" s="40">
        <v>9.42</v>
      </c>
      <c r="D124" s="40">
        <f t="shared" si="9"/>
        <v>1.2790239804492756</v>
      </c>
      <c r="F124">
        <v>201912</v>
      </c>
      <c r="G124">
        <v>4.5</v>
      </c>
      <c r="H124" s="10">
        <f t="shared" si="7"/>
        <v>1.368421052631579</v>
      </c>
      <c r="I124" s="10"/>
      <c r="J124" s="40"/>
      <c r="N124">
        <v>201912</v>
      </c>
      <c r="O124">
        <f t="shared" ref="O124:O146" si="11">IFERROR(VLOOKUP(N124,L:M,2,0),O123)</f>
        <v>141.06796157577901</v>
      </c>
      <c r="P124" s="10">
        <f t="shared" ref="P124:P146" si="12">(O124-O112)/O112</f>
        <v>3.2522885513515155E-2</v>
      </c>
    </row>
    <row r="125" spans="1:16">
      <c r="A125">
        <v>202001</v>
      </c>
      <c r="C125" s="40">
        <f>(C124+C126)/2</f>
        <v>6.02</v>
      </c>
      <c r="D125" s="40">
        <f t="shared" si="9"/>
        <v>-1.7904138483507064</v>
      </c>
      <c r="F125">
        <v>202001</v>
      </c>
      <c r="G125">
        <v>5.4</v>
      </c>
      <c r="H125" s="10">
        <f t="shared" si="7"/>
        <v>2.1764705882352944</v>
      </c>
      <c r="I125" s="10"/>
      <c r="J125" s="40"/>
      <c r="N125">
        <v>202001</v>
      </c>
      <c r="O125">
        <f t="shared" si="11"/>
        <v>142.217085845551</v>
      </c>
      <c r="P125" s="10">
        <f t="shared" si="12"/>
        <v>3.1033151489182682E-2</v>
      </c>
    </row>
    <row r="126" spans="1:16">
      <c r="A126">
        <v>202002</v>
      </c>
      <c r="C126" s="40">
        <v>2.62</v>
      </c>
      <c r="D126" s="40">
        <f t="shared" si="9"/>
        <v>-2.7752264568910459</v>
      </c>
      <c r="F126">
        <v>202002</v>
      </c>
      <c r="G126">
        <v>5.2</v>
      </c>
      <c r="H126" s="10">
        <f t="shared" si="7"/>
        <v>2.4666666666666668</v>
      </c>
      <c r="I126" s="10"/>
      <c r="J126" s="40"/>
      <c r="N126">
        <v>202002</v>
      </c>
      <c r="O126">
        <f t="shared" si="11"/>
        <v>142.217085845551</v>
      </c>
      <c r="P126" s="10">
        <f t="shared" si="12"/>
        <v>3.1033151489182682E-2</v>
      </c>
    </row>
    <row r="127" spans="1:16">
      <c r="A127">
        <v>202003</v>
      </c>
      <c r="C127" s="40">
        <v>2.17</v>
      </c>
      <c r="D127" s="40">
        <f t="shared" si="9"/>
        <v>-2.0900589687646169</v>
      </c>
      <c r="F127">
        <v>202003</v>
      </c>
      <c r="G127">
        <v>4.3</v>
      </c>
      <c r="H127" s="10">
        <f t="shared" si="7"/>
        <v>0.86956521739130443</v>
      </c>
      <c r="I127" s="10"/>
      <c r="J127" s="40"/>
      <c r="N127">
        <v>202003</v>
      </c>
      <c r="O127">
        <f t="shared" si="11"/>
        <v>142.217085845551</v>
      </c>
      <c r="P127" s="10">
        <f t="shared" si="12"/>
        <v>3.1033151489182682E-2</v>
      </c>
    </row>
    <row r="128" spans="1:16">
      <c r="A128">
        <v>202004</v>
      </c>
      <c r="C128" s="40">
        <v>2.0699999999999998</v>
      </c>
      <c r="D128" s="40">
        <f t="shared" si="9"/>
        <v>-1.6664558379621084</v>
      </c>
      <c r="F128">
        <v>202004</v>
      </c>
      <c r="G128">
        <v>3.3</v>
      </c>
      <c r="H128" s="10">
        <f t="shared" si="7"/>
        <v>0.31999999999999995</v>
      </c>
      <c r="I128" s="10"/>
      <c r="J128" s="40"/>
      <c r="N128">
        <v>202004</v>
      </c>
      <c r="O128">
        <f t="shared" si="11"/>
        <v>143.535419574939</v>
      </c>
      <c r="P128" s="10">
        <f t="shared" si="12"/>
        <v>3.2598355419776216E-2</v>
      </c>
    </row>
    <row r="129" spans="1:16">
      <c r="A129">
        <v>202005</v>
      </c>
      <c r="C129" s="40">
        <v>3.83</v>
      </c>
      <c r="D129" s="40">
        <f t="shared" si="9"/>
        <v>-0.87313815915844761</v>
      </c>
      <c r="F129">
        <v>202005</v>
      </c>
      <c r="G129">
        <v>2.4</v>
      </c>
      <c r="H129" s="10">
        <f t="shared" si="7"/>
        <v>-0.1111111111111112</v>
      </c>
      <c r="I129" s="10"/>
      <c r="J129" s="40"/>
      <c r="N129">
        <v>202005</v>
      </c>
      <c r="O129">
        <f t="shared" si="11"/>
        <v>143.535419574939</v>
      </c>
      <c r="P129" s="10">
        <f t="shared" si="12"/>
        <v>3.2598355419776216E-2</v>
      </c>
    </row>
    <row r="130" spans="1:16">
      <c r="A130">
        <v>202006</v>
      </c>
      <c r="C130" s="40">
        <v>5.84</v>
      </c>
      <c r="D130" s="40">
        <f t="shared" si="9"/>
        <v>-8.4207238517592348E-2</v>
      </c>
      <c r="F130">
        <v>202006</v>
      </c>
      <c r="G130">
        <v>2.5</v>
      </c>
      <c r="H130" s="10">
        <f t="shared" si="7"/>
        <v>-7.4074074074074139E-2</v>
      </c>
      <c r="I130" s="10"/>
      <c r="J130" s="40"/>
      <c r="N130">
        <v>202006</v>
      </c>
      <c r="O130">
        <f t="shared" si="11"/>
        <v>143.535419574939</v>
      </c>
      <c r="P130" s="10">
        <f t="shared" si="12"/>
        <v>3.2598355419776216E-2</v>
      </c>
    </row>
    <row r="131" spans="1:16">
      <c r="A131">
        <v>202007</v>
      </c>
      <c r="C131" s="40">
        <v>6.03</v>
      </c>
      <c r="D131" s="40">
        <f t="shared" si="9"/>
        <v>6.3575158231973419E-2</v>
      </c>
      <c r="F131">
        <v>202007</v>
      </c>
      <c r="G131">
        <v>2.7</v>
      </c>
      <c r="H131" s="10">
        <f t="shared" si="7"/>
        <v>-3.5714285714285587E-2</v>
      </c>
      <c r="I131" s="10"/>
      <c r="J131" s="40"/>
      <c r="N131">
        <v>202007</v>
      </c>
      <c r="O131">
        <f t="shared" si="11"/>
        <v>145.53811337613499</v>
      </c>
      <c r="P131" s="10">
        <f t="shared" si="12"/>
        <v>3.9528710940154164E-2</v>
      </c>
    </row>
    <row r="132" spans="1:16">
      <c r="A132">
        <v>202008</v>
      </c>
      <c r="C132" s="40">
        <v>6.37</v>
      </c>
      <c r="D132" s="40">
        <f t="shared" si="9"/>
        <v>0.24591978759735877</v>
      </c>
      <c r="F132">
        <v>202008</v>
      </c>
      <c r="G132">
        <v>2.4</v>
      </c>
      <c r="H132" s="10">
        <f t="shared" si="7"/>
        <v>-0.14285714285714282</v>
      </c>
      <c r="I132" s="10"/>
      <c r="J132" s="40"/>
      <c r="N132">
        <v>202008</v>
      </c>
      <c r="O132">
        <f t="shared" si="11"/>
        <v>145.53811337613499</v>
      </c>
      <c r="P132" s="10">
        <f t="shared" si="12"/>
        <v>3.9528710940154164E-2</v>
      </c>
    </row>
    <row r="133" spans="1:16">
      <c r="A133">
        <v>202009</v>
      </c>
      <c r="C133" s="40">
        <v>5.97</v>
      </c>
      <c r="D133" s="40">
        <f t="shared" si="9"/>
        <v>0.15159781507565501</v>
      </c>
      <c r="F133">
        <v>202009</v>
      </c>
      <c r="G133">
        <v>1.7</v>
      </c>
      <c r="H133" s="10">
        <f t="shared" si="7"/>
        <v>-0.43333333333333335</v>
      </c>
      <c r="I133" s="10"/>
      <c r="J133" s="40"/>
      <c r="N133">
        <v>202009</v>
      </c>
      <c r="O133">
        <f t="shared" si="11"/>
        <v>145.53811337613499</v>
      </c>
      <c r="P133" s="10">
        <f t="shared" si="12"/>
        <v>3.9528710940154164E-2</v>
      </c>
    </row>
    <row r="134" spans="1:16">
      <c r="A134">
        <v>202010</v>
      </c>
      <c r="C134" s="40">
        <v>6.07</v>
      </c>
      <c r="D134" s="40">
        <f t="shared" si="9"/>
        <v>0.2855536478042926</v>
      </c>
      <c r="F134">
        <v>202010</v>
      </c>
      <c r="G134">
        <v>0.5</v>
      </c>
      <c r="H134" s="10">
        <f t="shared" si="7"/>
        <v>-0.86842105263157898</v>
      </c>
      <c r="I134" s="10"/>
      <c r="J134" s="40"/>
      <c r="N134">
        <v>202010</v>
      </c>
      <c r="O134">
        <f t="shared" si="11"/>
        <v>147.01760325808499</v>
      </c>
      <c r="P134" s="10">
        <f t="shared" si="12"/>
        <v>4.2175711733879039E-2</v>
      </c>
    </row>
    <row r="135" spans="1:16">
      <c r="A135">
        <v>202011</v>
      </c>
      <c r="C135" s="40">
        <v>6.24</v>
      </c>
      <c r="D135" s="40">
        <f t="shared" si="9"/>
        <v>0.47385401633283741</v>
      </c>
      <c r="F135">
        <v>202011</v>
      </c>
      <c r="G135">
        <v>-0.5</v>
      </c>
      <c r="H135" s="10">
        <f t="shared" ref="H135:H144" si="13">(G135-G125)/G125</f>
        <v>-1.0925925925925926</v>
      </c>
      <c r="I135" s="10"/>
      <c r="J135" s="40"/>
      <c r="N135">
        <v>202011</v>
      </c>
      <c r="O135">
        <f t="shared" si="11"/>
        <v>147.01760325808499</v>
      </c>
      <c r="P135" s="10">
        <f t="shared" si="12"/>
        <v>4.2175711733879039E-2</v>
      </c>
    </row>
    <row r="136" spans="1:16">
      <c r="A136">
        <v>202012</v>
      </c>
      <c r="C136" s="40">
        <v>6.68</v>
      </c>
      <c r="D136" s="40">
        <f t="shared" si="9"/>
        <v>0.94934719953361979</v>
      </c>
      <c r="F136">
        <v>202012</v>
      </c>
      <c r="G136">
        <v>0.2</v>
      </c>
      <c r="H136" s="10">
        <f t="shared" si="13"/>
        <v>-0.96153846153846145</v>
      </c>
      <c r="I136" s="10"/>
      <c r="J136" s="40"/>
      <c r="N136">
        <v>202012</v>
      </c>
      <c r="O136">
        <f t="shared" si="11"/>
        <v>147.01760325808499</v>
      </c>
      <c r="P136" s="10">
        <f t="shared" si="12"/>
        <v>4.2175711733879039E-2</v>
      </c>
    </row>
    <row r="137" spans="1:16">
      <c r="A137">
        <v>202101</v>
      </c>
      <c r="C137" s="40">
        <f>(C136+C138)/2</f>
        <v>12.275</v>
      </c>
      <c r="D137" s="40">
        <f t="shared" si="9"/>
        <v>2.4544038153701364</v>
      </c>
      <c r="F137">
        <v>202101</v>
      </c>
      <c r="G137">
        <v>-0.3</v>
      </c>
      <c r="H137" s="10">
        <f t="shared" si="13"/>
        <v>-1.069767441860465</v>
      </c>
      <c r="I137" s="10"/>
      <c r="J137" s="40"/>
      <c r="N137">
        <v>202101</v>
      </c>
      <c r="O137">
        <f t="shared" si="11"/>
        <v>148.679090155219</v>
      </c>
      <c r="P137" s="10">
        <f t="shared" si="12"/>
        <v>4.543760878834064E-2</v>
      </c>
    </row>
    <row r="138" spans="1:16">
      <c r="A138">
        <v>202102</v>
      </c>
      <c r="C138" s="40">
        <v>17.87</v>
      </c>
      <c r="D138" s="40">
        <f t="shared" si="9"/>
        <v>2.5468421910553976</v>
      </c>
      <c r="F138">
        <v>202102</v>
      </c>
      <c r="G138">
        <v>-0.2</v>
      </c>
      <c r="H138" s="10">
        <f t="shared" si="13"/>
        <v>-1.0606060606060606</v>
      </c>
      <c r="I138" s="10"/>
      <c r="J138" s="40"/>
      <c r="N138">
        <v>202102</v>
      </c>
      <c r="O138">
        <f t="shared" si="11"/>
        <v>148.679090155219</v>
      </c>
      <c r="P138" s="10">
        <f t="shared" si="12"/>
        <v>4.543760878834064E-2</v>
      </c>
    </row>
    <row r="139" spans="1:16">
      <c r="A139">
        <v>202103</v>
      </c>
      <c r="C139" s="40">
        <v>15.84</v>
      </c>
      <c r="D139" s="40">
        <f t="shared" si="9"/>
        <v>1.6489215875154331</v>
      </c>
      <c r="F139">
        <v>202103</v>
      </c>
      <c r="G139">
        <v>0.4</v>
      </c>
      <c r="H139" s="10">
        <f t="shared" si="13"/>
        <v>-0.83333333333333337</v>
      </c>
      <c r="I139" s="10"/>
      <c r="J139" s="40"/>
      <c r="N139">
        <v>202103</v>
      </c>
      <c r="O139">
        <f t="shared" si="11"/>
        <v>148.679090155219</v>
      </c>
      <c r="P139" s="10">
        <f t="shared" si="12"/>
        <v>4.543760878834064E-2</v>
      </c>
    </row>
    <row r="140" spans="1:16">
      <c r="A140">
        <v>202104</v>
      </c>
      <c r="C140" s="40">
        <v>16.09</v>
      </c>
      <c r="D140" s="40">
        <f t="shared" si="9"/>
        <v>1.4136023457398796</v>
      </c>
      <c r="F140">
        <v>202104</v>
      </c>
      <c r="G140">
        <v>0.9</v>
      </c>
      <c r="H140" s="10">
        <f t="shared" si="13"/>
        <v>-0.64</v>
      </c>
      <c r="I140" s="10"/>
      <c r="J140" s="40"/>
      <c r="N140">
        <v>202104</v>
      </c>
      <c r="O140">
        <f t="shared" si="11"/>
        <v>149.93810400226599</v>
      </c>
      <c r="P140" s="10">
        <f t="shared" si="12"/>
        <v>4.4606999765546961E-2</v>
      </c>
    </row>
    <row r="141" spans="1:16">
      <c r="A141">
        <v>202105</v>
      </c>
      <c r="C141" s="40">
        <v>13.76</v>
      </c>
      <c r="D141" s="40">
        <f t="shared" si="9"/>
        <v>0.79692440178703816</v>
      </c>
      <c r="F141">
        <v>202105</v>
      </c>
      <c r="G141">
        <v>1.3</v>
      </c>
      <c r="H141" s="10">
        <f t="shared" si="13"/>
        <v>-0.51851851851851849</v>
      </c>
      <c r="I141" s="10"/>
      <c r="J141" s="40"/>
      <c r="N141">
        <v>202105</v>
      </c>
      <c r="O141">
        <f t="shared" si="11"/>
        <v>149.93810400226599</v>
      </c>
      <c r="P141" s="10">
        <f t="shared" si="12"/>
        <v>4.4606999765546961E-2</v>
      </c>
    </row>
    <row r="142" spans="1:16">
      <c r="A142">
        <v>202106</v>
      </c>
      <c r="C142" s="40">
        <v>10.83</v>
      </c>
      <c r="D142" s="40">
        <f t="shared" si="9"/>
        <v>0.10642494335385215</v>
      </c>
      <c r="F142">
        <v>202106</v>
      </c>
      <c r="G142">
        <v>1.1000000000000001</v>
      </c>
      <c r="H142" s="10">
        <f t="shared" si="13"/>
        <v>-0.54166666666666663</v>
      </c>
      <c r="I142" s="10"/>
      <c r="J142" s="40"/>
      <c r="N142">
        <v>202106</v>
      </c>
      <c r="O142">
        <f t="shared" si="11"/>
        <v>149.93810400226599</v>
      </c>
      <c r="P142" s="10">
        <f t="shared" si="12"/>
        <v>4.4606999765546961E-2</v>
      </c>
    </row>
    <row r="143" spans="1:16">
      <c r="A143">
        <v>202107</v>
      </c>
      <c r="C143" s="40">
        <v>8.74</v>
      </c>
      <c r="D143" s="40">
        <f t="shared" si="9"/>
        <v>-0.40635548138286742</v>
      </c>
      <c r="F143">
        <v>202107</v>
      </c>
      <c r="G143">
        <v>1</v>
      </c>
      <c r="H143" s="10">
        <f t="shared" si="13"/>
        <v>-0.41176470588235292</v>
      </c>
      <c r="I143" s="10"/>
      <c r="J143" s="40"/>
      <c r="N143">
        <v>202107</v>
      </c>
      <c r="O143">
        <f t="shared" si="11"/>
        <v>150.73561610146399</v>
      </c>
      <c r="P143" s="10">
        <f t="shared" si="12"/>
        <v>3.5712313460435977E-2</v>
      </c>
    </row>
    <row r="144" spans="1:16">
      <c r="A144">
        <v>202108</v>
      </c>
      <c r="C144" s="40">
        <v>10.49</v>
      </c>
      <c r="D144" s="40">
        <f t="shared" si="9"/>
        <v>-9.6749003662887578E-2</v>
      </c>
      <c r="F144">
        <v>202108</v>
      </c>
      <c r="G144">
        <v>0.8</v>
      </c>
      <c r="H144" s="10">
        <f t="shared" si="13"/>
        <v>0.60000000000000009</v>
      </c>
      <c r="I144" s="10"/>
      <c r="J144" s="40"/>
      <c r="N144">
        <v>202108</v>
      </c>
      <c r="O144">
        <f t="shared" si="11"/>
        <v>150.73561610146399</v>
      </c>
      <c r="P144" s="10">
        <f t="shared" si="12"/>
        <v>3.5712313460435977E-2</v>
      </c>
    </row>
    <row r="145" spans="1:16">
      <c r="A145">
        <v>202109</v>
      </c>
      <c r="C145" s="40">
        <v>9.2899999999999991</v>
      </c>
      <c r="D145" s="40">
        <f t="shared" si="9"/>
        <v>-0.46840833464280129</v>
      </c>
      <c r="F145">
        <v>202109</v>
      </c>
      <c r="G145">
        <v>0.7</v>
      </c>
      <c r="H145" s="10">
        <f t="shared" ref="H145:H146" si="14">(G145-G135)/G135</f>
        <v>-2.4</v>
      </c>
      <c r="N145">
        <v>202109</v>
      </c>
      <c r="O145">
        <f t="shared" si="11"/>
        <v>150.73561610146399</v>
      </c>
      <c r="P145" s="10">
        <f t="shared" si="12"/>
        <v>3.5712313460435977E-2</v>
      </c>
    </row>
    <row r="146" spans="1:16">
      <c r="A146">
        <v>202110</v>
      </c>
      <c r="C146" s="40">
        <v>9.2200000000000006</v>
      </c>
      <c r="D146" s="40">
        <f t="shared" si="9"/>
        <v>-0.59008428363455989</v>
      </c>
      <c r="F146">
        <v>202110</v>
      </c>
      <c r="G146">
        <v>1.5</v>
      </c>
      <c r="H146" s="10">
        <f t="shared" si="14"/>
        <v>6.5</v>
      </c>
      <c r="N146">
        <v>202110</v>
      </c>
      <c r="O146">
        <f t="shared" si="11"/>
        <v>150.73561610146399</v>
      </c>
      <c r="P146" s="10">
        <f t="shared" si="12"/>
        <v>2.5289575948617121E-2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47E48-5554-4074-B36C-4391DA630743}">
  <dimension ref="A1:W146"/>
  <sheetViews>
    <sheetView topLeftCell="A127" workbookViewId="0">
      <selection activeCell="T154" sqref="T154"/>
    </sheetView>
  </sheetViews>
  <sheetFormatPr defaultRowHeight="15"/>
  <cols>
    <col min="5" max="6" width="9.140625" style="43"/>
    <col min="9" max="11" width="9.140625" style="40"/>
  </cols>
  <sheetData>
    <row r="1" spans="1:23">
      <c r="G1" t="s">
        <v>142</v>
      </c>
      <c r="I1" s="40">
        <f>AVERAGE(I17:I146)</f>
        <v>7.8693461538461564</v>
      </c>
      <c r="J1" s="40">
        <f>AVERAGE(J17:J146)</f>
        <v>-8.471855695601195E-16</v>
      </c>
      <c r="N1" s="40">
        <f>AVERAGE(N17:N146)</f>
        <v>9.0715580549761324E-2</v>
      </c>
      <c r="O1" s="40">
        <f>AVERAGE(O17:O146)</f>
        <v>-4.0992850140005782E-17</v>
      </c>
      <c r="P1" s="40"/>
      <c r="V1" s="40">
        <f>AVERAGE(V17:V146)</f>
        <v>5.4537594927586475E-2</v>
      </c>
      <c r="W1" s="40">
        <f>AVERAGE(W17:W146)</f>
        <v>5.6108963629132909E-16</v>
      </c>
    </row>
    <row r="2" spans="1:23">
      <c r="G2" t="s">
        <v>80</v>
      </c>
      <c r="I2" s="40">
        <f>_xlfn.STDEV.S(I17:I146)</f>
        <v>3.2339204127247378</v>
      </c>
      <c r="J2" s="40">
        <f>_xlfn.STDEV.S(J17:J146)</f>
        <v>1.0000000000000036</v>
      </c>
      <c r="N2" s="40">
        <f>_xlfn.STDEV.S(N17:N146)</f>
        <v>0.70389768058709345</v>
      </c>
      <c r="O2" s="40">
        <f>_xlfn.STDEV.S(O17:O146)</f>
        <v>1</v>
      </c>
      <c r="P2" s="40"/>
      <c r="V2" s="40">
        <f>_xlfn.STDEV.S(V17:V146)</f>
        <v>5.1685073125891483E-2</v>
      </c>
      <c r="W2" s="40">
        <f>_xlfn.STDEV.S(W17:W146)</f>
        <v>0.99999999999999933</v>
      </c>
    </row>
    <row r="3" spans="1:23">
      <c r="G3" s="40" t="s">
        <v>92</v>
      </c>
      <c r="H3" s="40"/>
      <c r="L3" t="s">
        <v>93</v>
      </c>
      <c r="Q3" t="s">
        <v>141</v>
      </c>
    </row>
    <row r="4" spans="1:23">
      <c r="H4" s="9" t="s">
        <v>36</v>
      </c>
      <c r="I4" s="39" t="s">
        <v>91</v>
      </c>
      <c r="J4" s="39" t="s">
        <v>73</v>
      </c>
      <c r="K4" s="39"/>
      <c r="M4" s="9" t="s">
        <v>36</v>
      </c>
      <c r="N4" s="39" t="s">
        <v>91</v>
      </c>
      <c r="O4" s="39" t="s">
        <v>73</v>
      </c>
      <c r="P4" s="39"/>
      <c r="S4" s="9" t="s">
        <v>36</v>
      </c>
      <c r="U4" s="9" t="s">
        <v>36</v>
      </c>
      <c r="V4" s="39" t="s">
        <v>91</v>
      </c>
      <c r="W4" s="39" t="s">
        <v>73</v>
      </c>
    </row>
    <row r="5" spans="1:23">
      <c r="L5">
        <v>201001</v>
      </c>
      <c r="M5">
        <v>1.5</v>
      </c>
      <c r="Q5" t="s">
        <v>94</v>
      </c>
      <c r="R5">
        <f>VALUE(LEFT(Q5,4))*100+(VALUE(RIGHT(Q5,1))-1)*3+1</f>
        <v>201001</v>
      </c>
      <c r="S5">
        <v>83.903480356955498</v>
      </c>
      <c r="T5">
        <v>201001</v>
      </c>
      <c r="U5">
        <f t="shared" ref="U5:U36" si="0">IFERROR(VLOOKUP(T5,R:S,2,0),U4)</f>
        <v>83.903480356955498</v>
      </c>
    </row>
    <row r="6" spans="1:23">
      <c r="L6">
        <v>201002</v>
      </c>
      <c r="M6">
        <v>2.7</v>
      </c>
      <c r="Q6" t="s">
        <v>95</v>
      </c>
      <c r="R6">
        <f t="shared" ref="R6:R51" si="1">VALUE(LEFT(Q6,4))*100+(VALUE(RIGHT(Q6,1))-1)*3+1</f>
        <v>201004</v>
      </c>
      <c r="S6">
        <v>86.348022465306101</v>
      </c>
      <c r="T6">
        <v>201002</v>
      </c>
      <c r="U6">
        <f t="shared" si="0"/>
        <v>83.903480356955498</v>
      </c>
    </row>
    <row r="7" spans="1:23">
      <c r="L7">
        <v>201003</v>
      </c>
      <c r="M7">
        <v>2.4</v>
      </c>
      <c r="Q7" t="s">
        <v>96</v>
      </c>
      <c r="R7">
        <f t="shared" si="1"/>
        <v>201007</v>
      </c>
      <c r="S7">
        <v>83.903414740192602</v>
      </c>
      <c r="T7">
        <v>201003</v>
      </c>
      <c r="U7">
        <f t="shared" si="0"/>
        <v>83.903480356955498</v>
      </c>
    </row>
    <row r="8" spans="1:23">
      <c r="L8">
        <v>201004</v>
      </c>
      <c r="M8">
        <v>2.8</v>
      </c>
      <c r="Q8" t="s">
        <v>97</v>
      </c>
      <c r="R8">
        <f t="shared" si="1"/>
        <v>201010</v>
      </c>
      <c r="S8">
        <v>86.347980554096793</v>
      </c>
      <c r="T8">
        <v>201004</v>
      </c>
      <c r="U8">
        <f t="shared" si="0"/>
        <v>86.348022465306101</v>
      </c>
    </row>
    <row r="9" spans="1:23">
      <c r="L9">
        <v>201005</v>
      </c>
      <c r="M9">
        <v>3.1</v>
      </c>
      <c r="Q9" t="s">
        <v>98</v>
      </c>
      <c r="R9">
        <f t="shared" si="1"/>
        <v>201101</v>
      </c>
      <c r="S9">
        <v>89.036010736553905</v>
      </c>
      <c r="T9">
        <v>201005</v>
      </c>
      <c r="U9">
        <f t="shared" si="0"/>
        <v>86.348022465306101</v>
      </c>
    </row>
    <row r="10" spans="1:23">
      <c r="L10">
        <v>201006</v>
      </c>
      <c r="M10">
        <v>2.9</v>
      </c>
      <c r="Q10" t="s">
        <v>99</v>
      </c>
      <c r="R10">
        <f t="shared" si="1"/>
        <v>201104</v>
      </c>
      <c r="S10">
        <v>90.941400862491193</v>
      </c>
      <c r="T10">
        <v>201006</v>
      </c>
      <c r="U10">
        <f t="shared" si="0"/>
        <v>86.348022465306101</v>
      </c>
    </row>
    <row r="11" spans="1:23">
      <c r="L11">
        <v>201007</v>
      </c>
      <c r="M11">
        <v>3.3</v>
      </c>
      <c r="Q11" t="s">
        <v>100</v>
      </c>
      <c r="R11">
        <f t="shared" si="1"/>
        <v>201107</v>
      </c>
      <c r="S11">
        <v>91.785942128233003</v>
      </c>
      <c r="T11">
        <v>201007</v>
      </c>
      <c r="U11">
        <f t="shared" si="0"/>
        <v>83.903414740192602</v>
      </c>
    </row>
    <row r="12" spans="1:23">
      <c r="L12">
        <v>201008</v>
      </c>
      <c r="M12">
        <v>3.5</v>
      </c>
      <c r="Q12" t="s">
        <v>101</v>
      </c>
      <c r="R12">
        <f t="shared" si="1"/>
        <v>201110</v>
      </c>
      <c r="S12">
        <v>91.306713734603505</v>
      </c>
      <c r="T12">
        <v>201008</v>
      </c>
      <c r="U12">
        <f t="shared" si="0"/>
        <v>83.903414740192602</v>
      </c>
    </row>
    <row r="13" spans="1:23">
      <c r="L13">
        <v>201009</v>
      </c>
      <c r="M13">
        <v>3.6</v>
      </c>
      <c r="Q13" t="s">
        <v>102</v>
      </c>
      <c r="R13">
        <f t="shared" si="1"/>
        <v>201201</v>
      </c>
      <c r="S13">
        <v>90.250956614189903</v>
      </c>
      <c r="T13">
        <v>201009</v>
      </c>
      <c r="U13">
        <f t="shared" si="0"/>
        <v>83.903414740192602</v>
      </c>
    </row>
    <row r="14" spans="1:23">
      <c r="L14">
        <v>201010</v>
      </c>
      <c r="M14">
        <v>4.4000000000000004</v>
      </c>
      <c r="Q14" t="s">
        <v>103</v>
      </c>
      <c r="R14">
        <f t="shared" si="1"/>
        <v>201204</v>
      </c>
      <c r="S14">
        <v>89.272717159890405</v>
      </c>
      <c r="T14">
        <v>201010</v>
      </c>
      <c r="U14">
        <f t="shared" si="0"/>
        <v>86.347980554096793</v>
      </c>
    </row>
    <row r="15" spans="1:23">
      <c r="L15">
        <v>201011</v>
      </c>
      <c r="M15">
        <v>5.0999999999999996</v>
      </c>
      <c r="Q15" t="s">
        <v>104</v>
      </c>
      <c r="R15">
        <f t="shared" si="1"/>
        <v>201207</v>
      </c>
      <c r="S15">
        <v>89.813008211759794</v>
      </c>
      <c r="T15">
        <v>201011</v>
      </c>
      <c r="U15">
        <f t="shared" si="0"/>
        <v>86.347980554096793</v>
      </c>
    </row>
    <row r="16" spans="1:23">
      <c r="A16" t="s">
        <v>90</v>
      </c>
      <c r="B16" s="40" t="s">
        <v>92</v>
      </c>
      <c r="C16" t="s">
        <v>93</v>
      </c>
      <c r="D16" t="s">
        <v>141</v>
      </c>
      <c r="L16">
        <v>201012</v>
      </c>
      <c r="M16">
        <v>4.5999999999999996</v>
      </c>
      <c r="Q16" t="s">
        <v>105</v>
      </c>
      <c r="R16">
        <f t="shared" si="1"/>
        <v>201210</v>
      </c>
      <c r="S16">
        <v>90.688870747835296</v>
      </c>
      <c r="T16">
        <v>201012</v>
      </c>
      <c r="U16">
        <f t="shared" si="0"/>
        <v>86.347980554096793</v>
      </c>
    </row>
    <row r="17" spans="1:23">
      <c r="A17">
        <v>201101</v>
      </c>
      <c r="B17" s="41">
        <f>VLOOKUP($A17,G:J,4,0)</f>
        <v>-0.53939056353475889</v>
      </c>
      <c r="C17" s="41">
        <f>VLOOKUP($A17,L:O,4,0)</f>
        <v>3.0912888991224268</v>
      </c>
      <c r="D17" s="41">
        <f>VLOOKUP($A17,T:W,4,0)</f>
        <v>0.12835903884489638</v>
      </c>
      <c r="G17">
        <v>201101</v>
      </c>
      <c r="I17" s="40">
        <f>(I16+I18)/2</f>
        <v>6.125</v>
      </c>
      <c r="J17" s="40">
        <f t="shared" ref="J17:J80" si="2">STANDARDIZE(I17,I$1,I$2)</f>
        <v>-0.53939056353475889</v>
      </c>
      <c r="L17">
        <v>201101</v>
      </c>
      <c r="M17">
        <v>4.9000000000000004</v>
      </c>
      <c r="N17" s="10">
        <f>(M17-M5)/M5</f>
        <v>2.2666666666666671</v>
      </c>
      <c r="O17" s="40">
        <f t="shared" ref="O17:O80" si="3">STANDARDIZE(N17,N$1,N$2)</f>
        <v>3.0912888991224268</v>
      </c>
      <c r="P17" s="40"/>
      <c r="Q17" t="s">
        <v>106</v>
      </c>
      <c r="R17">
        <f t="shared" si="1"/>
        <v>201301</v>
      </c>
      <c r="S17">
        <v>92.556442483984597</v>
      </c>
      <c r="T17">
        <v>201101</v>
      </c>
      <c r="U17">
        <f t="shared" si="0"/>
        <v>89.036010736553905</v>
      </c>
      <c r="V17" s="10">
        <f>(U17-U5)/U5</f>
        <v>6.117184123665409E-2</v>
      </c>
      <c r="W17" s="40">
        <f t="shared" ref="W17:W80" si="4">STANDARDIZE(V17,V$1,V$2)</f>
        <v>0.12835903884489638</v>
      </c>
    </row>
    <row r="18" spans="1:23">
      <c r="A18">
        <v>201102</v>
      </c>
      <c r="B18" s="41">
        <f t="shared" ref="B18:B81" si="5">VLOOKUP($A18,G:J,4,0)</f>
        <v>1.3545954405423744</v>
      </c>
      <c r="C18" s="41">
        <f t="shared" ref="C18:C81" si="6">VLOOKUP($A18,L:O,4,0)</f>
        <v>1.0286995599433013</v>
      </c>
      <c r="D18" s="41">
        <f t="shared" ref="D18:D81" si="7">VLOOKUP($A18,T:W,4,0)</f>
        <v>0.12835903884489638</v>
      </c>
      <c r="G18">
        <v>201102</v>
      </c>
      <c r="I18" s="40">
        <v>12.25</v>
      </c>
      <c r="J18" s="40">
        <f t="shared" si="2"/>
        <v>1.3545954405423744</v>
      </c>
      <c r="L18">
        <v>201102</v>
      </c>
      <c r="M18">
        <v>4.9000000000000004</v>
      </c>
      <c r="N18" s="10">
        <f t="shared" ref="N18:N81" si="8">(M18-M6)/M6</f>
        <v>0.81481481481481488</v>
      </c>
      <c r="O18" s="40">
        <f t="shared" si="3"/>
        <v>1.0286995599433013</v>
      </c>
      <c r="P18" s="40"/>
      <c r="Q18" t="s">
        <v>107</v>
      </c>
      <c r="R18">
        <f t="shared" si="1"/>
        <v>201304</v>
      </c>
      <c r="S18">
        <v>95.131590130803303</v>
      </c>
      <c r="T18">
        <v>201102</v>
      </c>
      <c r="U18">
        <f t="shared" si="0"/>
        <v>89.036010736553905</v>
      </c>
      <c r="V18" s="10">
        <f t="shared" ref="V18:V81" si="9">(U18-U6)/U6</f>
        <v>6.117184123665409E-2</v>
      </c>
      <c r="W18" s="40">
        <f t="shared" si="4"/>
        <v>0.12835903884489638</v>
      </c>
    </row>
    <row r="19" spans="1:23">
      <c r="A19">
        <v>201103</v>
      </c>
      <c r="B19" s="41">
        <f t="shared" si="5"/>
        <v>1.4411776578716147</v>
      </c>
      <c r="C19" s="41">
        <f t="shared" si="6"/>
        <v>1.6469501909472486</v>
      </c>
      <c r="D19" s="41">
        <f t="shared" si="7"/>
        <v>0.12835903884489638</v>
      </c>
      <c r="G19">
        <v>201103</v>
      </c>
      <c r="I19" s="40">
        <v>12.53</v>
      </c>
      <c r="J19" s="40">
        <f t="shared" si="2"/>
        <v>1.4411776578716147</v>
      </c>
      <c r="L19">
        <v>201103</v>
      </c>
      <c r="M19">
        <v>5.4</v>
      </c>
      <c r="N19" s="10">
        <f t="shared" si="8"/>
        <v>1.2500000000000002</v>
      </c>
      <c r="O19" s="40">
        <f t="shared" si="3"/>
        <v>1.6469501909472486</v>
      </c>
      <c r="P19" s="40"/>
      <c r="Q19" t="s">
        <v>108</v>
      </c>
      <c r="R19">
        <f t="shared" si="1"/>
        <v>201307</v>
      </c>
      <c r="S19">
        <v>97.612210449840404</v>
      </c>
      <c r="T19">
        <v>201103</v>
      </c>
      <c r="U19">
        <f t="shared" si="0"/>
        <v>89.036010736553905</v>
      </c>
      <c r="V19" s="10">
        <f t="shared" si="9"/>
        <v>6.117184123665409E-2</v>
      </c>
      <c r="W19" s="40">
        <f t="shared" si="4"/>
        <v>0.12835903884489638</v>
      </c>
    </row>
    <row r="20" spans="1:23">
      <c r="A20">
        <v>201104</v>
      </c>
      <c r="B20" s="41">
        <f t="shared" si="5"/>
        <v>1.0484654578425601</v>
      </c>
      <c r="C20" s="41">
        <f t="shared" si="6"/>
        <v>1.1395712536491762</v>
      </c>
      <c r="D20" s="41">
        <f t="shared" si="7"/>
        <v>-2.5955090806150743E-2</v>
      </c>
      <c r="G20">
        <v>201104</v>
      </c>
      <c r="I20" s="40">
        <v>11.26</v>
      </c>
      <c r="J20" s="40">
        <f t="shared" si="2"/>
        <v>1.0484654578425601</v>
      </c>
      <c r="L20">
        <v>201104</v>
      </c>
      <c r="M20">
        <v>5.3</v>
      </c>
      <c r="N20" s="10">
        <f t="shared" si="8"/>
        <v>0.8928571428571429</v>
      </c>
      <c r="O20" s="40">
        <f t="shared" si="3"/>
        <v>1.1395712536491762</v>
      </c>
      <c r="P20" s="40"/>
      <c r="Q20" t="s">
        <v>109</v>
      </c>
      <c r="R20">
        <f t="shared" si="1"/>
        <v>201310</v>
      </c>
      <c r="S20">
        <v>100.664450536283</v>
      </c>
      <c r="T20">
        <v>201104</v>
      </c>
      <c r="U20">
        <f t="shared" si="0"/>
        <v>90.941400862491193</v>
      </c>
      <c r="V20" s="10">
        <f t="shared" si="9"/>
        <v>5.319610416128142E-2</v>
      </c>
      <c r="W20" s="40">
        <f t="shared" si="4"/>
        <v>-2.5955090806150743E-2</v>
      </c>
    </row>
    <row r="21" spans="1:23">
      <c r="A21">
        <v>201105</v>
      </c>
      <c r="B21" s="41">
        <f t="shared" si="5"/>
        <v>1.0762954562698159</v>
      </c>
      <c r="C21" s="41">
        <f t="shared" si="6"/>
        <v>0.97099050996626846</v>
      </c>
      <c r="D21" s="41">
        <f t="shared" si="7"/>
        <v>-2.5955090806150743E-2</v>
      </c>
      <c r="G21">
        <v>201105</v>
      </c>
      <c r="I21" s="40">
        <v>11.35</v>
      </c>
      <c r="J21" s="40">
        <f t="shared" si="2"/>
        <v>1.0762954562698159</v>
      </c>
      <c r="L21">
        <v>201105</v>
      </c>
      <c r="M21">
        <v>5.5</v>
      </c>
      <c r="N21" s="10">
        <f t="shared" si="8"/>
        <v>0.77419354838709675</v>
      </c>
      <c r="O21" s="40">
        <f t="shared" si="3"/>
        <v>0.97099050996626846</v>
      </c>
      <c r="P21" s="40"/>
      <c r="Q21" t="s">
        <v>110</v>
      </c>
      <c r="R21">
        <f t="shared" si="1"/>
        <v>201401</v>
      </c>
      <c r="S21">
        <v>102.460508818622</v>
      </c>
      <c r="T21">
        <v>201105</v>
      </c>
      <c r="U21">
        <f t="shared" si="0"/>
        <v>90.941400862491193</v>
      </c>
      <c r="V21" s="10">
        <f t="shared" si="9"/>
        <v>5.319610416128142E-2</v>
      </c>
      <c r="W21" s="40">
        <f t="shared" si="4"/>
        <v>-2.5955090806150743E-2</v>
      </c>
    </row>
    <row r="22" spans="1:23">
      <c r="A22">
        <v>201106</v>
      </c>
      <c r="B22" s="41">
        <f t="shared" si="5"/>
        <v>1.3329498862100642</v>
      </c>
      <c r="C22" s="41">
        <f t="shared" si="6"/>
        <v>1.5857148019629985</v>
      </c>
      <c r="D22" s="41">
        <f t="shared" si="7"/>
        <v>-2.5955090806150743E-2</v>
      </c>
      <c r="G22">
        <v>201106</v>
      </c>
      <c r="I22" s="40">
        <v>12.18</v>
      </c>
      <c r="J22" s="40">
        <f t="shared" si="2"/>
        <v>1.3329498862100642</v>
      </c>
      <c r="L22">
        <v>201106</v>
      </c>
      <c r="M22">
        <v>6.4</v>
      </c>
      <c r="N22" s="10">
        <f t="shared" si="8"/>
        <v>1.2068965517241381</v>
      </c>
      <c r="O22" s="40">
        <f t="shared" si="3"/>
        <v>1.5857148019629985</v>
      </c>
      <c r="P22" s="40"/>
      <c r="Q22" t="s">
        <v>111</v>
      </c>
      <c r="R22">
        <f t="shared" si="1"/>
        <v>201404</v>
      </c>
      <c r="S22">
        <v>102.570381465742</v>
      </c>
      <c r="T22">
        <v>201106</v>
      </c>
      <c r="U22">
        <f t="shared" si="0"/>
        <v>90.941400862491193</v>
      </c>
      <c r="V22" s="10">
        <f t="shared" si="9"/>
        <v>5.319610416128142E-2</v>
      </c>
      <c r="W22" s="40">
        <f t="shared" si="4"/>
        <v>-2.5955090806150743E-2</v>
      </c>
    </row>
    <row r="23" spans="1:23">
      <c r="A23">
        <v>201107</v>
      </c>
      <c r="B23" s="41">
        <f t="shared" si="5"/>
        <v>1.1103098987920179</v>
      </c>
      <c r="C23" s="41">
        <f t="shared" si="6"/>
        <v>1.2487346007648221</v>
      </c>
      <c r="D23" s="41">
        <f t="shared" si="7"/>
        <v>0.76250332534760101</v>
      </c>
      <c r="G23">
        <v>201107</v>
      </c>
      <c r="I23" s="40">
        <v>11.46</v>
      </c>
      <c r="J23" s="40">
        <f t="shared" si="2"/>
        <v>1.1103098987920179</v>
      </c>
      <c r="L23">
        <v>201107</v>
      </c>
      <c r="M23">
        <v>6.5</v>
      </c>
      <c r="N23" s="10">
        <f t="shared" si="8"/>
        <v>0.96969696969696983</v>
      </c>
      <c r="O23" s="40">
        <f t="shared" si="3"/>
        <v>1.2487346007648221</v>
      </c>
      <c r="P23" s="40"/>
      <c r="Q23" t="s">
        <v>112</v>
      </c>
      <c r="R23">
        <f t="shared" si="1"/>
        <v>201407</v>
      </c>
      <c r="S23">
        <v>100.51787263012</v>
      </c>
      <c r="T23">
        <v>201107</v>
      </c>
      <c r="U23">
        <f t="shared" si="0"/>
        <v>91.785942128233003</v>
      </c>
      <c r="V23" s="10">
        <f t="shared" si="9"/>
        <v>9.3947635056912657E-2</v>
      </c>
      <c r="W23" s="40">
        <f t="shared" si="4"/>
        <v>0.76250332534760101</v>
      </c>
    </row>
    <row r="24" spans="1:23">
      <c r="A24">
        <v>201108</v>
      </c>
      <c r="B24" s="41">
        <f t="shared" si="5"/>
        <v>0.73305880900032749</v>
      </c>
      <c r="C24" s="41">
        <f t="shared" si="6"/>
        <v>0.96706241496783185</v>
      </c>
      <c r="D24" s="41">
        <f t="shared" si="7"/>
        <v>0.76250332534760101</v>
      </c>
      <c r="G24">
        <v>201108</v>
      </c>
      <c r="I24" s="40">
        <v>10.24</v>
      </c>
      <c r="J24" s="40">
        <f t="shared" si="2"/>
        <v>0.73305880900032749</v>
      </c>
      <c r="L24">
        <v>201108</v>
      </c>
      <c r="M24">
        <v>6.2</v>
      </c>
      <c r="N24" s="10">
        <f t="shared" si="8"/>
        <v>0.77142857142857146</v>
      </c>
      <c r="O24" s="40">
        <f t="shared" si="3"/>
        <v>0.96706241496783185</v>
      </c>
      <c r="P24" s="40"/>
      <c r="Q24" t="s">
        <v>113</v>
      </c>
      <c r="R24">
        <f t="shared" si="1"/>
        <v>201410</v>
      </c>
      <c r="S24">
        <v>98.979056845257105</v>
      </c>
      <c r="T24">
        <v>201108</v>
      </c>
      <c r="U24">
        <f t="shared" si="0"/>
        <v>91.785942128233003</v>
      </c>
      <c r="V24" s="10">
        <f t="shared" si="9"/>
        <v>9.3947635056912657E-2</v>
      </c>
      <c r="W24" s="40">
        <f t="shared" si="4"/>
        <v>0.76250332534760101</v>
      </c>
    </row>
    <row r="25" spans="1:23">
      <c r="A25">
        <v>201109</v>
      </c>
      <c r="B25" s="41">
        <f t="shared" si="5"/>
        <v>1.2587365570707152</v>
      </c>
      <c r="C25" s="41">
        <f t="shared" si="6"/>
        <v>0.85769406626135825</v>
      </c>
      <c r="D25" s="41">
        <f t="shared" si="7"/>
        <v>0.76250332534760101</v>
      </c>
      <c r="G25">
        <v>201109</v>
      </c>
      <c r="I25" s="40">
        <v>11.94</v>
      </c>
      <c r="J25" s="40">
        <f t="shared" si="2"/>
        <v>1.2587365570707152</v>
      </c>
      <c r="L25">
        <v>201109</v>
      </c>
      <c r="M25">
        <v>6.1</v>
      </c>
      <c r="N25" s="10">
        <f t="shared" si="8"/>
        <v>0.69444444444444431</v>
      </c>
      <c r="O25" s="40">
        <f t="shared" si="3"/>
        <v>0.85769406626135825</v>
      </c>
      <c r="P25" s="40"/>
      <c r="Q25" t="s">
        <v>114</v>
      </c>
      <c r="R25">
        <f t="shared" si="1"/>
        <v>201501</v>
      </c>
      <c r="S25">
        <v>98.666436823367107</v>
      </c>
      <c r="T25">
        <v>201109</v>
      </c>
      <c r="U25">
        <f t="shared" si="0"/>
        <v>91.785942128233003</v>
      </c>
      <c r="V25" s="10">
        <f t="shared" si="9"/>
        <v>9.3947635056912657E-2</v>
      </c>
      <c r="W25" s="40">
        <f t="shared" si="4"/>
        <v>0.76250332534760101</v>
      </c>
    </row>
    <row r="26" spans="1:23">
      <c r="A26">
        <v>201110</v>
      </c>
      <c r="B26" s="41">
        <f t="shared" si="5"/>
        <v>1.0979410106021261</v>
      </c>
      <c r="C26" s="41">
        <f t="shared" si="6"/>
        <v>0.22628916651264669</v>
      </c>
      <c r="D26" s="41">
        <f t="shared" si="7"/>
        <v>5.5910260097248525E-2</v>
      </c>
      <c r="G26">
        <v>201110</v>
      </c>
      <c r="I26" s="40">
        <v>11.42</v>
      </c>
      <c r="J26" s="40">
        <f t="shared" si="2"/>
        <v>1.0979410106021261</v>
      </c>
      <c r="L26">
        <v>201110</v>
      </c>
      <c r="M26">
        <v>5.5</v>
      </c>
      <c r="N26" s="10">
        <f t="shared" si="8"/>
        <v>0.24999999999999989</v>
      </c>
      <c r="O26" s="40">
        <f t="shared" si="3"/>
        <v>0.22628916651264669</v>
      </c>
      <c r="P26" s="40"/>
      <c r="Q26" t="s">
        <v>115</v>
      </c>
      <c r="R26">
        <f t="shared" si="1"/>
        <v>201504</v>
      </c>
      <c r="S26">
        <v>98.877529268257703</v>
      </c>
      <c r="T26">
        <v>201110</v>
      </c>
      <c r="U26">
        <f t="shared" si="0"/>
        <v>91.306713734603505</v>
      </c>
      <c r="V26" s="10">
        <f t="shared" si="9"/>
        <v>5.7427320809200377E-2</v>
      </c>
      <c r="W26" s="40">
        <f t="shared" si="4"/>
        <v>5.5910260097248525E-2</v>
      </c>
    </row>
    <row r="27" spans="1:23">
      <c r="A27">
        <v>201111</v>
      </c>
      <c r="B27" s="41">
        <f t="shared" si="5"/>
        <v>1.0453732357950873</v>
      </c>
      <c r="C27" s="41">
        <f t="shared" si="6"/>
        <v>-0.37958097626093307</v>
      </c>
      <c r="D27" s="41">
        <f t="shared" si="7"/>
        <v>5.5910260097248525E-2</v>
      </c>
      <c r="G27">
        <v>201111</v>
      </c>
      <c r="I27" s="40">
        <v>11.25</v>
      </c>
      <c r="J27" s="40">
        <f t="shared" si="2"/>
        <v>1.0453732357950873</v>
      </c>
      <c r="L27">
        <v>201111</v>
      </c>
      <c r="M27">
        <v>4.2</v>
      </c>
      <c r="N27" s="10">
        <f t="shared" si="8"/>
        <v>-0.17647058823529402</v>
      </c>
      <c r="O27" s="40">
        <f t="shared" si="3"/>
        <v>-0.37958097626093307</v>
      </c>
      <c r="P27" s="40"/>
      <c r="Q27" t="s">
        <v>116</v>
      </c>
      <c r="R27">
        <f t="shared" si="1"/>
        <v>201507</v>
      </c>
      <c r="S27">
        <v>100.52692105944</v>
      </c>
      <c r="T27">
        <v>201111</v>
      </c>
      <c r="U27">
        <f t="shared" si="0"/>
        <v>91.306713734603505</v>
      </c>
      <c r="V27" s="10">
        <f t="shared" si="9"/>
        <v>5.7427320809200377E-2</v>
      </c>
      <c r="W27" s="40">
        <f t="shared" si="4"/>
        <v>5.5910260097248525E-2</v>
      </c>
    </row>
    <row r="28" spans="1:23">
      <c r="A28">
        <v>201112</v>
      </c>
      <c r="B28" s="41">
        <f t="shared" si="5"/>
        <v>1.051557679890033</v>
      </c>
      <c r="C28" s="41">
        <f t="shared" si="6"/>
        <v>-0.28329576616498198</v>
      </c>
      <c r="D28" s="41">
        <f t="shared" si="7"/>
        <v>5.5910260097248525E-2</v>
      </c>
      <c r="G28">
        <v>201112</v>
      </c>
      <c r="I28" s="40">
        <v>11.27</v>
      </c>
      <c r="J28" s="40">
        <f t="shared" si="2"/>
        <v>1.051557679890033</v>
      </c>
      <c r="L28">
        <v>201112</v>
      </c>
      <c r="M28">
        <v>4.0999999999999996</v>
      </c>
      <c r="N28" s="10">
        <f t="shared" si="8"/>
        <v>-0.10869565217391305</v>
      </c>
      <c r="O28" s="40">
        <f t="shared" si="3"/>
        <v>-0.28329576616498198</v>
      </c>
      <c r="P28" s="40"/>
      <c r="Q28" t="s">
        <v>117</v>
      </c>
      <c r="R28">
        <f t="shared" si="1"/>
        <v>201510</v>
      </c>
      <c r="S28">
        <v>101.92911284893501</v>
      </c>
      <c r="T28">
        <v>201112</v>
      </c>
      <c r="U28">
        <f t="shared" si="0"/>
        <v>91.306713734603505</v>
      </c>
      <c r="V28" s="10">
        <f t="shared" si="9"/>
        <v>5.7427320809200377E-2</v>
      </c>
      <c r="W28" s="40">
        <f t="shared" si="4"/>
        <v>5.5910260097248525E-2</v>
      </c>
    </row>
    <row r="29" spans="1:23">
      <c r="A29">
        <v>201201</v>
      </c>
      <c r="B29" s="41">
        <f t="shared" si="5"/>
        <v>0.68512936726449813</v>
      </c>
      <c r="C29" s="41">
        <f t="shared" si="6"/>
        <v>-0.24484841812127722</v>
      </c>
      <c r="D29" s="41">
        <f t="shared" si="7"/>
        <v>-0.79117695641228136</v>
      </c>
      <c r="G29">
        <v>201201</v>
      </c>
      <c r="I29" s="40">
        <f>(I28+I30)/2</f>
        <v>10.085000000000001</v>
      </c>
      <c r="J29" s="40">
        <f t="shared" si="2"/>
        <v>0.68512936726449813</v>
      </c>
      <c r="L29">
        <v>201201</v>
      </c>
      <c r="M29">
        <v>4.5</v>
      </c>
      <c r="N29" s="10">
        <f t="shared" si="8"/>
        <v>-8.1632653061224553E-2</v>
      </c>
      <c r="O29" s="40">
        <f t="shared" si="3"/>
        <v>-0.24484841812127722</v>
      </c>
      <c r="P29" s="40"/>
      <c r="Q29" t="s">
        <v>118</v>
      </c>
      <c r="R29">
        <f t="shared" si="1"/>
        <v>201601</v>
      </c>
      <c r="S29">
        <v>104.319301191675</v>
      </c>
      <c r="T29">
        <v>201201</v>
      </c>
      <c r="U29">
        <f t="shared" si="0"/>
        <v>90.250956614189903</v>
      </c>
      <c r="V29" s="10">
        <f t="shared" si="9"/>
        <v>1.3645556079897451E-2</v>
      </c>
      <c r="W29" s="40">
        <f t="shared" si="4"/>
        <v>-0.79117695641228136</v>
      </c>
    </row>
    <row r="30" spans="1:23">
      <c r="A30">
        <v>201202</v>
      </c>
      <c r="B30" s="41">
        <f t="shared" si="5"/>
        <v>0.31870105463896281</v>
      </c>
      <c r="C30" s="41">
        <f t="shared" si="6"/>
        <v>-0.6217584858284162</v>
      </c>
      <c r="D30" s="41">
        <f t="shared" si="7"/>
        <v>-0.79117695641228136</v>
      </c>
      <c r="G30">
        <v>201202</v>
      </c>
      <c r="I30" s="40">
        <v>8.9</v>
      </c>
      <c r="J30" s="40">
        <f t="shared" si="2"/>
        <v>0.31870105463896281</v>
      </c>
      <c r="L30">
        <v>201202</v>
      </c>
      <c r="M30">
        <v>3.2</v>
      </c>
      <c r="N30" s="10">
        <f t="shared" si="8"/>
        <v>-0.34693877551020408</v>
      </c>
      <c r="O30" s="40">
        <f t="shared" si="3"/>
        <v>-0.6217584858284162</v>
      </c>
      <c r="P30" s="40"/>
      <c r="Q30" t="s">
        <v>119</v>
      </c>
      <c r="R30">
        <f t="shared" si="1"/>
        <v>201604</v>
      </c>
      <c r="S30">
        <v>108.99772866685301</v>
      </c>
      <c r="T30">
        <v>201202</v>
      </c>
      <c r="U30">
        <f t="shared" si="0"/>
        <v>90.250956614189903</v>
      </c>
      <c r="V30" s="10">
        <f t="shared" si="9"/>
        <v>1.3645556079897451E-2</v>
      </c>
      <c r="W30" s="40">
        <f t="shared" si="4"/>
        <v>-0.79117695641228136</v>
      </c>
    </row>
    <row r="31" spans="1:23">
      <c r="A31">
        <v>201203</v>
      </c>
      <c r="B31" s="41">
        <f t="shared" si="5"/>
        <v>0.36199216330358264</v>
      </c>
      <c r="C31" s="41">
        <f t="shared" si="6"/>
        <v>-0.60242976440753737</v>
      </c>
      <c r="D31" s="41">
        <f t="shared" si="7"/>
        <v>-0.79117695641228136</v>
      </c>
      <c r="G31">
        <v>201203</v>
      </c>
      <c r="I31" s="40">
        <v>9.0399999999999991</v>
      </c>
      <c r="J31" s="40">
        <f t="shared" si="2"/>
        <v>0.36199216330358264</v>
      </c>
      <c r="L31">
        <v>201203</v>
      </c>
      <c r="M31">
        <v>3.6</v>
      </c>
      <c r="N31" s="10">
        <f t="shared" si="8"/>
        <v>-0.33333333333333337</v>
      </c>
      <c r="O31" s="40">
        <f t="shared" si="3"/>
        <v>-0.60242976440753737</v>
      </c>
      <c r="P31" s="40"/>
      <c r="Q31" t="s">
        <v>120</v>
      </c>
      <c r="R31">
        <f t="shared" si="1"/>
        <v>201607</v>
      </c>
      <c r="S31">
        <v>114.83792192756999</v>
      </c>
      <c r="T31">
        <v>201203</v>
      </c>
      <c r="U31">
        <f t="shared" si="0"/>
        <v>90.250956614189903</v>
      </c>
      <c r="V31" s="10">
        <f t="shared" si="9"/>
        <v>1.3645556079897451E-2</v>
      </c>
      <c r="W31" s="40">
        <f t="shared" si="4"/>
        <v>-0.79117695641228136</v>
      </c>
    </row>
    <row r="32" spans="1:23">
      <c r="A32">
        <v>201204</v>
      </c>
      <c r="B32" s="41">
        <f t="shared" si="5"/>
        <v>0.38363771763589283</v>
      </c>
      <c r="C32" s="41">
        <f t="shared" si="6"/>
        <v>-0.63816966439331335</v>
      </c>
      <c r="D32" s="41">
        <f t="shared" si="7"/>
        <v>-1.4102058842060547</v>
      </c>
      <c r="G32">
        <v>201204</v>
      </c>
      <c r="I32" s="40">
        <v>9.11</v>
      </c>
      <c r="J32" s="40">
        <f t="shared" si="2"/>
        <v>0.38363771763589283</v>
      </c>
      <c r="L32">
        <v>201204</v>
      </c>
      <c r="M32">
        <v>3.4</v>
      </c>
      <c r="N32" s="10">
        <f t="shared" si="8"/>
        <v>-0.35849056603773582</v>
      </c>
      <c r="O32" s="40">
        <f t="shared" si="3"/>
        <v>-0.63816966439331335</v>
      </c>
      <c r="P32" s="40"/>
      <c r="Q32" t="s">
        <v>121</v>
      </c>
      <c r="R32">
        <f t="shared" si="1"/>
        <v>201610</v>
      </c>
      <c r="S32">
        <v>120.762952266505</v>
      </c>
      <c r="T32">
        <v>201204</v>
      </c>
      <c r="U32">
        <f t="shared" si="0"/>
        <v>89.272717159890405</v>
      </c>
      <c r="V32" s="10">
        <f t="shared" si="9"/>
        <v>-1.8348999320165926E-2</v>
      </c>
      <c r="W32" s="40">
        <f t="shared" si="4"/>
        <v>-1.4102058842060547</v>
      </c>
    </row>
    <row r="33" spans="1:23">
      <c r="A33">
        <v>201205</v>
      </c>
      <c r="B33" s="41">
        <f t="shared" si="5"/>
        <v>0.2073810609299391</v>
      </c>
      <c r="C33" s="41">
        <f t="shared" si="6"/>
        <v>-0.77463110070264041</v>
      </c>
      <c r="D33" s="41">
        <f t="shared" si="7"/>
        <v>-1.4102058842060547</v>
      </c>
      <c r="G33">
        <v>201205</v>
      </c>
      <c r="I33" s="40">
        <v>8.5399999999999991</v>
      </c>
      <c r="J33" s="40">
        <f t="shared" si="2"/>
        <v>0.2073810609299391</v>
      </c>
      <c r="L33">
        <v>201205</v>
      </c>
      <c r="M33">
        <v>3</v>
      </c>
      <c r="N33" s="10">
        <f t="shared" si="8"/>
        <v>-0.45454545454545453</v>
      </c>
      <c r="O33" s="40">
        <f t="shared" si="3"/>
        <v>-0.77463110070264041</v>
      </c>
      <c r="P33" s="40"/>
      <c r="Q33" t="s">
        <v>122</v>
      </c>
      <c r="R33">
        <f t="shared" si="1"/>
        <v>201701</v>
      </c>
      <c r="S33">
        <v>123.563684199408</v>
      </c>
      <c r="T33">
        <v>201205</v>
      </c>
      <c r="U33">
        <f t="shared" si="0"/>
        <v>89.272717159890405</v>
      </c>
      <c r="V33" s="10">
        <f t="shared" si="9"/>
        <v>-1.8348999320165926E-2</v>
      </c>
      <c r="W33" s="40">
        <f t="shared" si="4"/>
        <v>-1.4102058842060547</v>
      </c>
    </row>
    <row r="34" spans="1:23">
      <c r="A34">
        <v>201206</v>
      </c>
      <c r="B34" s="41">
        <f t="shared" si="5"/>
        <v>-0.25645224619099122</v>
      </c>
      <c r="C34" s="41">
        <f t="shared" si="6"/>
        <v>-1.0611848868812108</v>
      </c>
      <c r="D34" s="41">
        <f t="shared" si="7"/>
        <v>-1.4102058842060547</v>
      </c>
      <c r="G34">
        <v>201206</v>
      </c>
      <c r="I34" s="40">
        <v>7.04</v>
      </c>
      <c r="J34" s="40">
        <f t="shared" si="2"/>
        <v>-0.25645224619099122</v>
      </c>
      <c r="L34">
        <v>201206</v>
      </c>
      <c r="M34">
        <v>2.2000000000000002</v>
      </c>
      <c r="N34" s="10">
        <f t="shared" si="8"/>
        <v>-0.65625</v>
      </c>
      <c r="O34" s="40">
        <f t="shared" si="3"/>
        <v>-1.0611848868812108</v>
      </c>
      <c r="P34" s="40"/>
      <c r="Q34" t="s">
        <v>123</v>
      </c>
      <c r="R34">
        <f t="shared" si="1"/>
        <v>201704</v>
      </c>
      <c r="S34">
        <v>126.336533529539</v>
      </c>
      <c r="T34">
        <v>201206</v>
      </c>
      <c r="U34">
        <f t="shared" si="0"/>
        <v>89.272717159890405</v>
      </c>
      <c r="V34" s="10">
        <f t="shared" si="9"/>
        <v>-1.8348999320165926E-2</v>
      </c>
      <c r="W34" s="40">
        <f t="shared" si="4"/>
        <v>-1.4102058842060547</v>
      </c>
    </row>
    <row r="35" spans="1:23">
      <c r="A35">
        <v>201207</v>
      </c>
      <c r="B35" s="41">
        <f t="shared" si="5"/>
        <v>-0.67081000055235585</v>
      </c>
      <c r="C35" s="41">
        <f t="shared" si="6"/>
        <v>-1.1561232918794846</v>
      </c>
      <c r="D35" s="41">
        <f t="shared" si="7"/>
        <v>-1.4710735003317226</v>
      </c>
      <c r="G35">
        <v>201207</v>
      </c>
      <c r="I35" s="40">
        <v>5.7</v>
      </c>
      <c r="J35" s="40">
        <f t="shared" si="2"/>
        <v>-0.67081000055235585</v>
      </c>
      <c r="L35">
        <v>201207</v>
      </c>
      <c r="M35">
        <v>1.8</v>
      </c>
      <c r="N35" s="10">
        <f t="shared" si="8"/>
        <v>-0.72307692307692306</v>
      </c>
      <c r="O35" s="40">
        <f t="shared" si="3"/>
        <v>-1.1561232918794846</v>
      </c>
      <c r="P35" s="40"/>
      <c r="Q35" t="s">
        <v>124</v>
      </c>
      <c r="R35">
        <f t="shared" si="1"/>
        <v>201707</v>
      </c>
      <c r="S35">
        <v>128.18955983907099</v>
      </c>
      <c r="T35">
        <v>201207</v>
      </c>
      <c r="U35">
        <f t="shared" si="0"/>
        <v>89.813008211759794</v>
      </c>
      <c r="V35" s="10">
        <f t="shared" si="9"/>
        <v>-2.1494946510619763E-2</v>
      </c>
      <c r="W35" s="40">
        <f t="shared" si="4"/>
        <v>-1.4710735003317226</v>
      </c>
    </row>
    <row r="36" spans="1:23">
      <c r="A36">
        <v>201208</v>
      </c>
      <c r="B36" s="41">
        <f t="shared" si="5"/>
        <v>-0.76666888402401501</v>
      </c>
      <c r="C36" s="41">
        <f t="shared" si="6"/>
        <v>-1.0912593642129917</v>
      </c>
      <c r="D36" s="41">
        <f t="shared" si="7"/>
        <v>-1.4710735003317226</v>
      </c>
      <c r="G36">
        <v>201208</v>
      </c>
      <c r="I36" s="40">
        <v>5.39</v>
      </c>
      <c r="J36" s="40">
        <f t="shared" si="2"/>
        <v>-0.76666888402401501</v>
      </c>
      <c r="L36">
        <v>201208</v>
      </c>
      <c r="M36">
        <v>2</v>
      </c>
      <c r="N36" s="10">
        <f t="shared" si="8"/>
        <v>-0.67741935483870974</v>
      </c>
      <c r="O36" s="40">
        <f t="shared" si="3"/>
        <v>-1.0912593642129917</v>
      </c>
      <c r="P36" s="40"/>
      <c r="Q36" t="s">
        <v>125</v>
      </c>
      <c r="R36">
        <f t="shared" si="1"/>
        <v>201710</v>
      </c>
      <c r="S36">
        <v>129.86740602214201</v>
      </c>
      <c r="T36">
        <v>201208</v>
      </c>
      <c r="U36">
        <f t="shared" si="0"/>
        <v>89.813008211759794</v>
      </c>
      <c r="V36" s="10">
        <f t="shared" si="9"/>
        <v>-2.1494946510619763E-2</v>
      </c>
      <c r="W36" s="40">
        <f t="shared" si="4"/>
        <v>-1.4710735003317226</v>
      </c>
    </row>
    <row r="37" spans="1:23">
      <c r="A37">
        <v>201209</v>
      </c>
      <c r="B37" s="41">
        <f t="shared" si="5"/>
        <v>-0.49764556589387521</v>
      </c>
      <c r="C37" s="41">
        <f t="shared" si="6"/>
        <v>-1.1070361392067125</v>
      </c>
      <c r="D37" s="41">
        <f t="shared" si="7"/>
        <v>-1.4710735003317226</v>
      </c>
      <c r="G37">
        <v>201209</v>
      </c>
      <c r="I37" s="40">
        <v>6.26</v>
      </c>
      <c r="J37" s="40">
        <f t="shared" si="2"/>
        <v>-0.49764556589387521</v>
      </c>
      <c r="L37">
        <v>201209</v>
      </c>
      <c r="M37">
        <v>1.9</v>
      </c>
      <c r="N37" s="10">
        <f t="shared" si="8"/>
        <v>-0.6885245901639343</v>
      </c>
      <c r="O37" s="40">
        <f t="shared" si="3"/>
        <v>-1.1070361392067125</v>
      </c>
      <c r="P37" s="40"/>
      <c r="Q37" t="s">
        <v>126</v>
      </c>
      <c r="R37">
        <f t="shared" si="1"/>
        <v>201801</v>
      </c>
      <c r="S37">
        <v>131.83999542612099</v>
      </c>
      <c r="T37">
        <v>201209</v>
      </c>
      <c r="U37">
        <f t="shared" ref="U37:U68" si="10">IFERROR(VLOOKUP(T37,R:S,2,0),U36)</f>
        <v>89.813008211759794</v>
      </c>
      <c r="V37" s="10">
        <f t="shared" si="9"/>
        <v>-2.1494946510619763E-2</v>
      </c>
      <c r="W37" s="40">
        <f t="shared" si="4"/>
        <v>-1.4710735003317226</v>
      </c>
    </row>
    <row r="38" spans="1:23">
      <c r="A38">
        <v>201210</v>
      </c>
      <c r="B38" s="41">
        <f t="shared" si="5"/>
        <v>-0.3523111296626501</v>
      </c>
      <c r="C38" s="41">
        <f t="shared" si="6"/>
        <v>-1.1104237064780917</v>
      </c>
      <c r="D38" s="41">
        <f t="shared" si="7"/>
        <v>-1.1861117270308537</v>
      </c>
      <c r="G38">
        <v>201210</v>
      </c>
      <c r="I38" s="40">
        <v>6.73</v>
      </c>
      <c r="J38" s="40">
        <f t="shared" si="2"/>
        <v>-0.3523111296626501</v>
      </c>
      <c r="L38">
        <v>201210</v>
      </c>
      <c r="M38">
        <v>1.7</v>
      </c>
      <c r="N38" s="10">
        <f t="shared" si="8"/>
        <v>-0.69090909090909092</v>
      </c>
      <c r="O38" s="40">
        <f t="shared" si="3"/>
        <v>-1.1104237064780917</v>
      </c>
      <c r="P38" s="40"/>
      <c r="Q38" t="s">
        <v>127</v>
      </c>
      <c r="R38">
        <f t="shared" si="1"/>
        <v>201804</v>
      </c>
      <c r="S38">
        <v>133.597875566445</v>
      </c>
      <c r="T38">
        <v>201210</v>
      </c>
      <c r="U38">
        <f t="shared" si="10"/>
        <v>90.688870747835296</v>
      </c>
      <c r="V38" s="10">
        <f t="shared" si="9"/>
        <v>-6.7666764194806309E-3</v>
      </c>
      <c r="W38" s="40">
        <f t="shared" si="4"/>
        <v>-1.1861117270308537</v>
      </c>
    </row>
    <row r="39" spans="1:23">
      <c r="A39">
        <v>201211</v>
      </c>
      <c r="B39" s="41">
        <f t="shared" si="5"/>
        <v>-6.7826701295146008E-2</v>
      </c>
      <c r="C39" s="41">
        <f t="shared" si="6"/>
        <v>-0.87303186429984247</v>
      </c>
      <c r="D39" s="41">
        <f t="shared" si="7"/>
        <v>-1.1861117270308537</v>
      </c>
      <c r="G39">
        <v>201211</v>
      </c>
      <c r="I39" s="40">
        <v>7.65</v>
      </c>
      <c r="J39" s="40">
        <f t="shared" si="2"/>
        <v>-6.7826701295146008E-2</v>
      </c>
      <c r="L39">
        <v>201211</v>
      </c>
      <c r="M39">
        <v>2</v>
      </c>
      <c r="N39" s="10">
        <f t="shared" si="8"/>
        <v>-0.52380952380952384</v>
      </c>
      <c r="O39" s="40">
        <f t="shared" si="3"/>
        <v>-0.87303186429984247</v>
      </c>
      <c r="P39" s="40"/>
      <c r="Q39" t="s">
        <v>128</v>
      </c>
      <c r="R39">
        <f t="shared" si="1"/>
        <v>201807</v>
      </c>
      <c r="S39">
        <v>135.009310664038</v>
      </c>
      <c r="T39">
        <v>201211</v>
      </c>
      <c r="U39">
        <f t="shared" si="10"/>
        <v>90.688870747835296</v>
      </c>
      <c r="V39" s="10">
        <f t="shared" si="9"/>
        <v>-6.7666764194806309E-3</v>
      </c>
      <c r="W39" s="40">
        <f t="shared" si="4"/>
        <v>-1.1861117270308537</v>
      </c>
    </row>
    <row r="40" spans="1:23">
      <c r="A40">
        <v>201212</v>
      </c>
      <c r="B40" s="41">
        <f t="shared" si="5"/>
        <v>-3.3812258772944602E-2</v>
      </c>
      <c r="C40" s="41">
        <f t="shared" si="6"/>
        <v>-0.68328039181438449</v>
      </c>
      <c r="D40" s="41">
        <f t="shared" si="7"/>
        <v>-1.1861117270308537</v>
      </c>
      <c r="G40">
        <v>201212</v>
      </c>
      <c r="I40" s="40">
        <v>7.76</v>
      </c>
      <c r="J40" s="40">
        <f t="shared" si="2"/>
        <v>-3.3812258772944602E-2</v>
      </c>
      <c r="L40">
        <v>201212</v>
      </c>
      <c r="M40">
        <v>2.5</v>
      </c>
      <c r="N40" s="10">
        <f t="shared" si="8"/>
        <v>-0.39024390243902435</v>
      </c>
      <c r="O40" s="40">
        <f t="shared" si="3"/>
        <v>-0.68328039181438449</v>
      </c>
      <c r="P40" s="40"/>
      <c r="Q40" t="s">
        <v>129</v>
      </c>
      <c r="R40">
        <f t="shared" si="1"/>
        <v>201810</v>
      </c>
      <c r="S40">
        <v>136.62453738797299</v>
      </c>
      <c r="T40">
        <v>201212</v>
      </c>
      <c r="U40">
        <f t="shared" si="10"/>
        <v>90.688870747835296</v>
      </c>
      <c r="V40" s="10">
        <f t="shared" si="9"/>
        <v>-6.7666764194806309E-3</v>
      </c>
      <c r="W40" s="40">
        <f t="shared" si="4"/>
        <v>-1.1861117270308537</v>
      </c>
    </row>
    <row r="41" spans="1:23">
      <c r="A41">
        <v>201301</v>
      </c>
      <c r="B41" s="41">
        <f t="shared" si="5"/>
        <v>-0.14977058555317727</v>
      </c>
      <c r="C41" s="41">
        <f t="shared" si="6"/>
        <v>-0.91813221428189329</v>
      </c>
      <c r="D41" s="41">
        <f t="shared" si="7"/>
        <v>-0.5609417601668294</v>
      </c>
      <c r="G41">
        <v>201301</v>
      </c>
      <c r="I41" s="40">
        <f>(I40+I42)/2</f>
        <v>7.3849999999999998</v>
      </c>
      <c r="J41" s="40">
        <f t="shared" si="2"/>
        <v>-0.14977058555317727</v>
      </c>
      <c r="L41">
        <v>201301</v>
      </c>
      <c r="M41">
        <v>2</v>
      </c>
      <c r="N41" s="10">
        <f t="shared" si="8"/>
        <v>-0.55555555555555558</v>
      </c>
      <c r="O41" s="40">
        <f t="shared" si="3"/>
        <v>-0.91813221428189329</v>
      </c>
      <c r="P41" s="40"/>
      <c r="Q41" t="s">
        <v>130</v>
      </c>
      <c r="R41">
        <f t="shared" si="1"/>
        <v>201901</v>
      </c>
      <c r="S41">
        <v>137.93648210063699</v>
      </c>
      <c r="T41">
        <v>201301</v>
      </c>
      <c r="U41">
        <f t="shared" si="10"/>
        <v>92.556442483984597</v>
      </c>
      <c r="V41" s="10">
        <f t="shared" si="9"/>
        <v>2.5545279033997618E-2</v>
      </c>
      <c r="W41" s="40">
        <f t="shared" si="4"/>
        <v>-0.5609417601668294</v>
      </c>
    </row>
    <row r="42" spans="1:23">
      <c r="A42">
        <v>201302</v>
      </c>
      <c r="B42" s="41">
        <f t="shared" si="5"/>
        <v>-0.26572891233340989</v>
      </c>
      <c r="C42" s="41">
        <f t="shared" si="6"/>
        <v>-0.12887608959600352</v>
      </c>
      <c r="D42" s="41">
        <f t="shared" si="7"/>
        <v>-0.5609417601668294</v>
      </c>
      <c r="G42">
        <v>201302</v>
      </c>
      <c r="I42" s="40">
        <v>7.01</v>
      </c>
      <c r="J42" s="40">
        <f t="shared" si="2"/>
        <v>-0.26572891233340989</v>
      </c>
      <c r="L42">
        <v>201302</v>
      </c>
      <c r="M42">
        <v>3.2</v>
      </c>
      <c r="N42" s="10">
        <f t="shared" si="8"/>
        <v>0</v>
      </c>
      <c r="O42" s="40">
        <f t="shared" si="3"/>
        <v>-0.12887608959600352</v>
      </c>
      <c r="P42" s="40"/>
      <c r="Q42" t="s">
        <v>131</v>
      </c>
      <c r="R42">
        <f t="shared" si="1"/>
        <v>201904</v>
      </c>
      <c r="S42">
        <v>139.00411406000001</v>
      </c>
      <c r="T42">
        <v>201302</v>
      </c>
      <c r="U42">
        <f t="shared" si="10"/>
        <v>92.556442483984597</v>
      </c>
      <c r="V42" s="10">
        <f t="shared" si="9"/>
        <v>2.5545279033997618E-2</v>
      </c>
      <c r="W42" s="40">
        <f t="shared" si="4"/>
        <v>-0.5609417601668294</v>
      </c>
    </row>
    <row r="43" spans="1:23">
      <c r="A43">
        <v>201303</v>
      </c>
      <c r="B43" s="41">
        <f t="shared" si="5"/>
        <v>-0.48527667770398369</v>
      </c>
      <c r="C43" s="41">
        <f t="shared" si="6"/>
        <v>-0.72081818311042078</v>
      </c>
      <c r="D43" s="41">
        <f t="shared" si="7"/>
        <v>-0.5609417601668294</v>
      </c>
      <c r="G43">
        <v>201303</v>
      </c>
      <c r="I43" s="40">
        <v>6.3</v>
      </c>
      <c r="J43" s="40">
        <f t="shared" si="2"/>
        <v>-0.48527667770398369</v>
      </c>
      <c r="L43">
        <v>201303</v>
      </c>
      <c r="M43">
        <v>2.1</v>
      </c>
      <c r="N43" s="10">
        <f t="shared" si="8"/>
        <v>-0.41666666666666663</v>
      </c>
      <c r="O43" s="40">
        <f t="shared" si="3"/>
        <v>-0.72081818311042078</v>
      </c>
      <c r="P43" s="40"/>
      <c r="Q43" t="s">
        <v>132</v>
      </c>
      <c r="R43">
        <f t="shared" si="1"/>
        <v>201907</v>
      </c>
      <c r="S43">
        <v>140.00393817358801</v>
      </c>
      <c r="T43">
        <v>201303</v>
      </c>
      <c r="U43">
        <f t="shared" si="10"/>
        <v>92.556442483984597</v>
      </c>
      <c r="V43" s="10">
        <f t="shared" si="9"/>
        <v>2.5545279033997618E-2</v>
      </c>
      <c r="W43" s="40">
        <f t="shared" si="4"/>
        <v>-0.5609417601668294</v>
      </c>
    </row>
    <row r="44" spans="1:23">
      <c r="A44">
        <v>201304</v>
      </c>
      <c r="B44" s="41">
        <f t="shared" si="5"/>
        <v>-0.72337777535939463</v>
      </c>
      <c r="C44" s="41">
        <f t="shared" si="6"/>
        <v>-0.54671756737088628</v>
      </c>
      <c r="D44" s="41">
        <f t="shared" si="7"/>
        <v>0.21459456542300392</v>
      </c>
      <c r="G44">
        <v>201304</v>
      </c>
      <c r="I44" s="40">
        <v>5.53</v>
      </c>
      <c r="J44" s="40">
        <f t="shared" si="2"/>
        <v>-0.72337777535939463</v>
      </c>
      <c r="L44">
        <v>201304</v>
      </c>
      <c r="M44">
        <v>2.4</v>
      </c>
      <c r="N44" s="10">
        <f t="shared" si="8"/>
        <v>-0.29411764705882354</v>
      </c>
      <c r="O44" s="40">
        <f t="shared" si="3"/>
        <v>-0.54671756737088628</v>
      </c>
      <c r="P44" s="40"/>
      <c r="Q44" t="s">
        <v>133</v>
      </c>
      <c r="R44">
        <f t="shared" si="1"/>
        <v>201910</v>
      </c>
      <c r="S44">
        <v>141.06796157577901</v>
      </c>
      <c r="T44">
        <v>201304</v>
      </c>
      <c r="U44">
        <f t="shared" si="10"/>
        <v>95.131590130803303</v>
      </c>
      <c r="V44" s="10">
        <f t="shared" si="9"/>
        <v>6.5628930733893337E-2</v>
      </c>
      <c r="W44" s="40">
        <f t="shared" si="4"/>
        <v>0.21459456542300392</v>
      </c>
    </row>
    <row r="45" spans="1:23">
      <c r="A45">
        <v>201305</v>
      </c>
      <c r="B45" s="41">
        <f t="shared" si="5"/>
        <v>-0.76666888402401501</v>
      </c>
      <c r="C45" s="41">
        <f t="shared" si="6"/>
        <v>-0.55507439692638394</v>
      </c>
      <c r="D45" s="41">
        <f t="shared" si="7"/>
        <v>0.21459456542300392</v>
      </c>
      <c r="G45">
        <v>201305</v>
      </c>
      <c r="I45" s="40">
        <v>5.39</v>
      </c>
      <c r="J45" s="40">
        <f t="shared" si="2"/>
        <v>-0.76666888402401501</v>
      </c>
      <c r="L45">
        <v>201305</v>
      </c>
      <c r="M45">
        <v>2.1</v>
      </c>
      <c r="N45" s="10">
        <f t="shared" si="8"/>
        <v>-0.3</v>
      </c>
      <c r="O45" s="40">
        <f t="shared" si="3"/>
        <v>-0.55507439692638394</v>
      </c>
      <c r="P45" s="40"/>
      <c r="Q45" t="s">
        <v>134</v>
      </c>
      <c r="R45">
        <f t="shared" si="1"/>
        <v>202001</v>
      </c>
      <c r="S45">
        <v>142.217085845551</v>
      </c>
      <c r="T45">
        <v>201305</v>
      </c>
      <c r="U45">
        <f t="shared" si="10"/>
        <v>95.131590130803303</v>
      </c>
      <c r="V45" s="10">
        <f t="shared" si="9"/>
        <v>6.5628930733893337E-2</v>
      </c>
      <c r="W45" s="40">
        <f t="shared" si="4"/>
        <v>0.21459456542300392</v>
      </c>
    </row>
    <row r="46" spans="1:23">
      <c r="A46">
        <v>201306</v>
      </c>
      <c r="B46" s="41">
        <f t="shared" si="5"/>
        <v>-0.32138890918792151</v>
      </c>
      <c r="C46" s="41">
        <f t="shared" si="6"/>
        <v>0.19400141595731493</v>
      </c>
      <c r="D46" s="41">
        <f t="shared" si="7"/>
        <v>0.21459456542300392</v>
      </c>
      <c r="G46">
        <v>201306</v>
      </c>
      <c r="I46" s="40">
        <v>6.83</v>
      </c>
      <c r="J46" s="40">
        <f t="shared" si="2"/>
        <v>-0.32138890918792151</v>
      </c>
      <c r="L46">
        <v>201306</v>
      </c>
      <c r="M46">
        <v>2.7</v>
      </c>
      <c r="N46" s="10">
        <f t="shared" si="8"/>
        <v>0.22727272727272727</v>
      </c>
      <c r="O46" s="40">
        <f t="shared" si="3"/>
        <v>0.19400141595731493</v>
      </c>
      <c r="P46" s="40"/>
      <c r="Q46" t="s">
        <v>135</v>
      </c>
      <c r="R46">
        <f t="shared" si="1"/>
        <v>202004</v>
      </c>
      <c r="S46">
        <v>143.535419574939</v>
      </c>
      <c r="T46">
        <v>201306</v>
      </c>
      <c r="U46">
        <f t="shared" si="10"/>
        <v>95.131590130803303</v>
      </c>
      <c r="V46" s="10">
        <f t="shared" si="9"/>
        <v>6.5628930733893337E-2</v>
      </c>
      <c r="W46" s="40">
        <f t="shared" si="4"/>
        <v>0.21459456542300392</v>
      </c>
    </row>
    <row r="47" spans="1:23">
      <c r="A47">
        <v>201307</v>
      </c>
      <c r="B47" s="41">
        <f t="shared" si="5"/>
        <v>0.18264328455015669</v>
      </c>
      <c r="C47" s="41">
        <f t="shared" si="6"/>
        <v>0.58145442262129732</v>
      </c>
      <c r="D47" s="41">
        <f t="shared" si="7"/>
        <v>0.62495084897150033</v>
      </c>
      <c r="G47">
        <v>201307</v>
      </c>
      <c r="I47" s="40">
        <v>8.4600000000000009</v>
      </c>
      <c r="J47" s="40">
        <f t="shared" si="2"/>
        <v>0.18264328455015669</v>
      </c>
      <c r="L47">
        <v>201307</v>
      </c>
      <c r="M47">
        <v>2.7</v>
      </c>
      <c r="N47" s="10">
        <f t="shared" si="8"/>
        <v>0.50000000000000011</v>
      </c>
      <c r="O47" s="40">
        <f t="shared" si="3"/>
        <v>0.58145442262129732</v>
      </c>
      <c r="P47" s="40"/>
      <c r="Q47" t="s">
        <v>136</v>
      </c>
      <c r="R47">
        <f t="shared" si="1"/>
        <v>202007</v>
      </c>
      <c r="S47">
        <v>145.53811337613499</v>
      </c>
      <c r="T47">
        <v>201307</v>
      </c>
      <c r="U47">
        <f t="shared" si="10"/>
        <v>97.612210449840404</v>
      </c>
      <c r="V47" s="10">
        <f t="shared" si="9"/>
        <v>8.6838225256766433E-2</v>
      </c>
      <c r="W47" s="40">
        <f t="shared" si="4"/>
        <v>0.62495084897150033</v>
      </c>
    </row>
    <row r="48" spans="1:23">
      <c r="A48">
        <v>201308</v>
      </c>
      <c r="B48" s="41">
        <f t="shared" si="5"/>
        <v>0.56298659638931936</v>
      </c>
      <c r="C48" s="41">
        <f t="shared" si="6"/>
        <v>0.29732221773437695</v>
      </c>
      <c r="D48" s="41">
        <f t="shared" si="7"/>
        <v>0.62495084897150033</v>
      </c>
      <c r="G48">
        <v>201308</v>
      </c>
      <c r="I48" s="40">
        <v>9.69</v>
      </c>
      <c r="J48" s="40">
        <f t="shared" si="2"/>
        <v>0.56298659638931936</v>
      </c>
      <c r="L48">
        <v>201308</v>
      </c>
      <c r="M48">
        <v>2.6</v>
      </c>
      <c r="N48" s="10">
        <f t="shared" si="8"/>
        <v>0.30000000000000004</v>
      </c>
      <c r="O48" s="40">
        <f t="shared" si="3"/>
        <v>0.29732221773437695</v>
      </c>
      <c r="P48" s="40"/>
      <c r="Q48" t="s">
        <v>137</v>
      </c>
      <c r="R48">
        <f t="shared" si="1"/>
        <v>202010</v>
      </c>
      <c r="S48">
        <v>147.01760325808499</v>
      </c>
      <c r="T48">
        <v>201308</v>
      </c>
      <c r="U48">
        <f t="shared" si="10"/>
        <v>97.612210449840404</v>
      </c>
      <c r="V48" s="10">
        <f t="shared" si="9"/>
        <v>8.6838225256766433E-2</v>
      </c>
      <c r="W48" s="40">
        <f t="shared" si="4"/>
        <v>0.62495084897150033</v>
      </c>
    </row>
    <row r="49" spans="1:23">
      <c r="A49">
        <v>201309</v>
      </c>
      <c r="B49" s="41">
        <f t="shared" si="5"/>
        <v>0.69904436647812607</v>
      </c>
      <c r="C49" s="41">
        <f t="shared" si="6"/>
        <v>0.76838350478374473</v>
      </c>
      <c r="D49" s="41">
        <f t="shared" si="7"/>
        <v>0.62495084897150033</v>
      </c>
      <c r="G49">
        <v>201309</v>
      </c>
      <c r="I49" s="40">
        <v>10.130000000000001</v>
      </c>
      <c r="J49" s="40">
        <f t="shared" si="2"/>
        <v>0.69904436647812607</v>
      </c>
      <c r="L49">
        <v>201309</v>
      </c>
      <c r="M49">
        <v>3.1</v>
      </c>
      <c r="N49" s="10">
        <f t="shared" si="8"/>
        <v>0.63157894736842113</v>
      </c>
      <c r="O49" s="40">
        <f t="shared" si="3"/>
        <v>0.76838350478374473</v>
      </c>
      <c r="P49" s="40"/>
      <c r="Q49" t="s">
        <v>138</v>
      </c>
      <c r="R49">
        <f t="shared" si="1"/>
        <v>202101</v>
      </c>
      <c r="S49">
        <v>148.679090155219</v>
      </c>
      <c r="T49">
        <v>201309</v>
      </c>
      <c r="U49">
        <f t="shared" si="10"/>
        <v>97.612210449840404</v>
      </c>
      <c r="V49" s="10">
        <f t="shared" si="9"/>
        <v>8.6838225256766433E-2</v>
      </c>
      <c r="W49" s="40">
        <f t="shared" si="4"/>
        <v>0.62495084897150033</v>
      </c>
    </row>
    <row r="50" spans="1:23">
      <c r="A50">
        <v>201310</v>
      </c>
      <c r="B50" s="41">
        <f t="shared" si="5"/>
        <v>0.64029214757614117</v>
      </c>
      <c r="C50" s="41">
        <f t="shared" si="6"/>
        <v>1.124648343728645</v>
      </c>
      <c r="D50" s="41">
        <f t="shared" si="7"/>
        <v>1.0730418000979163</v>
      </c>
      <c r="G50">
        <v>201310</v>
      </c>
      <c r="I50" s="40">
        <v>9.94</v>
      </c>
      <c r="J50" s="40">
        <f t="shared" si="2"/>
        <v>0.64029214757614117</v>
      </c>
      <c r="L50">
        <v>201310</v>
      </c>
      <c r="M50">
        <v>3.2</v>
      </c>
      <c r="N50" s="10">
        <f t="shared" si="8"/>
        <v>0.88235294117647078</v>
      </c>
      <c r="O50" s="40">
        <f t="shared" si="3"/>
        <v>1.124648343728645</v>
      </c>
      <c r="P50" s="40"/>
      <c r="Q50" t="s">
        <v>139</v>
      </c>
      <c r="R50">
        <f t="shared" si="1"/>
        <v>202104</v>
      </c>
      <c r="S50">
        <v>149.93810400226599</v>
      </c>
      <c r="T50">
        <v>201310</v>
      </c>
      <c r="U50">
        <f t="shared" si="10"/>
        <v>100.664450536283</v>
      </c>
      <c r="V50" s="10">
        <f t="shared" si="9"/>
        <v>0.10999783883278551</v>
      </c>
      <c r="W50" s="40">
        <f t="shared" si="4"/>
        <v>1.0730418000979163</v>
      </c>
    </row>
    <row r="51" spans="1:23">
      <c r="A51">
        <v>201311</v>
      </c>
      <c r="B51" s="41">
        <f t="shared" si="5"/>
        <v>0.28777883416423422</v>
      </c>
      <c r="C51" s="41">
        <f t="shared" si="6"/>
        <v>0.58145442262129721</v>
      </c>
      <c r="D51" s="41">
        <f t="shared" si="7"/>
        <v>1.0730418000979163</v>
      </c>
      <c r="G51">
        <v>201311</v>
      </c>
      <c r="I51" s="40">
        <v>8.8000000000000007</v>
      </c>
      <c r="J51" s="40">
        <f t="shared" si="2"/>
        <v>0.28777883416423422</v>
      </c>
      <c r="L51">
        <v>201311</v>
      </c>
      <c r="M51">
        <v>3</v>
      </c>
      <c r="N51" s="10">
        <f t="shared" si="8"/>
        <v>0.5</v>
      </c>
      <c r="O51" s="40">
        <f t="shared" si="3"/>
        <v>0.58145442262129721</v>
      </c>
      <c r="P51" s="40"/>
      <c r="Q51" t="s">
        <v>140</v>
      </c>
      <c r="R51">
        <f t="shared" si="1"/>
        <v>202107</v>
      </c>
      <c r="S51">
        <v>150.73561610146399</v>
      </c>
      <c r="T51">
        <v>201311</v>
      </c>
      <c r="U51">
        <f t="shared" si="10"/>
        <v>100.664450536283</v>
      </c>
      <c r="V51" s="10">
        <f t="shared" si="9"/>
        <v>0.10999783883278551</v>
      </c>
      <c r="W51" s="40">
        <f t="shared" si="4"/>
        <v>1.0730418000979163</v>
      </c>
    </row>
    <row r="52" spans="1:23">
      <c r="A52">
        <v>201312</v>
      </c>
      <c r="B52" s="41">
        <f t="shared" si="5"/>
        <v>0.34962327511369146</v>
      </c>
      <c r="C52" s="41">
        <f t="shared" si="6"/>
        <v>-0.12887608959600352</v>
      </c>
      <c r="D52" s="41">
        <f t="shared" si="7"/>
        <v>1.0730418000979163</v>
      </c>
      <c r="G52">
        <v>201312</v>
      </c>
      <c r="I52" s="40">
        <v>9</v>
      </c>
      <c r="J52" s="40">
        <f t="shared" si="2"/>
        <v>0.34962327511369146</v>
      </c>
      <c r="L52">
        <v>201312</v>
      </c>
      <c r="M52">
        <v>2.5</v>
      </c>
      <c r="N52" s="10">
        <f t="shared" si="8"/>
        <v>0</v>
      </c>
      <c r="O52" s="40">
        <f t="shared" si="3"/>
        <v>-0.12887608959600352</v>
      </c>
      <c r="P52" s="40"/>
      <c r="T52">
        <v>201312</v>
      </c>
      <c r="U52">
        <f t="shared" si="10"/>
        <v>100.664450536283</v>
      </c>
      <c r="V52" s="10">
        <f t="shared" si="9"/>
        <v>0.10999783883278551</v>
      </c>
      <c r="W52" s="40">
        <f t="shared" si="4"/>
        <v>1.0730418000979163</v>
      </c>
    </row>
    <row r="53" spans="1:23">
      <c r="A53">
        <v>201401</v>
      </c>
      <c r="B53" s="41">
        <f t="shared" si="5"/>
        <v>-0.24253724697736331</v>
      </c>
      <c r="C53" s="41">
        <f t="shared" si="6"/>
        <v>0.22628916651264683</v>
      </c>
      <c r="D53" s="41">
        <f t="shared" si="7"/>
        <v>1.0151499379162761</v>
      </c>
      <c r="G53">
        <v>201401</v>
      </c>
      <c r="I53" s="40">
        <f>(I52+I54)/2</f>
        <v>7.085</v>
      </c>
      <c r="J53" s="40">
        <f t="shared" si="2"/>
        <v>-0.24253724697736331</v>
      </c>
      <c r="L53">
        <v>201401</v>
      </c>
      <c r="M53">
        <v>2.5</v>
      </c>
      <c r="N53" s="10">
        <f t="shared" si="8"/>
        <v>0.25</v>
      </c>
      <c r="O53" s="40">
        <f t="shared" si="3"/>
        <v>0.22628916651264683</v>
      </c>
      <c r="P53" s="40"/>
      <c r="T53">
        <v>201401</v>
      </c>
      <c r="U53">
        <f t="shared" si="10"/>
        <v>102.460508818622</v>
      </c>
      <c r="V53" s="10">
        <f t="shared" si="9"/>
        <v>0.10700569370253341</v>
      </c>
      <c r="W53" s="40">
        <f t="shared" si="4"/>
        <v>1.0151499379162761</v>
      </c>
    </row>
    <row r="54" spans="1:23">
      <c r="A54">
        <v>201402</v>
      </c>
      <c r="B54" s="41">
        <f t="shared" si="5"/>
        <v>-0.83469776906841808</v>
      </c>
      <c r="C54" s="41">
        <f t="shared" si="6"/>
        <v>-0.66162397375897908</v>
      </c>
      <c r="D54" s="41">
        <f t="shared" si="7"/>
        <v>1.0151499379162761</v>
      </c>
      <c r="G54">
        <v>201402</v>
      </c>
      <c r="I54" s="40">
        <v>5.17</v>
      </c>
      <c r="J54" s="40">
        <f t="shared" si="2"/>
        <v>-0.83469776906841808</v>
      </c>
      <c r="L54">
        <v>201402</v>
      </c>
      <c r="M54">
        <v>2</v>
      </c>
      <c r="N54" s="10">
        <f t="shared" si="8"/>
        <v>-0.37500000000000006</v>
      </c>
      <c r="O54" s="40">
        <f t="shared" si="3"/>
        <v>-0.66162397375897908</v>
      </c>
      <c r="P54" s="40"/>
      <c r="T54">
        <v>201402</v>
      </c>
      <c r="U54">
        <f t="shared" si="10"/>
        <v>102.460508818622</v>
      </c>
      <c r="V54" s="10">
        <f t="shared" si="9"/>
        <v>0.10700569370253341</v>
      </c>
      <c r="W54" s="40">
        <f t="shared" si="4"/>
        <v>1.0151499379162761</v>
      </c>
    </row>
    <row r="55" spans="1:23">
      <c r="A55">
        <v>201403</v>
      </c>
      <c r="B55" s="41">
        <f t="shared" si="5"/>
        <v>-0.58113556117564258</v>
      </c>
      <c r="C55" s="41">
        <f t="shared" si="6"/>
        <v>7.407548532322511E-2</v>
      </c>
      <c r="D55" s="41">
        <f t="shared" si="7"/>
        <v>1.0151499379162761</v>
      </c>
      <c r="G55">
        <v>201403</v>
      </c>
      <c r="I55" s="40">
        <v>5.99</v>
      </c>
      <c r="J55" s="40">
        <f t="shared" si="2"/>
        <v>-0.58113556117564258</v>
      </c>
      <c r="L55">
        <v>201403</v>
      </c>
      <c r="M55">
        <v>2.4</v>
      </c>
      <c r="N55" s="10">
        <f t="shared" si="8"/>
        <v>0.14285714285714277</v>
      </c>
      <c r="O55" s="40">
        <f t="shared" si="3"/>
        <v>7.407548532322511E-2</v>
      </c>
      <c r="P55" s="40"/>
      <c r="T55">
        <v>201403</v>
      </c>
      <c r="U55">
        <f t="shared" si="10"/>
        <v>102.460508818622</v>
      </c>
      <c r="V55" s="10">
        <f t="shared" si="9"/>
        <v>0.10700569370253341</v>
      </c>
      <c r="W55" s="40">
        <f t="shared" si="4"/>
        <v>1.0151499379162761</v>
      </c>
    </row>
    <row r="56" spans="1:23">
      <c r="A56">
        <v>201404</v>
      </c>
      <c r="B56" s="41">
        <f t="shared" si="5"/>
        <v>-0.51619889817871234</v>
      </c>
      <c r="C56" s="41">
        <f t="shared" si="6"/>
        <v>-0.48404134570465374</v>
      </c>
      <c r="D56" s="41">
        <f t="shared" si="7"/>
        <v>0.4577174440515272</v>
      </c>
      <c r="G56">
        <v>201404</v>
      </c>
      <c r="I56" s="40">
        <v>6.2</v>
      </c>
      <c r="J56" s="40">
        <f t="shared" si="2"/>
        <v>-0.51619889817871234</v>
      </c>
      <c r="L56">
        <v>201404</v>
      </c>
      <c r="M56">
        <v>1.8</v>
      </c>
      <c r="N56" s="10">
        <f t="shared" si="8"/>
        <v>-0.24999999999999994</v>
      </c>
      <c r="O56" s="40">
        <f t="shared" si="3"/>
        <v>-0.48404134570465374</v>
      </c>
      <c r="P56" s="40"/>
      <c r="T56">
        <v>201404</v>
      </c>
      <c r="U56">
        <f t="shared" si="10"/>
        <v>102.570381465742</v>
      </c>
      <c r="V56" s="10">
        <f t="shared" si="9"/>
        <v>7.8194754494385801E-2</v>
      </c>
      <c r="W56" s="40">
        <f t="shared" si="4"/>
        <v>0.4577174440515272</v>
      </c>
    </row>
    <row r="57" spans="1:23">
      <c r="A57">
        <v>201405</v>
      </c>
      <c r="B57" s="41">
        <f t="shared" si="5"/>
        <v>-0.36777223990001467</v>
      </c>
      <c r="C57" s="41">
        <f t="shared" si="6"/>
        <v>0.14172601029630144</v>
      </c>
      <c r="D57" s="41">
        <f t="shared" si="7"/>
        <v>0.4577174440515272</v>
      </c>
      <c r="G57">
        <v>201405</v>
      </c>
      <c r="I57" s="40">
        <v>6.68</v>
      </c>
      <c r="J57" s="40">
        <f t="shared" si="2"/>
        <v>-0.36777223990001467</v>
      </c>
      <c r="L57">
        <v>201405</v>
      </c>
      <c r="M57">
        <v>2.5</v>
      </c>
      <c r="N57" s="10">
        <f t="shared" si="8"/>
        <v>0.19047619047619044</v>
      </c>
      <c r="O57" s="40">
        <f t="shared" si="3"/>
        <v>0.14172601029630144</v>
      </c>
      <c r="P57" s="40"/>
      <c r="T57">
        <v>201405</v>
      </c>
      <c r="U57">
        <f t="shared" si="10"/>
        <v>102.570381465742</v>
      </c>
      <c r="V57" s="10">
        <f t="shared" si="9"/>
        <v>7.8194754494385801E-2</v>
      </c>
      <c r="W57" s="40">
        <f t="shared" si="4"/>
        <v>0.4577174440515272</v>
      </c>
    </row>
    <row r="58" spans="1:23">
      <c r="A58">
        <v>201406</v>
      </c>
      <c r="B58" s="41">
        <f t="shared" si="5"/>
        <v>-0.31211224304550278</v>
      </c>
      <c r="C58" s="41">
        <f t="shared" si="6"/>
        <v>-0.33934438951224094</v>
      </c>
      <c r="D58" s="41">
        <f t="shared" si="7"/>
        <v>0.4577174440515272</v>
      </c>
      <c r="G58">
        <v>201406</v>
      </c>
      <c r="I58" s="40">
        <v>6.86</v>
      </c>
      <c r="J58" s="40">
        <f t="shared" si="2"/>
        <v>-0.31211224304550278</v>
      </c>
      <c r="L58">
        <v>201406</v>
      </c>
      <c r="M58">
        <v>2.2999999999999998</v>
      </c>
      <c r="N58" s="10">
        <f t="shared" si="8"/>
        <v>-0.14814814814814828</v>
      </c>
      <c r="O58" s="40">
        <f t="shared" si="3"/>
        <v>-0.33934438951224094</v>
      </c>
      <c r="P58" s="40"/>
      <c r="T58">
        <v>201406</v>
      </c>
      <c r="U58">
        <f t="shared" si="10"/>
        <v>102.570381465742</v>
      </c>
      <c r="V58" s="10">
        <f t="shared" si="9"/>
        <v>7.8194754494385801E-2</v>
      </c>
      <c r="W58" s="40">
        <f t="shared" si="4"/>
        <v>0.4577174440515272</v>
      </c>
    </row>
    <row r="59" spans="1:23">
      <c r="A59">
        <v>201407</v>
      </c>
      <c r="B59" s="41">
        <f t="shared" si="5"/>
        <v>-0.49455334384640243</v>
      </c>
      <c r="C59" s="41">
        <f t="shared" si="6"/>
        <v>-0.33934438951224094</v>
      </c>
      <c r="D59" s="41">
        <f t="shared" si="7"/>
        <v>-0.47925229947302084</v>
      </c>
      <c r="G59">
        <v>201407</v>
      </c>
      <c r="I59" s="40">
        <v>6.27</v>
      </c>
      <c r="J59" s="40">
        <f t="shared" si="2"/>
        <v>-0.49455334384640243</v>
      </c>
      <c r="L59">
        <v>201407</v>
      </c>
      <c r="M59">
        <v>2.2999999999999998</v>
      </c>
      <c r="N59" s="10">
        <f t="shared" si="8"/>
        <v>-0.14814814814814828</v>
      </c>
      <c r="O59" s="40">
        <f t="shared" si="3"/>
        <v>-0.33934438951224094</v>
      </c>
      <c r="P59" s="40"/>
      <c r="T59">
        <v>201407</v>
      </c>
      <c r="U59">
        <f t="shared" si="10"/>
        <v>100.51787263012</v>
      </c>
      <c r="V59" s="10">
        <f t="shared" si="9"/>
        <v>2.976740478357175E-2</v>
      </c>
      <c r="W59" s="40">
        <f t="shared" si="4"/>
        <v>-0.47925229947302084</v>
      </c>
    </row>
    <row r="60" spans="1:23">
      <c r="A60">
        <v>201408</v>
      </c>
      <c r="B60" s="41">
        <f t="shared" si="5"/>
        <v>-0.53475223046354969</v>
      </c>
      <c r="C60" s="41">
        <f t="shared" si="6"/>
        <v>-0.45672094138860381</v>
      </c>
      <c r="D60" s="41">
        <f t="shared" si="7"/>
        <v>-0.47925229947302084</v>
      </c>
      <c r="G60">
        <v>201408</v>
      </c>
      <c r="I60" s="40">
        <v>6.14</v>
      </c>
      <c r="J60" s="40">
        <f t="shared" si="2"/>
        <v>-0.53475223046354969</v>
      </c>
      <c r="L60">
        <v>201408</v>
      </c>
      <c r="M60">
        <v>2</v>
      </c>
      <c r="N60" s="10">
        <f t="shared" si="8"/>
        <v>-0.23076923076923078</v>
      </c>
      <c r="O60" s="40">
        <f t="shared" si="3"/>
        <v>-0.45672094138860381</v>
      </c>
      <c r="P60" s="40"/>
      <c r="T60">
        <v>201408</v>
      </c>
      <c r="U60">
        <f t="shared" si="10"/>
        <v>100.51787263012</v>
      </c>
      <c r="V60" s="10">
        <f t="shared" si="9"/>
        <v>2.976740478357175E-2</v>
      </c>
      <c r="W60" s="40">
        <f t="shared" si="4"/>
        <v>-0.47925229947302084</v>
      </c>
    </row>
    <row r="61" spans="1:23">
      <c r="A61">
        <v>201409</v>
      </c>
      <c r="B61" s="41">
        <f t="shared" si="5"/>
        <v>-0.93983331868249564</v>
      </c>
      <c r="C61" s="41">
        <f t="shared" si="6"/>
        <v>-0.81629271432242345</v>
      </c>
      <c r="D61" s="41">
        <f t="shared" si="7"/>
        <v>-0.47925229947302084</v>
      </c>
      <c r="G61">
        <v>201409</v>
      </c>
      <c r="I61" s="40">
        <v>4.83</v>
      </c>
      <c r="J61" s="40">
        <f t="shared" si="2"/>
        <v>-0.93983331868249564</v>
      </c>
      <c r="L61">
        <v>201409</v>
      </c>
      <c r="M61">
        <v>1.6</v>
      </c>
      <c r="N61" s="10">
        <f t="shared" si="8"/>
        <v>-0.48387096774193544</v>
      </c>
      <c r="O61" s="40">
        <f t="shared" si="3"/>
        <v>-0.81629271432242345</v>
      </c>
      <c r="P61" s="40"/>
      <c r="T61">
        <v>201409</v>
      </c>
      <c r="U61">
        <f t="shared" si="10"/>
        <v>100.51787263012</v>
      </c>
      <c r="V61" s="10">
        <f t="shared" si="9"/>
        <v>2.976740478357175E-2</v>
      </c>
      <c r="W61" s="40">
        <f t="shared" si="4"/>
        <v>-0.47925229947302084</v>
      </c>
    </row>
    <row r="62" spans="1:23">
      <c r="A62">
        <v>201410</v>
      </c>
      <c r="B62" s="41">
        <f t="shared" si="5"/>
        <v>-1.0109544257743719</v>
      </c>
      <c r="C62" s="41">
        <f t="shared" si="6"/>
        <v>-0.83920660181330431</v>
      </c>
      <c r="D62" s="41">
        <f t="shared" si="7"/>
        <v>-1.3791270986619519</v>
      </c>
      <c r="G62">
        <v>201410</v>
      </c>
      <c r="I62" s="40">
        <v>4.5999999999999996</v>
      </c>
      <c r="J62" s="40">
        <f t="shared" si="2"/>
        <v>-1.0109544257743719</v>
      </c>
      <c r="L62">
        <v>201410</v>
      </c>
      <c r="M62">
        <v>1.6</v>
      </c>
      <c r="N62" s="10">
        <f t="shared" si="8"/>
        <v>-0.5</v>
      </c>
      <c r="O62" s="40">
        <f t="shared" si="3"/>
        <v>-0.83920660181330431</v>
      </c>
      <c r="P62" s="40"/>
      <c r="T62">
        <v>201410</v>
      </c>
      <c r="U62">
        <f t="shared" si="10"/>
        <v>98.979056845257105</v>
      </c>
      <c r="V62" s="10">
        <f t="shared" si="9"/>
        <v>-1.6742690016655074E-2</v>
      </c>
      <c r="W62" s="40">
        <f t="shared" si="4"/>
        <v>-1.3791270986619519</v>
      </c>
    </row>
    <row r="63" spans="1:23">
      <c r="A63">
        <v>201411</v>
      </c>
      <c r="B63" s="41">
        <f t="shared" si="5"/>
        <v>-1.0264155360117362</v>
      </c>
      <c r="C63" s="41">
        <f t="shared" si="6"/>
        <v>-0.88656196929445763</v>
      </c>
      <c r="D63" s="41">
        <f t="shared" si="7"/>
        <v>-1.3791270986619519</v>
      </c>
      <c r="G63">
        <v>201411</v>
      </c>
      <c r="I63" s="40">
        <v>4.55</v>
      </c>
      <c r="J63" s="40">
        <f t="shared" si="2"/>
        <v>-1.0264155360117362</v>
      </c>
      <c r="L63">
        <v>201411</v>
      </c>
      <c r="M63">
        <v>1.4</v>
      </c>
      <c r="N63" s="10">
        <f t="shared" si="8"/>
        <v>-0.53333333333333333</v>
      </c>
      <c r="O63" s="40">
        <f t="shared" si="3"/>
        <v>-0.88656196929445763</v>
      </c>
      <c r="P63" s="40"/>
      <c r="T63">
        <v>201411</v>
      </c>
      <c r="U63">
        <f t="shared" si="10"/>
        <v>98.979056845257105</v>
      </c>
      <c r="V63" s="10">
        <f t="shared" si="9"/>
        <v>-1.6742690016655074E-2</v>
      </c>
      <c r="W63" s="40">
        <f t="shared" si="4"/>
        <v>-1.3791270986619519</v>
      </c>
    </row>
    <row r="64" spans="1:23">
      <c r="A64">
        <v>201412</v>
      </c>
      <c r="B64" s="41">
        <f t="shared" si="5"/>
        <v>-1.3201766305216587</v>
      </c>
      <c r="C64" s="41">
        <f t="shared" si="6"/>
        <v>-0.69714049936984412</v>
      </c>
      <c r="D64" s="41">
        <f t="shared" si="7"/>
        <v>-1.3791270986619519</v>
      </c>
      <c r="G64">
        <v>201412</v>
      </c>
      <c r="I64" s="40">
        <v>3.6</v>
      </c>
      <c r="J64" s="40">
        <f t="shared" si="2"/>
        <v>-1.3201766305216587</v>
      </c>
      <c r="L64">
        <v>201412</v>
      </c>
      <c r="M64">
        <v>1.5</v>
      </c>
      <c r="N64" s="10">
        <f t="shared" si="8"/>
        <v>-0.4</v>
      </c>
      <c r="O64" s="40">
        <f t="shared" si="3"/>
        <v>-0.69714049936984412</v>
      </c>
      <c r="P64" s="40"/>
      <c r="T64">
        <v>201412</v>
      </c>
      <c r="U64">
        <f t="shared" si="10"/>
        <v>98.979056845257105</v>
      </c>
      <c r="V64" s="10">
        <f t="shared" si="9"/>
        <v>-1.6742690016655074E-2</v>
      </c>
      <c r="W64" s="40">
        <f t="shared" si="4"/>
        <v>-1.3791270986619519</v>
      </c>
    </row>
    <row r="65" spans="1:23">
      <c r="A65">
        <v>201501</v>
      </c>
      <c r="B65" s="41">
        <f t="shared" si="5"/>
        <v>-1.278431632880775</v>
      </c>
      <c r="C65" s="41">
        <f t="shared" si="6"/>
        <v>-1.0949255862115324</v>
      </c>
      <c r="D65" s="41">
        <f t="shared" si="7"/>
        <v>-1.7716371998247105</v>
      </c>
      <c r="G65">
        <v>201501</v>
      </c>
      <c r="I65" s="40">
        <f>(I64+I66)/2</f>
        <v>3.7350000000000003</v>
      </c>
      <c r="J65" s="40">
        <f t="shared" si="2"/>
        <v>-1.278431632880775</v>
      </c>
      <c r="L65">
        <v>201501</v>
      </c>
      <c r="M65">
        <v>0.8</v>
      </c>
      <c r="N65" s="10">
        <f t="shared" si="8"/>
        <v>-0.67999999999999994</v>
      </c>
      <c r="O65" s="40">
        <f t="shared" si="3"/>
        <v>-1.0949255862115324</v>
      </c>
      <c r="P65" s="40"/>
      <c r="T65">
        <v>201501</v>
      </c>
      <c r="U65">
        <f t="shared" si="10"/>
        <v>98.666436823367107</v>
      </c>
      <c r="V65" s="10">
        <f t="shared" si="9"/>
        <v>-3.7029603297903307E-2</v>
      </c>
      <c r="W65" s="40">
        <f t="shared" si="4"/>
        <v>-1.7716371998247105</v>
      </c>
    </row>
    <row r="66" spans="1:23">
      <c r="A66">
        <v>201502</v>
      </c>
      <c r="B66" s="41">
        <f t="shared" si="5"/>
        <v>-1.2366866352398913</v>
      </c>
      <c r="C66" s="41">
        <f t="shared" si="6"/>
        <v>-0.55507439692638394</v>
      </c>
      <c r="D66" s="41">
        <f t="shared" si="7"/>
        <v>-1.7716371998247105</v>
      </c>
      <c r="G66">
        <v>201502</v>
      </c>
      <c r="I66" s="40">
        <v>3.87</v>
      </c>
      <c r="J66" s="40">
        <f t="shared" si="2"/>
        <v>-1.2366866352398913</v>
      </c>
      <c r="L66">
        <v>201502</v>
      </c>
      <c r="M66">
        <v>1.4</v>
      </c>
      <c r="N66" s="10">
        <f t="shared" si="8"/>
        <v>-0.30000000000000004</v>
      </c>
      <c r="O66" s="40">
        <f t="shared" si="3"/>
        <v>-0.55507439692638394</v>
      </c>
      <c r="P66" s="40"/>
      <c r="T66">
        <v>201502</v>
      </c>
      <c r="U66">
        <f t="shared" si="10"/>
        <v>98.666436823367107</v>
      </c>
      <c r="V66" s="10">
        <f t="shared" si="9"/>
        <v>-3.7029603297903307E-2</v>
      </c>
      <c r="W66" s="40">
        <f t="shared" si="4"/>
        <v>-1.7716371998247105</v>
      </c>
    </row>
    <row r="67" spans="1:23">
      <c r="A67">
        <v>201503</v>
      </c>
      <c r="B67" s="41">
        <f t="shared" si="5"/>
        <v>-1.5242632856548681</v>
      </c>
      <c r="C67" s="41">
        <f t="shared" si="6"/>
        <v>-0.72081818311042078</v>
      </c>
      <c r="D67" s="41">
        <f t="shared" si="7"/>
        <v>-1.7716371998247105</v>
      </c>
      <c r="G67">
        <v>201503</v>
      </c>
      <c r="I67" s="40">
        <v>2.94</v>
      </c>
      <c r="J67" s="40">
        <f t="shared" si="2"/>
        <v>-1.5242632856548681</v>
      </c>
      <c r="L67">
        <v>201503</v>
      </c>
      <c r="M67">
        <v>1.4</v>
      </c>
      <c r="N67" s="10">
        <f t="shared" si="8"/>
        <v>-0.41666666666666669</v>
      </c>
      <c r="O67" s="40">
        <f t="shared" si="3"/>
        <v>-0.72081818311042078</v>
      </c>
      <c r="P67" s="40"/>
      <c r="T67">
        <v>201503</v>
      </c>
      <c r="U67">
        <f t="shared" si="10"/>
        <v>98.666436823367107</v>
      </c>
      <c r="V67" s="10">
        <f t="shared" si="9"/>
        <v>-3.7029603297903307E-2</v>
      </c>
      <c r="W67" s="40">
        <f t="shared" si="4"/>
        <v>-1.7716371998247105</v>
      </c>
    </row>
    <row r="68" spans="1:23">
      <c r="A68">
        <v>201504</v>
      </c>
      <c r="B68" s="41">
        <f t="shared" si="5"/>
        <v>-1.5273555077023409</v>
      </c>
      <c r="C68" s="41">
        <f t="shared" si="6"/>
        <v>-0.36565292700177043</v>
      </c>
      <c r="D68" s="41">
        <f t="shared" si="7"/>
        <v>-1.7517765631863003</v>
      </c>
      <c r="G68">
        <v>201504</v>
      </c>
      <c r="I68" s="40">
        <v>2.93</v>
      </c>
      <c r="J68" s="40">
        <f t="shared" si="2"/>
        <v>-1.5273555077023409</v>
      </c>
      <c r="L68">
        <v>201504</v>
      </c>
      <c r="M68">
        <v>1.5</v>
      </c>
      <c r="N68" s="10">
        <f t="shared" si="8"/>
        <v>-0.16666666666666669</v>
      </c>
      <c r="O68" s="40">
        <f t="shared" si="3"/>
        <v>-0.36565292700177043</v>
      </c>
      <c r="P68" s="40"/>
      <c r="T68">
        <v>201504</v>
      </c>
      <c r="U68">
        <f t="shared" si="10"/>
        <v>98.877529268257703</v>
      </c>
      <c r="V68" s="10">
        <f t="shared" si="9"/>
        <v>-3.6003104840920314E-2</v>
      </c>
      <c r="W68" s="40">
        <f t="shared" si="4"/>
        <v>-1.7517765631863003</v>
      </c>
    </row>
    <row r="69" spans="1:23">
      <c r="A69">
        <v>201505</v>
      </c>
      <c r="B69" s="41">
        <f t="shared" si="5"/>
        <v>-1.5953843927467444</v>
      </c>
      <c r="C69" s="41">
        <f t="shared" si="6"/>
        <v>-0.8676198223019963</v>
      </c>
      <c r="D69" s="41">
        <f t="shared" si="7"/>
        <v>-1.7517765631863003</v>
      </c>
      <c r="G69">
        <v>201505</v>
      </c>
      <c r="I69" s="40">
        <v>2.71</v>
      </c>
      <c r="J69" s="40">
        <f t="shared" si="2"/>
        <v>-1.5953843927467444</v>
      </c>
      <c r="L69">
        <v>201505</v>
      </c>
      <c r="M69">
        <v>1.2</v>
      </c>
      <c r="N69" s="10">
        <f t="shared" si="8"/>
        <v>-0.52</v>
      </c>
      <c r="O69" s="40">
        <f t="shared" si="3"/>
        <v>-0.8676198223019963</v>
      </c>
      <c r="P69" s="40"/>
      <c r="T69">
        <v>201505</v>
      </c>
      <c r="U69">
        <f t="shared" ref="U69:U100" si="11">IFERROR(VLOOKUP(T69,R:S,2,0),U68)</f>
        <v>98.877529268257703</v>
      </c>
      <c r="V69" s="10">
        <f t="shared" si="9"/>
        <v>-3.6003104840920314E-2</v>
      </c>
      <c r="W69" s="40">
        <f t="shared" si="4"/>
        <v>-1.7517765631863003</v>
      </c>
    </row>
    <row r="70" spans="1:23">
      <c r="A70">
        <v>201506</v>
      </c>
      <c r="B70" s="41">
        <f t="shared" si="5"/>
        <v>-1.6201221691265273</v>
      </c>
      <c r="C70" s="41">
        <f t="shared" si="6"/>
        <v>-0.68478692524432583</v>
      </c>
      <c r="D70" s="41">
        <f t="shared" si="7"/>
        <v>-1.7517765631863003</v>
      </c>
      <c r="G70">
        <v>201506</v>
      </c>
      <c r="I70" s="40">
        <v>2.63</v>
      </c>
      <c r="J70" s="40">
        <f t="shared" si="2"/>
        <v>-1.6201221691265273</v>
      </c>
      <c r="L70">
        <v>201506</v>
      </c>
      <c r="M70">
        <v>1.4</v>
      </c>
      <c r="N70" s="10">
        <f t="shared" si="8"/>
        <v>-0.39130434782608697</v>
      </c>
      <c r="O70" s="40">
        <f t="shared" si="3"/>
        <v>-0.68478692524432583</v>
      </c>
      <c r="P70" s="40"/>
      <c r="T70">
        <v>201506</v>
      </c>
      <c r="U70">
        <f t="shared" si="11"/>
        <v>98.877529268257703</v>
      </c>
      <c r="V70" s="10">
        <f t="shared" si="9"/>
        <v>-3.6003104840920314E-2</v>
      </c>
      <c r="W70" s="40">
        <f t="shared" si="4"/>
        <v>-1.7517765631863003</v>
      </c>
    </row>
    <row r="71" spans="1:23">
      <c r="A71">
        <v>201507</v>
      </c>
      <c r="B71" s="41">
        <f t="shared" si="5"/>
        <v>-1.4747877328953021</v>
      </c>
      <c r="C71" s="41">
        <f t="shared" si="6"/>
        <v>-0.56125118398914287</v>
      </c>
      <c r="D71" s="41">
        <f t="shared" si="7"/>
        <v>-1.0534487719682799</v>
      </c>
      <c r="G71">
        <v>201507</v>
      </c>
      <c r="I71" s="40">
        <v>3.1</v>
      </c>
      <c r="J71" s="40">
        <f t="shared" si="2"/>
        <v>-1.4747877328953021</v>
      </c>
      <c r="L71">
        <v>201507</v>
      </c>
      <c r="M71">
        <v>1.6</v>
      </c>
      <c r="N71" s="10">
        <f t="shared" si="8"/>
        <v>-0.30434782608695643</v>
      </c>
      <c r="O71" s="40">
        <f t="shared" si="3"/>
        <v>-0.56125118398914287</v>
      </c>
      <c r="P71" s="40"/>
      <c r="T71">
        <v>201507</v>
      </c>
      <c r="U71">
        <f t="shared" si="11"/>
        <v>100.52692105944</v>
      </c>
      <c r="V71" s="10">
        <f t="shared" si="9"/>
        <v>9.0018114025347437E-5</v>
      </c>
      <c r="W71" s="40">
        <f t="shared" si="4"/>
        <v>-1.0534487719682799</v>
      </c>
    </row>
    <row r="72" spans="1:23">
      <c r="A72">
        <v>201508</v>
      </c>
      <c r="B72" s="41">
        <f t="shared" si="5"/>
        <v>-1.7963788258324809</v>
      </c>
      <c r="C72" s="41">
        <f t="shared" si="6"/>
        <v>-0.12887608959600352</v>
      </c>
      <c r="D72" s="41">
        <f t="shared" si="7"/>
        <v>-1.0534487719682799</v>
      </c>
      <c r="G72">
        <v>201508</v>
      </c>
      <c r="I72" s="40">
        <v>2.06</v>
      </c>
      <c r="J72" s="40">
        <f t="shared" si="2"/>
        <v>-1.7963788258324809</v>
      </c>
      <c r="L72">
        <v>201508</v>
      </c>
      <c r="M72">
        <v>2</v>
      </c>
      <c r="N72" s="10">
        <f t="shared" si="8"/>
        <v>0</v>
      </c>
      <c r="O72" s="40">
        <f t="shared" si="3"/>
        <v>-0.12887608959600352</v>
      </c>
      <c r="P72" s="40"/>
      <c r="T72">
        <v>201508</v>
      </c>
      <c r="U72">
        <f t="shared" si="11"/>
        <v>100.52692105944</v>
      </c>
      <c r="V72" s="10">
        <f t="shared" si="9"/>
        <v>9.0018114025347437E-5</v>
      </c>
      <c r="W72" s="40">
        <f t="shared" si="4"/>
        <v>-1.0534487719682799</v>
      </c>
    </row>
    <row r="73" spans="1:23">
      <c r="A73">
        <v>201509</v>
      </c>
      <c r="B73" s="41">
        <f t="shared" si="5"/>
        <v>-1.8303932683546824</v>
      </c>
      <c r="C73" s="41">
        <f t="shared" si="6"/>
        <v>-0.12887608959600352</v>
      </c>
      <c r="D73" s="41">
        <f t="shared" si="7"/>
        <v>-1.0534487719682799</v>
      </c>
      <c r="G73">
        <v>201509</v>
      </c>
      <c r="I73" s="40">
        <v>1.95</v>
      </c>
      <c r="J73" s="40">
        <f t="shared" si="2"/>
        <v>-1.8303932683546824</v>
      </c>
      <c r="L73">
        <v>201509</v>
      </c>
      <c r="M73">
        <v>1.6</v>
      </c>
      <c r="N73" s="10">
        <f t="shared" si="8"/>
        <v>0</v>
      </c>
      <c r="O73" s="40">
        <f t="shared" si="3"/>
        <v>-0.12887608959600352</v>
      </c>
      <c r="P73" s="40"/>
      <c r="T73">
        <v>201509</v>
      </c>
      <c r="U73">
        <f t="shared" si="11"/>
        <v>100.52692105944</v>
      </c>
      <c r="V73" s="10">
        <f t="shared" si="9"/>
        <v>9.0018114025347437E-5</v>
      </c>
      <c r="W73" s="40">
        <f t="shared" si="4"/>
        <v>-1.0534487719682799</v>
      </c>
    </row>
    <row r="74" spans="1:23">
      <c r="A74">
        <v>201510</v>
      </c>
      <c r="B74" s="41">
        <f t="shared" si="5"/>
        <v>-1.9169754856839227</v>
      </c>
      <c r="C74" s="41">
        <f t="shared" si="6"/>
        <v>-0.39525003167749134</v>
      </c>
      <c r="D74" s="41">
        <f t="shared" si="7"/>
        <v>-0.47852779947489543</v>
      </c>
      <c r="G74">
        <v>201510</v>
      </c>
      <c r="I74" s="40">
        <v>1.67</v>
      </c>
      <c r="J74" s="40">
        <f t="shared" si="2"/>
        <v>-1.9169754856839227</v>
      </c>
      <c r="L74">
        <v>201510</v>
      </c>
      <c r="M74">
        <v>1.3</v>
      </c>
      <c r="N74" s="10">
        <f t="shared" si="8"/>
        <v>-0.18750000000000003</v>
      </c>
      <c r="O74" s="40">
        <f t="shared" si="3"/>
        <v>-0.39525003167749134</v>
      </c>
      <c r="P74" s="40"/>
      <c r="T74">
        <v>201510</v>
      </c>
      <c r="U74">
        <f t="shared" si="11"/>
        <v>101.92911284893501</v>
      </c>
      <c r="V74" s="10">
        <f t="shared" si="9"/>
        <v>2.9804850618954569E-2</v>
      </c>
      <c r="W74" s="40">
        <f t="shared" si="4"/>
        <v>-0.47852779947489543</v>
      </c>
    </row>
    <row r="75" spans="1:23">
      <c r="A75">
        <v>201511</v>
      </c>
      <c r="B75" s="41">
        <f t="shared" si="5"/>
        <v>-1.9015143754465584</v>
      </c>
      <c r="C75" s="41">
        <f t="shared" si="6"/>
        <v>-2.7400302136389044E-2</v>
      </c>
      <c r="D75" s="41">
        <f t="shared" si="7"/>
        <v>-0.47852779947489543</v>
      </c>
      <c r="G75">
        <v>201511</v>
      </c>
      <c r="I75" s="40">
        <v>1.72</v>
      </c>
      <c r="J75" s="40">
        <f t="shared" si="2"/>
        <v>-1.9015143754465584</v>
      </c>
      <c r="L75">
        <v>201511</v>
      </c>
      <c r="M75">
        <v>1.5</v>
      </c>
      <c r="N75" s="10">
        <f t="shared" si="8"/>
        <v>7.1428571428571494E-2</v>
      </c>
      <c r="O75" s="40">
        <f t="shared" si="3"/>
        <v>-2.7400302136389044E-2</v>
      </c>
      <c r="P75" s="40"/>
      <c r="T75">
        <v>201511</v>
      </c>
      <c r="U75">
        <f t="shared" si="11"/>
        <v>101.92911284893501</v>
      </c>
      <c r="V75" s="10">
        <f t="shared" si="9"/>
        <v>2.9804850618954569E-2</v>
      </c>
      <c r="W75" s="40">
        <f t="shared" si="4"/>
        <v>-0.47852779947489543</v>
      </c>
    </row>
    <row r="76" spans="1:23">
      <c r="A76">
        <v>201512</v>
      </c>
      <c r="B76" s="41">
        <f t="shared" si="5"/>
        <v>-1.3851132935185893</v>
      </c>
      <c r="C76" s="41">
        <f t="shared" si="6"/>
        <v>-3.4165354633696687E-2</v>
      </c>
      <c r="D76" s="41">
        <f t="shared" si="7"/>
        <v>-0.47852779947489543</v>
      </c>
      <c r="G76">
        <v>201512</v>
      </c>
      <c r="I76" s="40">
        <v>3.39</v>
      </c>
      <c r="J76" s="40">
        <f t="shared" si="2"/>
        <v>-1.3851132935185893</v>
      </c>
      <c r="L76">
        <v>201512</v>
      </c>
      <c r="M76">
        <v>1.6</v>
      </c>
      <c r="N76" s="10">
        <f t="shared" si="8"/>
        <v>6.6666666666666721E-2</v>
      </c>
      <c r="O76" s="40">
        <f t="shared" si="3"/>
        <v>-3.4165354633696687E-2</v>
      </c>
      <c r="P76" s="40"/>
      <c r="T76">
        <v>201512</v>
      </c>
      <c r="U76">
        <f t="shared" si="11"/>
        <v>101.92911284893501</v>
      </c>
      <c r="V76" s="10">
        <f t="shared" si="9"/>
        <v>2.9804850618954569E-2</v>
      </c>
      <c r="W76" s="40">
        <f t="shared" si="4"/>
        <v>-0.47852779947489543</v>
      </c>
    </row>
    <row r="77" spans="1:23">
      <c r="A77">
        <v>201601</v>
      </c>
      <c r="B77" s="41">
        <f t="shared" si="5"/>
        <v>-1.4036666258034263</v>
      </c>
      <c r="C77" s="41">
        <f t="shared" si="6"/>
        <v>1.6469501909472484</v>
      </c>
      <c r="D77" s="41">
        <f t="shared" si="7"/>
        <v>5.3305193203068126E-2</v>
      </c>
      <c r="G77">
        <v>201601</v>
      </c>
      <c r="I77" s="40">
        <f>(I76+I78)/2</f>
        <v>3.33</v>
      </c>
      <c r="J77" s="40">
        <f t="shared" si="2"/>
        <v>-1.4036666258034263</v>
      </c>
      <c r="L77">
        <v>201601</v>
      </c>
      <c r="M77">
        <v>1.8</v>
      </c>
      <c r="N77" s="10">
        <f t="shared" si="8"/>
        <v>1.25</v>
      </c>
      <c r="O77" s="40">
        <f t="shared" si="3"/>
        <v>1.6469501909472484</v>
      </c>
      <c r="P77" s="40"/>
      <c r="T77">
        <v>201601</v>
      </c>
      <c r="U77">
        <f t="shared" si="11"/>
        <v>104.319301191675</v>
      </c>
      <c r="V77" s="10">
        <f t="shared" si="9"/>
        <v>5.7292677736276824E-2</v>
      </c>
      <c r="W77" s="40">
        <f t="shared" si="4"/>
        <v>5.3305193203068126E-2</v>
      </c>
    </row>
    <row r="78" spans="1:23">
      <c r="A78">
        <v>201602</v>
      </c>
      <c r="B78" s="41">
        <f t="shared" si="5"/>
        <v>-1.4222199580882633</v>
      </c>
      <c r="C78" s="41">
        <f t="shared" si="6"/>
        <v>0.78440599754052576</v>
      </c>
      <c r="D78" s="41">
        <f t="shared" si="7"/>
        <v>5.3305193203068126E-2</v>
      </c>
      <c r="G78">
        <v>201602</v>
      </c>
      <c r="I78" s="40">
        <v>3.27</v>
      </c>
      <c r="J78" s="40">
        <f t="shared" si="2"/>
        <v>-1.4222199580882633</v>
      </c>
      <c r="L78">
        <v>201602</v>
      </c>
      <c r="M78">
        <v>2.2999999999999998</v>
      </c>
      <c r="N78" s="10">
        <f t="shared" si="8"/>
        <v>0.64285714285714279</v>
      </c>
      <c r="O78" s="40">
        <f t="shared" si="3"/>
        <v>0.78440599754052576</v>
      </c>
      <c r="P78" s="40"/>
      <c r="T78">
        <v>201602</v>
      </c>
      <c r="U78">
        <f t="shared" si="11"/>
        <v>104.319301191675</v>
      </c>
      <c r="V78" s="10">
        <f t="shared" si="9"/>
        <v>5.7292677736276824E-2</v>
      </c>
      <c r="W78" s="40">
        <f t="shared" si="4"/>
        <v>5.3305193203068126E-2</v>
      </c>
    </row>
    <row r="79" spans="1:23">
      <c r="A79">
        <v>201603</v>
      </c>
      <c r="B79" s="41">
        <f t="shared" si="5"/>
        <v>-0.93674109663502281</v>
      </c>
      <c r="C79" s="41">
        <f t="shared" si="6"/>
        <v>0.78440599754052576</v>
      </c>
      <c r="D79" s="41">
        <f t="shared" si="7"/>
        <v>5.3305193203068126E-2</v>
      </c>
      <c r="G79">
        <v>201603</v>
      </c>
      <c r="I79" s="40">
        <v>4.84</v>
      </c>
      <c r="J79" s="40">
        <f t="shared" si="2"/>
        <v>-0.93674109663502281</v>
      </c>
      <c r="L79">
        <v>201603</v>
      </c>
      <c r="M79">
        <v>2.2999999999999998</v>
      </c>
      <c r="N79" s="10">
        <f t="shared" si="8"/>
        <v>0.64285714285714279</v>
      </c>
      <c r="O79" s="40">
        <f t="shared" si="3"/>
        <v>0.78440599754052576</v>
      </c>
      <c r="P79" s="40"/>
      <c r="T79">
        <v>201603</v>
      </c>
      <c r="U79">
        <f t="shared" si="11"/>
        <v>104.319301191675</v>
      </c>
      <c r="V79" s="10">
        <f t="shared" si="9"/>
        <v>5.7292677736276824E-2</v>
      </c>
      <c r="W79" s="40">
        <f t="shared" si="4"/>
        <v>5.3305193203068126E-2</v>
      </c>
    </row>
    <row r="80" spans="1:23">
      <c r="A80">
        <v>201604</v>
      </c>
      <c r="B80" s="41">
        <f t="shared" si="5"/>
        <v>-0.85943554544820111</v>
      </c>
      <c r="C80" s="41">
        <f t="shared" si="6"/>
        <v>0.62880979010245042</v>
      </c>
      <c r="D80" s="41">
        <f t="shared" si="7"/>
        <v>0.9250883190818433</v>
      </c>
      <c r="G80">
        <v>201604</v>
      </c>
      <c r="I80" s="40">
        <v>5.09</v>
      </c>
      <c r="J80" s="40">
        <f t="shared" si="2"/>
        <v>-0.85943554544820111</v>
      </c>
      <c r="L80">
        <v>201604</v>
      </c>
      <c r="M80">
        <v>2.2999999999999998</v>
      </c>
      <c r="N80" s="10">
        <f t="shared" si="8"/>
        <v>0.53333333333333321</v>
      </c>
      <c r="O80" s="40">
        <f t="shared" si="3"/>
        <v>0.62880979010245042</v>
      </c>
      <c r="P80" s="40"/>
      <c r="T80">
        <v>201604</v>
      </c>
      <c r="U80">
        <f t="shared" si="11"/>
        <v>108.99772866685301</v>
      </c>
      <c r="V80" s="10">
        <f t="shared" si="9"/>
        <v>0.10235085234723958</v>
      </c>
      <c r="W80" s="40">
        <f t="shared" si="4"/>
        <v>0.9250883190818433</v>
      </c>
    </row>
    <row r="81" spans="1:23">
      <c r="A81">
        <v>201605</v>
      </c>
      <c r="B81" s="41">
        <f t="shared" si="5"/>
        <v>-1.0851677549137204</v>
      </c>
      <c r="C81" s="41">
        <f t="shared" si="6"/>
        <v>0.81823126002706414</v>
      </c>
      <c r="D81" s="41">
        <f t="shared" si="7"/>
        <v>0.9250883190818433</v>
      </c>
      <c r="G81">
        <v>201605</v>
      </c>
      <c r="I81" s="40">
        <v>4.3600000000000003</v>
      </c>
      <c r="J81" s="40">
        <f t="shared" ref="J81:J144" si="12">STANDARDIZE(I81,I$1,I$2)</f>
        <v>-1.0851677549137204</v>
      </c>
      <c r="L81">
        <v>201605</v>
      </c>
      <c r="M81">
        <v>2</v>
      </c>
      <c r="N81" s="10">
        <f t="shared" si="8"/>
        <v>0.66666666666666674</v>
      </c>
      <c r="O81" s="40">
        <f t="shared" ref="O81:O144" si="13">STANDARDIZE(N81,N$1,N$2)</f>
        <v>0.81823126002706414</v>
      </c>
      <c r="P81" s="40"/>
      <c r="T81">
        <v>201605</v>
      </c>
      <c r="U81">
        <f t="shared" si="11"/>
        <v>108.99772866685301</v>
      </c>
      <c r="V81" s="10">
        <f t="shared" si="9"/>
        <v>0.10235085234723958</v>
      </c>
      <c r="W81" s="40">
        <f t="shared" ref="W81:W144" si="14">STANDARDIZE(V81,V$1,V$2)</f>
        <v>0.9250883190818433</v>
      </c>
    </row>
    <row r="82" spans="1:23">
      <c r="A82">
        <v>201606</v>
      </c>
      <c r="B82" s="41">
        <f t="shared" ref="B82:B145" si="15">VLOOKUP($A82,G:J,4,0)</f>
        <v>-1.0387844242016275</v>
      </c>
      <c r="C82" s="41">
        <f t="shared" ref="C82:C145" si="16">VLOOKUP($A82,L:O,4,0)</f>
        <v>0.37850284770206843</v>
      </c>
      <c r="D82" s="41">
        <f t="shared" ref="D82:D145" si="17">VLOOKUP($A82,T:W,4,0)</f>
        <v>0.9250883190818433</v>
      </c>
      <c r="G82">
        <v>201606</v>
      </c>
      <c r="I82" s="40">
        <v>4.51</v>
      </c>
      <c r="J82" s="40">
        <f t="shared" si="12"/>
        <v>-1.0387844242016275</v>
      </c>
      <c r="L82">
        <v>201606</v>
      </c>
      <c r="M82">
        <v>1.9</v>
      </c>
      <c r="N82" s="10">
        <f t="shared" ref="N82:N145" si="18">(M82-M70)/M70</f>
        <v>0.35714285714285715</v>
      </c>
      <c r="O82" s="40">
        <f t="shared" si="13"/>
        <v>0.37850284770206843</v>
      </c>
      <c r="P82" s="40"/>
      <c r="T82">
        <v>201606</v>
      </c>
      <c r="U82">
        <f t="shared" si="11"/>
        <v>108.99772866685301</v>
      </c>
      <c r="V82" s="10">
        <f t="shared" ref="V82:V145" si="19">(U82-U70)/U70</f>
        <v>0.10235085234723958</v>
      </c>
      <c r="W82" s="40">
        <f t="shared" si="14"/>
        <v>0.9250883190818433</v>
      </c>
    </row>
    <row r="83" spans="1:23">
      <c r="A83">
        <v>201607</v>
      </c>
      <c r="B83" s="41">
        <f t="shared" si="15"/>
        <v>-1.0356922021541548</v>
      </c>
      <c r="C83" s="41">
        <f t="shared" si="16"/>
        <v>4.870653845832161E-2</v>
      </c>
      <c r="D83" s="41">
        <f t="shared" si="17"/>
        <v>1.6991809091250594</v>
      </c>
      <c r="G83">
        <v>201607</v>
      </c>
      <c r="I83" s="40">
        <v>4.5199999999999996</v>
      </c>
      <c r="J83" s="40">
        <f t="shared" si="12"/>
        <v>-1.0356922021541548</v>
      </c>
      <c r="L83">
        <v>201607</v>
      </c>
      <c r="M83">
        <v>1.8</v>
      </c>
      <c r="N83" s="10">
        <f t="shared" si="18"/>
        <v>0.12499999999999997</v>
      </c>
      <c r="O83" s="40">
        <f t="shared" si="13"/>
        <v>4.870653845832161E-2</v>
      </c>
      <c r="P83" s="40"/>
      <c r="T83">
        <v>201607</v>
      </c>
      <c r="U83">
        <f t="shared" si="11"/>
        <v>114.83792192756999</v>
      </c>
      <c r="V83" s="10">
        <f t="shared" si="19"/>
        <v>0.14235988446983394</v>
      </c>
      <c r="W83" s="40">
        <f t="shared" si="14"/>
        <v>1.6991809091250594</v>
      </c>
    </row>
    <row r="84" spans="1:23">
      <c r="A84">
        <v>201608</v>
      </c>
      <c r="B84" s="41">
        <f t="shared" si="15"/>
        <v>-0.43270890289694491</v>
      </c>
      <c r="C84" s="41">
        <f t="shared" si="16"/>
        <v>-0.62610744814811392</v>
      </c>
      <c r="D84" s="41">
        <f t="shared" si="17"/>
        <v>1.6991809091250594</v>
      </c>
      <c r="G84">
        <v>201608</v>
      </c>
      <c r="I84" s="40">
        <v>6.47</v>
      </c>
      <c r="J84" s="40">
        <f t="shared" si="12"/>
        <v>-0.43270890289694491</v>
      </c>
      <c r="L84">
        <v>201608</v>
      </c>
      <c r="M84">
        <v>1.3</v>
      </c>
      <c r="N84" s="10">
        <f t="shared" si="18"/>
        <v>-0.35</v>
      </c>
      <c r="O84" s="40">
        <f t="shared" si="13"/>
        <v>-0.62610744814811392</v>
      </c>
      <c r="P84" s="40"/>
      <c r="T84">
        <v>201608</v>
      </c>
      <c r="U84">
        <f t="shared" si="11"/>
        <v>114.83792192756999</v>
      </c>
      <c r="V84" s="10">
        <f t="shared" si="19"/>
        <v>0.14235988446983394</v>
      </c>
      <c r="W84" s="40">
        <f t="shared" si="14"/>
        <v>1.6991809091250594</v>
      </c>
    </row>
    <row r="85" spans="1:23">
      <c r="A85">
        <v>201609</v>
      </c>
      <c r="B85" s="41">
        <f t="shared" si="15"/>
        <v>7.1323290841132952E-2</v>
      </c>
      <c r="C85" s="41">
        <f t="shared" si="16"/>
        <v>0.13749785248548407</v>
      </c>
      <c r="D85" s="41">
        <f t="shared" si="17"/>
        <v>1.6991809091250594</v>
      </c>
      <c r="G85">
        <v>201609</v>
      </c>
      <c r="I85" s="40">
        <v>8.1</v>
      </c>
      <c r="J85" s="40">
        <f t="shared" si="12"/>
        <v>7.1323290841132952E-2</v>
      </c>
      <c r="L85">
        <v>201609</v>
      </c>
      <c r="M85">
        <v>1.9</v>
      </c>
      <c r="N85" s="10">
        <f t="shared" si="18"/>
        <v>0.18749999999999989</v>
      </c>
      <c r="O85" s="40">
        <f t="shared" si="13"/>
        <v>0.13749785248548407</v>
      </c>
      <c r="P85" s="40"/>
      <c r="T85">
        <v>201609</v>
      </c>
      <c r="U85">
        <f t="shared" si="11"/>
        <v>114.83792192756999</v>
      </c>
      <c r="V85" s="10">
        <f t="shared" si="19"/>
        <v>0.14235988446983394</v>
      </c>
      <c r="W85" s="40">
        <f t="shared" si="14"/>
        <v>1.6991809091250594</v>
      </c>
    </row>
    <row r="86" spans="1:23">
      <c r="A86">
        <v>201610</v>
      </c>
      <c r="B86" s="41">
        <f t="shared" si="15"/>
        <v>0.44238993653787778</v>
      </c>
      <c r="C86" s="41">
        <f t="shared" si="16"/>
        <v>0.74537684851759733</v>
      </c>
      <c r="D86" s="41">
        <f t="shared" si="17"/>
        <v>2.5198049335993713</v>
      </c>
      <c r="G86">
        <v>201610</v>
      </c>
      <c r="I86" s="40">
        <v>9.3000000000000007</v>
      </c>
      <c r="J86" s="40">
        <f t="shared" si="12"/>
        <v>0.44238993653787778</v>
      </c>
      <c r="L86">
        <v>201610</v>
      </c>
      <c r="M86">
        <v>2.1</v>
      </c>
      <c r="N86" s="10">
        <f t="shared" si="18"/>
        <v>0.61538461538461542</v>
      </c>
      <c r="O86" s="40">
        <f t="shared" si="13"/>
        <v>0.74537684851759733</v>
      </c>
      <c r="P86" s="40"/>
      <c r="T86">
        <v>201610</v>
      </c>
      <c r="U86">
        <f t="shared" si="11"/>
        <v>120.762952266505</v>
      </c>
      <c r="V86" s="10">
        <f t="shared" si="19"/>
        <v>0.18477389718365211</v>
      </c>
      <c r="W86" s="40">
        <f t="shared" si="14"/>
        <v>2.5198049335993713</v>
      </c>
    </row>
    <row r="87" spans="1:23">
      <c r="A87">
        <v>201611</v>
      </c>
      <c r="B87" s="41">
        <f t="shared" si="15"/>
        <v>0.67430659009834304</v>
      </c>
      <c r="C87" s="41">
        <f t="shared" si="16"/>
        <v>0.62880979010245042</v>
      </c>
      <c r="D87" s="41">
        <f t="shared" si="17"/>
        <v>2.5198049335993713</v>
      </c>
      <c r="G87">
        <v>201611</v>
      </c>
      <c r="I87" s="40">
        <v>10.050000000000001</v>
      </c>
      <c r="J87" s="40">
        <f t="shared" si="12"/>
        <v>0.67430659009834304</v>
      </c>
      <c r="L87">
        <v>201611</v>
      </c>
      <c r="M87">
        <v>2.2999999999999998</v>
      </c>
      <c r="N87" s="10">
        <f t="shared" si="18"/>
        <v>0.53333333333333321</v>
      </c>
      <c r="O87" s="40">
        <f t="shared" si="13"/>
        <v>0.62880979010245042</v>
      </c>
      <c r="P87" s="40"/>
      <c r="T87">
        <v>201611</v>
      </c>
      <c r="U87">
        <f t="shared" si="11"/>
        <v>120.762952266505</v>
      </c>
      <c r="V87" s="10">
        <f t="shared" si="19"/>
        <v>0.18477389718365211</v>
      </c>
      <c r="W87" s="40">
        <f t="shared" si="14"/>
        <v>2.5198049335993713</v>
      </c>
    </row>
    <row r="88" spans="1:23">
      <c r="A88">
        <v>201612</v>
      </c>
      <c r="B88" s="41">
        <f t="shared" si="15"/>
        <v>0.3990988278732574</v>
      </c>
      <c r="C88" s="41">
        <f t="shared" si="16"/>
        <v>0.31508048053980942</v>
      </c>
      <c r="D88" s="41">
        <f t="shared" si="17"/>
        <v>2.5198049335993713</v>
      </c>
      <c r="G88">
        <v>201612</v>
      </c>
      <c r="I88" s="40">
        <v>9.16</v>
      </c>
      <c r="J88" s="40">
        <f t="shared" si="12"/>
        <v>0.3990988278732574</v>
      </c>
      <c r="L88">
        <v>201612</v>
      </c>
      <c r="M88">
        <v>2.1</v>
      </c>
      <c r="N88" s="10">
        <f t="shared" si="18"/>
        <v>0.3125</v>
      </c>
      <c r="O88" s="40">
        <f t="shared" si="13"/>
        <v>0.31508048053980942</v>
      </c>
      <c r="P88" s="40"/>
      <c r="T88">
        <v>201612</v>
      </c>
      <c r="U88">
        <f t="shared" si="11"/>
        <v>120.762952266505</v>
      </c>
      <c r="V88" s="10">
        <f t="shared" si="19"/>
        <v>0.18477389718365211</v>
      </c>
      <c r="W88" s="40">
        <f t="shared" si="14"/>
        <v>2.5198049335993713</v>
      </c>
    </row>
    <row r="89" spans="1:23">
      <c r="A89">
        <v>201701</v>
      </c>
      <c r="B89" s="41">
        <f t="shared" si="15"/>
        <v>0.82427935940077712</v>
      </c>
      <c r="C89" s="41">
        <f t="shared" si="16"/>
        <v>0.42360319768411919</v>
      </c>
      <c r="D89" s="41">
        <f t="shared" si="17"/>
        <v>2.5140367097704717</v>
      </c>
      <c r="G89">
        <v>201701</v>
      </c>
      <c r="I89" s="40">
        <f>(I88+I90)/2</f>
        <v>10.535</v>
      </c>
      <c r="J89" s="40">
        <f t="shared" si="12"/>
        <v>0.82427935940077712</v>
      </c>
      <c r="L89">
        <v>201701</v>
      </c>
      <c r="M89">
        <v>2.5</v>
      </c>
      <c r="N89" s="10">
        <f t="shared" si="18"/>
        <v>0.38888888888888884</v>
      </c>
      <c r="O89" s="40">
        <f t="shared" si="13"/>
        <v>0.42360319768411919</v>
      </c>
      <c r="P89" s="40"/>
      <c r="T89">
        <v>201701</v>
      </c>
      <c r="U89">
        <f t="shared" si="11"/>
        <v>123.563684199408</v>
      </c>
      <c r="V89" s="10">
        <f t="shared" si="19"/>
        <v>0.18447576611324892</v>
      </c>
      <c r="W89" s="40">
        <f t="shared" si="14"/>
        <v>2.5140367097704717</v>
      </c>
    </row>
    <row r="90" spans="1:23">
      <c r="A90">
        <v>201702</v>
      </c>
      <c r="B90" s="41">
        <f t="shared" si="15"/>
        <v>1.2494598909282968</v>
      </c>
      <c r="C90" s="41">
        <f t="shared" si="16"/>
        <v>-1.0553941490098739</v>
      </c>
      <c r="D90" s="41">
        <f t="shared" si="17"/>
        <v>2.5140367097704717</v>
      </c>
      <c r="G90">
        <v>201702</v>
      </c>
      <c r="I90" s="40">
        <v>11.91</v>
      </c>
      <c r="J90" s="40">
        <f t="shared" si="12"/>
        <v>1.2494598909282968</v>
      </c>
      <c r="L90">
        <v>201702</v>
      </c>
      <c r="M90">
        <v>0.8</v>
      </c>
      <c r="N90" s="10">
        <f t="shared" si="18"/>
        <v>-0.65217391304347816</v>
      </c>
      <c r="O90" s="40">
        <f t="shared" si="13"/>
        <v>-1.0553941490098739</v>
      </c>
      <c r="P90" s="40"/>
      <c r="T90">
        <v>201702</v>
      </c>
      <c r="U90">
        <f t="shared" si="11"/>
        <v>123.563684199408</v>
      </c>
      <c r="V90" s="10">
        <f t="shared" si="19"/>
        <v>0.18447576611324892</v>
      </c>
      <c r="W90" s="40">
        <f t="shared" si="14"/>
        <v>2.5140367097704717</v>
      </c>
    </row>
    <row r="91" spans="1:23">
      <c r="A91">
        <v>201703</v>
      </c>
      <c r="B91" s="41">
        <f t="shared" si="15"/>
        <v>1.1041254546970718</v>
      </c>
      <c r="C91" s="41">
        <f t="shared" si="16"/>
        <v>-0.99362627838228268</v>
      </c>
      <c r="D91" s="41">
        <f t="shared" si="17"/>
        <v>2.5140367097704717</v>
      </c>
      <c r="G91">
        <v>201703</v>
      </c>
      <c r="I91" s="40">
        <v>11.44</v>
      </c>
      <c r="J91" s="40">
        <f t="shared" si="12"/>
        <v>1.1041254546970718</v>
      </c>
      <c r="L91">
        <v>201703</v>
      </c>
      <c r="M91">
        <v>0.9</v>
      </c>
      <c r="N91" s="10">
        <f t="shared" si="18"/>
        <v>-0.60869565217391308</v>
      </c>
      <c r="O91" s="40">
        <f t="shared" si="13"/>
        <v>-0.99362627838228268</v>
      </c>
      <c r="P91" s="40"/>
      <c r="T91">
        <v>201703</v>
      </c>
      <c r="U91">
        <f t="shared" si="11"/>
        <v>123.563684199408</v>
      </c>
      <c r="V91" s="10">
        <f t="shared" si="19"/>
        <v>0.18447576611324892</v>
      </c>
      <c r="W91" s="40">
        <f t="shared" si="14"/>
        <v>2.5140367097704717</v>
      </c>
    </row>
    <row r="92" spans="1:23">
      <c r="A92">
        <v>201704</v>
      </c>
      <c r="B92" s="41">
        <f t="shared" si="15"/>
        <v>0.97734435075068404</v>
      </c>
      <c r="C92" s="41">
        <f t="shared" si="16"/>
        <v>-0.80832266649950846</v>
      </c>
      <c r="D92" s="41">
        <f t="shared" si="17"/>
        <v>2.0225824940376103</v>
      </c>
      <c r="G92">
        <v>201704</v>
      </c>
      <c r="I92" s="40">
        <v>11.03</v>
      </c>
      <c r="J92" s="40">
        <f t="shared" si="12"/>
        <v>0.97734435075068404</v>
      </c>
      <c r="L92">
        <v>201704</v>
      </c>
      <c r="M92">
        <v>1.2</v>
      </c>
      <c r="N92" s="10">
        <f t="shared" si="18"/>
        <v>-0.47826086956521735</v>
      </c>
      <c r="O92" s="40">
        <f t="shared" si="13"/>
        <v>-0.80832266649950846</v>
      </c>
      <c r="P92" s="40"/>
      <c r="T92">
        <v>201704</v>
      </c>
      <c r="U92">
        <f t="shared" si="11"/>
        <v>126.336533529539</v>
      </c>
      <c r="V92" s="10">
        <f t="shared" si="19"/>
        <v>0.15907491903506835</v>
      </c>
      <c r="W92" s="40">
        <f t="shared" si="14"/>
        <v>2.0225824940376103</v>
      </c>
    </row>
    <row r="93" spans="1:23">
      <c r="A93">
        <v>201705</v>
      </c>
      <c r="B93" s="41">
        <f t="shared" si="15"/>
        <v>0.83819435861440506</v>
      </c>
      <c r="C93" s="41">
        <f t="shared" si="16"/>
        <v>-0.48404134570465385</v>
      </c>
      <c r="D93" s="41">
        <f t="shared" si="17"/>
        <v>2.0225824940376103</v>
      </c>
      <c r="G93">
        <v>201705</v>
      </c>
      <c r="I93" s="40">
        <v>10.58</v>
      </c>
      <c r="J93" s="40">
        <f t="shared" si="12"/>
        <v>0.83819435861440506</v>
      </c>
      <c r="L93">
        <v>201705</v>
      </c>
      <c r="M93">
        <v>1.5</v>
      </c>
      <c r="N93" s="10">
        <f t="shared" si="18"/>
        <v>-0.25</v>
      </c>
      <c r="O93" s="40">
        <f t="shared" si="13"/>
        <v>-0.48404134570465385</v>
      </c>
      <c r="P93" s="40"/>
      <c r="T93">
        <v>201705</v>
      </c>
      <c r="U93">
        <f t="shared" si="11"/>
        <v>126.336533529539</v>
      </c>
      <c r="V93" s="10">
        <f t="shared" si="19"/>
        <v>0.15907491903506835</v>
      </c>
      <c r="W93" s="40">
        <f t="shared" si="14"/>
        <v>2.0225824940376103</v>
      </c>
    </row>
    <row r="94" spans="1:23">
      <c r="A94">
        <v>201706</v>
      </c>
      <c r="B94" s="41">
        <f t="shared" si="15"/>
        <v>1.002082127130467</v>
      </c>
      <c r="C94" s="41">
        <f t="shared" si="16"/>
        <v>-0.42796262105591953</v>
      </c>
      <c r="D94" s="41">
        <f t="shared" si="17"/>
        <v>2.0225824940376103</v>
      </c>
      <c r="G94">
        <v>201706</v>
      </c>
      <c r="I94" s="40">
        <v>11.11</v>
      </c>
      <c r="J94" s="40">
        <f t="shared" si="12"/>
        <v>1.002082127130467</v>
      </c>
      <c r="L94">
        <v>201706</v>
      </c>
      <c r="M94">
        <v>1.5</v>
      </c>
      <c r="N94" s="10">
        <f t="shared" si="18"/>
        <v>-0.21052631578947364</v>
      </c>
      <c r="O94" s="40">
        <f t="shared" si="13"/>
        <v>-0.42796262105591953</v>
      </c>
      <c r="P94" s="40"/>
      <c r="T94">
        <v>201706</v>
      </c>
      <c r="U94">
        <f t="shared" si="11"/>
        <v>126.336533529539</v>
      </c>
      <c r="V94" s="10">
        <f t="shared" si="19"/>
        <v>0.15907491903506835</v>
      </c>
      <c r="W94" s="40">
        <f t="shared" si="14"/>
        <v>2.0225824940376103</v>
      </c>
    </row>
    <row r="95" spans="1:23">
      <c r="A95">
        <v>201707</v>
      </c>
      <c r="B95" s="41">
        <f t="shared" si="15"/>
        <v>1.2154454484060955</v>
      </c>
      <c r="C95" s="41">
        <f t="shared" si="16"/>
        <v>-0.44457853947035952</v>
      </c>
      <c r="D95" s="41">
        <f t="shared" si="17"/>
        <v>1.1942996611157266</v>
      </c>
      <c r="G95">
        <v>201707</v>
      </c>
      <c r="I95" s="40">
        <v>11.8</v>
      </c>
      <c r="J95" s="40">
        <f t="shared" si="12"/>
        <v>1.2154454484060955</v>
      </c>
      <c r="L95">
        <v>201707</v>
      </c>
      <c r="M95">
        <v>1.4</v>
      </c>
      <c r="N95" s="10">
        <f t="shared" si="18"/>
        <v>-0.22222222222222229</v>
      </c>
      <c r="O95" s="40">
        <f t="shared" si="13"/>
        <v>-0.44457853947035952</v>
      </c>
      <c r="P95" s="40"/>
      <c r="T95">
        <v>201707</v>
      </c>
      <c r="U95">
        <f t="shared" si="11"/>
        <v>128.18955983907099</v>
      </c>
      <c r="V95" s="10">
        <f t="shared" si="19"/>
        <v>0.11626506024658022</v>
      </c>
      <c r="W95" s="40">
        <f t="shared" si="14"/>
        <v>1.1942996611157266</v>
      </c>
    </row>
    <row r="96" spans="1:23">
      <c r="A96">
        <v>201708</v>
      </c>
      <c r="B96" s="41">
        <f t="shared" si="15"/>
        <v>0.85056324680429629</v>
      </c>
      <c r="C96" s="41">
        <f t="shared" si="16"/>
        <v>0.41753199672499697</v>
      </c>
      <c r="D96" s="41">
        <f t="shared" si="17"/>
        <v>1.1942996611157266</v>
      </c>
      <c r="G96">
        <v>201708</v>
      </c>
      <c r="I96" s="40">
        <v>10.62</v>
      </c>
      <c r="J96" s="40">
        <f t="shared" si="12"/>
        <v>0.85056324680429629</v>
      </c>
      <c r="L96">
        <v>201708</v>
      </c>
      <c r="M96">
        <v>1.8</v>
      </c>
      <c r="N96" s="10">
        <f t="shared" si="18"/>
        <v>0.38461538461538458</v>
      </c>
      <c r="O96" s="40">
        <f t="shared" si="13"/>
        <v>0.41753199672499697</v>
      </c>
      <c r="P96" s="40"/>
      <c r="T96">
        <v>201708</v>
      </c>
      <c r="U96">
        <f t="shared" si="11"/>
        <v>128.18955983907099</v>
      </c>
      <c r="V96" s="10">
        <f t="shared" si="19"/>
        <v>0.11626506024658022</v>
      </c>
      <c r="W96" s="40">
        <f t="shared" si="14"/>
        <v>1.1942996611157266</v>
      </c>
    </row>
    <row r="97" spans="1:23">
      <c r="A97">
        <v>201709</v>
      </c>
      <c r="B97" s="41">
        <f t="shared" si="15"/>
        <v>0.55061770819942812</v>
      </c>
      <c r="C97" s="41">
        <f t="shared" si="16"/>
        <v>-0.35319098819094047</v>
      </c>
      <c r="D97" s="41">
        <f t="shared" si="17"/>
        <v>1.1942996611157266</v>
      </c>
      <c r="G97">
        <v>201709</v>
      </c>
      <c r="I97" s="40">
        <v>9.65</v>
      </c>
      <c r="J97" s="40">
        <f t="shared" si="12"/>
        <v>0.55061770819942812</v>
      </c>
      <c r="L97">
        <v>201709</v>
      </c>
      <c r="M97">
        <v>1.6</v>
      </c>
      <c r="N97" s="10">
        <f t="shared" si="18"/>
        <v>-0.15789473684210517</v>
      </c>
      <c r="O97" s="40">
        <f t="shared" si="13"/>
        <v>-0.35319098819094047</v>
      </c>
      <c r="P97" s="40"/>
      <c r="T97">
        <v>201709</v>
      </c>
      <c r="U97">
        <f t="shared" si="11"/>
        <v>128.18955983907099</v>
      </c>
      <c r="V97" s="10">
        <f t="shared" si="19"/>
        <v>0.11626506024658022</v>
      </c>
      <c r="W97" s="40">
        <f t="shared" si="14"/>
        <v>1.1942996611157266</v>
      </c>
    </row>
    <row r="98" spans="1:23">
      <c r="A98">
        <v>201710</v>
      </c>
      <c r="B98" s="41">
        <f t="shared" si="15"/>
        <v>0.17645884045521051</v>
      </c>
      <c r="C98" s="41">
        <f t="shared" si="16"/>
        <v>-0.26417713954215616</v>
      </c>
      <c r="D98" s="41">
        <f t="shared" si="17"/>
        <v>0.40347280011966308</v>
      </c>
      <c r="G98">
        <v>201710</v>
      </c>
      <c r="I98" s="40">
        <v>8.44</v>
      </c>
      <c r="J98" s="40">
        <f t="shared" si="12"/>
        <v>0.17645884045521051</v>
      </c>
      <c r="L98">
        <v>201710</v>
      </c>
      <c r="M98">
        <v>1.9</v>
      </c>
      <c r="N98" s="10">
        <f t="shared" si="18"/>
        <v>-9.5238095238095316E-2</v>
      </c>
      <c r="O98" s="40">
        <f t="shared" si="13"/>
        <v>-0.26417713954215616</v>
      </c>
      <c r="P98" s="40"/>
      <c r="T98">
        <v>201710</v>
      </c>
      <c r="U98">
        <f t="shared" si="11"/>
        <v>129.86740602214201</v>
      </c>
      <c r="V98" s="10">
        <f t="shared" si="19"/>
        <v>7.5391116106079459E-2</v>
      </c>
      <c r="W98" s="40">
        <f t="shared" si="14"/>
        <v>0.40347280011966308</v>
      </c>
    </row>
    <row r="99" spans="1:23">
      <c r="A99">
        <v>201711</v>
      </c>
      <c r="B99" s="41">
        <f t="shared" si="15"/>
        <v>-0.12657892019713066</v>
      </c>
      <c r="C99" s="41">
        <f t="shared" si="16"/>
        <v>-0.49948331336155161</v>
      </c>
      <c r="D99" s="41">
        <f t="shared" si="17"/>
        <v>0.40347280011966308</v>
      </c>
      <c r="G99">
        <v>201711</v>
      </c>
      <c r="I99" s="40">
        <v>7.46</v>
      </c>
      <c r="J99" s="40">
        <f t="shared" si="12"/>
        <v>-0.12657892019713066</v>
      </c>
      <c r="L99">
        <v>201711</v>
      </c>
      <c r="M99">
        <v>1.7</v>
      </c>
      <c r="N99" s="10">
        <f t="shared" si="18"/>
        <v>-0.26086956521739124</v>
      </c>
      <c r="O99" s="40">
        <f t="shared" si="13"/>
        <v>-0.49948331336155161</v>
      </c>
      <c r="P99" s="40"/>
      <c r="T99">
        <v>201711</v>
      </c>
      <c r="U99">
        <f t="shared" si="11"/>
        <v>129.86740602214201</v>
      </c>
      <c r="V99" s="10">
        <f t="shared" si="19"/>
        <v>7.5391116106079459E-2</v>
      </c>
      <c r="W99" s="40">
        <f t="shared" si="14"/>
        <v>0.40347280011966308</v>
      </c>
    </row>
    <row r="100" spans="1:23">
      <c r="A100">
        <v>201712</v>
      </c>
      <c r="B100" s="41">
        <f t="shared" si="15"/>
        <v>-0.53784445251102253</v>
      </c>
      <c r="C100" s="41">
        <f t="shared" si="16"/>
        <v>-0.33182766451523232</v>
      </c>
      <c r="D100" s="41">
        <f t="shared" si="17"/>
        <v>0.40347280011966308</v>
      </c>
      <c r="G100">
        <v>201712</v>
      </c>
      <c r="I100" s="40">
        <v>6.13</v>
      </c>
      <c r="J100" s="40">
        <f t="shared" si="12"/>
        <v>-0.53784445251102253</v>
      </c>
      <c r="L100">
        <v>201712</v>
      </c>
      <c r="M100">
        <v>1.8</v>
      </c>
      <c r="N100" s="10">
        <f t="shared" si="18"/>
        <v>-0.14285714285714288</v>
      </c>
      <c r="O100" s="40">
        <f t="shared" si="13"/>
        <v>-0.33182766451523232</v>
      </c>
      <c r="P100" s="40"/>
      <c r="T100">
        <v>201712</v>
      </c>
      <c r="U100">
        <f t="shared" si="11"/>
        <v>129.86740602214201</v>
      </c>
      <c r="V100" s="10">
        <f t="shared" si="19"/>
        <v>7.5391116106079459E-2</v>
      </c>
      <c r="W100" s="40">
        <f t="shared" si="14"/>
        <v>0.40347280011966308</v>
      </c>
    </row>
    <row r="101" spans="1:23">
      <c r="A101">
        <v>201801</v>
      </c>
      <c r="B101" s="41">
        <f t="shared" si="15"/>
        <v>0.34653105306621862</v>
      </c>
      <c r="C101" s="41">
        <f t="shared" si="16"/>
        <v>-0.69714049936984412</v>
      </c>
      <c r="D101" s="41">
        <f t="shared" si="17"/>
        <v>0.24073743246094889</v>
      </c>
      <c r="G101">
        <v>201801</v>
      </c>
      <c r="I101" s="40">
        <f>(I100+I102)/2</f>
        <v>8.99</v>
      </c>
      <c r="J101" s="40">
        <f t="shared" si="12"/>
        <v>0.34653105306621862</v>
      </c>
      <c r="L101">
        <v>201801</v>
      </c>
      <c r="M101">
        <v>1.5</v>
      </c>
      <c r="N101" s="10">
        <f t="shared" si="18"/>
        <v>-0.4</v>
      </c>
      <c r="O101" s="40">
        <f t="shared" si="13"/>
        <v>-0.69714049936984412</v>
      </c>
      <c r="P101" s="40"/>
      <c r="T101">
        <v>201801</v>
      </c>
      <c r="U101">
        <f t="shared" ref="U101:U132" si="20">IFERROR(VLOOKUP(T101,R:S,2,0),U100)</f>
        <v>131.83999542612099</v>
      </c>
      <c r="V101" s="10">
        <f t="shared" si="19"/>
        <v>6.698012672846998E-2</v>
      </c>
      <c r="W101" s="40">
        <f t="shared" si="14"/>
        <v>0.24073743246094889</v>
      </c>
    </row>
    <row r="102" spans="1:23">
      <c r="A102">
        <v>201802</v>
      </c>
      <c r="B102" s="41">
        <f t="shared" si="15"/>
        <v>1.2309065586434595</v>
      </c>
      <c r="C102" s="41">
        <f t="shared" si="16"/>
        <v>3.600359099544824</v>
      </c>
      <c r="D102" s="41">
        <f t="shared" si="17"/>
        <v>0.24073743246094889</v>
      </c>
      <c r="G102">
        <v>201802</v>
      </c>
      <c r="I102" s="40">
        <v>11.85</v>
      </c>
      <c r="J102" s="40">
        <f t="shared" si="12"/>
        <v>1.2309065586434595</v>
      </c>
      <c r="L102">
        <v>201802</v>
      </c>
      <c r="M102">
        <v>2.9</v>
      </c>
      <c r="N102" s="10">
        <f t="shared" si="18"/>
        <v>2.6249999999999996</v>
      </c>
      <c r="O102" s="40">
        <f t="shared" si="13"/>
        <v>3.600359099544824</v>
      </c>
      <c r="P102" s="40"/>
      <c r="T102">
        <v>201802</v>
      </c>
      <c r="U102">
        <f t="shared" si="20"/>
        <v>131.83999542612099</v>
      </c>
      <c r="V102" s="10">
        <f t="shared" si="19"/>
        <v>6.698012672846998E-2</v>
      </c>
      <c r="W102" s="40">
        <f t="shared" si="14"/>
        <v>0.24073743246094889</v>
      </c>
    </row>
    <row r="103" spans="1:23">
      <c r="A103">
        <v>201803</v>
      </c>
      <c r="B103" s="41">
        <f t="shared" si="15"/>
        <v>0.59390881686404795</v>
      </c>
      <c r="C103" s="41">
        <f t="shared" si="16"/>
        <v>1.765338609650132</v>
      </c>
      <c r="D103" s="41">
        <f t="shared" si="17"/>
        <v>0.24073743246094889</v>
      </c>
      <c r="G103">
        <v>201803</v>
      </c>
      <c r="I103" s="40">
        <v>9.7899999999999991</v>
      </c>
      <c r="J103" s="40">
        <f t="shared" si="12"/>
        <v>0.59390881686404795</v>
      </c>
      <c r="L103">
        <v>201803</v>
      </c>
      <c r="M103">
        <v>2.1</v>
      </c>
      <c r="N103" s="10">
        <f t="shared" si="18"/>
        <v>1.3333333333333335</v>
      </c>
      <c r="O103" s="40">
        <f t="shared" si="13"/>
        <v>1.765338609650132</v>
      </c>
      <c r="P103" s="40"/>
      <c r="T103">
        <v>201803</v>
      </c>
      <c r="U103">
        <f t="shared" si="20"/>
        <v>131.83999542612099</v>
      </c>
      <c r="V103" s="10">
        <f t="shared" si="19"/>
        <v>6.698012672846998E-2</v>
      </c>
      <c r="W103" s="40">
        <f t="shared" si="14"/>
        <v>0.24073743246094889</v>
      </c>
    </row>
    <row r="104" spans="1:23">
      <c r="A104">
        <v>201804</v>
      </c>
      <c r="B104" s="41">
        <f t="shared" si="15"/>
        <v>0.20119661683499351</v>
      </c>
      <c r="C104" s="41">
        <f t="shared" si="16"/>
        <v>0.58145442262129732</v>
      </c>
      <c r="D104" s="41">
        <f t="shared" si="17"/>
        <v>5.6855691543852331E-2</v>
      </c>
      <c r="G104">
        <v>201804</v>
      </c>
      <c r="I104" s="40">
        <v>8.52</v>
      </c>
      <c r="J104" s="40">
        <f t="shared" si="12"/>
        <v>0.20119661683499351</v>
      </c>
      <c r="L104">
        <v>201804</v>
      </c>
      <c r="M104">
        <v>1.8</v>
      </c>
      <c r="N104" s="10">
        <f t="shared" si="18"/>
        <v>0.50000000000000011</v>
      </c>
      <c r="O104" s="40">
        <f t="shared" si="13"/>
        <v>0.58145442262129732</v>
      </c>
      <c r="P104" s="40"/>
      <c r="T104">
        <v>201804</v>
      </c>
      <c r="U104">
        <f t="shared" si="20"/>
        <v>133.597875566445</v>
      </c>
      <c r="V104" s="10">
        <f t="shared" si="19"/>
        <v>5.7476185502653612E-2</v>
      </c>
      <c r="W104" s="40">
        <f t="shared" si="14"/>
        <v>5.6855691543852331E-2</v>
      </c>
    </row>
    <row r="105" spans="1:23">
      <c r="A105">
        <v>201805</v>
      </c>
      <c r="B105" s="41">
        <f t="shared" si="15"/>
        <v>1.0577421239849785</v>
      </c>
      <c r="C105" s="41">
        <f t="shared" si="16"/>
        <v>0.15525611529091682</v>
      </c>
      <c r="D105" s="41">
        <f t="shared" si="17"/>
        <v>5.6855691543852331E-2</v>
      </c>
      <c r="G105">
        <v>201805</v>
      </c>
      <c r="I105" s="40">
        <v>11.29</v>
      </c>
      <c r="J105" s="40">
        <f t="shared" si="12"/>
        <v>1.0577421239849785</v>
      </c>
      <c r="L105">
        <v>201805</v>
      </c>
      <c r="M105">
        <v>1.8</v>
      </c>
      <c r="N105" s="10">
        <f t="shared" si="18"/>
        <v>0.20000000000000004</v>
      </c>
      <c r="O105" s="40">
        <f t="shared" si="13"/>
        <v>0.15525611529091682</v>
      </c>
      <c r="P105" s="40"/>
      <c r="T105">
        <v>201805</v>
      </c>
      <c r="U105">
        <f t="shared" si="20"/>
        <v>133.597875566445</v>
      </c>
      <c r="V105" s="10">
        <f t="shared" si="19"/>
        <v>5.7476185502653612E-2</v>
      </c>
      <c r="W105" s="40">
        <f t="shared" si="14"/>
        <v>5.6855691543852331E-2</v>
      </c>
    </row>
    <row r="106" spans="1:23">
      <c r="A106">
        <v>201806</v>
      </c>
      <c r="B106" s="41">
        <f t="shared" si="15"/>
        <v>0.887669911373971</v>
      </c>
      <c r="C106" s="41">
        <f t="shared" si="16"/>
        <v>0.24996685025322343</v>
      </c>
      <c r="D106" s="41">
        <f t="shared" si="17"/>
        <v>5.6855691543852331E-2</v>
      </c>
      <c r="G106">
        <v>201806</v>
      </c>
      <c r="I106" s="40">
        <v>10.74</v>
      </c>
      <c r="J106" s="40">
        <f t="shared" si="12"/>
        <v>0.887669911373971</v>
      </c>
      <c r="L106">
        <v>201806</v>
      </c>
      <c r="M106">
        <v>1.9</v>
      </c>
      <c r="N106" s="10">
        <f t="shared" si="18"/>
        <v>0.26666666666666661</v>
      </c>
      <c r="O106" s="40">
        <f t="shared" si="13"/>
        <v>0.24996685025322343</v>
      </c>
      <c r="P106" s="40"/>
      <c r="T106">
        <v>201806</v>
      </c>
      <c r="U106">
        <f t="shared" si="20"/>
        <v>133.597875566445</v>
      </c>
      <c r="V106" s="10">
        <f t="shared" si="19"/>
        <v>5.7476185502653612E-2</v>
      </c>
      <c r="W106" s="40">
        <f t="shared" si="14"/>
        <v>5.6855691543852331E-2</v>
      </c>
    </row>
    <row r="107" spans="1:23">
      <c r="A107">
        <v>201807</v>
      </c>
      <c r="B107" s="41">
        <f t="shared" si="15"/>
        <v>0.7794421397124206</v>
      </c>
      <c r="C107" s="41">
        <f t="shared" si="16"/>
        <v>0.58145442262129732</v>
      </c>
      <c r="D107" s="41">
        <f t="shared" si="17"/>
        <v>-2.5869716342622712E-2</v>
      </c>
      <c r="G107">
        <v>201807</v>
      </c>
      <c r="I107" s="40">
        <v>10.39</v>
      </c>
      <c r="J107" s="40">
        <f t="shared" si="12"/>
        <v>0.7794421397124206</v>
      </c>
      <c r="L107">
        <v>201807</v>
      </c>
      <c r="M107">
        <v>2.1</v>
      </c>
      <c r="N107" s="10">
        <f t="shared" si="18"/>
        <v>0.50000000000000011</v>
      </c>
      <c r="O107" s="40">
        <f t="shared" si="13"/>
        <v>0.58145442262129732</v>
      </c>
      <c r="P107" s="40"/>
      <c r="T107">
        <v>201807</v>
      </c>
      <c r="U107">
        <f t="shared" si="20"/>
        <v>135.009310664038</v>
      </c>
      <c r="V107" s="10">
        <f t="shared" si="19"/>
        <v>5.320051674667195E-2</v>
      </c>
      <c r="W107" s="40">
        <f t="shared" si="14"/>
        <v>-2.5869716342622712E-2</v>
      </c>
    </row>
    <row r="108" spans="1:23">
      <c r="A108">
        <v>201808</v>
      </c>
      <c r="B108" s="41">
        <f t="shared" si="15"/>
        <v>0.62792325938624993</v>
      </c>
      <c r="C108" s="41">
        <f t="shared" si="16"/>
        <v>0.26575197274694112</v>
      </c>
      <c r="D108" s="41">
        <f t="shared" si="17"/>
        <v>-2.5869716342622712E-2</v>
      </c>
      <c r="G108">
        <v>201808</v>
      </c>
      <c r="I108" s="40">
        <v>9.9</v>
      </c>
      <c r="J108" s="40">
        <f t="shared" si="12"/>
        <v>0.62792325938624993</v>
      </c>
      <c r="L108">
        <v>201808</v>
      </c>
      <c r="M108">
        <v>2.2999999999999998</v>
      </c>
      <c r="N108" s="10">
        <f t="shared" si="18"/>
        <v>0.27777777777777762</v>
      </c>
      <c r="O108" s="40">
        <f t="shared" si="13"/>
        <v>0.26575197274694112</v>
      </c>
      <c r="P108" s="40"/>
      <c r="T108">
        <v>201808</v>
      </c>
      <c r="U108">
        <f t="shared" si="20"/>
        <v>135.009310664038</v>
      </c>
      <c r="V108" s="10">
        <f t="shared" si="19"/>
        <v>5.320051674667195E-2</v>
      </c>
      <c r="W108" s="40">
        <f t="shared" si="14"/>
        <v>-2.5869716342622712E-2</v>
      </c>
    </row>
    <row r="109" spans="1:23">
      <c r="A109">
        <v>201809</v>
      </c>
      <c r="B109" s="41">
        <f t="shared" si="15"/>
        <v>0.79181102790231184</v>
      </c>
      <c r="C109" s="41">
        <f t="shared" si="16"/>
        <v>0.67024573664845966</v>
      </c>
      <c r="D109" s="41">
        <f t="shared" si="17"/>
        <v>-2.5869716342622712E-2</v>
      </c>
      <c r="G109">
        <v>201809</v>
      </c>
      <c r="I109" s="40">
        <v>10.43</v>
      </c>
      <c r="J109" s="40">
        <f t="shared" si="12"/>
        <v>0.79181102790231184</v>
      </c>
      <c r="L109">
        <v>201809</v>
      </c>
      <c r="M109">
        <v>2.5</v>
      </c>
      <c r="N109" s="10">
        <f t="shared" si="18"/>
        <v>0.56249999999999989</v>
      </c>
      <c r="O109" s="40">
        <f t="shared" si="13"/>
        <v>0.67024573664845966</v>
      </c>
      <c r="P109" s="40"/>
      <c r="T109">
        <v>201809</v>
      </c>
      <c r="U109">
        <f t="shared" si="20"/>
        <v>135.009310664038</v>
      </c>
      <c r="V109" s="10">
        <f t="shared" si="19"/>
        <v>5.320051674667195E-2</v>
      </c>
      <c r="W109" s="40">
        <f t="shared" si="14"/>
        <v>-2.5869716342622712E-2</v>
      </c>
    </row>
    <row r="110" spans="1:23">
      <c r="A110">
        <v>201810</v>
      </c>
      <c r="B110" s="41">
        <f t="shared" si="15"/>
        <v>0.84437880270935062</v>
      </c>
      <c r="C110" s="41">
        <f t="shared" si="16"/>
        <v>0.31975370759387067</v>
      </c>
      <c r="D110" s="41">
        <f t="shared" si="17"/>
        <v>-4.8497409021884812E-2</v>
      </c>
      <c r="G110">
        <v>201810</v>
      </c>
      <c r="I110" s="40">
        <v>10.6</v>
      </c>
      <c r="J110" s="40">
        <f t="shared" si="12"/>
        <v>0.84437880270935062</v>
      </c>
      <c r="L110">
        <v>201810</v>
      </c>
      <c r="M110">
        <v>2.5</v>
      </c>
      <c r="N110" s="10">
        <f t="shared" si="18"/>
        <v>0.31578947368421056</v>
      </c>
      <c r="O110" s="40">
        <f t="shared" si="13"/>
        <v>0.31975370759387067</v>
      </c>
      <c r="P110" s="40"/>
      <c r="T110">
        <v>201810</v>
      </c>
      <c r="U110">
        <f t="shared" si="20"/>
        <v>136.62453738797299</v>
      </c>
      <c r="V110" s="10">
        <f t="shared" si="19"/>
        <v>5.2031002795874089E-2</v>
      </c>
      <c r="W110" s="40">
        <f t="shared" si="14"/>
        <v>-4.8497409021884812E-2</v>
      </c>
    </row>
    <row r="111" spans="1:23">
      <c r="A111">
        <v>201811</v>
      </c>
      <c r="B111" s="41">
        <f t="shared" si="15"/>
        <v>1.1195865649344363</v>
      </c>
      <c r="C111" s="41">
        <f t="shared" si="16"/>
        <v>0.2889653881788794</v>
      </c>
      <c r="D111" s="41">
        <f t="shared" si="17"/>
        <v>-4.8497409021884812E-2</v>
      </c>
      <c r="G111">
        <v>201811</v>
      </c>
      <c r="I111" s="40">
        <v>11.49</v>
      </c>
      <c r="J111" s="40">
        <f t="shared" si="12"/>
        <v>1.1195865649344363</v>
      </c>
      <c r="L111">
        <v>201811</v>
      </c>
      <c r="M111">
        <v>2.2000000000000002</v>
      </c>
      <c r="N111" s="10">
        <f t="shared" si="18"/>
        <v>0.29411764705882365</v>
      </c>
      <c r="O111" s="40">
        <f t="shared" si="13"/>
        <v>0.2889653881788794</v>
      </c>
      <c r="P111" s="40"/>
      <c r="T111">
        <v>201811</v>
      </c>
      <c r="U111">
        <f t="shared" si="20"/>
        <v>136.62453738797299</v>
      </c>
      <c r="V111" s="10">
        <f t="shared" si="19"/>
        <v>5.2031002795874089E-2</v>
      </c>
      <c r="W111" s="40">
        <f t="shared" si="14"/>
        <v>-4.8497409021884812E-2</v>
      </c>
    </row>
    <row r="112" spans="1:23">
      <c r="A112">
        <v>201812</v>
      </c>
      <c r="B112" s="41">
        <f t="shared" si="15"/>
        <v>1.1566932295041106</v>
      </c>
      <c r="C112" s="41">
        <f t="shared" si="16"/>
        <v>-4.9950477127414655E-2</v>
      </c>
      <c r="D112" s="41">
        <f t="shared" si="17"/>
        <v>-4.8497409021884812E-2</v>
      </c>
      <c r="G112">
        <v>201812</v>
      </c>
      <c r="I112" s="40">
        <v>11.61</v>
      </c>
      <c r="J112" s="40">
        <f t="shared" si="12"/>
        <v>1.1566932295041106</v>
      </c>
      <c r="L112">
        <v>201812</v>
      </c>
      <c r="M112">
        <v>1.9</v>
      </c>
      <c r="N112" s="10">
        <f t="shared" si="18"/>
        <v>5.5555555555555483E-2</v>
      </c>
      <c r="O112" s="40">
        <f t="shared" si="13"/>
        <v>-4.9950477127414655E-2</v>
      </c>
      <c r="P112" s="40"/>
      <c r="T112">
        <v>201812</v>
      </c>
      <c r="U112">
        <f t="shared" si="20"/>
        <v>136.62453738797299</v>
      </c>
      <c r="V112" s="10">
        <f t="shared" si="19"/>
        <v>5.2031002795874089E-2</v>
      </c>
      <c r="W112" s="40">
        <f t="shared" si="14"/>
        <v>-4.8497409021884812E-2</v>
      </c>
    </row>
    <row r="113" spans="1:23">
      <c r="A113">
        <v>201901</v>
      </c>
      <c r="B113" s="41">
        <f t="shared" si="15"/>
        <v>0.27850216802181527</v>
      </c>
      <c r="C113" s="41">
        <f t="shared" si="16"/>
        <v>6.0545380328609955E-2</v>
      </c>
      <c r="D113" s="41">
        <f t="shared" si="17"/>
        <v>-0.16051129158487426</v>
      </c>
      <c r="G113">
        <v>201901</v>
      </c>
      <c r="I113" s="40">
        <f>(I112+I114)/2</f>
        <v>8.77</v>
      </c>
      <c r="J113" s="40">
        <f t="shared" si="12"/>
        <v>0.27850216802181527</v>
      </c>
      <c r="L113">
        <v>201901</v>
      </c>
      <c r="M113">
        <v>1.7</v>
      </c>
      <c r="N113" s="10">
        <f t="shared" si="18"/>
        <v>0.1333333333333333</v>
      </c>
      <c r="O113" s="40">
        <f t="shared" si="13"/>
        <v>6.0545380328609955E-2</v>
      </c>
      <c r="P113" s="40"/>
      <c r="T113">
        <v>201901</v>
      </c>
      <c r="U113">
        <f t="shared" si="20"/>
        <v>137.93648210063699</v>
      </c>
      <c r="V113" s="10">
        <f t="shared" si="19"/>
        <v>4.6241557084490958E-2</v>
      </c>
      <c r="W113" s="40">
        <f t="shared" si="14"/>
        <v>-0.16051129158487426</v>
      </c>
    </row>
    <row r="114" spans="1:23">
      <c r="A114">
        <v>201902</v>
      </c>
      <c r="B114" s="41">
        <f t="shared" si="15"/>
        <v>-0.59968889346047993</v>
      </c>
      <c r="C114" s="41">
        <f t="shared" si="16"/>
        <v>-0.81471244621960415</v>
      </c>
      <c r="D114" s="41">
        <f t="shared" si="17"/>
        <v>-0.16051129158487426</v>
      </c>
      <c r="G114">
        <v>201902</v>
      </c>
      <c r="I114" s="40">
        <v>5.93</v>
      </c>
      <c r="J114" s="40">
        <f t="shared" si="12"/>
        <v>-0.59968889346047993</v>
      </c>
      <c r="L114">
        <v>201902</v>
      </c>
      <c r="M114">
        <v>1.5</v>
      </c>
      <c r="N114" s="10">
        <f t="shared" si="18"/>
        <v>-0.48275862068965514</v>
      </c>
      <c r="O114" s="40">
        <f t="shared" si="13"/>
        <v>-0.81471244621960415</v>
      </c>
      <c r="P114" s="40"/>
      <c r="T114">
        <v>201902</v>
      </c>
      <c r="U114">
        <f t="shared" si="20"/>
        <v>137.93648210063699</v>
      </c>
      <c r="V114" s="10">
        <f t="shared" si="19"/>
        <v>4.6241557084490958E-2</v>
      </c>
      <c r="W114" s="40">
        <f t="shared" si="14"/>
        <v>-0.16051129158487426</v>
      </c>
    </row>
    <row r="115" spans="1:23">
      <c r="A115">
        <v>201903</v>
      </c>
      <c r="B115" s="41">
        <f t="shared" si="15"/>
        <v>-9.2564477674928994E-2</v>
      </c>
      <c r="C115" s="41">
        <f t="shared" si="16"/>
        <v>6.4249603501488053E-3</v>
      </c>
      <c r="D115" s="41">
        <f t="shared" si="17"/>
        <v>-0.16051129158487426</v>
      </c>
      <c r="G115">
        <v>201903</v>
      </c>
      <c r="I115" s="40">
        <v>7.57</v>
      </c>
      <c r="J115" s="40">
        <f t="shared" si="12"/>
        <v>-9.2564477674928994E-2</v>
      </c>
      <c r="L115">
        <v>201903</v>
      </c>
      <c r="M115">
        <v>2.2999999999999998</v>
      </c>
      <c r="N115" s="10">
        <f t="shared" si="18"/>
        <v>9.5238095238095108E-2</v>
      </c>
      <c r="O115" s="40">
        <f t="shared" si="13"/>
        <v>6.4249603501488053E-3</v>
      </c>
      <c r="P115" s="40"/>
      <c r="T115">
        <v>201903</v>
      </c>
      <c r="U115">
        <f t="shared" si="20"/>
        <v>137.93648210063699</v>
      </c>
      <c r="V115" s="10">
        <f t="shared" si="19"/>
        <v>4.6241557084490958E-2</v>
      </c>
      <c r="W115" s="40">
        <f t="shared" si="14"/>
        <v>-0.16051129158487426</v>
      </c>
    </row>
    <row r="116" spans="1:23">
      <c r="A116">
        <v>201904</v>
      </c>
      <c r="B116" s="41">
        <f t="shared" si="15"/>
        <v>0.48877326724997039</v>
      </c>
      <c r="C116" s="41">
        <f t="shared" si="16"/>
        <v>0.42360319768411919</v>
      </c>
      <c r="D116" s="41">
        <f t="shared" si="17"/>
        <v>-0.27224677480172876</v>
      </c>
      <c r="G116">
        <v>201904</v>
      </c>
      <c r="I116" s="40">
        <v>9.4499999999999993</v>
      </c>
      <c r="J116" s="40">
        <f t="shared" si="12"/>
        <v>0.48877326724997039</v>
      </c>
      <c r="L116">
        <v>201904</v>
      </c>
      <c r="M116">
        <v>2.5</v>
      </c>
      <c r="N116" s="10">
        <f t="shared" si="18"/>
        <v>0.38888888888888884</v>
      </c>
      <c r="O116" s="40">
        <f t="shared" si="13"/>
        <v>0.42360319768411919</v>
      </c>
      <c r="P116" s="40"/>
      <c r="T116">
        <v>201904</v>
      </c>
      <c r="U116">
        <f t="shared" si="20"/>
        <v>139.00411406000001</v>
      </c>
      <c r="V116" s="10">
        <f t="shared" si="19"/>
        <v>4.0466500463671014E-2</v>
      </c>
      <c r="W116" s="40">
        <f t="shared" si="14"/>
        <v>-0.27224677480172876</v>
      </c>
    </row>
    <row r="117" spans="1:23">
      <c r="A117">
        <v>201905</v>
      </c>
      <c r="B117" s="41">
        <f t="shared" si="15"/>
        <v>0.14244439793300911</v>
      </c>
      <c r="C117" s="41">
        <f t="shared" si="16"/>
        <v>0.58145442262129732</v>
      </c>
      <c r="D117" s="41">
        <f t="shared" si="17"/>
        <v>-0.27224677480172876</v>
      </c>
      <c r="G117">
        <v>201905</v>
      </c>
      <c r="I117" s="40">
        <v>8.33</v>
      </c>
      <c r="J117" s="40">
        <f t="shared" si="12"/>
        <v>0.14244439793300911</v>
      </c>
      <c r="L117">
        <v>201905</v>
      </c>
      <c r="M117">
        <v>2.7</v>
      </c>
      <c r="N117" s="10">
        <f t="shared" si="18"/>
        <v>0.50000000000000011</v>
      </c>
      <c r="O117" s="40">
        <f t="shared" si="13"/>
        <v>0.58145442262129732</v>
      </c>
      <c r="P117" s="40"/>
      <c r="T117">
        <v>201905</v>
      </c>
      <c r="U117">
        <f t="shared" si="20"/>
        <v>139.00411406000001</v>
      </c>
      <c r="V117" s="10">
        <f t="shared" si="19"/>
        <v>4.0466500463671014E-2</v>
      </c>
      <c r="W117" s="40">
        <f t="shared" si="14"/>
        <v>-0.27224677480172876</v>
      </c>
    </row>
    <row r="118" spans="1:23">
      <c r="A118">
        <v>201906</v>
      </c>
      <c r="B118" s="41">
        <f t="shared" si="15"/>
        <v>0.1733666184077377</v>
      </c>
      <c r="C118" s="41">
        <f t="shared" si="16"/>
        <v>0.46929697332382886</v>
      </c>
      <c r="D118" s="41">
        <f t="shared" si="17"/>
        <v>-0.27224677480172876</v>
      </c>
      <c r="G118">
        <v>201906</v>
      </c>
      <c r="I118" s="40">
        <v>8.43</v>
      </c>
      <c r="J118" s="40">
        <f t="shared" si="12"/>
        <v>0.1733666184077377</v>
      </c>
      <c r="L118">
        <v>201906</v>
      </c>
      <c r="M118">
        <v>2.7</v>
      </c>
      <c r="N118" s="10">
        <f t="shared" si="18"/>
        <v>0.42105263157894751</v>
      </c>
      <c r="O118" s="40">
        <f t="shared" si="13"/>
        <v>0.46929697332382886</v>
      </c>
      <c r="P118" s="40"/>
      <c r="T118">
        <v>201906</v>
      </c>
      <c r="U118">
        <f t="shared" si="20"/>
        <v>139.00411406000001</v>
      </c>
      <c r="V118" s="10">
        <f t="shared" si="19"/>
        <v>4.0466500463671014E-2</v>
      </c>
      <c r="W118" s="40">
        <f t="shared" si="14"/>
        <v>-0.27224677480172876</v>
      </c>
    </row>
    <row r="119" spans="1:23">
      <c r="A119">
        <v>201907</v>
      </c>
      <c r="B119" s="41">
        <f t="shared" si="15"/>
        <v>0.1981043947875207</v>
      </c>
      <c r="C119" s="41">
        <f t="shared" si="16"/>
        <v>0.3446775852155301</v>
      </c>
      <c r="D119" s="41">
        <f t="shared" si="17"/>
        <v>-0.33941918818102401</v>
      </c>
      <c r="G119">
        <v>201907</v>
      </c>
      <c r="I119" s="40">
        <v>8.51</v>
      </c>
      <c r="J119" s="40">
        <f t="shared" si="12"/>
        <v>0.1981043947875207</v>
      </c>
      <c r="L119">
        <v>201907</v>
      </c>
      <c r="M119">
        <v>2.8</v>
      </c>
      <c r="N119" s="10">
        <f t="shared" si="18"/>
        <v>0.3333333333333332</v>
      </c>
      <c r="O119" s="40">
        <f t="shared" si="13"/>
        <v>0.3446775852155301</v>
      </c>
      <c r="P119" s="40"/>
      <c r="T119">
        <v>201907</v>
      </c>
      <c r="U119">
        <f t="shared" si="20"/>
        <v>140.00393817358801</v>
      </c>
      <c r="V119" s="10">
        <f t="shared" si="19"/>
        <v>3.6994689366119528E-2</v>
      </c>
      <c r="W119" s="40">
        <f t="shared" si="14"/>
        <v>-0.33941918818102401</v>
      </c>
    </row>
    <row r="120" spans="1:23">
      <c r="A120">
        <v>201908</v>
      </c>
      <c r="B120" s="41">
        <f t="shared" si="15"/>
        <v>-1.216670444063442E-2</v>
      </c>
      <c r="C120" s="41">
        <f t="shared" si="16"/>
        <v>0.17996326354195336</v>
      </c>
      <c r="D120" s="41">
        <f t="shared" si="17"/>
        <v>-0.33941918818102401</v>
      </c>
      <c r="G120">
        <v>201908</v>
      </c>
      <c r="I120" s="40">
        <v>7.83</v>
      </c>
      <c r="J120" s="40">
        <f t="shared" si="12"/>
        <v>-1.216670444063442E-2</v>
      </c>
      <c r="L120">
        <v>201908</v>
      </c>
      <c r="M120">
        <v>2.8</v>
      </c>
      <c r="N120" s="10">
        <f t="shared" si="18"/>
        <v>0.21739130434782611</v>
      </c>
      <c r="O120" s="40">
        <f t="shared" si="13"/>
        <v>0.17996326354195336</v>
      </c>
      <c r="P120" s="40"/>
      <c r="T120">
        <v>201908</v>
      </c>
      <c r="U120">
        <f t="shared" si="20"/>
        <v>140.00393817358801</v>
      </c>
      <c r="V120" s="10">
        <f t="shared" si="19"/>
        <v>3.6994689366119528E-2</v>
      </c>
      <c r="W120" s="40">
        <f t="shared" si="14"/>
        <v>-0.33941918818102401</v>
      </c>
    </row>
    <row r="121" spans="1:23">
      <c r="A121">
        <v>201909</v>
      </c>
      <c r="B121" s="41">
        <f t="shared" si="15"/>
        <v>-3.9996702867890213E-2</v>
      </c>
      <c r="C121" s="41">
        <f t="shared" si="16"/>
        <v>0.15525611529091676</v>
      </c>
      <c r="D121" s="41">
        <f t="shared" si="17"/>
        <v>-0.33941918818102401</v>
      </c>
      <c r="G121">
        <v>201909</v>
      </c>
      <c r="I121" s="40">
        <v>7.74</v>
      </c>
      <c r="J121" s="40">
        <f t="shared" si="12"/>
        <v>-3.9996702867890213E-2</v>
      </c>
      <c r="L121">
        <v>201909</v>
      </c>
      <c r="M121">
        <v>3</v>
      </c>
      <c r="N121" s="10">
        <f t="shared" si="18"/>
        <v>0.2</v>
      </c>
      <c r="O121" s="40">
        <f t="shared" si="13"/>
        <v>0.15525611529091676</v>
      </c>
      <c r="P121" s="40"/>
      <c r="T121">
        <v>201909</v>
      </c>
      <c r="U121">
        <f t="shared" si="20"/>
        <v>140.00393817358801</v>
      </c>
      <c r="V121" s="10">
        <f t="shared" si="19"/>
        <v>3.6994689366119528E-2</v>
      </c>
      <c r="W121" s="40">
        <f t="shared" si="14"/>
        <v>-0.33941918818102401</v>
      </c>
    </row>
    <row r="122" spans="1:23">
      <c r="A122">
        <v>201910</v>
      </c>
      <c r="B122" s="41">
        <f t="shared" si="15"/>
        <v>0.14862884202795473</v>
      </c>
      <c r="C122" s="41">
        <f t="shared" si="16"/>
        <v>0.60986764310998909</v>
      </c>
      <c r="D122" s="41">
        <f t="shared" si="17"/>
        <v>-0.42593940731106594</v>
      </c>
      <c r="G122">
        <v>201910</v>
      </c>
      <c r="I122" s="40">
        <v>8.35</v>
      </c>
      <c r="J122" s="40">
        <f t="shared" si="12"/>
        <v>0.14862884202795473</v>
      </c>
      <c r="L122">
        <v>201910</v>
      </c>
      <c r="M122">
        <v>3.8</v>
      </c>
      <c r="N122" s="10">
        <f t="shared" si="18"/>
        <v>0.51999999999999991</v>
      </c>
      <c r="O122" s="40">
        <f t="shared" si="13"/>
        <v>0.60986764310998909</v>
      </c>
      <c r="P122" s="40"/>
      <c r="T122">
        <v>201910</v>
      </c>
      <c r="U122">
        <f t="shared" si="20"/>
        <v>141.06796157577901</v>
      </c>
      <c r="V122" s="10">
        <f t="shared" si="19"/>
        <v>3.2522885513515155E-2</v>
      </c>
      <c r="W122" s="40">
        <f t="shared" si="14"/>
        <v>-0.42593940731106594</v>
      </c>
    </row>
    <row r="123" spans="1:23">
      <c r="A123">
        <v>201911</v>
      </c>
      <c r="B123" s="41">
        <f t="shared" si="15"/>
        <v>0.17645884045521051</v>
      </c>
      <c r="C123" s="41">
        <f t="shared" si="16"/>
        <v>1.3563604359492611</v>
      </c>
      <c r="D123" s="41">
        <f t="shared" si="17"/>
        <v>-0.42593940731106594</v>
      </c>
      <c r="G123">
        <v>201911</v>
      </c>
      <c r="I123" s="40">
        <v>8.44</v>
      </c>
      <c r="J123" s="40">
        <f t="shared" si="12"/>
        <v>0.17645884045521051</v>
      </c>
      <c r="L123">
        <v>201911</v>
      </c>
      <c r="M123">
        <v>4.5</v>
      </c>
      <c r="N123" s="10">
        <f t="shared" si="18"/>
        <v>1.0454545454545452</v>
      </c>
      <c r="O123" s="40">
        <f t="shared" si="13"/>
        <v>1.3563604359492611</v>
      </c>
      <c r="P123" s="40"/>
      <c r="T123">
        <v>201911</v>
      </c>
      <c r="U123">
        <f t="shared" si="20"/>
        <v>141.06796157577901</v>
      </c>
      <c r="V123" s="10">
        <f t="shared" si="19"/>
        <v>3.2522885513515155E-2</v>
      </c>
      <c r="W123" s="40">
        <f t="shared" si="14"/>
        <v>-0.42593940731106594</v>
      </c>
    </row>
    <row r="124" spans="1:23">
      <c r="A124">
        <v>201912</v>
      </c>
      <c r="B124" s="41">
        <f t="shared" si="15"/>
        <v>0.47949660110755199</v>
      </c>
      <c r="C124" s="41">
        <f t="shared" si="16"/>
        <v>1.8151863648934512</v>
      </c>
      <c r="D124" s="41">
        <f t="shared" si="17"/>
        <v>-0.42593940731106594</v>
      </c>
      <c r="G124">
        <v>201912</v>
      </c>
      <c r="I124" s="40">
        <v>9.42</v>
      </c>
      <c r="J124" s="40">
        <f t="shared" si="12"/>
        <v>0.47949660110755199</v>
      </c>
      <c r="L124">
        <v>201912</v>
      </c>
      <c r="M124">
        <v>4.5</v>
      </c>
      <c r="N124" s="10">
        <f t="shared" si="18"/>
        <v>1.368421052631579</v>
      </c>
      <c r="O124" s="40">
        <f t="shared" si="13"/>
        <v>1.8151863648934512</v>
      </c>
      <c r="P124" s="40"/>
      <c r="T124">
        <v>201912</v>
      </c>
      <c r="U124">
        <f t="shared" si="20"/>
        <v>141.06796157577901</v>
      </c>
      <c r="V124" s="10">
        <f t="shared" si="19"/>
        <v>3.2522885513515155E-2</v>
      </c>
      <c r="W124" s="40">
        <f t="shared" si="14"/>
        <v>-0.42593940731106594</v>
      </c>
    </row>
    <row r="125" spans="1:23">
      <c r="A125">
        <v>202001</v>
      </c>
      <c r="B125" s="41">
        <f t="shared" si="15"/>
        <v>-0.57185889503322418</v>
      </c>
      <c r="C125" s="41">
        <f t="shared" si="16"/>
        <v>2.9631508459381291</v>
      </c>
      <c r="D125" s="41">
        <f t="shared" si="17"/>
        <v>-0.45476270065736468</v>
      </c>
      <c r="G125">
        <v>202001</v>
      </c>
      <c r="I125" s="40">
        <f>(I124+I126)/2</f>
        <v>6.02</v>
      </c>
      <c r="J125" s="40">
        <f t="shared" si="12"/>
        <v>-0.57185889503322418</v>
      </c>
      <c r="L125">
        <v>202001</v>
      </c>
      <c r="M125">
        <v>5.4</v>
      </c>
      <c r="N125" s="10">
        <f t="shared" si="18"/>
        <v>2.1764705882352944</v>
      </c>
      <c r="O125" s="40">
        <f t="shared" si="13"/>
        <v>2.9631508459381291</v>
      </c>
      <c r="P125" s="40"/>
      <c r="T125">
        <v>202001</v>
      </c>
      <c r="U125">
        <f t="shared" si="20"/>
        <v>142.217085845551</v>
      </c>
      <c r="V125" s="10">
        <f t="shared" si="19"/>
        <v>3.1033151489182682E-2</v>
      </c>
      <c r="W125" s="40">
        <f t="shared" si="14"/>
        <v>-0.45476270065736468</v>
      </c>
    </row>
    <row r="126" spans="1:23">
      <c r="A126">
        <v>202002</v>
      </c>
      <c r="B126" s="41">
        <f t="shared" si="15"/>
        <v>-1.623214391174</v>
      </c>
      <c r="C126" s="41">
        <f t="shared" si="16"/>
        <v>3.3754211040093463</v>
      </c>
      <c r="D126" s="41">
        <f t="shared" si="17"/>
        <v>-0.45476270065736468</v>
      </c>
      <c r="G126">
        <v>202002</v>
      </c>
      <c r="I126" s="40">
        <v>2.62</v>
      </c>
      <c r="J126" s="40">
        <f t="shared" si="12"/>
        <v>-1.623214391174</v>
      </c>
      <c r="L126">
        <v>202002</v>
      </c>
      <c r="M126">
        <v>5.2</v>
      </c>
      <c r="N126" s="10">
        <f t="shared" si="18"/>
        <v>2.4666666666666668</v>
      </c>
      <c r="O126" s="40">
        <f t="shared" si="13"/>
        <v>3.3754211040093463</v>
      </c>
      <c r="P126" s="40"/>
      <c r="T126">
        <v>202002</v>
      </c>
      <c r="U126">
        <f t="shared" si="20"/>
        <v>142.217085845551</v>
      </c>
      <c r="V126" s="10">
        <f t="shared" si="19"/>
        <v>3.1033151489182682E-2</v>
      </c>
      <c r="W126" s="40">
        <f t="shared" si="14"/>
        <v>-0.45476270065736468</v>
      </c>
    </row>
    <row r="127" spans="1:23">
      <c r="A127">
        <v>202003</v>
      </c>
      <c r="B127" s="41">
        <f t="shared" si="15"/>
        <v>-1.7623643833102793</v>
      </c>
      <c r="C127" s="41">
        <f t="shared" si="16"/>
        <v>1.1064813229558239</v>
      </c>
      <c r="D127" s="41">
        <f t="shared" si="17"/>
        <v>-0.45476270065736468</v>
      </c>
      <c r="G127">
        <v>202003</v>
      </c>
      <c r="I127" s="40">
        <v>2.17</v>
      </c>
      <c r="J127" s="40">
        <f t="shared" si="12"/>
        <v>-1.7623643833102793</v>
      </c>
      <c r="L127">
        <v>202003</v>
      </c>
      <c r="M127">
        <v>4.3</v>
      </c>
      <c r="N127" s="10">
        <f t="shared" si="18"/>
        <v>0.86956521739130443</v>
      </c>
      <c r="O127" s="40">
        <f t="shared" si="13"/>
        <v>1.1064813229558239</v>
      </c>
      <c r="P127" s="40"/>
      <c r="T127">
        <v>202003</v>
      </c>
      <c r="U127">
        <f t="shared" si="20"/>
        <v>142.217085845551</v>
      </c>
      <c r="V127" s="10">
        <f t="shared" si="19"/>
        <v>3.1033151489182682E-2</v>
      </c>
      <c r="W127" s="40">
        <f t="shared" si="14"/>
        <v>-0.45476270065736468</v>
      </c>
    </row>
    <row r="128" spans="1:23">
      <c r="A128">
        <v>202004</v>
      </c>
      <c r="B128" s="41">
        <f t="shared" si="15"/>
        <v>-1.7932866037850081</v>
      </c>
      <c r="C128" s="41">
        <f t="shared" si="16"/>
        <v>0.32573543822306888</v>
      </c>
      <c r="D128" s="41">
        <f t="shared" si="17"/>
        <v>-0.42447921964571744</v>
      </c>
      <c r="G128">
        <v>202004</v>
      </c>
      <c r="I128" s="40">
        <v>2.0699999999999998</v>
      </c>
      <c r="J128" s="40">
        <f t="shared" si="12"/>
        <v>-1.7932866037850081</v>
      </c>
      <c r="L128">
        <v>202004</v>
      </c>
      <c r="M128">
        <v>3.3</v>
      </c>
      <c r="N128" s="10">
        <f t="shared" si="18"/>
        <v>0.31999999999999995</v>
      </c>
      <c r="O128" s="40">
        <f t="shared" si="13"/>
        <v>0.32573543822306888</v>
      </c>
      <c r="P128" s="40"/>
      <c r="T128">
        <v>202004</v>
      </c>
      <c r="U128">
        <f t="shared" si="20"/>
        <v>143.535419574939</v>
      </c>
      <c r="V128" s="10">
        <f t="shared" si="19"/>
        <v>3.2598355419776216E-2</v>
      </c>
      <c r="W128" s="40">
        <f t="shared" si="14"/>
        <v>-0.42447921964571744</v>
      </c>
    </row>
    <row r="129" spans="1:23">
      <c r="A129">
        <v>202005</v>
      </c>
      <c r="B129" s="41">
        <f t="shared" si="15"/>
        <v>-1.2490555234297827</v>
      </c>
      <c r="C129" s="41">
        <f t="shared" si="16"/>
        <v>-0.28672731453318157</v>
      </c>
      <c r="D129" s="41">
        <f t="shared" si="17"/>
        <v>-0.42447921964571744</v>
      </c>
      <c r="G129">
        <v>202005</v>
      </c>
      <c r="I129" s="40">
        <v>3.83</v>
      </c>
      <c r="J129" s="40">
        <f t="shared" si="12"/>
        <v>-1.2490555234297827</v>
      </c>
      <c r="L129">
        <v>202005</v>
      </c>
      <c r="M129">
        <v>2.4</v>
      </c>
      <c r="N129" s="10">
        <f t="shared" si="18"/>
        <v>-0.1111111111111112</v>
      </c>
      <c r="O129" s="40">
        <f t="shared" si="13"/>
        <v>-0.28672731453318157</v>
      </c>
      <c r="P129" s="40"/>
      <c r="T129">
        <v>202005</v>
      </c>
      <c r="U129">
        <f t="shared" si="20"/>
        <v>143.535419574939</v>
      </c>
      <c r="V129" s="10">
        <f t="shared" si="19"/>
        <v>3.2598355419776216E-2</v>
      </c>
      <c r="W129" s="40">
        <f t="shared" si="14"/>
        <v>-0.42447921964571744</v>
      </c>
    </row>
    <row r="130" spans="1:23">
      <c r="A130">
        <v>202006</v>
      </c>
      <c r="B130" s="41">
        <f t="shared" si="15"/>
        <v>-0.6275188918877358</v>
      </c>
      <c r="C130" s="41">
        <f t="shared" si="16"/>
        <v>-0.23411023955412225</v>
      </c>
      <c r="D130" s="41">
        <f t="shared" si="17"/>
        <v>-0.42447921964571744</v>
      </c>
      <c r="G130">
        <v>202006</v>
      </c>
      <c r="I130" s="40">
        <v>5.84</v>
      </c>
      <c r="J130" s="40">
        <f t="shared" si="12"/>
        <v>-0.6275188918877358</v>
      </c>
      <c r="L130">
        <v>202006</v>
      </c>
      <c r="M130">
        <v>2.5</v>
      </c>
      <c r="N130" s="10">
        <f t="shared" si="18"/>
        <v>-7.4074074074074139E-2</v>
      </c>
      <c r="O130" s="40">
        <f t="shared" si="13"/>
        <v>-0.23411023955412225</v>
      </c>
      <c r="P130" s="40"/>
      <c r="T130">
        <v>202006</v>
      </c>
      <c r="U130">
        <f t="shared" si="20"/>
        <v>143.535419574939</v>
      </c>
      <c r="V130" s="10">
        <f t="shared" si="19"/>
        <v>3.2598355419776216E-2</v>
      </c>
      <c r="W130" s="40">
        <f t="shared" si="14"/>
        <v>-0.42447921964571744</v>
      </c>
    </row>
    <row r="131" spans="1:23">
      <c r="A131">
        <v>202007</v>
      </c>
      <c r="B131" s="41">
        <f t="shared" si="15"/>
        <v>-0.56876667298575112</v>
      </c>
      <c r="C131" s="41">
        <f t="shared" si="16"/>
        <v>-0.17961398332581052</v>
      </c>
      <c r="D131" s="41">
        <f t="shared" si="17"/>
        <v>-0.29039107579231915</v>
      </c>
      <c r="G131">
        <v>202007</v>
      </c>
      <c r="I131" s="40">
        <v>6.03</v>
      </c>
      <c r="J131" s="40">
        <f t="shared" si="12"/>
        <v>-0.56876667298575112</v>
      </c>
      <c r="L131">
        <v>202007</v>
      </c>
      <c r="M131">
        <v>2.7</v>
      </c>
      <c r="N131" s="10">
        <f t="shared" si="18"/>
        <v>-3.5714285714285587E-2</v>
      </c>
      <c r="O131" s="40">
        <f t="shared" si="13"/>
        <v>-0.17961398332581052</v>
      </c>
      <c r="P131" s="40"/>
      <c r="T131">
        <v>202007</v>
      </c>
      <c r="U131">
        <f t="shared" si="20"/>
        <v>145.53811337613499</v>
      </c>
      <c r="V131" s="10">
        <f t="shared" si="19"/>
        <v>3.9528710940154164E-2</v>
      </c>
      <c r="W131" s="40">
        <f t="shared" si="14"/>
        <v>-0.29039107579231915</v>
      </c>
    </row>
    <row r="132" spans="1:23">
      <c r="A132">
        <v>202008</v>
      </c>
      <c r="B132" s="41">
        <f t="shared" si="15"/>
        <v>-0.46363112337167356</v>
      </c>
      <c r="C132" s="41">
        <f t="shared" si="16"/>
        <v>-0.33182766451523227</v>
      </c>
      <c r="D132" s="41">
        <f t="shared" si="17"/>
        <v>-0.29039107579231915</v>
      </c>
      <c r="G132">
        <v>202008</v>
      </c>
      <c r="I132" s="40">
        <v>6.37</v>
      </c>
      <c r="J132" s="40">
        <f t="shared" si="12"/>
        <v>-0.46363112337167356</v>
      </c>
      <c r="L132">
        <v>202008</v>
      </c>
      <c r="M132">
        <v>2.4</v>
      </c>
      <c r="N132" s="10">
        <f t="shared" si="18"/>
        <v>-0.14285714285714282</v>
      </c>
      <c r="O132" s="40">
        <f t="shared" si="13"/>
        <v>-0.33182766451523227</v>
      </c>
      <c r="P132" s="40"/>
      <c r="T132">
        <v>202008</v>
      </c>
      <c r="U132">
        <f t="shared" si="20"/>
        <v>145.53811337613499</v>
      </c>
      <c r="V132" s="10">
        <f t="shared" si="19"/>
        <v>3.9528710940154164E-2</v>
      </c>
      <c r="W132" s="40">
        <f t="shared" si="14"/>
        <v>-0.29039107579231915</v>
      </c>
    </row>
    <row r="133" spans="1:23">
      <c r="A133">
        <v>202009</v>
      </c>
      <c r="B133" s="41">
        <f t="shared" si="15"/>
        <v>-0.58732000527058847</v>
      </c>
      <c r="C133" s="41">
        <f t="shared" si="16"/>
        <v>-0.74449586685099756</v>
      </c>
      <c r="D133" s="41">
        <f t="shared" si="17"/>
        <v>-0.29039107579231915</v>
      </c>
      <c r="G133">
        <v>202009</v>
      </c>
      <c r="I133" s="40">
        <v>5.97</v>
      </c>
      <c r="J133" s="40">
        <f t="shared" si="12"/>
        <v>-0.58732000527058847</v>
      </c>
      <c r="L133">
        <v>202009</v>
      </c>
      <c r="M133">
        <v>1.7</v>
      </c>
      <c r="N133" s="10">
        <f t="shared" si="18"/>
        <v>-0.43333333333333335</v>
      </c>
      <c r="O133" s="40">
        <f t="shared" si="13"/>
        <v>-0.74449586685099756</v>
      </c>
      <c r="P133" s="40"/>
      <c r="T133">
        <v>202009</v>
      </c>
      <c r="U133">
        <f t="shared" ref="U133:U146" si="21">IFERROR(VLOOKUP(T133,R:S,2,0),U132)</f>
        <v>145.53811337613499</v>
      </c>
      <c r="V133" s="10">
        <f t="shared" si="19"/>
        <v>3.9528710940154164E-2</v>
      </c>
      <c r="W133" s="40">
        <f t="shared" si="14"/>
        <v>-0.29039107579231915</v>
      </c>
    </row>
    <row r="134" spans="1:23">
      <c r="A134">
        <v>202010</v>
      </c>
      <c r="B134" s="41">
        <f t="shared" si="15"/>
        <v>-0.55639778479585955</v>
      </c>
      <c r="C134" s="41">
        <f t="shared" si="16"/>
        <v>-1.3626080318681575</v>
      </c>
      <c r="D134" s="41">
        <f t="shared" si="17"/>
        <v>-0.23917704757033201</v>
      </c>
      <c r="G134">
        <v>202010</v>
      </c>
      <c r="I134" s="40">
        <v>6.07</v>
      </c>
      <c r="J134" s="40">
        <f t="shared" si="12"/>
        <v>-0.55639778479585955</v>
      </c>
      <c r="L134">
        <v>202010</v>
      </c>
      <c r="M134">
        <v>0.5</v>
      </c>
      <c r="N134" s="10">
        <f t="shared" si="18"/>
        <v>-0.86842105263157898</v>
      </c>
      <c r="O134" s="40">
        <f t="shared" si="13"/>
        <v>-1.3626080318681575</v>
      </c>
      <c r="P134" s="40"/>
      <c r="T134">
        <v>202010</v>
      </c>
      <c r="U134">
        <f t="shared" si="21"/>
        <v>147.01760325808499</v>
      </c>
      <c r="V134" s="10">
        <f t="shared" si="19"/>
        <v>4.2175711733879039E-2</v>
      </c>
      <c r="W134" s="40">
        <f t="shared" si="14"/>
        <v>-0.23917704757033201</v>
      </c>
    </row>
    <row r="135" spans="1:23">
      <c r="A135">
        <v>202011</v>
      </c>
      <c r="B135" s="41">
        <f t="shared" si="15"/>
        <v>-0.50383000998882077</v>
      </c>
      <c r="C135" s="41">
        <f t="shared" si="16"/>
        <v>-1.7073883389677829</v>
      </c>
      <c r="D135" s="41">
        <f t="shared" si="17"/>
        <v>-0.23917704757033201</v>
      </c>
      <c r="G135">
        <v>202011</v>
      </c>
      <c r="I135" s="40">
        <v>6.24</v>
      </c>
      <c r="J135" s="40">
        <f t="shared" si="12"/>
        <v>-0.50383000998882077</v>
      </c>
      <c r="L135">
        <v>202011</v>
      </c>
      <c r="M135">
        <v>-0.5</v>
      </c>
      <c r="N135" s="10">
        <f t="shared" si="18"/>
        <v>-1.1111111111111112</v>
      </c>
      <c r="O135" s="40">
        <f t="shared" si="13"/>
        <v>-1.7073883389677829</v>
      </c>
      <c r="P135" s="40"/>
      <c r="T135">
        <v>202011</v>
      </c>
      <c r="U135">
        <f t="shared" si="21"/>
        <v>147.01760325808499</v>
      </c>
      <c r="V135" s="10">
        <f t="shared" si="19"/>
        <v>4.2175711733879039E-2</v>
      </c>
      <c r="W135" s="40">
        <f t="shared" si="14"/>
        <v>-0.23917704757033201</v>
      </c>
    </row>
    <row r="136" spans="1:23">
      <c r="A136">
        <v>202012</v>
      </c>
      <c r="B136" s="41">
        <f t="shared" si="15"/>
        <v>-0.36777223990001467</v>
      </c>
      <c r="C136" s="41">
        <f t="shared" si="16"/>
        <v>-1.4863966240557336</v>
      </c>
      <c r="D136" s="41">
        <f t="shared" si="17"/>
        <v>-0.23917704757033201</v>
      </c>
      <c r="G136">
        <v>202012</v>
      </c>
      <c r="I136" s="40">
        <v>6.68</v>
      </c>
      <c r="J136" s="40">
        <f t="shared" si="12"/>
        <v>-0.36777223990001467</v>
      </c>
      <c r="L136">
        <v>202012</v>
      </c>
      <c r="M136">
        <v>0.2</v>
      </c>
      <c r="N136" s="10">
        <f t="shared" si="18"/>
        <v>-0.95555555555555549</v>
      </c>
      <c r="O136" s="40">
        <f t="shared" si="13"/>
        <v>-1.4863966240557336</v>
      </c>
      <c r="P136" s="40"/>
      <c r="T136">
        <v>202012</v>
      </c>
      <c r="U136">
        <f t="shared" si="21"/>
        <v>147.01760325808499</v>
      </c>
      <c r="V136" s="10">
        <f t="shared" si="19"/>
        <v>4.2175711733879039E-2</v>
      </c>
      <c r="W136" s="40">
        <f t="shared" si="14"/>
        <v>-0.23917704757033201</v>
      </c>
    </row>
    <row r="137" spans="1:23">
      <c r="A137">
        <v>202101</v>
      </c>
      <c r="B137" s="41">
        <f t="shared" si="15"/>
        <v>1.3623259956610567</v>
      </c>
      <c r="C137" s="41">
        <f t="shared" si="16"/>
        <v>-1.6284627264991938</v>
      </c>
      <c r="D137" s="41">
        <f t="shared" si="17"/>
        <v>-0.17606603974576218</v>
      </c>
      <c r="G137">
        <v>202101</v>
      </c>
      <c r="I137" s="40">
        <f>(I136+I138)/2</f>
        <v>12.275</v>
      </c>
      <c r="J137" s="40">
        <f t="shared" si="12"/>
        <v>1.3623259956610567</v>
      </c>
      <c r="L137">
        <v>202101</v>
      </c>
      <c r="M137">
        <v>-0.3</v>
      </c>
      <c r="N137" s="10">
        <f t="shared" si="18"/>
        <v>-1.0555555555555556</v>
      </c>
      <c r="O137" s="40">
        <f t="shared" si="13"/>
        <v>-1.6284627264991938</v>
      </c>
      <c r="P137" s="40"/>
      <c r="T137">
        <v>202101</v>
      </c>
      <c r="U137">
        <f t="shared" si="21"/>
        <v>148.679090155219</v>
      </c>
      <c r="V137" s="10">
        <f t="shared" si="19"/>
        <v>4.543760878834064E-2</v>
      </c>
      <c r="W137" s="40">
        <f t="shared" si="14"/>
        <v>-0.17606603974576218</v>
      </c>
    </row>
    <row r="138" spans="1:23">
      <c r="A138">
        <v>202102</v>
      </c>
      <c r="B138" s="41">
        <f t="shared" si="15"/>
        <v>3.0924242312221284</v>
      </c>
      <c r="C138" s="41">
        <f t="shared" si="16"/>
        <v>-1.6041779226627049</v>
      </c>
      <c r="D138" s="41">
        <f t="shared" si="17"/>
        <v>-0.17606603974576218</v>
      </c>
      <c r="G138">
        <v>202102</v>
      </c>
      <c r="I138" s="40">
        <v>17.87</v>
      </c>
      <c r="J138" s="40">
        <f t="shared" si="12"/>
        <v>3.0924242312221284</v>
      </c>
      <c r="L138">
        <v>202102</v>
      </c>
      <c r="M138">
        <v>-0.2</v>
      </c>
      <c r="N138" s="10">
        <f t="shared" si="18"/>
        <v>-1.0384615384615385</v>
      </c>
      <c r="O138" s="40">
        <f t="shared" si="13"/>
        <v>-1.6041779226627049</v>
      </c>
      <c r="P138" s="40"/>
      <c r="T138">
        <v>202102</v>
      </c>
      <c r="U138">
        <f t="shared" si="21"/>
        <v>148.679090155219</v>
      </c>
      <c r="V138" s="10">
        <f t="shared" si="19"/>
        <v>4.543760878834064E-2</v>
      </c>
      <c r="W138" s="40">
        <f t="shared" si="14"/>
        <v>-0.17606603974576218</v>
      </c>
    </row>
    <row r="139" spans="1:23">
      <c r="A139">
        <v>202103</v>
      </c>
      <c r="B139" s="41">
        <f t="shared" si="15"/>
        <v>2.4647031555851351</v>
      </c>
      <c r="C139" s="41">
        <f t="shared" si="16"/>
        <v>-1.4173826001297118</v>
      </c>
      <c r="D139" s="41">
        <f t="shared" si="17"/>
        <v>-0.17606603974576218</v>
      </c>
      <c r="G139">
        <v>202103</v>
      </c>
      <c r="I139" s="40">
        <v>15.84</v>
      </c>
      <c r="J139" s="40">
        <f t="shared" si="12"/>
        <v>2.4647031555851351</v>
      </c>
      <c r="L139">
        <v>202103</v>
      </c>
      <c r="M139">
        <v>0.4</v>
      </c>
      <c r="N139" s="10">
        <f t="shared" si="18"/>
        <v>-0.90697674418604657</v>
      </c>
      <c r="O139" s="40">
        <f t="shared" si="13"/>
        <v>-1.4173826001297118</v>
      </c>
      <c r="P139" s="40"/>
      <c r="T139">
        <v>202103</v>
      </c>
      <c r="U139">
        <f t="shared" si="21"/>
        <v>148.679090155219</v>
      </c>
      <c r="V139" s="10">
        <f t="shared" si="19"/>
        <v>4.543760878834064E-2</v>
      </c>
      <c r="W139" s="40">
        <f t="shared" si="14"/>
        <v>-0.17606603974576218</v>
      </c>
    </row>
    <row r="140" spans="1:23">
      <c r="A140">
        <v>202104</v>
      </c>
      <c r="B140" s="41">
        <f t="shared" si="15"/>
        <v>2.542008706771957</v>
      </c>
      <c r="C140" s="41">
        <f t="shared" si="16"/>
        <v>-1.1620841073666228</v>
      </c>
      <c r="D140" s="41">
        <f t="shared" si="17"/>
        <v>-0.19213661820408284</v>
      </c>
      <c r="G140">
        <v>202104</v>
      </c>
      <c r="I140" s="40">
        <v>16.09</v>
      </c>
      <c r="J140" s="40">
        <f t="shared" si="12"/>
        <v>2.542008706771957</v>
      </c>
      <c r="L140">
        <v>202104</v>
      </c>
      <c r="M140">
        <v>0.9</v>
      </c>
      <c r="N140" s="10">
        <f t="shared" si="18"/>
        <v>-0.72727272727272729</v>
      </c>
      <c r="O140" s="40">
        <f t="shared" si="13"/>
        <v>-1.1620841073666228</v>
      </c>
      <c r="P140" s="40"/>
      <c r="T140">
        <v>202104</v>
      </c>
      <c r="U140">
        <f t="shared" si="21"/>
        <v>149.93810400226599</v>
      </c>
      <c r="V140" s="10">
        <f t="shared" si="19"/>
        <v>4.4606999765546961E-2</v>
      </c>
      <c r="W140" s="40">
        <f t="shared" si="14"/>
        <v>-0.19213661820408284</v>
      </c>
    </row>
    <row r="141" spans="1:23">
      <c r="A141">
        <v>202105</v>
      </c>
      <c r="B141" s="41">
        <f t="shared" si="15"/>
        <v>1.8215209697107779</v>
      </c>
      <c r="C141" s="41">
        <f t="shared" si="16"/>
        <v>-0.78001239246186238</v>
      </c>
      <c r="D141" s="41">
        <f t="shared" si="17"/>
        <v>-0.19213661820408284</v>
      </c>
      <c r="G141">
        <v>202105</v>
      </c>
      <c r="I141" s="40">
        <v>13.76</v>
      </c>
      <c r="J141" s="40">
        <f t="shared" si="12"/>
        <v>1.8215209697107779</v>
      </c>
      <c r="L141">
        <v>202105</v>
      </c>
      <c r="M141">
        <v>1.3</v>
      </c>
      <c r="N141" s="10">
        <f t="shared" si="18"/>
        <v>-0.45833333333333331</v>
      </c>
      <c r="O141" s="40">
        <f t="shared" si="13"/>
        <v>-0.78001239246186238</v>
      </c>
      <c r="P141" s="40"/>
      <c r="T141">
        <v>202105</v>
      </c>
      <c r="U141">
        <f t="shared" si="21"/>
        <v>149.93810400226599</v>
      </c>
      <c r="V141" s="10">
        <f t="shared" si="19"/>
        <v>4.4606999765546961E-2</v>
      </c>
      <c r="W141" s="40">
        <f t="shared" si="14"/>
        <v>-0.19213661820408284</v>
      </c>
    </row>
    <row r="142" spans="1:23">
      <c r="A142">
        <v>202106</v>
      </c>
      <c r="B142" s="41">
        <f t="shared" si="15"/>
        <v>0.91549990980122675</v>
      </c>
      <c r="C142" s="41">
        <f t="shared" si="16"/>
        <v>-0.92444626327938029</v>
      </c>
      <c r="D142" s="41">
        <f t="shared" si="17"/>
        <v>-0.19213661820408284</v>
      </c>
      <c r="G142">
        <v>202106</v>
      </c>
      <c r="I142" s="40">
        <v>10.83</v>
      </c>
      <c r="J142" s="40">
        <f t="shared" si="12"/>
        <v>0.91549990980122675</v>
      </c>
      <c r="L142">
        <v>202106</v>
      </c>
      <c r="M142">
        <v>1.1000000000000001</v>
      </c>
      <c r="N142" s="10">
        <f t="shared" si="18"/>
        <v>-0.55999999999999994</v>
      </c>
      <c r="O142" s="40">
        <f t="shared" si="13"/>
        <v>-0.92444626327938029</v>
      </c>
      <c r="P142" s="40"/>
      <c r="T142">
        <v>202106</v>
      </c>
      <c r="U142">
        <f t="shared" si="21"/>
        <v>149.93810400226599</v>
      </c>
      <c r="V142" s="10">
        <f t="shared" si="19"/>
        <v>4.4606999765546961E-2</v>
      </c>
      <c r="W142" s="40">
        <f t="shared" si="14"/>
        <v>-0.19213661820408284</v>
      </c>
    </row>
    <row r="143" spans="1:23">
      <c r="A143">
        <v>202107</v>
      </c>
      <c r="B143" s="41">
        <f t="shared" si="15"/>
        <v>0.26922550187939687</v>
      </c>
      <c r="C143" s="41">
        <f t="shared" si="16"/>
        <v>-1.0233663642400119</v>
      </c>
      <c r="D143" s="41">
        <f t="shared" si="17"/>
        <v>-0.364230527860471</v>
      </c>
      <c r="G143">
        <v>202107</v>
      </c>
      <c r="I143" s="40">
        <v>8.74</v>
      </c>
      <c r="J143" s="40">
        <f t="shared" si="12"/>
        <v>0.26922550187939687</v>
      </c>
      <c r="L143">
        <v>202107</v>
      </c>
      <c r="M143">
        <v>1</v>
      </c>
      <c r="N143" s="10">
        <f t="shared" si="18"/>
        <v>-0.62962962962962965</v>
      </c>
      <c r="O143" s="40">
        <f t="shared" si="13"/>
        <v>-1.0233663642400119</v>
      </c>
      <c r="P143" s="40"/>
      <c r="T143">
        <v>202107</v>
      </c>
      <c r="U143">
        <f t="shared" si="21"/>
        <v>150.73561610146399</v>
      </c>
      <c r="V143" s="10">
        <f t="shared" si="19"/>
        <v>3.5712313460435977E-2</v>
      </c>
      <c r="W143" s="40">
        <f t="shared" si="14"/>
        <v>-0.364230527860471</v>
      </c>
    </row>
    <row r="144" spans="1:23">
      <c r="A144">
        <v>202108</v>
      </c>
      <c r="B144" s="41">
        <f t="shared" si="15"/>
        <v>0.81036436018714919</v>
      </c>
      <c r="C144" s="41">
        <f t="shared" si="16"/>
        <v>-1.075983439219071</v>
      </c>
      <c r="D144" s="41">
        <f t="shared" si="17"/>
        <v>-0.364230527860471</v>
      </c>
      <c r="G144">
        <v>202108</v>
      </c>
      <c r="I144" s="40">
        <v>10.49</v>
      </c>
      <c r="J144" s="40">
        <f t="shared" si="12"/>
        <v>0.81036436018714919</v>
      </c>
      <c r="L144">
        <v>202108</v>
      </c>
      <c r="M144">
        <v>0.8</v>
      </c>
      <c r="N144" s="10">
        <f t="shared" si="18"/>
        <v>-0.66666666666666663</v>
      </c>
      <c r="O144" s="40">
        <f t="shared" si="13"/>
        <v>-1.075983439219071</v>
      </c>
      <c r="P144" s="40"/>
      <c r="T144">
        <v>202108</v>
      </c>
      <c r="U144">
        <f t="shared" si="21"/>
        <v>150.73561610146399</v>
      </c>
      <c r="V144" s="10">
        <f t="shared" si="19"/>
        <v>3.5712313460435977E-2</v>
      </c>
      <c r="W144" s="40">
        <f t="shared" si="14"/>
        <v>-0.364230527860471</v>
      </c>
    </row>
    <row r="145" spans="1:23">
      <c r="A145">
        <v>202109</v>
      </c>
      <c r="B145" s="41">
        <f t="shared" si="15"/>
        <v>0.43929771449040445</v>
      </c>
      <c r="C145" s="41">
        <f t="shared" si="16"/>
        <v>-0.96455904514576907</v>
      </c>
      <c r="D145" s="41">
        <f t="shared" si="17"/>
        <v>-0.364230527860471</v>
      </c>
      <c r="G145">
        <v>202109</v>
      </c>
      <c r="I145" s="40">
        <v>9.2899999999999991</v>
      </c>
      <c r="J145" s="40">
        <f t="shared" ref="J145:J146" si="22">STANDARDIZE(I145,I$1,I$2)</f>
        <v>0.43929771449040445</v>
      </c>
      <c r="L145">
        <v>202109</v>
      </c>
      <c r="M145">
        <v>0.7</v>
      </c>
      <c r="N145" s="10">
        <f t="shared" si="18"/>
        <v>-0.58823529411764708</v>
      </c>
      <c r="O145" s="40">
        <f t="shared" ref="O145:O146" si="23">STANDARDIZE(N145,N$1,N$2)</f>
        <v>-0.96455904514576907</v>
      </c>
      <c r="P145" s="40"/>
      <c r="T145">
        <v>202109</v>
      </c>
      <c r="U145">
        <f t="shared" si="21"/>
        <v>150.73561610146399</v>
      </c>
      <c r="V145" s="10">
        <f t="shared" si="19"/>
        <v>3.5712313460435977E-2</v>
      </c>
      <c r="W145" s="40">
        <f t="shared" ref="W145:W146" si="24">STANDARDIZE(V145,V$1,V$2)</f>
        <v>-0.364230527860471</v>
      </c>
    </row>
    <row r="146" spans="1:23">
      <c r="A146">
        <v>202110</v>
      </c>
      <c r="B146" s="41">
        <f t="shared" ref="B146" si="25">VLOOKUP($A146,G:J,4,0)</f>
        <v>0.41765216015809481</v>
      </c>
      <c r="C146" s="41">
        <f t="shared" ref="C146" si="26">VLOOKUP($A146,L:O,4,0)</f>
        <v>2.7124459592731993</v>
      </c>
      <c r="D146" s="41">
        <f t="shared" ref="D146" si="27">VLOOKUP($A146,T:W,4,0)</f>
        <v>-0.56588908963577811</v>
      </c>
      <c r="G146">
        <v>202110</v>
      </c>
      <c r="I146" s="40">
        <v>9.2200000000000006</v>
      </c>
      <c r="J146" s="40">
        <f t="shared" si="22"/>
        <v>0.41765216015809481</v>
      </c>
      <c r="L146">
        <v>202110</v>
      </c>
      <c r="M146">
        <v>1.5</v>
      </c>
      <c r="N146" s="10">
        <f t="shared" ref="N146" si="28">(M146-M134)/M134</f>
        <v>2</v>
      </c>
      <c r="O146" s="40">
        <f t="shared" si="23"/>
        <v>2.7124459592731993</v>
      </c>
      <c r="P146" s="40"/>
      <c r="T146">
        <v>202110</v>
      </c>
      <c r="U146">
        <f t="shared" si="21"/>
        <v>150.73561610146399</v>
      </c>
      <c r="V146" s="10">
        <f t="shared" ref="V146" si="29">(U146-U134)/U134</f>
        <v>2.5289575948617121E-2</v>
      </c>
      <c r="W146" s="40">
        <f t="shared" si="24"/>
        <v>-0.56588908963577811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22D65-80EB-4D25-8355-7C332B61646C}">
  <dimension ref="A1:I199"/>
  <sheetViews>
    <sheetView topLeftCell="A118" workbookViewId="0">
      <selection activeCell="J140" sqref="J140"/>
    </sheetView>
  </sheetViews>
  <sheetFormatPr defaultRowHeight="15"/>
  <cols>
    <col min="1" max="1" width="9.7109375" bestFit="1" customWidth="1"/>
    <col min="2" max="2" width="11.7109375" customWidth="1"/>
    <col min="3" max="3" width="20.5703125" customWidth="1"/>
    <col min="4" max="4" width="35.28515625" customWidth="1"/>
    <col min="5" max="5" width="35.42578125" customWidth="1"/>
    <col min="7" max="21" width="9.140625" customWidth="1"/>
  </cols>
  <sheetData>
    <row r="1" spans="1:9">
      <c r="A1" t="s">
        <v>90</v>
      </c>
      <c r="B1" t="s">
        <v>92</v>
      </c>
      <c r="C1" t="s">
        <v>176</v>
      </c>
      <c r="D1" t="s">
        <v>177</v>
      </c>
      <c r="E1" t="s">
        <v>178</v>
      </c>
      <c r="G1" t="s">
        <v>175</v>
      </c>
      <c r="I1">
        <v>0.7</v>
      </c>
    </row>
    <row r="2" spans="1:9">
      <c r="A2" s="61">
        <v>40544</v>
      </c>
      <c r="B2" s="41">
        <f>macro!C17</f>
        <v>6.125</v>
      </c>
    </row>
    <row r="3" spans="1:9">
      <c r="A3" s="61">
        <v>40575</v>
      </c>
      <c r="B3" s="41">
        <f>macro!C18</f>
        <v>12.25</v>
      </c>
    </row>
    <row r="4" spans="1:9">
      <c r="A4" s="61">
        <v>40603</v>
      </c>
      <c r="B4" s="41">
        <f>macro!C19</f>
        <v>12.53</v>
      </c>
    </row>
    <row r="5" spans="1:9">
      <c r="A5" s="61">
        <v>40634</v>
      </c>
      <c r="B5" s="41">
        <f>macro!C20</f>
        <v>11.26</v>
      </c>
    </row>
    <row r="6" spans="1:9">
      <c r="A6" s="61">
        <v>40664</v>
      </c>
      <c r="B6" s="41">
        <f>macro!C21</f>
        <v>11.35</v>
      </c>
    </row>
    <row r="7" spans="1:9">
      <c r="A7" s="61">
        <v>40695</v>
      </c>
      <c r="B7" s="41">
        <f>macro!C22</f>
        <v>12.18</v>
      </c>
    </row>
    <row r="8" spans="1:9">
      <c r="A8" s="61">
        <v>40725</v>
      </c>
      <c r="B8" s="41">
        <f>macro!C23</f>
        <v>11.46</v>
      </c>
    </row>
    <row r="9" spans="1:9">
      <c r="A9" s="61">
        <v>40756</v>
      </c>
      <c r="B9" s="41">
        <f>macro!C24</f>
        <v>10.24</v>
      </c>
    </row>
    <row r="10" spans="1:9">
      <c r="A10" s="61">
        <v>40787</v>
      </c>
      <c r="B10" s="41">
        <f>macro!C25</f>
        <v>11.94</v>
      </c>
    </row>
    <row r="11" spans="1:9">
      <c r="A11" s="61">
        <v>40817</v>
      </c>
      <c r="B11" s="41">
        <f>macro!C26</f>
        <v>11.42</v>
      </c>
    </row>
    <row r="12" spans="1:9">
      <c r="A12" s="61">
        <v>40848</v>
      </c>
      <c r="B12" s="41">
        <f>macro!C27</f>
        <v>11.25</v>
      </c>
    </row>
    <row r="13" spans="1:9">
      <c r="A13" s="61">
        <v>40878</v>
      </c>
      <c r="B13" s="41">
        <f>macro!C28</f>
        <v>11.27</v>
      </c>
    </row>
    <row r="14" spans="1:9">
      <c r="A14" s="61">
        <v>40909</v>
      </c>
      <c r="B14" s="41">
        <f>macro!C29</f>
        <v>10.085000000000001</v>
      </c>
    </row>
    <row r="15" spans="1:9">
      <c r="A15" s="61">
        <v>40940</v>
      </c>
      <c r="B15" s="41">
        <f>macro!C30</f>
        <v>8.9</v>
      </c>
    </row>
    <row r="16" spans="1:9">
      <c r="A16" s="61">
        <v>40969</v>
      </c>
      <c r="B16" s="41">
        <f>macro!C31</f>
        <v>9.0399999999999991</v>
      </c>
    </row>
    <row r="17" spans="1:2">
      <c r="A17" s="61">
        <v>41000</v>
      </c>
      <c r="B17" s="41">
        <f>macro!C32</f>
        <v>9.11</v>
      </c>
    </row>
    <row r="18" spans="1:2">
      <c r="A18" s="61">
        <v>41030</v>
      </c>
      <c r="B18" s="41">
        <f>macro!C33</f>
        <v>8.5399999999999991</v>
      </c>
    </row>
    <row r="19" spans="1:2">
      <c r="A19" s="61">
        <v>41061</v>
      </c>
      <c r="B19" s="41">
        <f>macro!C34</f>
        <v>7.04</v>
      </c>
    </row>
    <row r="20" spans="1:2">
      <c r="A20" s="61">
        <v>41091</v>
      </c>
      <c r="B20" s="41">
        <f>macro!C35</f>
        <v>5.7</v>
      </c>
    </row>
    <row r="21" spans="1:2">
      <c r="A21" s="61">
        <v>41122</v>
      </c>
      <c r="B21" s="41">
        <f>macro!C36</f>
        <v>5.39</v>
      </c>
    </row>
    <row r="22" spans="1:2">
      <c r="A22" s="61">
        <v>41153</v>
      </c>
      <c r="B22" s="41">
        <f>macro!C37</f>
        <v>6.26</v>
      </c>
    </row>
    <row r="23" spans="1:2">
      <c r="A23" s="61">
        <v>41183</v>
      </c>
      <c r="B23" s="41">
        <f>macro!C38</f>
        <v>6.73</v>
      </c>
    </row>
    <row r="24" spans="1:2">
      <c r="A24" s="61">
        <v>41214</v>
      </c>
      <c r="B24" s="41">
        <f>macro!C39</f>
        <v>7.65</v>
      </c>
    </row>
    <row r="25" spans="1:2">
      <c r="A25" s="61">
        <v>41244</v>
      </c>
      <c r="B25" s="41">
        <f>macro!C40</f>
        <v>7.76</v>
      </c>
    </row>
    <row r="26" spans="1:2">
      <c r="A26" s="61">
        <v>41275</v>
      </c>
      <c r="B26" s="41">
        <f>macro!C41</f>
        <v>7.3849999999999998</v>
      </c>
    </row>
    <row r="27" spans="1:2">
      <c r="A27" s="61">
        <v>41306</v>
      </c>
      <c r="B27" s="41">
        <f>macro!C42</f>
        <v>7.01</v>
      </c>
    </row>
    <row r="28" spans="1:2">
      <c r="A28" s="61">
        <v>41334</v>
      </c>
      <c r="B28" s="41">
        <f>macro!C43</f>
        <v>6.3</v>
      </c>
    </row>
    <row r="29" spans="1:2">
      <c r="A29" s="61">
        <v>41365</v>
      </c>
      <c r="B29" s="41">
        <f>macro!C44</f>
        <v>5.53</v>
      </c>
    </row>
    <row r="30" spans="1:2">
      <c r="A30" s="61">
        <v>41395</v>
      </c>
      <c r="B30" s="41">
        <f>macro!C45</f>
        <v>5.39</v>
      </c>
    </row>
    <row r="31" spans="1:2">
      <c r="A31" s="61">
        <v>41426</v>
      </c>
      <c r="B31" s="41">
        <f>macro!C46</f>
        <v>6.83</v>
      </c>
    </row>
    <row r="32" spans="1:2">
      <c r="A32" s="61">
        <v>41456</v>
      </c>
      <c r="B32" s="41">
        <f>macro!C47</f>
        <v>8.4600000000000009</v>
      </c>
    </row>
    <row r="33" spans="1:2">
      <c r="A33" s="61">
        <v>41487</v>
      </c>
      <c r="B33" s="41">
        <f>macro!C48</f>
        <v>9.69</v>
      </c>
    </row>
    <row r="34" spans="1:2">
      <c r="A34" s="61">
        <v>41518</v>
      </c>
      <c r="B34" s="41">
        <f>macro!C49</f>
        <v>10.130000000000001</v>
      </c>
    </row>
    <row r="35" spans="1:2">
      <c r="A35" s="61">
        <v>41548</v>
      </c>
      <c r="B35" s="41">
        <f>macro!C50</f>
        <v>9.94</v>
      </c>
    </row>
    <row r="36" spans="1:2">
      <c r="A36" s="61">
        <v>41579</v>
      </c>
      <c r="B36" s="41">
        <f>macro!C51</f>
        <v>8.8000000000000007</v>
      </c>
    </row>
    <row r="37" spans="1:2">
      <c r="A37" s="61">
        <v>41609</v>
      </c>
      <c r="B37" s="41">
        <f>macro!C52</f>
        <v>9</v>
      </c>
    </row>
    <row r="38" spans="1:2">
      <c r="A38" s="61">
        <v>41640</v>
      </c>
      <c r="B38" s="41">
        <f>macro!C53</f>
        <v>7.085</v>
      </c>
    </row>
    <row r="39" spans="1:2">
      <c r="A39" s="61">
        <v>41671</v>
      </c>
      <c r="B39" s="41">
        <f>macro!C54</f>
        <v>5.17</v>
      </c>
    </row>
    <row r="40" spans="1:2">
      <c r="A40" s="61">
        <v>41699</v>
      </c>
      <c r="B40" s="41">
        <f>macro!C55</f>
        <v>5.99</v>
      </c>
    </row>
    <row r="41" spans="1:2">
      <c r="A41" s="61">
        <v>41730</v>
      </c>
      <c r="B41" s="41">
        <f>macro!C56</f>
        <v>6.2</v>
      </c>
    </row>
    <row r="42" spans="1:2">
      <c r="A42" s="61">
        <v>41760</v>
      </c>
      <c r="B42" s="41">
        <f>macro!C57</f>
        <v>6.68</v>
      </c>
    </row>
    <row r="43" spans="1:2">
      <c r="A43" s="61">
        <v>41791</v>
      </c>
      <c r="B43" s="41">
        <f>macro!C58</f>
        <v>6.86</v>
      </c>
    </row>
    <row r="44" spans="1:2">
      <c r="A44" s="61">
        <v>41821</v>
      </c>
      <c r="B44" s="41">
        <f>macro!C59</f>
        <v>6.27</v>
      </c>
    </row>
    <row r="45" spans="1:2">
      <c r="A45" s="61">
        <v>41852</v>
      </c>
      <c r="B45" s="41">
        <f>macro!C60</f>
        <v>6.14</v>
      </c>
    </row>
    <row r="46" spans="1:2">
      <c r="A46" s="61">
        <v>41883</v>
      </c>
      <c r="B46" s="41">
        <f>macro!C61</f>
        <v>4.83</v>
      </c>
    </row>
    <row r="47" spans="1:2">
      <c r="A47" s="61">
        <v>41913</v>
      </c>
      <c r="B47" s="41">
        <f>macro!C62</f>
        <v>4.5999999999999996</v>
      </c>
    </row>
    <row r="48" spans="1:2">
      <c r="A48" s="61">
        <v>41944</v>
      </c>
      <c r="B48" s="41">
        <f>macro!C63</f>
        <v>4.55</v>
      </c>
    </row>
    <row r="49" spans="1:2">
      <c r="A49" s="61">
        <v>41974</v>
      </c>
      <c r="B49" s="41">
        <f>macro!C64</f>
        <v>3.6</v>
      </c>
    </row>
    <row r="50" spans="1:2">
      <c r="A50" s="61">
        <v>42005</v>
      </c>
      <c r="B50" s="41">
        <f>macro!C65</f>
        <v>3.7350000000000003</v>
      </c>
    </row>
    <row r="51" spans="1:2">
      <c r="A51" s="61">
        <v>42036</v>
      </c>
      <c r="B51" s="41">
        <f>macro!C66</f>
        <v>3.87</v>
      </c>
    </row>
    <row r="52" spans="1:2">
      <c r="A52" s="61">
        <v>42064</v>
      </c>
      <c r="B52" s="41">
        <f>macro!C67</f>
        <v>2.94</v>
      </c>
    </row>
    <row r="53" spans="1:2">
      <c r="A53" s="61">
        <v>42095</v>
      </c>
      <c r="B53" s="41">
        <f>macro!C68</f>
        <v>2.93</v>
      </c>
    </row>
    <row r="54" spans="1:2">
      <c r="A54" s="61">
        <v>42125</v>
      </c>
      <c r="B54" s="41">
        <f>macro!C69</f>
        <v>2.71</v>
      </c>
    </row>
    <row r="55" spans="1:2">
      <c r="A55" s="61">
        <v>42156</v>
      </c>
      <c r="B55" s="41">
        <f>macro!C70</f>
        <v>2.63</v>
      </c>
    </row>
    <row r="56" spans="1:2">
      <c r="A56" s="61">
        <v>42186</v>
      </c>
      <c r="B56" s="41">
        <f>macro!C71</f>
        <v>3.1</v>
      </c>
    </row>
    <row r="57" spans="1:2">
      <c r="A57" s="61">
        <v>42217</v>
      </c>
      <c r="B57" s="41">
        <f>macro!C72</f>
        <v>2.06</v>
      </c>
    </row>
    <row r="58" spans="1:2">
      <c r="A58" s="61">
        <v>42248</v>
      </c>
      <c r="B58" s="41">
        <f>macro!C73</f>
        <v>1.95</v>
      </c>
    </row>
    <row r="59" spans="1:2">
      <c r="A59" s="61">
        <v>42278</v>
      </c>
      <c r="B59" s="41">
        <f>macro!C74</f>
        <v>1.67</v>
      </c>
    </row>
    <row r="60" spans="1:2">
      <c r="A60" s="61">
        <v>42309</v>
      </c>
      <c r="B60" s="41">
        <f>macro!C75</f>
        <v>1.72</v>
      </c>
    </row>
    <row r="61" spans="1:2">
      <c r="A61" s="61">
        <v>42339</v>
      </c>
      <c r="B61" s="41">
        <f>macro!C76</f>
        <v>3.39</v>
      </c>
    </row>
    <row r="62" spans="1:2">
      <c r="A62" s="61">
        <v>42370</v>
      </c>
      <c r="B62" s="41">
        <f>macro!C77</f>
        <v>3.33</v>
      </c>
    </row>
    <row r="63" spans="1:2">
      <c r="A63" s="61">
        <v>42401</v>
      </c>
      <c r="B63" s="41">
        <f>macro!C78</f>
        <v>3.27</v>
      </c>
    </row>
    <row r="64" spans="1:2">
      <c r="A64" s="61">
        <v>42430</v>
      </c>
      <c r="B64" s="41">
        <f>macro!C79</f>
        <v>4.84</v>
      </c>
    </row>
    <row r="65" spans="1:2">
      <c r="A65" s="61">
        <v>42461</v>
      </c>
      <c r="B65" s="41">
        <f>macro!C80</f>
        <v>5.09</v>
      </c>
    </row>
    <row r="66" spans="1:2">
      <c r="A66" s="61">
        <v>42491</v>
      </c>
      <c r="B66" s="41">
        <f>macro!C81</f>
        <v>4.3600000000000003</v>
      </c>
    </row>
    <row r="67" spans="1:2">
      <c r="A67" s="61">
        <v>42522</v>
      </c>
      <c r="B67" s="41">
        <f>macro!C82</f>
        <v>4.51</v>
      </c>
    </row>
    <row r="68" spans="1:2">
      <c r="A68" s="61">
        <v>42552</v>
      </c>
      <c r="B68" s="41">
        <f>macro!C83</f>
        <v>4.5199999999999996</v>
      </c>
    </row>
    <row r="69" spans="1:2">
      <c r="A69" s="61">
        <v>42583</v>
      </c>
      <c r="B69" s="41">
        <f>macro!C84</f>
        <v>6.47</v>
      </c>
    </row>
    <row r="70" spans="1:2">
      <c r="A70" s="61">
        <v>42614</v>
      </c>
      <c r="B70" s="41">
        <f>macro!C85</f>
        <v>8.1</v>
      </c>
    </row>
    <row r="71" spans="1:2">
      <c r="A71" s="61">
        <v>42644</v>
      </c>
      <c r="B71" s="41">
        <f>macro!C86</f>
        <v>9.3000000000000007</v>
      </c>
    </row>
    <row r="72" spans="1:2">
      <c r="A72" s="61">
        <v>42675</v>
      </c>
      <c r="B72" s="41">
        <f>macro!C87</f>
        <v>10.050000000000001</v>
      </c>
    </row>
    <row r="73" spans="1:2">
      <c r="A73" s="61">
        <v>42705</v>
      </c>
      <c r="B73" s="41">
        <f>macro!C88</f>
        <v>9.16</v>
      </c>
    </row>
    <row r="74" spans="1:2">
      <c r="A74" s="61">
        <v>42736</v>
      </c>
      <c r="B74" s="41">
        <f>macro!C89</f>
        <v>10.535</v>
      </c>
    </row>
    <row r="75" spans="1:2">
      <c r="A75" s="61">
        <v>42767</v>
      </c>
      <c r="B75" s="41">
        <f>macro!C90</f>
        <v>11.91</v>
      </c>
    </row>
    <row r="76" spans="1:2">
      <c r="A76" s="61">
        <v>42795</v>
      </c>
      <c r="B76" s="41">
        <f>macro!C91</f>
        <v>11.44</v>
      </c>
    </row>
    <row r="77" spans="1:2">
      <c r="A77" s="61">
        <v>42826</v>
      </c>
      <c r="B77" s="41">
        <f>macro!C92</f>
        <v>11.03</v>
      </c>
    </row>
    <row r="78" spans="1:2">
      <c r="A78" s="61">
        <v>42856</v>
      </c>
      <c r="B78" s="41">
        <f>macro!C93</f>
        <v>10.58</v>
      </c>
    </row>
    <row r="79" spans="1:2">
      <c r="A79" s="61">
        <v>42887</v>
      </c>
      <c r="B79" s="41">
        <f>macro!C94</f>
        <v>11.11</v>
      </c>
    </row>
    <row r="80" spans="1:2">
      <c r="A80" s="61">
        <v>42917</v>
      </c>
      <c r="B80" s="41">
        <f>macro!C95</f>
        <v>11.8</v>
      </c>
    </row>
    <row r="81" spans="1:2">
      <c r="A81" s="61">
        <v>42948</v>
      </c>
      <c r="B81" s="41">
        <f>macro!C96</f>
        <v>10.62</v>
      </c>
    </row>
    <row r="82" spans="1:2">
      <c r="A82" s="61">
        <v>42979</v>
      </c>
      <c r="B82" s="41">
        <f>macro!C97</f>
        <v>9.65</v>
      </c>
    </row>
    <row r="83" spans="1:2">
      <c r="A83" s="61">
        <v>43009</v>
      </c>
      <c r="B83" s="41">
        <f>macro!C98</f>
        <v>8.44</v>
      </c>
    </row>
    <row r="84" spans="1:2">
      <c r="A84" s="61">
        <v>43040</v>
      </c>
      <c r="B84" s="41">
        <f>macro!C99</f>
        <v>7.46</v>
      </c>
    </row>
    <row r="85" spans="1:2">
      <c r="A85" s="61">
        <v>43070</v>
      </c>
      <c r="B85" s="41">
        <f>macro!C100</f>
        <v>6.13</v>
      </c>
    </row>
    <row r="86" spans="1:2">
      <c r="A86" s="61">
        <v>43101</v>
      </c>
      <c r="B86" s="41">
        <f>macro!C101</f>
        <v>8.99</v>
      </c>
    </row>
    <row r="87" spans="1:2">
      <c r="A87" s="61">
        <v>43132</v>
      </c>
      <c r="B87" s="41">
        <f>macro!C102</f>
        <v>11.85</v>
      </c>
    </row>
    <row r="88" spans="1:2">
      <c r="A88" s="61">
        <v>43160</v>
      </c>
      <c r="B88" s="41">
        <f>macro!C103</f>
        <v>9.7899999999999991</v>
      </c>
    </row>
    <row r="89" spans="1:2">
      <c r="A89" s="61">
        <v>43191</v>
      </c>
      <c r="B89" s="41">
        <f>macro!C104</f>
        <v>8.52</v>
      </c>
    </row>
    <row r="90" spans="1:2">
      <c r="A90" s="61">
        <v>43221</v>
      </c>
      <c r="B90" s="41">
        <f>macro!C105</f>
        <v>11.29</v>
      </c>
    </row>
    <row r="91" spans="1:2">
      <c r="A91" s="61">
        <v>43252</v>
      </c>
      <c r="B91" s="41">
        <f>macro!C106</f>
        <v>10.74</v>
      </c>
    </row>
    <row r="92" spans="1:2">
      <c r="A92" s="61">
        <v>43282</v>
      </c>
      <c r="B92" s="41">
        <f>macro!C107</f>
        <v>10.39</v>
      </c>
    </row>
    <row r="93" spans="1:2">
      <c r="A93" s="61">
        <v>43313</v>
      </c>
      <c r="B93" s="41">
        <f>macro!C108</f>
        <v>9.9</v>
      </c>
    </row>
    <row r="94" spans="1:2">
      <c r="A94" s="61">
        <v>43344</v>
      </c>
      <c r="B94" s="41">
        <f>macro!C109</f>
        <v>10.43</v>
      </c>
    </row>
    <row r="95" spans="1:2">
      <c r="A95" s="61">
        <v>43374</v>
      </c>
      <c r="B95" s="41">
        <f>macro!C110</f>
        <v>10.6</v>
      </c>
    </row>
    <row r="96" spans="1:2">
      <c r="A96" s="61">
        <v>43405</v>
      </c>
      <c r="B96" s="41">
        <f>macro!C111</f>
        <v>11.49</v>
      </c>
    </row>
    <row r="97" spans="1:2">
      <c r="A97" s="61">
        <v>43435</v>
      </c>
      <c r="B97" s="41">
        <f>macro!C112</f>
        <v>11.61</v>
      </c>
    </row>
    <row r="98" spans="1:2">
      <c r="A98" s="61">
        <v>43466</v>
      </c>
      <c r="B98" s="41">
        <f>macro!C113</f>
        <v>8.77</v>
      </c>
    </row>
    <row r="99" spans="1:2">
      <c r="A99" s="61">
        <v>43497</v>
      </c>
      <c r="B99" s="41">
        <f>macro!C114</f>
        <v>5.93</v>
      </c>
    </row>
    <row r="100" spans="1:2">
      <c r="A100" s="61">
        <v>43525</v>
      </c>
      <c r="B100" s="41">
        <f>macro!C115</f>
        <v>7.57</v>
      </c>
    </row>
    <row r="101" spans="1:2">
      <c r="A101" s="61">
        <v>43556</v>
      </c>
      <c r="B101" s="41">
        <f>macro!C116</f>
        <v>9.4499999999999993</v>
      </c>
    </row>
    <row r="102" spans="1:2">
      <c r="A102" s="61">
        <v>43586</v>
      </c>
      <c r="B102" s="41">
        <f>macro!C117</f>
        <v>8.33</v>
      </c>
    </row>
    <row r="103" spans="1:2">
      <c r="A103" s="61">
        <v>43617</v>
      </c>
      <c r="B103" s="41">
        <f>macro!C118</f>
        <v>8.43</v>
      </c>
    </row>
    <row r="104" spans="1:2">
      <c r="A104" s="61">
        <v>43647</v>
      </c>
      <c r="B104" s="41">
        <f>macro!C119</f>
        <v>8.51</v>
      </c>
    </row>
    <row r="105" spans="1:2">
      <c r="A105" s="61">
        <v>43678</v>
      </c>
      <c r="B105" s="41">
        <f>macro!C120</f>
        <v>7.83</v>
      </c>
    </row>
    <row r="106" spans="1:2">
      <c r="A106" s="61">
        <v>43709</v>
      </c>
      <c r="B106" s="41">
        <f>macro!C121</f>
        <v>7.74</v>
      </c>
    </row>
    <row r="107" spans="1:2">
      <c r="A107" s="61">
        <v>43739</v>
      </c>
      <c r="B107" s="41">
        <f>macro!C122</f>
        <v>8.35</v>
      </c>
    </row>
    <row r="108" spans="1:2">
      <c r="A108" s="61">
        <v>43770</v>
      </c>
      <c r="B108" s="41">
        <f>macro!C123</f>
        <v>8.44</v>
      </c>
    </row>
    <row r="109" spans="1:2">
      <c r="A109" s="61">
        <v>43800</v>
      </c>
      <c r="B109" s="41">
        <f>macro!C124</f>
        <v>9.42</v>
      </c>
    </row>
    <row r="110" spans="1:2">
      <c r="A110" s="61">
        <v>43831</v>
      </c>
      <c r="B110" s="41">
        <f>macro!C125</f>
        <v>6.02</v>
      </c>
    </row>
    <row r="111" spans="1:2">
      <c r="A111" s="61">
        <v>43862</v>
      </c>
      <c r="B111" s="41">
        <f>macro!C126</f>
        <v>2.62</v>
      </c>
    </row>
    <row r="112" spans="1:2">
      <c r="A112" s="61">
        <v>43891</v>
      </c>
      <c r="B112" s="41">
        <f>macro!C127</f>
        <v>2.17</v>
      </c>
    </row>
    <row r="113" spans="1:5">
      <c r="A113" s="61">
        <v>43922</v>
      </c>
      <c r="B113" s="41">
        <f>macro!C128</f>
        <v>2.0699999999999998</v>
      </c>
    </row>
    <row r="114" spans="1:5">
      <c r="A114" s="61">
        <v>43952</v>
      </c>
      <c r="B114" s="41">
        <f>macro!C129</f>
        <v>3.83</v>
      </c>
    </row>
    <row r="115" spans="1:5">
      <c r="A115" s="61">
        <v>43983</v>
      </c>
      <c r="B115" s="41">
        <f>macro!C130</f>
        <v>5.84</v>
      </c>
    </row>
    <row r="116" spans="1:5">
      <c r="A116" s="61">
        <v>44013</v>
      </c>
      <c r="B116" s="41">
        <f>macro!C131</f>
        <v>6.03</v>
      </c>
    </row>
    <row r="117" spans="1:5">
      <c r="A117" s="61">
        <v>44044</v>
      </c>
      <c r="B117" s="41">
        <f>macro!C132</f>
        <v>6.37</v>
      </c>
    </row>
    <row r="118" spans="1:5">
      <c r="A118" s="61">
        <v>44075</v>
      </c>
      <c r="B118" s="41">
        <f>macro!C133</f>
        <v>5.97</v>
      </c>
    </row>
    <row r="119" spans="1:5">
      <c r="A119" s="61">
        <v>44105</v>
      </c>
      <c r="B119" s="41">
        <f>macro!C134</f>
        <v>6.07</v>
      </c>
    </row>
    <row r="120" spans="1:5">
      <c r="A120" s="61">
        <v>44136</v>
      </c>
      <c r="B120" s="41">
        <f>macro!C135</f>
        <v>6.24</v>
      </c>
    </row>
    <row r="121" spans="1:5">
      <c r="A121" s="61">
        <v>44166</v>
      </c>
      <c r="B121" s="41">
        <f>macro!C136</f>
        <v>6.68</v>
      </c>
      <c r="C121" s="41"/>
      <c r="D121" s="41"/>
      <c r="E121" s="41"/>
    </row>
    <row r="122" spans="1:5">
      <c r="A122" s="61">
        <v>44197</v>
      </c>
      <c r="B122" s="41">
        <f>macro!C137</f>
        <v>12.275</v>
      </c>
      <c r="C122" s="41">
        <f t="shared" ref="C122:E122" si="0">B122</f>
        <v>12.275</v>
      </c>
      <c r="D122" s="41">
        <f t="shared" si="0"/>
        <v>12.275</v>
      </c>
      <c r="E122" s="41">
        <f t="shared" si="0"/>
        <v>12.275</v>
      </c>
    </row>
    <row r="123" spans="1:5">
      <c r="A123" s="61">
        <v>44228</v>
      </c>
      <c r="B123" s="41">
        <f>macro!C138</f>
        <v>17.87</v>
      </c>
      <c r="C123" s="41">
        <f t="shared" ref="C123:E123" si="1">B123</f>
        <v>17.87</v>
      </c>
      <c r="D123" s="41">
        <f t="shared" si="1"/>
        <v>17.87</v>
      </c>
      <c r="E123" s="41">
        <f t="shared" si="1"/>
        <v>17.87</v>
      </c>
    </row>
    <row r="124" spans="1:5">
      <c r="A124" s="61">
        <v>44256</v>
      </c>
      <c r="B124" s="41">
        <f>macro!C139</f>
        <v>15.84</v>
      </c>
      <c r="C124" s="41">
        <f t="shared" ref="C124:E124" si="2">B124</f>
        <v>15.84</v>
      </c>
      <c r="D124" s="41">
        <f t="shared" si="2"/>
        <v>15.84</v>
      </c>
      <c r="E124" s="41">
        <f t="shared" si="2"/>
        <v>15.84</v>
      </c>
    </row>
    <row r="125" spans="1:5">
      <c r="A125" s="61">
        <v>44287</v>
      </c>
      <c r="B125" s="41">
        <f>macro!C140</f>
        <v>16.09</v>
      </c>
      <c r="C125" s="41">
        <f t="shared" ref="C125:E125" si="3">B125</f>
        <v>16.09</v>
      </c>
      <c r="D125" s="41">
        <f t="shared" si="3"/>
        <v>16.09</v>
      </c>
      <c r="E125" s="41">
        <f t="shared" si="3"/>
        <v>16.09</v>
      </c>
    </row>
    <row r="126" spans="1:5">
      <c r="A126" s="61">
        <v>44317</v>
      </c>
      <c r="B126" s="41">
        <f>macro!C141</f>
        <v>13.76</v>
      </c>
      <c r="C126" s="41">
        <f t="shared" ref="C126:E126" si="4">B126</f>
        <v>13.76</v>
      </c>
      <c r="D126" s="41">
        <f t="shared" si="4"/>
        <v>13.76</v>
      </c>
      <c r="E126" s="41">
        <f t="shared" si="4"/>
        <v>13.76</v>
      </c>
    </row>
    <row r="127" spans="1:5">
      <c r="A127" s="61">
        <v>44348</v>
      </c>
      <c r="B127" s="41">
        <f>macro!C142</f>
        <v>10.83</v>
      </c>
      <c r="C127" s="41">
        <f t="shared" ref="C127:E127" si="5">B127</f>
        <v>10.83</v>
      </c>
      <c r="D127" s="41">
        <f t="shared" si="5"/>
        <v>10.83</v>
      </c>
      <c r="E127" s="41">
        <f t="shared" si="5"/>
        <v>10.83</v>
      </c>
    </row>
    <row r="128" spans="1:5">
      <c r="A128" s="61">
        <v>44378</v>
      </c>
      <c r="B128" s="41">
        <f>macro!C143</f>
        <v>8.74</v>
      </c>
      <c r="C128" s="41">
        <f t="shared" ref="C128:E128" si="6">B128</f>
        <v>8.74</v>
      </c>
      <c r="D128" s="41">
        <f t="shared" si="6"/>
        <v>8.74</v>
      </c>
      <c r="E128" s="41">
        <f t="shared" si="6"/>
        <v>8.74</v>
      </c>
    </row>
    <row r="129" spans="1:5">
      <c r="A129" s="61">
        <v>44409</v>
      </c>
      <c r="B129" s="41">
        <f>macro!C144</f>
        <v>10.49</v>
      </c>
      <c r="C129" s="41">
        <f t="shared" ref="C129:E129" si="7">B129</f>
        <v>10.49</v>
      </c>
      <c r="D129" s="41">
        <f t="shared" si="7"/>
        <v>10.49</v>
      </c>
      <c r="E129" s="41">
        <f t="shared" si="7"/>
        <v>10.49</v>
      </c>
    </row>
    <row r="130" spans="1:5">
      <c r="A130" s="61">
        <v>44440</v>
      </c>
      <c r="B130" s="41">
        <f>macro!C145</f>
        <v>9.2899999999999991</v>
      </c>
      <c r="C130" s="41">
        <f t="shared" ref="C130:E130" si="8">B130</f>
        <v>9.2899999999999991</v>
      </c>
      <c r="D130" s="41">
        <f t="shared" si="8"/>
        <v>9.2899999999999991</v>
      </c>
      <c r="E130" s="41">
        <f t="shared" si="8"/>
        <v>9.2899999999999991</v>
      </c>
    </row>
    <row r="131" spans="1:5">
      <c r="A131" s="61">
        <v>44470</v>
      </c>
      <c r="B131" s="41">
        <f>macro!C146</f>
        <v>9.2200000000000006</v>
      </c>
      <c r="C131" s="41">
        <f>B131</f>
        <v>9.2200000000000006</v>
      </c>
      <c r="D131" s="41">
        <f>C131</f>
        <v>9.2200000000000006</v>
      </c>
      <c r="E131" s="41">
        <f>D131</f>
        <v>9.2200000000000006</v>
      </c>
    </row>
    <row r="132" spans="1:5">
      <c r="A132" s="61">
        <v>44501</v>
      </c>
      <c r="B132" s="41"/>
      <c r="C132" s="41">
        <f>_xlfn.FORECAST.ETS(A132,$B$2:$B$131,$A$2:$A$131,1,1)</f>
        <v>9.2485874602761129</v>
      </c>
      <c r="D132" s="41">
        <f>C132-_xlfn.FORECAST.ETS.CONFINT(A132,$B$2:$B$131,$A$2:$A$131,$I$1,1,1)</f>
        <v>7.6823230629010304</v>
      </c>
      <c r="E132" s="41">
        <f>C132+_xlfn.FORECAST.ETS.CONFINT(A132,$B$2:$B$131,$A$2:$A$131,$I$1,1,1)</f>
        <v>10.814851857651195</v>
      </c>
    </row>
    <row r="133" spans="1:5">
      <c r="A133" s="61">
        <v>44531</v>
      </c>
      <c r="B133" s="41"/>
      <c r="C133" s="41">
        <f t="shared" ref="C133:C196" si="9">_xlfn.FORECAST.ETS(A133,$B$2:$B$131,$A$2:$A$131,1,1)</f>
        <v>9.258546597346232</v>
      </c>
      <c r="D133" s="41">
        <f t="shared" ref="D133:D196" si="10">C133-_xlfn.FORECAST.ETS.CONFINT(A133,$B$2:$B$131,$A$2:$A$131,$I$1,1,1)</f>
        <v>7.1503052642028937</v>
      </c>
      <c r="E133" s="41">
        <f t="shared" ref="E133:E196" si="11">C133+_xlfn.FORECAST.ETS.CONFINT(A133,$B$2:$B$131,$A$2:$A$131,$I$1,1,1)</f>
        <v>11.36678793048957</v>
      </c>
    </row>
    <row r="134" spans="1:5">
      <c r="A134" s="61">
        <v>44562</v>
      </c>
      <c r="C134" s="41">
        <f t="shared" si="9"/>
        <v>9.2685057344163457</v>
      </c>
      <c r="D134" s="41">
        <f t="shared" si="10"/>
        <v>6.7306716251593546</v>
      </c>
      <c r="E134" s="41">
        <f t="shared" si="11"/>
        <v>11.806339843673337</v>
      </c>
    </row>
    <row r="135" spans="1:5">
      <c r="A135" s="61">
        <v>44593</v>
      </c>
      <c r="C135" s="41">
        <f t="shared" si="9"/>
        <v>9.2784648714864666</v>
      </c>
      <c r="D135" s="41">
        <f t="shared" si="10"/>
        <v>6.3731334943702969</v>
      </c>
      <c r="E135" s="41">
        <f t="shared" si="11"/>
        <v>12.183796248602636</v>
      </c>
    </row>
    <row r="136" spans="1:5">
      <c r="A136" s="61">
        <v>44621</v>
      </c>
      <c r="C136" s="41">
        <f t="shared" si="9"/>
        <v>9.2884240085565786</v>
      </c>
      <c r="D136" s="41">
        <f t="shared" si="10"/>
        <v>6.0564382784852251</v>
      </c>
      <c r="E136" s="41">
        <f t="shared" si="11"/>
        <v>12.520409738627933</v>
      </c>
    </row>
    <row r="137" spans="1:5">
      <c r="A137" s="61">
        <v>44652</v>
      </c>
      <c r="C137" s="41">
        <f t="shared" si="9"/>
        <v>9.2983831456266994</v>
      </c>
      <c r="D137" s="41">
        <f t="shared" si="10"/>
        <v>5.7692258923913151</v>
      </c>
      <c r="E137" s="41">
        <f t="shared" si="11"/>
        <v>12.827540398862084</v>
      </c>
    </row>
    <row r="138" spans="1:5">
      <c r="A138" s="61">
        <v>44682</v>
      </c>
      <c r="C138" s="41">
        <f t="shared" si="9"/>
        <v>9.3083422826968132</v>
      </c>
      <c r="D138" s="41">
        <f t="shared" si="10"/>
        <v>5.5045793046366347</v>
      </c>
      <c r="E138" s="41">
        <f t="shared" si="11"/>
        <v>13.112105260756991</v>
      </c>
    </row>
    <row r="139" spans="1:5">
      <c r="A139" s="61">
        <v>44713</v>
      </c>
      <c r="C139" s="41">
        <f t="shared" si="9"/>
        <v>9.318301419766934</v>
      </c>
      <c r="D139" s="41">
        <f t="shared" si="10"/>
        <v>5.2579169193353383</v>
      </c>
      <c r="E139" s="41">
        <f t="shared" si="11"/>
        <v>13.37868592019853</v>
      </c>
    </row>
    <row r="140" spans="1:5">
      <c r="A140" s="61">
        <v>44743</v>
      </c>
      <c r="C140" s="41">
        <f t="shared" si="9"/>
        <v>9.328260556837046</v>
      </c>
      <c r="D140" s="41">
        <f t="shared" si="10"/>
        <v>5.0260187785679591</v>
      </c>
      <c r="E140" s="41">
        <f t="shared" si="11"/>
        <v>13.630502335106133</v>
      </c>
    </row>
    <row r="141" spans="1:5">
      <c r="A141" s="61">
        <v>44774</v>
      </c>
      <c r="C141" s="41">
        <f t="shared" si="9"/>
        <v>9.3382196939071669</v>
      </c>
      <c r="D141" s="41">
        <f t="shared" si="10"/>
        <v>4.8065198161961549</v>
      </c>
      <c r="E141" s="41">
        <f t="shared" si="11"/>
        <v>13.86991957161818</v>
      </c>
    </row>
    <row r="142" spans="1:5">
      <c r="A142" s="61">
        <v>44805</v>
      </c>
      <c r="C142" s="41">
        <f t="shared" si="9"/>
        <v>9.3481788309772806</v>
      </c>
      <c r="D142" s="41">
        <f t="shared" si="10"/>
        <v>4.5976224860215025</v>
      </c>
      <c r="E142" s="41">
        <f t="shared" si="11"/>
        <v>14.098735175933058</v>
      </c>
    </row>
    <row r="143" spans="1:5">
      <c r="A143" s="61">
        <v>44835</v>
      </c>
      <c r="C143" s="41">
        <f t="shared" si="9"/>
        <v>9.3581379680473997</v>
      </c>
      <c r="D143" s="41">
        <f t="shared" si="10"/>
        <v>4.3979227872399083</v>
      </c>
      <c r="E143" s="41">
        <f t="shared" si="11"/>
        <v>14.318353148854891</v>
      </c>
    </row>
    <row r="144" spans="1:5">
      <c r="A144" s="61">
        <v>44866</v>
      </c>
      <c r="C144" s="41">
        <f t="shared" si="9"/>
        <v>9.3680971051175135</v>
      </c>
      <c r="D144" s="41">
        <f t="shared" si="10"/>
        <v>4.206299370998634</v>
      </c>
      <c r="E144" s="41">
        <f t="shared" si="11"/>
        <v>14.529894839236393</v>
      </c>
    </row>
    <row r="145" spans="1:5">
      <c r="A145" s="61">
        <v>44896</v>
      </c>
      <c r="C145" s="41">
        <f t="shared" si="9"/>
        <v>9.3780562421876343</v>
      </c>
      <c r="D145" s="41">
        <f t="shared" si="10"/>
        <v>4.0218398427977604</v>
      </c>
      <c r="E145" s="41">
        <f t="shared" si="11"/>
        <v>14.734272641577508</v>
      </c>
    </row>
    <row r="146" spans="1:5">
      <c r="A146" s="61">
        <v>44927</v>
      </c>
      <c r="C146" s="41">
        <f t="shared" si="9"/>
        <v>9.3880153792577463</v>
      </c>
      <c r="D146" s="41">
        <f t="shared" si="10"/>
        <v>3.8437900633370337</v>
      </c>
      <c r="E146" s="41">
        <f t="shared" si="11"/>
        <v>14.932240695178459</v>
      </c>
    </row>
    <row r="147" spans="1:5">
      <c r="A147" s="61">
        <v>44958</v>
      </c>
      <c r="C147" s="41">
        <f t="shared" si="9"/>
        <v>9.3979745163278672</v>
      </c>
      <c r="D147" s="41">
        <f t="shared" si="10"/>
        <v>3.671518241795388</v>
      </c>
      <c r="E147" s="41">
        <f t="shared" si="11"/>
        <v>15.124430790860346</v>
      </c>
    </row>
    <row r="148" spans="1:5">
      <c r="A148" s="61">
        <v>44986</v>
      </c>
      <c r="C148" s="41">
        <f t="shared" si="9"/>
        <v>9.4079336533979809</v>
      </c>
      <c r="D148" s="41">
        <f t="shared" si="10"/>
        <v>3.50448886626139</v>
      </c>
      <c r="E148" s="41">
        <f t="shared" si="11"/>
        <v>15.311378440534572</v>
      </c>
    </row>
    <row r="149" spans="1:5">
      <c r="A149" s="61">
        <v>45017</v>
      </c>
      <c r="C149" s="41">
        <f t="shared" si="9"/>
        <v>9.4178927904681</v>
      </c>
      <c r="D149" s="41">
        <f t="shared" si="10"/>
        <v>3.3422433657581934</v>
      </c>
      <c r="E149" s="41">
        <f t="shared" si="11"/>
        <v>15.493542215178007</v>
      </c>
    </row>
    <row r="150" spans="1:5">
      <c r="A150" s="61">
        <v>45047</v>
      </c>
      <c r="C150" s="41">
        <f t="shared" si="9"/>
        <v>9.4278519275382138</v>
      </c>
      <c r="D150" s="41">
        <f t="shared" si="10"/>
        <v>3.1843854943679668</v>
      </c>
      <c r="E150" s="41">
        <f t="shared" si="11"/>
        <v>15.671318360708462</v>
      </c>
    </row>
    <row r="151" spans="1:5">
      <c r="A151" s="61">
        <v>45078</v>
      </c>
      <c r="C151" s="41">
        <f t="shared" si="9"/>
        <v>9.4378110646083346</v>
      </c>
      <c r="D151" s="41">
        <f t="shared" si="10"/>
        <v>3.0305701005446393</v>
      </c>
      <c r="E151" s="41">
        <f t="shared" si="11"/>
        <v>15.845052028672029</v>
      </c>
    </row>
    <row r="152" spans="1:5">
      <c r="A152" s="61">
        <v>45108</v>
      </c>
      <c r="C152" s="41">
        <f t="shared" si="9"/>
        <v>9.4477702016784466</v>
      </c>
      <c r="D152" s="41">
        <f t="shared" si="10"/>
        <v>2.8804943702013688</v>
      </c>
      <c r="E152" s="41">
        <f t="shared" si="11"/>
        <v>16.015046033155524</v>
      </c>
    </row>
    <row r="153" spans="1:5">
      <c r="A153" s="61">
        <v>45139</v>
      </c>
      <c r="C153" s="41">
        <f t="shared" si="9"/>
        <v>9.4577293387485675</v>
      </c>
      <c r="D153" s="41">
        <f t="shared" si="10"/>
        <v>2.733890908664665</v>
      </c>
      <c r="E153" s="41">
        <f t="shared" si="11"/>
        <v>16.181567768832469</v>
      </c>
    </row>
    <row r="154" spans="1:5">
      <c r="A154" s="61">
        <v>45170</v>
      </c>
      <c r="C154" s="41">
        <f t="shared" si="9"/>
        <v>9.4676884758186812</v>
      </c>
      <c r="D154" s="41">
        <f t="shared" si="10"/>
        <v>2.5905222106005112</v>
      </c>
      <c r="E154" s="41">
        <f t="shared" si="11"/>
        <v>16.344854741036851</v>
      </c>
    </row>
    <row r="155" spans="1:5">
      <c r="A155" s="61">
        <v>45200</v>
      </c>
      <c r="C155" s="41">
        <f t="shared" si="9"/>
        <v>9.4776476128888021</v>
      </c>
      <c r="D155" s="41">
        <f t="shared" si="10"/>
        <v>2.4501761921133127</v>
      </c>
      <c r="E155" s="41">
        <f t="shared" si="11"/>
        <v>16.505119033664293</v>
      </c>
    </row>
    <row r="156" spans="1:5">
      <c r="A156" s="61">
        <v>45231</v>
      </c>
      <c r="C156" s="41">
        <f t="shared" si="9"/>
        <v>9.4876067499589141</v>
      </c>
      <c r="D156" s="41">
        <f t="shared" si="10"/>
        <v>2.3126625459022829</v>
      </c>
      <c r="E156" s="41">
        <f t="shared" si="11"/>
        <v>16.662550954015543</v>
      </c>
    </row>
    <row r="157" spans="1:5">
      <c r="A157" s="61">
        <v>45261</v>
      </c>
      <c r="C157" s="41">
        <f t="shared" si="9"/>
        <v>9.4975658870290349</v>
      </c>
      <c r="D157" s="41">
        <f t="shared" si="10"/>
        <v>2.1778097414766542</v>
      </c>
      <c r="E157" s="41">
        <f t="shared" si="11"/>
        <v>16.817322032581416</v>
      </c>
    </row>
    <row r="158" spans="1:5">
      <c r="A158" s="61">
        <v>45292</v>
      </c>
      <c r="C158" s="41">
        <f t="shared" si="9"/>
        <v>9.5075250240991487</v>
      </c>
      <c r="D158" s="41">
        <f t="shared" si="10"/>
        <v>2.0454625362032859</v>
      </c>
      <c r="E158" s="41">
        <f t="shared" si="11"/>
        <v>16.969587511995012</v>
      </c>
    </row>
    <row r="159" spans="1:5">
      <c r="A159" s="61">
        <v>45323</v>
      </c>
      <c r="C159" s="41">
        <f t="shared" si="9"/>
        <v>9.5174841611692678</v>
      </c>
      <c r="D159" s="41">
        <f t="shared" si="10"/>
        <v>1.9154798947651486</v>
      </c>
      <c r="E159" s="41">
        <f t="shared" si="11"/>
        <v>17.119488427573387</v>
      </c>
    </row>
    <row r="160" spans="1:5">
      <c r="A160" s="61">
        <v>45352</v>
      </c>
      <c r="C160" s="41">
        <f t="shared" si="9"/>
        <v>9.5274432982393815</v>
      </c>
      <c r="D160" s="41">
        <f t="shared" si="10"/>
        <v>1.7877332380231907</v>
      </c>
      <c r="E160" s="41">
        <f t="shared" si="11"/>
        <v>17.267153358455573</v>
      </c>
    </row>
    <row r="161" spans="1:5">
      <c r="A161" s="61">
        <v>45383</v>
      </c>
      <c r="C161" s="41">
        <f t="shared" si="9"/>
        <v>9.5374024353095024</v>
      </c>
      <c r="D161" s="41">
        <f t="shared" si="10"/>
        <v>1.6621049597225213</v>
      </c>
      <c r="E161" s="41">
        <f t="shared" si="11"/>
        <v>17.412699910896485</v>
      </c>
    </row>
    <row r="162" spans="1:5">
      <c r="A162" s="61">
        <v>45413</v>
      </c>
      <c r="C162" s="41">
        <f t="shared" si="9"/>
        <v>9.5473615723796144</v>
      </c>
      <c r="D162" s="41">
        <f t="shared" si="10"/>
        <v>1.5384871626314052</v>
      </c>
      <c r="E162" s="41">
        <f t="shared" si="11"/>
        <v>17.556235982127824</v>
      </c>
    </row>
    <row r="163" spans="1:5">
      <c r="A163" s="61">
        <v>45444</v>
      </c>
      <c r="C163" s="41">
        <f t="shared" si="9"/>
        <v>9.5573207094497352</v>
      </c>
      <c r="D163" s="41">
        <f t="shared" si="10"/>
        <v>1.4167805757129592</v>
      </c>
      <c r="E163" s="41">
        <f t="shared" si="11"/>
        <v>17.697860843186511</v>
      </c>
    </row>
    <row r="164" spans="1:5">
      <c r="A164" s="61">
        <v>45474</v>
      </c>
      <c r="C164" s="41">
        <f t="shared" si="9"/>
        <v>9.567279846519849</v>
      </c>
      <c r="D164" s="41">
        <f t="shared" si="10"/>
        <v>1.2968936216248288</v>
      </c>
      <c r="E164" s="41">
        <f t="shared" si="11"/>
        <v>17.837666071414869</v>
      </c>
    </row>
    <row r="165" spans="1:5">
      <c r="A165" s="61">
        <v>45505</v>
      </c>
      <c r="C165" s="41">
        <f t="shared" si="9"/>
        <v>9.5772389835899681</v>
      </c>
      <c r="D165" s="41">
        <f t="shared" si="10"/>
        <v>1.1787416098122954</v>
      </c>
      <c r="E165" s="41">
        <f t="shared" si="11"/>
        <v>17.975736357367641</v>
      </c>
    </row>
    <row r="166" spans="1:5">
      <c r="A166" s="61">
        <v>45536</v>
      </c>
      <c r="C166" s="41">
        <f t="shared" si="9"/>
        <v>9.5871981206600818</v>
      </c>
      <c r="D166" s="41">
        <f t="shared" si="10"/>
        <v>1.0622460351291032</v>
      </c>
      <c r="E166" s="41">
        <f t="shared" si="11"/>
        <v>18.11215020619106</v>
      </c>
    </row>
    <row r="167" spans="1:5">
      <c r="A167" s="61">
        <v>45566</v>
      </c>
      <c r="C167" s="41">
        <f t="shared" si="9"/>
        <v>9.5971572577302027</v>
      </c>
      <c r="D167" s="41">
        <f t="shared" si="10"/>
        <v>0.94733396560179095</v>
      </c>
      <c r="E167" s="41">
        <f t="shared" si="11"/>
        <v>18.246980549858613</v>
      </c>
    </row>
    <row r="168" spans="1:5">
      <c r="A168" s="61">
        <v>45597</v>
      </c>
      <c r="C168" s="41">
        <f t="shared" si="9"/>
        <v>9.6071163948003164</v>
      </c>
      <c r="D168" s="41">
        <f t="shared" si="10"/>
        <v>0.83393750587622151</v>
      </c>
      <c r="E168" s="41">
        <f t="shared" si="11"/>
        <v>18.380295283724411</v>
      </c>
    </row>
    <row r="169" spans="1:5">
      <c r="A169" s="61">
        <v>45627</v>
      </c>
      <c r="C169" s="41">
        <f t="shared" si="9"/>
        <v>9.6170755318704355</v>
      </c>
      <c r="D169" s="41">
        <f t="shared" si="10"/>
        <v>0.72199332522298931</v>
      </c>
      <c r="E169" s="41">
        <f t="shared" si="11"/>
        <v>18.512157738517882</v>
      </c>
    </row>
    <row r="170" spans="1:5">
      <c r="A170" s="61">
        <v>45658</v>
      </c>
      <c r="C170" s="41">
        <f t="shared" si="9"/>
        <v>9.6270346689405493</v>
      </c>
      <c r="D170" s="41">
        <f t="shared" si="10"/>
        <v>0.61144224085945176</v>
      </c>
      <c r="E170" s="41">
        <f t="shared" si="11"/>
        <v>18.642627097021645</v>
      </c>
    </row>
    <row r="171" spans="1:5">
      <c r="A171" s="61">
        <v>45689</v>
      </c>
      <c r="C171" s="41">
        <f t="shared" si="9"/>
        <v>9.6369938060106701</v>
      </c>
      <c r="D171" s="41">
        <f t="shared" si="10"/>
        <v>0.50222884887009833</v>
      </c>
      <c r="E171" s="41">
        <f t="shared" si="11"/>
        <v>18.77175876315124</v>
      </c>
    </row>
    <row r="172" spans="1:5">
      <c r="A172" s="61">
        <v>45717</v>
      </c>
      <c r="C172" s="41">
        <f t="shared" si="9"/>
        <v>9.6469529430807821</v>
      </c>
      <c r="D172" s="41">
        <f t="shared" si="10"/>
        <v>0.39430119624761062</v>
      </c>
      <c r="E172" s="41">
        <f t="shared" si="11"/>
        <v>18.899604689913954</v>
      </c>
    </row>
    <row r="173" spans="1:5">
      <c r="A173" s="61">
        <v>45748</v>
      </c>
      <c r="C173" s="41">
        <f t="shared" si="9"/>
        <v>9.656912080150903</v>
      </c>
      <c r="D173" s="41">
        <f t="shared" si="10"/>
        <v>0.28761048859371385</v>
      </c>
      <c r="E173" s="41">
        <f t="shared" si="11"/>
        <v>19.026213671708092</v>
      </c>
    </row>
    <row r="174" spans="1:5">
      <c r="A174" s="61">
        <v>45778</v>
      </c>
      <c r="C174" s="41">
        <f t="shared" si="9"/>
        <v>9.6668712172210167</v>
      </c>
      <c r="D174" s="41">
        <f t="shared" si="10"/>
        <v>0.18211082885510166</v>
      </c>
      <c r="E174" s="41">
        <f t="shared" si="11"/>
        <v>19.151631605586932</v>
      </c>
    </row>
    <row r="175" spans="1:5">
      <c r="A175" s="61">
        <v>45809</v>
      </c>
      <c r="C175" s="41">
        <f t="shared" si="9"/>
        <v>9.6768303542911358</v>
      </c>
      <c r="D175" s="41">
        <f t="shared" si="10"/>
        <v>7.7758983162544482E-2</v>
      </c>
      <c r="E175" s="41">
        <f t="shared" si="11"/>
        <v>19.275901725419729</v>
      </c>
    </row>
    <row r="176" spans="1:5">
      <c r="A176" s="61">
        <v>45839</v>
      </c>
      <c r="C176" s="41">
        <f t="shared" si="9"/>
        <v>9.6867894913612496</v>
      </c>
      <c r="D176" s="41">
        <f t="shared" si="10"/>
        <v>-2.5485829583917763E-2</v>
      </c>
      <c r="E176" s="41">
        <f t="shared" si="11"/>
        <v>19.399064812306417</v>
      </c>
    </row>
    <row r="177" spans="1:5">
      <c r="A177" s="61">
        <v>45870</v>
      </c>
      <c r="C177" s="41">
        <f t="shared" si="9"/>
        <v>9.6967486284313704</v>
      </c>
      <c r="D177" s="41">
        <f t="shared" si="10"/>
        <v>-0.12766212725995807</v>
      </c>
      <c r="E177" s="41">
        <f t="shared" si="11"/>
        <v>19.521159384122697</v>
      </c>
    </row>
    <row r="178" spans="1:5">
      <c r="A178" s="61">
        <v>45901</v>
      </c>
      <c r="C178" s="41">
        <f t="shared" si="9"/>
        <v>9.7067077655014824</v>
      </c>
      <c r="D178" s="41">
        <f t="shared" si="10"/>
        <v>-0.22880633566598796</v>
      </c>
      <c r="E178" s="41">
        <f t="shared" si="11"/>
        <v>19.642221866668955</v>
      </c>
    </row>
    <row r="179" spans="1:5">
      <c r="A179" s="61">
        <v>45931</v>
      </c>
      <c r="C179" s="41">
        <f t="shared" si="9"/>
        <v>9.7166669025716033</v>
      </c>
      <c r="D179" s="41">
        <f t="shared" si="10"/>
        <v>-0.3289529434145777</v>
      </c>
      <c r="E179" s="41">
        <f t="shared" si="11"/>
        <v>19.762286748557784</v>
      </c>
    </row>
    <row r="180" spans="1:5">
      <c r="A180" s="61">
        <v>45962</v>
      </c>
      <c r="C180" s="41">
        <f t="shared" si="9"/>
        <v>9.726626039641717</v>
      </c>
      <c r="D180" s="41">
        <f t="shared" si="10"/>
        <v>-0.42813464240456689</v>
      </c>
      <c r="E180" s="41">
        <f t="shared" si="11"/>
        <v>19.881386721688003</v>
      </c>
    </row>
    <row r="181" spans="1:5">
      <c r="A181" s="61">
        <v>45992</v>
      </c>
      <c r="C181" s="41">
        <f t="shared" si="9"/>
        <v>9.7365851767118379</v>
      </c>
      <c r="D181" s="41">
        <f t="shared" si="10"/>
        <v>-0.52638245548651241</v>
      </c>
      <c r="E181" s="41">
        <f t="shared" si="11"/>
        <v>19.999552808910188</v>
      </c>
    </row>
    <row r="182" spans="1:5">
      <c r="A182" s="61">
        <v>46023</v>
      </c>
      <c r="C182" s="41">
        <f t="shared" si="9"/>
        <v>9.7465443137819499</v>
      </c>
      <c r="D182" s="41">
        <f t="shared" si="10"/>
        <v>-0.6237258527177385</v>
      </c>
      <c r="E182" s="41">
        <f t="shared" si="11"/>
        <v>20.11681448028164</v>
      </c>
    </row>
    <row r="183" spans="1:5">
      <c r="A183" s="61">
        <v>46054</v>
      </c>
      <c r="C183" s="41">
        <f t="shared" si="9"/>
        <v>9.7565034508520707</v>
      </c>
      <c r="D183" s="41">
        <f t="shared" si="10"/>
        <v>-0.72019285742798012</v>
      </c>
      <c r="E183" s="41">
        <f t="shared" si="11"/>
        <v>20.23319975913212</v>
      </c>
    </row>
    <row r="184" spans="1:5">
      <c r="A184" s="61">
        <v>46082</v>
      </c>
      <c r="C184" s="41">
        <f t="shared" si="9"/>
        <v>9.7664625879221845</v>
      </c>
      <c r="D184" s="41">
        <f t="shared" si="10"/>
        <v>-0.8158101431656597</v>
      </c>
      <c r="E184" s="41">
        <f t="shared" si="11"/>
        <v>20.348735319010029</v>
      </c>
    </row>
    <row r="185" spans="1:5">
      <c r="A185" s="61">
        <v>46113</v>
      </c>
      <c r="C185" s="41">
        <f t="shared" si="9"/>
        <v>9.7764217249923036</v>
      </c>
      <c r="D185" s="41">
        <f t="shared" si="10"/>
        <v>-0.91060312246414554</v>
      </c>
      <c r="E185" s="41">
        <f t="shared" si="11"/>
        <v>20.463446572448753</v>
      </c>
    </row>
    <row r="186" spans="1:5">
      <c r="A186" s="61">
        <v>46143</v>
      </c>
      <c r="C186" s="41">
        <f t="shared" si="9"/>
        <v>9.7863808620624173</v>
      </c>
      <c r="D186" s="41">
        <f t="shared" si="10"/>
        <v>-1.004596028255504</v>
      </c>
      <c r="E186" s="41">
        <f t="shared" si="11"/>
        <v>20.577357752380337</v>
      </c>
    </row>
    <row r="187" spans="1:5">
      <c r="A187" s="61">
        <v>46174</v>
      </c>
      <c r="C187" s="41">
        <f t="shared" si="9"/>
        <v>9.7963399991325382</v>
      </c>
      <c r="D187" s="41">
        <f t="shared" si="10"/>
        <v>-1.0978119886619044</v>
      </c>
      <c r="E187" s="41">
        <f t="shared" si="11"/>
        <v>20.690491986926979</v>
      </c>
    </row>
    <row r="188" spans="1:5">
      <c r="A188" s="61">
        <v>46204</v>
      </c>
      <c r="C188" s="41">
        <f t="shared" si="9"/>
        <v>9.8062991362026501</v>
      </c>
      <c r="D188" s="41">
        <f t="shared" si="10"/>
        <v>-1.1902730958108432</v>
      </c>
      <c r="E188" s="41">
        <f t="shared" si="11"/>
        <v>20.802871368216145</v>
      </c>
    </row>
    <row r="189" spans="1:5">
      <c r="A189" s="61">
        <v>46235</v>
      </c>
      <c r="C189" s="41">
        <f t="shared" si="9"/>
        <v>9.816258273272771</v>
      </c>
      <c r="D189" s="41">
        <f t="shared" si="10"/>
        <v>-1.2820004692470537</v>
      </c>
      <c r="E189" s="41">
        <f t="shared" si="11"/>
        <v>20.914517015792597</v>
      </c>
    </row>
    <row r="190" spans="1:5">
      <c r="A190" s="61">
        <v>46266</v>
      </c>
      <c r="C190" s="41">
        <f t="shared" si="9"/>
        <v>9.8262174103428848</v>
      </c>
      <c r="D190" s="41">
        <f t="shared" si="10"/>
        <v>-1.3730143144503995</v>
      </c>
      <c r="E190" s="41">
        <f t="shared" si="11"/>
        <v>21.025449135136171</v>
      </c>
    </row>
    <row r="191" spans="1:5">
      <c r="A191" s="61">
        <v>46296</v>
      </c>
      <c r="C191" s="41">
        <f t="shared" si="9"/>
        <v>9.8361765474130038</v>
      </c>
      <c r="D191" s="41">
        <f t="shared" si="10"/>
        <v>-1.4633339769130167</v>
      </c>
      <c r="E191" s="41">
        <f t="shared" si="11"/>
        <v>21.135687071739024</v>
      </c>
    </row>
    <row r="192" spans="1:5">
      <c r="A192" s="61">
        <v>46327</v>
      </c>
      <c r="C192" s="41">
        <f t="shared" si="9"/>
        <v>9.8461356844831176</v>
      </c>
      <c r="D192" s="41">
        <f t="shared" si="10"/>
        <v>-1.5529779921805371</v>
      </c>
      <c r="E192" s="41">
        <f t="shared" si="11"/>
        <v>21.245249361146772</v>
      </c>
    </row>
    <row r="193" spans="1:5">
      <c r="A193" s="61">
        <v>46357</v>
      </c>
      <c r="C193" s="41">
        <f t="shared" si="9"/>
        <v>9.8560948215532385</v>
      </c>
      <c r="D193" s="41">
        <f t="shared" si="10"/>
        <v>-1.641964132219023</v>
      </c>
      <c r="E193" s="41">
        <f t="shared" si="11"/>
        <v>21.3541537753255</v>
      </c>
    </row>
    <row r="194" spans="1:5">
      <c r="A194" s="61">
        <v>46388</v>
      </c>
      <c r="C194" s="41">
        <f t="shared" si="9"/>
        <v>9.8660539586233522</v>
      </c>
      <c r="D194" s="41">
        <f t="shared" si="10"/>
        <v>-1.7303094484318535</v>
      </c>
      <c r="E194" s="41">
        <f t="shared" si="11"/>
        <v>21.462417365678558</v>
      </c>
    </row>
    <row r="195" spans="1:5">
      <c r="A195" s="61">
        <v>46419</v>
      </c>
      <c r="C195" s="41">
        <f t="shared" si="9"/>
        <v>9.8760130956934713</v>
      </c>
      <c r="D195" s="41">
        <f t="shared" si="10"/>
        <v>-1.8180303116172905</v>
      </c>
      <c r="E195" s="41">
        <f t="shared" si="11"/>
        <v>21.570056503004231</v>
      </c>
    </row>
    <row r="196" spans="1:5">
      <c r="A196" s="61">
        <v>46447</v>
      </c>
      <c r="C196" s="41">
        <f t="shared" si="9"/>
        <v>9.8859722327635851</v>
      </c>
      <c r="D196" s="41">
        <f t="shared" si="10"/>
        <v>-1.9051424491283981</v>
      </c>
      <c r="E196" s="41">
        <f t="shared" si="11"/>
        <v>21.677086914655568</v>
      </c>
    </row>
    <row r="197" spans="1:5">
      <c r="A197" s="61">
        <v>46478</v>
      </c>
      <c r="C197" s="41">
        <f t="shared" ref="C197:C199" si="12">_xlfn.FORECAST.ETS(A197,$B$2:$B$131,$A$2:$A$131,1,1)</f>
        <v>9.8959313698337059</v>
      </c>
      <c r="D197" s="41">
        <f t="shared" ref="D197:D199" si="13">C197-_xlfn.FORECAST.ETS.CONFINT(A197,$B$2:$B$131,$A$2:$A$131,$I$1,1,1)</f>
        <v>-1.9916609794706108</v>
      </c>
      <c r="E197" s="41">
        <f t="shared" ref="E197:E199" si="14">C197+_xlfn.FORECAST.ETS.CONFINT(A197,$B$2:$B$131,$A$2:$A$131,$I$1,1,1)</f>
        <v>21.783523719138024</v>
      </c>
    </row>
    <row r="198" spans="1:5">
      <c r="A198" s="61">
        <v>46508</v>
      </c>
      <c r="C198" s="41">
        <f t="shared" si="12"/>
        <v>9.9058905069038179</v>
      </c>
      <c r="D198" s="41">
        <f t="shared" si="13"/>
        <v>-2.0776004445496081</v>
      </c>
      <c r="E198" s="41">
        <f t="shared" si="14"/>
        <v>21.889381458357242</v>
      </c>
    </row>
    <row r="199" spans="1:5">
      <c r="A199" s="61">
        <v>46539</v>
      </c>
      <c r="C199" s="41">
        <f t="shared" si="12"/>
        <v>9.9158496439739388</v>
      </c>
      <c r="D199" s="41">
        <f t="shared" si="13"/>
        <v>-2.1629748397612154</v>
      </c>
      <c r="E199" s="41">
        <f t="shared" si="14"/>
        <v>21.994674127709093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B4A3-2F95-4CCF-B6B0-87B9BA084519}">
  <dimension ref="A1:I199"/>
  <sheetViews>
    <sheetView topLeftCell="A113" workbookViewId="0">
      <selection activeCell="G126" sqref="G126"/>
    </sheetView>
  </sheetViews>
  <sheetFormatPr defaultRowHeight="15"/>
  <cols>
    <col min="1" max="1" width="9.7109375" bestFit="1" customWidth="1"/>
    <col min="2" max="2" width="11.7109375" customWidth="1"/>
    <col min="3" max="3" width="20.5703125" customWidth="1"/>
    <col min="4" max="4" width="35.28515625" customWidth="1"/>
    <col min="5" max="5" width="35.42578125" customWidth="1"/>
  </cols>
  <sheetData>
    <row r="1" spans="1:9">
      <c r="A1" t="s">
        <v>90</v>
      </c>
      <c r="B1" t="s">
        <v>92</v>
      </c>
      <c r="C1" t="s">
        <v>176</v>
      </c>
      <c r="D1" t="s">
        <v>177</v>
      </c>
      <c r="E1" t="s">
        <v>178</v>
      </c>
      <c r="G1" t="s">
        <v>175</v>
      </c>
      <c r="I1">
        <v>0.7</v>
      </c>
    </row>
    <row r="2" spans="1:9">
      <c r="A2" s="61">
        <v>40544</v>
      </c>
      <c r="B2" s="41">
        <f>macro!H17</f>
        <v>2.2666666666666671</v>
      </c>
    </row>
    <row r="3" spans="1:9">
      <c r="A3" s="61">
        <v>40575</v>
      </c>
      <c r="B3" s="41">
        <f>macro!H18</f>
        <v>0.81481481481481488</v>
      </c>
    </row>
    <row r="4" spans="1:9">
      <c r="A4" s="61">
        <v>40603</v>
      </c>
      <c r="B4" s="41">
        <f>macro!H19</f>
        <v>1.2500000000000002</v>
      </c>
    </row>
    <row r="5" spans="1:9">
      <c r="A5" s="61">
        <v>40634</v>
      </c>
      <c r="B5" s="41">
        <f>macro!H20</f>
        <v>0.8928571428571429</v>
      </c>
    </row>
    <row r="6" spans="1:9">
      <c r="A6" s="61">
        <v>40664</v>
      </c>
      <c r="B6" s="41">
        <f>macro!H21</f>
        <v>0.77419354838709675</v>
      </c>
    </row>
    <row r="7" spans="1:9">
      <c r="A7" s="61">
        <v>40695</v>
      </c>
      <c r="B7" s="41">
        <f>macro!H22</f>
        <v>1.2068965517241381</v>
      </c>
    </row>
    <row r="8" spans="1:9">
      <c r="A8" s="61">
        <v>40725</v>
      </c>
      <c r="B8" s="41">
        <f>macro!H23</f>
        <v>0.96969696969696983</v>
      </c>
    </row>
    <row r="9" spans="1:9">
      <c r="A9" s="61">
        <v>40756</v>
      </c>
      <c r="B9" s="41">
        <f>macro!H24</f>
        <v>0.77142857142857146</v>
      </c>
    </row>
    <row r="10" spans="1:9">
      <c r="A10" s="61">
        <v>40787</v>
      </c>
      <c r="B10" s="41">
        <f>macro!H25</f>
        <v>0.69444444444444431</v>
      </c>
    </row>
    <row r="11" spans="1:9">
      <c r="A11" s="61">
        <v>40817</v>
      </c>
      <c r="B11" s="41">
        <f>macro!H26</f>
        <v>0.24999999999999989</v>
      </c>
    </row>
    <row r="12" spans="1:9">
      <c r="A12" s="61">
        <v>40848</v>
      </c>
      <c r="B12" s="41">
        <f>macro!H27</f>
        <v>-0.17647058823529402</v>
      </c>
    </row>
    <row r="13" spans="1:9">
      <c r="A13" s="61">
        <v>40878</v>
      </c>
      <c r="B13" s="41">
        <f>macro!H28</f>
        <v>-0.10869565217391305</v>
      </c>
    </row>
    <row r="14" spans="1:9">
      <c r="A14" s="61">
        <v>40909</v>
      </c>
      <c r="B14" s="41">
        <f>macro!H29</f>
        <v>-8.1632653061224553E-2</v>
      </c>
    </row>
    <row r="15" spans="1:9">
      <c r="A15" s="61">
        <v>40940</v>
      </c>
      <c r="B15" s="41">
        <f>macro!H30</f>
        <v>-0.34693877551020408</v>
      </c>
    </row>
    <row r="16" spans="1:9">
      <c r="A16" s="61">
        <v>40969</v>
      </c>
      <c r="B16" s="41">
        <f>macro!H31</f>
        <v>-0.33333333333333337</v>
      </c>
    </row>
    <row r="17" spans="1:2">
      <c r="A17" s="61">
        <v>41000</v>
      </c>
      <c r="B17" s="41">
        <f>macro!H32</f>
        <v>-0.35849056603773582</v>
      </c>
    </row>
    <row r="18" spans="1:2">
      <c r="A18" s="61">
        <v>41030</v>
      </c>
      <c r="B18" s="41">
        <f>macro!H33</f>
        <v>-0.45454545454545453</v>
      </c>
    </row>
    <row r="19" spans="1:2">
      <c r="A19" s="61">
        <v>41061</v>
      </c>
      <c r="B19" s="41">
        <f>macro!H34</f>
        <v>-0.65625</v>
      </c>
    </row>
    <row r="20" spans="1:2">
      <c r="A20" s="61">
        <v>41091</v>
      </c>
      <c r="B20" s="41">
        <f>macro!H35</f>
        <v>-0.72307692307692306</v>
      </c>
    </row>
    <row r="21" spans="1:2">
      <c r="A21" s="61">
        <v>41122</v>
      </c>
      <c r="B21" s="41">
        <f>macro!H36</f>
        <v>-0.67741935483870974</v>
      </c>
    </row>
    <row r="22" spans="1:2">
      <c r="A22" s="61">
        <v>41153</v>
      </c>
      <c r="B22" s="41">
        <f>macro!H37</f>
        <v>-0.6885245901639343</v>
      </c>
    </row>
    <row r="23" spans="1:2">
      <c r="A23" s="61">
        <v>41183</v>
      </c>
      <c r="B23" s="41">
        <f>macro!H38</f>
        <v>-0.69090909090909092</v>
      </c>
    </row>
    <row r="24" spans="1:2">
      <c r="A24" s="61">
        <v>41214</v>
      </c>
      <c r="B24" s="41">
        <f>macro!H39</f>
        <v>-0.52380952380952384</v>
      </c>
    </row>
    <row r="25" spans="1:2">
      <c r="A25" s="61">
        <v>41244</v>
      </c>
      <c r="B25" s="41">
        <f>macro!H40</f>
        <v>-0.39024390243902435</v>
      </c>
    </row>
    <row r="26" spans="1:2">
      <c r="A26" s="61">
        <v>41275</v>
      </c>
      <c r="B26" s="41">
        <f>macro!H41</f>
        <v>-0.55555555555555558</v>
      </c>
    </row>
    <row r="27" spans="1:2">
      <c r="A27" s="61">
        <v>41306</v>
      </c>
      <c r="B27" s="41">
        <f>macro!H42</f>
        <v>0</v>
      </c>
    </row>
    <row r="28" spans="1:2">
      <c r="A28" s="61">
        <v>41334</v>
      </c>
      <c r="B28" s="41">
        <f>macro!H43</f>
        <v>-0.41666666666666663</v>
      </c>
    </row>
    <row r="29" spans="1:2">
      <c r="A29" s="61">
        <v>41365</v>
      </c>
      <c r="B29" s="41">
        <f>macro!H44</f>
        <v>-0.29411764705882354</v>
      </c>
    </row>
    <row r="30" spans="1:2">
      <c r="A30" s="61">
        <v>41395</v>
      </c>
      <c r="B30" s="41">
        <f>macro!H45</f>
        <v>-0.3</v>
      </c>
    </row>
    <row r="31" spans="1:2">
      <c r="A31" s="61">
        <v>41426</v>
      </c>
      <c r="B31" s="41">
        <f>macro!H46</f>
        <v>0.22727272727272727</v>
      </c>
    </row>
    <row r="32" spans="1:2">
      <c r="A32" s="61">
        <v>41456</v>
      </c>
      <c r="B32" s="41">
        <f>macro!H47</f>
        <v>0.50000000000000011</v>
      </c>
    </row>
    <row r="33" spans="1:2">
      <c r="A33" s="61">
        <v>41487</v>
      </c>
      <c r="B33" s="41">
        <f>macro!H48</f>
        <v>0.30000000000000004</v>
      </c>
    </row>
    <row r="34" spans="1:2">
      <c r="A34" s="61">
        <v>41518</v>
      </c>
      <c r="B34" s="41">
        <f>macro!H49</f>
        <v>0.63157894736842113</v>
      </c>
    </row>
    <row r="35" spans="1:2">
      <c r="A35" s="61">
        <v>41548</v>
      </c>
      <c r="B35" s="41">
        <f>macro!H50</f>
        <v>0.88235294117647078</v>
      </c>
    </row>
    <row r="36" spans="1:2">
      <c r="A36" s="61">
        <v>41579</v>
      </c>
      <c r="B36" s="41">
        <f>macro!H51</f>
        <v>0.5</v>
      </c>
    </row>
    <row r="37" spans="1:2">
      <c r="A37" s="61">
        <v>41609</v>
      </c>
      <c r="B37" s="41">
        <f>macro!H52</f>
        <v>0</v>
      </c>
    </row>
    <row r="38" spans="1:2">
      <c r="A38" s="61">
        <v>41640</v>
      </c>
      <c r="B38" s="41">
        <f>macro!H53</f>
        <v>0.25</v>
      </c>
    </row>
    <row r="39" spans="1:2">
      <c r="A39" s="61">
        <v>41671</v>
      </c>
      <c r="B39" s="41">
        <f>macro!H54</f>
        <v>-0.37500000000000006</v>
      </c>
    </row>
    <row r="40" spans="1:2">
      <c r="A40" s="61">
        <v>41699</v>
      </c>
      <c r="B40" s="41">
        <f>macro!H55</f>
        <v>0.14285714285714277</v>
      </c>
    </row>
    <row r="41" spans="1:2">
      <c r="A41" s="61">
        <v>41730</v>
      </c>
      <c r="B41" s="41">
        <f>macro!H56</f>
        <v>-0.24999999999999994</v>
      </c>
    </row>
    <row r="42" spans="1:2">
      <c r="A42" s="61">
        <v>41760</v>
      </c>
      <c r="B42" s="41">
        <f>macro!H57</f>
        <v>0.19047619047619044</v>
      </c>
    </row>
    <row r="43" spans="1:2">
      <c r="A43" s="61">
        <v>41791</v>
      </c>
      <c r="B43" s="41">
        <f>macro!H58</f>
        <v>-0.14814814814814828</v>
      </c>
    </row>
    <row r="44" spans="1:2">
      <c r="A44" s="61">
        <v>41821</v>
      </c>
      <c r="B44" s="41">
        <f>macro!H59</f>
        <v>-0.14814814814814828</v>
      </c>
    </row>
    <row r="45" spans="1:2">
      <c r="A45" s="61">
        <v>41852</v>
      </c>
      <c r="B45" s="41">
        <f>macro!H60</f>
        <v>-0.23076923076923078</v>
      </c>
    </row>
    <row r="46" spans="1:2">
      <c r="A46" s="61">
        <v>41883</v>
      </c>
      <c r="B46" s="41">
        <f>macro!H61</f>
        <v>-0.48387096774193544</v>
      </c>
    </row>
    <row r="47" spans="1:2">
      <c r="A47" s="61">
        <v>41913</v>
      </c>
      <c r="B47" s="41">
        <f>macro!H62</f>
        <v>-0.5</v>
      </c>
    </row>
    <row r="48" spans="1:2">
      <c r="A48" s="61">
        <v>41944</v>
      </c>
      <c r="B48" s="41">
        <f>macro!H63</f>
        <v>-0.53333333333333333</v>
      </c>
    </row>
    <row r="49" spans="1:2">
      <c r="A49" s="61">
        <v>41974</v>
      </c>
      <c r="B49" s="41">
        <f>macro!H64</f>
        <v>-0.4</v>
      </c>
    </row>
    <row r="50" spans="1:2">
      <c r="A50" s="61">
        <v>42005</v>
      </c>
      <c r="B50" s="41">
        <f>macro!H65</f>
        <v>-0.67999999999999994</v>
      </c>
    </row>
    <row r="51" spans="1:2">
      <c r="A51" s="61">
        <v>42036</v>
      </c>
      <c r="B51" s="41">
        <f>macro!H66</f>
        <v>-0.30000000000000004</v>
      </c>
    </row>
    <row r="52" spans="1:2">
      <c r="A52" s="61">
        <v>42064</v>
      </c>
      <c r="B52" s="41">
        <f>macro!H67</f>
        <v>-0.41666666666666669</v>
      </c>
    </row>
    <row r="53" spans="1:2">
      <c r="A53" s="61">
        <v>42095</v>
      </c>
      <c r="B53" s="41">
        <f>macro!H68</f>
        <v>-0.16666666666666669</v>
      </c>
    </row>
    <row r="54" spans="1:2">
      <c r="A54" s="61">
        <v>42125</v>
      </c>
      <c r="B54" s="41">
        <f>macro!H69</f>
        <v>-0.52</v>
      </c>
    </row>
    <row r="55" spans="1:2">
      <c r="A55" s="61">
        <v>42156</v>
      </c>
      <c r="B55" s="41">
        <f>macro!H70</f>
        <v>-0.39130434782608697</v>
      </c>
    </row>
    <row r="56" spans="1:2">
      <c r="A56" s="61">
        <v>42186</v>
      </c>
      <c r="B56" s="41">
        <f>macro!H71</f>
        <v>-0.30434782608695643</v>
      </c>
    </row>
    <row r="57" spans="1:2">
      <c r="A57" s="61">
        <v>42217</v>
      </c>
      <c r="B57" s="41">
        <f>macro!H72</f>
        <v>0</v>
      </c>
    </row>
    <row r="58" spans="1:2">
      <c r="A58" s="61">
        <v>42248</v>
      </c>
      <c r="B58" s="41">
        <f>macro!H73</f>
        <v>0</v>
      </c>
    </row>
    <row r="59" spans="1:2">
      <c r="A59" s="61">
        <v>42278</v>
      </c>
      <c r="B59" s="41">
        <f>macro!H74</f>
        <v>-0.18750000000000003</v>
      </c>
    </row>
    <row r="60" spans="1:2">
      <c r="A60" s="61">
        <v>42309</v>
      </c>
      <c r="B60" s="41">
        <f>macro!H75</f>
        <v>7.1428571428571494E-2</v>
      </c>
    </row>
    <row r="61" spans="1:2">
      <c r="A61" s="61">
        <v>42339</v>
      </c>
      <c r="B61" s="41">
        <f>macro!H76</f>
        <v>6.6666666666666721E-2</v>
      </c>
    </row>
    <row r="62" spans="1:2">
      <c r="A62" s="61">
        <v>42370</v>
      </c>
      <c r="B62" s="41">
        <f>macro!H77</f>
        <v>1.25</v>
      </c>
    </row>
    <row r="63" spans="1:2">
      <c r="A63" s="61">
        <v>42401</v>
      </c>
      <c r="B63" s="41">
        <f>macro!H78</f>
        <v>0.64285714285714279</v>
      </c>
    </row>
    <row r="64" spans="1:2">
      <c r="A64" s="61">
        <v>42430</v>
      </c>
      <c r="B64" s="41">
        <f>macro!H79</f>
        <v>0.64285714285714279</v>
      </c>
    </row>
    <row r="65" spans="1:2">
      <c r="A65" s="61">
        <v>42461</v>
      </c>
      <c r="B65" s="41">
        <f>macro!H80</f>
        <v>0.53333333333333321</v>
      </c>
    </row>
    <row r="66" spans="1:2">
      <c r="A66" s="61">
        <v>42491</v>
      </c>
      <c r="B66" s="41">
        <f>macro!H81</f>
        <v>0.66666666666666674</v>
      </c>
    </row>
    <row r="67" spans="1:2">
      <c r="A67" s="61">
        <v>42522</v>
      </c>
      <c r="B67" s="41">
        <f>macro!H82</f>
        <v>0.35714285714285715</v>
      </c>
    </row>
    <row r="68" spans="1:2">
      <c r="A68" s="61">
        <v>42552</v>
      </c>
      <c r="B68" s="41">
        <f>macro!H83</f>
        <v>0.12499999999999997</v>
      </c>
    </row>
    <row r="69" spans="1:2">
      <c r="A69" s="61">
        <v>42583</v>
      </c>
      <c r="B69" s="41">
        <f>macro!H84</f>
        <v>-0.35</v>
      </c>
    </row>
    <row r="70" spans="1:2">
      <c r="A70" s="61">
        <v>42614</v>
      </c>
      <c r="B70" s="41">
        <f>macro!H85</f>
        <v>0.18749999999999989</v>
      </c>
    </row>
    <row r="71" spans="1:2">
      <c r="A71" s="61">
        <v>42644</v>
      </c>
      <c r="B71" s="41">
        <f>macro!H86</f>
        <v>0.61538461538461542</v>
      </c>
    </row>
    <row r="72" spans="1:2">
      <c r="A72" s="61">
        <v>42675</v>
      </c>
      <c r="B72" s="41">
        <f>macro!H87</f>
        <v>0.53333333333333321</v>
      </c>
    </row>
    <row r="73" spans="1:2">
      <c r="A73" s="61">
        <v>42705</v>
      </c>
      <c r="B73" s="41">
        <f>macro!H88</f>
        <v>0.3125</v>
      </c>
    </row>
    <row r="74" spans="1:2">
      <c r="A74" s="61">
        <v>42736</v>
      </c>
      <c r="B74" s="41">
        <f>macro!H89</f>
        <v>0.38888888888888884</v>
      </c>
    </row>
    <row r="75" spans="1:2">
      <c r="A75" s="61">
        <v>42767</v>
      </c>
      <c r="B75" s="41">
        <f>macro!H90</f>
        <v>-0.65217391304347816</v>
      </c>
    </row>
    <row r="76" spans="1:2">
      <c r="A76" s="61">
        <v>42795</v>
      </c>
      <c r="B76" s="41">
        <f>macro!H91</f>
        <v>-0.60869565217391308</v>
      </c>
    </row>
    <row r="77" spans="1:2">
      <c r="A77" s="61">
        <v>42826</v>
      </c>
      <c r="B77" s="41">
        <f>macro!H92</f>
        <v>-0.47826086956521735</v>
      </c>
    </row>
    <row r="78" spans="1:2">
      <c r="A78" s="61">
        <v>42856</v>
      </c>
      <c r="B78" s="41">
        <f>macro!H93</f>
        <v>-0.25</v>
      </c>
    </row>
    <row r="79" spans="1:2">
      <c r="A79" s="61">
        <v>42887</v>
      </c>
      <c r="B79" s="41">
        <f>macro!H94</f>
        <v>-0.21052631578947364</v>
      </c>
    </row>
    <row r="80" spans="1:2">
      <c r="A80" s="61">
        <v>42917</v>
      </c>
      <c r="B80" s="41">
        <f>macro!H95</f>
        <v>-0.22222222222222229</v>
      </c>
    </row>
    <row r="81" spans="1:2">
      <c r="A81" s="61">
        <v>42948</v>
      </c>
      <c r="B81" s="41">
        <f>macro!H96</f>
        <v>0.38461538461538458</v>
      </c>
    </row>
    <row r="82" spans="1:2">
      <c r="A82" s="61">
        <v>42979</v>
      </c>
      <c r="B82" s="41">
        <f>macro!H97</f>
        <v>-0.15789473684210517</v>
      </c>
    </row>
    <row r="83" spans="1:2">
      <c r="A83" s="61">
        <v>43009</v>
      </c>
      <c r="B83" s="41">
        <f>macro!H98</f>
        <v>-9.5238095238095316E-2</v>
      </c>
    </row>
    <row r="84" spans="1:2">
      <c r="A84" s="61">
        <v>43040</v>
      </c>
      <c r="B84" s="41">
        <f>macro!H99</f>
        <v>-0.26086956521739124</v>
      </c>
    </row>
    <row r="85" spans="1:2">
      <c r="A85" s="61">
        <v>43070</v>
      </c>
      <c r="B85" s="41">
        <f>macro!H100</f>
        <v>-0.14285714285714288</v>
      </c>
    </row>
    <row r="86" spans="1:2">
      <c r="A86" s="61">
        <v>43101</v>
      </c>
      <c r="B86" s="41">
        <f>macro!H101</f>
        <v>-0.4</v>
      </c>
    </row>
    <row r="87" spans="1:2">
      <c r="A87" s="61">
        <v>43132</v>
      </c>
      <c r="B87" s="41">
        <f>macro!H102</f>
        <v>2.6249999999999996</v>
      </c>
    </row>
    <row r="88" spans="1:2">
      <c r="A88" s="61">
        <v>43160</v>
      </c>
      <c r="B88" s="41">
        <f>macro!H103</f>
        <v>1.3333333333333335</v>
      </c>
    </row>
    <row r="89" spans="1:2">
      <c r="A89" s="61">
        <v>43191</v>
      </c>
      <c r="B89" s="41">
        <f>macro!H104</f>
        <v>0.50000000000000011</v>
      </c>
    </row>
    <row r="90" spans="1:2">
      <c r="A90" s="61">
        <v>43221</v>
      </c>
      <c r="B90" s="41">
        <f>macro!H105</f>
        <v>0.20000000000000004</v>
      </c>
    </row>
    <row r="91" spans="1:2">
      <c r="A91" s="61">
        <v>43252</v>
      </c>
      <c r="B91" s="41">
        <f>macro!H106</f>
        <v>0.26666666666666661</v>
      </c>
    </row>
    <row r="92" spans="1:2">
      <c r="A92" s="61">
        <v>43282</v>
      </c>
      <c r="B92" s="41">
        <f>macro!H107</f>
        <v>0.50000000000000011</v>
      </c>
    </row>
    <row r="93" spans="1:2">
      <c r="A93" s="61">
        <v>43313</v>
      </c>
      <c r="B93" s="41">
        <f>macro!H108</f>
        <v>0.27777777777777762</v>
      </c>
    </row>
    <row r="94" spans="1:2">
      <c r="A94" s="61">
        <v>43344</v>
      </c>
      <c r="B94" s="41">
        <f>macro!H109</f>
        <v>0.56249999999999989</v>
      </c>
    </row>
    <row r="95" spans="1:2">
      <c r="A95" s="61">
        <v>43374</v>
      </c>
      <c r="B95" s="41">
        <f>macro!H110</f>
        <v>0.31578947368421056</v>
      </c>
    </row>
    <row r="96" spans="1:2">
      <c r="A96" s="61">
        <v>43405</v>
      </c>
      <c r="B96" s="41">
        <f>macro!H111</f>
        <v>0.29411764705882365</v>
      </c>
    </row>
    <row r="97" spans="1:2">
      <c r="A97" s="61">
        <v>43435</v>
      </c>
      <c r="B97" s="41">
        <f>macro!H112</f>
        <v>5.5555555555555483E-2</v>
      </c>
    </row>
    <row r="98" spans="1:2">
      <c r="A98" s="61">
        <v>43466</v>
      </c>
      <c r="B98" s="41">
        <f>macro!H113</f>
        <v>0.1333333333333333</v>
      </c>
    </row>
    <row r="99" spans="1:2">
      <c r="A99" s="61">
        <v>43497</v>
      </c>
      <c r="B99" s="41">
        <f>macro!H114</f>
        <v>-0.48275862068965514</v>
      </c>
    </row>
    <row r="100" spans="1:2">
      <c r="A100" s="61">
        <v>43525</v>
      </c>
      <c r="B100" s="41">
        <f>macro!H115</f>
        <v>9.5238095238095108E-2</v>
      </c>
    </row>
    <row r="101" spans="1:2">
      <c r="A101" s="61">
        <v>43556</v>
      </c>
      <c r="B101" s="41">
        <f>macro!H116</f>
        <v>0.38888888888888884</v>
      </c>
    </row>
    <row r="102" spans="1:2">
      <c r="A102" s="61">
        <v>43586</v>
      </c>
      <c r="B102" s="41">
        <f>macro!H117</f>
        <v>0.50000000000000011</v>
      </c>
    </row>
    <row r="103" spans="1:2">
      <c r="A103" s="61">
        <v>43617</v>
      </c>
      <c r="B103" s="41">
        <f>macro!H118</f>
        <v>0.42105263157894751</v>
      </c>
    </row>
    <row r="104" spans="1:2">
      <c r="A104" s="61">
        <v>43647</v>
      </c>
      <c r="B104" s="41">
        <f>macro!H119</f>
        <v>0.3333333333333332</v>
      </c>
    </row>
    <row r="105" spans="1:2">
      <c r="A105" s="61">
        <v>43678</v>
      </c>
      <c r="B105" s="41">
        <f>macro!H120</f>
        <v>0.21739130434782611</v>
      </c>
    </row>
    <row r="106" spans="1:2">
      <c r="A106" s="61">
        <v>43709</v>
      </c>
      <c r="B106" s="41">
        <f>macro!H121</f>
        <v>0.2</v>
      </c>
    </row>
    <row r="107" spans="1:2">
      <c r="A107" s="61">
        <v>43739</v>
      </c>
      <c r="B107" s="41">
        <f>macro!H122</f>
        <v>0.51999999999999991</v>
      </c>
    </row>
    <row r="108" spans="1:2">
      <c r="A108" s="61">
        <v>43770</v>
      </c>
      <c r="B108" s="41">
        <f>macro!H123</f>
        <v>1.0454545454545452</v>
      </c>
    </row>
    <row r="109" spans="1:2">
      <c r="A109" s="61">
        <v>43800</v>
      </c>
      <c r="B109" s="41">
        <f>macro!H124</f>
        <v>1.368421052631579</v>
      </c>
    </row>
    <row r="110" spans="1:2">
      <c r="A110" s="61">
        <v>43831</v>
      </c>
      <c r="B110" s="41">
        <f>macro!H125</f>
        <v>2.1764705882352944</v>
      </c>
    </row>
    <row r="111" spans="1:2">
      <c r="A111" s="61">
        <v>43862</v>
      </c>
      <c r="B111" s="41">
        <f>macro!H126</f>
        <v>2.4666666666666668</v>
      </c>
    </row>
    <row r="112" spans="1:2">
      <c r="A112" s="61">
        <v>43891</v>
      </c>
      <c r="B112" s="41">
        <f>macro!H127</f>
        <v>0.86956521739130443</v>
      </c>
    </row>
    <row r="113" spans="1:5">
      <c r="A113" s="61">
        <v>43922</v>
      </c>
      <c r="B113" s="41">
        <f>macro!H128</f>
        <v>0.31999999999999995</v>
      </c>
    </row>
    <row r="114" spans="1:5">
      <c r="A114" s="61">
        <v>43952</v>
      </c>
      <c r="B114" s="41">
        <f>macro!H129</f>
        <v>-0.1111111111111112</v>
      </c>
    </row>
    <row r="115" spans="1:5">
      <c r="A115" s="61">
        <v>43983</v>
      </c>
      <c r="B115" s="41">
        <f>macro!H130</f>
        <v>-7.4074074074074139E-2</v>
      </c>
    </row>
    <row r="116" spans="1:5">
      <c r="A116" s="61">
        <v>44013</v>
      </c>
      <c r="B116" s="41">
        <f>macro!H131</f>
        <v>-3.5714285714285587E-2</v>
      </c>
    </row>
    <row r="117" spans="1:5">
      <c r="A117" s="61">
        <v>44044</v>
      </c>
      <c r="B117" s="41">
        <f>macro!H132</f>
        <v>-0.14285714285714282</v>
      </c>
    </row>
    <row r="118" spans="1:5">
      <c r="A118" s="61">
        <v>44075</v>
      </c>
      <c r="B118" s="41">
        <f>macro!H133</f>
        <v>-0.43333333333333335</v>
      </c>
    </row>
    <row r="119" spans="1:5">
      <c r="A119" s="61">
        <v>44105</v>
      </c>
      <c r="B119" s="41">
        <f>macro!H134</f>
        <v>-0.86842105263157898</v>
      </c>
    </row>
    <row r="120" spans="1:5">
      <c r="A120" s="61">
        <v>44136</v>
      </c>
      <c r="B120" s="41">
        <f>macro!H135</f>
        <v>-1.0925925925925926</v>
      </c>
    </row>
    <row r="121" spans="1:5">
      <c r="A121" s="61">
        <v>44166</v>
      </c>
      <c r="B121" s="41">
        <f>macro!H136</f>
        <v>-0.96153846153846145</v>
      </c>
      <c r="C121" s="41"/>
      <c r="D121" s="41"/>
      <c r="E121" s="41"/>
    </row>
    <row r="122" spans="1:5">
      <c r="A122" s="61">
        <v>44197</v>
      </c>
      <c r="B122" s="41">
        <f>macro!H137</f>
        <v>-1.069767441860465</v>
      </c>
      <c r="C122" s="41">
        <f t="shared" ref="C122:E130" si="0">B122</f>
        <v>-1.069767441860465</v>
      </c>
      <c r="D122" s="41">
        <f t="shared" si="0"/>
        <v>-1.069767441860465</v>
      </c>
      <c r="E122" s="41">
        <f t="shared" si="0"/>
        <v>-1.069767441860465</v>
      </c>
    </row>
    <row r="123" spans="1:5">
      <c r="A123" s="61">
        <v>44228</v>
      </c>
      <c r="B123" s="41">
        <f>macro!H138</f>
        <v>-1.0606060606060606</v>
      </c>
      <c r="C123" s="41">
        <f t="shared" si="0"/>
        <v>-1.0606060606060606</v>
      </c>
      <c r="D123" s="41">
        <f t="shared" si="0"/>
        <v>-1.0606060606060606</v>
      </c>
      <c r="E123" s="41">
        <f t="shared" si="0"/>
        <v>-1.0606060606060606</v>
      </c>
    </row>
    <row r="124" spans="1:5">
      <c r="A124" s="61">
        <v>44256</v>
      </c>
      <c r="B124" s="41">
        <f>macro!H139</f>
        <v>-0.83333333333333337</v>
      </c>
      <c r="C124" s="41">
        <f t="shared" si="0"/>
        <v>-0.83333333333333337</v>
      </c>
      <c r="D124" s="41">
        <f t="shared" si="0"/>
        <v>-0.83333333333333337</v>
      </c>
      <c r="E124" s="41">
        <f t="shared" si="0"/>
        <v>-0.83333333333333337</v>
      </c>
    </row>
    <row r="125" spans="1:5">
      <c r="A125" s="61">
        <v>44287</v>
      </c>
      <c r="B125" s="41">
        <f>macro!H140</f>
        <v>-0.64</v>
      </c>
      <c r="C125" s="41">
        <f t="shared" si="0"/>
        <v>-0.64</v>
      </c>
      <c r="D125" s="41">
        <f t="shared" si="0"/>
        <v>-0.64</v>
      </c>
      <c r="E125" s="41">
        <f t="shared" si="0"/>
        <v>-0.64</v>
      </c>
    </row>
    <row r="126" spans="1:5">
      <c r="A126" s="61">
        <v>44317</v>
      </c>
      <c r="B126" s="41">
        <f>macro!H141</f>
        <v>-0.51851851851851849</v>
      </c>
      <c r="C126" s="41">
        <f t="shared" si="0"/>
        <v>-0.51851851851851849</v>
      </c>
      <c r="D126" s="41">
        <f t="shared" si="0"/>
        <v>-0.51851851851851849</v>
      </c>
      <c r="E126" s="41">
        <f t="shared" si="0"/>
        <v>-0.51851851851851849</v>
      </c>
    </row>
    <row r="127" spans="1:5">
      <c r="A127" s="61">
        <v>44348</v>
      </c>
      <c r="B127" s="41">
        <f>macro!H142</f>
        <v>-0.54166666666666663</v>
      </c>
      <c r="C127" s="41">
        <f t="shared" si="0"/>
        <v>-0.54166666666666663</v>
      </c>
      <c r="D127" s="41">
        <f t="shared" si="0"/>
        <v>-0.54166666666666663</v>
      </c>
      <c r="E127" s="41">
        <f t="shared" si="0"/>
        <v>-0.54166666666666663</v>
      </c>
    </row>
    <row r="128" spans="1:5">
      <c r="A128" s="61">
        <v>44378</v>
      </c>
      <c r="B128" s="41">
        <f>macro!H143</f>
        <v>-0.41176470588235292</v>
      </c>
      <c r="C128" s="41">
        <f t="shared" si="0"/>
        <v>-0.41176470588235292</v>
      </c>
      <c r="D128" s="41">
        <f t="shared" si="0"/>
        <v>-0.41176470588235292</v>
      </c>
      <c r="E128" s="41">
        <f t="shared" si="0"/>
        <v>-0.41176470588235292</v>
      </c>
    </row>
    <row r="129" spans="1:5">
      <c r="A129" s="61">
        <v>44409</v>
      </c>
      <c r="B129" s="41">
        <f>macro!H144</f>
        <v>0.60000000000000009</v>
      </c>
      <c r="C129" s="41">
        <f t="shared" si="0"/>
        <v>0.60000000000000009</v>
      </c>
      <c r="D129" s="41">
        <f t="shared" si="0"/>
        <v>0.60000000000000009</v>
      </c>
      <c r="E129" s="41">
        <f t="shared" si="0"/>
        <v>0.60000000000000009</v>
      </c>
    </row>
    <row r="130" spans="1:5">
      <c r="A130" s="61">
        <v>44440</v>
      </c>
      <c r="B130" s="41">
        <f>macro!H145</f>
        <v>-2.4</v>
      </c>
      <c r="C130" s="41">
        <f t="shared" si="0"/>
        <v>-2.4</v>
      </c>
      <c r="D130" s="41">
        <f t="shared" si="0"/>
        <v>-2.4</v>
      </c>
      <c r="E130" s="41">
        <f t="shared" si="0"/>
        <v>-2.4</v>
      </c>
    </row>
    <row r="131" spans="1:5">
      <c r="A131" s="61">
        <v>44470</v>
      </c>
      <c r="B131" s="41">
        <f>macro!H146</f>
        <v>6.5</v>
      </c>
      <c r="C131" s="41">
        <f>B131</f>
        <v>6.5</v>
      </c>
      <c r="D131" s="41">
        <f>C131</f>
        <v>6.5</v>
      </c>
      <c r="E131" s="41">
        <f>D131</f>
        <v>6.5</v>
      </c>
    </row>
    <row r="132" spans="1:5">
      <c r="A132" s="61">
        <v>44501</v>
      </c>
      <c r="B132" s="41"/>
      <c r="C132" s="41">
        <f>_xlfn.FORECAST.ETS(A132,$B$2:$B$131,$A$2:$A$131,1,1)</f>
        <v>4.2689419235029922</v>
      </c>
      <c r="D132" s="41">
        <f>C132-_xlfn.FORECAST.ETS.CONFINT(A132,$B$2:$B$131,$A$2:$A$131,$I$1,1,1)</f>
        <v>3.3630765548167472</v>
      </c>
      <c r="E132" s="41">
        <f>C132+_xlfn.FORECAST.ETS.CONFINT(A132,$B$2:$B$131,$A$2:$A$131,$I$1,1,1)</f>
        <v>5.1748072921892376</v>
      </c>
    </row>
    <row r="133" spans="1:5">
      <c r="A133" s="61">
        <v>44531</v>
      </c>
      <c r="B133" s="41"/>
      <c r="C133" s="41">
        <f t="shared" ref="C133:C196" si="1">_xlfn.FORECAST.ETS(A133,$B$2:$B$131,$A$2:$A$131,1,1)</f>
        <v>4.5601669667116314</v>
      </c>
      <c r="D133" s="41">
        <f t="shared" ref="D133:D196" si="2">C133-_xlfn.FORECAST.ETS.CONFINT(A133,$B$2:$B$131,$A$2:$A$131,$I$1,1,1)</f>
        <v>3.4267472906952907</v>
      </c>
      <c r="E133" s="41">
        <f t="shared" ref="E133:E196" si="3">C133+_xlfn.FORECAST.ETS.CONFINT(A133,$B$2:$B$131,$A$2:$A$131,$I$1,1,1)</f>
        <v>5.693586642727972</v>
      </c>
    </row>
    <row r="134" spans="1:5">
      <c r="A134" s="61">
        <v>44562</v>
      </c>
      <c r="C134" s="41">
        <f t="shared" si="1"/>
        <v>4.4142908178585785</v>
      </c>
      <c r="D134" s="41">
        <f t="shared" si="2"/>
        <v>3.0914441718574199</v>
      </c>
      <c r="E134" s="41">
        <f t="shared" si="3"/>
        <v>5.737137463859737</v>
      </c>
    </row>
    <row r="135" spans="1:5">
      <c r="A135" s="61">
        <v>44593</v>
      </c>
      <c r="C135" s="41">
        <f t="shared" si="1"/>
        <v>4.7167587276688101</v>
      </c>
      <c r="D135" s="41">
        <f t="shared" si="2"/>
        <v>3.2279864254224977</v>
      </c>
      <c r="E135" s="41">
        <f t="shared" si="3"/>
        <v>6.2055310299151225</v>
      </c>
    </row>
    <row r="136" spans="1:5">
      <c r="A136" s="61">
        <v>44621</v>
      </c>
      <c r="C136" s="41">
        <f t="shared" si="1"/>
        <v>4.7586756938478896</v>
      </c>
      <c r="D136" s="41">
        <f t="shared" si="2"/>
        <v>3.1203225693771826</v>
      </c>
      <c r="E136" s="41">
        <f t="shared" si="3"/>
        <v>6.3970288183185966</v>
      </c>
    </row>
    <row r="137" spans="1:5">
      <c r="A137" s="61">
        <v>44652</v>
      </c>
      <c r="C137" s="41">
        <f t="shared" si="1"/>
        <v>4.6706617997062247</v>
      </c>
      <c r="D137" s="41">
        <f t="shared" si="2"/>
        <v>2.8949369145953368</v>
      </c>
      <c r="E137" s="41">
        <f t="shared" si="3"/>
        <v>6.4463866848171127</v>
      </c>
    </row>
    <row r="138" spans="1:5">
      <c r="A138" s="61">
        <v>44682</v>
      </c>
      <c r="C138" s="41">
        <f t="shared" si="1"/>
        <v>4.7831257747711104</v>
      </c>
      <c r="D138" s="41">
        <f t="shared" si="2"/>
        <v>2.8795926569774215</v>
      </c>
      <c r="E138" s="41">
        <f t="shared" si="3"/>
        <v>6.6866588925647994</v>
      </c>
    </row>
    <row r="139" spans="1:5">
      <c r="A139" s="61">
        <v>44713</v>
      </c>
      <c r="C139" s="41">
        <f t="shared" si="1"/>
        <v>5.8713267260396931</v>
      </c>
      <c r="D139" s="41">
        <f t="shared" si="2"/>
        <v>3.8477356135733136</v>
      </c>
      <c r="E139" s="41">
        <f t="shared" si="3"/>
        <v>7.894917838506073</v>
      </c>
    </row>
    <row r="140" spans="1:5">
      <c r="A140" s="61">
        <v>44743</v>
      </c>
      <c r="C140" s="41">
        <f t="shared" si="1"/>
        <v>5.7086360876795945</v>
      </c>
      <c r="D140" s="41">
        <f t="shared" si="2"/>
        <v>3.5714303211393492</v>
      </c>
      <c r="E140" s="41">
        <f t="shared" si="3"/>
        <v>7.8458418542198398</v>
      </c>
    </row>
    <row r="141" spans="1:5">
      <c r="A141" s="61">
        <v>44774</v>
      </c>
      <c r="C141" s="41">
        <f t="shared" si="1"/>
        <v>5.0597297967123103</v>
      </c>
      <c r="D141" s="41">
        <f t="shared" si="2"/>
        <v>2.8143740418348404</v>
      </c>
      <c r="E141" s="41">
        <f t="shared" si="3"/>
        <v>7.3050855515897801</v>
      </c>
    </row>
    <row r="142" spans="1:5">
      <c r="A142" s="61">
        <v>44805</v>
      </c>
      <c r="C142" s="41">
        <f t="shared" si="1"/>
        <v>5.0358146201552936</v>
      </c>
      <c r="D142" s="41">
        <f t="shared" si="2"/>
        <v>2.687018212647283</v>
      </c>
      <c r="E142" s="41">
        <f t="shared" si="3"/>
        <v>7.3846110276633041</v>
      </c>
    </row>
    <row r="143" spans="1:5">
      <c r="A143" s="61">
        <v>44835</v>
      </c>
      <c r="C143" s="41">
        <f t="shared" si="1"/>
        <v>4.8252079402342725</v>
      </c>
      <c r="D143" s="41">
        <f t="shared" si="2"/>
        <v>2.3770828569102003</v>
      </c>
      <c r="E143" s="41">
        <f t="shared" si="3"/>
        <v>7.2733330235583447</v>
      </c>
    </row>
    <row r="144" spans="1:5">
      <c r="A144" s="61">
        <v>44866</v>
      </c>
      <c r="C144" s="41">
        <f t="shared" si="1"/>
        <v>4.9594163998580276</v>
      </c>
      <c r="D144" s="41">
        <f t="shared" si="2"/>
        <v>2.4155925682652439</v>
      </c>
      <c r="E144" s="41">
        <f t="shared" si="3"/>
        <v>7.5032402314508113</v>
      </c>
    </row>
    <row r="145" spans="1:5">
      <c r="A145" s="61">
        <v>44896</v>
      </c>
      <c r="C145" s="41">
        <f t="shared" si="1"/>
        <v>4.6532726046196151</v>
      </c>
      <c r="D145" s="41">
        <f t="shared" si="2"/>
        <v>2.0169843061129153</v>
      </c>
      <c r="E145" s="41">
        <f t="shared" si="3"/>
        <v>7.2895609031263149</v>
      </c>
    </row>
    <row r="146" spans="1:5">
      <c r="A146" s="61">
        <v>44927</v>
      </c>
      <c r="C146" s="41">
        <f t="shared" si="1"/>
        <v>4.7292891824627805</v>
      </c>
      <c r="D146" s="41">
        <f t="shared" si="2"/>
        <v>2.0034412437881919</v>
      </c>
      <c r="E146" s="41">
        <f t="shared" si="3"/>
        <v>7.4551371211373691</v>
      </c>
    </row>
    <row r="147" spans="1:5">
      <c r="A147" s="61">
        <v>44958</v>
      </c>
      <c r="C147" s="41">
        <f t="shared" si="1"/>
        <v>4.4551344699721707</v>
      </c>
      <c r="D147" s="41">
        <f t="shared" si="2"/>
        <v>1.642353941178111</v>
      </c>
      <c r="E147" s="41">
        <f t="shared" si="3"/>
        <v>7.2679149987662299</v>
      </c>
    </row>
    <row r="148" spans="1:5">
      <c r="A148" s="61">
        <v>44986</v>
      </c>
      <c r="C148" s="41">
        <f t="shared" si="1"/>
        <v>4.6050984333858285</v>
      </c>
      <c r="D148" s="41">
        <f t="shared" si="2"/>
        <v>1.7077756020142645</v>
      </c>
      <c r="E148" s="41">
        <f t="shared" si="3"/>
        <v>7.5024212647573929</v>
      </c>
    </row>
    <row r="149" spans="1:5">
      <c r="A149" s="61">
        <v>45017</v>
      </c>
      <c r="C149" s="41">
        <f t="shared" si="1"/>
        <v>4.6533013630212015</v>
      </c>
      <c r="D149" s="41">
        <f t="shared" si="2"/>
        <v>1.6736227756510003</v>
      </c>
      <c r="E149" s="41">
        <f t="shared" si="3"/>
        <v>7.6329799503914026</v>
      </c>
    </row>
    <row r="150" spans="1:5">
      <c r="A150" s="61">
        <v>45047</v>
      </c>
      <c r="C150" s="41">
        <f t="shared" si="1"/>
        <v>4.5194869877118604</v>
      </c>
      <c r="D150" s="41">
        <f t="shared" si="2"/>
        <v>1.4594623752481399</v>
      </c>
      <c r="E150" s="41">
        <f t="shared" si="3"/>
        <v>7.5795116001755805</v>
      </c>
    </row>
    <row r="151" spans="1:5">
      <c r="A151" s="61">
        <v>45078</v>
      </c>
      <c r="C151" s="41">
        <f t="shared" si="1"/>
        <v>4.4667939035090596</v>
      </c>
      <c r="D151" s="41">
        <f t="shared" si="2"/>
        <v>1.3282783842030184</v>
      </c>
      <c r="E151" s="41">
        <f t="shared" si="3"/>
        <v>7.6053094228151004</v>
      </c>
    </row>
    <row r="152" spans="1:5">
      <c r="A152" s="61">
        <v>45108</v>
      </c>
      <c r="C152" s="41">
        <f t="shared" si="1"/>
        <v>4.4745703051528851</v>
      </c>
      <c r="D152" s="41">
        <f t="shared" si="2"/>
        <v>1.2592828789124271</v>
      </c>
      <c r="E152" s="41">
        <f t="shared" si="3"/>
        <v>7.6898577313933432</v>
      </c>
    </row>
    <row r="153" spans="1:5">
      <c r="A153" s="61">
        <v>45139</v>
      </c>
      <c r="C153" s="41">
        <f t="shared" si="1"/>
        <v>4.1759257468936317</v>
      </c>
      <c r="D153" s="41">
        <f t="shared" si="2"/>
        <v>0.88546484068106457</v>
      </c>
      <c r="E153" s="41">
        <f t="shared" si="3"/>
        <v>7.4663866531061984</v>
      </c>
    </row>
    <row r="154" spans="1:5">
      <c r="A154" s="61">
        <v>45170</v>
      </c>
      <c r="C154" s="41">
        <f t="shared" si="1"/>
        <v>4.1556966164468525</v>
      </c>
      <c r="D154" s="41">
        <f t="shared" si="2"/>
        <v>0.79155325861729597</v>
      </c>
      <c r="E154" s="41">
        <f t="shared" si="3"/>
        <v>7.519839974276409</v>
      </c>
    </row>
    <row r="155" spans="1:5">
      <c r="A155" s="61">
        <v>45200</v>
      </c>
      <c r="C155" s="41">
        <f t="shared" si="1"/>
        <v>4.3744020541462678</v>
      </c>
      <c r="D155" s="41">
        <f t="shared" si="2"/>
        <v>0.93797112298082252</v>
      </c>
      <c r="E155" s="41">
        <f t="shared" si="3"/>
        <v>7.8108329853117127</v>
      </c>
    </row>
    <row r="156" spans="1:5">
      <c r="A156" s="61">
        <v>45231</v>
      </c>
      <c r="C156" s="41">
        <f t="shared" si="1"/>
        <v>4.3536144507840993</v>
      </c>
      <c r="D156" s="41">
        <f t="shared" si="2"/>
        <v>0.84620434439177528</v>
      </c>
      <c r="E156" s="41">
        <f t="shared" si="3"/>
        <v>7.8610245571764228</v>
      </c>
    </row>
    <row r="157" spans="1:5">
      <c r="A157" s="61">
        <v>45261</v>
      </c>
      <c r="C157" s="41">
        <f t="shared" si="1"/>
        <v>4.6501654185309889</v>
      </c>
      <c r="D157" s="41">
        <f t="shared" si="2"/>
        <v>1.0730064197625424</v>
      </c>
      <c r="E157" s="41">
        <f t="shared" si="3"/>
        <v>8.2273244172994353</v>
      </c>
    </row>
    <row r="158" spans="1:5">
      <c r="A158" s="61">
        <v>45292</v>
      </c>
      <c r="C158" s="41">
        <f t="shared" si="1"/>
        <v>4.3867192691446597</v>
      </c>
      <c r="D158" s="41">
        <f t="shared" si="2"/>
        <v>0.74079582635834162</v>
      </c>
      <c r="E158" s="41">
        <f t="shared" si="3"/>
        <v>8.0326427119309773</v>
      </c>
    </row>
    <row r="159" spans="1:5">
      <c r="A159" s="61">
        <v>45323</v>
      </c>
      <c r="C159" s="41">
        <f t="shared" si="1"/>
        <v>4.6779443123532998</v>
      </c>
      <c r="D159" s="41">
        <f t="shared" si="2"/>
        <v>0.96452957671608619</v>
      </c>
      <c r="E159" s="41">
        <f t="shared" si="3"/>
        <v>8.3913590479905125</v>
      </c>
    </row>
    <row r="160" spans="1:5">
      <c r="A160" s="61">
        <v>45352</v>
      </c>
      <c r="C160" s="41">
        <f t="shared" si="1"/>
        <v>4.532068163500246</v>
      </c>
      <c r="D160" s="41">
        <f t="shared" si="2"/>
        <v>0.75219807196490196</v>
      </c>
      <c r="E160" s="41">
        <f t="shared" si="3"/>
        <v>8.3119382550355905</v>
      </c>
    </row>
    <row r="161" spans="1:5">
      <c r="A161" s="61">
        <v>45383</v>
      </c>
      <c r="C161" s="41">
        <f t="shared" si="1"/>
        <v>4.8345360733104776</v>
      </c>
      <c r="D161" s="41">
        <f t="shared" si="2"/>
        <v>0.989192639759918</v>
      </c>
      <c r="E161" s="41">
        <f t="shared" si="3"/>
        <v>8.6798795068610382</v>
      </c>
    </row>
    <row r="162" spans="1:5">
      <c r="A162" s="61">
        <v>45413</v>
      </c>
      <c r="C162" s="41">
        <f t="shared" si="1"/>
        <v>4.8764530394895571</v>
      </c>
      <c r="D162" s="41">
        <f t="shared" si="2"/>
        <v>0.96656873439398128</v>
      </c>
      <c r="E162" s="41">
        <f t="shared" si="3"/>
        <v>8.7863373445851334</v>
      </c>
    </row>
    <row r="163" spans="1:5">
      <c r="A163" s="61">
        <v>45444</v>
      </c>
      <c r="C163" s="41">
        <f t="shared" si="1"/>
        <v>4.7884391453478923</v>
      </c>
      <c r="D163" s="41">
        <f t="shared" si="2"/>
        <v>0.81490079497118195</v>
      </c>
      <c r="E163" s="41">
        <f t="shared" si="3"/>
        <v>8.7619774957246026</v>
      </c>
    </row>
    <row r="164" spans="1:5">
      <c r="A164" s="61">
        <v>45474</v>
      </c>
      <c r="C164" s="41">
        <f t="shared" si="1"/>
        <v>4.900903120412778</v>
      </c>
      <c r="D164" s="41">
        <f t="shared" si="2"/>
        <v>0.8645553911927335</v>
      </c>
      <c r="E164" s="41">
        <f t="shared" si="3"/>
        <v>8.9372508496328216</v>
      </c>
    </row>
    <row r="165" spans="1:5">
      <c r="A165" s="61">
        <v>45505</v>
      </c>
      <c r="C165" s="41">
        <f t="shared" si="1"/>
        <v>5.9891040716813606</v>
      </c>
      <c r="D165" s="41">
        <f t="shared" si="2"/>
        <v>1.8907525947808184</v>
      </c>
      <c r="E165" s="41">
        <f t="shared" si="3"/>
        <v>10.087455548581904</v>
      </c>
    </row>
    <row r="166" spans="1:5">
      <c r="A166" s="61">
        <v>45536</v>
      </c>
      <c r="C166" s="41">
        <f t="shared" si="1"/>
        <v>5.826413433321262</v>
      </c>
      <c r="D166" s="41">
        <f t="shared" si="2"/>
        <v>1.6668276156949746</v>
      </c>
      <c r="E166" s="41">
        <f t="shared" si="3"/>
        <v>9.9859992509475504</v>
      </c>
    </row>
    <row r="167" spans="1:5">
      <c r="A167" s="61">
        <v>45566</v>
      </c>
      <c r="C167" s="41">
        <f t="shared" si="1"/>
        <v>5.1775071423539778</v>
      </c>
      <c r="D167" s="41">
        <f t="shared" si="2"/>
        <v>0.95742270358754311</v>
      </c>
      <c r="E167" s="41">
        <f t="shared" si="3"/>
        <v>9.3975915811204125</v>
      </c>
    </row>
    <row r="168" spans="1:5">
      <c r="A168" s="61">
        <v>45597</v>
      </c>
      <c r="C168" s="41">
        <f t="shared" si="1"/>
        <v>5.1535919657969611</v>
      </c>
      <c r="D168" s="41">
        <f t="shared" si="2"/>
        <v>0.87371323413182278</v>
      </c>
      <c r="E168" s="41">
        <f t="shared" si="3"/>
        <v>9.4334706974620985</v>
      </c>
    </row>
    <row r="169" spans="1:5">
      <c r="A169" s="61">
        <v>45627</v>
      </c>
      <c r="C169" s="41">
        <f t="shared" si="1"/>
        <v>4.94298528587594</v>
      </c>
      <c r="D169" s="41">
        <f t="shared" si="2"/>
        <v>0.60398728199246055</v>
      </c>
      <c r="E169" s="41">
        <f t="shared" si="3"/>
        <v>9.2819832897594203</v>
      </c>
    </row>
    <row r="170" spans="1:5">
      <c r="A170" s="61">
        <v>45658</v>
      </c>
      <c r="C170" s="41">
        <f t="shared" si="1"/>
        <v>5.0771937454996952</v>
      </c>
      <c r="D170" s="41">
        <f t="shared" si="2"/>
        <v>0.67972407859596462</v>
      </c>
      <c r="E170" s="41">
        <f t="shared" si="3"/>
        <v>9.4746634124034266</v>
      </c>
    </row>
    <row r="171" spans="1:5">
      <c r="A171" s="61">
        <v>45689</v>
      </c>
      <c r="C171" s="41">
        <f t="shared" si="1"/>
        <v>4.7710499502612826</v>
      </c>
      <c r="D171" s="41">
        <f t="shared" si="2"/>
        <v>0.31573054758715902</v>
      </c>
      <c r="E171" s="41">
        <f t="shared" si="3"/>
        <v>9.2263693529354072</v>
      </c>
    </row>
    <row r="172" spans="1:5">
      <c r="A172" s="61">
        <v>45717</v>
      </c>
      <c r="C172" s="41">
        <f t="shared" si="1"/>
        <v>4.847066528104448</v>
      </c>
      <c r="D172" s="41">
        <f t="shared" si="2"/>
        <v>0.33449521626822953</v>
      </c>
      <c r="E172" s="41">
        <f t="shared" si="3"/>
        <v>9.3596378399406674</v>
      </c>
    </row>
    <row r="173" spans="1:5">
      <c r="A173" s="61">
        <v>45748</v>
      </c>
      <c r="C173" s="41">
        <f t="shared" si="1"/>
        <v>4.5729118156138382</v>
      </c>
      <c r="D173" s="41">
        <f t="shared" si="2"/>
        <v>3.6637695770771472E-3</v>
      </c>
      <c r="E173" s="41">
        <f t="shared" si="3"/>
        <v>9.1421598616505992</v>
      </c>
    </row>
    <row r="174" spans="1:5">
      <c r="A174" s="61">
        <v>45778</v>
      </c>
      <c r="C174" s="41">
        <f t="shared" si="1"/>
        <v>4.7228757790274969</v>
      </c>
      <c r="D174" s="41">
        <f t="shared" si="2"/>
        <v>9.7504852665031727E-2</v>
      </c>
      <c r="E174" s="41">
        <f t="shared" si="3"/>
        <v>9.3482467053899612</v>
      </c>
    </row>
    <row r="175" spans="1:5">
      <c r="A175" s="61">
        <v>45809</v>
      </c>
      <c r="C175" s="41">
        <f t="shared" si="1"/>
        <v>4.771078708662869</v>
      </c>
      <c r="D175" s="41">
        <f t="shared" si="2"/>
        <v>9.0118659028112447E-2</v>
      </c>
      <c r="E175" s="41">
        <f t="shared" si="3"/>
        <v>9.4520387582976255</v>
      </c>
    </row>
    <row r="176" spans="1:5">
      <c r="A176" s="61">
        <v>45839</v>
      </c>
      <c r="C176" s="41">
        <f t="shared" si="1"/>
        <v>4.6372643333535279</v>
      </c>
      <c r="D176" s="41">
        <f t="shared" si="2"/>
        <v>-9.8770050696828982E-2</v>
      </c>
      <c r="E176" s="41">
        <f t="shared" si="3"/>
        <v>9.373298717403884</v>
      </c>
    </row>
    <row r="177" spans="1:5">
      <c r="A177" s="61">
        <v>45870</v>
      </c>
      <c r="C177" s="41">
        <f t="shared" si="1"/>
        <v>4.5845712491507271</v>
      </c>
      <c r="D177" s="41">
        <f t="shared" si="2"/>
        <v>-0.20604060629270382</v>
      </c>
      <c r="E177" s="41">
        <f t="shared" si="3"/>
        <v>9.3751831045941572</v>
      </c>
    </row>
    <row r="178" spans="1:5">
      <c r="A178" s="61">
        <v>45901</v>
      </c>
      <c r="C178" s="41">
        <f t="shared" si="1"/>
        <v>4.5923476507945526</v>
      </c>
      <c r="D178" s="41">
        <f t="shared" si="2"/>
        <v>-0.25236177447385089</v>
      </c>
      <c r="E178" s="41">
        <f t="shared" si="3"/>
        <v>9.4370570760629562</v>
      </c>
    </row>
    <row r="179" spans="1:5">
      <c r="A179" s="61">
        <v>45931</v>
      </c>
      <c r="C179" s="41">
        <f t="shared" si="1"/>
        <v>4.2937030925352992</v>
      </c>
      <c r="D179" s="41">
        <f t="shared" si="2"/>
        <v>-0.60464006871825049</v>
      </c>
      <c r="E179" s="41">
        <f t="shared" si="3"/>
        <v>9.192046253788849</v>
      </c>
    </row>
    <row r="180" spans="1:5">
      <c r="A180" s="61">
        <v>45962</v>
      </c>
      <c r="C180" s="41">
        <f t="shared" si="1"/>
        <v>4.27347396208852</v>
      </c>
      <c r="D180" s="41">
        <f t="shared" si="2"/>
        <v>-0.6780543394608145</v>
      </c>
      <c r="E180" s="41">
        <f t="shared" si="3"/>
        <v>9.2250022636378546</v>
      </c>
    </row>
    <row r="181" spans="1:5">
      <c r="A181" s="61">
        <v>45992</v>
      </c>
      <c r="C181" s="41">
        <f t="shared" si="1"/>
        <v>4.4921793997879362</v>
      </c>
      <c r="D181" s="41">
        <f t="shared" si="2"/>
        <v>-0.51209991330026128</v>
      </c>
      <c r="E181" s="41">
        <f t="shared" si="3"/>
        <v>9.4964587128761337</v>
      </c>
    </row>
    <row r="182" spans="1:5">
      <c r="A182" s="61">
        <v>46023</v>
      </c>
      <c r="C182" s="41">
        <f t="shared" si="1"/>
        <v>4.4713917964257668</v>
      </c>
      <c r="D182" s="41">
        <f t="shared" si="2"/>
        <v>-0.58521814835530961</v>
      </c>
      <c r="E182" s="41">
        <f t="shared" si="3"/>
        <v>9.5280017412068432</v>
      </c>
    </row>
    <row r="183" spans="1:5">
      <c r="A183" s="61">
        <v>46054</v>
      </c>
      <c r="C183" s="41">
        <f t="shared" si="1"/>
        <v>4.7679427641726564</v>
      </c>
      <c r="D183" s="41">
        <f t="shared" si="2"/>
        <v>-0.34059051192503098</v>
      </c>
      <c r="E183" s="41">
        <f t="shared" si="3"/>
        <v>9.8764760402703438</v>
      </c>
    </row>
    <row r="184" spans="1:5">
      <c r="A184" s="61">
        <v>46082</v>
      </c>
      <c r="C184" s="41">
        <f t="shared" si="1"/>
        <v>4.5044966147863272</v>
      </c>
      <c r="D184" s="41">
        <f t="shared" si="2"/>
        <v>-0.65569292379192845</v>
      </c>
      <c r="E184" s="41">
        <f t="shared" si="3"/>
        <v>9.6646861533645829</v>
      </c>
    </row>
    <row r="185" spans="1:5">
      <c r="A185" s="61">
        <v>46113</v>
      </c>
      <c r="C185" s="41">
        <f t="shared" si="1"/>
        <v>4.7957216579949673</v>
      </c>
      <c r="D185" s="41">
        <f t="shared" si="2"/>
        <v>-0.41561213625651661</v>
      </c>
      <c r="E185" s="41">
        <f t="shared" si="3"/>
        <v>10.007055452246451</v>
      </c>
    </row>
    <row r="186" spans="1:5">
      <c r="A186" s="61">
        <v>46143</v>
      </c>
      <c r="C186" s="41">
        <f t="shared" si="1"/>
        <v>4.6498455091419135</v>
      </c>
      <c r="D186" s="41">
        <f t="shared" si="2"/>
        <v>-0.61226092163247081</v>
      </c>
      <c r="E186" s="41">
        <f t="shared" si="3"/>
        <v>9.9119519399162979</v>
      </c>
    </row>
    <row r="187" spans="1:5">
      <c r="A187" s="61">
        <v>46174</v>
      </c>
      <c r="C187" s="41">
        <f t="shared" si="1"/>
        <v>4.9523134189521452</v>
      </c>
      <c r="D187" s="41">
        <f t="shared" si="2"/>
        <v>-0.36020483855110186</v>
      </c>
      <c r="E187" s="41">
        <f t="shared" si="3"/>
        <v>10.264831676455392</v>
      </c>
    </row>
    <row r="188" spans="1:5">
      <c r="A188" s="61">
        <v>46204</v>
      </c>
      <c r="C188" s="41">
        <f t="shared" si="1"/>
        <v>4.9942303851312246</v>
      </c>
      <c r="D188" s="41">
        <f t="shared" si="2"/>
        <v>-0.36834921789718145</v>
      </c>
      <c r="E188" s="41">
        <f t="shared" si="3"/>
        <v>10.356809988159631</v>
      </c>
    </row>
    <row r="189" spans="1:5">
      <c r="A189" s="61">
        <v>46235</v>
      </c>
      <c r="C189" s="41">
        <f t="shared" si="1"/>
        <v>4.9062164909895607</v>
      </c>
      <c r="D189" s="41">
        <f t="shared" si="2"/>
        <v>-0.50608385336626061</v>
      </c>
      <c r="E189" s="41">
        <f t="shared" si="3"/>
        <v>10.318516835345381</v>
      </c>
    </row>
    <row r="190" spans="1:5">
      <c r="A190" s="61">
        <v>46266</v>
      </c>
      <c r="C190" s="41">
        <f t="shared" si="1"/>
        <v>5.0186804660544455</v>
      </c>
      <c r="D190" s="41">
        <f t="shared" si="2"/>
        <v>-0.44300946780146777</v>
      </c>
      <c r="E190" s="41">
        <f t="shared" si="3"/>
        <v>10.48037039991036</v>
      </c>
    </row>
    <row r="191" spans="1:5">
      <c r="A191" s="61">
        <v>46296</v>
      </c>
      <c r="C191" s="41">
        <f t="shared" si="1"/>
        <v>6.1068814173230281</v>
      </c>
      <c r="D191" s="41">
        <f t="shared" si="2"/>
        <v>0.59612399313830533</v>
      </c>
      <c r="E191" s="41">
        <f t="shared" si="3"/>
        <v>11.617638841507752</v>
      </c>
    </row>
    <row r="192" spans="1:5">
      <c r="A192" s="61">
        <v>46327</v>
      </c>
      <c r="C192" s="41">
        <f t="shared" si="1"/>
        <v>5.9441907789629296</v>
      </c>
      <c r="D192" s="41">
        <f t="shared" si="2"/>
        <v>0.38467928760234926</v>
      </c>
      <c r="E192" s="41">
        <f t="shared" si="3"/>
        <v>11.50370227032351</v>
      </c>
    </row>
    <row r="193" spans="1:5">
      <c r="A193" s="61">
        <v>46357</v>
      </c>
      <c r="C193" s="41">
        <f t="shared" si="1"/>
        <v>5.2952844879956462</v>
      </c>
      <c r="D193" s="41">
        <f t="shared" si="2"/>
        <v>-0.31267596816460319</v>
      </c>
      <c r="E193" s="41">
        <f t="shared" si="3"/>
        <v>10.903244944155896</v>
      </c>
    </row>
    <row r="194" spans="1:5">
      <c r="A194" s="61">
        <v>46388</v>
      </c>
      <c r="C194" s="41">
        <f t="shared" si="1"/>
        <v>5.2713693114386286</v>
      </c>
      <c r="D194" s="41">
        <f t="shared" si="2"/>
        <v>-0.38474299254290933</v>
      </c>
      <c r="E194" s="41">
        <f t="shared" si="3"/>
        <v>10.927481615420167</v>
      </c>
    </row>
    <row r="195" spans="1:5">
      <c r="A195" s="61">
        <v>46419</v>
      </c>
      <c r="C195" s="41">
        <f t="shared" si="1"/>
        <v>5.0607626315176075</v>
      </c>
      <c r="D195" s="41">
        <f t="shared" si="2"/>
        <v>-0.64321207178686191</v>
      </c>
      <c r="E195" s="41">
        <f t="shared" si="3"/>
        <v>10.764737334822076</v>
      </c>
    </row>
    <row r="196" spans="1:5">
      <c r="A196" s="61">
        <v>46447</v>
      </c>
      <c r="C196" s="41">
        <f t="shared" si="1"/>
        <v>5.1949710911413627</v>
      </c>
      <c r="D196" s="41">
        <f t="shared" si="2"/>
        <v>-0.55658393172845955</v>
      </c>
      <c r="E196" s="41">
        <f t="shared" si="3"/>
        <v>10.946526114011185</v>
      </c>
    </row>
    <row r="197" spans="1:5">
      <c r="A197" s="61">
        <v>46478</v>
      </c>
      <c r="C197" s="41">
        <f t="shared" ref="C197:C199" si="4">_xlfn.FORECAST.ETS(A197,$B$2:$B$131,$A$2:$A$131,1,1)</f>
        <v>4.8888272959029502</v>
      </c>
      <c r="D197" s="41">
        <f t="shared" ref="D197:D199" si="5">C197-_xlfn.FORECAST.ETS.CONFINT(A197,$B$2:$B$131,$A$2:$A$131,$I$1,1,1)</f>
        <v>-0.91003305177923988</v>
      </c>
      <c r="E197" s="41">
        <f t="shared" ref="E197:E199" si="6">C197+_xlfn.FORECAST.ETS.CONFINT(A197,$B$2:$B$131,$A$2:$A$131,$I$1,1,1)</f>
        <v>10.687687643585139</v>
      </c>
    </row>
    <row r="198" spans="1:5">
      <c r="A198" s="61">
        <v>46508</v>
      </c>
      <c r="C198" s="41">
        <f t="shared" si="4"/>
        <v>4.9648438737461156</v>
      </c>
      <c r="D198" s="41">
        <f t="shared" si="5"/>
        <v>-0.88105362018812361</v>
      </c>
      <c r="E198" s="41">
        <f t="shared" si="6"/>
        <v>10.810741367680354</v>
      </c>
    </row>
    <row r="199" spans="1:5">
      <c r="A199" s="61">
        <v>46539</v>
      </c>
      <c r="C199" s="41">
        <f t="shared" si="4"/>
        <v>4.6906891612555057</v>
      </c>
      <c r="D199" s="41">
        <f t="shared" si="5"/>
        <v>-1.2019838616841376</v>
      </c>
      <c r="E199" s="41">
        <f t="shared" si="6"/>
        <v>10.583362184195149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A4C3E-9AB8-48F3-8923-7F60AF526E82}">
  <dimension ref="A1:I199"/>
  <sheetViews>
    <sheetView topLeftCell="A91" workbookViewId="0">
      <selection activeCell="J107" sqref="J107"/>
    </sheetView>
  </sheetViews>
  <sheetFormatPr defaultRowHeight="15"/>
  <cols>
    <col min="1" max="1" width="9.7109375" bestFit="1" customWidth="1"/>
    <col min="2" max="2" width="11.7109375" customWidth="1"/>
    <col min="3" max="3" width="20.5703125" customWidth="1"/>
    <col min="4" max="4" width="35.28515625" customWidth="1"/>
    <col min="5" max="5" width="35.42578125" customWidth="1"/>
  </cols>
  <sheetData>
    <row r="1" spans="1:9">
      <c r="A1" t="s">
        <v>90</v>
      </c>
      <c r="B1" t="s">
        <v>92</v>
      </c>
      <c r="C1" t="s">
        <v>176</v>
      </c>
      <c r="D1" t="s">
        <v>177</v>
      </c>
      <c r="E1" t="s">
        <v>178</v>
      </c>
      <c r="G1" t="s">
        <v>175</v>
      </c>
      <c r="I1">
        <v>0.7</v>
      </c>
    </row>
    <row r="2" spans="1:9">
      <c r="A2" s="61">
        <v>40544</v>
      </c>
      <c r="B2" s="41">
        <f>macro!P17</f>
        <v>6.117184123665409E-2</v>
      </c>
    </row>
    <row r="3" spans="1:9">
      <c r="A3" s="61">
        <v>40575</v>
      </c>
      <c r="B3" s="41">
        <f>macro!P18</f>
        <v>6.117184123665409E-2</v>
      </c>
    </row>
    <row r="4" spans="1:9">
      <c r="A4" s="61">
        <v>40603</v>
      </c>
      <c r="B4" s="41">
        <f>macro!P19</f>
        <v>6.117184123665409E-2</v>
      </c>
    </row>
    <row r="5" spans="1:9">
      <c r="A5" s="61">
        <v>40634</v>
      </c>
      <c r="B5" s="41">
        <f>macro!P20</f>
        <v>5.319610416128142E-2</v>
      </c>
    </row>
    <row r="6" spans="1:9">
      <c r="A6" s="61">
        <v>40664</v>
      </c>
      <c r="B6" s="41">
        <f>macro!P21</f>
        <v>5.319610416128142E-2</v>
      </c>
    </row>
    <row r="7" spans="1:9">
      <c r="A7" s="61">
        <v>40695</v>
      </c>
      <c r="B7" s="41">
        <f>macro!P22</f>
        <v>5.319610416128142E-2</v>
      </c>
    </row>
    <row r="8" spans="1:9">
      <c r="A8" s="61">
        <v>40725</v>
      </c>
      <c r="B8" s="41">
        <f>macro!P23</f>
        <v>9.3947635056912657E-2</v>
      </c>
    </row>
    <row r="9" spans="1:9">
      <c r="A9" s="61">
        <v>40756</v>
      </c>
      <c r="B9" s="41">
        <f>macro!P24</f>
        <v>9.3947635056912657E-2</v>
      </c>
    </row>
    <row r="10" spans="1:9">
      <c r="A10" s="61">
        <v>40787</v>
      </c>
      <c r="B10" s="41">
        <f>macro!P25</f>
        <v>9.3947635056912657E-2</v>
      </c>
    </row>
    <row r="11" spans="1:9">
      <c r="A11" s="61">
        <v>40817</v>
      </c>
      <c r="B11" s="41">
        <f>macro!P26</f>
        <v>5.7427320809200377E-2</v>
      </c>
    </row>
    <row r="12" spans="1:9">
      <c r="A12" s="61">
        <v>40848</v>
      </c>
      <c r="B12" s="41">
        <f>macro!P27</f>
        <v>5.7427320809200377E-2</v>
      </c>
    </row>
    <row r="13" spans="1:9">
      <c r="A13" s="61">
        <v>40878</v>
      </c>
      <c r="B13" s="41">
        <f>macro!P28</f>
        <v>5.7427320809200377E-2</v>
      </c>
    </row>
    <row r="14" spans="1:9">
      <c r="A14" s="61">
        <v>40909</v>
      </c>
      <c r="B14" s="41">
        <f>macro!P29</f>
        <v>1.3645556079897451E-2</v>
      </c>
    </row>
    <row r="15" spans="1:9">
      <c r="A15" s="61">
        <v>40940</v>
      </c>
      <c r="B15" s="41">
        <f>macro!P30</f>
        <v>1.3645556079897451E-2</v>
      </c>
    </row>
    <row r="16" spans="1:9">
      <c r="A16" s="61">
        <v>40969</v>
      </c>
      <c r="B16" s="41">
        <f>macro!P31</f>
        <v>1.3645556079897451E-2</v>
      </c>
    </row>
    <row r="17" spans="1:2">
      <c r="A17" s="61">
        <v>41000</v>
      </c>
      <c r="B17" s="41">
        <f>macro!P32</f>
        <v>-1.8348999320165926E-2</v>
      </c>
    </row>
    <row r="18" spans="1:2">
      <c r="A18" s="61">
        <v>41030</v>
      </c>
      <c r="B18" s="41">
        <f>macro!P33</f>
        <v>-1.8348999320165926E-2</v>
      </c>
    </row>
    <row r="19" spans="1:2">
      <c r="A19" s="61">
        <v>41061</v>
      </c>
      <c r="B19" s="41">
        <f>macro!P34</f>
        <v>-1.8348999320165926E-2</v>
      </c>
    </row>
    <row r="20" spans="1:2">
      <c r="A20" s="61">
        <v>41091</v>
      </c>
      <c r="B20" s="41">
        <f>macro!P35</f>
        <v>-2.1494946510619763E-2</v>
      </c>
    </row>
    <row r="21" spans="1:2">
      <c r="A21" s="61">
        <v>41122</v>
      </c>
      <c r="B21" s="41">
        <f>macro!P36</f>
        <v>-2.1494946510619763E-2</v>
      </c>
    </row>
    <row r="22" spans="1:2">
      <c r="A22" s="61">
        <v>41153</v>
      </c>
      <c r="B22" s="41">
        <f>macro!P37</f>
        <v>-2.1494946510619763E-2</v>
      </c>
    </row>
    <row r="23" spans="1:2">
      <c r="A23" s="61">
        <v>41183</v>
      </c>
      <c r="B23" s="41">
        <f>macro!P38</f>
        <v>-6.7666764194806309E-3</v>
      </c>
    </row>
    <row r="24" spans="1:2">
      <c r="A24" s="61">
        <v>41214</v>
      </c>
      <c r="B24" s="41">
        <f>macro!P39</f>
        <v>-6.7666764194806309E-3</v>
      </c>
    </row>
    <row r="25" spans="1:2">
      <c r="A25" s="61">
        <v>41244</v>
      </c>
      <c r="B25" s="41">
        <f>macro!P40</f>
        <v>-6.7666764194806309E-3</v>
      </c>
    </row>
    <row r="26" spans="1:2">
      <c r="A26" s="61">
        <v>41275</v>
      </c>
      <c r="B26" s="41">
        <f>macro!P41</f>
        <v>2.5545279033997618E-2</v>
      </c>
    </row>
    <row r="27" spans="1:2">
      <c r="A27" s="61">
        <v>41306</v>
      </c>
      <c r="B27" s="41">
        <f>macro!P42</f>
        <v>2.5545279033997618E-2</v>
      </c>
    </row>
    <row r="28" spans="1:2">
      <c r="A28" s="61">
        <v>41334</v>
      </c>
      <c r="B28" s="41">
        <f>macro!P43</f>
        <v>2.5545279033997618E-2</v>
      </c>
    </row>
    <row r="29" spans="1:2">
      <c r="A29" s="61">
        <v>41365</v>
      </c>
      <c r="B29" s="41">
        <f>macro!P44</f>
        <v>6.5628930733893337E-2</v>
      </c>
    </row>
    <row r="30" spans="1:2">
      <c r="A30" s="61">
        <v>41395</v>
      </c>
      <c r="B30" s="41">
        <f>macro!P45</f>
        <v>6.5628930733893337E-2</v>
      </c>
    </row>
    <row r="31" spans="1:2">
      <c r="A31" s="61">
        <v>41426</v>
      </c>
      <c r="B31" s="41">
        <f>macro!P46</f>
        <v>6.5628930733893337E-2</v>
      </c>
    </row>
    <row r="32" spans="1:2">
      <c r="A32" s="61">
        <v>41456</v>
      </c>
      <c r="B32" s="41">
        <f>macro!P47</f>
        <v>8.6838225256766433E-2</v>
      </c>
    </row>
    <row r="33" spans="1:2">
      <c r="A33" s="61">
        <v>41487</v>
      </c>
      <c r="B33" s="41">
        <f>macro!P48</f>
        <v>8.6838225256766433E-2</v>
      </c>
    </row>
    <row r="34" spans="1:2">
      <c r="A34" s="61">
        <v>41518</v>
      </c>
      <c r="B34" s="41">
        <f>macro!P49</f>
        <v>8.6838225256766433E-2</v>
      </c>
    </row>
    <row r="35" spans="1:2">
      <c r="A35" s="61">
        <v>41548</v>
      </c>
      <c r="B35" s="41">
        <f>macro!P50</f>
        <v>0.10999783883278551</v>
      </c>
    </row>
    <row r="36" spans="1:2">
      <c r="A36" s="61">
        <v>41579</v>
      </c>
      <c r="B36" s="41">
        <f>macro!P51</f>
        <v>0.10999783883278551</v>
      </c>
    </row>
    <row r="37" spans="1:2">
      <c r="A37" s="61">
        <v>41609</v>
      </c>
      <c r="B37" s="41">
        <f>macro!P52</f>
        <v>0.10999783883278551</v>
      </c>
    </row>
    <row r="38" spans="1:2">
      <c r="A38" s="61">
        <v>41640</v>
      </c>
      <c r="B38" s="41">
        <f>macro!P53</f>
        <v>0.10700569370253341</v>
      </c>
    </row>
    <row r="39" spans="1:2">
      <c r="A39" s="61">
        <v>41671</v>
      </c>
      <c r="B39" s="41">
        <f>macro!P54</f>
        <v>0.10700569370253341</v>
      </c>
    </row>
    <row r="40" spans="1:2">
      <c r="A40" s="61">
        <v>41699</v>
      </c>
      <c r="B40" s="41">
        <f>macro!P55</f>
        <v>0.10700569370253341</v>
      </c>
    </row>
    <row r="41" spans="1:2">
      <c r="A41" s="61">
        <v>41730</v>
      </c>
      <c r="B41" s="41">
        <f>macro!P56</f>
        <v>7.8194754494385801E-2</v>
      </c>
    </row>
    <row r="42" spans="1:2">
      <c r="A42" s="61">
        <v>41760</v>
      </c>
      <c r="B42" s="41">
        <f>macro!P57</f>
        <v>7.8194754494385801E-2</v>
      </c>
    </row>
    <row r="43" spans="1:2">
      <c r="A43" s="61">
        <v>41791</v>
      </c>
      <c r="B43" s="41">
        <f>macro!P58</f>
        <v>7.8194754494385801E-2</v>
      </c>
    </row>
    <row r="44" spans="1:2">
      <c r="A44" s="61">
        <v>41821</v>
      </c>
      <c r="B44" s="41">
        <f>macro!P59</f>
        <v>2.976740478357175E-2</v>
      </c>
    </row>
    <row r="45" spans="1:2">
      <c r="A45" s="61">
        <v>41852</v>
      </c>
      <c r="B45" s="41">
        <f>macro!P60</f>
        <v>2.976740478357175E-2</v>
      </c>
    </row>
    <row r="46" spans="1:2">
      <c r="A46" s="61">
        <v>41883</v>
      </c>
      <c r="B46" s="41">
        <f>macro!P61</f>
        <v>2.976740478357175E-2</v>
      </c>
    </row>
    <row r="47" spans="1:2">
      <c r="A47" s="61">
        <v>41913</v>
      </c>
      <c r="B47" s="41">
        <f>macro!P62</f>
        <v>-1.6742690016655074E-2</v>
      </c>
    </row>
    <row r="48" spans="1:2">
      <c r="A48" s="61">
        <v>41944</v>
      </c>
      <c r="B48" s="41">
        <f>macro!P63</f>
        <v>-1.6742690016655074E-2</v>
      </c>
    </row>
    <row r="49" spans="1:2">
      <c r="A49" s="61">
        <v>41974</v>
      </c>
      <c r="B49" s="41">
        <f>macro!P64</f>
        <v>-1.6742690016655074E-2</v>
      </c>
    </row>
    <row r="50" spans="1:2">
      <c r="A50" s="61">
        <v>42005</v>
      </c>
      <c r="B50" s="41">
        <f>macro!P65</f>
        <v>-3.7029603297903307E-2</v>
      </c>
    </row>
    <row r="51" spans="1:2">
      <c r="A51" s="61">
        <v>42036</v>
      </c>
      <c r="B51" s="41">
        <f>macro!P66</f>
        <v>-3.7029603297903307E-2</v>
      </c>
    </row>
    <row r="52" spans="1:2">
      <c r="A52" s="61">
        <v>42064</v>
      </c>
      <c r="B52" s="41">
        <f>macro!P67</f>
        <v>-3.7029603297903307E-2</v>
      </c>
    </row>
    <row r="53" spans="1:2">
      <c r="A53" s="61">
        <v>42095</v>
      </c>
      <c r="B53" s="41">
        <f>macro!P68</f>
        <v>-3.6003104840920314E-2</v>
      </c>
    </row>
    <row r="54" spans="1:2">
      <c r="A54" s="61">
        <v>42125</v>
      </c>
      <c r="B54" s="41">
        <f>macro!P69</f>
        <v>-3.6003104840920314E-2</v>
      </c>
    </row>
    <row r="55" spans="1:2">
      <c r="A55" s="61">
        <v>42156</v>
      </c>
      <c r="B55" s="41">
        <f>macro!P70</f>
        <v>-3.6003104840920314E-2</v>
      </c>
    </row>
    <row r="56" spans="1:2">
      <c r="A56" s="61">
        <v>42186</v>
      </c>
      <c r="B56" s="41">
        <f>macro!P71</f>
        <v>9.0018114025347437E-5</v>
      </c>
    </row>
    <row r="57" spans="1:2">
      <c r="A57" s="61">
        <v>42217</v>
      </c>
      <c r="B57" s="41">
        <f>macro!P72</f>
        <v>9.0018114025347437E-5</v>
      </c>
    </row>
    <row r="58" spans="1:2">
      <c r="A58" s="61">
        <v>42248</v>
      </c>
      <c r="B58" s="41">
        <f>macro!P73</f>
        <v>9.0018114025347437E-5</v>
      </c>
    </row>
    <row r="59" spans="1:2">
      <c r="A59" s="61">
        <v>42278</v>
      </c>
      <c r="B59" s="41">
        <f>macro!P74</f>
        <v>2.9804850618954569E-2</v>
      </c>
    </row>
    <row r="60" spans="1:2">
      <c r="A60" s="61">
        <v>42309</v>
      </c>
      <c r="B60" s="41">
        <f>macro!P75</f>
        <v>2.9804850618954569E-2</v>
      </c>
    </row>
    <row r="61" spans="1:2">
      <c r="A61" s="61">
        <v>42339</v>
      </c>
      <c r="B61" s="41">
        <f>macro!P76</f>
        <v>2.9804850618954569E-2</v>
      </c>
    </row>
    <row r="62" spans="1:2">
      <c r="A62" s="61">
        <v>42370</v>
      </c>
      <c r="B62" s="41">
        <f>macro!P77</f>
        <v>5.7292677736276824E-2</v>
      </c>
    </row>
    <row r="63" spans="1:2">
      <c r="A63" s="61">
        <v>42401</v>
      </c>
      <c r="B63" s="41">
        <f>macro!P78</f>
        <v>5.7292677736276824E-2</v>
      </c>
    </row>
    <row r="64" spans="1:2">
      <c r="A64" s="61">
        <v>42430</v>
      </c>
      <c r="B64" s="41">
        <f>macro!P79</f>
        <v>5.7292677736276824E-2</v>
      </c>
    </row>
    <row r="65" spans="1:2">
      <c r="A65" s="61">
        <v>42461</v>
      </c>
      <c r="B65" s="41">
        <f>macro!P80</f>
        <v>0.10235085234723958</v>
      </c>
    </row>
    <row r="66" spans="1:2">
      <c r="A66" s="61">
        <v>42491</v>
      </c>
      <c r="B66" s="41">
        <f>macro!P81</f>
        <v>0.10235085234723958</v>
      </c>
    </row>
    <row r="67" spans="1:2">
      <c r="A67" s="61">
        <v>42522</v>
      </c>
      <c r="B67" s="41">
        <f>macro!P82</f>
        <v>0.10235085234723958</v>
      </c>
    </row>
    <row r="68" spans="1:2">
      <c r="A68" s="61">
        <v>42552</v>
      </c>
      <c r="B68" s="41">
        <f>macro!P83</f>
        <v>0.14235988446983394</v>
      </c>
    </row>
    <row r="69" spans="1:2">
      <c r="A69" s="61">
        <v>42583</v>
      </c>
      <c r="B69" s="41">
        <f>macro!P84</f>
        <v>0.14235988446983394</v>
      </c>
    </row>
    <row r="70" spans="1:2">
      <c r="A70" s="61">
        <v>42614</v>
      </c>
      <c r="B70" s="41">
        <f>macro!P85</f>
        <v>0.14235988446983394</v>
      </c>
    </row>
    <row r="71" spans="1:2">
      <c r="A71" s="61">
        <v>42644</v>
      </c>
      <c r="B71" s="41">
        <f>macro!P86</f>
        <v>0.18477389718365211</v>
      </c>
    </row>
    <row r="72" spans="1:2">
      <c r="A72" s="61">
        <v>42675</v>
      </c>
      <c r="B72" s="41">
        <f>macro!P87</f>
        <v>0.18477389718365211</v>
      </c>
    </row>
    <row r="73" spans="1:2">
      <c r="A73" s="61">
        <v>42705</v>
      </c>
      <c r="B73" s="41">
        <f>macro!P88</f>
        <v>0.18477389718365211</v>
      </c>
    </row>
    <row r="74" spans="1:2">
      <c r="A74" s="61">
        <v>42736</v>
      </c>
      <c r="B74" s="41">
        <f>macro!P89</f>
        <v>0.18447576611324892</v>
      </c>
    </row>
    <row r="75" spans="1:2">
      <c r="A75" s="61">
        <v>42767</v>
      </c>
      <c r="B75" s="41">
        <f>macro!P90</f>
        <v>0.18447576611324892</v>
      </c>
    </row>
    <row r="76" spans="1:2">
      <c r="A76" s="61">
        <v>42795</v>
      </c>
      <c r="B76" s="41">
        <f>macro!P91</f>
        <v>0.18447576611324892</v>
      </c>
    </row>
    <row r="77" spans="1:2">
      <c r="A77" s="61">
        <v>42826</v>
      </c>
      <c r="B77" s="41">
        <f>macro!P92</f>
        <v>0.15907491903506835</v>
      </c>
    </row>
    <row r="78" spans="1:2">
      <c r="A78" s="61">
        <v>42856</v>
      </c>
      <c r="B78" s="41">
        <f>macro!P93</f>
        <v>0.15907491903506835</v>
      </c>
    </row>
    <row r="79" spans="1:2">
      <c r="A79" s="61">
        <v>42887</v>
      </c>
      <c r="B79" s="41">
        <f>macro!P94</f>
        <v>0.15907491903506835</v>
      </c>
    </row>
    <row r="80" spans="1:2">
      <c r="A80" s="61">
        <v>42917</v>
      </c>
      <c r="B80" s="41">
        <f>macro!P95</f>
        <v>0.11626506024658022</v>
      </c>
    </row>
    <row r="81" spans="1:2">
      <c r="A81" s="61">
        <v>42948</v>
      </c>
      <c r="B81" s="41">
        <f>macro!P96</f>
        <v>0.11626506024658022</v>
      </c>
    </row>
    <row r="82" spans="1:2">
      <c r="A82" s="61">
        <v>42979</v>
      </c>
      <c r="B82" s="41">
        <f>macro!P97</f>
        <v>0.11626506024658022</v>
      </c>
    </row>
    <row r="83" spans="1:2">
      <c r="A83" s="61">
        <v>43009</v>
      </c>
      <c r="B83" s="41">
        <f>macro!P98</f>
        <v>7.5391116106079459E-2</v>
      </c>
    </row>
    <row r="84" spans="1:2">
      <c r="A84" s="61">
        <v>43040</v>
      </c>
      <c r="B84" s="41">
        <f>macro!P99</f>
        <v>7.5391116106079459E-2</v>
      </c>
    </row>
    <row r="85" spans="1:2">
      <c r="A85" s="61">
        <v>43070</v>
      </c>
      <c r="B85" s="41">
        <f>macro!P100</f>
        <v>7.5391116106079459E-2</v>
      </c>
    </row>
    <row r="86" spans="1:2">
      <c r="A86" s="61">
        <v>43101</v>
      </c>
      <c r="B86" s="41">
        <f>macro!P101</f>
        <v>6.698012672846998E-2</v>
      </c>
    </row>
    <row r="87" spans="1:2">
      <c r="A87" s="61">
        <v>43132</v>
      </c>
      <c r="B87" s="41">
        <f>macro!P102</f>
        <v>6.698012672846998E-2</v>
      </c>
    </row>
    <row r="88" spans="1:2">
      <c r="A88" s="61">
        <v>43160</v>
      </c>
      <c r="B88" s="41">
        <f>macro!P103</f>
        <v>6.698012672846998E-2</v>
      </c>
    </row>
    <row r="89" spans="1:2">
      <c r="A89" s="61">
        <v>43191</v>
      </c>
      <c r="B89" s="41">
        <f>macro!P104</f>
        <v>5.7476185502653612E-2</v>
      </c>
    </row>
    <row r="90" spans="1:2">
      <c r="A90" s="61">
        <v>43221</v>
      </c>
      <c r="B90" s="41">
        <f>macro!P105</f>
        <v>5.7476185502653612E-2</v>
      </c>
    </row>
    <row r="91" spans="1:2">
      <c r="A91" s="61">
        <v>43252</v>
      </c>
      <c r="B91" s="41">
        <f>macro!P106</f>
        <v>5.7476185502653612E-2</v>
      </c>
    </row>
    <row r="92" spans="1:2">
      <c r="A92" s="61">
        <v>43282</v>
      </c>
      <c r="B92" s="41">
        <f>macro!P107</f>
        <v>5.320051674667195E-2</v>
      </c>
    </row>
    <row r="93" spans="1:2">
      <c r="A93" s="61">
        <v>43313</v>
      </c>
      <c r="B93" s="41">
        <f>macro!P108</f>
        <v>5.320051674667195E-2</v>
      </c>
    </row>
    <row r="94" spans="1:2">
      <c r="A94" s="61">
        <v>43344</v>
      </c>
      <c r="B94" s="41">
        <f>macro!P109</f>
        <v>5.320051674667195E-2</v>
      </c>
    </row>
    <row r="95" spans="1:2">
      <c r="A95" s="61">
        <v>43374</v>
      </c>
      <c r="B95" s="41">
        <f>macro!P110</f>
        <v>5.2031002795874089E-2</v>
      </c>
    </row>
    <row r="96" spans="1:2">
      <c r="A96" s="61">
        <v>43405</v>
      </c>
      <c r="B96" s="41">
        <f>macro!P111</f>
        <v>5.2031002795874089E-2</v>
      </c>
    </row>
    <row r="97" spans="1:5">
      <c r="A97" s="61">
        <v>43435</v>
      </c>
      <c r="B97" s="41">
        <f>macro!P112</f>
        <v>5.2031002795874089E-2</v>
      </c>
    </row>
    <row r="98" spans="1:5">
      <c r="A98" s="61">
        <v>43466</v>
      </c>
      <c r="B98" s="41">
        <f>macro!P113</f>
        <v>4.6241557084490958E-2</v>
      </c>
    </row>
    <row r="99" spans="1:5">
      <c r="A99" s="61">
        <v>43497</v>
      </c>
      <c r="B99" s="41">
        <f>macro!P114</f>
        <v>4.6241557084490958E-2</v>
      </c>
    </row>
    <row r="100" spans="1:5">
      <c r="A100" s="61">
        <v>43525</v>
      </c>
      <c r="B100" s="41">
        <f>macro!P115</f>
        <v>4.6241557084490958E-2</v>
      </c>
    </row>
    <row r="101" spans="1:5">
      <c r="A101" s="61">
        <v>43556</v>
      </c>
      <c r="B101" s="41">
        <f>macro!P116</f>
        <v>4.0466500463671014E-2</v>
      </c>
    </row>
    <row r="102" spans="1:5">
      <c r="A102" s="61">
        <v>43586</v>
      </c>
      <c r="B102" s="41">
        <f>macro!P117</f>
        <v>4.0466500463671014E-2</v>
      </c>
    </row>
    <row r="103" spans="1:5">
      <c r="A103" s="61">
        <v>43617</v>
      </c>
      <c r="B103" s="41">
        <f>macro!P118</f>
        <v>4.0466500463671014E-2</v>
      </c>
    </row>
    <row r="104" spans="1:5">
      <c r="A104" s="61">
        <v>43647</v>
      </c>
      <c r="B104" s="41">
        <f>macro!P119</f>
        <v>3.6994689366119528E-2</v>
      </c>
    </row>
    <row r="105" spans="1:5">
      <c r="A105" s="61">
        <v>43678</v>
      </c>
      <c r="B105" s="41">
        <f>macro!P120</f>
        <v>3.6994689366119528E-2</v>
      </c>
    </row>
    <row r="106" spans="1:5">
      <c r="A106" s="61">
        <v>43709</v>
      </c>
      <c r="B106" s="41">
        <f>macro!P121</f>
        <v>3.6994689366119528E-2</v>
      </c>
    </row>
    <row r="107" spans="1:5">
      <c r="A107" s="61">
        <v>43739</v>
      </c>
      <c r="B107" s="41">
        <f>macro!P122</f>
        <v>3.2522885513515155E-2</v>
      </c>
    </row>
    <row r="108" spans="1:5">
      <c r="A108" s="61">
        <v>43770</v>
      </c>
      <c r="B108" s="41">
        <f>macro!P123</f>
        <v>3.2522885513515155E-2</v>
      </c>
    </row>
    <row r="109" spans="1:5">
      <c r="A109" s="61">
        <v>43800</v>
      </c>
      <c r="B109" s="41">
        <f>macro!P124</f>
        <v>3.2522885513515155E-2</v>
      </c>
    </row>
    <row r="110" spans="1:5">
      <c r="A110" s="61">
        <v>43831</v>
      </c>
      <c r="B110" s="41">
        <f>macro!P125</f>
        <v>3.1033151489182682E-2</v>
      </c>
      <c r="C110" s="41">
        <f t="shared" ref="C110:E118" si="0">B110</f>
        <v>3.1033151489182682E-2</v>
      </c>
      <c r="D110" s="41">
        <f t="shared" si="0"/>
        <v>3.1033151489182682E-2</v>
      </c>
      <c r="E110" s="41">
        <f t="shared" si="0"/>
        <v>3.1033151489182682E-2</v>
      </c>
    </row>
    <row r="111" spans="1:5">
      <c r="A111" s="61">
        <v>43862</v>
      </c>
      <c r="B111" s="41">
        <f>macro!P126</f>
        <v>3.1033151489182682E-2</v>
      </c>
      <c r="C111" s="41">
        <f t="shared" si="0"/>
        <v>3.1033151489182682E-2</v>
      </c>
      <c r="D111" s="41">
        <f t="shared" si="0"/>
        <v>3.1033151489182682E-2</v>
      </c>
      <c r="E111" s="41">
        <f t="shared" si="0"/>
        <v>3.1033151489182682E-2</v>
      </c>
    </row>
    <row r="112" spans="1:5">
      <c r="A112" s="61">
        <v>43891</v>
      </c>
      <c r="B112" s="41">
        <f>macro!P127</f>
        <v>3.1033151489182682E-2</v>
      </c>
      <c r="C112" s="41">
        <f t="shared" si="0"/>
        <v>3.1033151489182682E-2</v>
      </c>
      <c r="D112" s="41">
        <f t="shared" si="0"/>
        <v>3.1033151489182682E-2</v>
      </c>
      <c r="E112" s="41">
        <f t="shared" si="0"/>
        <v>3.1033151489182682E-2</v>
      </c>
    </row>
    <row r="113" spans="1:5">
      <c r="A113" s="61">
        <v>43922</v>
      </c>
      <c r="B113" s="41">
        <f>macro!P128</f>
        <v>3.2598355419776216E-2</v>
      </c>
      <c r="C113" s="41">
        <f t="shared" si="0"/>
        <v>3.2598355419776216E-2</v>
      </c>
      <c r="D113" s="41">
        <f t="shared" si="0"/>
        <v>3.2598355419776216E-2</v>
      </c>
      <c r="E113" s="41">
        <f t="shared" si="0"/>
        <v>3.2598355419776216E-2</v>
      </c>
    </row>
    <row r="114" spans="1:5">
      <c r="A114" s="61">
        <v>43952</v>
      </c>
      <c r="B114" s="41">
        <f>macro!P129</f>
        <v>3.2598355419776216E-2</v>
      </c>
      <c r="C114" s="41">
        <f t="shared" si="0"/>
        <v>3.2598355419776216E-2</v>
      </c>
      <c r="D114" s="41">
        <f t="shared" si="0"/>
        <v>3.2598355419776216E-2</v>
      </c>
      <c r="E114" s="41">
        <f t="shared" si="0"/>
        <v>3.2598355419776216E-2</v>
      </c>
    </row>
    <row r="115" spans="1:5">
      <c r="A115" s="61">
        <v>43983</v>
      </c>
      <c r="B115" s="41">
        <f>macro!P130</f>
        <v>3.2598355419776216E-2</v>
      </c>
      <c r="C115" s="41">
        <f t="shared" si="0"/>
        <v>3.2598355419776216E-2</v>
      </c>
      <c r="D115" s="41">
        <f t="shared" si="0"/>
        <v>3.2598355419776216E-2</v>
      </c>
      <c r="E115" s="41">
        <f t="shared" si="0"/>
        <v>3.2598355419776216E-2</v>
      </c>
    </row>
    <row r="116" spans="1:5">
      <c r="A116" s="61">
        <v>44013</v>
      </c>
      <c r="B116" s="41">
        <f>macro!P131</f>
        <v>3.9528710940154164E-2</v>
      </c>
      <c r="C116" s="41">
        <f t="shared" si="0"/>
        <v>3.9528710940154164E-2</v>
      </c>
      <c r="D116" s="41">
        <f t="shared" si="0"/>
        <v>3.9528710940154164E-2</v>
      </c>
      <c r="E116" s="41">
        <f t="shared" si="0"/>
        <v>3.9528710940154164E-2</v>
      </c>
    </row>
    <row r="117" spans="1:5">
      <c r="A117" s="61">
        <v>44044</v>
      </c>
      <c r="B117" s="41">
        <f>macro!P132</f>
        <v>3.9528710940154164E-2</v>
      </c>
      <c r="C117" s="41">
        <f t="shared" si="0"/>
        <v>3.9528710940154164E-2</v>
      </c>
      <c r="D117" s="41">
        <f t="shared" si="0"/>
        <v>3.9528710940154164E-2</v>
      </c>
      <c r="E117" s="41">
        <f t="shared" si="0"/>
        <v>3.9528710940154164E-2</v>
      </c>
    </row>
    <row r="118" spans="1:5">
      <c r="A118" s="61">
        <v>44075</v>
      </c>
      <c r="B118" s="41">
        <f>macro!P133</f>
        <v>3.9528710940154164E-2</v>
      </c>
      <c r="C118" s="41">
        <f t="shared" si="0"/>
        <v>3.9528710940154164E-2</v>
      </c>
      <c r="D118" s="41">
        <f t="shared" si="0"/>
        <v>3.9528710940154164E-2</v>
      </c>
      <c r="E118" s="41">
        <f t="shared" si="0"/>
        <v>3.9528710940154164E-2</v>
      </c>
    </row>
    <row r="119" spans="1:5">
      <c r="A119" s="61">
        <v>44105</v>
      </c>
      <c r="B119" s="41">
        <f>macro!P134</f>
        <v>4.2175711733879039E-2</v>
      </c>
      <c r="C119" s="41">
        <f>B119</f>
        <v>4.2175711733879039E-2</v>
      </c>
      <c r="D119" s="41">
        <f>C119</f>
        <v>4.2175711733879039E-2</v>
      </c>
      <c r="E119" s="41">
        <f>D119</f>
        <v>4.2175711733879039E-2</v>
      </c>
    </row>
    <row r="120" spans="1:5">
      <c r="A120" s="61">
        <v>44136</v>
      </c>
      <c r="B120" s="41"/>
      <c r="C120" s="41">
        <f>_xlfn.FORECAST.ETS(A120,$B$2:$B$131,$A$2:$A$131,1,1)</f>
        <v>7.9920299194005881E-3</v>
      </c>
      <c r="D120" s="41">
        <f>C120-_xlfn.FORECAST.ETS.CONFINT(A120,$B$2:$B$131,$A$2:$A$131,$I$1,1,1)</f>
        <v>-2.3146688527842848E-2</v>
      </c>
      <c r="E120" s="41">
        <f>C120+_xlfn.FORECAST.ETS.CONFINT(A120,$B$2:$B$131,$A$2:$A$131,$I$1,1,1)</f>
        <v>3.9130748366644028E-2</v>
      </c>
    </row>
    <row r="121" spans="1:5">
      <c r="A121" s="61">
        <v>44166</v>
      </c>
      <c r="B121" s="41"/>
      <c r="C121" s="41">
        <f t="shared" ref="C121:C184" si="1">_xlfn.FORECAST.ETS(A121,$B$2:$B$131,$A$2:$A$131,1,1)</f>
        <v>7.4737519785261497E-3</v>
      </c>
      <c r="D121" s="41">
        <f t="shared" ref="D121:D184" si="2">C121-_xlfn.FORECAST.ETS.CONFINT(A121,$B$2:$B$131,$A$2:$A$131,$I$1,1,1)</f>
        <v>-2.46308707837537E-2</v>
      </c>
      <c r="E121" s="41">
        <f t="shared" ref="E121:E184" si="3">C121+_xlfn.FORECAST.ETS.CONFINT(A121,$B$2:$B$131,$A$2:$A$131,$I$1,1,1)</f>
        <v>3.9578374740805999E-2</v>
      </c>
    </row>
    <row r="122" spans="1:5">
      <c r="A122" s="61">
        <v>44197</v>
      </c>
      <c r="C122" s="41">
        <f t="shared" si="1"/>
        <v>-3.4511018002224961E-2</v>
      </c>
      <c r="D122" s="41">
        <f t="shared" si="2"/>
        <v>-6.7560700869576717E-2</v>
      </c>
      <c r="E122" s="41">
        <f t="shared" si="3"/>
        <v>-1.461335134873204E-3</v>
      </c>
    </row>
    <row r="123" spans="1:5">
      <c r="A123" s="61">
        <v>44228</v>
      </c>
      <c r="C123" s="41">
        <f t="shared" si="1"/>
        <v>-3.4967043237186655E-2</v>
      </c>
      <c r="D123" s="41">
        <f t="shared" si="2"/>
        <v>-6.8942709978973366E-2</v>
      </c>
      <c r="E123" s="41">
        <f t="shared" si="3"/>
        <v>-9.9137649539994543E-4</v>
      </c>
    </row>
    <row r="124" spans="1:5">
      <c r="A124" s="61">
        <v>44256</v>
      </c>
      <c r="C124" s="41">
        <f t="shared" si="1"/>
        <v>-3.5401945507712251E-2</v>
      </c>
      <c r="D124" s="41">
        <f t="shared" si="2"/>
        <v>-7.028606683385652E-2</v>
      </c>
      <c r="E124" s="41">
        <f t="shared" si="3"/>
        <v>-5.1782418156798987E-4</v>
      </c>
    </row>
    <row r="125" spans="1:5">
      <c r="A125" s="61">
        <v>44287</v>
      </c>
      <c r="C125" s="41">
        <f t="shared" si="1"/>
        <v>-4.9936818314028367E-2</v>
      </c>
      <c r="D125" s="41">
        <f t="shared" si="2"/>
        <v>-8.5713227403213132E-2</v>
      </c>
      <c r="E125" s="41">
        <f t="shared" si="3"/>
        <v>-1.4160409224843608E-2</v>
      </c>
    </row>
    <row r="126" spans="1:5">
      <c r="A126" s="61">
        <v>44317</v>
      </c>
      <c r="C126" s="41">
        <f t="shared" si="1"/>
        <v>-5.2945645965704877E-2</v>
      </c>
      <c r="D126" s="41">
        <f t="shared" si="2"/>
        <v>-8.9599383150979317E-2</v>
      </c>
      <c r="E126" s="41">
        <f t="shared" si="3"/>
        <v>-1.6291908780430429E-2</v>
      </c>
    </row>
    <row r="127" spans="1:5">
      <c r="A127" s="61">
        <v>44348</v>
      </c>
      <c r="C127" s="41">
        <f t="shared" si="1"/>
        <v>-5.4951053772005251E-2</v>
      </c>
      <c r="D127" s="41">
        <f t="shared" si="2"/>
        <v>-9.2468234728576779E-2</v>
      </c>
      <c r="E127" s="41">
        <f t="shared" si="3"/>
        <v>-1.7433872815433724E-2</v>
      </c>
    </row>
    <row r="128" spans="1:5">
      <c r="A128" s="61">
        <v>44378</v>
      </c>
      <c r="C128" s="41">
        <f t="shared" si="1"/>
        <v>-6.9925683943457217E-2</v>
      </c>
      <c r="D128" s="41">
        <f t="shared" si="2"/>
        <v>-0.1082933870073515</v>
      </c>
      <c r="E128" s="41">
        <f t="shared" si="3"/>
        <v>-3.1557980879562943E-2</v>
      </c>
    </row>
    <row r="129" spans="1:5">
      <c r="A129" s="61">
        <v>44409</v>
      </c>
      <c r="C129" s="41">
        <f t="shared" si="1"/>
        <v>-7.5283670282272966E-2</v>
      </c>
      <c r="D129" s="41">
        <f t="shared" si="2"/>
        <v>-0.11448983948177308</v>
      </c>
      <c r="E129" s="41">
        <f t="shared" si="3"/>
        <v>-3.6077501082772863E-2</v>
      </c>
    </row>
    <row r="130" spans="1:5">
      <c r="A130" s="61">
        <v>44440</v>
      </c>
      <c r="C130" s="41">
        <f t="shared" si="1"/>
        <v>-8.0483247840385727E-2</v>
      </c>
      <c r="D130" s="41">
        <f t="shared" si="2"/>
        <v>-0.12051660893922067</v>
      </c>
      <c r="E130" s="41">
        <f t="shared" si="3"/>
        <v>-4.0449886741550777E-2</v>
      </c>
    </row>
    <row r="131" spans="1:5">
      <c r="A131" s="61">
        <v>44470</v>
      </c>
      <c r="C131" s="41">
        <f t="shared" si="1"/>
        <v>-9.0492213838945013E-2</v>
      </c>
      <c r="D131" s="41">
        <f t="shared" si="2"/>
        <v>-0.13134220123610801</v>
      </c>
      <c r="E131" s="41">
        <f t="shared" si="3"/>
        <v>-4.9642226441781998E-2</v>
      </c>
    </row>
    <row r="132" spans="1:5">
      <c r="A132" s="61">
        <v>44501</v>
      </c>
      <c r="C132" s="41">
        <f t="shared" si="1"/>
        <v>-9.6740530959904675E-2</v>
      </c>
      <c r="D132" s="41">
        <f t="shared" si="2"/>
        <v>-0.13839722371119501</v>
      </c>
      <c r="E132" s="41">
        <f t="shared" si="3"/>
        <v>-5.5083838208614358E-2</v>
      </c>
    </row>
    <row r="133" spans="1:5">
      <c r="A133" s="61">
        <v>44531</v>
      </c>
      <c r="C133" s="41">
        <f t="shared" si="1"/>
        <v>-0.1025613925254166</v>
      </c>
      <c r="D133" s="41">
        <f t="shared" si="2"/>
        <v>-0.1450154580785572</v>
      </c>
      <c r="E133" s="41">
        <f t="shared" si="3"/>
        <v>-6.0107326972275991E-2</v>
      </c>
    </row>
    <row r="134" spans="1:5">
      <c r="A134" s="61">
        <v>44562</v>
      </c>
      <c r="C134" s="41">
        <f t="shared" si="1"/>
        <v>-0.10254653066515157</v>
      </c>
      <c r="D134" s="41">
        <f t="shared" si="2"/>
        <v>-0.14578917515681999</v>
      </c>
      <c r="E134" s="41">
        <f t="shared" si="3"/>
        <v>-5.9303886173483145E-2</v>
      </c>
    </row>
    <row r="135" spans="1:5">
      <c r="A135" s="61">
        <v>44593</v>
      </c>
      <c r="C135" s="41">
        <f t="shared" si="1"/>
        <v>-0.10349483918059033</v>
      </c>
      <c r="D135" s="41">
        <f t="shared" si="2"/>
        <v>-0.14751776334678313</v>
      </c>
      <c r="E135" s="41">
        <f t="shared" si="3"/>
        <v>-5.9471915014397532E-2</v>
      </c>
    </row>
    <row r="136" spans="1:5">
      <c r="A136" s="61">
        <v>44621</v>
      </c>
      <c r="C136" s="41">
        <f t="shared" si="1"/>
        <v>-0.10478937964164858</v>
      </c>
      <c r="D136" s="41">
        <f t="shared" si="2"/>
        <v>-0.14958473955490914</v>
      </c>
      <c r="E136" s="41">
        <f t="shared" si="3"/>
        <v>-5.9994019728388012E-2</v>
      </c>
    </row>
    <row r="137" spans="1:5">
      <c r="A137" s="61">
        <v>44652</v>
      </c>
      <c r="C137" s="41">
        <f t="shared" si="1"/>
        <v>-0.10442016223909191</v>
      </c>
      <c r="D137" s="41">
        <f t="shared" si="2"/>
        <v>-0.14998053421651289</v>
      </c>
      <c r="E137" s="41">
        <f t="shared" si="3"/>
        <v>-5.885979026167093E-2</v>
      </c>
    </row>
    <row r="138" spans="1:5">
      <c r="A138" s="61">
        <v>44682</v>
      </c>
      <c r="C138" s="41">
        <f t="shared" si="1"/>
        <v>-0.1005948151471005</v>
      </c>
      <c r="D138" s="41">
        <f t="shared" si="2"/>
        <v>-0.14691316427861834</v>
      </c>
      <c r="E138" s="41">
        <f t="shared" si="3"/>
        <v>-5.4276466015582669E-2</v>
      </c>
    </row>
    <row r="139" spans="1:5">
      <c r="A139" s="61">
        <v>44713</v>
      </c>
      <c r="C139" s="41">
        <f t="shared" si="1"/>
        <v>-9.7891870980019724E-2</v>
      </c>
      <c r="D139" s="41">
        <f t="shared" si="2"/>
        <v>-0.14496152281262584</v>
      </c>
      <c r="E139" s="41">
        <f t="shared" si="3"/>
        <v>-5.0822219147413611E-2</v>
      </c>
    </row>
    <row r="140" spans="1:5">
      <c r="A140" s="61">
        <v>44743</v>
      </c>
      <c r="C140" s="41">
        <f t="shared" si="1"/>
        <v>-9.3816478294257544E-2</v>
      </c>
      <c r="D140" s="41">
        <f t="shared" si="2"/>
        <v>-0.14163109327839482</v>
      </c>
      <c r="E140" s="41">
        <f t="shared" si="3"/>
        <v>-4.600186331012026E-2</v>
      </c>
    </row>
    <row r="141" spans="1:5">
      <c r="A141" s="61">
        <v>44774</v>
      </c>
      <c r="C141" s="41">
        <f t="shared" si="1"/>
        <v>-8.6529837632621398E-2</v>
      </c>
      <c r="D141" s="41">
        <f t="shared" si="2"/>
        <v>-0.13508338799533254</v>
      </c>
      <c r="E141" s="41">
        <f t="shared" si="3"/>
        <v>-3.7976287269910258E-2</v>
      </c>
    </row>
    <row r="142" spans="1:5">
      <c r="A142" s="61">
        <v>44805</v>
      </c>
      <c r="C142" s="41">
        <f t="shared" si="1"/>
        <v>-8.0896416913014191E-2</v>
      </c>
      <c r="D142" s="41">
        <f t="shared" si="2"/>
        <v>-0.13018316567078334</v>
      </c>
      <c r="E142" s="41">
        <f t="shared" si="3"/>
        <v>-3.1609668155245046E-2</v>
      </c>
    </row>
    <row r="143" spans="1:5">
      <c r="A143" s="61">
        <v>44835</v>
      </c>
      <c r="C143" s="41">
        <f t="shared" si="1"/>
        <v>-6.8376113669292152E-2</v>
      </c>
      <c r="D143" s="41">
        <f t="shared" si="2"/>
        <v>-0.11839059553387066</v>
      </c>
      <c r="E143" s="41">
        <f t="shared" si="3"/>
        <v>-1.8361631804713653E-2</v>
      </c>
    </row>
    <row r="144" spans="1:5">
      <c r="A144" s="61">
        <v>44866</v>
      </c>
      <c r="C144" s="41">
        <f t="shared" si="1"/>
        <v>-5.6513359697484888E-2</v>
      </c>
      <c r="D144" s="41">
        <f t="shared" si="2"/>
        <v>-0.10725036366181334</v>
      </c>
      <c r="E144" s="41">
        <f t="shared" si="3"/>
        <v>-5.7763557331564352E-3</v>
      </c>
    </row>
    <row r="145" spans="1:5">
      <c r="A145" s="61">
        <v>44896</v>
      </c>
      <c r="C145" s="41">
        <f t="shared" si="1"/>
        <v>-4.7546450663790867E-2</v>
      </c>
      <c r="D145" s="41">
        <f t="shared" si="2"/>
        <v>-9.9001004083610955E-2</v>
      </c>
      <c r="E145" s="41">
        <f t="shared" si="3"/>
        <v>3.908102756029222E-3</v>
      </c>
    </row>
    <row r="146" spans="1:5">
      <c r="A146" s="61">
        <v>44927</v>
      </c>
      <c r="C146" s="41">
        <f t="shared" si="1"/>
        <v>-3.3980179128677825E-2</v>
      </c>
      <c r="D146" s="41">
        <f t="shared" si="2"/>
        <v>-8.6147533139518145E-2</v>
      </c>
      <c r="E146" s="41">
        <f t="shared" si="3"/>
        <v>1.8187174882162503E-2</v>
      </c>
    </row>
    <row r="147" spans="1:5">
      <c r="A147" s="61">
        <v>44958</v>
      </c>
      <c r="C147" s="41">
        <f t="shared" si="1"/>
        <v>-2.0292024605963081E-2</v>
      </c>
      <c r="D147" s="41">
        <f t="shared" si="2"/>
        <v>-7.3167640735645328E-2</v>
      </c>
      <c r="E147" s="41">
        <f t="shared" si="3"/>
        <v>3.258359152371916E-2</v>
      </c>
    </row>
    <row r="148" spans="1:5">
      <c r="A148" s="61">
        <v>44986</v>
      </c>
      <c r="C148" s="41">
        <f t="shared" si="1"/>
        <v>-9.8371510895003088E-3</v>
      </c>
      <c r="D148" s="41">
        <f t="shared" si="2"/>
        <v>-6.3416688943761568E-2</v>
      </c>
      <c r="E148" s="41">
        <f t="shared" si="3"/>
        <v>4.3742386764760957E-2</v>
      </c>
    </row>
    <row r="149" spans="1:5">
      <c r="A149" s="61">
        <v>45017</v>
      </c>
      <c r="C149" s="41">
        <f t="shared" si="1"/>
        <v>6.5249368763924537E-3</v>
      </c>
      <c r="D149" s="41">
        <f t="shared" si="2"/>
        <v>-4.7754369037371937E-2</v>
      </c>
      <c r="E149" s="41">
        <f t="shared" si="3"/>
        <v>6.0804242790156844E-2</v>
      </c>
    </row>
    <row r="150" spans="1:5">
      <c r="A150" s="61">
        <v>45047</v>
      </c>
      <c r="C150" s="41">
        <f t="shared" si="1"/>
        <v>1.9278072792522444E-2</v>
      </c>
      <c r="D150" s="41">
        <f t="shared" si="2"/>
        <v>-3.5697023767142601E-2</v>
      </c>
      <c r="E150" s="41">
        <f t="shared" si="3"/>
        <v>7.4253169352187481E-2</v>
      </c>
    </row>
    <row r="151" spans="1:5">
      <c r="A151" s="61">
        <v>45078</v>
      </c>
      <c r="C151" s="41">
        <f t="shared" si="1"/>
        <v>2.8482289095890415E-2</v>
      </c>
      <c r="D151" s="41">
        <f t="shared" si="2"/>
        <v>-2.7184787257275647E-2</v>
      </c>
      <c r="E151" s="41">
        <f t="shared" si="3"/>
        <v>8.4149365449056476E-2</v>
      </c>
    </row>
    <row r="152" spans="1:5">
      <c r="A152" s="61">
        <v>45108</v>
      </c>
      <c r="C152" s="41">
        <f t="shared" si="1"/>
        <v>3.7559026240013345E-2</v>
      </c>
      <c r="D152" s="41">
        <f t="shared" si="2"/>
        <v>-1.8796376638626107E-2</v>
      </c>
      <c r="E152" s="41">
        <f t="shared" si="3"/>
        <v>9.3914429118652804E-2</v>
      </c>
    </row>
    <row r="153" spans="1:5">
      <c r="A153" s="61">
        <v>45139</v>
      </c>
      <c r="C153" s="41">
        <f t="shared" si="1"/>
        <v>4.3894527395978239E-2</v>
      </c>
      <c r="D153" s="41">
        <f t="shared" si="2"/>
        <v>-1.3145697995386604E-2</v>
      </c>
      <c r="E153" s="41">
        <f t="shared" si="3"/>
        <v>0.10093475278734308</v>
      </c>
    </row>
    <row r="154" spans="1:5">
      <c r="A154" s="61">
        <v>45170</v>
      </c>
      <c r="C154" s="41">
        <f t="shared" si="1"/>
        <v>4.9094478481823162E-2</v>
      </c>
      <c r="D154" s="41">
        <f t="shared" si="2"/>
        <v>-8.6272069249683295E-3</v>
      </c>
      <c r="E154" s="41">
        <f t="shared" si="3"/>
        <v>0.10681616388861465</v>
      </c>
    </row>
    <row r="155" spans="1:5">
      <c r="A155" s="61">
        <v>45200</v>
      </c>
      <c r="C155" s="41">
        <f t="shared" si="1"/>
        <v>5.3316928581144347E-2</v>
      </c>
      <c r="D155" s="41">
        <f t="shared" si="2"/>
        <v>-5.082988656485786E-3</v>
      </c>
      <c r="E155" s="41">
        <f t="shared" si="3"/>
        <v>0.11171684581877447</v>
      </c>
    </row>
    <row r="156" spans="1:5">
      <c r="A156" s="61">
        <v>45231</v>
      </c>
      <c r="C156" s="41">
        <f t="shared" si="1"/>
        <v>5.2239376018190661E-2</v>
      </c>
      <c r="D156" s="41">
        <f t="shared" si="2"/>
        <v>-6.8356724661026505E-3</v>
      </c>
      <c r="E156" s="41">
        <f t="shared" si="3"/>
        <v>0.11131442450248397</v>
      </c>
    </row>
    <row r="157" spans="1:5">
      <c r="A157" s="61">
        <v>45261</v>
      </c>
      <c r="C157" s="41">
        <f t="shared" si="1"/>
        <v>5.159895336265239E-2</v>
      </c>
      <c r="D157" s="41">
        <f t="shared" si="2"/>
        <v>-8.1482471208752655E-3</v>
      </c>
      <c r="E157" s="41">
        <f t="shared" si="3"/>
        <v>0.11134615384618005</v>
      </c>
    </row>
    <row r="158" spans="1:5">
      <c r="A158" s="61">
        <v>45292</v>
      </c>
      <c r="C158" s="41">
        <f t="shared" si="1"/>
        <v>4.2957896677621732E-2</v>
      </c>
      <c r="D158" s="41">
        <f t="shared" si="2"/>
        <v>-1.745859204187724E-2</v>
      </c>
      <c r="E158" s="41">
        <f t="shared" si="3"/>
        <v>0.10337438539712071</v>
      </c>
    </row>
    <row r="159" spans="1:5">
      <c r="A159" s="61">
        <v>45323</v>
      </c>
      <c r="C159" s="41">
        <f t="shared" si="1"/>
        <v>8.7742148631432745E-3</v>
      </c>
      <c r="D159" s="41">
        <f t="shared" si="2"/>
        <v>-5.974485642710841E-2</v>
      </c>
      <c r="E159" s="41">
        <f t="shared" si="3"/>
        <v>7.7293286153394952E-2</v>
      </c>
    </row>
    <row r="160" spans="1:5">
      <c r="A160" s="61">
        <v>45352</v>
      </c>
      <c r="C160" s="41">
        <f t="shared" si="1"/>
        <v>8.2559369222688361E-3</v>
      </c>
      <c r="D160" s="41">
        <f t="shared" si="2"/>
        <v>-6.0855626180632616E-2</v>
      </c>
      <c r="E160" s="41">
        <f t="shared" si="3"/>
        <v>7.7367500025170288E-2</v>
      </c>
    </row>
    <row r="161" spans="1:5">
      <c r="A161" s="61">
        <v>45383</v>
      </c>
      <c r="C161" s="41">
        <f t="shared" si="1"/>
        <v>-3.3728833058482267E-2</v>
      </c>
      <c r="D161" s="41">
        <f t="shared" si="2"/>
        <v>-0.1034318927307093</v>
      </c>
      <c r="E161" s="41">
        <f t="shared" si="3"/>
        <v>3.5974226613744768E-2</v>
      </c>
    </row>
    <row r="162" spans="1:5">
      <c r="A162" s="61">
        <v>45413</v>
      </c>
      <c r="C162" s="41">
        <f t="shared" si="1"/>
        <v>-3.4184858293443969E-2</v>
      </c>
      <c r="D162" s="41">
        <f t="shared" si="2"/>
        <v>-0.10447845820943424</v>
      </c>
      <c r="E162" s="41">
        <f t="shared" si="3"/>
        <v>3.6108741622546313E-2</v>
      </c>
    </row>
    <row r="163" spans="1:5">
      <c r="A163" s="61">
        <v>45444</v>
      </c>
      <c r="C163" s="41">
        <f t="shared" si="1"/>
        <v>-3.4619760563969565E-2</v>
      </c>
      <c r="D163" s="41">
        <f t="shared" si="2"/>
        <v>-0.10550298197922198</v>
      </c>
      <c r="E163" s="41">
        <f t="shared" si="3"/>
        <v>3.6263460851282847E-2</v>
      </c>
    </row>
    <row r="164" spans="1:5">
      <c r="A164" s="61">
        <v>45474</v>
      </c>
      <c r="C164" s="41">
        <f t="shared" si="1"/>
        <v>-4.915463337028568E-2</v>
      </c>
      <c r="D164" s="41">
        <f t="shared" si="2"/>
        <v>-0.12062659384481572</v>
      </c>
      <c r="E164" s="41">
        <f t="shared" si="3"/>
        <v>2.2317327104244361E-2</v>
      </c>
    </row>
    <row r="165" spans="1:5">
      <c r="A165" s="61">
        <v>45505</v>
      </c>
      <c r="C165" s="41">
        <f t="shared" si="1"/>
        <v>-5.216346102196219E-2</v>
      </c>
      <c r="D165" s="41">
        <f t="shared" si="2"/>
        <v>-0.12422331320052372</v>
      </c>
      <c r="E165" s="41">
        <f t="shared" si="3"/>
        <v>1.9896391156599344E-2</v>
      </c>
    </row>
    <row r="166" spans="1:5">
      <c r="A166" s="61">
        <v>45536</v>
      </c>
      <c r="C166" s="41">
        <f t="shared" si="1"/>
        <v>-5.4168868828262565E-2</v>
      </c>
      <c r="D166" s="41">
        <f t="shared" si="2"/>
        <v>-0.12681579927417569</v>
      </c>
      <c r="E166" s="41">
        <f t="shared" si="3"/>
        <v>1.8478061617650574E-2</v>
      </c>
    </row>
    <row r="167" spans="1:5">
      <c r="A167" s="61">
        <v>45566</v>
      </c>
      <c r="C167" s="41">
        <f t="shared" si="1"/>
        <v>-6.9143498999714531E-2</v>
      </c>
      <c r="D167" s="41">
        <f t="shared" si="2"/>
        <v>-0.14237672707935031</v>
      </c>
      <c r="E167" s="41">
        <f t="shared" si="3"/>
        <v>4.0897290799212505E-3</v>
      </c>
    </row>
    <row r="168" spans="1:5">
      <c r="A168" s="61">
        <v>45597</v>
      </c>
      <c r="C168" s="41">
        <f t="shared" si="1"/>
        <v>-7.4501485338530279E-2</v>
      </c>
      <c r="D168" s="41">
        <f t="shared" si="2"/>
        <v>-0.14832026215369809</v>
      </c>
      <c r="E168" s="41">
        <f t="shared" si="3"/>
        <v>-6.8270852336245469E-4</v>
      </c>
    </row>
    <row r="169" spans="1:5">
      <c r="A169" s="61">
        <v>45627</v>
      </c>
      <c r="C169" s="41">
        <f t="shared" si="1"/>
        <v>-7.9701062896643027E-2</v>
      </c>
      <c r="D169" s="41">
        <f t="shared" si="2"/>
        <v>-0.15410467026230593</v>
      </c>
      <c r="E169" s="41">
        <f t="shared" si="3"/>
        <v>-5.2974555309801274E-3</v>
      </c>
    </row>
    <row r="170" spans="1:5">
      <c r="A170" s="61">
        <v>45658</v>
      </c>
      <c r="C170" s="41">
        <f t="shared" si="1"/>
        <v>-8.9710028895202326E-2</v>
      </c>
      <c r="D170" s="41">
        <f t="shared" si="2"/>
        <v>-0.16469777836011179</v>
      </c>
      <c r="E170" s="41">
        <f t="shared" si="3"/>
        <v>-1.4722279430292862E-2</v>
      </c>
    </row>
    <row r="171" spans="1:5">
      <c r="A171" s="61">
        <v>45689</v>
      </c>
      <c r="C171" s="41">
        <f t="shared" si="1"/>
        <v>-9.5958346016161988E-2</v>
      </c>
      <c r="D171" s="41">
        <f t="shared" si="2"/>
        <v>-0.17152957792415752</v>
      </c>
      <c r="E171" s="41">
        <f t="shared" si="3"/>
        <v>-2.038711410816646E-2</v>
      </c>
    </row>
    <row r="172" spans="1:5">
      <c r="A172" s="61">
        <v>45717</v>
      </c>
      <c r="C172" s="41">
        <f t="shared" si="1"/>
        <v>-0.10177920758167391</v>
      </c>
      <c r="D172" s="41">
        <f t="shared" si="2"/>
        <v>-0.1779332901715347</v>
      </c>
      <c r="E172" s="41">
        <f t="shared" si="3"/>
        <v>-2.5625124991813145E-2</v>
      </c>
    </row>
    <row r="173" spans="1:5">
      <c r="A173" s="61">
        <v>45748</v>
      </c>
      <c r="C173" s="41">
        <f t="shared" si="1"/>
        <v>-0.10176434572140888</v>
      </c>
      <c r="D173" s="41">
        <f t="shared" si="2"/>
        <v>-0.17850067426327676</v>
      </c>
      <c r="E173" s="41">
        <f t="shared" si="3"/>
        <v>-2.5028017179541021E-2</v>
      </c>
    </row>
    <row r="174" spans="1:5">
      <c r="A174" s="61">
        <v>45778</v>
      </c>
      <c r="C174" s="41">
        <f t="shared" si="1"/>
        <v>-0.10271265423684764</v>
      </c>
      <c r="D174" s="41">
        <f t="shared" si="2"/>
        <v>-0.18003065020336284</v>
      </c>
      <c r="E174" s="41">
        <f t="shared" si="3"/>
        <v>-2.5394658270332437E-2</v>
      </c>
    </row>
    <row r="175" spans="1:5">
      <c r="A175" s="61">
        <v>45809</v>
      </c>
      <c r="C175" s="41">
        <f t="shared" si="1"/>
        <v>-0.1040071946979059</v>
      </c>
      <c r="D175" s="41">
        <f t="shared" si="2"/>
        <v>-0.18190630496831037</v>
      </c>
      <c r="E175" s="41">
        <f t="shared" si="3"/>
        <v>-2.6108084427501427E-2</v>
      </c>
    </row>
    <row r="176" spans="1:5">
      <c r="A176" s="61">
        <v>45839</v>
      </c>
      <c r="C176" s="41">
        <f t="shared" si="1"/>
        <v>-0.10363797729534922</v>
      </c>
      <c r="D176" s="41">
        <f t="shared" si="2"/>
        <v>-0.18211767339091769</v>
      </c>
      <c r="E176" s="41">
        <f t="shared" si="3"/>
        <v>-2.5158281199780752E-2</v>
      </c>
    </row>
    <row r="177" spans="1:5">
      <c r="A177" s="61">
        <v>45870</v>
      </c>
      <c r="C177" s="41">
        <f t="shared" si="1"/>
        <v>-9.9812630203357816E-2</v>
      </c>
      <c r="D177" s="41">
        <f t="shared" si="2"/>
        <v>-0.17887240755261474</v>
      </c>
      <c r="E177" s="41">
        <f t="shared" si="3"/>
        <v>-2.0752852854100876E-2</v>
      </c>
    </row>
    <row r="178" spans="1:5">
      <c r="A178" s="61">
        <v>45901</v>
      </c>
      <c r="C178" s="41">
        <f t="shared" si="1"/>
        <v>-9.7109686036277038E-2</v>
      </c>
      <c r="D178" s="41">
        <f t="shared" si="2"/>
        <v>-0.17674906326854889</v>
      </c>
      <c r="E178" s="41">
        <f t="shared" si="3"/>
        <v>-1.74703088040052E-2</v>
      </c>
    </row>
    <row r="179" spans="1:5">
      <c r="A179" s="61">
        <v>45931</v>
      </c>
      <c r="C179" s="41">
        <f t="shared" si="1"/>
        <v>-9.3034293350514857E-2</v>
      </c>
      <c r="D179" s="41">
        <f t="shared" si="2"/>
        <v>-0.17325281161645151</v>
      </c>
      <c r="E179" s="41">
        <f t="shared" si="3"/>
        <v>-1.2815775084578221E-2</v>
      </c>
    </row>
    <row r="180" spans="1:5">
      <c r="A180" s="61">
        <v>45962</v>
      </c>
      <c r="C180" s="41">
        <f t="shared" si="1"/>
        <v>-8.5747652688878712E-2</v>
      </c>
      <c r="D180" s="41">
        <f t="shared" si="2"/>
        <v>-0.1665448750066576</v>
      </c>
      <c r="E180" s="41">
        <f t="shared" si="3"/>
        <v>-4.9504303710998232E-3</v>
      </c>
    </row>
    <row r="181" spans="1:5">
      <c r="A181" s="61">
        <v>45992</v>
      </c>
      <c r="C181" s="41">
        <f t="shared" si="1"/>
        <v>-8.0114231969271504E-2</v>
      </c>
      <c r="D181" s="41">
        <f t="shared" si="2"/>
        <v>-0.1614897425952713</v>
      </c>
      <c r="E181" s="41">
        <f t="shared" si="3"/>
        <v>1.2612786567282874E-3</v>
      </c>
    </row>
    <row r="182" spans="1:5">
      <c r="A182" s="61">
        <v>46023</v>
      </c>
      <c r="C182" s="41">
        <f t="shared" si="1"/>
        <v>-6.7593928725549465E-2</v>
      </c>
      <c r="D182" s="41">
        <f t="shared" si="2"/>
        <v>-0.14954733254834887</v>
      </c>
      <c r="E182" s="41">
        <f t="shared" si="3"/>
        <v>1.4359475097249941E-2</v>
      </c>
    </row>
    <row r="183" spans="1:5">
      <c r="A183" s="61">
        <v>46054</v>
      </c>
      <c r="C183" s="41">
        <f t="shared" si="1"/>
        <v>-5.5731174753742202E-2</v>
      </c>
      <c r="D183" s="41">
        <f t="shared" si="2"/>
        <v>-0.1382620967103643</v>
      </c>
      <c r="E183" s="41">
        <f t="shared" si="3"/>
        <v>2.6799747202879892E-2</v>
      </c>
    </row>
    <row r="184" spans="1:5">
      <c r="A184" s="61">
        <v>46082</v>
      </c>
      <c r="C184" s="41">
        <f t="shared" si="1"/>
        <v>-4.6764265720048173E-2</v>
      </c>
      <c r="D184" s="41">
        <f t="shared" si="2"/>
        <v>-0.12987235023343</v>
      </c>
      <c r="E184" s="41">
        <f t="shared" si="3"/>
        <v>3.6343818793333649E-2</v>
      </c>
    </row>
    <row r="185" spans="1:5">
      <c r="A185" s="61">
        <v>46113</v>
      </c>
      <c r="C185" s="41">
        <f t="shared" ref="C185:C187" si="4">_xlfn.FORECAST.ETS(A185,$B$2:$B$131,$A$2:$A$131,1,1)</f>
        <v>-3.3197994184935138E-2</v>
      </c>
      <c r="D185" s="41">
        <f t="shared" ref="D185:D187" si="5">C185-_xlfn.FORECAST.ETS.CONFINT(A185,$B$2:$B$131,$A$2:$A$131,$I$1,1,1)</f>
        <v>-0.11688290462165915</v>
      </c>
      <c r="E185" s="41">
        <f t="shared" ref="E185:E187" si="6">C185+_xlfn.FORECAST.ETS.CONFINT(A185,$B$2:$B$131,$A$2:$A$131,$I$1,1,1)</f>
        <v>5.0486916251788881E-2</v>
      </c>
    </row>
    <row r="186" spans="1:5">
      <c r="A186" s="61">
        <v>46143</v>
      </c>
      <c r="C186" s="41">
        <f t="shared" si="4"/>
        <v>-1.9509839662220394E-2</v>
      </c>
      <c r="D186" s="41">
        <f t="shared" si="5"/>
        <v>-0.1037712578095963</v>
      </c>
      <c r="E186" s="41">
        <f t="shared" si="6"/>
        <v>6.4751578485155517E-2</v>
      </c>
    </row>
    <row r="187" spans="1:5">
      <c r="A187" s="61">
        <v>46174</v>
      </c>
      <c r="C187" s="41">
        <f t="shared" si="4"/>
        <v>-9.0549661457576223E-3</v>
      </c>
      <c r="D187" s="41">
        <f t="shared" si="5"/>
        <v>-9.3892591707392822E-2</v>
      </c>
      <c r="E187" s="41">
        <f t="shared" si="6"/>
        <v>7.5782659415877571E-2</v>
      </c>
    </row>
    <row r="188" spans="1:5">
      <c r="A188" s="61">
        <v>46204</v>
      </c>
      <c r="C188" s="41">
        <f t="shared" ref="C188:C199" si="7">_xlfn.FORECAST.ETS(A188,$B$2:$B$121,$A$2:$A$121,1,1)</f>
        <v>7.3071218201351401E-3</v>
      </c>
      <c r="D188" s="41">
        <f t="shared" ref="D188:D199" si="8">C188-_xlfn.FORECAST.ETS.CONFINT(A188,$B$2:$B$121,$A$2:$A$121,$I$1,1,1)</f>
        <v>-7.8106428288907584E-2</v>
      </c>
      <c r="E188" s="41">
        <f t="shared" ref="E188:E199" si="9">C188+_xlfn.FORECAST.ETS.CONFINT(A188,$B$2:$B$121,$A$2:$A$121,$I$1,1,1)</f>
        <v>9.2720671929177864E-2</v>
      </c>
    </row>
    <row r="189" spans="1:5">
      <c r="A189" s="61">
        <v>46235</v>
      </c>
      <c r="C189" s="41">
        <f t="shared" si="7"/>
        <v>2.006025773626513E-2</v>
      </c>
      <c r="D189" s="41">
        <f t="shared" si="8"/>
        <v>-6.5928951013017573E-2</v>
      </c>
      <c r="E189" s="41">
        <f t="shared" si="9"/>
        <v>0.10604946648554783</v>
      </c>
    </row>
    <row r="190" spans="1:5">
      <c r="A190" s="61">
        <v>46266</v>
      </c>
      <c r="C190" s="41">
        <f t="shared" si="7"/>
        <v>2.9264474039633101E-2</v>
      </c>
      <c r="D190" s="41">
        <f t="shared" si="8"/>
        <v>-5.7300143948717491E-2</v>
      </c>
      <c r="E190" s="41">
        <f t="shared" si="9"/>
        <v>0.11582909202798369</v>
      </c>
    </row>
    <row r="191" spans="1:5">
      <c r="A191" s="61">
        <v>46296</v>
      </c>
      <c r="C191" s="41">
        <f t="shared" si="7"/>
        <v>3.8341211183756031E-2</v>
      </c>
      <c r="D191" s="41">
        <f t="shared" si="8"/>
        <v>-4.8798582710271508E-2</v>
      </c>
      <c r="E191" s="41">
        <f t="shared" si="9"/>
        <v>0.12548100507778356</v>
      </c>
    </row>
    <row r="192" spans="1:5">
      <c r="A192" s="61">
        <v>46327</v>
      </c>
      <c r="C192" s="41">
        <f t="shared" si="7"/>
        <v>4.4676712339720932E-2</v>
      </c>
      <c r="D192" s="41">
        <f t="shared" si="8"/>
        <v>-4.3038039770975207E-2</v>
      </c>
      <c r="E192" s="41">
        <f t="shared" si="9"/>
        <v>0.13239146445041708</v>
      </c>
    </row>
    <row r="193" spans="1:5">
      <c r="A193" s="61">
        <v>46357</v>
      </c>
      <c r="C193" s="41">
        <f t="shared" si="7"/>
        <v>4.9876663425565848E-2</v>
      </c>
      <c r="D193" s="41">
        <f t="shared" si="8"/>
        <v>-3.8412844447966096E-2</v>
      </c>
      <c r="E193" s="41">
        <f t="shared" si="9"/>
        <v>0.13816617129909781</v>
      </c>
    </row>
    <row r="194" spans="1:5">
      <c r="A194" s="61">
        <v>46388</v>
      </c>
      <c r="C194" s="41">
        <f t="shared" si="7"/>
        <v>5.4099113524887034E-2</v>
      </c>
      <c r="D194" s="41">
        <f t="shared" si="8"/>
        <v>-3.4764962497215036E-2</v>
      </c>
      <c r="E194" s="41">
        <f t="shared" si="9"/>
        <v>0.14296318954698911</v>
      </c>
    </row>
    <row r="195" spans="1:5">
      <c r="A195" s="61">
        <v>46419</v>
      </c>
      <c r="C195" s="41">
        <f t="shared" si="7"/>
        <v>5.3021560961933348E-2</v>
      </c>
      <c r="D195" s="41">
        <f t="shared" si="8"/>
        <v>-3.6416910051467119E-2</v>
      </c>
      <c r="E195" s="41">
        <f t="shared" si="9"/>
        <v>0.1424600319753338</v>
      </c>
    </row>
    <row r="196" spans="1:5">
      <c r="A196" s="61">
        <v>46447</v>
      </c>
      <c r="C196" s="41">
        <f t="shared" si="7"/>
        <v>5.2381138306395077E-2</v>
      </c>
      <c r="D196" s="41">
        <f t="shared" si="8"/>
        <v>-3.7631568627953076E-2</v>
      </c>
      <c r="E196" s="41">
        <f t="shared" si="9"/>
        <v>0.14239384524074322</v>
      </c>
    </row>
    <row r="197" spans="1:5">
      <c r="A197" s="61">
        <v>46478</v>
      </c>
      <c r="C197" s="41">
        <f t="shared" si="7"/>
        <v>4.3740081621364418E-2</v>
      </c>
      <c r="D197" s="41">
        <f t="shared" si="8"/>
        <v>-4.6846715892420301E-2</v>
      </c>
      <c r="E197" s="41">
        <f t="shared" si="9"/>
        <v>0.13432687913514912</v>
      </c>
    </row>
    <row r="198" spans="1:5">
      <c r="A198" s="61">
        <v>46508</v>
      </c>
      <c r="C198" s="41">
        <f t="shared" si="7"/>
        <v>9.556399806885961E-3</v>
      </c>
      <c r="D198" s="41">
        <f t="shared" si="8"/>
        <v>-8.7038931307931167E-2</v>
      </c>
      <c r="E198" s="41">
        <f t="shared" si="9"/>
        <v>0.10615173092170307</v>
      </c>
    </row>
    <row r="199" spans="1:5">
      <c r="A199" s="61">
        <v>46539</v>
      </c>
      <c r="C199" s="41">
        <f t="shared" si="7"/>
        <v>9.0381218660115226E-3</v>
      </c>
      <c r="D199" s="41">
        <f t="shared" si="8"/>
        <v>-8.8098949370955873E-2</v>
      </c>
      <c r="E199" s="41">
        <f t="shared" si="9"/>
        <v>0.10617519310297892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545D-D74C-4E20-AE35-03F4B2D49E39}">
  <dimension ref="A1:Z59"/>
  <sheetViews>
    <sheetView workbookViewId="0">
      <selection activeCell="K15" sqref="K15"/>
    </sheetView>
  </sheetViews>
  <sheetFormatPr defaultRowHeight="15"/>
  <cols>
    <col min="2" max="8" width="15.7109375" customWidth="1"/>
    <col min="10" max="10" width="9.140625" customWidth="1"/>
    <col min="11" max="17" width="15.7109375" customWidth="1"/>
    <col min="20" max="26" width="15.7109375" customWidth="1"/>
  </cols>
  <sheetData>
    <row r="1" spans="1:26">
      <c r="A1" t="s">
        <v>90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J1" t="s">
        <v>224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S1" t="s">
        <v>225</v>
      </c>
      <c r="T1" t="s">
        <v>83</v>
      </c>
      <c r="U1" t="s">
        <v>84</v>
      </c>
      <c r="V1" t="s">
        <v>85</v>
      </c>
      <c r="W1" t="s">
        <v>86</v>
      </c>
      <c r="X1" t="s">
        <v>87</v>
      </c>
      <c r="Y1" t="s">
        <v>88</v>
      </c>
      <c r="Z1" t="s">
        <v>89</v>
      </c>
    </row>
    <row r="2" spans="1:26">
      <c r="A2">
        <v>201701</v>
      </c>
      <c r="B2" s="37" t="str" cm="1">
        <f t="array" aca="1" ref="B2" ca="1">IFERROR(INDEX(INDIRECT("'"&amp;B$1&amp;"'!BG:BG"),MATCH($A2,INDIRECT("'"&amp;B$1&amp;"'!BF:BF"),0)+1),"")</f>
        <v/>
      </c>
      <c r="C2" s="37" t="str" cm="1">
        <f t="array" aca="1" ref="C2" ca="1">IFERROR(INDEX(INDIRECT("'"&amp;C$1&amp;"'!BG:BG"),MATCH($A2,INDIRECT("'"&amp;C$1&amp;"'!BF:BF"),0)+1),"")</f>
        <v/>
      </c>
      <c r="D2" s="37" t="str" cm="1">
        <f t="array" aca="1" ref="D2" ca="1">IFERROR(INDEX(INDIRECT("'"&amp;D$1&amp;"'!BG:BG"),MATCH($A2,INDIRECT("'"&amp;D$1&amp;"'!BF:BF"),0)+1),"")</f>
        <v/>
      </c>
      <c r="E2" s="37" cm="1">
        <f t="array" aca="1" ref="E2" ca="1">IFERROR(INDEX(INDIRECT("'"&amp;E$1&amp;"'!BG:BG"),MATCH($A2,INDIRECT("'"&amp;E$1&amp;"'!BF:BF"),0)+1),"")</f>
        <v>-2.5604687328525066E-2</v>
      </c>
      <c r="F2" s="37" t="str" cm="1">
        <f t="array" aca="1" ref="F2" ca="1">IFERROR(INDEX(INDIRECT("'"&amp;F$1&amp;"'!BG:BG"),MATCH($A2,INDIRECT("'"&amp;F$1&amp;"'!BF:BF"),0)+1),"")</f>
        <v/>
      </c>
      <c r="G2" s="37" t="str" cm="1">
        <f t="array" aca="1" ref="G2" ca="1">IFERROR(INDEX(INDIRECT("'"&amp;G$1&amp;"'!BG:BG"),MATCH($A2,INDIRECT("'"&amp;G$1&amp;"'!BF:BF"),0)+1),"")</f>
        <v/>
      </c>
      <c r="H2" s="37" t="str" cm="1">
        <f t="array" aca="1" ref="H2" ca="1">IFERROR(INDEX(INDIRECT("'"&amp;H$1&amp;"'!BG:BG"),MATCH($A2,INDIRECT("'"&amp;H$1&amp;"'!BF:BF"),0)+1),"")</f>
        <v/>
      </c>
      <c r="J2" s="42">
        <f>A2</f>
        <v>201701</v>
      </c>
      <c r="K2" s="37" t="str">
        <f ca="1">IF(B2="","",VLOOKUP($J2,regress!$B:$K,10,0))</f>
        <v/>
      </c>
      <c r="L2" s="37" t="str">
        <f ca="1">IF(C2="","",VLOOKUP($J2,regress!$B:$K,10,0))</f>
        <v/>
      </c>
      <c r="M2" s="37" t="str">
        <f ca="1">IF(D2="","",VLOOKUP($J2,regress!$B:$K,10,0))</f>
        <v/>
      </c>
      <c r="N2" s="37">
        <f ca="1">IF(E2="","",VLOOKUP($J2,regress!$B:$K,10,0))</f>
        <v>-7.0407683333934337E-2</v>
      </c>
      <c r="O2" s="37" t="str">
        <f ca="1">IF(F2="","",VLOOKUP($J2,regress!$U:$AD,10,0))</f>
        <v/>
      </c>
      <c r="P2" s="37" t="str">
        <f ca="1">IF(G2="","",VLOOKUP($J2,regress!$AM:$AV,10,0))</f>
        <v/>
      </c>
      <c r="Q2" s="37" t="str">
        <f ca="1">IF(H2="","",VLOOKUP($J2,regress!$BE:$BN,10,0))</f>
        <v/>
      </c>
      <c r="S2" s="42">
        <f>J2</f>
        <v>201701</v>
      </c>
      <c r="T2" s="37" t="str">
        <f ca="1">IF(K2="","",ABS(K2-B2))</f>
        <v/>
      </c>
      <c r="U2" s="37" t="str">
        <f t="shared" ref="U2:Z2" ca="1" si="0">IF(L2="","",ABS(L2-C2))</f>
        <v/>
      </c>
      <c r="V2" s="37" t="str">
        <f t="shared" ca="1" si="0"/>
        <v/>
      </c>
      <c r="W2" s="37">
        <f t="shared" ca="1" si="0"/>
        <v>4.4802996005409268E-2</v>
      </c>
      <c r="X2" s="37" t="str">
        <f t="shared" ca="1" si="0"/>
        <v/>
      </c>
      <c r="Y2" s="37" t="str">
        <f t="shared" ca="1" si="0"/>
        <v/>
      </c>
      <c r="Z2" s="37" t="str">
        <f t="shared" ca="1" si="0"/>
        <v/>
      </c>
    </row>
    <row r="3" spans="1:26">
      <c r="A3">
        <f>IF(RIGHT(A2,2)="12",(VALUE(LEFT(A2,4))+1)*100+1,A2+1)</f>
        <v>201702</v>
      </c>
      <c r="B3" s="37" t="str" cm="1">
        <f t="array" aca="1" ref="B3" ca="1">IFERROR(INDEX(INDIRECT("'"&amp;B$1&amp;"'!BG:BG"),MATCH($A3,INDIRECT("'"&amp;B$1&amp;"'!BF:BF"),0)+1),"")</f>
        <v/>
      </c>
      <c r="C3" s="37" t="str" cm="1">
        <f t="array" aca="1" ref="C3" ca="1">IFERROR(INDEX(INDIRECT("'"&amp;C$1&amp;"'!BG:BG"),MATCH($A3,INDIRECT("'"&amp;C$1&amp;"'!BF:BF"),0)+1),"")</f>
        <v/>
      </c>
      <c r="D3" s="37" t="str" cm="1">
        <f t="array" aca="1" ref="D3" ca="1">IFERROR(INDEX(INDIRECT("'"&amp;D$1&amp;"'!BG:BG"),MATCH($A3,INDIRECT("'"&amp;D$1&amp;"'!BF:BF"),0)+1),"")</f>
        <v/>
      </c>
      <c r="E3" s="37" cm="1">
        <f t="array" aca="1" ref="E3" ca="1">IFERROR(INDEX(INDIRECT("'"&amp;E$1&amp;"'!BG:BG"),MATCH($A3,INDIRECT("'"&amp;E$1&amp;"'!BF:BF"),0)+1),"")</f>
        <v>7.973741551891507E-2</v>
      </c>
      <c r="F3" s="37" t="str" cm="1">
        <f t="array" aca="1" ref="F3" ca="1">IFERROR(INDEX(INDIRECT("'"&amp;F$1&amp;"'!BG:BG"),MATCH($A3,INDIRECT("'"&amp;F$1&amp;"'!BF:BF"),0)+1),"")</f>
        <v/>
      </c>
      <c r="G3" s="37" t="str" cm="1">
        <f t="array" aca="1" ref="G3" ca="1">IFERROR(INDEX(INDIRECT("'"&amp;G$1&amp;"'!BG:BG"),MATCH($A3,INDIRECT("'"&amp;G$1&amp;"'!BF:BF"),0)+1),"")</f>
        <v/>
      </c>
      <c r="H3" s="37" t="str" cm="1">
        <f t="array" aca="1" ref="H3" ca="1">IFERROR(INDEX(INDIRECT("'"&amp;H$1&amp;"'!BG:BG"),MATCH($A3,INDIRECT("'"&amp;H$1&amp;"'!BF:BF"),0)+1),"")</f>
        <v/>
      </c>
      <c r="J3" s="42">
        <f t="shared" ref="J3:J58" si="1">A3</f>
        <v>201702</v>
      </c>
      <c r="K3" s="37" t="str">
        <f ca="1">IF(B3="","",VLOOKUP($J3,regress!$B:$K,10,0))</f>
        <v/>
      </c>
      <c r="L3" s="37" t="str">
        <f ca="1">IF(C3="","",VLOOKUP($J3,regress!$B:$K,10,0))</f>
        <v/>
      </c>
      <c r="M3" s="37" t="str">
        <f ca="1">IF(D3="","",VLOOKUP($J3,regress!$B:$K,10,0))</f>
        <v/>
      </c>
      <c r="N3" s="37">
        <f ca="1">IF(E3="","",VLOOKUP($J3,regress!$B:$K,10,0))</f>
        <v>5.9209136954534683E-2</v>
      </c>
      <c r="O3" s="37" t="str">
        <f ca="1">IF(F3="","",VLOOKUP($J3,regress!$U:$AD,10,0))</f>
        <v/>
      </c>
      <c r="P3" s="37" t="str">
        <f ca="1">IF(G3="","",VLOOKUP($J3,regress!$AM:$AV,10,0))</f>
        <v/>
      </c>
      <c r="Q3" s="37" t="str">
        <f ca="1">IF(H3="","",VLOOKUP($J3,regress!$BE:$BN,10,0))</f>
        <v/>
      </c>
      <c r="S3" s="42">
        <f t="shared" ref="S3:S58" si="2">J3</f>
        <v>201702</v>
      </c>
      <c r="T3" s="37" t="str">
        <f t="shared" ref="T3:T59" ca="1" si="3">IF(K3="","",ABS(K3-B3))</f>
        <v/>
      </c>
      <c r="U3" s="37" t="str">
        <f t="shared" ref="U3:U59" ca="1" si="4">IF(L3="","",ABS(L3-C3))</f>
        <v/>
      </c>
      <c r="V3" s="37" t="str">
        <f t="shared" ref="V3:V59" ca="1" si="5">IF(M3="","",ABS(M3-D3))</f>
        <v/>
      </c>
      <c r="W3" s="37">
        <f t="shared" ref="W3:W59" ca="1" si="6">IF(N3="","",ABS(N3-E3))</f>
        <v>2.0528278564380387E-2</v>
      </c>
      <c r="X3" s="37" t="str">
        <f t="shared" ref="X3:X59" ca="1" si="7">IF(O3="","",ABS(O3-F3))</f>
        <v/>
      </c>
      <c r="Y3" s="37" t="str">
        <f t="shared" ref="Y3:Y59" ca="1" si="8">IF(P3="","",ABS(P3-G3))</f>
        <v/>
      </c>
      <c r="Z3" s="37" t="str">
        <f t="shared" ref="Z3:Z59" ca="1" si="9">IF(Q3="","",ABS(Q3-H3))</f>
        <v/>
      </c>
    </row>
    <row r="4" spans="1:26">
      <c r="A4">
        <f t="shared" ref="A4:A59" si="10">IF(RIGHT(A3,2)="12",(VALUE(LEFT(A3,4))+1)*100+1,A3+1)</f>
        <v>201703</v>
      </c>
      <c r="B4" s="37" t="str" cm="1">
        <f t="array" aca="1" ref="B4" ca="1">IFERROR(INDEX(INDIRECT("'"&amp;B$1&amp;"'!BG:BG"),MATCH($A4,INDIRECT("'"&amp;B$1&amp;"'!BF:BF"),0)+1),"")</f>
        <v/>
      </c>
      <c r="C4" s="37" t="str" cm="1">
        <f t="array" aca="1" ref="C4" ca="1">IFERROR(INDEX(INDIRECT("'"&amp;C$1&amp;"'!BG:BG"),MATCH($A4,INDIRECT("'"&amp;C$1&amp;"'!BF:BF"),0)+1),"")</f>
        <v/>
      </c>
      <c r="D4" s="37" t="str" cm="1">
        <f t="array" aca="1" ref="D4" ca="1">IFERROR(INDEX(INDIRECT("'"&amp;D$1&amp;"'!BG:BG"),MATCH($A4,INDIRECT("'"&amp;D$1&amp;"'!BF:BF"),0)+1),"")</f>
        <v/>
      </c>
      <c r="E4" s="37" cm="1">
        <f t="array" aca="1" ref="E4" ca="1">IFERROR(INDEX(INDIRECT("'"&amp;E$1&amp;"'!BG:BG"),MATCH($A4,INDIRECT("'"&amp;E$1&amp;"'!BF:BF"),0)+1),"")</f>
        <v>0.22307288212407458</v>
      </c>
      <c r="F4" s="37" t="str" cm="1">
        <f t="array" aca="1" ref="F4" ca="1">IFERROR(INDEX(INDIRECT("'"&amp;F$1&amp;"'!BG:BG"),MATCH($A4,INDIRECT("'"&amp;F$1&amp;"'!BF:BF"),0)+1),"")</f>
        <v/>
      </c>
      <c r="G4" s="37" t="str" cm="1">
        <f t="array" aca="1" ref="G4" ca="1">IFERROR(INDEX(INDIRECT("'"&amp;G$1&amp;"'!BG:BG"),MATCH($A4,INDIRECT("'"&amp;G$1&amp;"'!BF:BF"),0)+1),"")</f>
        <v/>
      </c>
      <c r="H4" s="37" t="str" cm="1">
        <f t="array" aca="1" ref="H4" ca="1">IFERROR(INDEX(INDIRECT("'"&amp;H$1&amp;"'!BG:BG"),MATCH($A4,INDIRECT("'"&amp;H$1&amp;"'!BF:BF"),0)+1),"")</f>
        <v/>
      </c>
      <c r="J4" s="42">
        <f t="shared" si="1"/>
        <v>201703</v>
      </c>
      <c r="K4" s="37" t="str">
        <f ca="1">IF(B4="","",VLOOKUP($J4,regress!$B:$K,10,0))</f>
        <v/>
      </c>
      <c r="L4" s="37" t="str">
        <f ca="1">IF(C4="","",VLOOKUP($J4,regress!$B:$K,10,0))</f>
        <v/>
      </c>
      <c r="M4" s="37" t="str">
        <f ca="1">IF(D4="","",VLOOKUP($J4,regress!$B:$K,10,0))</f>
        <v/>
      </c>
      <c r="N4" s="37">
        <f ca="1">IF(E4="","",VLOOKUP($J4,regress!$B:$K,10,0))</f>
        <v>5.1586277226555247E-2</v>
      </c>
      <c r="O4" s="37" t="str">
        <f ca="1">IF(F4="","",VLOOKUP($J4,regress!$U:$AD,10,0))</f>
        <v/>
      </c>
      <c r="P4" s="37" t="str">
        <f ca="1">IF(G4="","",VLOOKUP($J4,regress!$AM:$AV,10,0))</f>
        <v/>
      </c>
      <c r="Q4" s="37" t="str">
        <f ca="1">IF(H4="","",VLOOKUP($J4,regress!$BE:$BN,10,0))</f>
        <v/>
      </c>
      <c r="S4" s="42">
        <f t="shared" si="2"/>
        <v>201703</v>
      </c>
      <c r="T4" s="37" t="str">
        <f t="shared" ca="1" si="3"/>
        <v/>
      </c>
      <c r="U4" s="37" t="str">
        <f t="shared" ca="1" si="4"/>
        <v/>
      </c>
      <c r="V4" s="37" t="str">
        <f t="shared" ca="1" si="5"/>
        <v/>
      </c>
      <c r="W4" s="37">
        <f t="shared" ca="1" si="6"/>
        <v>0.17148660489751932</v>
      </c>
      <c r="X4" s="37" t="str">
        <f t="shared" ca="1" si="7"/>
        <v/>
      </c>
      <c r="Y4" s="37" t="str">
        <f t="shared" ca="1" si="8"/>
        <v/>
      </c>
      <c r="Z4" s="37" t="str">
        <f t="shared" ca="1" si="9"/>
        <v/>
      </c>
    </row>
    <row r="5" spans="1:26">
      <c r="A5">
        <f t="shared" si="10"/>
        <v>201704</v>
      </c>
      <c r="B5" s="37" t="str" cm="1">
        <f t="array" aca="1" ref="B5" ca="1">IFERROR(INDEX(INDIRECT("'"&amp;B$1&amp;"'!BG:BG"),MATCH($A5,INDIRECT("'"&amp;B$1&amp;"'!BF:BF"),0)+1),"")</f>
        <v/>
      </c>
      <c r="C5" s="37" t="str" cm="1">
        <f t="array" aca="1" ref="C5" ca="1">IFERROR(INDEX(INDIRECT("'"&amp;C$1&amp;"'!BG:BG"),MATCH($A5,INDIRECT("'"&amp;C$1&amp;"'!BF:BF"),0)+1),"")</f>
        <v/>
      </c>
      <c r="D5" s="37" t="str" cm="1">
        <f t="array" aca="1" ref="D5" ca="1">IFERROR(INDEX(INDIRECT("'"&amp;D$1&amp;"'!BG:BG"),MATCH($A5,INDIRECT("'"&amp;D$1&amp;"'!BF:BF"),0)+1),"")</f>
        <v/>
      </c>
      <c r="E5" s="37" cm="1">
        <f t="array" aca="1" ref="E5" ca="1">IFERROR(INDEX(INDIRECT("'"&amp;E$1&amp;"'!BG:BG"),MATCH($A5,INDIRECT("'"&amp;E$1&amp;"'!BF:BF"),0)+1),"")</f>
        <v>-0.13850842505753475</v>
      </c>
      <c r="F5" s="37" t="str" cm="1">
        <f t="array" aca="1" ref="F5" ca="1">IFERROR(INDEX(INDIRECT("'"&amp;F$1&amp;"'!BG:BG"),MATCH($A5,INDIRECT("'"&amp;F$1&amp;"'!BF:BF"),0)+1),"")</f>
        <v/>
      </c>
      <c r="G5" s="37" t="str" cm="1">
        <f t="array" aca="1" ref="G5" ca="1">IFERROR(INDEX(INDIRECT("'"&amp;G$1&amp;"'!BG:BG"),MATCH($A5,INDIRECT("'"&amp;G$1&amp;"'!BF:BF"),0)+1),"")</f>
        <v/>
      </c>
      <c r="H5" s="37" t="str" cm="1">
        <f t="array" aca="1" ref="H5" ca="1">IFERROR(INDEX(INDIRECT("'"&amp;H$1&amp;"'!BG:BG"),MATCH($A5,INDIRECT("'"&amp;H$1&amp;"'!BF:BF"),0)+1),"")</f>
        <v/>
      </c>
      <c r="J5" s="42">
        <f t="shared" si="1"/>
        <v>201704</v>
      </c>
      <c r="K5" s="37" t="str">
        <f ca="1">IF(B5="","",VLOOKUP($J5,regress!$B:$K,10,0))</f>
        <v/>
      </c>
      <c r="L5" s="37" t="str">
        <f ca="1">IF(C5="","",VLOOKUP($J5,regress!$B:$K,10,0))</f>
        <v/>
      </c>
      <c r="M5" s="37" t="str">
        <f ca="1">IF(D5="","",VLOOKUP($J5,regress!$B:$K,10,0))</f>
        <v/>
      </c>
      <c r="N5" s="37">
        <f ca="1">IF(E5="","",VLOOKUP($J5,regress!$B:$K,10,0))</f>
        <v>4.3111440064253603E-2</v>
      </c>
      <c r="O5" s="37" t="str">
        <f ca="1">IF(F5="","",VLOOKUP($J5,regress!$U:$AD,10,0))</f>
        <v/>
      </c>
      <c r="P5" s="37" t="str">
        <f ca="1">IF(G5="","",VLOOKUP($J5,regress!$AM:$AV,10,0))</f>
        <v/>
      </c>
      <c r="Q5" s="37" t="str">
        <f ca="1">IF(H5="","",VLOOKUP($J5,regress!$BE:$BN,10,0))</f>
        <v/>
      </c>
      <c r="S5" s="42">
        <f t="shared" si="2"/>
        <v>201704</v>
      </c>
      <c r="T5" s="37" t="str">
        <f t="shared" ca="1" si="3"/>
        <v/>
      </c>
      <c r="U5" s="37" t="str">
        <f t="shared" ca="1" si="4"/>
        <v/>
      </c>
      <c r="V5" s="37" t="str">
        <f t="shared" ca="1" si="5"/>
        <v/>
      </c>
      <c r="W5" s="37">
        <f t="shared" ca="1" si="6"/>
        <v>0.18161986512178835</v>
      </c>
      <c r="X5" s="37" t="str">
        <f t="shared" ca="1" si="7"/>
        <v/>
      </c>
      <c r="Y5" s="37" t="str">
        <f t="shared" ca="1" si="8"/>
        <v/>
      </c>
      <c r="Z5" s="37" t="str">
        <f t="shared" ca="1" si="9"/>
        <v/>
      </c>
    </row>
    <row r="6" spans="1:26">
      <c r="A6">
        <f t="shared" si="10"/>
        <v>201705</v>
      </c>
      <c r="B6" s="37" t="str" cm="1">
        <f t="array" aca="1" ref="B6" ca="1">IFERROR(INDEX(INDIRECT("'"&amp;B$1&amp;"'!BG:BG"),MATCH($A6,INDIRECT("'"&amp;B$1&amp;"'!BF:BF"),0)+1),"")</f>
        <v/>
      </c>
      <c r="C6" s="37" t="str" cm="1">
        <f t="array" aca="1" ref="C6" ca="1">IFERROR(INDEX(INDIRECT("'"&amp;C$1&amp;"'!BG:BG"),MATCH($A6,INDIRECT("'"&amp;C$1&amp;"'!BF:BF"),0)+1),"")</f>
        <v/>
      </c>
      <c r="D6" s="37" t="str" cm="1">
        <f t="array" aca="1" ref="D6" ca="1">IFERROR(INDEX(INDIRECT("'"&amp;D$1&amp;"'!BG:BG"),MATCH($A6,INDIRECT("'"&amp;D$1&amp;"'!BF:BF"),0)+1),"")</f>
        <v/>
      </c>
      <c r="E6" s="37" cm="1">
        <f t="array" aca="1" ref="E6" ca="1">IFERROR(INDEX(INDIRECT("'"&amp;E$1&amp;"'!BG:BG"),MATCH($A6,INDIRECT("'"&amp;E$1&amp;"'!BF:BF"),0)+1),"")</f>
        <v>9.1835904640959157E-2</v>
      </c>
      <c r="F6" s="37" t="str" cm="1">
        <f t="array" aca="1" ref="F6" ca="1">IFERROR(INDEX(INDIRECT("'"&amp;F$1&amp;"'!BG:BG"),MATCH($A6,INDIRECT("'"&amp;F$1&amp;"'!BF:BF"),0)+1),"")</f>
        <v/>
      </c>
      <c r="G6" s="37" t="str" cm="1">
        <f t="array" aca="1" ref="G6" ca="1">IFERROR(INDEX(INDIRECT("'"&amp;G$1&amp;"'!BG:BG"),MATCH($A6,INDIRECT("'"&amp;G$1&amp;"'!BF:BF"),0)+1),"")</f>
        <v/>
      </c>
      <c r="H6" s="37" t="str" cm="1">
        <f t="array" aca="1" ref="H6" ca="1">IFERROR(INDEX(INDIRECT("'"&amp;H$1&amp;"'!BG:BG"),MATCH($A6,INDIRECT("'"&amp;H$1&amp;"'!BF:BF"),0)+1),"")</f>
        <v/>
      </c>
      <c r="J6" s="42">
        <f t="shared" si="1"/>
        <v>201705</v>
      </c>
      <c r="K6" s="37" t="str">
        <f ca="1">IF(B6="","",VLOOKUP($J6,regress!$B:$K,10,0))</f>
        <v/>
      </c>
      <c r="L6" s="37" t="str">
        <f ca="1">IF(C6="","",VLOOKUP($J6,regress!$B:$K,10,0))</f>
        <v/>
      </c>
      <c r="M6" s="37" t="str">
        <f ca="1">IF(D6="","",VLOOKUP($J6,regress!$B:$K,10,0))</f>
        <v/>
      </c>
      <c r="N6" s="37">
        <f ca="1">IF(E6="","",VLOOKUP($J6,regress!$B:$K,10,0))</f>
        <v>1.3896542206234069E-2</v>
      </c>
      <c r="O6" s="37" t="str">
        <f ca="1">IF(F6="","",VLOOKUP($J6,regress!$U:$AD,10,0))</f>
        <v/>
      </c>
      <c r="P6" s="37" t="str">
        <f ca="1">IF(G6="","",VLOOKUP($J6,regress!$AM:$AV,10,0))</f>
        <v/>
      </c>
      <c r="Q6" s="37" t="str">
        <f ca="1">IF(H6="","",VLOOKUP($J6,regress!$BE:$BN,10,0))</f>
        <v/>
      </c>
      <c r="S6" s="42">
        <f t="shared" si="2"/>
        <v>201705</v>
      </c>
      <c r="T6" s="37" t="str">
        <f t="shared" ca="1" si="3"/>
        <v/>
      </c>
      <c r="U6" s="37" t="str">
        <f t="shared" ca="1" si="4"/>
        <v/>
      </c>
      <c r="V6" s="37" t="str">
        <f t="shared" ca="1" si="5"/>
        <v/>
      </c>
      <c r="W6" s="37">
        <f t="shared" ca="1" si="6"/>
        <v>7.7939362434725087E-2</v>
      </c>
      <c r="X6" s="37" t="str">
        <f t="shared" ca="1" si="7"/>
        <v/>
      </c>
      <c r="Y6" s="37" t="str">
        <f t="shared" ca="1" si="8"/>
        <v/>
      </c>
      <c r="Z6" s="37" t="str">
        <f t="shared" ca="1" si="9"/>
        <v/>
      </c>
    </row>
    <row r="7" spans="1:26">
      <c r="A7">
        <f t="shared" si="10"/>
        <v>201706</v>
      </c>
      <c r="B7" s="37" t="str" cm="1">
        <f t="array" aca="1" ref="B7" ca="1">IFERROR(INDEX(INDIRECT("'"&amp;B$1&amp;"'!BG:BG"),MATCH($A7,INDIRECT("'"&amp;B$1&amp;"'!BF:BF"),0)+1),"")</f>
        <v/>
      </c>
      <c r="C7" s="37" t="str" cm="1">
        <f t="array" aca="1" ref="C7" ca="1">IFERROR(INDEX(INDIRECT("'"&amp;C$1&amp;"'!BG:BG"),MATCH($A7,INDIRECT("'"&amp;C$1&amp;"'!BF:BF"),0)+1),"")</f>
        <v/>
      </c>
      <c r="D7" s="37" t="str" cm="1">
        <f t="array" aca="1" ref="D7" ca="1">IFERROR(INDEX(INDIRECT("'"&amp;D$1&amp;"'!BG:BG"),MATCH($A7,INDIRECT("'"&amp;D$1&amp;"'!BF:BF"),0)+1),"")</f>
        <v/>
      </c>
      <c r="E7" s="37" cm="1">
        <f t="array" aca="1" ref="E7" ca="1">IFERROR(INDEX(INDIRECT("'"&amp;E$1&amp;"'!BG:BG"),MATCH($A7,INDIRECT("'"&amp;E$1&amp;"'!BF:BF"),0)+1),"")</f>
        <v>-5.9821056979645786E-2</v>
      </c>
      <c r="F7" s="37" t="str" cm="1">
        <f t="array" aca="1" ref="F7" ca="1">IFERROR(INDEX(INDIRECT("'"&amp;F$1&amp;"'!BG:BG"),MATCH($A7,INDIRECT("'"&amp;F$1&amp;"'!BF:BF"),0)+1),"")</f>
        <v/>
      </c>
      <c r="G7" s="37" t="str" cm="1">
        <f t="array" aca="1" ref="G7" ca="1">IFERROR(INDEX(INDIRECT("'"&amp;G$1&amp;"'!BG:BG"),MATCH($A7,INDIRECT("'"&amp;G$1&amp;"'!BF:BF"),0)+1),"")</f>
        <v/>
      </c>
      <c r="H7" s="37" t="str" cm="1">
        <f t="array" aca="1" ref="H7" ca="1">IFERROR(INDEX(INDIRECT("'"&amp;H$1&amp;"'!BG:BG"),MATCH($A7,INDIRECT("'"&amp;H$1&amp;"'!BF:BF"),0)+1),"")</f>
        <v/>
      </c>
      <c r="J7" s="42">
        <f t="shared" si="1"/>
        <v>201706</v>
      </c>
      <c r="K7" s="37" t="str">
        <f ca="1">IF(B7="","",VLOOKUP($J7,regress!$B:$K,10,0))</f>
        <v/>
      </c>
      <c r="L7" s="37" t="str">
        <f ca="1">IF(C7="","",VLOOKUP($J7,regress!$B:$K,10,0))</f>
        <v/>
      </c>
      <c r="M7" s="37" t="str">
        <f ca="1">IF(D7="","",VLOOKUP($J7,regress!$B:$K,10,0))</f>
        <v/>
      </c>
      <c r="N7" s="37">
        <f ca="1">IF(E7="","",VLOOKUP($J7,regress!$B:$K,10,0))</f>
        <v>1.2099638260319831E-2</v>
      </c>
      <c r="O7" s="37" t="str">
        <f ca="1">IF(F7="","",VLOOKUP($J7,regress!$U:$AD,10,0))</f>
        <v/>
      </c>
      <c r="P7" s="37" t="str">
        <f ca="1">IF(G7="","",VLOOKUP($J7,regress!$AM:$AV,10,0))</f>
        <v/>
      </c>
      <c r="Q7" s="37" t="str">
        <f ca="1">IF(H7="","",VLOOKUP($J7,regress!$BE:$BN,10,0))</f>
        <v/>
      </c>
      <c r="S7" s="42">
        <f t="shared" si="2"/>
        <v>201706</v>
      </c>
      <c r="T7" s="37" t="str">
        <f t="shared" ca="1" si="3"/>
        <v/>
      </c>
      <c r="U7" s="37" t="str">
        <f t="shared" ca="1" si="4"/>
        <v/>
      </c>
      <c r="V7" s="37" t="str">
        <f t="shared" ca="1" si="5"/>
        <v/>
      </c>
      <c r="W7" s="37">
        <f t="shared" ca="1" si="6"/>
        <v>7.192069523996561E-2</v>
      </c>
      <c r="X7" s="37" t="str">
        <f t="shared" ca="1" si="7"/>
        <v/>
      </c>
      <c r="Y7" s="37" t="str">
        <f t="shared" ca="1" si="8"/>
        <v/>
      </c>
      <c r="Z7" s="37" t="str">
        <f t="shared" ca="1" si="9"/>
        <v/>
      </c>
    </row>
    <row r="8" spans="1:26">
      <c r="A8">
        <f t="shared" si="10"/>
        <v>201707</v>
      </c>
      <c r="B8" s="37" t="str" cm="1">
        <f t="array" aca="1" ref="B8" ca="1">IFERROR(INDEX(INDIRECT("'"&amp;B$1&amp;"'!BG:BG"),MATCH($A8,INDIRECT("'"&amp;B$1&amp;"'!BF:BF"),0)+1),"")</f>
        <v/>
      </c>
      <c r="C8" s="37" t="str" cm="1">
        <f t="array" aca="1" ref="C8" ca="1">IFERROR(INDEX(INDIRECT("'"&amp;C$1&amp;"'!BG:BG"),MATCH($A8,INDIRECT("'"&amp;C$1&amp;"'!BF:BF"),0)+1),"")</f>
        <v/>
      </c>
      <c r="D8" s="37" t="str" cm="1">
        <f t="array" aca="1" ref="D8" ca="1">IFERROR(INDEX(INDIRECT("'"&amp;D$1&amp;"'!BG:BG"),MATCH($A8,INDIRECT("'"&amp;D$1&amp;"'!BF:BF"),0)+1),"")</f>
        <v/>
      </c>
      <c r="E8" s="37" cm="1">
        <f t="array" aca="1" ref="E8" ca="1">IFERROR(INDEX(INDIRECT("'"&amp;E$1&amp;"'!BG:BG"),MATCH($A8,INDIRECT("'"&amp;E$1&amp;"'!BF:BF"),0)+1),"")</f>
        <v>-1.0293031164098392E-2</v>
      </c>
      <c r="F8" s="37" t="str" cm="1">
        <f t="array" aca="1" ref="F8" ca="1">IFERROR(INDEX(INDIRECT("'"&amp;F$1&amp;"'!BG:BG"),MATCH($A8,INDIRECT("'"&amp;F$1&amp;"'!BF:BF"),0)+1),"")</f>
        <v/>
      </c>
      <c r="G8" s="37" t="str" cm="1">
        <f t="array" aca="1" ref="G8" ca="1">IFERROR(INDEX(INDIRECT("'"&amp;G$1&amp;"'!BG:BG"),MATCH($A8,INDIRECT("'"&amp;G$1&amp;"'!BF:BF"),0)+1),"")</f>
        <v/>
      </c>
      <c r="H8" s="37" t="str" cm="1">
        <f t="array" aca="1" ref="H8" ca="1">IFERROR(INDEX(INDIRECT("'"&amp;H$1&amp;"'!BG:BG"),MATCH($A8,INDIRECT("'"&amp;H$1&amp;"'!BF:BF"),0)+1),"")</f>
        <v/>
      </c>
      <c r="J8" s="42">
        <f t="shared" si="1"/>
        <v>201707</v>
      </c>
      <c r="K8" s="37" t="str">
        <f ca="1">IF(B8="","",VLOOKUP($J8,regress!$B:$K,10,0))</f>
        <v/>
      </c>
      <c r="L8" s="37" t="str">
        <f ca="1">IF(C8="","",VLOOKUP($J8,regress!$B:$K,10,0))</f>
        <v/>
      </c>
      <c r="M8" s="37" t="str">
        <f ca="1">IF(D8="","",VLOOKUP($J8,regress!$B:$K,10,0))</f>
        <v/>
      </c>
      <c r="N8" s="37">
        <f ca="1">IF(E8="","",VLOOKUP($J8,regress!$B:$K,10,0))</f>
        <v>3.2400990935079241E-2</v>
      </c>
      <c r="O8" s="37" t="str">
        <f ca="1">IF(F8="","",VLOOKUP($J8,regress!$U:$AD,10,0))</f>
        <v/>
      </c>
      <c r="P8" s="37" t="str">
        <f ca="1">IF(G8="","",VLOOKUP($J8,regress!$AM:$AV,10,0))</f>
        <v/>
      </c>
      <c r="Q8" s="37" t="str">
        <f ca="1">IF(H8="","",VLOOKUP($J8,regress!$BE:$BN,10,0))</f>
        <v/>
      </c>
      <c r="S8" s="42">
        <f t="shared" si="2"/>
        <v>201707</v>
      </c>
      <c r="T8" s="37" t="str">
        <f t="shared" ca="1" si="3"/>
        <v/>
      </c>
      <c r="U8" s="37" t="str">
        <f t="shared" ca="1" si="4"/>
        <v/>
      </c>
      <c r="V8" s="37" t="str">
        <f t="shared" ca="1" si="5"/>
        <v/>
      </c>
      <c r="W8" s="37">
        <f t="shared" ca="1" si="6"/>
        <v>4.2694022099177636E-2</v>
      </c>
      <c r="X8" s="37" t="str">
        <f t="shared" ca="1" si="7"/>
        <v/>
      </c>
      <c r="Y8" s="37" t="str">
        <f t="shared" ca="1" si="8"/>
        <v/>
      </c>
      <c r="Z8" s="37" t="str">
        <f t="shared" ca="1" si="9"/>
        <v/>
      </c>
    </row>
    <row r="9" spans="1:26">
      <c r="A9">
        <f t="shared" si="10"/>
        <v>201708</v>
      </c>
      <c r="B9" s="37" t="str" cm="1">
        <f t="array" aca="1" ref="B9" ca="1">IFERROR(INDEX(INDIRECT("'"&amp;B$1&amp;"'!BG:BG"),MATCH($A9,INDIRECT("'"&amp;B$1&amp;"'!BF:BF"),0)+1),"")</f>
        <v/>
      </c>
      <c r="C9" s="37" t="str" cm="1">
        <f t="array" aca="1" ref="C9" ca="1">IFERROR(INDEX(INDIRECT("'"&amp;C$1&amp;"'!BG:BG"),MATCH($A9,INDIRECT("'"&amp;C$1&amp;"'!BF:BF"),0)+1),"")</f>
        <v/>
      </c>
      <c r="D9" s="37" t="str" cm="1">
        <f t="array" aca="1" ref="D9" ca="1">IFERROR(INDEX(INDIRECT("'"&amp;D$1&amp;"'!BG:BG"),MATCH($A9,INDIRECT("'"&amp;D$1&amp;"'!BF:BF"),0)+1),"")</f>
        <v/>
      </c>
      <c r="E9" s="37" cm="1">
        <f t="array" aca="1" ref="E9" ca="1">IFERROR(INDEX(INDIRECT("'"&amp;E$1&amp;"'!BG:BG"),MATCH($A9,INDIRECT("'"&amp;E$1&amp;"'!BF:BF"),0)+1),"")</f>
        <v>-3.8114709682433454E-2</v>
      </c>
      <c r="F9" s="37" t="str" cm="1">
        <f t="array" aca="1" ref="F9" ca="1">IFERROR(INDEX(INDIRECT("'"&amp;F$1&amp;"'!BG:BG"),MATCH($A9,INDIRECT("'"&amp;F$1&amp;"'!BF:BF"),0)+1),"")</f>
        <v/>
      </c>
      <c r="G9" s="37" t="str" cm="1">
        <f t="array" aca="1" ref="G9" ca="1">IFERROR(INDEX(INDIRECT("'"&amp;G$1&amp;"'!BG:BG"),MATCH($A9,INDIRECT("'"&amp;G$1&amp;"'!BF:BF"),0)+1),"")</f>
        <v/>
      </c>
      <c r="H9" s="37" t="str" cm="1">
        <f t="array" aca="1" ref="H9" ca="1">IFERROR(INDEX(INDIRECT("'"&amp;H$1&amp;"'!BG:BG"),MATCH($A9,INDIRECT("'"&amp;H$1&amp;"'!BF:BF"),0)+1),"")</f>
        <v/>
      </c>
      <c r="J9" s="42">
        <f t="shared" si="1"/>
        <v>201708</v>
      </c>
      <c r="K9" s="37" t="str">
        <f ca="1">IF(B9="","",VLOOKUP($J9,regress!$B:$K,10,0))</f>
        <v/>
      </c>
      <c r="L9" s="37" t="str">
        <f ca="1">IF(C9="","",VLOOKUP($J9,regress!$B:$K,10,0))</f>
        <v/>
      </c>
      <c r="M9" s="37" t="str">
        <f ca="1">IF(D9="","",VLOOKUP($J9,regress!$B:$K,10,0))</f>
        <v/>
      </c>
      <c r="N9" s="37">
        <f ca="1">IF(E9="","",VLOOKUP($J9,regress!$B:$K,10,0))</f>
        <v>-4.5180097868488416E-2</v>
      </c>
      <c r="O9" s="37" t="str">
        <f ca="1">IF(F9="","",VLOOKUP($J9,regress!$U:$AD,10,0))</f>
        <v/>
      </c>
      <c r="P9" s="37" t="str">
        <f ca="1">IF(G9="","",VLOOKUP($J9,regress!$AM:$AV,10,0))</f>
        <v/>
      </c>
      <c r="Q9" s="37" t="str">
        <f ca="1">IF(H9="","",VLOOKUP($J9,regress!$BE:$BN,10,0))</f>
        <v/>
      </c>
      <c r="S9" s="42">
        <f t="shared" si="2"/>
        <v>201708</v>
      </c>
      <c r="T9" s="37" t="str">
        <f t="shared" ca="1" si="3"/>
        <v/>
      </c>
      <c r="U9" s="37" t="str">
        <f t="shared" ca="1" si="4"/>
        <v/>
      </c>
      <c r="V9" s="37" t="str">
        <f t="shared" ca="1" si="5"/>
        <v/>
      </c>
      <c r="W9" s="37">
        <f t="shared" ca="1" si="6"/>
        <v>7.0653881860549619E-3</v>
      </c>
      <c r="X9" s="37" t="str">
        <f t="shared" ca="1" si="7"/>
        <v/>
      </c>
      <c r="Y9" s="37" t="str">
        <f t="shared" ca="1" si="8"/>
        <v/>
      </c>
      <c r="Z9" s="37" t="str">
        <f t="shared" ca="1" si="9"/>
        <v/>
      </c>
    </row>
    <row r="10" spans="1:26">
      <c r="A10">
        <f t="shared" si="10"/>
        <v>201709</v>
      </c>
      <c r="B10" s="37" t="str" cm="1">
        <f t="array" aca="1" ref="B10" ca="1">IFERROR(INDEX(INDIRECT("'"&amp;B$1&amp;"'!BG:BG"),MATCH($A10,INDIRECT("'"&amp;B$1&amp;"'!BF:BF"),0)+1),"")</f>
        <v/>
      </c>
      <c r="C10" s="37" t="str" cm="1">
        <f t="array" aca="1" ref="C10" ca="1">IFERROR(INDEX(INDIRECT("'"&amp;C$1&amp;"'!BG:BG"),MATCH($A10,INDIRECT("'"&amp;C$1&amp;"'!BF:BF"),0)+1),"")</f>
        <v/>
      </c>
      <c r="D10" s="37" t="str" cm="1">
        <f t="array" aca="1" ref="D10" ca="1">IFERROR(INDEX(INDIRECT("'"&amp;D$1&amp;"'!BG:BG"),MATCH($A10,INDIRECT("'"&amp;D$1&amp;"'!BF:BF"),0)+1),"")</f>
        <v/>
      </c>
      <c r="E10" s="37" cm="1">
        <f t="array" aca="1" ref="E10" ca="1">IFERROR(INDEX(INDIRECT("'"&amp;E$1&amp;"'!BG:BG"),MATCH($A10,INDIRECT("'"&amp;E$1&amp;"'!BF:BF"),0)+1),"")</f>
        <v>-0.11579340071806896</v>
      </c>
      <c r="F10" s="37" t="str" cm="1">
        <f t="array" aca="1" ref="F10" ca="1">IFERROR(INDEX(INDIRECT("'"&amp;F$1&amp;"'!BG:BG"),MATCH($A10,INDIRECT("'"&amp;F$1&amp;"'!BF:BF"),0)+1),"")</f>
        <v/>
      </c>
      <c r="G10" s="37" t="str" cm="1">
        <f t="array" aca="1" ref="G10" ca="1">IFERROR(INDEX(INDIRECT("'"&amp;G$1&amp;"'!BG:BG"),MATCH($A10,INDIRECT("'"&amp;G$1&amp;"'!BF:BF"),0)+1),"")</f>
        <v/>
      </c>
      <c r="H10" s="37" t="str" cm="1">
        <f t="array" aca="1" ref="H10" ca="1">IFERROR(INDEX(INDIRECT("'"&amp;H$1&amp;"'!BG:BG"),MATCH($A10,INDIRECT("'"&amp;H$1&amp;"'!BF:BF"),0)+1),"")</f>
        <v/>
      </c>
      <c r="J10" s="42">
        <f t="shared" si="1"/>
        <v>201709</v>
      </c>
      <c r="K10" s="37" t="str">
        <f ca="1">IF(B10="","",VLOOKUP($J10,regress!$B:$K,10,0))</f>
        <v/>
      </c>
      <c r="L10" s="37" t="str">
        <f ca="1">IF(C10="","",VLOOKUP($J10,regress!$B:$K,10,0))</f>
        <v/>
      </c>
      <c r="M10" s="37" t="str">
        <f ca="1">IF(D10="","",VLOOKUP($J10,regress!$B:$K,10,0))</f>
        <v/>
      </c>
      <c r="N10" s="37">
        <f ca="1">IF(E10="","",VLOOKUP($J10,regress!$B:$K,10,0))</f>
        <v>1.3332223595291078E-2</v>
      </c>
      <c r="O10" s="37" t="str">
        <f ca="1">IF(F10="","",VLOOKUP($J10,regress!$U:$AD,10,0))</f>
        <v/>
      </c>
      <c r="P10" s="37" t="str">
        <f ca="1">IF(G10="","",VLOOKUP($J10,regress!$AM:$AV,10,0))</f>
        <v/>
      </c>
      <c r="Q10" s="37" t="str">
        <f ca="1">IF(H10="","",VLOOKUP($J10,regress!$BE:$BN,10,0))</f>
        <v/>
      </c>
      <c r="S10" s="42">
        <f t="shared" si="2"/>
        <v>201709</v>
      </c>
      <c r="T10" s="37" t="str">
        <f t="shared" ca="1" si="3"/>
        <v/>
      </c>
      <c r="U10" s="37" t="str">
        <f t="shared" ca="1" si="4"/>
        <v/>
      </c>
      <c r="V10" s="37" t="str">
        <f t="shared" ca="1" si="5"/>
        <v/>
      </c>
      <c r="W10" s="37">
        <f t="shared" ca="1" si="6"/>
        <v>0.12912562431336003</v>
      </c>
      <c r="X10" s="37" t="str">
        <f t="shared" ca="1" si="7"/>
        <v/>
      </c>
      <c r="Y10" s="37" t="str">
        <f t="shared" ca="1" si="8"/>
        <v/>
      </c>
      <c r="Z10" s="37" t="str">
        <f t="shared" ca="1" si="9"/>
        <v/>
      </c>
    </row>
    <row r="11" spans="1:26">
      <c r="A11">
        <f t="shared" si="10"/>
        <v>201710</v>
      </c>
      <c r="B11" s="37" t="str" cm="1">
        <f t="array" aca="1" ref="B11" ca="1">IFERROR(INDEX(INDIRECT("'"&amp;B$1&amp;"'!BG:BG"),MATCH($A11,INDIRECT("'"&amp;B$1&amp;"'!BF:BF"),0)+1),"")</f>
        <v/>
      </c>
      <c r="C11" s="37" t="str" cm="1">
        <f t="array" aca="1" ref="C11" ca="1">IFERROR(INDEX(INDIRECT("'"&amp;C$1&amp;"'!BG:BG"),MATCH($A11,INDIRECT("'"&amp;C$1&amp;"'!BF:BF"),0)+1),"")</f>
        <v/>
      </c>
      <c r="D11" s="37" t="str" cm="1">
        <f t="array" aca="1" ref="D11" ca="1">IFERROR(INDEX(INDIRECT("'"&amp;D$1&amp;"'!BG:BG"),MATCH($A11,INDIRECT("'"&amp;D$1&amp;"'!BF:BF"),0)+1),"")</f>
        <v/>
      </c>
      <c r="E11" s="37" cm="1">
        <f t="array" aca="1" ref="E11" ca="1">IFERROR(INDEX(INDIRECT("'"&amp;E$1&amp;"'!BG:BG"),MATCH($A11,INDIRECT("'"&amp;E$1&amp;"'!BF:BF"),0)+1),"")</f>
        <v>-0.13007645190403758</v>
      </c>
      <c r="F11" s="37" t="str" cm="1">
        <f t="array" aca="1" ref="F11" ca="1">IFERROR(INDEX(INDIRECT("'"&amp;F$1&amp;"'!BG:BG"),MATCH($A11,INDIRECT("'"&amp;F$1&amp;"'!BF:BF"),0)+1),"")</f>
        <v/>
      </c>
      <c r="G11" s="37" t="str" cm="1">
        <f t="array" aca="1" ref="G11" ca="1">IFERROR(INDEX(INDIRECT("'"&amp;G$1&amp;"'!BG:BG"),MATCH($A11,INDIRECT("'"&amp;G$1&amp;"'!BF:BF"),0)+1),"")</f>
        <v/>
      </c>
      <c r="H11" s="37" t="str" cm="1">
        <f t="array" aca="1" ref="H11" ca="1">IFERROR(INDEX(INDIRECT("'"&amp;H$1&amp;"'!BG:BG"),MATCH($A11,INDIRECT("'"&amp;H$1&amp;"'!BF:BF"),0)+1),"")</f>
        <v/>
      </c>
      <c r="J11" s="42">
        <f t="shared" si="1"/>
        <v>201710</v>
      </c>
      <c r="K11" s="37" t="str">
        <f ca="1">IF(B11="","",VLOOKUP($J11,regress!$B:$K,10,0))</f>
        <v/>
      </c>
      <c r="L11" s="37" t="str">
        <f ca="1">IF(C11="","",VLOOKUP($J11,regress!$B:$K,10,0))</f>
        <v/>
      </c>
      <c r="M11" s="37" t="str">
        <f ca="1">IF(D11="","",VLOOKUP($J11,regress!$B:$K,10,0))</f>
        <v/>
      </c>
      <c r="N11" s="37">
        <f ca="1">IF(E11="","",VLOOKUP($J11,regress!$B:$K,10,0))</f>
        <v>1.4037651802162758E-2</v>
      </c>
      <c r="O11" s="37" t="str">
        <f ca="1">IF(F11="","",VLOOKUP($J11,regress!$U:$AD,10,0))</f>
        <v/>
      </c>
      <c r="P11" s="37" t="str">
        <f ca="1">IF(G11="","",VLOOKUP($J11,regress!$AM:$AV,10,0))</f>
        <v/>
      </c>
      <c r="Q11" s="37" t="str">
        <f ca="1">IF(H11="","",VLOOKUP($J11,regress!$BE:$BN,10,0))</f>
        <v/>
      </c>
      <c r="S11" s="42">
        <f t="shared" si="2"/>
        <v>201710</v>
      </c>
      <c r="T11" s="37" t="str">
        <f t="shared" ca="1" si="3"/>
        <v/>
      </c>
      <c r="U11" s="37" t="str">
        <f t="shared" ca="1" si="4"/>
        <v/>
      </c>
      <c r="V11" s="37" t="str">
        <f t="shared" ca="1" si="5"/>
        <v/>
      </c>
      <c r="W11" s="37">
        <f t="shared" ca="1" si="6"/>
        <v>0.14411410370620034</v>
      </c>
      <c r="X11" s="37" t="str">
        <f t="shared" ca="1" si="7"/>
        <v/>
      </c>
      <c r="Y11" s="37" t="str">
        <f t="shared" ca="1" si="8"/>
        <v/>
      </c>
      <c r="Z11" s="37" t="str">
        <f t="shared" ca="1" si="9"/>
        <v/>
      </c>
    </row>
    <row r="12" spans="1:26">
      <c r="A12">
        <f t="shared" si="10"/>
        <v>201711</v>
      </c>
      <c r="B12" s="37" t="str" cm="1">
        <f t="array" aca="1" ref="B12" ca="1">IFERROR(INDEX(INDIRECT("'"&amp;B$1&amp;"'!BG:BG"),MATCH($A12,INDIRECT("'"&amp;B$1&amp;"'!BF:BF"),0)+1),"")</f>
        <v/>
      </c>
      <c r="C12" s="37" t="str" cm="1">
        <f t="array" aca="1" ref="C12" ca="1">IFERROR(INDEX(INDIRECT("'"&amp;C$1&amp;"'!BG:BG"),MATCH($A12,INDIRECT("'"&amp;C$1&amp;"'!BF:BF"),0)+1),"")</f>
        <v/>
      </c>
      <c r="D12" s="37" t="str" cm="1">
        <f t="array" aca="1" ref="D12" ca="1">IFERROR(INDEX(INDIRECT("'"&amp;D$1&amp;"'!BG:BG"),MATCH($A12,INDIRECT("'"&amp;D$1&amp;"'!BF:BF"),0)+1),"")</f>
        <v/>
      </c>
      <c r="E12" s="37" cm="1">
        <f t="array" aca="1" ref="E12" ca="1">IFERROR(INDEX(INDIRECT("'"&amp;E$1&amp;"'!BG:BG"),MATCH($A12,INDIRECT("'"&amp;E$1&amp;"'!BF:BF"),0)+1),"")</f>
        <v>-1.188886945498868E-2</v>
      </c>
      <c r="F12" s="37" t="str" cm="1">
        <f t="array" aca="1" ref="F12" ca="1">IFERROR(INDEX(INDIRECT("'"&amp;F$1&amp;"'!BG:BG"),MATCH($A12,INDIRECT("'"&amp;F$1&amp;"'!BF:BF"),0)+1),"")</f>
        <v/>
      </c>
      <c r="G12" s="37" t="str" cm="1">
        <f t="array" aca="1" ref="G12" ca="1">IFERROR(INDEX(INDIRECT("'"&amp;G$1&amp;"'!BG:BG"),MATCH($A12,INDIRECT("'"&amp;G$1&amp;"'!BF:BF"),0)+1),"")</f>
        <v/>
      </c>
      <c r="H12" s="37" t="str" cm="1">
        <f t="array" aca="1" ref="H12" ca="1">IFERROR(INDEX(INDIRECT("'"&amp;H$1&amp;"'!BG:BG"),MATCH($A12,INDIRECT("'"&amp;H$1&amp;"'!BF:BF"),0)+1),"")</f>
        <v/>
      </c>
      <c r="J12" s="42">
        <f t="shared" si="1"/>
        <v>201711</v>
      </c>
      <c r="K12" s="37" t="str">
        <f ca="1">IF(B12="","",VLOOKUP($J12,regress!$B:$K,10,0))</f>
        <v/>
      </c>
      <c r="L12" s="37" t="str">
        <f ca="1">IF(C12="","",VLOOKUP($J12,regress!$B:$K,10,0))</f>
        <v/>
      </c>
      <c r="M12" s="37" t="str">
        <f ca="1">IF(D12="","",VLOOKUP($J12,regress!$B:$K,10,0))</f>
        <v/>
      </c>
      <c r="N12" s="37">
        <f ca="1">IF(E12="","",VLOOKUP($J12,regress!$B:$K,10,0))</f>
        <v>2.8239290507839993E-2</v>
      </c>
      <c r="O12" s="37" t="str">
        <f ca="1">IF(F12="","",VLOOKUP($J12,regress!$U:$AD,10,0))</f>
        <v/>
      </c>
      <c r="P12" s="37" t="str">
        <f ca="1">IF(G12="","",VLOOKUP($J12,regress!$AM:$AV,10,0))</f>
        <v/>
      </c>
      <c r="Q12" s="37" t="str">
        <f ca="1">IF(H12="","",VLOOKUP($J12,regress!$BE:$BN,10,0))</f>
        <v/>
      </c>
      <c r="S12" s="42">
        <f t="shared" si="2"/>
        <v>201711</v>
      </c>
      <c r="T12" s="37" t="str">
        <f t="shared" ca="1" si="3"/>
        <v/>
      </c>
      <c r="U12" s="37" t="str">
        <f t="shared" ca="1" si="4"/>
        <v/>
      </c>
      <c r="V12" s="37" t="str">
        <f t="shared" ca="1" si="5"/>
        <v/>
      </c>
      <c r="W12" s="37">
        <f t="shared" ca="1" si="6"/>
        <v>4.0128159962828674E-2</v>
      </c>
      <c r="X12" s="37" t="str">
        <f t="shared" ca="1" si="7"/>
        <v/>
      </c>
      <c r="Y12" s="37" t="str">
        <f t="shared" ca="1" si="8"/>
        <v/>
      </c>
      <c r="Z12" s="37" t="str">
        <f t="shared" ca="1" si="9"/>
        <v/>
      </c>
    </row>
    <row r="13" spans="1:26">
      <c r="A13">
        <f t="shared" si="10"/>
        <v>201712</v>
      </c>
      <c r="B13" s="37" t="str" cm="1">
        <f t="array" aca="1" ref="B13" ca="1">IFERROR(INDEX(INDIRECT("'"&amp;B$1&amp;"'!BG:BG"),MATCH($A13,INDIRECT("'"&amp;B$1&amp;"'!BF:BF"),0)+1),"")</f>
        <v/>
      </c>
      <c r="C13" s="37" t="str" cm="1">
        <f t="array" aca="1" ref="C13" ca="1">IFERROR(INDEX(INDIRECT("'"&amp;C$1&amp;"'!BG:BG"),MATCH($A13,INDIRECT("'"&amp;C$1&amp;"'!BF:BF"),0)+1),"")</f>
        <v/>
      </c>
      <c r="D13" s="37" t="str" cm="1">
        <f t="array" aca="1" ref="D13" ca="1">IFERROR(INDEX(INDIRECT("'"&amp;D$1&amp;"'!BG:BG"),MATCH($A13,INDIRECT("'"&amp;D$1&amp;"'!BF:BF"),0)+1),"")</f>
        <v/>
      </c>
      <c r="E13" s="37" cm="1">
        <f t="array" aca="1" ref="E13" ca="1">IFERROR(INDEX(INDIRECT("'"&amp;E$1&amp;"'!BG:BG"),MATCH($A13,INDIRECT("'"&amp;E$1&amp;"'!BF:BF"),0)+1),"")</f>
        <v>3.7002531531975733E-2</v>
      </c>
      <c r="F13" s="37" t="str" cm="1">
        <f t="array" aca="1" ref="F13" ca="1">IFERROR(INDEX(INDIRECT("'"&amp;F$1&amp;"'!BG:BG"),MATCH($A13,INDIRECT("'"&amp;F$1&amp;"'!BF:BF"),0)+1),"")</f>
        <v/>
      </c>
      <c r="G13" s="37" t="str" cm="1">
        <f t="array" aca="1" ref="G13" ca="1">IFERROR(INDEX(INDIRECT("'"&amp;G$1&amp;"'!BG:BG"),MATCH($A13,INDIRECT("'"&amp;G$1&amp;"'!BF:BF"),0)+1),"")</f>
        <v/>
      </c>
      <c r="H13" s="37" t="str" cm="1">
        <f t="array" aca="1" ref="H13" ca="1">IFERROR(INDEX(INDIRECT("'"&amp;H$1&amp;"'!BG:BG"),MATCH($A13,INDIRECT("'"&amp;H$1&amp;"'!BF:BF"),0)+1),"")</f>
        <v/>
      </c>
      <c r="J13" s="42">
        <f t="shared" si="1"/>
        <v>201712</v>
      </c>
      <c r="K13" s="37" t="str">
        <f ca="1">IF(B13="","",VLOOKUP($J13,regress!$B:$K,10,0))</f>
        <v/>
      </c>
      <c r="L13" s="37" t="str">
        <f ca="1">IF(C13="","",VLOOKUP($J13,regress!$B:$K,10,0))</f>
        <v/>
      </c>
      <c r="M13" s="37" t="str">
        <f ca="1">IF(D13="","",VLOOKUP($J13,regress!$B:$K,10,0))</f>
        <v/>
      </c>
      <c r="N13" s="37">
        <f ca="1">IF(E13="","",VLOOKUP($J13,regress!$B:$K,10,0))</f>
        <v>7.2579334893203909E-3</v>
      </c>
      <c r="O13" s="37" t="str">
        <f ca="1">IF(F13="","",VLOOKUP($J13,regress!$U:$AD,10,0))</f>
        <v/>
      </c>
      <c r="P13" s="37" t="str">
        <f ca="1">IF(G13="","",VLOOKUP($J13,regress!$AM:$AV,10,0))</f>
        <v/>
      </c>
      <c r="Q13" s="37" t="str">
        <f ca="1">IF(H13="","",VLOOKUP($J13,regress!$BE:$BN,10,0))</f>
        <v/>
      </c>
      <c r="S13" s="42">
        <f t="shared" si="2"/>
        <v>201712</v>
      </c>
      <c r="T13" s="37" t="str">
        <f t="shared" ca="1" si="3"/>
        <v/>
      </c>
      <c r="U13" s="37" t="str">
        <f t="shared" ca="1" si="4"/>
        <v/>
      </c>
      <c r="V13" s="37" t="str">
        <f t="shared" ca="1" si="5"/>
        <v/>
      </c>
      <c r="W13" s="37">
        <f t="shared" ca="1" si="6"/>
        <v>2.9744598042655342E-2</v>
      </c>
      <c r="X13" s="37" t="str">
        <f t="shared" ca="1" si="7"/>
        <v/>
      </c>
      <c r="Y13" s="37" t="str">
        <f t="shared" ca="1" si="8"/>
        <v/>
      </c>
      <c r="Z13" s="37" t="str">
        <f t="shared" ca="1" si="9"/>
        <v/>
      </c>
    </row>
    <row r="14" spans="1:26">
      <c r="A14">
        <f t="shared" si="10"/>
        <v>201801</v>
      </c>
      <c r="B14" s="37" t="str" cm="1">
        <f t="array" aca="1" ref="B14" ca="1">IFERROR(INDEX(INDIRECT("'"&amp;B$1&amp;"'!BG:BG"),MATCH($A14,INDIRECT("'"&amp;B$1&amp;"'!BF:BF"),0)+1),"")</f>
        <v/>
      </c>
      <c r="C14" s="37" t="str" cm="1">
        <f t="array" aca="1" ref="C14" ca="1">IFERROR(INDEX(INDIRECT("'"&amp;C$1&amp;"'!BG:BG"),MATCH($A14,INDIRECT("'"&amp;C$1&amp;"'!BF:BF"),0)+1),"")</f>
        <v/>
      </c>
      <c r="D14" s="37" t="str" cm="1">
        <f t="array" aca="1" ref="D14" ca="1">IFERROR(INDEX(INDIRECT("'"&amp;D$1&amp;"'!BG:BG"),MATCH($A14,INDIRECT("'"&amp;D$1&amp;"'!BF:BF"),0)+1),"")</f>
        <v/>
      </c>
      <c r="E14" s="37" cm="1">
        <f t="array" aca="1" ref="E14" ca="1">IFERROR(INDEX(INDIRECT("'"&amp;E$1&amp;"'!BG:BG"),MATCH($A14,INDIRECT("'"&amp;E$1&amp;"'!BF:BF"),0)+1),"")</f>
        <v>-7.3776106919910947E-2</v>
      </c>
      <c r="F14" s="37" t="str" cm="1">
        <f t="array" aca="1" ref="F14" ca="1">IFERROR(INDEX(INDIRECT("'"&amp;F$1&amp;"'!BG:BG"),MATCH($A14,INDIRECT("'"&amp;F$1&amp;"'!BF:BF"),0)+1),"")</f>
        <v/>
      </c>
      <c r="G14" s="37" t="str" cm="1">
        <f t="array" aca="1" ref="G14" ca="1">IFERROR(INDEX(INDIRECT("'"&amp;G$1&amp;"'!BG:BG"),MATCH($A14,INDIRECT("'"&amp;G$1&amp;"'!BF:BF"),0)+1),"")</f>
        <v/>
      </c>
      <c r="H14" s="37" t="str" cm="1">
        <f t="array" aca="1" ref="H14" ca="1">IFERROR(INDEX(INDIRECT("'"&amp;H$1&amp;"'!BG:BG"),MATCH($A14,INDIRECT("'"&amp;H$1&amp;"'!BF:BF"),0)+1),"")</f>
        <v/>
      </c>
      <c r="J14" s="42">
        <f t="shared" si="1"/>
        <v>201801</v>
      </c>
      <c r="K14" s="37" t="str">
        <f ca="1">IF(B14="","",VLOOKUP($J14,regress!$B:$K,10,0))</f>
        <v/>
      </c>
      <c r="L14" s="37" t="str">
        <f ca="1">IF(C14="","",VLOOKUP($J14,regress!$B:$K,10,0))</f>
        <v/>
      </c>
      <c r="M14" s="37" t="str">
        <f ca="1">IF(D14="","",VLOOKUP($J14,regress!$B:$K,10,0))</f>
        <v/>
      </c>
      <c r="N14" s="37">
        <f ca="1">IF(E14="","",VLOOKUP($J14,regress!$B:$K,10,0))</f>
        <v>5.5764460508297448E-2</v>
      </c>
      <c r="O14" s="37" t="str">
        <f ca="1">IF(F14="","",VLOOKUP($J14,regress!$U:$AD,10,0))</f>
        <v/>
      </c>
      <c r="P14" s="37" t="str">
        <f ca="1">IF(G14="","",VLOOKUP($J14,regress!$AM:$AV,10,0))</f>
        <v/>
      </c>
      <c r="Q14" s="37" t="str">
        <f ca="1">IF(H14="","",VLOOKUP($J14,regress!$BE:$BN,10,0))</f>
        <v/>
      </c>
      <c r="S14" s="42">
        <f t="shared" si="2"/>
        <v>201801</v>
      </c>
      <c r="T14" s="37" t="str">
        <f t="shared" ca="1" si="3"/>
        <v/>
      </c>
      <c r="U14" s="37" t="str">
        <f t="shared" ca="1" si="4"/>
        <v/>
      </c>
      <c r="V14" s="37" t="str">
        <f t="shared" ca="1" si="5"/>
        <v/>
      </c>
      <c r="W14" s="37">
        <f t="shared" ca="1" si="6"/>
        <v>0.12954056742820841</v>
      </c>
      <c r="X14" s="37" t="str">
        <f t="shared" ca="1" si="7"/>
        <v/>
      </c>
      <c r="Y14" s="37" t="str">
        <f t="shared" ca="1" si="8"/>
        <v/>
      </c>
      <c r="Z14" s="37" t="str">
        <f t="shared" ca="1" si="9"/>
        <v/>
      </c>
    </row>
    <row r="15" spans="1:26">
      <c r="A15">
        <f t="shared" si="10"/>
        <v>201802</v>
      </c>
      <c r="B15" s="37" t="str" cm="1">
        <f t="array" aca="1" ref="B15" ca="1">IFERROR(INDEX(INDIRECT("'"&amp;B$1&amp;"'!BG:BG"),MATCH($A15,INDIRECT("'"&amp;B$1&amp;"'!BF:BF"),0)+1),"")</f>
        <v/>
      </c>
      <c r="C15" s="37" t="str" cm="1">
        <f t="array" aca="1" ref="C15" ca="1">IFERROR(INDEX(INDIRECT("'"&amp;C$1&amp;"'!BG:BG"),MATCH($A15,INDIRECT("'"&amp;C$1&amp;"'!BF:BF"),0)+1),"")</f>
        <v/>
      </c>
      <c r="D15" s="37" t="str" cm="1">
        <f t="array" aca="1" ref="D15" ca="1">IFERROR(INDEX(INDIRECT("'"&amp;D$1&amp;"'!BG:BG"),MATCH($A15,INDIRECT("'"&amp;D$1&amp;"'!BF:BF"),0)+1),"")</f>
        <v/>
      </c>
      <c r="E15" s="37" cm="1">
        <f t="array" aca="1" ref="E15" ca="1">IFERROR(INDEX(INDIRECT("'"&amp;E$1&amp;"'!BG:BG"),MATCH($A15,INDIRECT("'"&amp;E$1&amp;"'!BF:BF"),0)+1),"")</f>
        <v>-0.25051565786358987</v>
      </c>
      <c r="F15" s="37" cm="1">
        <f t="array" aca="1" ref="F15" ca="1">IFERROR(INDEX(INDIRECT("'"&amp;F$1&amp;"'!BG:BG"),MATCH($A15,INDIRECT("'"&amp;F$1&amp;"'!BF:BF"),0)+1),"")</f>
        <v>9.1334645864039471E-2</v>
      </c>
      <c r="G15" s="37" cm="1">
        <f t="array" aca="1" ref="G15" ca="1">IFERROR(INDEX(INDIRECT("'"&amp;G$1&amp;"'!BG:BG"),MATCH($A15,INDIRECT("'"&amp;G$1&amp;"'!BF:BF"),0)+1),"")</f>
        <v>-2.0695339684397077E-2</v>
      </c>
      <c r="H15" s="37" t="str" cm="1">
        <f t="array" aca="1" ref="H15" ca="1">IFERROR(INDEX(INDIRECT("'"&amp;H$1&amp;"'!BG:BG"),MATCH($A15,INDIRECT("'"&amp;H$1&amp;"'!BF:BF"),0)+1),"")</f>
        <v/>
      </c>
      <c r="J15" s="42">
        <f t="shared" si="1"/>
        <v>201802</v>
      </c>
      <c r="K15" s="37" t="str">
        <f ca="1">IF(B15="","",VLOOKUP($J15,regress!$B:$K,10,0))</f>
        <v/>
      </c>
      <c r="L15" s="37" t="str">
        <f ca="1">IF(C15="","",VLOOKUP($J15,regress!$B:$K,10,0))</f>
        <v/>
      </c>
      <c r="M15" s="37" t="str">
        <f ca="1">IF(D15="","",VLOOKUP($J15,regress!$B:$K,10,0))</f>
        <v/>
      </c>
      <c r="N15" s="37">
        <f ca="1">IF(E15="","",VLOOKUP($J15,regress!$B:$K,10,0))</f>
        <v>-0.28414613341073724</v>
      </c>
      <c r="O15" s="37">
        <f ca="1">IF(F15="","",VLOOKUP($J15,regress!$U:$AD,10,0))</f>
        <v>-0.13710535132562895</v>
      </c>
      <c r="P15" s="37">
        <f ca="1">IF(G15="","",VLOOKUP($J15,regress!$AM:$AV,10,0))</f>
        <v>-4.6723012389269188E-2</v>
      </c>
      <c r="Q15" s="37" t="str">
        <f ca="1">IF(H15="","",VLOOKUP($J15,regress!$BE:$BN,10,0))</f>
        <v/>
      </c>
      <c r="S15" s="42">
        <f t="shared" si="2"/>
        <v>201802</v>
      </c>
      <c r="T15" s="37" t="str">
        <f t="shared" ca="1" si="3"/>
        <v/>
      </c>
      <c r="U15" s="37" t="str">
        <f t="shared" ca="1" si="4"/>
        <v/>
      </c>
      <c r="V15" s="37" t="str">
        <f t="shared" ca="1" si="5"/>
        <v/>
      </c>
      <c r="W15" s="37">
        <f t="shared" ca="1" si="6"/>
        <v>3.3630475547147376E-2</v>
      </c>
      <c r="X15" s="37">
        <f t="shared" ca="1" si="7"/>
        <v>0.22843999718966843</v>
      </c>
      <c r="Y15" s="37">
        <f t="shared" ca="1" si="8"/>
        <v>2.602767270487211E-2</v>
      </c>
      <c r="Z15" s="37" t="str">
        <f t="shared" ca="1" si="9"/>
        <v/>
      </c>
    </row>
    <row r="16" spans="1:26">
      <c r="A16">
        <f t="shared" si="10"/>
        <v>201803</v>
      </c>
      <c r="B16" s="37" t="str" cm="1">
        <f t="array" aca="1" ref="B16" ca="1">IFERROR(INDEX(INDIRECT("'"&amp;B$1&amp;"'!BG:BG"),MATCH($A16,INDIRECT("'"&amp;B$1&amp;"'!BF:BF"),0)+1),"")</f>
        <v/>
      </c>
      <c r="C16" s="37" t="str" cm="1">
        <f t="array" aca="1" ref="C16" ca="1">IFERROR(INDEX(INDIRECT("'"&amp;C$1&amp;"'!BG:BG"),MATCH($A16,INDIRECT("'"&amp;C$1&amp;"'!BF:BF"),0)+1),"")</f>
        <v/>
      </c>
      <c r="D16" s="37" t="str" cm="1">
        <f t="array" aca="1" ref="D16" ca="1">IFERROR(INDEX(INDIRECT("'"&amp;D$1&amp;"'!BG:BG"),MATCH($A16,INDIRECT("'"&amp;D$1&amp;"'!BF:BF"),0)+1),"")</f>
        <v/>
      </c>
      <c r="E16" s="37" cm="1">
        <f t="array" aca="1" ref="E16" ca="1">IFERROR(INDEX(INDIRECT("'"&amp;E$1&amp;"'!BG:BG"),MATCH($A16,INDIRECT("'"&amp;E$1&amp;"'!BF:BF"),0)+1),"")</f>
        <v>0.21747788982857569</v>
      </c>
      <c r="F16" s="37" cm="1">
        <f t="array" aca="1" ref="F16" ca="1">IFERROR(INDEX(INDIRECT("'"&amp;F$1&amp;"'!BG:BG"),MATCH($A16,INDIRECT("'"&amp;F$1&amp;"'!BF:BF"),0)+1),"")</f>
        <v>-0.23218794568045859</v>
      </c>
      <c r="G16" s="37" cm="1">
        <f t="array" aca="1" ref="G16" ca="1">IFERROR(INDEX(INDIRECT("'"&amp;G$1&amp;"'!BG:BG"),MATCH($A16,INDIRECT("'"&amp;G$1&amp;"'!BF:BF"),0)+1),"")</f>
        <v>7.2650920161871094E-2</v>
      </c>
      <c r="H16" s="37" t="str" cm="1">
        <f t="array" aca="1" ref="H16" ca="1">IFERROR(INDEX(INDIRECT("'"&amp;H$1&amp;"'!BG:BG"),MATCH($A16,INDIRECT("'"&amp;H$1&amp;"'!BF:BF"),0)+1),"")</f>
        <v/>
      </c>
      <c r="J16" s="42">
        <f t="shared" si="1"/>
        <v>201803</v>
      </c>
      <c r="K16" s="37" t="str">
        <f ca="1">IF(B16="","",VLOOKUP($J16,regress!$B:$K,10,0))</f>
        <v/>
      </c>
      <c r="L16" s="37" t="str">
        <f ca="1">IF(C16="","",VLOOKUP($J16,regress!$B:$K,10,0))</f>
        <v/>
      </c>
      <c r="M16" s="37" t="str">
        <f ca="1">IF(D16="","",VLOOKUP($J16,regress!$B:$K,10,0))</f>
        <v/>
      </c>
      <c r="N16" s="37">
        <f ca="1">IF(E16="","",VLOOKUP($J16,regress!$B:$K,10,0))</f>
        <v>-0.14349753868572951</v>
      </c>
      <c r="O16" s="37">
        <f ca="1">IF(F16="","",VLOOKUP($J16,regress!$U:$AD,10,0))</f>
        <v>-0.13925654422864853</v>
      </c>
      <c r="P16" s="37">
        <f ca="1">IF(G16="","",VLOOKUP($J16,regress!$AM:$AV,10,0))</f>
        <v>6.2623843494437531E-2</v>
      </c>
      <c r="Q16" s="37" t="str">
        <f ca="1">IF(H16="","",VLOOKUP($J16,regress!$BE:$BN,10,0))</f>
        <v/>
      </c>
      <c r="S16" s="42">
        <f t="shared" si="2"/>
        <v>201803</v>
      </c>
      <c r="T16" s="37" t="str">
        <f t="shared" ca="1" si="3"/>
        <v/>
      </c>
      <c r="U16" s="37" t="str">
        <f t="shared" ca="1" si="4"/>
        <v/>
      </c>
      <c r="V16" s="37" t="str">
        <f t="shared" ca="1" si="5"/>
        <v/>
      </c>
      <c r="W16" s="37">
        <f t="shared" ca="1" si="6"/>
        <v>0.3609754285143052</v>
      </c>
      <c r="X16" s="37">
        <f t="shared" ca="1" si="7"/>
        <v>9.2931401451810058E-2</v>
      </c>
      <c r="Y16" s="37">
        <f t="shared" ca="1" si="8"/>
        <v>1.0027076667433563E-2</v>
      </c>
      <c r="Z16" s="37" t="str">
        <f t="shared" ca="1" si="9"/>
        <v/>
      </c>
    </row>
    <row r="17" spans="1:26">
      <c r="A17">
        <f t="shared" si="10"/>
        <v>201804</v>
      </c>
      <c r="B17" s="37" t="str" cm="1">
        <f t="array" aca="1" ref="B17" ca="1">IFERROR(INDEX(INDIRECT("'"&amp;B$1&amp;"'!BG:BG"),MATCH($A17,INDIRECT("'"&amp;B$1&amp;"'!BF:BF"),0)+1),"")</f>
        <v/>
      </c>
      <c r="C17" s="37" t="str" cm="1">
        <f t="array" aca="1" ref="C17" ca="1">IFERROR(INDEX(INDIRECT("'"&amp;C$1&amp;"'!BG:BG"),MATCH($A17,INDIRECT("'"&amp;C$1&amp;"'!BF:BF"),0)+1),"")</f>
        <v/>
      </c>
      <c r="D17" s="37" t="str" cm="1">
        <f t="array" aca="1" ref="D17" ca="1">IFERROR(INDEX(INDIRECT("'"&amp;D$1&amp;"'!BG:BG"),MATCH($A17,INDIRECT("'"&amp;D$1&amp;"'!BF:BF"),0)+1),"")</f>
        <v/>
      </c>
      <c r="E17" s="37" cm="1">
        <f t="array" aca="1" ref="E17" ca="1">IFERROR(INDEX(INDIRECT("'"&amp;E$1&amp;"'!BG:BG"),MATCH($A17,INDIRECT("'"&amp;E$1&amp;"'!BF:BF"),0)+1),"")</f>
        <v>-0.19072176685588454</v>
      </c>
      <c r="F17" s="37" cm="1">
        <f t="array" aca="1" ref="F17" ca="1">IFERROR(INDEX(INDIRECT("'"&amp;F$1&amp;"'!BG:BG"),MATCH($A17,INDIRECT("'"&amp;F$1&amp;"'!BF:BF"),0)+1),"")</f>
        <v>3.4381486784306477E-2</v>
      </c>
      <c r="G17" s="37" cm="1">
        <f t="array" aca="1" ref="G17" ca="1">IFERROR(INDEX(INDIRECT("'"&amp;G$1&amp;"'!BG:BG"),MATCH($A17,INDIRECT("'"&amp;G$1&amp;"'!BF:BF"),0)+1),"")</f>
        <v>-1.6060274862121408E-2</v>
      </c>
      <c r="H17" s="37" t="str" cm="1">
        <f t="array" aca="1" ref="H17" ca="1">IFERROR(INDEX(INDIRECT("'"&amp;H$1&amp;"'!BG:BG"),MATCH($A17,INDIRECT("'"&amp;H$1&amp;"'!BF:BF"),0)+1),"")</f>
        <v/>
      </c>
      <c r="J17" s="42">
        <f t="shared" si="1"/>
        <v>201804</v>
      </c>
      <c r="K17" s="37" t="str">
        <f ca="1">IF(B17="","",VLOOKUP($J17,regress!$B:$K,10,0))</f>
        <v/>
      </c>
      <c r="L17" s="37" t="str">
        <f ca="1">IF(C17="","",VLOOKUP($J17,regress!$B:$K,10,0))</f>
        <v/>
      </c>
      <c r="M17" s="37" t="str">
        <f ca="1">IF(D17="","",VLOOKUP($J17,regress!$B:$K,10,0))</f>
        <v/>
      </c>
      <c r="N17" s="37">
        <f ca="1">IF(E17="","",VLOOKUP($J17,regress!$B:$K,10,0))</f>
        <v>-4.9058689684094298E-2</v>
      </c>
      <c r="O17" s="37">
        <f ca="1">IF(F17="","",VLOOKUP($J17,regress!$U:$AD,10,0))</f>
        <v>-9.0486335094367237E-2</v>
      </c>
      <c r="P17" s="37">
        <f ca="1">IF(G17="","",VLOOKUP($J17,regress!$AM:$AV,10,0))</f>
        <v>7.3355227179124849E-2</v>
      </c>
      <c r="Q17" s="37" t="str">
        <f ca="1">IF(H17="","",VLOOKUP($J17,regress!$BE:$BN,10,0))</f>
        <v/>
      </c>
      <c r="S17" s="42">
        <f t="shared" si="2"/>
        <v>201804</v>
      </c>
      <c r="T17" s="37" t="str">
        <f t="shared" ca="1" si="3"/>
        <v/>
      </c>
      <c r="U17" s="37" t="str">
        <f t="shared" ca="1" si="4"/>
        <v/>
      </c>
      <c r="V17" s="37" t="str">
        <f t="shared" ca="1" si="5"/>
        <v/>
      </c>
      <c r="W17" s="37">
        <f t="shared" ca="1" si="6"/>
        <v>0.14166307717179025</v>
      </c>
      <c r="X17" s="37">
        <f t="shared" ca="1" si="7"/>
        <v>0.12486782187867371</v>
      </c>
      <c r="Y17" s="37">
        <f t="shared" ca="1" si="8"/>
        <v>8.9415502041246264E-2</v>
      </c>
      <c r="Z17" s="37" t="str">
        <f t="shared" ca="1" si="9"/>
        <v/>
      </c>
    </row>
    <row r="18" spans="1:26">
      <c r="A18">
        <f>IF(RIGHT(A17,2)="12",(VALUE(LEFT(A17,4))+1)*100+1,A17+1)</f>
        <v>201805</v>
      </c>
      <c r="B18" s="37" t="str" cm="1">
        <f t="array" aca="1" ref="B18" ca="1">IFERROR(INDEX(INDIRECT("'"&amp;B$1&amp;"'!BG:BG"),MATCH($A18,INDIRECT("'"&amp;B$1&amp;"'!BF:BF"),0)+1),"")</f>
        <v/>
      </c>
      <c r="C18" s="37" t="str" cm="1">
        <f t="array" aca="1" ref="C18" ca="1">IFERROR(INDEX(INDIRECT("'"&amp;C$1&amp;"'!BG:BG"),MATCH($A18,INDIRECT("'"&amp;C$1&amp;"'!BF:BF"),0)+1),"")</f>
        <v/>
      </c>
      <c r="D18" s="37" t="str" cm="1">
        <f t="array" aca="1" ref="D18" ca="1">IFERROR(INDEX(INDIRECT("'"&amp;D$1&amp;"'!BG:BG"),MATCH($A18,INDIRECT("'"&amp;D$1&amp;"'!BF:BF"),0)+1),"")</f>
        <v/>
      </c>
      <c r="E18" s="37" cm="1">
        <f t="array" aca="1" ref="E18" ca="1">IFERROR(INDEX(INDIRECT("'"&amp;E$1&amp;"'!BG:BG"),MATCH($A18,INDIRECT("'"&amp;E$1&amp;"'!BF:BF"),0)+1),"")</f>
        <v>-6.6308252816770497E-2</v>
      </c>
      <c r="F18" s="37" cm="1">
        <f t="array" aca="1" ref="F18" ca="1">IFERROR(INDEX(INDIRECT("'"&amp;F$1&amp;"'!BG:BG"),MATCH($A18,INDIRECT("'"&amp;F$1&amp;"'!BF:BF"),0)+1),"")</f>
        <v>-0.13393548607586545</v>
      </c>
      <c r="G18" s="37" cm="1">
        <f t="array" aca="1" ref="G18" ca="1">IFERROR(INDEX(INDIRECT("'"&amp;G$1&amp;"'!BG:BG"),MATCH($A18,INDIRECT("'"&amp;G$1&amp;"'!BF:BF"),0)+1),"")</f>
        <v>6.5575962037767319E-2</v>
      </c>
      <c r="H18" s="37" t="str" cm="1">
        <f t="array" aca="1" ref="H18" ca="1">IFERROR(INDEX(INDIRECT("'"&amp;H$1&amp;"'!BG:BG"),MATCH($A18,INDIRECT("'"&amp;H$1&amp;"'!BF:BF"),0)+1),"")</f>
        <v/>
      </c>
      <c r="J18" s="42">
        <f t="shared" si="1"/>
        <v>201805</v>
      </c>
      <c r="K18" s="37" t="str">
        <f ca="1">IF(B18="","",VLOOKUP($J18,regress!$B:$K,10,0))</f>
        <v/>
      </c>
      <c r="L18" s="37" t="str">
        <f ca="1">IF(C18="","",VLOOKUP($J18,regress!$B:$K,10,0))</f>
        <v/>
      </c>
      <c r="M18" s="37" t="str">
        <f ca="1">IF(D18="","",VLOOKUP($J18,regress!$B:$K,10,0))</f>
        <v/>
      </c>
      <c r="N18" s="37">
        <f ca="1">IF(E18="","",VLOOKUP($J18,regress!$B:$K,10,0))</f>
        <v>1.0057984574709938E-3</v>
      </c>
      <c r="O18" s="37">
        <f ca="1">IF(F18="","",VLOOKUP($J18,regress!$U:$AD,10,0))</f>
        <v>-6.1246889194578796E-2</v>
      </c>
      <c r="P18" s="37">
        <f ca="1">IF(G18="","",VLOOKUP($J18,regress!$AM:$AV,10,0))</f>
        <v>0.10002138760134982</v>
      </c>
      <c r="Q18" s="37" t="str">
        <f ca="1">IF(H18="","",VLOOKUP($J18,regress!$BE:$BN,10,0))</f>
        <v/>
      </c>
      <c r="S18" s="42">
        <f t="shared" si="2"/>
        <v>201805</v>
      </c>
      <c r="T18" s="37" t="str">
        <f t="shared" ca="1" si="3"/>
        <v/>
      </c>
      <c r="U18" s="37" t="str">
        <f t="shared" ca="1" si="4"/>
        <v/>
      </c>
      <c r="V18" s="37" t="str">
        <f t="shared" ca="1" si="5"/>
        <v/>
      </c>
      <c r="W18" s="37">
        <f t="shared" ca="1" si="6"/>
        <v>6.731405127424149E-2</v>
      </c>
      <c r="X18" s="37">
        <f t="shared" ca="1" si="7"/>
        <v>7.2688596881286649E-2</v>
      </c>
      <c r="Y18" s="37">
        <f t="shared" ca="1" si="8"/>
        <v>3.4445425563582502E-2</v>
      </c>
      <c r="Z18" s="37" t="str">
        <f t="shared" ca="1" si="9"/>
        <v/>
      </c>
    </row>
    <row r="19" spans="1:26">
      <c r="A19">
        <f t="shared" si="10"/>
        <v>201806</v>
      </c>
      <c r="B19" s="37" t="str" cm="1">
        <f t="array" aca="1" ref="B19" ca="1">IFERROR(INDEX(INDIRECT("'"&amp;B$1&amp;"'!BG:BG"),MATCH($A19,INDIRECT("'"&amp;B$1&amp;"'!BF:BF"),0)+1),"")</f>
        <v/>
      </c>
      <c r="C19" s="37" t="str" cm="1">
        <f t="array" aca="1" ref="C19" ca="1">IFERROR(INDEX(INDIRECT("'"&amp;C$1&amp;"'!BG:BG"),MATCH($A19,INDIRECT("'"&amp;C$1&amp;"'!BF:BF"),0)+1),"")</f>
        <v/>
      </c>
      <c r="D19" s="37" t="str" cm="1">
        <f t="array" aca="1" ref="D19" ca="1">IFERROR(INDEX(INDIRECT("'"&amp;D$1&amp;"'!BG:BG"),MATCH($A19,INDIRECT("'"&amp;D$1&amp;"'!BF:BF"),0)+1),"")</f>
        <v/>
      </c>
      <c r="E19" s="37" cm="1">
        <f t="array" aca="1" ref="E19" ca="1">IFERROR(INDEX(INDIRECT("'"&amp;E$1&amp;"'!BG:BG"),MATCH($A19,INDIRECT("'"&amp;E$1&amp;"'!BF:BF"),0)+1),"")</f>
        <v>1.9475218060984227E-2</v>
      </c>
      <c r="F19" s="37" cm="1">
        <f t="array" aca="1" ref="F19" ca="1">IFERROR(INDEX(INDIRECT("'"&amp;F$1&amp;"'!BG:BG"),MATCH($A19,INDIRECT("'"&amp;F$1&amp;"'!BF:BF"),0)+1),"")</f>
        <v>-0.16801468919315046</v>
      </c>
      <c r="G19" s="37" cm="1">
        <f t="array" aca="1" ref="G19" ca="1">IFERROR(INDEX(INDIRECT("'"&amp;G$1&amp;"'!BG:BG"),MATCH($A19,INDIRECT("'"&amp;G$1&amp;"'!BF:BF"),0)+1),"")</f>
        <v>8.7030603631834791E-2</v>
      </c>
      <c r="H19" s="37" t="str" cm="1">
        <f t="array" aca="1" ref="H19" ca="1">IFERROR(INDEX(INDIRECT("'"&amp;H$1&amp;"'!BG:BG"),MATCH($A19,INDIRECT("'"&amp;H$1&amp;"'!BF:BF"),0)+1),"")</f>
        <v/>
      </c>
      <c r="J19" s="42">
        <f t="shared" si="1"/>
        <v>201806</v>
      </c>
      <c r="K19" s="37" t="str">
        <f ca="1">IF(B19="","",VLOOKUP($J19,regress!$B:$K,10,0))</f>
        <v/>
      </c>
      <c r="L19" s="37" t="str">
        <f ca="1">IF(C19="","",VLOOKUP($J19,regress!$B:$K,10,0))</f>
        <v/>
      </c>
      <c r="M19" s="37" t="str">
        <f ca="1">IF(D19="","",VLOOKUP($J19,regress!$B:$K,10,0))</f>
        <v/>
      </c>
      <c r="N19" s="37">
        <f ca="1">IF(E19="","",VLOOKUP($J19,regress!$B:$K,10,0))</f>
        <v>-9.768547756491875E-3</v>
      </c>
      <c r="O19" s="37">
        <f ca="1">IF(F19="","",VLOOKUP($J19,regress!$U:$AD,10,0))</f>
        <v>-6.7144392751875268E-2</v>
      </c>
      <c r="P19" s="37">
        <f ca="1">IF(G19="","",VLOOKUP($J19,regress!$AM:$AV,10,0))</f>
        <v>9.4121192809511561E-2</v>
      </c>
      <c r="Q19" s="37" t="str">
        <f ca="1">IF(H19="","",VLOOKUP($J19,regress!$BE:$BN,10,0))</f>
        <v/>
      </c>
      <c r="S19" s="42">
        <f t="shared" si="2"/>
        <v>201806</v>
      </c>
      <c r="T19" s="37" t="str">
        <f t="shared" ca="1" si="3"/>
        <v/>
      </c>
      <c r="U19" s="37" t="str">
        <f t="shared" ca="1" si="4"/>
        <v/>
      </c>
      <c r="V19" s="37" t="str">
        <f t="shared" ca="1" si="5"/>
        <v/>
      </c>
      <c r="W19" s="37">
        <f t="shared" ca="1" si="6"/>
        <v>2.9243765817476102E-2</v>
      </c>
      <c r="X19" s="37">
        <f t="shared" ca="1" si="7"/>
        <v>0.1008702964412752</v>
      </c>
      <c r="Y19" s="37">
        <f t="shared" ca="1" si="8"/>
        <v>7.0905891776767704E-3</v>
      </c>
      <c r="Z19" s="37" t="str">
        <f t="shared" ca="1" si="9"/>
        <v/>
      </c>
    </row>
    <row r="20" spans="1:26">
      <c r="A20">
        <f t="shared" si="10"/>
        <v>201807</v>
      </c>
      <c r="B20" s="37" t="str" cm="1">
        <f t="array" aca="1" ref="B20" ca="1">IFERROR(INDEX(INDIRECT("'"&amp;B$1&amp;"'!BG:BG"),MATCH($A20,INDIRECT("'"&amp;B$1&amp;"'!BF:BF"),0)+1),"")</f>
        <v/>
      </c>
      <c r="C20" s="37" t="str" cm="1">
        <f t="array" aca="1" ref="C20" ca="1">IFERROR(INDEX(INDIRECT("'"&amp;C$1&amp;"'!BG:BG"),MATCH($A20,INDIRECT("'"&amp;C$1&amp;"'!BF:BF"),0)+1),"")</f>
        <v/>
      </c>
      <c r="D20" s="37" t="str" cm="1">
        <f t="array" aca="1" ref="D20" ca="1">IFERROR(INDEX(INDIRECT("'"&amp;D$1&amp;"'!BG:BG"),MATCH($A20,INDIRECT("'"&amp;D$1&amp;"'!BF:BF"),0)+1),"")</f>
        <v/>
      </c>
      <c r="E20" s="37" cm="1">
        <f t="array" aca="1" ref="E20" ca="1">IFERROR(INDEX(INDIRECT("'"&amp;E$1&amp;"'!BG:BG"),MATCH($A20,INDIRECT("'"&amp;E$1&amp;"'!BF:BF"),0)+1),"")</f>
        <v>-1.6365988796447385E-2</v>
      </c>
      <c r="F20" s="37" cm="1">
        <f t="array" aca="1" ref="F20" ca="1">IFERROR(INDEX(INDIRECT("'"&amp;F$1&amp;"'!BG:BG"),MATCH($A20,INDIRECT("'"&amp;F$1&amp;"'!BF:BF"),0)+1),"")</f>
        <v>-0.18729509298597233</v>
      </c>
      <c r="G20" s="37" cm="1">
        <f t="array" aca="1" ref="G20" ca="1">IFERROR(INDEX(INDIRECT("'"&amp;G$1&amp;"'!BG:BG"),MATCH($A20,INDIRECT("'"&amp;G$1&amp;"'!BF:BF"),0)+1),"")</f>
        <v>7.760943520202708E-2</v>
      </c>
      <c r="H20" s="37" t="str" cm="1">
        <f t="array" aca="1" ref="H20" ca="1">IFERROR(INDEX(INDIRECT("'"&amp;H$1&amp;"'!BG:BG"),MATCH($A20,INDIRECT("'"&amp;H$1&amp;"'!BF:BF"),0)+1),"")</f>
        <v/>
      </c>
      <c r="J20" s="42">
        <f t="shared" si="1"/>
        <v>201807</v>
      </c>
      <c r="K20" s="37" t="str">
        <f ca="1">IF(B20="","",VLOOKUP($J20,regress!$B:$K,10,0))</f>
        <v/>
      </c>
      <c r="L20" s="37" t="str">
        <f ca="1">IF(C20="","",VLOOKUP($J20,regress!$B:$K,10,0))</f>
        <v/>
      </c>
      <c r="M20" s="37" t="str">
        <f ca="1">IF(D20="","",VLOOKUP($J20,regress!$B:$K,10,0))</f>
        <v/>
      </c>
      <c r="N20" s="37">
        <f ca="1">IF(E20="","",VLOOKUP($J20,regress!$B:$K,10,0))</f>
        <v>-3.7522184558362051E-2</v>
      </c>
      <c r="O20" s="37">
        <f ca="1">IF(F20="","",VLOOKUP($J20,regress!$U:$AD,10,0))</f>
        <v>-5.1044598986422815E-2</v>
      </c>
      <c r="P20" s="37">
        <f ca="1">IF(G20="","",VLOOKUP($J20,regress!$AM:$AV,10,0))</f>
        <v>4.7165845595823749E-2</v>
      </c>
      <c r="Q20" s="37" t="str">
        <f ca="1">IF(H20="","",VLOOKUP($J20,regress!$BE:$BN,10,0))</f>
        <v/>
      </c>
      <c r="S20" s="42">
        <f t="shared" si="2"/>
        <v>201807</v>
      </c>
      <c r="T20" s="37" t="str">
        <f t="shared" ca="1" si="3"/>
        <v/>
      </c>
      <c r="U20" s="37" t="str">
        <f t="shared" ca="1" si="4"/>
        <v/>
      </c>
      <c r="V20" s="37" t="str">
        <f t="shared" ca="1" si="5"/>
        <v/>
      </c>
      <c r="W20" s="37">
        <f t="shared" ca="1" si="6"/>
        <v>2.1156195761914666E-2</v>
      </c>
      <c r="X20" s="37">
        <f t="shared" ca="1" si="7"/>
        <v>0.13625049399954953</v>
      </c>
      <c r="Y20" s="37">
        <f t="shared" ca="1" si="8"/>
        <v>3.0443589606203331E-2</v>
      </c>
      <c r="Z20" s="37" t="str">
        <f t="shared" ca="1" si="9"/>
        <v/>
      </c>
    </row>
    <row r="21" spans="1:26">
      <c r="A21">
        <f t="shared" si="10"/>
        <v>201808</v>
      </c>
      <c r="B21" s="37" t="str" cm="1">
        <f t="array" aca="1" ref="B21" ca="1">IFERROR(INDEX(INDIRECT("'"&amp;B$1&amp;"'!BG:BG"),MATCH($A21,INDIRECT("'"&amp;B$1&amp;"'!BF:BF"),0)+1),"")</f>
        <v/>
      </c>
      <c r="C21" s="37" t="str" cm="1">
        <f t="array" aca="1" ref="C21" ca="1">IFERROR(INDEX(INDIRECT("'"&amp;C$1&amp;"'!BG:BG"),MATCH($A21,INDIRECT("'"&amp;C$1&amp;"'!BF:BF"),0)+1),"")</f>
        <v/>
      </c>
      <c r="D21" s="37" t="str" cm="1">
        <f t="array" aca="1" ref="D21" ca="1">IFERROR(INDEX(INDIRECT("'"&amp;D$1&amp;"'!BG:BG"),MATCH($A21,INDIRECT("'"&amp;D$1&amp;"'!BF:BF"),0)+1),"")</f>
        <v/>
      </c>
      <c r="E21" s="37" cm="1">
        <f t="array" aca="1" ref="E21" ca="1">IFERROR(INDEX(INDIRECT("'"&amp;E$1&amp;"'!BG:BG"),MATCH($A21,INDIRECT("'"&amp;E$1&amp;"'!BF:BF"),0)+1),"")</f>
        <v>-0.29419573125457044</v>
      </c>
      <c r="F21" s="37" cm="1">
        <f t="array" aca="1" ref="F21" ca="1">IFERROR(INDEX(INDIRECT("'"&amp;F$1&amp;"'!BG:BG"),MATCH($A21,INDIRECT("'"&amp;F$1&amp;"'!BF:BF"),0)+1),"")</f>
        <v>3.9885891378548644E-2</v>
      </c>
      <c r="G21" s="37" cm="1">
        <f t="array" aca="1" ref="G21" ca="1">IFERROR(INDEX(INDIRECT("'"&amp;G$1&amp;"'!BG:BG"),MATCH($A21,INDIRECT("'"&amp;G$1&amp;"'!BF:BF"),0)+1),"")</f>
        <v>9.7347390218594052E-2</v>
      </c>
      <c r="H21" s="37" t="str" cm="1">
        <f t="array" aca="1" ref="H21" ca="1">IFERROR(INDEX(INDIRECT("'"&amp;H$1&amp;"'!BG:BG"),MATCH($A21,INDIRECT("'"&amp;H$1&amp;"'!BF:BF"),0)+1),"")</f>
        <v/>
      </c>
      <c r="J21" s="42">
        <f t="shared" si="1"/>
        <v>201808</v>
      </c>
      <c r="K21" s="37" t="str">
        <f ca="1">IF(B21="","",VLOOKUP($J21,regress!$B:$K,10,0))</f>
        <v/>
      </c>
      <c r="L21" s="37" t="str">
        <f ca="1">IF(C21="","",VLOOKUP($J21,regress!$B:$K,10,0))</f>
        <v/>
      </c>
      <c r="M21" s="37" t="str">
        <f ca="1">IF(D21="","",VLOOKUP($J21,regress!$B:$K,10,0))</f>
        <v/>
      </c>
      <c r="N21" s="37">
        <f ca="1">IF(E21="","",VLOOKUP($J21,regress!$B:$K,10,0))</f>
        <v>-1.4050763105902662E-2</v>
      </c>
      <c r="O21" s="37">
        <f ca="1">IF(F21="","",VLOOKUP($J21,regress!$U:$AD,10,0))</f>
        <v>-5.2656015204385107E-2</v>
      </c>
      <c r="P21" s="37">
        <f ca="1">IF(G21="","",VLOOKUP($J21,regress!$AM:$AV,10,0))</f>
        <v>6.5925219764210952E-2</v>
      </c>
      <c r="Q21" s="37" t="str">
        <f ca="1">IF(H21="","",VLOOKUP($J21,regress!$BE:$BN,10,0))</f>
        <v/>
      </c>
      <c r="S21" s="42">
        <f t="shared" si="2"/>
        <v>201808</v>
      </c>
      <c r="T21" s="37" t="str">
        <f t="shared" ca="1" si="3"/>
        <v/>
      </c>
      <c r="U21" s="37" t="str">
        <f t="shared" ca="1" si="4"/>
        <v/>
      </c>
      <c r="V21" s="37" t="str">
        <f t="shared" ca="1" si="5"/>
        <v/>
      </c>
      <c r="W21" s="37">
        <f t="shared" ca="1" si="6"/>
        <v>0.28014496814866779</v>
      </c>
      <c r="X21" s="37">
        <f t="shared" ca="1" si="7"/>
        <v>9.254190658293375E-2</v>
      </c>
      <c r="Y21" s="37">
        <f t="shared" ca="1" si="8"/>
        <v>3.14221704543831E-2</v>
      </c>
      <c r="Z21" s="37" t="str">
        <f t="shared" ca="1" si="9"/>
        <v/>
      </c>
    </row>
    <row r="22" spans="1:26">
      <c r="A22">
        <f t="shared" si="10"/>
        <v>201809</v>
      </c>
      <c r="B22" s="37" t="str" cm="1">
        <f t="array" aca="1" ref="B22" ca="1">IFERROR(INDEX(INDIRECT("'"&amp;B$1&amp;"'!BG:BG"),MATCH($A22,INDIRECT("'"&amp;B$1&amp;"'!BF:BF"),0)+1),"")</f>
        <v/>
      </c>
      <c r="C22" s="37" t="str" cm="1">
        <f t="array" aca="1" ref="C22" ca="1">IFERROR(INDEX(INDIRECT("'"&amp;C$1&amp;"'!BG:BG"),MATCH($A22,INDIRECT("'"&amp;C$1&amp;"'!BF:BF"),0)+1),"")</f>
        <v/>
      </c>
      <c r="D22" s="37" t="str" cm="1">
        <f t="array" aca="1" ref="D22" ca="1">IFERROR(INDEX(INDIRECT("'"&amp;D$1&amp;"'!BG:BG"),MATCH($A22,INDIRECT("'"&amp;D$1&amp;"'!BF:BF"),0)+1),"")</f>
        <v/>
      </c>
      <c r="E22" s="37" cm="1">
        <f t="array" aca="1" ref="E22" ca="1">IFERROR(INDEX(INDIRECT("'"&amp;E$1&amp;"'!BG:BG"),MATCH($A22,INDIRECT("'"&amp;E$1&amp;"'!BF:BF"),0)+1),"")</f>
        <v>6.1145535446483761E-2</v>
      </c>
      <c r="F22" s="37" cm="1">
        <f t="array" aca="1" ref="F22" ca="1">IFERROR(INDEX(INDIRECT("'"&amp;F$1&amp;"'!BG:BG"),MATCH($A22,INDIRECT("'"&amp;F$1&amp;"'!BF:BF"),0)+1),"")</f>
        <v>-7.0789132862539642E-2</v>
      </c>
      <c r="G22" s="37" cm="1">
        <f t="array" aca="1" ref="G22" ca="1">IFERROR(INDEX(INDIRECT("'"&amp;G$1&amp;"'!BG:BG"),MATCH($A22,INDIRECT("'"&amp;G$1&amp;"'!BF:BF"),0)+1),"")</f>
        <v>0.14639016438072447</v>
      </c>
      <c r="H22" s="37" t="str" cm="1">
        <f t="array" aca="1" ref="H22" ca="1">IFERROR(INDEX(INDIRECT("'"&amp;H$1&amp;"'!BG:BG"),MATCH($A22,INDIRECT("'"&amp;H$1&amp;"'!BF:BF"),0)+1),"")</f>
        <v/>
      </c>
      <c r="J22" s="42">
        <f t="shared" si="1"/>
        <v>201809</v>
      </c>
      <c r="K22" s="37" t="str">
        <f ca="1">IF(B22="","",VLOOKUP($J22,regress!$B:$K,10,0))</f>
        <v/>
      </c>
      <c r="L22" s="37" t="str">
        <f ca="1">IF(C22="","",VLOOKUP($J22,regress!$B:$K,10,0))</f>
        <v/>
      </c>
      <c r="M22" s="37" t="str">
        <f ca="1">IF(D22="","",VLOOKUP($J22,regress!$B:$K,10,0))</f>
        <v/>
      </c>
      <c r="N22" s="37">
        <f ca="1">IF(E22="","",VLOOKUP($J22,regress!$B:$K,10,0))</f>
        <v>-4.464737581002641E-2</v>
      </c>
      <c r="O22" s="37">
        <f ca="1">IF(F22="","",VLOOKUP($J22,regress!$U:$AD,10,0))</f>
        <v>-5.1486846656245588E-2</v>
      </c>
      <c r="P22" s="37">
        <f ca="1">IF(G22="","",VLOOKUP($J22,regress!$AM:$AV,10,0))</f>
        <v>4.1851547195867214E-2</v>
      </c>
      <c r="Q22" s="37" t="str">
        <f ca="1">IF(H22="","",VLOOKUP($J22,regress!$BE:$BN,10,0))</f>
        <v/>
      </c>
      <c r="S22" s="42">
        <f t="shared" si="2"/>
        <v>201809</v>
      </c>
      <c r="T22" s="37" t="str">
        <f t="shared" ca="1" si="3"/>
        <v/>
      </c>
      <c r="U22" s="37" t="str">
        <f t="shared" ca="1" si="4"/>
        <v/>
      </c>
      <c r="V22" s="37" t="str">
        <f t="shared" ca="1" si="5"/>
        <v/>
      </c>
      <c r="W22" s="37">
        <f t="shared" ca="1" si="6"/>
        <v>0.10579291125651016</v>
      </c>
      <c r="X22" s="37">
        <f t="shared" ca="1" si="7"/>
        <v>1.9302286206294053E-2</v>
      </c>
      <c r="Y22" s="37">
        <f t="shared" ca="1" si="8"/>
        <v>0.10453861718485725</v>
      </c>
      <c r="Z22" s="37" t="str">
        <f t="shared" ca="1" si="9"/>
        <v/>
      </c>
    </row>
    <row r="23" spans="1:26">
      <c r="A23">
        <f t="shared" si="10"/>
        <v>201810</v>
      </c>
      <c r="B23" s="37" t="str" cm="1">
        <f t="array" aca="1" ref="B23" ca="1">IFERROR(INDEX(INDIRECT("'"&amp;B$1&amp;"'!BG:BG"),MATCH($A23,INDIRECT("'"&amp;B$1&amp;"'!BF:BF"),0)+1),"")</f>
        <v/>
      </c>
      <c r="C23" s="37" t="str" cm="1">
        <f t="array" aca="1" ref="C23" ca="1">IFERROR(INDEX(INDIRECT("'"&amp;C$1&amp;"'!BG:BG"),MATCH($A23,INDIRECT("'"&amp;C$1&amp;"'!BF:BF"),0)+1),"")</f>
        <v/>
      </c>
      <c r="D23" s="37" t="str" cm="1">
        <f t="array" aca="1" ref="D23" ca="1">IFERROR(INDEX(INDIRECT("'"&amp;D$1&amp;"'!BG:BG"),MATCH($A23,INDIRECT("'"&amp;D$1&amp;"'!BF:BF"),0)+1),"")</f>
        <v/>
      </c>
      <c r="E23" s="37" cm="1">
        <f t="array" aca="1" ref="E23" ca="1">IFERROR(INDEX(INDIRECT("'"&amp;E$1&amp;"'!BG:BG"),MATCH($A23,INDIRECT("'"&amp;E$1&amp;"'!BF:BF"),0)+1),"")</f>
        <v>3.5474049144822556E-3</v>
      </c>
      <c r="F23" s="37" cm="1">
        <f t="array" aca="1" ref="F23" ca="1">IFERROR(INDEX(INDIRECT("'"&amp;F$1&amp;"'!BG:BG"),MATCH($A23,INDIRECT("'"&amp;F$1&amp;"'!BF:BF"),0)+1),"")</f>
        <v>-5.0680698736369913E-2</v>
      </c>
      <c r="G23" s="37" cm="1">
        <f t="array" aca="1" ref="G23" ca="1">IFERROR(INDEX(INDIRECT("'"&amp;G$1&amp;"'!BG:BG"),MATCH($A23,INDIRECT("'"&amp;G$1&amp;"'!BF:BF"),0)+1),"")</f>
        <v>6.8173810486431036E-2</v>
      </c>
      <c r="H23" s="37" t="str" cm="1">
        <f t="array" aca="1" ref="H23" ca="1">IFERROR(INDEX(INDIRECT("'"&amp;H$1&amp;"'!BG:BG"),MATCH($A23,INDIRECT("'"&amp;H$1&amp;"'!BF:BF"),0)+1),"")</f>
        <v/>
      </c>
      <c r="J23" s="42">
        <f t="shared" si="1"/>
        <v>201810</v>
      </c>
      <c r="K23" s="37" t="str">
        <f ca="1">IF(B23="","",VLOOKUP($J23,regress!$B:$K,10,0))</f>
        <v/>
      </c>
      <c r="L23" s="37" t="str">
        <f ca="1">IF(C23="","",VLOOKUP($J23,regress!$B:$K,10,0))</f>
        <v/>
      </c>
      <c r="M23" s="37" t="str">
        <f ca="1">IF(D23="","",VLOOKUP($J23,regress!$B:$K,10,0))</f>
        <v/>
      </c>
      <c r="N23" s="37">
        <f ca="1">IF(E23="","",VLOOKUP($J23,regress!$B:$K,10,0))</f>
        <v>-1.4349383858990639E-2</v>
      </c>
      <c r="O23" s="37">
        <f ca="1">IF(F23="","",VLOOKUP($J23,regress!$U:$AD,10,0))</f>
        <v>-4.0633573038859658E-2</v>
      </c>
      <c r="P23" s="37">
        <f ca="1">IF(G23="","",VLOOKUP($J23,regress!$AM:$AV,10,0))</f>
        <v>5.5593768525005076E-2</v>
      </c>
      <c r="Q23" s="37" t="str">
        <f ca="1">IF(H23="","",VLOOKUP($J23,regress!$BE:$BN,10,0))</f>
        <v/>
      </c>
      <c r="S23" s="42">
        <f t="shared" si="2"/>
        <v>201810</v>
      </c>
      <c r="T23" s="37" t="str">
        <f t="shared" ca="1" si="3"/>
        <v/>
      </c>
      <c r="U23" s="37" t="str">
        <f t="shared" ca="1" si="4"/>
        <v/>
      </c>
      <c r="V23" s="37" t="str">
        <f t="shared" ca="1" si="5"/>
        <v/>
      </c>
      <c r="W23" s="37">
        <f t="shared" ca="1" si="6"/>
        <v>1.7896788773472894E-2</v>
      </c>
      <c r="X23" s="37">
        <f t="shared" ca="1" si="7"/>
        <v>1.0047125697510255E-2</v>
      </c>
      <c r="Y23" s="37">
        <f t="shared" ca="1" si="8"/>
        <v>1.258004196142596E-2</v>
      </c>
      <c r="Z23" s="37" t="str">
        <f t="shared" ca="1" si="9"/>
        <v/>
      </c>
    </row>
    <row r="24" spans="1:26">
      <c r="A24">
        <f t="shared" si="10"/>
        <v>201811</v>
      </c>
      <c r="B24" s="37" t="str" cm="1">
        <f t="array" aca="1" ref="B24" ca="1">IFERROR(INDEX(INDIRECT("'"&amp;B$1&amp;"'!BG:BG"),MATCH($A24,INDIRECT("'"&amp;B$1&amp;"'!BF:BF"),0)+1),"")</f>
        <v/>
      </c>
      <c r="C24" s="37" t="str" cm="1">
        <f t="array" aca="1" ref="C24" ca="1">IFERROR(INDEX(INDIRECT("'"&amp;C$1&amp;"'!BG:BG"),MATCH($A24,INDIRECT("'"&amp;C$1&amp;"'!BF:BF"),0)+1),"")</f>
        <v/>
      </c>
      <c r="D24" s="37" t="str" cm="1">
        <f t="array" aca="1" ref="D24" ca="1">IFERROR(INDEX(INDIRECT("'"&amp;D$1&amp;"'!BG:BG"),MATCH($A24,INDIRECT("'"&amp;D$1&amp;"'!BF:BF"),0)+1),"")</f>
        <v/>
      </c>
      <c r="E24" s="37" cm="1">
        <f t="array" aca="1" ref="E24" ca="1">IFERROR(INDEX(INDIRECT("'"&amp;E$1&amp;"'!BG:BG"),MATCH($A24,INDIRECT("'"&amp;E$1&amp;"'!BF:BF"),0)+1),"")</f>
        <v>-4.0492052127062188E-2</v>
      </c>
      <c r="F24" s="37" cm="1">
        <f t="array" aca="1" ref="F24" ca="1">IFERROR(INDEX(INDIRECT("'"&amp;F$1&amp;"'!BG:BG"),MATCH($A24,INDIRECT("'"&amp;F$1&amp;"'!BF:BF"),0)+1),"")</f>
        <v>-0.11209910771294358</v>
      </c>
      <c r="G24" s="37" cm="1">
        <f t="array" aca="1" ref="G24" ca="1">IFERROR(INDEX(INDIRECT("'"&amp;G$1&amp;"'!BG:BG"),MATCH($A24,INDIRECT("'"&amp;G$1&amp;"'!BF:BF"),0)+1),"")</f>
        <v>7.8464564482579213E-2</v>
      </c>
      <c r="H24" s="37" t="str" cm="1">
        <f t="array" aca="1" ref="H24" ca="1">IFERROR(INDEX(INDIRECT("'"&amp;H$1&amp;"'!BG:BG"),MATCH($A24,INDIRECT("'"&amp;H$1&amp;"'!BF:BF"),0)+1),"")</f>
        <v/>
      </c>
      <c r="J24" s="42">
        <f t="shared" si="1"/>
        <v>201811</v>
      </c>
      <c r="K24" s="37" t="str">
        <f ca="1">IF(B24="","",VLOOKUP($J24,regress!$B:$K,10,0))</f>
        <v/>
      </c>
      <c r="L24" s="37" t="str">
        <f ca="1">IF(C24="","",VLOOKUP($J24,regress!$B:$K,10,0))</f>
        <v/>
      </c>
      <c r="M24" s="37" t="str">
        <f ca="1">IF(D24="","",VLOOKUP($J24,regress!$B:$K,10,0))</f>
        <v/>
      </c>
      <c r="N24" s="37">
        <f ca="1">IF(E24="","",VLOOKUP($J24,regress!$B:$K,10,0))</f>
        <v>-7.0378769624604501E-3</v>
      </c>
      <c r="O24" s="37">
        <f ca="1">IF(F24="","",VLOOKUP($J24,regress!$U:$AD,10,0))</f>
        <v>-3.2205432644600393E-2</v>
      </c>
      <c r="P24" s="37">
        <f ca="1">IF(G24="","",VLOOKUP($J24,regress!$AM:$AV,10,0))</f>
        <v>5.7789723205760722E-2</v>
      </c>
      <c r="Q24" s="37" t="str">
        <f ca="1">IF(H24="","",VLOOKUP($J24,regress!$BE:$BN,10,0))</f>
        <v/>
      </c>
      <c r="S24" s="42">
        <f t="shared" si="2"/>
        <v>201811</v>
      </c>
      <c r="T24" s="37" t="str">
        <f t="shared" ca="1" si="3"/>
        <v/>
      </c>
      <c r="U24" s="37" t="str">
        <f t="shared" ca="1" si="4"/>
        <v/>
      </c>
      <c r="V24" s="37" t="str">
        <f t="shared" ca="1" si="5"/>
        <v/>
      </c>
      <c r="W24" s="37">
        <f t="shared" ca="1" si="6"/>
        <v>3.3454175164601738E-2</v>
      </c>
      <c r="X24" s="37">
        <f t="shared" ca="1" si="7"/>
        <v>7.989367506834319E-2</v>
      </c>
      <c r="Y24" s="37">
        <f t="shared" ca="1" si="8"/>
        <v>2.0674841276818491E-2</v>
      </c>
      <c r="Z24" s="37" t="str">
        <f t="shared" ca="1" si="9"/>
        <v/>
      </c>
    </row>
    <row r="25" spans="1:26">
      <c r="A25">
        <f t="shared" si="10"/>
        <v>201812</v>
      </c>
      <c r="B25" s="37" t="str" cm="1">
        <f t="array" aca="1" ref="B25" ca="1">IFERROR(INDEX(INDIRECT("'"&amp;B$1&amp;"'!BG:BG"),MATCH($A25,INDIRECT("'"&amp;B$1&amp;"'!BF:BF"),0)+1),"")</f>
        <v/>
      </c>
      <c r="C25" s="37" t="str" cm="1">
        <f t="array" aca="1" ref="C25" ca="1">IFERROR(INDEX(INDIRECT("'"&amp;C$1&amp;"'!BG:BG"),MATCH($A25,INDIRECT("'"&amp;C$1&amp;"'!BF:BF"),0)+1),"")</f>
        <v/>
      </c>
      <c r="D25" s="37" t="str" cm="1">
        <f t="array" aca="1" ref="D25" ca="1">IFERROR(INDEX(INDIRECT("'"&amp;D$1&amp;"'!BG:BG"),MATCH($A25,INDIRECT("'"&amp;D$1&amp;"'!BF:BF"),0)+1),"")</f>
        <v/>
      </c>
      <c r="E25" s="37" cm="1">
        <f t="array" aca="1" ref="E25" ca="1">IFERROR(INDEX(INDIRECT("'"&amp;E$1&amp;"'!BG:BG"),MATCH($A25,INDIRECT("'"&amp;E$1&amp;"'!BF:BF"),0)+1),"")</f>
        <v>8.5173351188737964E-2</v>
      </c>
      <c r="F25" s="37" cm="1">
        <f t="array" aca="1" ref="F25" ca="1">IFERROR(INDEX(INDIRECT("'"&amp;F$1&amp;"'!BG:BG"),MATCH($A25,INDIRECT("'"&amp;F$1&amp;"'!BF:BF"),0)+1),"")</f>
        <v>6.8934342965965623E-2</v>
      </c>
      <c r="G25" s="37" cm="1">
        <f t="array" aca="1" ref="G25" ca="1">IFERROR(INDEX(INDIRECT("'"&amp;G$1&amp;"'!BG:BG"),MATCH($A25,INDIRECT("'"&amp;G$1&amp;"'!BF:BF"),0)+1),"")</f>
        <v>8.0776849115231336E-2</v>
      </c>
      <c r="H25" s="37" t="str" cm="1">
        <f t="array" aca="1" ref="H25" ca="1">IFERROR(INDEX(INDIRECT("'"&amp;H$1&amp;"'!BG:BG"),MATCH($A25,INDIRECT("'"&amp;H$1&amp;"'!BF:BF"),0)+1),"")</f>
        <v/>
      </c>
      <c r="J25" s="42">
        <f t="shared" si="1"/>
        <v>201812</v>
      </c>
      <c r="K25" s="37" t="str">
        <f ca="1">IF(B25="","",VLOOKUP($J25,regress!$B:$K,10,0))</f>
        <v/>
      </c>
      <c r="L25" s="37" t="str">
        <f ca="1">IF(C25="","",VLOOKUP($J25,regress!$B:$K,10,0))</f>
        <v/>
      </c>
      <c r="M25" s="37" t="str">
        <f ca="1">IF(D25="","",VLOOKUP($J25,regress!$B:$K,10,0))</f>
        <v/>
      </c>
      <c r="N25" s="37">
        <f ca="1">IF(E25="","",VLOOKUP($J25,regress!$B:$K,10,0))</f>
        <v>2.1619321129783903E-2</v>
      </c>
      <c r="O25" s="37">
        <f ca="1">IF(F25="","",VLOOKUP($J25,regress!$U:$AD,10,0))</f>
        <v>-2.8021034867943728E-2</v>
      </c>
      <c r="P25" s="37">
        <f ca="1">IF(G25="","",VLOOKUP($J25,regress!$AM:$AV,10,0))</f>
        <v>7.8180926727196925E-2</v>
      </c>
      <c r="Q25" s="37" t="str">
        <f ca="1">IF(H25="","",VLOOKUP($J25,regress!$BE:$BN,10,0))</f>
        <v/>
      </c>
      <c r="S25" s="42">
        <f t="shared" si="2"/>
        <v>201812</v>
      </c>
      <c r="T25" s="37" t="str">
        <f t="shared" ca="1" si="3"/>
        <v/>
      </c>
      <c r="U25" s="37" t="str">
        <f t="shared" ca="1" si="4"/>
        <v/>
      </c>
      <c r="V25" s="37" t="str">
        <f t="shared" ca="1" si="5"/>
        <v/>
      </c>
      <c r="W25" s="37">
        <f t="shared" ca="1" si="6"/>
        <v>6.3554030058954061E-2</v>
      </c>
      <c r="X25" s="37">
        <f t="shared" ca="1" si="7"/>
        <v>9.6955377833909354E-2</v>
      </c>
      <c r="Y25" s="37">
        <f t="shared" ca="1" si="8"/>
        <v>2.5959223880344107E-3</v>
      </c>
      <c r="Z25" s="37" t="str">
        <f t="shared" ca="1" si="9"/>
        <v/>
      </c>
    </row>
    <row r="26" spans="1:26">
      <c r="A26">
        <f t="shared" si="10"/>
        <v>201901</v>
      </c>
      <c r="B26" s="37" t="str" cm="1">
        <f t="array" aca="1" ref="B26" ca="1">IFERROR(INDEX(INDIRECT("'"&amp;B$1&amp;"'!BG:BG"),MATCH($A26,INDIRECT("'"&amp;B$1&amp;"'!BF:BF"),0)+1),"")</f>
        <v/>
      </c>
      <c r="C26" s="37" t="str" cm="1">
        <f t="array" aca="1" ref="C26" ca="1">IFERROR(INDEX(INDIRECT("'"&amp;C$1&amp;"'!BG:BG"),MATCH($A26,INDIRECT("'"&amp;C$1&amp;"'!BF:BF"),0)+1),"")</f>
        <v/>
      </c>
      <c r="D26" s="37" t="str" cm="1">
        <f t="array" aca="1" ref="D26" ca="1">IFERROR(INDEX(INDIRECT("'"&amp;D$1&amp;"'!BG:BG"),MATCH($A26,INDIRECT("'"&amp;D$1&amp;"'!BF:BF"),0)+1),"")</f>
        <v/>
      </c>
      <c r="E26" s="37" cm="1">
        <f t="array" aca="1" ref="E26" ca="1">IFERROR(INDEX(INDIRECT("'"&amp;E$1&amp;"'!BG:BG"),MATCH($A26,INDIRECT("'"&amp;E$1&amp;"'!BF:BF"),0)+1),"")</f>
        <v>3.2163781525181907E-2</v>
      </c>
      <c r="F26" s="37" cm="1">
        <f t="array" aca="1" ref="F26" ca="1">IFERROR(INDEX(INDIRECT("'"&amp;F$1&amp;"'!BG:BG"),MATCH($A26,INDIRECT("'"&amp;F$1&amp;"'!BF:BF"),0)+1),"")</f>
        <v>-0.29672327840947321</v>
      </c>
      <c r="G26" s="37" cm="1">
        <f t="array" aca="1" ref="G26" ca="1">IFERROR(INDEX(INDIRECT("'"&amp;G$1&amp;"'!BG:BG"),MATCH($A26,INDIRECT("'"&amp;G$1&amp;"'!BF:BF"),0)+1),"")</f>
        <v>4.5463468949349252E-2</v>
      </c>
      <c r="H26" s="37" t="str" cm="1">
        <f t="array" aca="1" ref="H26" ca="1">IFERROR(INDEX(INDIRECT("'"&amp;H$1&amp;"'!BG:BG"),MATCH($A26,INDIRECT("'"&amp;H$1&amp;"'!BF:BF"),0)+1),"")</f>
        <v/>
      </c>
      <c r="J26" s="42">
        <f t="shared" si="1"/>
        <v>201901</v>
      </c>
      <c r="K26" s="37" t="str">
        <f ca="1">IF(B26="","",VLOOKUP($J26,regress!$B:$K,10,0))</f>
        <v/>
      </c>
      <c r="L26" s="37" t="str">
        <f ca="1">IF(C26="","",VLOOKUP($J26,regress!$B:$K,10,0))</f>
        <v/>
      </c>
      <c r="M26" s="37" t="str">
        <f ca="1">IF(D26="","",VLOOKUP($J26,regress!$B:$K,10,0))</f>
        <v/>
      </c>
      <c r="N26" s="37">
        <f ca="1">IF(E26="","",VLOOKUP($J26,regress!$B:$K,10,0))</f>
        <v>-6.6437176382964924E-4</v>
      </c>
      <c r="O26" s="37">
        <f ca="1">IF(F26="","",VLOOKUP($J26,regress!$U:$AD,10,0))</f>
        <v>-2.4801647187655478E-2</v>
      </c>
      <c r="P26" s="37">
        <f ca="1">IF(G26="","",VLOOKUP($J26,regress!$AM:$AV,10,0))</f>
        <v>3.3987173730670485E-2</v>
      </c>
      <c r="Q26" s="37" t="str">
        <f ca="1">IF(H26="","",VLOOKUP($J26,regress!$BE:$BN,10,0))</f>
        <v/>
      </c>
      <c r="S26" s="42">
        <f t="shared" si="2"/>
        <v>201901</v>
      </c>
      <c r="T26" s="37" t="str">
        <f t="shared" ca="1" si="3"/>
        <v/>
      </c>
      <c r="U26" s="37" t="str">
        <f t="shared" ca="1" si="4"/>
        <v/>
      </c>
      <c r="V26" s="37" t="str">
        <f t="shared" ca="1" si="5"/>
        <v/>
      </c>
      <c r="W26" s="37">
        <f t="shared" ca="1" si="6"/>
        <v>3.2828153289011557E-2</v>
      </c>
      <c r="X26" s="37">
        <f t="shared" ca="1" si="7"/>
        <v>0.27192163122181773</v>
      </c>
      <c r="Y26" s="37">
        <f t="shared" ca="1" si="8"/>
        <v>1.1476295218678767E-2</v>
      </c>
      <c r="Z26" s="37" t="str">
        <f t="shared" ca="1" si="9"/>
        <v/>
      </c>
    </row>
    <row r="27" spans="1:26">
      <c r="A27">
        <f t="shared" si="10"/>
        <v>201902</v>
      </c>
      <c r="B27" s="37" t="str" cm="1">
        <f t="array" aca="1" ref="B27" ca="1">IFERROR(INDEX(INDIRECT("'"&amp;B$1&amp;"'!BG:BG"),MATCH($A27,INDIRECT("'"&amp;B$1&amp;"'!BF:BF"),0)+1),"")</f>
        <v/>
      </c>
      <c r="C27" s="37" t="str" cm="1">
        <f t="array" aca="1" ref="C27" ca="1">IFERROR(INDEX(INDIRECT("'"&amp;C$1&amp;"'!BG:BG"),MATCH($A27,INDIRECT("'"&amp;C$1&amp;"'!BF:BF"),0)+1),"")</f>
        <v/>
      </c>
      <c r="D27" s="37" t="str" cm="1">
        <f t="array" aca="1" ref="D27" ca="1">IFERROR(INDEX(INDIRECT("'"&amp;D$1&amp;"'!BG:BG"),MATCH($A27,INDIRECT("'"&amp;D$1&amp;"'!BF:BF"),0)+1),"")</f>
        <v/>
      </c>
      <c r="E27" s="37" cm="1">
        <f t="array" aca="1" ref="E27" ca="1">IFERROR(INDEX(INDIRECT("'"&amp;E$1&amp;"'!BG:BG"),MATCH($A27,INDIRECT("'"&amp;E$1&amp;"'!BF:BF"),0)+1),"")</f>
        <v>-0.13326161587610852</v>
      </c>
      <c r="F27" s="37" cm="1">
        <f t="array" aca="1" ref="F27" ca="1">IFERROR(INDEX(INDIRECT("'"&amp;F$1&amp;"'!BG:BG"),MATCH($A27,INDIRECT("'"&amp;F$1&amp;"'!BF:BF"),0)+1),"")</f>
        <v>-0.14201517819674001</v>
      </c>
      <c r="G27" s="37" cm="1">
        <f t="array" aca="1" ref="G27" ca="1">IFERROR(INDEX(INDIRECT("'"&amp;G$1&amp;"'!BG:BG"),MATCH($A27,INDIRECT("'"&amp;G$1&amp;"'!BF:BF"),0)+1),"")</f>
        <v>2.407939298050954E-2</v>
      </c>
      <c r="H27" s="37" t="str" cm="1">
        <f t="array" aca="1" ref="H27" ca="1">IFERROR(INDEX(INDIRECT("'"&amp;H$1&amp;"'!BG:BG"),MATCH($A27,INDIRECT("'"&amp;H$1&amp;"'!BF:BF"),0)+1),"")</f>
        <v/>
      </c>
      <c r="J27" s="42">
        <f t="shared" si="1"/>
        <v>201902</v>
      </c>
      <c r="K27" s="37" t="str">
        <f ca="1">IF(B27="","",VLOOKUP($J27,regress!$B:$K,10,0))</f>
        <v/>
      </c>
      <c r="L27" s="37" t="str">
        <f ca="1">IF(C27="","",VLOOKUP($J27,regress!$B:$K,10,0))</f>
        <v/>
      </c>
      <c r="M27" s="37" t="str">
        <f ca="1">IF(D27="","",VLOOKUP($J27,regress!$B:$K,10,0))</f>
        <v/>
      </c>
      <c r="N27" s="37">
        <f ca="1">IF(E27="","",VLOOKUP($J27,regress!$B:$K,10,0))</f>
        <v>5.6473565560586192E-2</v>
      </c>
      <c r="O27" s="37">
        <f ca="1">IF(F27="","",VLOOKUP($J27,regress!$U:$AD,10,0))</f>
        <v>-4.2832223544821239E-2</v>
      </c>
      <c r="P27" s="37">
        <f ca="1">IF(G27="","",VLOOKUP($J27,regress!$AM:$AV,10,0))</f>
        <v>8.5416955239701831E-2</v>
      </c>
      <c r="Q27" s="37" t="str">
        <f ca="1">IF(H27="","",VLOOKUP($J27,regress!$BE:$BN,10,0))</f>
        <v/>
      </c>
      <c r="S27" s="42">
        <f t="shared" si="2"/>
        <v>201902</v>
      </c>
      <c r="T27" s="37" t="str">
        <f t="shared" ca="1" si="3"/>
        <v/>
      </c>
      <c r="U27" s="37" t="str">
        <f t="shared" ca="1" si="4"/>
        <v/>
      </c>
      <c r="V27" s="37" t="str">
        <f t="shared" ca="1" si="5"/>
        <v/>
      </c>
      <c r="W27" s="37">
        <f t="shared" ca="1" si="6"/>
        <v>0.18973518143669471</v>
      </c>
      <c r="X27" s="37">
        <f t="shared" ca="1" si="7"/>
        <v>9.9182954651918759E-2</v>
      </c>
      <c r="Y27" s="37">
        <f t="shared" ca="1" si="8"/>
        <v>6.1337562259192291E-2</v>
      </c>
      <c r="Z27" s="37" t="str">
        <f t="shared" ca="1" si="9"/>
        <v/>
      </c>
    </row>
    <row r="28" spans="1:26">
      <c r="A28">
        <f t="shared" si="10"/>
        <v>201903</v>
      </c>
      <c r="B28" s="37" t="str" cm="1">
        <f t="array" aca="1" ref="B28" ca="1">IFERROR(INDEX(INDIRECT("'"&amp;B$1&amp;"'!BG:BG"),MATCH($A28,INDIRECT("'"&amp;B$1&amp;"'!BF:BF"),0)+1),"")</f>
        <v/>
      </c>
      <c r="C28" s="37" t="str" cm="1">
        <f t="array" aca="1" ref="C28" ca="1">IFERROR(INDEX(INDIRECT("'"&amp;C$1&amp;"'!BG:BG"),MATCH($A28,INDIRECT("'"&amp;C$1&amp;"'!BF:BF"),0)+1),"")</f>
        <v/>
      </c>
      <c r="D28" s="37" t="str" cm="1">
        <f t="array" aca="1" ref="D28" ca="1">IFERROR(INDEX(INDIRECT("'"&amp;D$1&amp;"'!BG:BG"),MATCH($A28,INDIRECT("'"&amp;D$1&amp;"'!BF:BF"),0)+1),"")</f>
        <v/>
      </c>
      <c r="E28" s="37" cm="1">
        <f t="array" aca="1" ref="E28" ca="1">IFERROR(INDEX(INDIRECT("'"&amp;E$1&amp;"'!BG:BG"),MATCH($A28,INDIRECT("'"&amp;E$1&amp;"'!BF:BF"),0)+1),"")</f>
        <v>0.23594557544085268</v>
      </c>
      <c r="F28" s="37" cm="1">
        <f t="array" aca="1" ref="F28" ca="1">IFERROR(INDEX(INDIRECT("'"&amp;F$1&amp;"'!BG:BG"),MATCH($A28,INDIRECT("'"&amp;F$1&amp;"'!BF:BF"),0)+1),"")</f>
        <v>-6.1868260848462628E-2</v>
      </c>
      <c r="G28" s="37" cm="1">
        <f t="array" aca="1" ref="G28" ca="1">IFERROR(INDEX(INDIRECT("'"&amp;G$1&amp;"'!BG:BG"),MATCH($A28,INDIRECT("'"&amp;G$1&amp;"'!BF:BF"),0)+1),"")</f>
        <v>0.12514270646269718</v>
      </c>
      <c r="H28" s="37" t="str" cm="1">
        <f t="array" aca="1" ref="H28" ca="1">IFERROR(INDEX(INDIRECT("'"&amp;H$1&amp;"'!BG:BG"),MATCH($A28,INDIRECT("'"&amp;H$1&amp;"'!BF:BF"),0)+1),"")</f>
        <v/>
      </c>
      <c r="J28" s="42">
        <f t="shared" si="1"/>
        <v>201903</v>
      </c>
      <c r="K28" s="37" t="str">
        <f ca="1">IF(B28="","",VLOOKUP($J28,regress!$B:$K,10,0))</f>
        <v/>
      </c>
      <c r="L28" s="37" t="str">
        <f ca="1">IF(C28="","",VLOOKUP($J28,regress!$B:$K,10,0))</f>
        <v/>
      </c>
      <c r="M28" s="37" t="str">
        <f ca="1">IF(D28="","",VLOOKUP($J28,regress!$B:$K,10,0))</f>
        <v/>
      </c>
      <c r="N28" s="37">
        <f ca="1">IF(E28="","",VLOOKUP($J28,regress!$B:$K,10,0))</f>
        <v>-2.6176557164136333E-3</v>
      </c>
      <c r="O28" s="37">
        <f ca="1">IF(F28="","",VLOOKUP($J28,regress!$U:$AD,10,0))</f>
        <v>-3.5294699321846951E-2</v>
      </c>
      <c r="P28" s="37">
        <f ca="1">IF(G28="","",VLOOKUP($J28,regress!$AM:$AV,10,0))</f>
        <v>3.676694174494196E-2</v>
      </c>
      <c r="Q28" s="37" t="str">
        <f ca="1">IF(H28="","",VLOOKUP($J28,regress!$BE:$BN,10,0))</f>
        <v/>
      </c>
      <c r="S28" s="42">
        <f t="shared" si="2"/>
        <v>201903</v>
      </c>
      <c r="T28" s="37" t="str">
        <f t="shared" ca="1" si="3"/>
        <v/>
      </c>
      <c r="U28" s="37" t="str">
        <f t="shared" ca="1" si="4"/>
        <v/>
      </c>
      <c r="V28" s="37" t="str">
        <f t="shared" ca="1" si="5"/>
        <v/>
      </c>
      <c r="W28" s="37">
        <f t="shared" ca="1" si="6"/>
        <v>0.2385632311572663</v>
      </c>
      <c r="X28" s="37">
        <f t="shared" ca="1" si="7"/>
        <v>2.6573561526615677E-2</v>
      </c>
      <c r="Y28" s="37">
        <f t="shared" ca="1" si="8"/>
        <v>8.8375764717755212E-2</v>
      </c>
      <c r="Z28" s="37" t="str">
        <f t="shared" ca="1" si="9"/>
        <v/>
      </c>
    </row>
    <row r="29" spans="1:26">
      <c r="A29">
        <f t="shared" si="10"/>
        <v>201904</v>
      </c>
      <c r="B29" s="37" t="str" cm="1">
        <f t="array" aca="1" ref="B29" ca="1">IFERROR(INDEX(INDIRECT("'"&amp;B$1&amp;"'!BG:BG"),MATCH($A29,INDIRECT("'"&amp;B$1&amp;"'!BF:BF"),0)+1),"")</f>
        <v/>
      </c>
      <c r="C29" s="37" t="str" cm="1">
        <f t="array" aca="1" ref="C29" ca="1">IFERROR(INDEX(INDIRECT("'"&amp;C$1&amp;"'!BG:BG"),MATCH($A29,INDIRECT("'"&amp;C$1&amp;"'!BF:BF"),0)+1),"")</f>
        <v/>
      </c>
      <c r="D29" s="37" t="str" cm="1">
        <f t="array" aca="1" ref="D29" ca="1">IFERROR(INDEX(INDIRECT("'"&amp;D$1&amp;"'!BG:BG"),MATCH($A29,INDIRECT("'"&amp;D$1&amp;"'!BF:BF"),0)+1),"")</f>
        <v/>
      </c>
      <c r="E29" s="37" cm="1">
        <f t="array" aca="1" ref="E29" ca="1">IFERROR(INDEX(INDIRECT("'"&amp;E$1&amp;"'!BG:BG"),MATCH($A29,INDIRECT("'"&amp;E$1&amp;"'!BF:BF"),0)+1),"")</f>
        <v>8.9600824316050418E-2</v>
      </c>
      <c r="F29" s="37" cm="1">
        <f t="array" aca="1" ref="F29" ca="1">IFERROR(INDEX(INDIRECT("'"&amp;F$1&amp;"'!BG:BG"),MATCH($A29,INDIRECT("'"&amp;F$1&amp;"'!BF:BF"),0)+1),"")</f>
        <v>9.968109976910991E-2</v>
      </c>
      <c r="G29" s="37" cm="1">
        <f t="array" aca="1" ref="G29" ca="1">IFERROR(INDEX(INDIRECT("'"&amp;G$1&amp;"'!BG:BG"),MATCH($A29,INDIRECT("'"&amp;G$1&amp;"'!BF:BF"),0)+1),"")</f>
        <v>7.7643998820951408E-3</v>
      </c>
      <c r="H29" s="37" t="str" cm="1">
        <f t="array" aca="1" ref="H29" ca="1">IFERROR(INDEX(INDIRECT("'"&amp;H$1&amp;"'!BG:BG"),MATCH($A29,INDIRECT("'"&amp;H$1&amp;"'!BF:BF"),0)+1),"")</f>
        <v/>
      </c>
      <c r="J29" s="42">
        <f t="shared" si="1"/>
        <v>201904</v>
      </c>
      <c r="K29" s="37" t="str">
        <f ca="1">IF(B29="","",VLOOKUP($J29,regress!$B:$K,10,0))</f>
        <v/>
      </c>
      <c r="L29" s="37" t="str">
        <f ca="1">IF(C29="","",VLOOKUP($J29,regress!$B:$K,10,0))</f>
        <v/>
      </c>
      <c r="M29" s="37" t="str">
        <f ca="1">IF(D29="","",VLOOKUP($J29,regress!$B:$K,10,0))</f>
        <v/>
      </c>
      <c r="N29" s="37">
        <f ca="1">IF(E29="","",VLOOKUP($J29,regress!$B:$K,10,0))</f>
        <v>-2.4977706108566467E-2</v>
      </c>
      <c r="O29" s="37">
        <f ca="1">IF(F29="","",VLOOKUP($J29,regress!$U:$AD,10,0))</f>
        <v>8.2681134104403038E-3</v>
      </c>
      <c r="P29" s="37">
        <f ca="1">IF(G29="","",VLOOKUP($J29,regress!$AM:$AV,10,0))</f>
        <v>-2.3901083325942568E-2</v>
      </c>
      <c r="Q29" s="37" t="str">
        <f ca="1">IF(H29="","",VLOOKUP($J29,regress!$BE:$BN,10,0))</f>
        <v/>
      </c>
      <c r="S29" s="42">
        <f t="shared" si="2"/>
        <v>201904</v>
      </c>
      <c r="T29" s="37" t="str">
        <f t="shared" ca="1" si="3"/>
        <v/>
      </c>
      <c r="U29" s="37" t="str">
        <f t="shared" ca="1" si="4"/>
        <v/>
      </c>
      <c r="V29" s="37" t="str">
        <f t="shared" ca="1" si="5"/>
        <v/>
      </c>
      <c r="W29" s="37">
        <f t="shared" ca="1" si="6"/>
        <v>0.11457853042461688</v>
      </c>
      <c r="X29" s="37">
        <f t="shared" ca="1" si="7"/>
        <v>9.141298635866961E-2</v>
      </c>
      <c r="Y29" s="37">
        <f t="shared" ca="1" si="8"/>
        <v>3.1665483208037706E-2</v>
      </c>
      <c r="Z29" s="37" t="str">
        <f t="shared" ca="1" si="9"/>
        <v/>
      </c>
    </row>
    <row r="30" spans="1:26">
      <c r="A30">
        <f>IF(RIGHT(A29,2)="12",(VALUE(LEFT(A29,4))+1)*100+1,A29+1)</f>
        <v>201905</v>
      </c>
      <c r="B30" s="37" t="str" cm="1">
        <f t="array" aca="1" ref="B30" ca="1">IFERROR(INDEX(INDIRECT("'"&amp;B$1&amp;"'!BG:BG"),MATCH($A30,INDIRECT("'"&amp;B$1&amp;"'!BF:BF"),0)+1),"")</f>
        <v/>
      </c>
      <c r="C30" s="37" t="str" cm="1">
        <f t="array" aca="1" ref="C30" ca="1">IFERROR(INDEX(INDIRECT("'"&amp;C$1&amp;"'!BG:BG"),MATCH($A30,INDIRECT("'"&amp;C$1&amp;"'!BF:BF"),0)+1),"")</f>
        <v/>
      </c>
      <c r="D30" s="37" t="str" cm="1">
        <f t="array" aca="1" ref="D30" ca="1">IFERROR(INDEX(INDIRECT("'"&amp;D$1&amp;"'!BG:BG"),MATCH($A30,INDIRECT("'"&amp;D$1&amp;"'!BF:BF"),0)+1),"")</f>
        <v/>
      </c>
      <c r="E30" s="37" cm="1">
        <f t="array" aca="1" ref="E30" ca="1">IFERROR(INDEX(INDIRECT("'"&amp;E$1&amp;"'!BG:BG"),MATCH($A30,INDIRECT("'"&amp;E$1&amp;"'!BF:BF"),0)+1),"")</f>
        <v>-4.1400092679837026E-2</v>
      </c>
      <c r="F30" s="37" cm="1">
        <f t="array" aca="1" ref="F30" ca="1">IFERROR(INDEX(INDIRECT("'"&amp;F$1&amp;"'!BG:BG"),MATCH($A30,INDIRECT("'"&amp;F$1&amp;"'!BF:BF"),0)+1),"")</f>
        <v>0.21964019850010913</v>
      </c>
      <c r="G30" s="37" cm="1">
        <f t="array" aca="1" ref="G30" ca="1">IFERROR(INDEX(INDIRECT("'"&amp;G$1&amp;"'!BG:BG"),MATCH($A30,INDIRECT("'"&amp;G$1&amp;"'!BF:BF"),0)+1),"")</f>
        <v>-0.18831814629608701</v>
      </c>
      <c r="H30" s="37" t="str" cm="1">
        <f t="array" aca="1" ref="H30" ca="1">IFERROR(INDEX(INDIRECT("'"&amp;H$1&amp;"'!BG:BG"),MATCH($A30,INDIRECT("'"&amp;H$1&amp;"'!BF:BF"),0)+1),"")</f>
        <v/>
      </c>
      <c r="J30" s="42">
        <f t="shared" si="1"/>
        <v>201905</v>
      </c>
      <c r="K30" s="37" t="str">
        <f ca="1">IF(B30="","",VLOOKUP($J30,regress!$B:$K,10,0))</f>
        <v/>
      </c>
      <c r="L30" s="37" t="str">
        <f ca="1">IF(C30="","",VLOOKUP($J30,regress!$B:$K,10,0))</f>
        <v/>
      </c>
      <c r="M30" s="37" t="str">
        <f ca="1">IF(D30="","",VLOOKUP($J30,regress!$B:$K,10,0))</f>
        <v/>
      </c>
      <c r="N30" s="37">
        <f ca="1">IF(E30="","",VLOOKUP($J30,regress!$B:$K,10,0))</f>
        <v>-4.4023941221133657E-2</v>
      </c>
      <c r="O30" s="37">
        <f ca="1">IF(F30="","",VLOOKUP($J30,regress!$U:$AD,10,0))</f>
        <v>-3.4225447602991496E-3</v>
      </c>
      <c r="P30" s="37">
        <f ca="1">IF(G30="","",VLOOKUP($J30,regress!$AM:$AV,10,0))</f>
        <v>-3.3814202503256272E-2</v>
      </c>
      <c r="Q30" s="37" t="str">
        <f ca="1">IF(H30="","",VLOOKUP($J30,regress!$BE:$BN,10,0))</f>
        <v/>
      </c>
      <c r="S30" s="42">
        <f t="shared" si="2"/>
        <v>201905</v>
      </c>
      <c r="T30" s="37" t="str">
        <f t="shared" ca="1" si="3"/>
        <v/>
      </c>
      <c r="U30" s="37" t="str">
        <f t="shared" ca="1" si="4"/>
        <v/>
      </c>
      <c r="V30" s="37" t="str">
        <f t="shared" ca="1" si="5"/>
        <v/>
      </c>
      <c r="W30" s="37">
        <f t="shared" ca="1" si="6"/>
        <v>2.6238485412966306E-3</v>
      </c>
      <c r="X30" s="37">
        <f t="shared" ca="1" si="7"/>
        <v>0.22306274326040829</v>
      </c>
      <c r="Y30" s="37">
        <f t="shared" ca="1" si="8"/>
        <v>0.15450394379283072</v>
      </c>
      <c r="Z30" s="37" t="str">
        <f t="shared" ca="1" si="9"/>
        <v/>
      </c>
    </row>
    <row r="31" spans="1:26">
      <c r="A31">
        <f t="shared" si="10"/>
        <v>201906</v>
      </c>
      <c r="B31" s="37" cm="1">
        <f t="array" aca="1" ref="B31" ca="1">IFERROR(INDEX(INDIRECT("'"&amp;B$1&amp;"'!BG:BG"),MATCH($A31,INDIRECT("'"&amp;B$1&amp;"'!BF:BF"),0)+1),"")</f>
        <v>0.44916988432049038</v>
      </c>
      <c r="C31" s="37" t="str" cm="1">
        <f t="array" aca="1" ref="C31" ca="1">IFERROR(INDEX(INDIRECT("'"&amp;C$1&amp;"'!BG:BG"),MATCH($A31,INDIRECT("'"&amp;C$1&amp;"'!BF:BF"),0)+1),"")</f>
        <v/>
      </c>
      <c r="D31" s="37" t="str" cm="1">
        <f t="array" aca="1" ref="D31" ca="1">IFERROR(INDEX(INDIRECT("'"&amp;D$1&amp;"'!BG:BG"),MATCH($A31,INDIRECT("'"&amp;D$1&amp;"'!BF:BF"),0)+1),"")</f>
        <v/>
      </c>
      <c r="E31" s="37" cm="1">
        <f t="array" aca="1" ref="E31" ca="1">IFERROR(INDEX(INDIRECT("'"&amp;E$1&amp;"'!BG:BG"),MATCH($A31,INDIRECT("'"&amp;E$1&amp;"'!BF:BF"),0)+1),"")</f>
        <v>0.11056734226643486</v>
      </c>
      <c r="F31" s="37" cm="1">
        <f t="array" aca="1" ref="F31" ca="1">IFERROR(INDEX(INDIRECT("'"&amp;F$1&amp;"'!BG:BG"),MATCH($A31,INDIRECT("'"&amp;F$1&amp;"'!BF:BF"),0)+1),"")</f>
        <v>1.7614223397636589E-2</v>
      </c>
      <c r="G31" s="37" cm="1">
        <f t="array" aca="1" ref="G31" ca="1">IFERROR(INDEX(INDIRECT("'"&amp;G$1&amp;"'!BG:BG"),MATCH($A31,INDIRECT("'"&amp;G$1&amp;"'!BF:BF"),0)+1),"")</f>
        <v>-4.1078310193027816E-2</v>
      </c>
      <c r="H31" s="37" t="str" cm="1">
        <f t="array" aca="1" ref="H31" ca="1">IFERROR(INDEX(INDIRECT("'"&amp;H$1&amp;"'!BG:BG"),MATCH($A31,INDIRECT("'"&amp;H$1&amp;"'!BF:BF"),0)+1),"")</f>
        <v/>
      </c>
      <c r="J31" s="42">
        <f t="shared" si="1"/>
        <v>201906</v>
      </c>
      <c r="K31" s="37">
        <f ca="1">IF(B31="","",VLOOKUP($J31,regress!$B:$K,10,0))</f>
        <v>-3.4217526524798599E-2</v>
      </c>
      <c r="L31" s="37" t="str">
        <f ca="1">IF(C31="","",VLOOKUP($J31,regress!$B:$K,10,0))</f>
        <v/>
      </c>
      <c r="M31" s="37" t="str">
        <f ca="1">IF(D31="","",VLOOKUP($J31,regress!$B:$K,10,0))</f>
        <v/>
      </c>
      <c r="N31" s="37">
        <f ca="1">IF(E31="","",VLOOKUP($J31,regress!$B:$K,10,0))</f>
        <v>-3.4217526524798599E-2</v>
      </c>
      <c r="O31" s="37">
        <f ca="1">IF(F31="","",VLOOKUP($J31,regress!$U:$AD,10,0))</f>
        <v>-1.4858707204535825E-3</v>
      </c>
      <c r="P31" s="37">
        <f ca="1">IF(G31="","",VLOOKUP($J31,regress!$AM:$AV,10,0))</f>
        <v>-2.7042579932641267E-2</v>
      </c>
      <c r="Q31" s="37" t="str">
        <f ca="1">IF(H31="","",VLOOKUP($J31,regress!$BE:$BN,10,0))</f>
        <v/>
      </c>
      <c r="S31" s="42">
        <f t="shared" si="2"/>
        <v>201906</v>
      </c>
      <c r="T31" s="37">
        <f t="shared" ca="1" si="3"/>
        <v>0.48338741084528897</v>
      </c>
      <c r="U31" s="37" t="str">
        <f t="shared" ca="1" si="4"/>
        <v/>
      </c>
      <c r="V31" s="37" t="str">
        <f t="shared" ca="1" si="5"/>
        <v/>
      </c>
      <c r="W31" s="37">
        <f t="shared" ca="1" si="6"/>
        <v>0.14478486879123345</v>
      </c>
      <c r="X31" s="37">
        <f t="shared" ca="1" si="7"/>
        <v>1.9100094118090171E-2</v>
      </c>
      <c r="Y31" s="37">
        <f t="shared" ca="1" si="8"/>
        <v>1.4035730260386549E-2</v>
      </c>
      <c r="Z31" s="37" t="str">
        <f t="shared" ca="1" si="9"/>
        <v/>
      </c>
    </row>
    <row r="32" spans="1:26">
      <c r="A32">
        <f t="shared" si="10"/>
        <v>201907</v>
      </c>
      <c r="B32" s="37" cm="1">
        <f t="array" aca="1" ref="B32" ca="1">IFERROR(INDEX(INDIRECT("'"&amp;B$1&amp;"'!BG:BG"),MATCH($A32,INDIRECT("'"&amp;B$1&amp;"'!BF:BF"),0)+1),"")</f>
        <v>-0.10716307104946828</v>
      </c>
      <c r="C32" s="37" t="str" cm="1">
        <f t="array" aca="1" ref="C32" ca="1">IFERROR(INDEX(INDIRECT("'"&amp;C$1&amp;"'!BG:BG"),MATCH($A32,INDIRECT("'"&amp;C$1&amp;"'!BF:BF"),0)+1),"")</f>
        <v/>
      </c>
      <c r="D32" s="37" t="str" cm="1">
        <f t="array" aca="1" ref="D32" ca="1">IFERROR(INDEX(INDIRECT("'"&amp;D$1&amp;"'!BG:BG"),MATCH($A32,INDIRECT("'"&amp;D$1&amp;"'!BF:BF"),0)+1),"")</f>
        <v/>
      </c>
      <c r="E32" s="37" cm="1">
        <f t="array" aca="1" ref="E32" ca="1">IFERROR(INDEX(INDIRECT("'"&amp;E$1&amp;"'!BG:BG"),MATCH($A32,INDIRECT("'"&amp;E$1&amp;"'!BF:BF"),0)+1),"")</f>
        <v>-0.14106299658218283</v>
      </c>
      <c r="F32" s="37" cm="1">
        <f t="array" aca="1" ref="F32" ca="1">IFERROR(INDEX(INDIRECT("'"&amp;F$1&amp;"'!BG:BG"),MATCH($A32,INDIRECT("'"&amp;F$1&amp;"'!BF:BF"),0)+1),"")</f>
        <v>5.0045587444650774E-3</v>
      </c>
      <c r="G32" s="37" cm="1">
        <f t="array" aca="1" ref="G32" ca="1">IFERROR(INDEX(INDIRECT("'"&amp;G$1&amp;"'!BG:BG"),MATCH($A32,INDIRECT("'"&amp;G$1&amp;"'!BF:BF"),0)+1),"")</f>
        <v>-3.7956174921584688E-3</v>
      </c>
      <c r="H32" s="37" t="str" cm="1">
        <f t="array" aca="1" ref="H32" ca="1">IFERROR(INDEX(INDIRECT("'"&amp;H$1&amp;"'!BG:BG"),MATCH($A32,INDIRECT("'"&amp;H$1&amp;"'!BF:BF"),0)+1),"")</f>
        <v/>
      </c>
      <c r="J32" s="42">
        <f t="shared" si="1"/>
        <v>201907</v>
      </c>
      <c r="K32" s="37">
        <f ca="1">IF(B32="","",VLOOKUP($J32,regress!$B:$K,10,0))</f>
        <v>-2.2252803341025737E-2</v>
      </c>
      <c r="L32" s="37" t="str">
        <f ca="1">IF(C32="","",VLOOKUP($J32,regress!$B:$K,10,0))</f>
        <v/>
      </c>
      <c r="M32" s="37" t="str">
        <f ca="1">IF(D32="","",VLOOKUP($J32,regress!$B:$K,10,0))</f>
        <v/>
      </c>
      <c r="N32" s="37">
        <f ca="1">IF(E32="","",VLOOKUP($J32,regress!$B:$K,10,0))</f>
        <v>-2.2252803341025737E-2</v>
      </c>
      <c r="O32" s="37">
        <f ca="1">IF(F32="","",VLOOKUP($J32,regress!$U:$AD,10,0))</f>
        <v>1.8506608850591483E-2</v>
      </c>
      <c r="P32" s="37">
        <f ca="1">IF(G32="","",VLOOKUP($J32,regress!$AM:$AV,10,0))</f>
        <v>-4.1389684977800059E-2</v>
      </c>
      <c r="Q32" s="37" t="str">
        <f ca="1">IF(H32="","",VLOOKUP($J32,regress!$BE:$BN,10,0))</f>
        <v/>
      </c>
      <c r="S32" s="42">
        <f t="shared" si="2"/>
        <v>201907</v>
      </c>
      <c r="T32" s="37">
        <f t="shared" ca="1" si="3"/>
        <v>8.4910267708442538E-2</v>
      </c>
      <c r="U32" s="37" t="str">
        <f t="shared" ca="1" si="4"/>
        <v/>
      </c>
      <c r="V32" s="37" t="str">
        <f t="shared" ca="1" si="5"/>
        <v/>
      </c>
      <c r="W32" s="37">
        <f t="shared" ca="1" si="6"/>
        <v>0.11881019324115709</v>
      </c>
      <c r="X32" s="37">
        <f t="shared" ca="1" si="7"/>
        <v>1.3502050106126406E-2</v>
      </c>
      <c r="Y32" s="37">
        <f t="shared" ca="1" si="8"/>
        <v>3.7594067485641591E-2</v>
      </c>
      <c r="Z32" s="37" t="str">
        <f t="shared" ca="1" si="9"/>
        <v/>
      </c>
    </row>
    <row r="33" spans="1:26">
      <c r="A33">
        <f t="shared" si="10"/>
        <v>201908</v>
      </c>
      <c r="B33" s="37" cm="1">
        <f t="array" aca="1" ref="B33" ca="1">IFERROR(INDEX(INDIRECT("'"&amp;B$1&amp;"'!BG:BG"),MATCH($A33,INDIRECT("'"&amp;B$1&amp;"'!BF:BF"),0)+1),"")</f>
        <v>-0.5267405578153046</v>
      </c>
      <c r="C33" s="37" t="str" cm="1">
        <f t="array" aca="1" ref="C33" ca="1">IFERROR(INDEX(INDIRECT("'"&amp;C$1&amp;"'!BG:BG"),MATCH($A33,INDIRECT("'"&amp;C$1&amp;"'!BF:BF"),0)+1),"")</f>
        <v/>
      </c>
      <c r="D33" s="37" t="str" cm="1">
        <f t="array" aca="1" ref="D33" ca="1">IFERROR(INDEX(INDIRECT("'"&amp;D$1&amp;"'!BG:BG"),MATCH($A33,INDIRECT("'"&amp;D$1&amp;"'!BF:BF"),0)+1),"")</f>
        <v/>
      </c>
      <c r="E33" s="37" cm="1">
        <f t="array" aca="1" ref="E33" ca="1">IFERROR(INDEX(INDIRECT("'"&amp;E$1&amp;"'!BG:BG"),MATCH($A33,INDIRECT("'"&amp;E$1&amp;"'!BF:BF"),0)+1),"")</f>
        <v>-6.6017883026740387E-2</v>
      </c>
      <c r="F33" s="37" cm="1">
        <f t="array" aca="1" ref="F33" ca="1">IFERROR(INDEX(INDIRECT("'"&amp;F$1&amp;"'!BG:BG"),MATCH($A33,INDIRECT("'"&amp;F$1&amp;"'!BF:BF"),0)+1),"")</f>
        <v>5.2507127012852872E-2</v>
      </c>
      <c r="G33" s="37" cm="1">
        <f t="array" aca="1" ref="G33" ca="1">IFERROR(INDEX(INDIRECT("'"&amp;G$1&amp;"'!BG:BG"),MATCH($A33,INDIRECT("'"&amp;G$1&amp;"'!BF:BF"),0)+1),"")</f>
        <v>-0.13894708866730646</v>
      </c>
      <c r="H33" s="37" t="str" cm="1">
        <f t="array" aca="1" ref="H33" ca="1">IFERROR(INDEX(INDIRECT("'"&amp;H$1&amp;"'!BG:BG"),MATCH($A33,INDIRECT("'"&amp;H$1&amp;"'!BF:BF"),0)+1),"")</f>
        <v/>
      </c>
      <c r="J33" s="42">
        <f t="shared" si="1"/>
        <v>201908</v>
      </c>
      <c r="K33" s="37">
        <f ca="1">IF(B33="","",VLOOKUP($J33,regress!$B:$K,10,0))</f>
        <v>-1.2279522073924926E-2</v>
      </c>
      <c r="L33" s="37" t="str">
        <f ca="1">IF(C33="","",VLOOKUP($J33,regress!$B:$K,10,0))</f>
        <v/>
      </c>
      <c r="M33" s="37" t="str">
        <f ca="1">IF(D33="","",VLOOKUP($J33,regress!$B:$K,10,0))</f>
        <v/>
      </c>
      <c r="N33" s="37">
        <f ca="1">IF(E33="","",VLOOKUP($J33,regress!$B:$K,10,0))</f>
        <v>-1.2279522073924926E-2</v>
      </c>
      <c r="O33" s="37">
        <f ca="1">IF(F33="","",VLOOKUP($J33,regress!$U:$AD,10,0))</f>
        <v>1.3781030492881801E-2</v>
      </c>
      <c r="P33" s="37">
        <f ca="1">IF(G33="","",VLOOKUP($J33,regress!$AM:$AV,10,0))</f>
        <v>-3.1768017462293463E-2</v>
      </c>
      <c r="Q33" s="37" t="str">
        <f ca="1">IF(H33="","",VLOOKUP($J33,regress!$BE:$BN,10,0))</f>
        <v/>
      </c>
      <c r="S33" s="42">
        <f t="shared" si="2"/>
        <v>201908</v>
      </c>
      <c r="T33" s="37">
        <f t="shared" ca="1" si="3"/>
        <v>0.51446103574137969</v>
      </c>
      <c r="U33" s="37" t="str">
        <f t="shared" ca="1" si="4"/>
        <v/>
      </c>
      <c r="V33" s="37" t="str">
        <f t="shared" ca="1" si="5"/>
        <v/>
      </c>
      <c r="W33" s="37">
        <f t="shared" ca="1" si="6"/>
        <v>5.3738360952815464E-2</v>
      </c>
      <c r="X33" s="37">
        <f t="shared" ca="1" si="7"/>
        <v>3.8726096519971068E-2</v>
      </c>
      <c r="Y33" s="37">
        <f t="shared" ca="1" si="8"/>
        <v>0.10717907120501299</v>
      </c>
      <c r="Z33" s="37" t="str">
        <f t="shared" ca="1" si="9"/>
        <v/>
      </c>
    </row>
    <row r="34" spans="1:26">
      <c r="A34">
        <f t="shared" si="10"/>
        <v>201909</v>
      </c>
      <c r="B34" s="37" cm="1">
        <f t="array" aca="1" ref="B34" ca="1">IFERROR(INDEX(INDIRECT("'"&amp;B$1&amp;"'!BG:BG"),MATCH($A34,INDIRECT("'"&amp;B$1&amp;"'!BF:BF"),0)+1),"")</f>
        <v>0.11297972645970077</v>
      </c>
      <c r="C34" s="37" t="str" cm="1">
        <f t="array" aca="1" ref="C34" ca="1">IFERROR(INDEX(INDIRECT("'"&amp;C$1&amp;"'!BG:BG"),MATCH($A34,INDIRECT("'"&amp;C$1&amp;"'!BF:BF"),0)+1),"")</f>
        <v/>
      </c>
      <c r="D34" s="37" t="str" cm="1">
        <f t="array" aca="1" ref="D34" ca="1">IFERROR(INDEX(INDIRECT("'"&amp;D$1&amp;"'!BG:BG"),MATCH($A34,INDIRECT("'"&amp;D$1&amp;"'!BF:BF"),0)+1),"")</f>
        <v/>
      </c>
      <c r="E34" s="37" cm="1">
        <f t="array" aca="1" ref="E34" ca="1">IFERROR(INDEX(INDIRECT("'"&amp;E$1&amp;"'!BG:BG"),MATCH($A34,INDIRECT("'"&amp;E$1&amp;"'!BF:BF"),0)+1),"")</f>
        <v>0.10493599196619448</v>
      </c>
      <c r="F34" s="37" cm="1">
        <f t="array" aca="1" ref="F34" ca="1">IFERROR(INDEX(INDIRECT("'"&amp;F$1&amp;"'!BG:BG"),MATCH($A34,INDIRECT("'"&amp;F$1&amp;"'!BF:BF"),0)+1),"")</f>
        <v>-1.5402741988334257E-2</v>
      </c>
      <c r="G34" s="37" cm="1">
        <f t="array" aca="1" ref="G34" ca="1">IFERROR(INDEX(INDIRECT("'"&amp;G$1&amp;"'!BG:BG"),MATCH($A34,INDIRECT("'"&amp;G$1&amp;"'!BF:BF"),0)+1),"")</f>
        <v>-4.0502184670469718E-2</v>
      </c>
      <c r="H34" s="37" cm="1">
        <f t="array" aca="1" ref="H34" ca="1">IFERROR(INDEX(INDIRECT("'"&amp;H$1&amp;"'!BG:BG"),MATCH($A34,INDIRECT("'"&amp;H$1&amp;"'!BF:BF"),0)+1),"")</f>
        <v>-0.10252578690757885</v>
      </c>
      <c r="J34" s="42">
        <f t="shared" si="1"/>
        <v>201909</v>
      </c>
      <c r="K34" s="37">
        <f ca="1">IF(B34="","",VLOOKUP($J34,regress!$B:$K,10,0))</f>
        <v>-1.0719261537606283E-2</v>
      </c>
      <c r="L34" s="37" t="str">
        <f ca="1">IF(C34="","",VLOOKUP($J34,regress!$B:$K,10,0))</f>
        <v/>
      </c>
      <c r="M34" s="37" t="str">
        <f ca="1">IF(D34="","",VLOOKUP($J34,regress!$B:$K,10,0))</f>
        <v/>
      </c>
      <c r="N34" s="37">
        <f ca="1">IF(E34="","",VLOOKUP($J34,regress!$B:$K,10,0))</f>
        <v>-1.0719261537606283E-2</v>
      </c>
      <c r="O34" s="37">
        <f ca="1">IF(F34="","",VLOOKUP($J34,regress!$U:$AD,10,0))</f>
        <v>1.3182051904321795E-2</v>
      </c>
      <c r="P34" s="37">
        <f ca="1">IF(G34="","",VLOOKUP($J34,regress!$AM:$AV,10,0))</f>
        <v>-3.0320077822060924E-2</v>
      </c>
      <c r="Q34" s="37">
        <f ca="1">IF(H34="","",VLOOKUP($J34,regress!$BE:$BN,10,0))</f>
        <v>-2.8060998507092313E-2</v>
      </c>
      <c r="S34" s="42">
        <f t="shared" si="2"/>
        <v>201909</v>
      </c>
      <c r="T34" s="37">
        <f t="shared" ca="1" si="3"/>
        <v>0.12369898799730705</v>
      </c>
      <c r="U34" s="37" t="str">
        <f t="shared" ca="1" si="4"/>
        <v/>
      </c>
      <c r="V34" s="37" t="str">
        <f t="shared" ca="1" si="5"/>
        <v/>
      </c>
      <c r="W34" s="37">
        <f t="shared" ca="1" si="6"/>
        <v>0.11565525350380076</v>
      </c>
      <c r="X34" s="37">
        <f t="shared" ca="1" si="7"/>
        <v>2.858479389265605E-2</v>
      </c>
      <c r="Y34" s="37">
        <f t="shared" ca="1" si="8"/>
        <v>1.0182106848408794E-2</v>
      </c>
      <c r="Z34" s="37">
        <f t="shared" ca="1" si="9"/>
        <v>7.4464788400486537E-2</v>
      </c>
    </row>
    <row r="35" spans="1:26">
      <c r="A35">
        <f t="shared" si="10"/>
        <v>201910</v>
      </c>
      <c r="B35" s="37" cm="1">
        <f t="array" aca="1" ref="B35" ca="1">IFERROR(INDEX(INDIRECT("'"&amp;B$1&amp;"'!BG:BG"),MATCH($A35,INDIRECT("'"&amp;B$1&amp;"'!BF:BF"),0)+1),"")</f>
        <v>0.14983201580441532</v>
      </c>
      <c r="C35" s="37" t="str" cm="1">
        <f t="array" aca="1" ref="C35" ca="1">IFERROR(INDEX(INDIRECT("'"&amp;C$1&amp;"'!BG:BG"),MATCH($A35,INDIRECT("'"&amp;C$1&amp;"'!BF:BF"),0)+1),"")</f>
        <v/>
      </c>
      <c r="D35" s="37" t="str" cm="1">
        <f t="array" aca="1" ref="D35" ca="1">IFERROR(INDEX(INDIRECT("'"&amp;D$1&amp;"'!BG:BG"),MATCH($A35,INDIRECT("'"&amp;D$1&amp;"'!BF:BF"),0)+1),"")</f>
        <v/>
      </c>
      <c r="E35" s="37" cm="1">
        <f t="array" aca="1" ref="E35" ca="1">IFERROR(INDEX(INDIRECT("'"&amp;E$1&amp;"'!BG:BG"),MATCH($A35,INDIRECT("'"&amp;E$1&amp;"'!BF:BF"),0)+1),"")</f>
        <v>-0.32283849024267824</v>
      </c>
      <c r="F35" s="37" cm="1">
        <f t="array" aca="1" ref="F35" ca="1">IFERROR(INDEX(INDIRECT("'"&amp;F$1&amp;"'!BG:BG"),MATCH($A35,INDIRECT("'"&amp;F$1&amp;"'!BF:BF"),0)+1),"")</f>
        <v>7.3578666707483656E-2</v>
      </c>
      <c r="G35" s="37" cm="1">
        <f t="array" aca="1" ref="G35" ca="1">IFERROR(INDEX(INDIRECT("'"&amp;G$1&amp;"'!BG:BG"),MATCH($A35,INDIRECT("'"&amp;G$1&amp;"'!BF:BF"),0)+1),"")</f>
        <v>-0.16267338055086111</v>
      </c>
      <c r="H35" s="37" cm="1">
        <f t="array" aca="1" ref="H35" ca="1">IFERROR(INDEX(INDIRECT("'"&amp;H$1&amp;"'!BG:BG"),MATCH($A35,INDIRECT("'"&amp;H$1&amp;"'!BF:BF"),0)+1),"")</f>
        <v>0.66943707023281618</v>
      </c>
      <c r="J35" s="42">
        <f t="shared" si="1"/>
        <v>201910</v>
      </c>
      <c r="K35" s="37">
        <f ca="1">IF(B35="","",VLOOKUP($J35,regress!$B:$K,10,0))</f>
        <v>-4.3438970269834468E-2</v>
      </c>
      <c r="L35" s="37" t="str">
        <f ca="1">IF(C35="","",VLOOKUP($J35,regress!$B:$K,10,0))</f>
        <v/>
      </c>
      <c r="M35" s="37" t="str">
        <f ca="1">IF(D35="","",VLOOKUP($J35,regress!$B:$K,10,0))</f>
        <v/>
      </c>
      <c r="N35" s="37">
        <f ca="1">IF(E35="","",VLOOKUP($J35,regress!$B:$K,10,0))</f>
        <v>-4.3438970269834468E-2</v>
      </c>
      <c r="O35" s="37">
        <f ca="1">IF(F35="","",VLOOKUP($J35,regress!$U:$AD,10,0))</f>
        <v>3.7973431054203075E-2</v>
      </c>
      <c r="P35" s="37">
        <f ca="1">IF(G35="","",VLOOKUP($J35,regress!$AM:$AV,10,0))</f>
        <v>-8.5525992381712296E-2</v>
      </c>
      <c r="Q35" s="37">
        <f ca="1">IF(H35="","",VLOOKUP($J35,regress!$BE:$BN,10,0))</f>
        <v>0.45151254188662698</v>
      </c>
      <c r="S35" s="42">
        <f t="shared" si="2"/>
        <v>201910</v>
      </c>
      <c r="T35" s="37">
        <f t="shared" ca="1" si="3"/>
        <v>0.19327098607424981</v>
      </c>
      <c r="U35" s="37" t="str">
        <f t="shared" ca="1" si="4"/>
        <v/>
      </c>
      <c r="V35" s="37" t="str">
        <f t="shared" ca="1" si="5"/>
        <v/>
      </c>
      <c r="W35" s="37">
        <f t="shared" ca="1" si="6"/>
        <v>0.27939951997284379</v>
      </c>
      <c r="X35" s="37">
        <f t="shared" ca="1" si="7"/>
        <v>3.5605235653280581E-2</v>
      </c>
      <c r="Y35" s="37">
        <f t="shared" ca="1" si="8"/>
        <v>7.7147388169148817E-2</v>
      </c>
      <c r="Z35" s="37">
        <f t="shared" ca="1" si="9"/>
        <v>0.21792452834618919</v>
      </c>
    </row>
    <row r="36" spans="1:26">
      <c r="A36">
        <f t="shared" si="10"/>
        <v>201911</v>
      </c>
      <c r="B36" s="37" cm="1">
        <f t="array" aca="1" ref="B36" ca="1">IFERROR(INDEX(INDIRECT("'"&amp;B$1&amp;"'!BG:BG"),MATCH($A36,INDIRECT("'"&amp;B$1&amp;"'!BF:BF"),0)+1),"")</f>
        <v>-0.20476932158630179</v>
      </c>
      <c r="C36" s="37" t="str" cm="1">
        <f t="array" aca="1" ref="C36" ca="1">IFERROR(INDEX(INDIRECT("'"&amp;C$1&amp;"'!BG:BG"),MATCH($A36,INDIRECT("'"&amp;C$1&amp;"'!BF:BF"),0)+1),"")</f>
        <v/>
      </c>
      <c r="D36" s="37" t="str" cm="1">
        <f t="array" aca="1" ref="D36" ca="1">IFERROR(INDEX(INDIRECT("'"&amp;D$1&amp;"'!BG:BG"),MATCH($A36,INDIRECT("'"&amp;D$1&amp;"'!BF:BF"),0)+1),"")</f>
        <v/>
      </c>
      <c r="E36" s="37" cm="1">
        <f t="array" aca="1" ref="E36" ca="1">IFERROR(INDEX(INDIRECT("'"&amp;E$1&amp;"'!BG:BG"),MATCH($A36,INDIRECT("'"&amp;E$1&amp;"'!BF:BF"),0)+1),"")</f>
        <v>-0.2875138742850406</v>
      </c>
      <c r="F36" s="37" cm="1">
        <f t="array" aca="1" ref="F36" ca="1">IFERROR(INDEX(INDIRECT("'"&amp;F$1&amp;"'!BG:BG"),MATCH($A36,INDIRECT("'"&amp;F$1&amp;"'!BF:BF"),0)+1),"")</f>
        <v>4.4171605685310075E-2</v>
      </c>
      <c r="G36" s="37" cm="1">
        <f t="array" aca="1" ref="G36" ca="1">IFERROR(INDEX(INDIRECT("'"&amp;G$1&amp;"'!BG:BG"),MATCH($A36,INDIRECT("'"&amp;G$1&amp;"'!BF:BF"),0)+1),"")</f>
        <v>-0.12212303138025013</v>
      </c>
      <c r="H36" s="37" cm="1">
        <f t="array" aca="1" ref="H36" ca="1">IFERROR(INDEX(INDIRECT("'"&amp;H$1&amp;"'!BG:BG"),MATCH($A36,INDIRECT("'"&amp;H$1&amp;"'!BF:BF"),0)+1),"")</f>
        <v>8.8025918738153883E-3</v>
      </c>
      <c r="J36" s="42">
        <f t="shared" si="1"/>
        <v>201911</v>
      </c>
      <c r="K36" s="37">
        <f ca="1">IF(B36="","",VLOOKUP($J36,regress!$B:$K,10,0))</f>
        <v>-0.10466145547526687</v>
      </c>
      <c r="L36" s="37" t="str">
        <f ca="1">IF(C36="","",VLOOKUP($J36,regress!$B:$K,10,0))</f>
        <v/>
      </c>
      <c r="M36" s="37" t="str">
        <f ca="1">IF(D36="","",VLOOKUP($J36,regress!$B:$K,10,0))</f>
        <v/>
      </c>
      <c r="N36" s="37">
        <f ca="1">IF(E36="","",VLOOKUP($J36,regress!$B:$K,10,0))</f>
        <v>-0.10466145547526687</v>
      </c>
      <c r="O36" s="37">
        <f ca="1">IF(F36="","",VLOOKUP($J36,regress!$U:$AD,10,0))</f>
        <v>3.2000578668280308E-2</v>
      </c>
      <c r="P36" s="37">
        <f ca="1">IF(G36="","",VLOOKUP($J36,regress!$AM:$AV,10,0))</f>
        <v>-0.13030099708400178</v>
      </c>
      <c r="Q36" s="37">
        <f ca="1">IF(H36="","",VLOOKUP($J36,regress!$BE:$BN,10,0))</f>
        <v>0.22721226788189428</v>
      </c>
      <c r="S36" s="42">
        <f t="shared" si="2"/>
        <v>201911</v>
      </c>
      <c r="T36" s="37">
        <f t="shared" ca="1" si="3"/>
        <v>0.10010786611103492</v>
      </c>
      <c r="U36" s="37" t="str">
        <f t="shared" ca="1" si="4"/>
        <v/>
      </c>
      <c r="V36" s="37" t="str">
        <f t="shared" ca="1" si="5"/>
        <v/>
      </c>
      <c r="W36" s="37">
        <f t="shared" ca="1" si="6"/>
        <v>0.18285241880977374</v>
      </c>
      <c r="X36" s="37">
        <f t="shared" ca="1" si="7"/>
        <v>1.2171027017029767E-2</v>
      </c>
      <c r="Y36" s="37">
        <f t="shared" ca="1" si="8"/>
        <v>8.1779657037516496E-3</v>
      </c>
      <c r="Z36" s="37">
        <f t="shared" ca="1" si="9"/>
        <v>0.2184096760080789</v>
      </c>
    </row>
    <row r="37" spans="1:26">
      <c r="A37">
        <f t="shared" si="10"/>
        <v>201912</v>
      </c>
      <c r="B37" s="37" cm="1">
        <f t="array" aca="1" ref="B37" ca="1">IFERROR(INDEX(INDIRECT("'"&amp;B$1&amp;"'!BG:BG"),MATCH($A37,INDIRECT("'"&amp;B$1&amp;"'!BF:BF"),0)+1),"")</f>
        <v>-0.25398285819518213</v>
      </c>
      <c r="C37" s="37" t="str" cm="1">
        <f t="array" aca="1" ref="C37" ca="1">IFERROR(INDEX(INDIRECT("'"&amp;C$1&amp;"'!BG:BG"),MATCH($A37,INDIRECT("'"&amp;C$1&amp;"'!BF:BF"),0)+1),"")</f>
        <v/>
      </c>
      <c r="D37" s="37" t="str" cm="1">
        <f t="array" aca="1" ref="D37" ca="1">IFERROR(INDEX(INDIRECT("'"&amp;D$1&amp;"'!BG:BG"),MATCH($A37,INDIRECT("'"&amp;D$1&amp;"'!BF:BF"),0)+1),"")</f>
        <v/>
      </c>
      <c r="E37" s="37" cm="1">
        <f t="array" aca="1" ref="E37" ca="1">IFERROR(INDEX(INDIRECT("'"&amp;E$1&amp;"'!BG:BG"),MATCH($A37,INDIRECT("'"&amp;E$1&amp;"'!BF:BF"),0)+1),"")</f>
        <v>0.2134342453003793</v>
      </c>
      <c r="F37" s="37" cm="1">
        <f t="array" aca="1" ref="F37" ca="1">IFERROR(INDEX(INDIRECT("'"&amp;F$1&amp;"'!BG:BG"),MATCH($A37,INDIRECT("'"&amp;F$1&amp;"'!BF:BF"),0)+1),"")</f>
        <v>0.17165230042796911</v>
      </c>
      <c r="G37" s="37" cm="1">
        <f t="array" aca="1" ref="G37" ca="1">IFERROR(INDEX(INDIRECT("'"&amp;G$1&amp;"'!BG:BG"),MATCH($A37,INDIRECT("'"&amp;G$1&amp;"'!BF:BF"),0)+1),"")</f>
        <v>-0.10123278066601767</v>
      </c>
      <c r="H37" s="37" cm="1">
        <f t="array" aca="1" ref="H37" ca="1">IFERROR(INDEX(INDIRECT("'"&amp;H$1&amp;"'!BG:BG"),MATCH($A37,INDIRECT("'"&amp;H$1&amp;"'!BF:BF"),0)+1),"")</f>
        <v>4.7265573027500188E-2</v>
      </c>
      <c r="J37" s="42">
        <f t="shared" si="1"/>
        <v>201912</v>
      </c>
      <c r="K37" s="37">
        <f ca="1">IF(B37="","",VLOOKUP($J37,regress!$B:$K,10,0))</f>
        <v>-0.13733905854547299</v>
      </c>
      <c r="L37" s="37" t="str">
        <f ca="1">IF(C37="","",VLOOKUP($J37,regress!$B:$K,10,0))</f>
        <v/>
      </c>
      <c r="M37" s="37" t="str">
        <f ca="1">IF(D37="","",VLOOKUP($J37,regress!$B:$K,10,0))</f>
        <v/>
      </c>
      <c r="N37" s="37">
        <f ca="1">IF(E37="","",VLOOKUP($J37,regress!$B:$K,10,0))</f>
        <v>-0.13733905854547299</v>
      </c>
      <c r="O37" s="37">
        <f ca="1">IF(F37="","",VLOOKUP($J37,regress!$U:$AD,10,0))</f>
        <v>3.6794736101288403E-2</v>
      </c>
      <c r="P37" s="37">
        <f ca="1">IF(G37="","",VLOOKUP($J37,regress!$AM:$AV,10,0))</f>
        <v>-0.15746024277278978</v>
      </c>
      <c r="Q37" s="37">
        <f ca="1">IF(H37="","",VLOOKUP($J37,regress!$BE:$BN,10,0))</f>
        <v>0.13289704485235512</v>
      </c>
      <c r="S37" s="42">
        <f t="shared" si="2"/>
        <v>201912</v>
      </c>
      <c r="T37" s="37">
        <f t="shared" ca="1" si="3"/>
        <v>0.11664379964970914</v>
      </c>
      <c r="U37" s="37" t="str">
        <f t="shared" ca="1" si="4"/>
        <v/>
      </c>
      <c r="V37" s="37" t="str">
        <f t="shared" ca="1" si="5"/>
        <v/>
      </c>
      <c r="W37" s="37">
        <f t="shared" ca="1" si="6"/>
        <v>0.35077330384585226</v>
      </c>
      <c r="X37" s="37">
        <f t="shared" ca="1" si="7"/>
        <v>0.13485756432668072</v>
      </c>
      <c r="Y37" s="37">
        <f t="shared" ca="1" si="8"/>
        <v>5.6227462106772111E-2</v>
      </c>
      <c r="Z37" s="37">
        <f t="shared" ca="1" si="9"/>
        <v>8.5631471824854935E-2</v>
      </c>
    </row>
    <row r="38" spans="1:26">
      <c r="A38">
        <f t="shared" si="10"/>
        <v>202001</v>
      </c>
      <c r="B38" s="37" cm="1">
        <f t="array" aca="1" ref="B38" ca="1">IFERROR(INDEX(INDIRECT("'"&amp;B$1&amp;"'!BG:BG"),MATCH($A38,INDIRECT("'"&amp;B$1&amp;"'!BF:BF"),0)+1),"")</f>
        <v>-7.854482461973851E-2</v>
      </c>
      <c r="C38" s="37" t="str" cm="1">
        <f t="array" aca="1" ref="C38" ca="1">IFERROR(INDEX(INDIRECT("'"&amp;C$1&amp;"'!BG:BG"),MATCH($A38,INDIRECT("'"&amp;C$1&amp;"'!BF:BF"),0)+1),"")</f>
        <v/>
      </c>
      <c r="D38" s="37" t="str" cm="1">
        <f t="array" aca="1" ref="D38" ca="1">IFERROR(INDEX(INDIRECT("'"&amp;D$1&amp;"'!BG:BG"),MATCH($A38,INDIRECT("'"&amp;D$1&amp;"'!BF:BF"),0)+1),"")</f>
        <v/>
      </c>
      <c r="E38" s="37" cm="1">
        <f t="array" aca="1" ref="E38" ca="1">IFERROR(INDEX(INDIRECT("'"&amp;E$1&amp;"'!BG:BG"),MATCH($A38,INDIRECT("'"&amp;E$1&amp;"'!BF:BF"),0)+1),"")</f>
        <v>-0.37187704528619492</v>
      </c>
      <c r="F38" s="37" cm="1">
        <f t="array" aca="1" ref="F38" ca="1">IFERROR(INDEX(INDIRECT("'"&amp;F$1&amp;"'!BG:BG"),MATCH($A38,INDIRECT("'"&amp;F$1&amp;"'!BF:BF"),0)+1),"")</f>
        <v>-0.29210116129181157</v>
      </c>
      <c r="G38" s="37" cm="1">
        <f t="array" aca="1" ref="G38" ca="1">IFERROR(INDEX(INDIRECT("'"&amp;G$1&amp;"'!BG:BG"),MATCH($A38,INDIRECT("'"&amp;G$1&amp;"'!BF:BF"),0)+1),"")</f>
        <v>-0.20478998130489745</v>
      </c>
      <c r="H38" s="37" cm="1">
        <f t="array" aca="1" ref="H38" ca="1">IFERROR(INDEX(INDIRECT("'"&amp;H$1&amp;"'!BG:BG"),MATCH($A38,INDIRECT("'"&amp;H$1&amp;"'!BF:BF"),0)+1),"")</f>
        <v>4.3737824553956958E-2</v>
      </c>
      <c r="J38" s="42">
        <f t="shared" si="1"/>
        <v>202001</v>
      </c>
      <c r="K38" s="37">
        <f ca="1">IF(B38="","",VLOOKUP($J38,regress!$B:$K,10,0))</f>
        <v>-0.24990817778944424</v>
      </c>
      <c r="L38" s="37" t="str">
        <f ca="1">IF(C38="","",VLOOKUP($J38,regress!$B:$K,10,0))</f>
        <v/>
      </c>
      <c r="M38" s="37" t="str">
        <f ca="1">IF(D38="","",VLOOKUP($J38,regress!$B:$K,10,0))</f>
        <v/>
      </c>
      <c r="N38" s="37">
        <f ca="1">IF(E38="","",VLOOKUP($J38,regress!$B:$K,10,0))</f>
        <v>-0.24990817778944424</v>
      </c>
      <c r="O38" s="37">
        <f ca="1">IF(F38="","",VLOOKUP($J38,regress!$U:$AD,10,0))</f>
        <v>2.9936028252413559E-3</v>
      </c>
      <c r="P38" s="37">
        <f ca="1">IF(G38="","",VLOOKUP($J38,regress!$AM:$AV,10,0))</f>
        <v>-0.23707805717129202</v>
      </c>
      <c r="Q38" s="37">
        <f ca="1">IF(H38="","",VLOOKUP($J38,regress!$BE:$BN,10,0))</f>
        <v>-0.18211992506402222</v>
      </c>
      <c r="S38" s="42">
        <f t="shared" si="2"/>
        <v>202001</v>
      </c>
      <c r="T38" s="37">
        <f t="shared" ca="1" si="3"/>
        <v>0.17136335316970575</v>
      </c>
      <c r="U38" s="37" t="str">
        <f t="shared" ca="1" si="4"/>
        <v/>
      </c>
      <c r="V38" s="37" t="str">
        <f t="shared" ca="1" si="5"/>
        <v/>
      </c>
      <c r="W38" s="37">
        <f t="shared" ca="1" si="6"/>
        <v>0.12196886749675068</v>
      </c>
      <c r="X38" s="37">
        <f t="shared" ca="1" si="7"/>
        <v>0.29509476411705293</v>
      </c>
      <c r="Y38" s="37">
        <f t="shared" ca="1" si="8"/>
        <v>3.2288075866394567E-2</v>
      </c>
      <c r="Z38" s="37">
        <f t="shared" ca="1" si="9"/>
        <v>0.22585774961797916</v>
      </c>
    </row>
    <row r="39" spans="1:26">
      <c r="A39">
        <f>IF(RIGHT(A38,2)="12",(VALUE(LEFT(A38,4))+1)*100+1,A38+1)</f>
        <v>202002</v>
      </c>
      <c r="B39" s="37" cm="1">
        <f t="array" aca="1" ref="B39" ca="1">IFERROR(INDEX(INDIRECT("'"&amp;B$1&amp;"'!BG:BG"),MATCH($A39,INDIRECT("'"&amp;B$1&amp;"'!BF:BF"),0)+1),"")</f>
        <v>-0.44241994668889528</v>
      </c>
      <c r="C39" s="37" t="str" cm="1">
        <f t="array" aca="1" ref="C39" ca="1">IFERROR(INDEX(INDIRECT("'"&amp;C$1&amp;"'!BG:BG"),MATCH($A39,INDIRECT("'"&amp;C$1&amp;"'!BF:BF"),0)+1),"")</f>
        <v/>
      </c>
      <c r="D39" s="37" t="str" cm="1">
        <f t="array" aca="1" ref="D39" ca="1">IFERROR(INDEX(INDIRECT("'"&amp;D$1&amp;"'!BG:BG"),MATCH($A39,INDIRECT("'"&amp;D$1&amp;"'!BF:BF"),0)+1),"")</f>
        <v/>
      </c>
      <c r="E39" s="37" cm="1">
        <f t="array" aca="1" ref="E39" ca="1">IFERROR(INDEX(INDIRECT("'"&amp;E$1&amp;"'!BG:BG"),MATCH($A39,INDIRECT("'"&amp;E$1&amp;"'!BF:BF"),0)+1),"")</f>
        <v>-0.72168917331336424</v>
      </c>
      <c r="F39" s="37" cm="1">
        <f t="array" aca="1" ref="F39" ca="1">IFERROR(INDEX(INDIRECT("'"&amp;F$1&amp;"'!BG:BG"),MATCH($A39,INDIRECT("'"&amp;F$1&amp;"'!BF:BF"),0)+1),"")</f>
        <v>-0.18662903937279948</v>
      </c>
      <c r="G39" s="37" cm="1">
        <f t="array" aca="1" ref="G39" ca="1">IFERROR(INDEX(INDIRECT("'"&amp;G$1&amp;"'!BG:BG"),MATCH($A39,INDIRECT("'"&amp;G$1&amp;"'!BF:BF"),0)+1),"")</f>
        <v>-0.40413541769495293</v>
      </c>
      <c r="H39" s="37" cm="1">
        <f t="array" aca="1" ref="H39" ca="1">IFERROR(INDEX(INDIRECT("'"&amp;H$1&amp;"'!BG:BG"),MATCH($A39,INDIRECT("'"&amp;H$1&amp;"'!BF:BF"),0)+1),"")</f>
        <v>-0.48790221347340196</v>
      </c>
      <c r="J39" s="42">
        <f t="shared" si="1"/>
        <v>202002</v>
      </c>
      <c r="K39" s="37">
        <f ca="1">IF(B39="","",VLOOKUP($J39,regress!$B:$K,10,0))</f>
        <v>-0.30219547268618036</v>
      </c>
      <c r="L39" s="37" t="str">
        <f ca="1">IF(C39="","",VLOOKUP($J39,regress!$B:$K,10,0))</f>
        <v/>
      </c>
      <c r="M39" s="37" t="str">
        <f ca="1">IF(D39="","",VLOOKUP($J39,regress!$B:$K,10,0))</f>
        <v/>
      </c>
      <c r="N39" s="37">
        <f ca="1">IF(E39="","",VLOOKUP($J39,regress!$B:$K,10,0))</f>
        <v>-0.30219547268618036</v>
      </c>
      <c r="O39" s="37">
        <f ca="1">IF(F39="","",VLOOKUP($J39,regress!$U:$AD,10,0))</f>
        <v>-3.1886582380780626E-2</v>
      </c>
      <c r="P39" s="37">
        <f ca="1">IF(G39="","",VLOOKUP($J39,regress!$AM:$AV,10,0))</f>
        <v>-0.26315434955293127</v>
      </c>
      <c r="Q39" s="37">
        <f ca="1">IF(H39="","",VLOOKUP($J39,regress!$BE:$BN,10,0))</f>
        <v>-0.46846423026270079</v>
      </c>
      <c r="S39" s="42">
        <f t="shared" si="2"/>
        <v>202002</v>
      </c>
      <c r="T39" s="37">
        <f t="shared" ca="1" si="3"/>
        <v>0.14022447400271493</v>
      </c>
      <c r="U39" s="37" t="str">
        <f t="shared" ca="1" si="4"/>
        <v/>
      </c>
      <c r="V39" s="37" t="str">
        <f t="shared" ca="1" si="5"/>
        <v/>
      </c>
      <c r="W39" s="37">
        <f t="shared" ca="1" si="6"/>
        <v>0.41949370062718389</v>
      </c>
      <c r="X39" s="37">
        <f t="shared" ca="1" si="7"/>
        <v>0.15474245699201886</v>
      </c>
      <c r="Y39" s="37">
        <f t="shared" ca="1" si="8"/>
        <v>0.14098106814202166</v>
      </c>
      <c r="Z39" s="37">
        <f t="shared" ca="1" si="9"/>
        <v>1.9437983210701171E-2</v>
      </c>
    </row>
    <row r="40" spans="1:26">
      <c r="A40">
        <f t="shared" si="10"/>
        <v>202003</v>
      </c>
      <c r="B40" s="37" cm="1">
        <f t="array" aca="1" ref="B40" ca="1">IFERROR(INDEX(INDIRECT("'"&amp;B$1&amp;"'!BG:BG"),MATCH($A40,INDIRECT("'"&amp;B$1&amp;"'!BF:BF"),0)+1),"")</f>
        <v>-2.7368332990989935E-2</v>
      </c>
      <c r="C40" s="37" t="str" cm="1">
        <f t="array" aca="1" ref="C40" ca="1">IFERROR(INDEX(INDIRECT("'"&amp;C$1&amp;"'!BG:BG"),MATCH($A40,INDIRECT("'"&amp;C$1&amp;"'!BF:BF"),0)+1),"")</f>
        <v/>
      </c>
      <c r="D40" s="37" t="str" cm="1">
        <f t="array" aca="1" ref="D40" ca="1">IFERROR(INDEX(INDIRECT("'"&amp;D$1&amp;"'!BG:BG"),MATCH($A40,INDIRECT("'"&amp;D$1&amp;"'!BF:BF"),0)+1),"")</f>
        <v/>
      </c>
      <c r="E40" s="37" cm="1">
        <f t="array" aca="1" ref="E40" ca="1">IFERROR(INDEX(INDIRECT("'"&amp;E$1&amp;"'!BG:BG"),MATCH($A40,INDIRECT("'"&amp;E$1&amp;"'!BF:BF"),0)+1),"")</f>
        <v>0.11405252951017113</v>
      </c>
      <c r="F40" s="37" cm="1">
        <f t="array" aca="1" ref="F40" ca="1">IFERROR(INDEX(INDIRECT("'"&amp;F$1&amp;"'!BG:BG"),MATCH($A40,INDIRECT("'"&amp;F$1&amp;"'!BF:BF"),0)+1),"")</f>
        <v>0.19183387987442618</v>
      </c>
      <c r="G40" s="37" cm="1">
        <f t="array" aca="1" ref="G40" ca="1">IFERROR(INDEX(INDIRECT("'"&amp;G$1&amp;"'!BG:BG"),MATCH($A40,INDIRECT("'"&amp;G$1&amp;"'!BF:BF"),0)+1),"")</f>
        <v>1.89863802297702E-2</v>
      </c>
      <c r="H40" s="37" cm="1">
        <f t="array" aca="1" ref="H40" ca="1">IFERROR(INDEX(INDIRECT("'"&amp;H$1&amp;"'!BG:BG"),MATCH($A40,INDIRECT("'"&amp;H$1&amp;"'!BF:BF"),0)+1),"")</f>
        <v>-0.65578750056868251</v>
      </c>
      <c r="J40" s="42">
        <f t="shared" si="1"/>
        <v>202003</v>
      </c>
      <c r="K40" s="37">
        <f ca="1">IF(B40="","",VLOOKUP($J40,regress!$B:$K,10,0))</f>
        <v>-0.11705678626998264</v>
      </c>
      <c r="L40" s="37" t="str">
        <f ca="1">IF(C40="","",VLOOKUP($J40,regress!$B:$K,10,0))</f>
        <v/>
      </c>
      <c r="M40" s="37" t="str">
        <f ca="1">IF(D40="","",VLOOKUP($J40,regress!$B:$K,10,0))</f>
        <v/>
      </c>
      <c r="N40" s="37">
        <f ca="1">IF(E40="","",VLOOKUP($J40,regress!$B:$K,10,0))</f>
        <v>-0.11705678626998264</v>
      </c>
      <c r="O40" s="37">
        <f ca="1">IF(F40="","",VLOOKUP($J40,regress!$U:$AD,10,0))</f>
        <v>-1.5347652744481615E-2</v>
      </c>
      <c r="P40" s="37">
        <f ca="1">IF(G40="","",VLOOKUP($J40,regress!$AM:$AV,10,0))</f>
        <v>-0.1271311806445187</v>
      </c>
      <c r="Q40" s="37">
        <f ca="1">IF(H40="","",VLOOKUP($J40,regress!$BE:$BN,10,0))</f>
        <v>0.20497886013540997</v>
      </c>
      <c r="S40" s="42">
        <f t="shared" si="2"/>
        <v>202003</v>
      </c>
      <c r="T40" s="37">
        <f t="shared" ca="1" si="3"/>
        <v>8.9688453278992705E-2</v>
      </c>
      <c r="U40" s="37" t="str">
        <f t="shared" ca="1" si="4"/>
        <v/>
      </c>
      <c r="V40" s="37" t="str">
        <f t="shared" ca="1" si="5"/>
        <v/>
      </c>
      <c r="W40" s="37">
        <f t="shared" ca="1" si="6"/>
        <v>0.23110931578015376</v>
      </c>
      <c r="X40" s="37">
        <f t="shared" ca="1" si="7"/>
        <v>0.20718153261890779</v>
      </c>
      <c r="Y40" s="37">
        <f t="shared" ca="1" si="8"/>
        <v>0.1461175608742889</v>
      </c>
      <c r="Z40" s="37">
        <f t="shared" ca="1" si="9"/>
        <v>0.86076636070409251</v>
      </c>
    </row>
    <row r="41" spans="1:26">
      <c r="A41">
        <f t="shared" si="10"/>
        <v>202004</v>
      </c>
      <c r="B41" s="37" cm="1">
        <f t="array" aca="1" ref="B41" ca="1">IFERROR(INDEX(INDIRECT("'"&amp;B$1&amp;"'!BG:BG"),MATCH($A41,INDIRECT("'"&amp;B$1&amp;"'!BF:BF"),0)+1),"")</f>
        <v>-4.4606802773678456E-3</v>
      </c>
      <c r="C41" s="37" t="str" cm="1">
        <f t="array" aca="1" ref="C41" ca="1">IFERROR(INDEX(INDIRECT("'"&amp;C$1&amp;"'!BG:BG"),MATCH($A41,INDIRECT("'"&amp;C$1&amp;"'!BF:BF"),0)+1),"")</f>
        <v/>
      </c>
      <c r="D41" s="37" t="str" cm="1">
        <f t="array" aca="1" ref="D41" ca="1">IFERROR(INDEX(INDIRECT("'"&amp;D$1&amp;"'!BG:BG"),MATCH($A41,INDIRECT("'"&amp;D$1&amp;"'!BF:BF"),0)+1),"")</f>
        <v/>
      </c>
      <c r="E41" s="37" cm="1">
        <f t="array" aca="1" ref="E41" ca="1">IFERROR(INDEX(INDIRECT("'"&amp;E$1&amp;"'!BG:BG"),MATCH($A41,INDIRECT("'"&amp;E$1&amp;"'!BF:BF"),0)+1),"")</f>
        <v>0.18966286983205999</v>
      </c>
      <c r="F41" s="37" cm="1">
        <f t="array" aca="1" ref="F41" ca="1">IFERROR(INDEX(INDIRECT("'"&amp;F$1&amp;"'!BG:BG"),MATCH($A41,INDIRECT("'"&amp;F$1&amp;"'!BF:BF"),0)+1),"")</f>
        <v>0.11132781237877311</v>
      </c>
      <c r="G41" s="37" cm="1">
        <f t="array" aca="1" ref="G41" ca="1">IFERROR(INDEX(INDIRECT("'"&amp;G$1&amp;"'!BG:BG"),MATCH($A41,INDIRECT("'"&amp;G$1&amp;"'!BF:BF"),0)+1),"")</f>
        <v>-3.6094728483544843E-2</v>
      </c>
      <c r="H41" s="37" cm="1">
        <f t="array" aca="1" ref="H41" ca="1">IFERROR(INDEX(INDIRECT("'"&amp;H$1&amp;"'!BG:BG"),MATCH($A41,INDIRECT("'"&amp;H$1&amp;"'!BF:BF"),0)+1),"")</f>
        <v>0.81783236803934956</v>
      </c>
      <c r="J41" s="42">
        <f t="shared" si="1"/>
        <v>202004</v>
      </c>
      <c r="K41" s="37">
        <f ca="1">IF(B41="","",VLOOKUP($J41,regress!$B:$K,10,0))</f>
        <v>-5.3613450566194466E-2</v>
      </c>
      <c r="L41" s="37" t="str">
        <f ca="1">IF(C41="","",VLOOKUP($J41,regress!$B:$K,10,0))</f>
        <v/>
      </c>
      <c r="M41" s="37" t="str">
        <f ca="1">IF(D41="","",VLOOKUP($J41,regress!$B:$K,10,0))</f>
        <v/>
      </c>
      <c r="N41" s="37">
        <f ca="1">IF(E41="","",VLOOKUP($J41,regress!$B:$K,10,0))</f>
        <v>-5.3613450566194466E-2</v>
      </c>
      <c r="O41" s="37">
        <f ca="1">IF(F41="","",VLOOKUP($J41,regress!$U:$AD,10,0))</f>
        <v>-1.7326004769532114E-2</v>
      </c>
      <c r="P41" s="37">
        <f ca="1">IF(G41="","",VLOOKUP($J41,regress!$AM:$AV,10,0))</f>
        <v>-7.0449226151868494E-2</v>
      </c>
      <c r="Q41" s="37">
        <f ca="1">IF(H41="","",VLOOKUP($J41,regress!$BE:$BN,10,0))</f>
        <v>0.23277672250576326</v>
      </c>
      <c r="S41" s="42">
        <f t="shared" si="2"/>
        <v>202004</v>
      </c>
      <c r="T41" s="37">
        <f t="shared" ca="1" si="3"/>
        <v>4.9152770288826621E-2</v>
      </c>
      <c r="U41" s="37" t="str">
        <f t="shared" ca="1" si="4"/>
        <v/>
      </c>
      <c r="V41" s="37" t="str">
        <f t="shared" ca="1" si="5"/>
        <v/>
      </c>
      <c r="W41" s="37">
        <f t="shared" ca="1" si="6"/>
        <v>0.24327632039825445</v>
      </c>
      <c r="X41" s="37">
        <f t="shared" ca="1" si="7"/>
        <v>0.12865381714830523</v>
      </c>
      <c r="Y41" s="37">
        <f t="shared" ca="1" si="8"/>
        <v>3.4354497668323651E-2</v>
      </c>
      <c r="Z41" s="37">
        <f t="shared" ca="1" si="9"/>
        <v>0.58505564553358624</v>
      </c>
    </row>
    <row r="42" spans="1:26">
      <c r="A42">
        <f>IF(RIGHT(A41,2)="12",(VALUE(LEFT(A41,4))+1)*100+1,A41+1)</f>
        <v>202005</v>
      </c>
      <c r="B42" s="37" cm="1">
        <f t="array" aca="1" ref="B42" ca="1">IFERROR(INDEX(INDIRECT("'"&amp;B$1&amp;"'!BG:BG"),MATCH($A42,INDIRECT("'"&amp;B$1&amp;"'!BF:BF"),0)+1),"")</f>
        <v>-3.4221055033582526E-3</v>
      </c>
      <c r="C42" s="37" t="str" cm="1">
        <f t="array" aca="1" ref="C42" ca="1">IFERROR(INDEX(INDIRECT("'"&amp;C$1&amp;"'!BG:BG"),MATCH($A42,INDIRECT("'"&amp;C$1&amp;"'!BF:BF"),0)+1),"")</f>
        <v/>
      </c>
      <c r="D42" s="37" t="str" cm="1">
        <f t="array" aca="1" ref="D42" ca="1">IFERROR(INDEX(INDIRECT("'"&amp;D$1&amp;"'!BG:BG"),MATCH($A42,INDIRECT("'"&amp;D$1&amp;"'!BF:BF"),0)+1),"")</f>
        <v/>
      </c>
      <c r="E42" s="37" cm="1">
        <f t="array" aca="1" ref="E42" ca="1">IFERROR(INDEX(INDIRECT("'"&amp;E$1&amp;"'!BG:BG"),MATCH($A42,INDIRECT("'"&amp;E$1&amp;"'!BF:BF"),0)+1),"")</f>
        <v>0.12010338060453327</v>
      </c>
      <c r="F42" s="37" cm="1">
        <f t="array" aca="1" ref="F42" ca="1">IFERROR(INDEX(INDIRECT("'"&amp;F$1&amp;"'!BG:BG"),MATCH($A42,INDIRECT("'"&amp;F$1&amp;"'!BF:BF"),0)+1),"")</f>
        <v>3.1977732422613377E-2</v>
      </c>
      <c r="G42" s="37" cm="1">
        <f t="array" aca="1" ref="G42" ca="1">IFERROR(INDEX(INDIRECT("'"&amp;G$1&amp;"'!BG:BG"),MATCH($A42,INDIRECT("'"&amp;G$1&amp;"'!BF:BF"),0)+1),"")</f>
        <v>6.1529008518596308E-2</v>
      </c>
      <c r="H42" s="37" cm="1">
        <f t="array" aca="1" ref="H42" ca="1">IFERROR(INDEX(INDIRECT("'"&amp;H$1&amp;"'!BG:BG"),MATCH($A42,INDIRECT("'"&amp;H$1&amp;"'!BF:BF"),0)+1),"")</f>
        <v>0.70398524368994864</v>
      </c>
      <c r="J42" s="42">
        <f t="shared" si="1"/>
        <v>202005</v>
      </c>
      <c r="K42" s="37">
        <f ca="1">IF(B42="","",VLOOKUP($J42,regress!$B:$K,10,0))</f>
        <v>6.4382553311418539E-3</v>
      </c>
      <c r="L42" s="37" t="str">
        <f ca="1">IF(C42="","",VLOOKUP($J42,regress!$B:$K,10,0))</f>
        <v/>
      </c>
      <c r="M42" s="37" t="str">
        <f ca="1">IF(D42="","",VLOOKUP($J42,regress!$B:$K,10,0))</f>
        <v/>
      </c>
      <c r="N42" s="37">
        <f ca="1">IF(E42="","",VLOOKUP($J42,regress!$B:$K,10,0))</f>
        <v>6.4382553311418539E-3</v>
      </c>
      <c r="O42" s="37">
        <f ca="1">IF(F42="","",VLOOKUP($J42,regress!$U:$AD,10,0))</f>
        <v>4.3629762934896434E-3</v>
      </c>
      <c r="P42" s="37">
        <f ca="1">IF(G42="","",VLOOKUP($J42,regress!$AM:$AV,10,0))</f>
        <v>-3.2996757458156098E-2</v>
      </c>
      <c r="Q42" s="37">
        <f ca="1">IF(H42="","",VLOOKUP($J42,regress!$BE:$BN,10,0))</f>
        <v>0.50317195690121785</v>
      </c>
      <c r="S42" s="42">
        <f t="shared" si="2"/>
        <v>202005</v>
      </c>
      <c r="T42" s="37">
        <f t="shared" ca="1" si="3"/>
        <v>9.8603608345001065E-3</v>
      </c>
      <c r="U42" s="37" t="str">
        <f t="shared" ca="1" si="4"/>
        <v/>
      </c>
      <c r="V42" s="37" t="str">
        <f t="shared" ca="1" si="5"/>
        <v/>
      </c>
      <c r="W42" s="37">
        <f t="shared" ca="1" si="6"/>
        <v>0.11366512527339141</v>
      </c>
      <c r="X42" s="37">
        <f t="shared" ca="1" si="7"/>
        <v>2.7614756129123733E-2</v>
      </c>
      <c r="Y42" s="37">
        <f t="shared" ca="1" si="8"/>
        <v>9.4525765976752413E-2</v>
      </c>
      <c r="Z42" s="37">
        <f t="shared" ca="1" si="9"/>
        <v>0.20081328678873078</v>
      </c>
    </row>
    <row r="43" spans="1:26">
      <c r="A43">
        <f t="shared" si="10"/>
        <v>202006</v>
      </c>
      <c r="B43" s="37" cm="1">
        <f t="array" aca="1" ref="B43" ca="1">IFERROR(INDEX(INDIRECT("'"&amp;B$1&amp;"'!BG:BG"),MATCH($A43,INDIRECT("'"&amp;B$1&amp;"'!BF:BF"),0)+1),"")</f>
        <v>9.8111896016371672E-2</v>
      </c>
      <c r="C43" s="37" t="str" cm="1">
        <f t="array" aca="1" ref="C43" ca="1">IFERROR(INDEX(INDIRECT("'"&amp;C$1&amp;"'!BG:BG"),MATCH($A43,INDIRECT("'"&amp;C$1&amp;"'!BF:BF"),0)+1),"")</f>
        <v/>
      </c>
      <c r="D43" s="37" t="str" cm="1">
        <f t="array" aca="1" ref="D43" ca="1">IFERROR(INDEX(INDIRECT("'"&amp;D$1&amp;"'!BG:BG"),MATCH($A43,INDIRECT("'"&amp;D$1&amp;"'!BF:BF"),0)+1),"")</f>
        <v/>
      </c>
      <c r="E43" s="37" cm="1">
        <f t="array" aca="1" ref="E43" ca="1">IFERROR(INDEX(INDIRECT("'"&amp;E$1&amp;"'!BG:BG"),MATCH($A43,INDIRECT("'"&amp;E$1&amp;"'!BF:BF"),0)+1),"")</f>
        <v>-8.2434559374638713E-2</v>
      </c>
      <c r="F43" s="37" cm="1">
        <f t="array" aca="1" ref="F43" ca="1">IFERROR(INDEX(INDIRECT("'"&amp;F$1&amp;"'!BG:BG"),MATCH($A43,INDIRECT("'"&amp;F$1&amp;"'!BF:BF"),0)+1),"")</f>
        <v>-6.0966986207396788E-2</v>
      </c>
      <c r="G43" s="37" cm="1">
        <f t="array" aca="1" ref="G43" ca="1">IFERROR(INDEX(INDIRECT("'"&amp;G$1&amp;"'!BG:BG"),MATCH($A43,INDIRECT("'"&amp;G$1&amp;"'!BF:BF"),0)+1),"")</f>
        <v>4.7342323801867293E-2</v>
      </c>
      <c r="H43" s="37" cm="1">
        <f t="array" aca="1" ref="H43" ca="1">IFERROR(INDEX(INDIRECT("'"&amp;H$1&amp;"'!BG:BG"),MATCH($A43,INDIRECT("'"&amp;H$1&amp;"'!BF:BF"),0)+1),"")</f>
        <v>0.59622172031940324</v>
      </c>
      <c r="J43" s="42">
        <f t="shared" si="1"/>
        <v>202006</v>
      </c>
      <c r="K43" s="37">
        <f ca="1">IF(B43="","",VLOOKUP($J43,regress!$B:$K,10,0))</f>
        <v>1.2853917952303964E-2</v>
      </c>
      <c r="L43" s="37" t="str">
        <f ca="1">IF(C43="","",VLOOKUP($J43,regress!$B:$K,10,0))</f>
        <v/>
      </c>
      <c r="M43" s="37" t="str">
        <f ca="1">IF(D43="","",VLOOKUP($J43,regress!$B:$K,10,0))</f>
        <v/>
      </c>
      <c r="N43" s="37">
        <f ca="1">IF(E43="","",VLOOKUP($J43,regress!$B:$K,10,0))</f>
        <v>1.2853917952303964E-2</v>
      </c>
      <c r="O43" s="37">
        <f ca="1">IF(F43="","",VLOOKUP($J43,regress!$U:$AD,10,0))</f>
        <v>2.2285142471009284E-2</v>
      </c>
      <c r="P43" s="37">
        <f ca="1">IF(G43="","",VLOOKUP($J43,regress!$AM:$AV,10,0))</f>
        <v>-3.5369741148320796E-2</v>
      </c>
      <c r="Q43" s="37">
        <f ca="1">IF(H43="","",VLOOKUP($J43,regress!$BE:$BN,10,0))</f>
        <v>0.58172693569691003</v>
      </c>
      <c r="S43" s="42">
        <f t="shared" si="2"/>
        <v>202006</v>
      </c>
      <c r="T43" s="37">
        <f t="shared" ca="1" si="3"/>
        <v>8.5257978064067708E-2</v>
      </c>
      <c r="U43" s="37" t="str">
        <f t="shared" ca="1" si="4"/>
        <v/>
      </c>
      <c r="V43" s="37" t="str">
        <f t="shared" ca="1" si="5"/>
        <v/>
      </c>
      <c r="W43" s="37">
        <f t="shared" ca="1" si="6"/>
        <v>9.5288477326942678E-2</v>
      </c>
      <c r="X43" s="37">
        <f t="shared" ca="1" si="7"/>
        <v>8.3252128678406076E-2</v>
      </c>
      <c r="Y43" s="37">
        <f t="shared" ca="1" si="8"/>
        <v>8.2712064950188097E-2</v>
      </c>
      <c r="Z43" s="37">
        <f t="shared" ca="1" si="9"/>
        <v>1.4494784622493206E-2</v>
      </c>
    </row>
    <row r="44" spans="1:26">
      <c r="A44">
        <f t="shared" si="10"/>
        <v>202007</v>
      </c>
      <c r="B44" s="37" cm="1">
        <f t="array" aca="1" ref="B44" ca="1">IFERROR(INDEX(INDIRECT("'"&amp;B$1&amp;"'!BG:BG"),MATCH($A44,INDIRECT("'"&amp;B$1&amp;"'!BF:BF"),0)+1),"")</f>
        <v>1.3756999394113012E-2</v>
      </c>
      <c r="C44" s="37" t="str" cm="1">
        <f t="array" aca="1" ref="C44" ca="1">IFERROR(INDEX(INDIRECT("'"&amp;C$1&amp;"'!BG:BG"),MATCH($A44,INDIRECT("'"&amp;C$1&amp;"'!BF:BF"),0)+1),"")</f>
        <v/>
      </c>
      <c r="D44" s="37" t="str" cm="1">
        <f t="array" aca="1" ref="D44" ca="1">IFERROR(INDEX(INDIRECT("'"&amp;D$1&amp;"'!BG:BG"),MATCH($A44,INDIRECT("'"&amp;D$1&amp;"'!BF:BF"),0)+1),"")</f>
        <v/>
      </c>
      <c r="E44" s="37" t="str" cm="1">
        <f t="array" aca="1" ref="E44" ca="1">IFERROR(INDEX(INDIRECT("'"&amp;E$1&amp;"'!BG:BG"),MATCH($A44,INDIRECT("'"&amp;E$1&amp;"'!BF:BF"),0)+1),"")</f>
        <v/>
      </c>
      <c r="F44" s="37" cm="1">
        <f t="array" aca="1" ref="F44" ca="1">IFERROR(INDEX(INDIRECT("'"&amp;F$1&amp;"'!BG:BG"),MATCH($A44,INDIRECT("'"&amp;F$1&amp;"'!BF:BF"),0)+1),"")</f>
        <v>1.0994025294046779E-2</v>
      </c>
      <c r="G44" s="37" cm="1">
        <f t="array" aca="1" ref="G44" ca="1">IFERROR(INDEX(INDIRECT("'"&amp;G$1&amp;"'!BG:BG"),MATCH($A44,INDIRECT("'"&amp;G$1&amp;"'!BF:BF"),0)+1),"")</f>
        <v>-5.1437562168942026E-2</v>
      </c>
      <c r="H44" s="37" cm="1">
        <f t="array" aca="1" ref="H44" ca="1">IFERROR(INDEX(INDIRECT("'"&amp;H$1&amp;"'!BG:BG"),MATCH($A44,INDIRECT("'"&amp;H$1&amp;"'!BF:BF"),0)+1),"")</f>
        <v>-0.20257276889366621</v>
      </c>
      <c r="J44" s="42">
        <f t="shared" si="1"/>
        <v>202007</v>
      </c>
      <c r="K44" s="37">
        <f ca="1">IF(B44="","",VLOOKUP($J44,regress!$B:$K,10,0))</f>
        <v>6.9009466234395203E-3</v>
      </c>
      <c r="L44" s="37" t="str">
        <f ca="1">IF(C44="","",VLOOKUP($J44,regress!$B:$K,10,0))</f>
        <v/>
      </c>
      <c r="M44" s="37" t="str">
        <f ca="1">IF(D44="","",VLOOKUP($J44,regress!$B:$K,10,0))</f>
        <v/>
      </c>
      <c r="N44" s="37" t="str">
        <f ca="1">IF(E44="","",VLOOKUP($J44,regress!$B:$K,10,0))</f>
        <v/>
      </c>
      <c r="O44" s="37">
        <f ca="1">IF(F44="","",VLOOKUP($J44,regress!$U:$AD,10,0))</f>
        <v>-1.265323500298202E-2</v>
      </c>
      <c r="P44" s="37">
        <f ca="1">IF(G44="","",VLOOKUP($J44,regress!$AM:$AV,10,0))</f>
        <v>5.0676451698769866E-3</v>
      </c>
      <c r="Q44" s="37">
        <f ca="1">IF(H44="","",VLOOKUP($J44,regress!$BE:$BN,10,0))</f>
        <v>-0.34042219039367744</v>
      </c>
      <c r="S44" s="42">
        <f t="shared" si="2"/>
        <v>202007</v>
      </c>
      <c r="T44" s="37">
        <f t="shared" ca="1" si="3"/>
        <v>6.8560527706734917E-3</v>
      </c>
      <c r="U44" s="37" t="str">
        <f t="shared" ca="1" si="4"/>
        <v/>
      </c>
      <c r="V44" s="37" t="str">
        <f t="shared" ca="1" si="5"/>
        <v/>
      </c>
      <c r="W44" s="37" t="str">
        <f t="shared" ca="1" si="6"/>
        <v/>
      </c>
      <c r="X44" s="37">
        <f t="shared" ca="1" si="7"/>
        <v>2.3647260297028801E-2</v>
      </c>
      <c r="Y44" s="37">
        <f t="shared" ca="1" si="8"/>
        <v>5.6505207338819016E-2</v>
      </c>
      <c r="Z44" s="37">
        <f t="shared" ca="1" si="9"/>
        <v>0.13784942150001123</v>
      </c>
    </row>
    <row r="45" spans="1:26">
      <c r="A45">
        <f t="shared" si="10"/>
        <v>202008</v>
      </c>
      <c r="B45" s="37" cm="1">
        <f t="array" aca="1" ref="B45" ca="1">IFERROR(INDEX(INDIRECT("'"&amp;B$1&amp;"'!BG:BG"),MATCH($A45,INDIRECT("'"&amp;B$1&amp;"'!BF:BF"),0)+1),"")</f>
        <v>-7.9314236162869676E-3</v>
      </c>
      <c r="C45" s="37" t="str" cm="1">
        <f t="array" aca="1" ref="C45" ca="1">IFERROR(INDEX(INDIRECT("'"&amp;C$1&amp;"'!BG:BG"),MATCH($A45,INDIRECT("'"&amp;C$1&amp;"'!BF:BF"),0)+1),"")</f>
        <v/>
      </c>
      <c r="D45" s="37" t="str" cm="1">
        <f t="array" aca="1" ref="D45" ca="1">IFERROR(INDEX(INDIRECT("'"&amp;D$1&amp;"'!BG:BG"),MATCH($A45,INDIRECT("'"&amp;D$1&amp;"'!BF:BF"),0)+1),"")</f>
        <v/>
      </c>
      <c r="E45" s="37" t="str" cm="1">
        <f t="array" aca="1" ref="E45" ca="1">IFERROR(INDEX(INDIRECT("'"&amp;E$1&amp;"'!BG:BG"),MATCH($A45,INDIRECT("'"&amp;E$1&amp;"'!BF:BF"),0)+1),"")</f>
        <v/>
      </c>
      <c r="F45" s="37" t="str" cm="1">
        <f t="array" aca="1" ref="F45" ca="1">IFERROR(INDEX(INDIRECT("'"&amp;F$1&amp;"'!BG:BG"),MATCH($A45,INDIRECT("'"&amp;F$1&amp;"'!BF:BF"),0)+1),"")</f>
        <v/>
      </c>
      <c r="G45" s="37" cm="1">
        <f t="array" aca="1" ref="G45" ca="1">IFERROR(INDEX(INDIRECT("'"&amp;G$1&amp;"'!BG:BG"),MATCH($A45,INDIRECT("'"&amp;G$1&amp;"'!BF:BF"),0)+1),"")</f>
        <v>-3.9478408590341789E-2</v>
      </c>
      <c r="H45" s="37" cm="1">
        <f t="array" aca="1" ref="H45" ca="1">IFERROR(INDEX(INDIRECT("'"&amp;H$1&amp;"'!BG:BG"),MATCH($A45,INDIRECT("'"&amp;H$1&amp;"'!BF:BF"),0)+1),"")</f>
        <v>7.3445580034687014E-2</v>
      </c>
      <c r="J45" s="42">
        <f t="shared" si="1"/>
        <v>202008</v>
      </c>
      <c r="K45" s="37">
        <f ca="1">IF(B45="","",VLOOKUP($J45,regress!$B:$K,10,0))</f>
        <v>2.1303744367781506E-2</v>
      </c>
      <c r="L45" s="37" t="str">
        <f ca="1">IF(C45="","",VLOOKUP($J45,regress!$B:$K,10,0))</f>
        <v/>
      </c>
      <c r="M45" s="37" t="str">
        <f ca="1">IF(D45="","",VLOOKUP($J45,regress!$B:$K,10,0))</f>
        <v/>
      </c>
      <c r="N45" s="37" t="str">
        <f ca="1">IF(E45="","",VLOOKUP($J45,regress!$B:$K,10,0))</f>
        <v/>
      </c>
      <c r="O45" s="37" t="str">
        <f ca="1">IF(F45="","",VLOOKUP($J45,regress!$U:$AD,10,0))</f>
        <v/>
      </c>
      <c r="P45" s="37">
        <f ca="1">IF(G45="","",VLOOKUP($J45,regress!$AM:$AV,10,0))</f>
        <v>1.433753774733507E-2</v>
      </c>
      <c r="Q45" s="37">
        <f ca="1">IF(H45="","",VLOOKUP($J45,regress!$BE:$BN,10,0))</f>
        <v>-0.27780916871367023</v>
      </c>
      <c r="S45" s="42">
        <f t="shared" si="2"/>
        <v>202008</v>
      </c>
      <c r="T45" s="37">
        <f t="shared" ca="1" si="3"/>
        <v>2.9235167984068472E-2</v>
      </c>
      <c r="U45" s="37" t="str">
        <f t="shared" ca="1" si="4"/>
        <v/>
      </c>
      <c r="V45" s="37" t="str">
        <f t="shared" ca="1" si="5"/>
        <v/>
      </c>
      <c r="W45" s="37" t="str">
        <f t="shared" ca="1" si="6"/>
        <v/>
      </c>
      <c r="X45" s="37" t="str">
        <f t="shared" ca="1" si="7"/>
        <v/>
      </c>
      <c r="Y45" s="37">
        <f t="shared" ca="1" si="8"/>
        <v>5.3815946337676862E-2</v>
      </c>
      <c r="Z45" s="37">
        <f t="shared" ca="1" si="9"/>
        <v>0.35125474874835727</v>
      </c>
    </row>
    <row r="46" spans="1:26">
      <c r="A46">
        <f t="shared" si="10"/>
        <v>202009</v>
      </c>
      <c r="B46" s="37" cm="1">
        <f t="array" aca="1" ref="B46" ca="1">IFERROR(INDEX(INDIRECT("'"&amp;B$1&amp;"'!BG:BG"),MATCH($A46,INDIRECT("'"&amp;B$1&amp;"'!BF:BF"),0)+1),"")</f>
        <v>6.6259015392661311E-2</v>
      </c>
      <c r="C46" s="37" t="str" cm="1">
        <f t="array" aca="1" ref="C46" ca="1">IFERROR(INDEX(INDIRECT("'"&amp;C$1&amp;"'!BG:BG"),MATCH($A46,INDIRECT("'"&amp;C$1&amp;"'!BF:BF"),0)+1),"")</f>
        <v/>
      </c>
      <c r="D46" s="37" t="str" cm="1">
        <f t="array" aca="1" ref="D46" ca="1">IFERROR(INDEX(INDIRECT("'"&amp;D$1&amp;"'!BG:BG"),MATCH($A46,INDIRECT("'"&amp;D$1&amp;"'!BF:BF"),0)+1),"")</f>
        <v/>
      </c>
      <c r="E46" s="37" t="str" cm="1">
        <f t="array" aca="1" ref="E46" ca="1">IFERROR(INDEX(INDIRECT("'"&amp;E$1&amp;"'!BG:BG"),MATCH($A46,INDIRECT("'"&amp;E$1&amp;"'!BF:BF"),0)+1),"")</f>
        <v/>
      </c>
      <c r="F46" s="37" t="str" cm="1">
        <f t="array" aca="1" ref="F46" ca="1">IFERROR(INDEX(INDIRECT("'"&amp;F$1&amp;"'!BG:BG"),MATCH($A46,INDIRECT("'"&amp;F$1&amp;"'!BF:BF"),0)+1),"")</f>
        <v/>
      </c>
      <c r="G46" s="37" cm="1">
        <f t="array" aca="1" ref="G46" ca="1">IFERROR(INDEX(INDIRECT("'"&amp;G$1&amp;"'!BG:BG"),MATCH($A46,INDIRECT("'"&amp;G$1&amp;"'!BF:BF"),0)+1),"")</f>
        <v>-1.6232689534094864E-2</v>
      </c>
      <c r="H46" s="37" cm="1">
        <f t="array" aca="1" ref="H46" ca="1">IFERROR(INDEX(INDIRECT("'"&amp;H$1&amp;"'!BG:BG"),MATCH($A46,INDIRECT("'"&amp;H$1&amp;"'!BF:BF"),0)+1),"")</f>
        <v>-0.34101519676308578</v>
      </c>
      <c r="J46" s="42">
        <f t="shared" si="1"/>
        <v>202009</v>
      </c>
      <c r="K46" s="37">
        <f ca="1">IF(B46="","",VLOOKUP($J46,regress!$B:$K,10,0))</f>
        <v>5.3272290039184281E-2</v>
      </c>
      <c r="L46" s="37" t="str">
        <f ca="1">IF(C46="","",VLOOKUP($J46,regress!$B:$K,10,0))</f>
        <v/>
      </c>
      <c r="M46" s="37" t="str">
        <f ca="1">IF(D46="","",VLOOKUP($J46,regress!$B:$K,10,0))</f>
        <v/>
      </c>
      <c r="N46" s="37" t="str">
        <f ca="1">IF(E46="","",VLOOKUP($J46,regress!$B:$K,10,0))</f>
        <v/>
      </c>
      <c r="O46" s="37" t="str">
        <f ca="1">IF(F46="","",VLOOKUP($J46,regress!$U:$AD,10,0))</f>
        <v/>
      </c>
      <c r="P46" s="37">
        <f ca="1">IF(G46="","",VLOOKUP($J46,regress!$AM:$AV,10,0))</f>
        <v>3.8952705350514698E-2</v>
      </c>
      <c r="Q46" s="37">
        <f ca="1">IF(H46="","",VLOOKUP($J46,regress!$BE:$BN,10,0))</f>
        <v>-0.17030924864827043</v>
      </c>
      <c r="S46" s="42">
        <f t="shared" si="2"/>
        <v>202009</v>
      </c>
      <c r="T46" s="37">
        <f t="shared" ca="1" si="3"/>
        <v>1.298672535347703E-2</v>
      </c>
      <c r="U46" s="37" t="str">
        <f t="shared" ca="1" si="4"/>
        <v/>
      </c>
      <c r="V46" s="37" t="str">
        <f t="shared" ca="1" si="5"/>
        <v/>
      </c>
      <c r="W46" s="37" t="str">
        <f t="shared" ca="1" si="6"/>
        <v/>
      </c>
      <c r="X46" s="37" t="str">
        <f t="shared" ca="1" si="7"/>
        <v/>
      </c>
      <c r="Y46" s="37">
        <f t="shared" ca="1" si="8"/>
        <v>5.5185394884609565E-2</v>
      </c>
      <c r="Z46" s="37">
        <f t="shared" ca="1" si="9"/>
        <v>0.17070594811481535</v>
      </c>
    </row>
    <row r="47" spans="1:26">
      <c r="A47">
        <f t="shared" si="10"/>
        <v>202010</v>
      </c>
      <c r="B47" s="37" cm="1">
        <f t="array" aca="1" ref="B47" ca="1">IFERROR(INDEX(INDIRECT("'"&amp;B$1&amp;"'!BG:BG"),MATCH($A47,INDIRECT("'"&amp;B$1&amp;"'!BF:BF"),0)+1),"")</f>
        <v>0.12119094338794925</v>
      </c>
      <c r="C47" s="37" t="str" cm="1">
        <f t="array" aca="1" ref="C47" ca="1">IFERROR(INDEX(INDIRECT("'"&amp;C$1&amp;"'!BG:BG"),MATCH($A47,INDIRECT("'"&amp;C$1&amp;"'!BF:BF"),0)+1),"")</f>
        <v/>
      </c>
      <c r="D47" s="37" t="str" cm="1">
        <f t="array" aca="1" ref="D47" ca="1">IFERROR(INDEX(INDIRECT("'"&amp;D$1&amp;"'!BG:BG"),MATCH($A47,INDIRECT("'"&amp;D$1&amp;"'!BF:BF"),0)+1),"")</f>
        <v/>
      </c>
      <c r="E47" s="37" t="str" cm="1">
        <f t="array" aca="1" ref="E47" ca="1">IFERROR(INDEX(INDIRECT("'"&amp;E$1&amp;"'!BG:BG"),MATCH($A47,INDIRECT("'"&amp;E$1&amp;"'!BF:BF"),0)+1),"")</f>
        <v/>
      </c>
      <c r="F47" s="37" t="str" cm="1">
        <f t="array" aca="1" ref="F47" ca="1">IFERROR(INDEX(INDIRECT("'"&amp;F$1&amp;"'!BG:BG"),MATCH($A47,INDIRECT("'"&amp;F$1&amp;"'!BF:BF"),0)+1),"")</f>
        <v/>
      </c>
      <c r="G47" s="37" t="str" cm="1">
        <f t="array" aca="1" ref="G47" ca="1">IFERROR(INDEX(INDIRECT("'"&amp;G$1&amp;"'!BG:BG"),MATCH($A47,INDIRECT("'"&amp;G$1&amp;"'!BF:BF"),0)+1),"")</f>
        <v/>
      </c>
      <c r="H47" s="37" cm="1">
        <f t="array" aca="1" ref="H47" ca="1">IFERROR(INDEX(INDIRECT("'"&amp;H$1&amp;"'!BG:BG"),MATCH($A47,INDIRECT("'"&amp;H$1&amp;"'!BF:BF"),0)+1),"")</f>
        <v>8.393365199523406E-2</v>
      </c>
      <c r="J47" s="42">
        <f t="shared" si="1"/>
        <v>202010</v>
      </c>
      <c r="K47" s="37">
        <f ca="1">IF(B47="","",VLOOKUP($J47,regress!$B:$K,10,0))</f>
        <v>0.10395867009224098</v>
      </c>
      <c r="L47" s="37" t="str">
        <f ca="1">IF(C47="","",VLOOKUP($J47,regress!$B:$K,10,0))</f>
        <v/>
      </c>
      <c r="M47" s="37" t="str">
        <f ca="1">IF(D47="","",VLOOKUP($J47,regress!$B:$K,10,0))</f>
        <v/>
      </c>
      <c r="N47" s="37" t="str">
        <f ca="1">IF(E47="","",VLOOKUP($J47,regress!$B:$K,10,0))</f>
        <v/>
      </c>
      <c r="O47" s="37" t="str">
        <f ca="1">IF(F47="","",VLOOKUP($J47,regress!$U:$AD,10,0))</f>
        <v/>
      </c>
      <c r="P47" s="37" t="str">
        <f ca="1">IF(G47="","",VLOOKUP($J47,regress!$AM:$AV,10,0))</f>
        <v/>
      </c>
      <c r="Q47" s="37">
        <f ca="1">IF(H47="","",VLOOKUP($J47,regress!$BE:$BN,10,0))</f>
        <v>-0.3256182211656885</v>
      </c>
      <c r="S47" s="42">
        <f t="shared" si="2"/>
        <v>202010</v>
      </c>
      <c r="T47" s="37">
        <f t="shared" ca="1" si="3"/>
        <v>1.723227329570827E-2</v>
      </c>
      <c r="U47" s="37" t="str">
        <f t="shared" ca="1" si="4"/>
        <v/>
      </c>
      <c r="V47" s="37" t="str">
        <f t="shared" ca="1" si="5"/>
        <v/>
      </c>
      <c r="W47" s="37" t="str">
        <f t="shared" ca="1" si="6"/>
        <v/>
      </c>
      <c r="X47" s="37" t="str">
        <f t="shared" ca="1" si="7"/>
        <v/>
      </c>
      <c r="Y47" s="37" t="str">
        <f t="shared" ca="1" si="8"/>
        <v/>
      </c>
      <c r="Z47" s="37">
        <f t="shared" ca="1" si="9"/>
        <v>0.40955187316092256</v>
      </c>
    </row>
    <row r="48" spans="1:26">
      <c r="A48">
        <f t="shared" si="10"/>
        <v>202011</v>
      </c>
      <c r="B48" s="37" cm="1">
        <f t="array" aca="1" ref="B48" ca="1">IFERROR(INDEX(INDIRECT("'"&amp;B$1&amp;"'!BG:BG"),MATCH($A48,INDIRECT("'"&amp;B$1&amp;"'!BF:BF"),0)+1),"")</f>
        <v>6.4463854301819917E-2</v>
      </c>
      <c r="C48" s="37" t="str" cm="1">
        <f t="array" aca="1" ref="C48" ca="1">IFERROR(INDEX(INDIRECT("'"&amp;C$1&amp;"'!BG:BG"),MATCH($A48,INDIRECT("'"&amp;C$1&amp;"'!BF:BF"),0)+1),"")</f>
        <v/>
      </c>
      <c r="D48" s="37" t="str" cm="1">
        <f t="array" aca="1" ref="D48" ca="1">IFERROR(INDEX(INDIRECT("'"&amp;D$1&amp;"'!BG:BG"),MATCH($A48,INDIRECT("'"&amp;D$1&amp;"'!BF:BF"),0)+1),"")</f>
        <v/>
      </c>
      <c r="E48" s="37" t="str" cm="1">
        <f t="array" aca="1" ref="E48" ca="1">IFERROR(INDEX(INDIRECT("'"&amp;E$1&amp;"'!BG:BG"),MATCH($A48,INDIRECT("'"&amp;E$1&amp;"'!BF:BF"),0)+1),"")</f>
        <v/>
      </c>
      <c r="F48" s="37" t="str" cm="1">
        <f t="array" aca="1" ref="F48" ca="1">IFERROR(INDEX(INDIRECT("'"&amp;F$1&amp;"'!BG:BG"),MATCH($A48,INDIRECT("'"&amp;F$1&amp;"'!BF:BF"),0)+1),"")</f>
        <v/>
      </c>
      <c r="G48" s="37" t="str" cm="1">
        <f t="array" aca="1" ref="G48" ca="1">IFERROR(INDEX(INDIRECT("'"&amp;G$1&amp;"'!BG:BG"),MATCH($A48,INDIRECT("'"&amp;G$1&amp;"'!BF:BF"),0)+1),"")</f>
        <v/>
      </c>
      <c r="H48" s="37" cm="1">
        <f t="array" aca="1" ref="H48" ca="1">IFERROR(INDEX(INDIRECT("'"&amp;H$1&amp;"'!BG:BG"),MATCH($A48,INDIRECT("'"&amp;H$1&amp;"'!BF:BF"),0)+1),"")</f>
        <v>-0.51747099276050768</v>
      </c>
      <c r="J48" s="42">
        <f t="shared" si="1"/>
        <v>202011</v>
      </c>
      <c r="K48" s="37">
        <f ca="1">IF(B48="","",VLOOKUP($J48,regress!$B:$K,10,0))</f>
        <v>0.13119376034529123</v>
      </c>
      <c r="L48" s="37" t="str">
        <f ca="1">IF(C48="","",VLOOKUP($J48,regress!$B:$K,10,0))</f>
        <v/>
      </c>
      <c r="M48" s="37" t="str">
        <f ca="1">IF(D48="","",VLOOKUP($J48,regress!$B:$K,10,0))</f>
        <v/>
      </c>
      <c r="N48" s="37" t="str">
        <f ca="1">IF(E48="","",VLOOKUP($J48,regress!$B:$K,10,0))</f>
        <v/>
      </c>
      <c r="O48" s="37" t="str">
        <f ca="1">IF(F48="","",VLOOKUP($J48,regress!$U:$AD,10,0))</f>
        <v/>
      </c>
      <c r="P48" s="37" t="str">
        <f ca="1">IF(G48="","",VLOOKUP($J48,regress!$AM:$AV,10,0))</f>
        <v/>
      </c>
      <c r="Q48" s="37">
        <f ca="1">IF(H48="","",VLOOKUP($J48,regress!$BE:$BN,10,0))</f>
        <v>-0.2201116291879727</v>
      </c>
      <c r="S48" s="42">
        <f t="shared" si="2"/>
        <v>202011</v>
      </c>
      <c r="T48" s="37">
        <f t="shared" ca="1" si="3"/>
        <v>6.6729906043471315E-2</v>
      </c>
      <c r="U48" s="37" t="str">
        <f t="shared" ca="1" si="4"/>
        <v/>
      </c>
      <c r="V48" s="37" t="str">
        <f t="shared" ca="1" si="5"/>
        <v/>
      </c>
      <c r="W48" s="37" t="str">
        <f t="shared" ca="1" si="6"/>
        <v/>
      </c>
      <c r="X48" s="37" t="str">
        <f t="shared" ca="1" si="7"/>
        <v/>
      </c>
      <c r="Y48" s="37" t="str">
        <f t="shared" ca="1" si="8"/>
        <v/>
      </c>
      <c r="Z48" s="37">
        <f t="shared" ca="1" si="9"/>
        <v>0.29735936357253501</v>
      </c>
    </row>
    <row r="49" spans="1:26">
      <c r="A49">
        <f t="shared" si="10"/>
        <v>202012</v>
      </c>
      <c r="B49" s="37" cm="1">
        <f t="array" aca="1" ref="B49" ca="1">IFERROR(INDEX(INDIRECT("'"&amp;B$1&amp;"'!BG:BG"),MATCH($A49,INDIRECT("'"&amp;B$1&amp;"'!BF:BF"),0)+1),"")</f>
        <v>9.8769628917363406E-2</v>
      </c>
      <c r="C49" s="37" t="str" cm="1">
        <f t="array" aca="1" ref="C49" ca="1">IFERROR(INDEX(INDIRECT("'"&amp;C$1&amp;"'!BG:BG"),MATCH($A49,INDIRECT("'"&amp;C$1&amp;"'!BF:BF"),0)+1),"")</f>
        <v/>
      </c>
      <c r="D49" s="37" t="str" cm="1">
        <f t="array" aca="1" ref="D49" ca="1">IFERROR(INDEX(INDIRECT("'"&amp;D$1&amp;"'!BG:BG"),MATCH($A49,INDIRECT("'"&amp;D$1&amp;"'!BF:BF"),0)+1),"")</f>
        <v/>
      </c>
      <c r="E49" s="37" t="str" cm="1">
        <f t="array" aca="1" ref="E49" ca="1">IFERROR(INDEX(INDIRECT("'"&amp;E$1&amp;"'!BG:BG"),MATCH($A49,INDIRECT("'"&amp;E$1&amp;"'!BF:BF"),0)+1),"")</f>
        <v/>
      </c>
      <c r="F49" s="37" t="str" cm="1">
        <f t="array" aca="1" ref="F49" ca="1">IFERROR(INDEX(INDIRECT("'"&amp;F$1&amp;"'!BG:BG"),MATCH($A49,INDIRECT("'"&amp;F$1&amp;"'!BF:BF"),0)+1),"")</f>
        <v/>
      </c>
      <c r="G49" s="37" t="str" cm="1">
        <f t="array" aca="1" ref="G49" ca="1">IFERROR(INDEX(INDIRECT("'"&amp;G$1&amp;"'!BG:BG"),MATCH($A49,INDIRECT("'"&amp;G$1&amp;"'!BF:BF"),0)+1),"")</f>
        <v/>
      </c>
      <c r="H49" s="37" cm="1">
        <f t="array" aca="1" ref="H49" ca="1">IFERROR(INDEX(INDIRECT("'"&amp;H$1&amp;"'!BG:BG"),MATCH($A49,INDIRECT("'"&amp;H$1&amp;"'!BF:BF"),0)+1),"")</f>
        <v>-0.67241579370041393</v>
      </c>
      <c r="J49" s="42">
        <f t="shared" si="1"/>
        <v>202012</v>
      </c>
      <c r="K49" s="37">
        <f ca="1">IF(B49="","",VLOOKUP($J49,regress!$B:$K,10,0))</f>
        <v>0.1181604873507494</v>
      </c>
      <c r="L49" s="37" t="str">
        <f ca="1">IF(C49="","",VLOOKUP($J49,regress!$B:$K,10,0))</f>
        <v/>
      </c>
      <c r="M49" s="37" t="str">
        <f ca="1">IF(D49="","",VLOOKUP($J49,regress!$B:$K,10,0))</f>
        <v/>
      </c>
      <c r="N49" s="37" t="str">
        <f ca="1">IF(E49="","",VLOOKUP($J49,regress!$B:$K,10,0))</f>
        <v/>
      </c>
      <c r="O49" s="37" t="str">
        <f ca="1">IF(F49="","",VLOOKUP($J49,regress!$U:$AD,10,0))</f>
        <v/>
      </c>
      <c r="P49" s="37" t="str">
        <f ca="1">IF(G49="","",VLOOKUP($J49,regress!$AM:$AV,10,0))</f>
        <v/>
      </c>
      <c r="Q49" s="37">
        <f ca="1">IF(H49="","",VLOOKUP($J49,regress!$BE:$BN,10,0))</f>
        <v>-0.2563893472177089</v>
      </c>
      <c r="S49" s="42">
        <f t="shared" si="2"/>
        <v>202012</v>
      </c>
      <c r="T49" s="37">
        <f t="shared" ca="1" si="3"/>
        <v>1.9390858433385991E-2</v>
      </c>
      <c r="U49" s="37" t="str">
        <f t="shared" ca="1" si="4"/>
        <v/>
      </c>
      <c r="V49" s="37" t="str">
        <f t="shared" ca="1" si="5"/>
        <v/>
      </c>
      <c r="W49" s="37" t="str">
        <f t="shared" ca="1" si="6"/>
        <v/>
      </c>
      <c r="X49" s="37" t="str">
        <f t="shared" ca="1" si="7"/>
        <v/>
      </c>
      <c r="Y49" s="37" t="str">
        <f t="shared" ca="1" si="8"/>
        <v/>
      </c>
      <c r="Z49" s="37">
        <f t="shared" ca="1" si="9"/>
        <v>0.41602644648270504</v>
      </c>
    </row>
    <row r="50" spans="1:26">
      <c r="A50">
        <f t="shared" si="10"/>
        <v>202101</v>
      </c>
      <c r="B50" s="37" cm="1">
        <f t="array" aca="1" ref="B50" ca="1">IFERROR(INDEX(INDIRECT("'"&amp;B$1&amp;"'!BG:BG"),MATCH($A50,INDIRECT("'"&amp;B$1&amp;"'!BF:BF"),0)+1),"")</f>
        <v>-8.4913568696349494E-3</v>
      </c>
      <c r="C50" s="37" cm="1">
        <f t="array" aca="1" ref="C50" ca="1">IFERROR(INDEX(INDIRECT("'"&amp;C$1&amp;"'!BG:BG"),MATCH($A50,INDIRECT("'"&amp;C$1&amp;"'!BF:BF"),0)+1),"")</f>
        <v>0.37393224382798074</v>
      </c>
      <c r="D50" s="37" t="str" cm="1">
        <f t="array" aca="1" ref="D50" ca="1">IFERROR(INDEX(INDIRECT("'"&amp;D$1&amp;"'!BG:BG"),MATCH($A50,INDIRECT("'"&amp;D$1&amp;"'!BF:BF"),0)+1),"")</f>
        <v/>
      </c>
      <c r="E50" s="37" t="str" cm="1">
        <f t="array" aca="1" ref="E50" ca="1">IFERROR(INDEX(INDIRECT("'"&amp;E$1&amp;"'!BG:BG"),MATCH($A50,INDIRECT("'"&amp;E$1&amp;"'!BF:BF"),0)+1),"")</f>
        <v/>
      </c>
      <c r="F50" s="37" t="str" cm="1">
        <f t="array" aca="1" ref="F50" ca="1">IFERROR(INDEX(INDIRECT("'"&amp;F$1&amp;"'!BG:BG"),MATCH($A50,INDIRECT("'"&amp;F$1&amp;"'!BF:BF"),0)+1),"")</f>
        <v/>
      </c>
      <c r="G50" s="37" t="str" cm="1">
        <f t="array" aca="1" ref="G50" ca="1">IFERROR(INDEX(INDIRECT("'"&amp;G$1&amp;"'!BG:BG"),MATCH($A50,INDIRECT("'"&amp;G$1&amp;"'!BF:BF"),0)+1),"")</f>
        <v/>
      </c>
      <c r="H50" s="37" t="str" cm="1">
        <f t="array" aca="1" ref="H50" ca="1">IFERROR(INDEX(INDIRECT("'"&amp;H$1&amp;"'!BG:BG"),MATCH($A50,INDIRECT("'"&amp;H$1&amp;"'!BF:BF"),0)+1),"")</f>
        <v/>
      </c>
      <c r="J50" s="42">
        <f t="shared" si="1"/>
        <v>202101</v>
      </c>
      <c r="K50" s="37">
        <f ca="1">IF(B50="","",VLOOKUP($J50,regress!$B:$K,10,0))</f>
        <v>0.15967437170614707</v>
      </c>
      <c r="L50" s="37">
        <f ca="1">IF(C50="","",VLOOKUP($J50,regress!$B:$K,10,0))</f>
        <v>0.15967437170614707</v>
      </c>
      <c r="M50" s="37" t="str">
        <f ca="1">IF(D50="","",VLOOKUP($J50,regress!$B:$K,10,0))</f>
        <v/>
      </c>
      <c r="N50" s="37" t="str">
        <f ca="1">IF(E50="","",VLOOKUP($J50,regress!$B:$K,10,0))</f>
        <v/>
      </c>
      <c r="O50" s="37" t="str">
        <f ca="1">IF(F50="","",VLOOKUP($J50,regress!$U:$AD,10,0))</f>
        <v/>
      </c>
      <c r="P50" s="37" t="str">
        <f ca="1">IF(G50="","",VLOOKUP($J50,regress!$AM:$AV,10,0))</f>
        <v/>
      </c>
      <c r="Q50" s="37" t="str">
        <f ca="1">IF(H50="","",VLOOKUP($J50,regress!$BE:$BN,10,0))</f>
        <v/>
      </c>
      <c r="S50" s="42">
        <f t="shared" si="2"/>
        <v>202101</v>
      </c>
      <c r="T50" s="37">
        <f t="shared" ca="1" si="3"/>
        <v>0.16816572857578202</v>
      </c>
      <c r="U50" s="37">
        <f t="shared" ca="1" si="4"/>
        <v>0.21425787212183367</v>
      </c>
      <c r="V50" s="37" t="str">
        <f t="shared" ca="1" si="5"/>
        <v/>
      </c>
      <c r="W50" s="37" t="str">
        <f t="shared" ca="1" si="6"/>
        <v/>
      </c>
      <c r="X50" s="37" t="str">
        <f t="shared" ca="1" si="7"/>
        <v/>
      </c>
      <c r="Y50" s="37" t="str">
        <f t="shared" ca="1" si="8"/>
        <v/>
      </c>
      <c r="Z50" s="37" t="str">
        <f t="shared" ca="1" si="9"/>
        <v/>
      </c>
    </row>
    <row r="51" spans="1:26">
      <c r="A51">
        <f t="shared" si="10"/>
        <v>202102</v>
      </c>
      <c r="B51" s="37" cm="1">
        <f t="array" aca="1" ref="B51" ca="1">IFERROR(INDEX(INDIRECT("'"&amp;B$1&amp;"'!BG:BG"),MATCH($A51,INDIRECT("'"&amp;B$1&amp;"'!BF:BF"),0)+1),"")</f>
        <v>-7.1594466582359795E-2</v>
      </c>
      <c r="C51" s="37" cm="1">
        <f t="array" aca="1" ref="C51" ca="1">IFERROR(INDEX(INDIRECT("'"&amp;C$1&amp;"'!BG:BG"),MATCH($A51,INDIRECT("'"&amp;C$1&amp;"'!BF:BF"),0)+1),"")</f>
        <v>-5.362177694857713E-2</v>
      </c>
      <c r="D51" s="37" t="str" cm="1">
        <f t="array" aca="1" ref="D51" ca="1">IFERROR(INDEX(INDIRECT("'"&amp;D$1&amp;"'!BG:BG"),MATCH($A51,INDIRECT("'"&amp;D$1&amp;"'!BF:BF"),0)+1),"")</f>
        <v/>
      </c>
      <c r="E51" s="37" t="str" cm="1">
        <f t="array" aca="1" ref="E51" ca="1">IFERROR(INDEX(INDIRECT("'"&amp;E$1&amp;"'!BG:BG"),MATCH($A51,INDIRECT("'"&amp;E$1&amp;"'!BF:BF"),0)+1),"")</f>
        <v/>
      </c>
      <c r="F51" s="37" t="str" cm="1">
        <f t="array" aca="1" ref="F51" ca="1">IFERROR(INDEX(INDIRECT("'"&amp;F$1&amp;"'!BG:BG"),MATCH($A51,INDIRECT("'"&amp;F$1&amp;"'!BF:BF"),0)+1),"")</f>
        <v/>
      </c>
      <c r="G51" s="37" t="str" cm="1">
        <f t="array" aca="1" ref="G51" ca="1">IFERROR(INDEX(INDIRECT("'"&amp;G$1&amp;"'!BG:BG"),MATCH($A51,INDIRECT("'"&amp;G$1&amp;"'!BF:BF"),0)+1),"")</f>
        <v/>
      </c>
      <c r="H51" s="37" t="str" cm="1">
        <f t="array" aca="1" ref="H51" ca="1">IFERROR(INDEX(INDIRECT("'"&amp;H$1&amp;"'!BG:BG"),MATCH($A51,INDIRECT("'"&amp;H$1&amp;"'!BF:BF"),0)+1),"")</f>
        <v/>
      </c>
      <c r="J51" s="42">
        <f t="shared" si="1"/>
        <v>202102</v>
      </c>
      <c r="K51" s="37">
        <f ca="1">IF(B51="","",VLOOKUP($J51,regress!$B:$K,10,0))</f>
        <v>0.18856366068590336</v>
      </c>
      <c r="L51" s="37">
        <f ca="1">IF(C51="","",VLOOKUP($J51,regress!$B:$K,10,0))</f>
        <v>0.18856366068590336</v>
      </c>
      <c r="M51" s="37" t="str">
        <f ca="1">IF(D51="","",VLOOKUP($J51,regress!$B:$K,10,0))</f>
        <v/>
      </c>
      <c r="N51" s="37" t="str">
        <f ca="1">IF(E51="","",VLOOKUP($J51,regress!$B:$K,10,0))</f>
        <v/>
      </c>
      <c r="O51" s="37" t="str">
        <f ca="1">IF(F51="","",VLOOKUP($J51,regress!$U:$AD,10,0))</f>
        <v/>
      </c>
      <c r="P51" s="37" t="str">
        <f ca="1">IF(G51="","",VLOOKUP($J51,regress!$AM:$AV,10,0))</f>
        <v/>
      </c>
      <c r="Q51" s="37" t="str">
        <f ca="1">IF(H51="","",VLOOKUP($J51,regress!$BE:$BN,10,0))</f>
        <v/>
      </c>
      <c r="S51" s="42">
        <f t="shared" si="2"/>
        <v>202102</v>
      </c>
      <c r="T51" s="37">
        <f t="shared" ca="1" si="3"/>
        <v>0.26015812726826315</v>
      </c>
      <c r="U51" s="37">
        <f t="shared" ca="1" si="4"/>
        <v>0.24218543763448047</v>
      </c>
      <c r="V51" s="37" t="str">
        <f t="shared" ca="1" si="5"/>
        <v/>
      </c>
      <c r="W51" s="37" t="str">
        <f t="shared" ca="1" si="6"/>
        <v/>
      </c>
      <c r="X51" s="37" t="str">
        <f t="shared" ca="1" si="7"/>
        <v/>
      </c>
      <c r="Y51" s="37" t="str">
        <f t="shared" ca="1" si="8"/>
        <v/>
      </c>
      <c r="Z51" s="37" t="str">
        <f t="shared" ca="1" si="9"/>
        <v/>
      </c>
    </row>
    <row r="52" spans="1:26">
      <c r="A52">
        <f t="shared" si="10"/>
        <v>202103</v>
      </c>
      <c r="B52" s="37" cm="1">
        <f t="array" aca="1" ref="B52" ca="1">IFERROR(INDEX(INDIRECT("'"&amp;B$1&amp;"'!BG:BG"),MATCH($A52,INDIRECT("'"&amp;B$1&amp;"'!BF:BF"),0)+1),"")</f>
        <v>0.16720383050353499</v>
      </c>
      <c r="C52" s="37" cm="1">
        <f t="array" aca="1" ref="C52" ca="1">IFERROR(INDEX(INDIRECT("'"&amp;C$1&amp;"'!BG:BG"),MATCH($A52,INDIRECT("'"&amp;C$1&amp;"'!BF:BF"),0)+1),"")</f>
        <v>0.63504561689934891</v>
      </c>
      <c r="D52" s="37" t="str" cm="1">
        <f t="array" aca="1" ref="D52" ca="1">IFERROR(INDEX(INDIRECT("'"&amp;D$1&amp;"'!BG:BG"),MATCH($A52,INDIRECT("'"&amp;D$1&amp;"'!BF:BF"),0)+1),"")</f>
        <v/>
      </c>
      <c r="E52" s="37" t="str" cm="1">
        <f t="array" aca="1" ref="E52" ca="1">IFERROR(INDEX(INDIRECT("'"&amp;E$1&amp;"'!BG:BG"),MATCH($A52,INDIRECT("'"&amp;E$1&amp;"'!BF:BF"),0)+1),"")</f>
        <v/>
      </c>
      <c r="F52" s="37" t="str" cm="1">
        <f t="array" aca="1" ref="F52" ca="1">IFERROR(INDEX(INDIRECT("'"&amp;F$1&amp;"'!BG:BG"),MATCH($A52,INDIRECT("'"&amp;F$1&amp;"'!BF:BF"),0)+1),"")</f>
        <v/>
      </c>
      <c r="G52" s="37" t="str" cm="1">
        <f t="array" aca="1" ref="G52" ca="1">IFERROR(INDEX(INDIRECT("'"&amp;G$1&amp;"'!BG:BG"),MATCH($A52,INDIRECT("'"&amp;G$1&amp;"'!BF:BF"),0)+1),"")</f>
        <v/>
      </c>
      <c r="H52" s="37" t="str" cm="1">
        <f t="array" aca="1" ref="H52" ca="1">IFERROR(INDEX(INDIRECT("'"&amp;H$1&amp;"'!BG:BG"),MATCH($A52,INDIRECT("'"&amp;H$1&amp;"'!BF:BF"),0)+1),"")</f>
        <v/>
      </c>
      <c r="J52" s="42">
        <f t="shared" si="1"/>
        <v>202103</v>
      </c>
      <c r="K52" s="37">
        <f ca="1">IF(B52="","",VLOOKUP($J52,regress!$B:$K,10,0))</f>
        <v>0.15100280215070988</v>
      </c>
      <c r="L52" s="37">
        <f ca="1">IF(C52="","",VLOOKUP($J52,regress!$B:$K,10,0))</f>
        <v>0.15100280215070988</v>
      </c>
      <c r="M52" s="37" t="str">
        <f ca="1">IF(D52="","",VLOOKUP($J52,regress!$B:$K,10,0))</f>
        <v/>
      </c>
      <c r="N52" s="37" t="str">
        <f ca="1">IF(E52="","",VLOOKUP($J52,regress!$B:$K,10,0))</f>
        <v/>
      </c>
      <c r="O52" s="37" t="str">
        <f ca="1">IF(F52="","",VLOOKUP($J52,regress!$U:$AD,10,0))</f>
        <v/>
      </c>
      <c r="P52" s="37" t="str">
        <f ca="1">IF(G52="","",VLOOKUP($J52,regress!$AM:$AV,10,0))</f>
        <v/>
      </c>
      <c r="Q52" s="37" t="str">
        <f ca="1">IF(H52="","",VLOOKUP($J52,regress!$BE:$BN,10,0))</f>
        <v/>
      </c>
      <c r="S52" s="42">
        <f t="shared" si="2"/>
        <v>202103</v>
      </c>
      <c r="T52" s="37">
        <f t="shared" ca="1" si="3"/>
        <v>1.6201028352825109E-2</v>
      </c>
      <c r="U52" s="37">
        <f t="shared" ca="1" si="4"/>
        <v>0.48404281474863903</v>
      </c>
      <c r="V52" s="37" t="str">
        <f t="shared" ca="1" si="5"/>
        <v/>
      </c>
      <c r="W52" s="37" t="str">
        <f t="shared" ca="1" si="6"/>
        <v/>
      </c>
      <c r="X52" s="37" t="str">
        <f t="shared" ca="1" si="7"/>
        <v/>
      </c>
      <c r="Y52" s="37" t="str">
        <f t="shared" ca="1" si="8"/>
        <v/>
      </c>
      <c r="Z52" s="37" t="str">
        <f t="shared" ca="1" si="9"/>
        <v/>
      </c>
    </row>
    <row r="53" spans="1:26">
      <c r="A53">
        <f t="shared" si="10"/>
        <v>202104</v>
      </c>
      <c r="B53" s="37" cm="1">
        <f t="array" aca="1" ref="B53" ca="1">IFERROR(INDEX(INDIRECT("'"&amp;B$1&amp;"'!BG:BG"),MATCH($A53,INDIRECT("'"&amp;B$1&amp;"'!BF:BF"),0)+1),"")</f>
        <v>6.2556570775900155E-2</v>
      </c>
      <c r="C53" s="37" cm="1">
        <f t="array" aca="1" ref="C53" ca="1">IFERROR(INDEX(INDIRECT("'"&amp;C$1&amp;"'!BG:BG"),MATCH($A53,INDIRECT("'"&amp;C$1&amp;"'!BF:BF"),0)+1),"")</f>
        <v>-4.5919516869570458E-2</v>
      </c>
      <c r="D53" s="37" cm="1">
        <f t="array" aca="1" ref="D53" ca="1">IFERROR(INDEX(INDIRECT("'"&amp;D$1&amp;"'!BG:BG"),MATCH($A53,INDIRECT("'"&amp;D$1&amp;"'!BF:BF"),0)+1),"")</f>
        <v>0.29737007503540969</v>
      </c>
      <c r="E53" s="37" t="str" cm="1">
        <f t="array" aca="1" ref="E53" ca="1">IFERROR(INDEX(INDIRECT("'"&amp;E$1&amp;"'!BG:BG"),MATCH($A53,INDIRECT("'"&amp;E$1&amp;"'!BF:BF"),0)+1),"")</f>
        <v/>
      </c>
      <c r="F53" s="37" t="str" cm="1">
        <f t="array" aca="1" ref="F53" ca="1">IFERROR(INDEX(INDIRECT("'"&amp;F$1&amp;"'!BG:BG"),MATCH($A53,INDIRECT("'"&amp;F$1&amp;"'!BF:BF"),0)+1),"")</f>
        <v/>
      </c>
      <c r="G53" s="37" t="str" cm="1">
        <f t="array" aca="1" ref="G53" ca="1">IFERROR(INDEX(INDIRECT("'"&amp;G$1&amp;"'!BG:BG"),MATCH($A53,INDIRECT("'"&amp;G$1&amp;"'!BF:BF"),0)+1),"")</f>
        <v/>
      </c>
      <c r="H53" s="37" t="str" cm="1">
        <f t="array" aca="1" ref="H53" ca="1">IFERROR(INDEX(INDIRECT("'"&amp;H$1&amp;"'!BG:BG"),MATCH($A53,INDIRECT("'"&amp;H$1&amp;"'!BF:BF"),0)+1),"")</f>
        <v/>
      </c>
      <c r="J53" s="42">
        <f t="shared" si="1"/>
        <v>202104</v>
      </c>
      <c r="K53" s="37">
        <f ca="1">IF(B53="","",VLOOKUP($J53,regress!$B:$K,10,0))</f>
        <v>0.12993400095812785</v>
      </c>
      <c r="L53" s="37">
        <f ca="1">IF(C53="","",VLOOKUP($J53,regress!$B:$K,10,0))</f>
        <v>0.12993400095812785</v>
      </c>
      <c r="M53" s="37">
        <f ca="1">IF(D53="","",VLOOKUP($J53,regress!$B:$K,10,0))</f>
        <v>0.12993400095812785</v>
      </c>
      <c r="N53" s="37" t="str">
        <f ca="1">IF(E53="","",VLOOKUP($J53,regress!$B:$K,10,0))</f>
        <v/>
      </c>
      <c r="O53" s="37" t="str">
        <f ca="1">IF(F53="","",VLOOKUP($J53,regress!$U:$AD,10,0))</f>
        <v/>
      </c>
      <c r="P53" s="37" t="str">
        <f ca="1">IF(G53="","",VLOOKUP($J53,regress!$AM:$AV,10,0))</f>
        <v/>
      </c>
      <c r="Q53" s="37" t="str">
        <f ca="1">IF(H53="","",VLOOKUP($J53,regress!$BE:$BN,10,0))</f>
        <v/>
      </c>
      <c r="S53" s="42">
        <f t="shared" si="2"/>
        <v>202104</v>
      </c>
      <c r="T53" s="37">
        <f t="shared" ca="1" si="3"/>
        <v>6.7377430182227693E-2</v>
      </c>
      <c r="U53" s="37">
        <f t="shared" ca="1" si="4"/>
        <v>0.17585351782769831</v>
      </c>
      <c r="V53" s="37">
        <f t="shared" ca="1" si="5"/>
        <v>0.16743607407728184</v>
      </c>
      <c r="W53" s="37" t="str">
        <f t="shared" ca="1" si="6"/>
        <v/>
      </c>
      <c r="X53" s="37" t="str">
        <f t="shared" ca="1" si="7"/>
        <v/>
      </c>
      <c r="Y53" s="37" t="str">
        <f t="shared" ca="1" si="8"/>
        <v/>
      </c>
      <c r="Z53" s="37" t="str">
        <f t="shared" ca="1" si="9"/>
        <v/>
      </c>
    </row>
    <row r="54" spans="1:26">
      <c r="A54">
        <f t="shared" si="10"/>
        <v>202105</v>
      </c>
      <c r="B54" s="37" cm="1">
        <f t="array" aca="1" ref="B54" ca="1">IFERROR(INDEX(INDIRECT("'"&amp;B$1&amp;"'!BG:BG"),MATCH($A54,INDIRECT("'"&amp;B$1&amp;"'!BF:BF"),0)+1),"")</f>
        <v>9.3634750823909527E-2</v>
      </c>
      <c r="C54" s="37" cm="1">
        <f t="array" aca="1" ref="C54" ca="1">IFERROR(INDEX(INDIRECT("'"&amp;C$1&amp;"'!BG:BG"),MATCH($A54,INDIRECT("'"&amp;C$1&amp;"'!BF:BF"),0)+1),"")</f>
        <v>-0.42612273575258275</v>
      </c>
      <c r="D54" s="37" cm="1">
        <f t="array" aca="1" ref="D54" ca="1">IFERROR(INDEX(INDIRECT("'"&amp;D$1&amp;"'!BG:BG"),MATCH($A54,INDIRECT("'"&amp;D$1&amp;"'!BF:BF"),0)+1),"")</f>
        <v>-0.13567442336888366</v>
      </c>
      <c r="E54" s="37" t="str" cm="1">
        <f t="array" aca="1" ref="E54" ca="1">IFERROR(INDEX(INDIRECT("'"&amp;E$1&amp;"'!BG:BG"),MATCH($A54,INDIRECT("'"&amp;E$1&amp;"'!BF:BF"),0)+1),"")</f>
        <v/>
      </c>
      <c r="F54" s="37" t="str" cm="1">
        <f t="array" aca="1" ref="F54" ca="1">IFERROR(INDEX(INDIRECT("'"&amp;F$1&amp;"'!BG:BG"),MATCH($A54,INDIRECT("'"&amp;F$1&amp;"'!BF:BF"),0)+1),"")</f>
        <v/>
      </c>
      <c r="G54" s="37" t="str" cm="1">
        <f t="array" aca="1" ref="G54" ca="1">IFERROR(INDEX(INDIRECT("'"&amp;G$1&amp;"'!BG:BG"),MATCH($A54,INDIRECT("'"&amp;G$1&amp;"'!BF:BF"),0)+1),"")</f>
        <v/>
      </c>
      <c r="H54" s="37" t="str" cm="1">
        <f t="array" aca="1" ref="H54" ca="1">IFERROR(INDEX(INDIRECT("'"&amp;H$1&amp;"'!BG:BG"),MATCH($A54,INDIRECT("'"&amp;H$1&amp;"'!BF:BF"),0)+1),"")</f>
        <v/>
      </c>
      <c r="J54" s="42">
        <f t="shared" si="1"/>
        <v>202105</v>
      </c>
      <c r="K54" s="37">
        <f ca="1">IF(B54="","",VLOOKUP($J54,regress!$B:$K,10,0))</f>
        <v>0.10318957435963323</v>
      </c>
      <c r="L54" s="37">
        <f ca="1">IF(C54="","",VLOOKUP($J54,regress!$B:$K,10,0))</f>
        <v>0.10318957435963323</v>
      </c>
      <c r="M54" s="37">
        <f ca="1">IF(D54="","",VLOOKUP($J54,regress!$B:$K,10,0))</f>
        <v>0.10318957435963323</v>
      </c>
      <c r="N54" s="37" t="str">
        <f ca="1">IF(E54="","",VLOOKUP($J54,regress!$B:$K,10,0))</f>
        <v/>
      </c>
      <c r="O54" s="37" t="str">
        <f ca="1">IF(F54="","",VLOOKUP($J54,regress!$U:$AD,10,0))</f>
        <v/>
      </c>
      <c r="P54" s="37" t="str">
        <f ca="1">IF(G54="","",VLOOKUP($J54,regress!$AM:$AV,10,0))</f>
        <v/>
      </c>
      <c r="Q54" s="37" t="str">
        <f ca="1">IF(H54="","",VLOOKUP($J54,regress!$BE:$BN,10,0))</f>
        <v/>
      </c>
      <c r="S54" s="42">
        <f t="shared" si="2"/>
        <v>202105</v>
      </c>
      <c r="T54" s="37">
        <f t="shared" ca="1" si="3"/>
        <v>9.5548235357237055E-3</v>
      </c>
      <c r="U54" s="37">
        <f t="shared" ca="1" si="4"/>
        <v>0.52931231011221602</v>
      </c>
      <c r="V54" s="37">
        <f t="shared" ca="1" si="5"/>
        <v>0.23886399772851691</v>
      </c>
      <c r="W54" s="37" t="str">
        <f t="shared" ca="1" si="6"/>
        <v/>
      </c>
      <c r="X54" s="37" t="str">
        <f t="shared" ca="1" si="7"/>
        <v/>
      </c>
      <c r="Y54" s="37" t="str">
        <f t="shared" ca="1" si="8"/>
        <v/>
      </c>
      <c r="Z54" s="37" t="str">
        <f t="shared" ca="1" si="9"/>
        <v/>
      </c>
    </row>
    <row r="55" spans="1:26">
      <c r="A55">
        <f t="shared" si="10"/>
        <v>202106</v>
      </c>
      <c r="B55" s="37" cm="1">
        <f t="array" aca="1" ref="B55" ca="1">IFERROR(INDEX(INDIRECT("'"&amp;B$1&amp;"'!BG:BG"),MATCH($A55,INDIRECT("'"&amp;B$1&amp;"'!BF:BF"),0)+1),"")</f>
        <v>3.5491174645524239E-2</v>
      </c>
      <c r="C55" s="37" cm="1">
        <f t="array" aca="1" ref="C55" ca="1">IFERROR(INDEX(INDIRECT("'"&amp;C$1&amp;"'!BG:BG"),MATCH($A55,INDIRECT("'"&amp;C$1&amp;"'!BF:BF"),0)+1),"")</f>
        <v>-0.1325718298038901</v>
      </c>
      <c r="D55" s="37" cm="1">
        <f t="array" aca="1" ref="D55" ca="1">IFERROR(INDEX(INDIRECT("'"&amp;D$1&amp;"'!BG:BG"),MATCH($A55,INDIRECT("'"&amp;D$1&amp;"'!BF:BF"),0)+1),"")</f>
        <v>0.8437167202693715</v>
      </c>
      <c r="E55" s="37" t="str" cm="1">
        <f t="array" aca="1" ref="E55" ca="1">IFERROR(INDEX(INDIRECT("'"&amp;E$1&amp;"'!BG:BG"),MATCH($A55,INDIRECT("'"&amp;E$1&amp;"'!BF:BF"),0)+1),"")</f>
        <v/>
      </c>
      <c r="F55" s="37" t="str" cm="1">
        <f t="array" aca="1" ref="F55" ca="1">IFERROR(INDEX(INDIRECT("'"&amp;F$1&amp;"'!BG:BG"),MATCH($A55,INDIRECT("'"&amp;F$1&amp;"'!BF:BF"),0)+1),"")</f>
        <v/>
      </c>
      <c r="G55" s="37" t="str" cm="1">
        <f t="array" aca="1" ref="G55" ca="1">IFERROR(INDEX(INDIRECT("'"&amp;G$1&amp;"'!BG:BG"),MATCH($A55,INDIRECT("'"&amp;G$1&amp;"'!BF:BF"),0)+1),"")</f>
        <v/>
      </c>
      <c r="H55" s="37" t="str" cm="1">
        <f t="array" aca="1" ref="H55" ca="1">IFERROR(INDEX(INDIRECT("'"&amp;H$1&amp;"'!BG:BG"),MATCH($A55,INDIRECT("'"&amp;H$1&amp;"'!BF:BF"),0)+1),"")</f>
        <v/>
      </c>
      <c r="J55" s="42">
        <f t="shared" si="1"/>
        <v>202106</v>
      </c>
      <c r="K55" s="37">
        <f ca="1">IF(B55="","",VLOOKUP($J55,regress!$B:$K,10,0))</f>
        <v>9.0215689842921637E-2</v>
      </c>
      <c r="L55" s="37">
        <f ca="1">IF(C55="","",VLOOKUP($J55,regress!$B:$K,10,0))</f>
        <v>9.0215689842921637E-2</v>
      </c>
      <c r="M55" s="37">
        <f ca="1">IF(D55="","",VLOOKUP($J55,regress!$B:$K,10,0))</f>
        <v>9.0215689842921637E-2</v>
      </c>
      <c r="N55" s="37" t="str">
        <f ca="1">IF(E55="","",VLOOKUP($J55,regress!$B:$K,10,0))</f>
        <v/>
      </c>
      <c r="O55" s="37" t="str">
        <f ca="1">IF(F55="","",VLOOKUP($J55,regress!$U:$AD,10,0))</f>
        <v/>
      </c>
      <c r="P55" s="37" t="str">
        <f ca="1">IF(G55="","",VLOOKUP($J55,regress!$AM:$AV,10,0))</f>
        <v/>
      </c>
      <c r="Q55" s="37" t="str">
        <f ca="1">IF(H55="","",VLOOKUP($J55,regress!$BE:$BN,10,0))</f>
        <v/>
      </c>
      <c r="S55" s="42">
        <f t="shared" si="2"/>
        <v>202106</v>
      </c>
      <c r="T55" s="37">
        <f t="shared" ca="1" si="3"/>
        <v>5.4724515197397398E-2</v>
      </c>
      <c r="U55" s="37">
        <f t="shared" ca="1" si="4"/>
        <v>0.22278751964681173</v>
      </c>
      <c r="V55" s="37">
        <f t="shared" ca="1" si="5"/>
        <v>0.75350103042644989</v>
      </c>
      <c r="W55" s="37" t="str">
        <f t="shared" ca="1" si="6"/>
        <v/>
      </c>
      <c r="X55" s="37" t="str">
        <f t="shared" ca="1" si="7"/>
        <v/>
      </c>
      <c r="Y55" s="37" t="str">
        <f t="shared" ca="1" si="8"/>
        <v/>
      </c>
      <c r="Z55" s="37" t="str">
        <f t="shared" ca="1" si="9"/>
        <v/>
      </c>
    </row>
    <row r="56" spans="1:26">
      <c r="A56">
        <f t="shared" si="10"/>
        <v>202107</v>
      </c>
      <c r="B56" s="37" cm="1">
        <f t="array" aca="1" ref="B56" ca="1">IFERROR(INDEX(INDIRECT("'"&amp;B$1&amp;"'!BG:BG"),MATCH($A56,INDIRECT("'"&amp;B$1&amp;"'!BF:BF"),0)+1),"")</f>
        <v>7.090123172353377E-2</v>
      </c>
      <c r="C56" s="37" cm="1">
        <f t="array" aca="1" ref="C56" ca="1">IFERROR(INDEX(INDIRECT("'"&amp;C$1&amp;"'!BG:BG"),MATCH($A56,INDIRECT("'"&amp;C$1&amp;"'!BF:BF"),0)+1),"")</f>
        <v>-0.41953530910096209</v>
      </c>
      <c r="D56" s="37" cm="1">
        <f t="array" aca="1" ref="D56" ca="1">IFERROR(INDEX(INDIRECT("'"&amp;D$1&amp;"'!BG:BG"),MATCH($A56,INDIRECT("'"&amp;D$1&amp;"'!BF:BF"),0)+1),"")</f>
        <v>0.28141938630076269</v>
      </c>
      <c r="E56" s="37" t="str" cm="1">
        <f t="array" aca="1" ref="E56" ca="1">IFERROR(INDEX(INDIRECT("'"&amp;E$1&amp;"'!BG:BG"),MATCH($A56,INDIRECT("'"&amp;E$1&amp;"'!BF:BF"),0)+1),"")</f>
        <v/>
      </c>
      <c r="F56" s="37" t="str" cm="1">
        <f t="array" aca="1" ref="F56" ca="1">IFERROR(INDEX(INDIRECT("'"&amp;F$1&amp;"'!BG:BG"),MATCH($A56,INDIRECT("'"&amp;F$1&amp;"'!BF:BF"),0)+1),"")</f>
        <v/>
      </c>
      <c r="G56" s="37" t="str" cm="1">
        <f t="array" aca="1" ref="G56" ca="1">IFERROR(INDEX(INDIRECT("'"&amp;G$1&amp;"'!BG:BG"),MATCH($A56,INDIRECT("'"&amp;G$1&amp;"'!BF:BF"),0)+1),"")</f>
        <v/>
      </c>
      <c r="H56" s="37" t="str" cm="1">
        <f t="array" aca="1" ref="H56" ca="1">IFERROR(INDEX(INDIRECT("'"&amp;H$1&amp;"'!BG:BG"),MATCH($A56,INDIRECT("'"&amp;H$1&amp;"'!BF:BF"),0)+1),"")</f>
        <v/>
      </c>
      <c r="J56" s="42">
        <f t="shared" si="1"/>
        <v>202107</v>
      </c>
      <c r="K56" s="37">
        <f ca="1">IF(B56="","",VLOOKUP($J56,regress!$B:$K,10,0))</f>
        <v>6.6932685596538977E-2</v>
      </c>
      <c r="L56" s="37">
        <f ca="1">IF(C56="","",VLOOKUP($J56,regress!$B:$K,10,0))</f>
        <v>6.6932685596538977E-2</v>
      </c>
      <c r="M56" s="37">
        <f ca="1">IF(D56="","",VLOOKUP($J56,regress!$B:$K,10,0))</f>
        <v>6.6932685596538977E-2</v>
      </c>
      <c r="N56" s="37" t="str">
        <f ca="1">IF(E56="","",VLOOKUP($J56,regress!$B:$K,10,0))</f>
        <v/>
      </c>
      <c r="O56" s="37" t="str">
        <f ca="1">IF(F56="","",VLOOKUP($J56,regress!$U:$AD,10,0))</f>
        <v/>
      </c>
      <c r="P56" s="37" t="str">
        <f ca="1">IF(G56="","",VLOOKUP($J56,regress!$AM:$AV,10,0))</f>
        <v/>
      </c>
      <c r="Q56" s="37" t="str">
        <f ca="1">IF(H56="","",VLOOKUP($J56,regress!$BE:$BN,10,0))</f>
        <v/>
      </c>
      <c r="S56" s="42">
        <f t="shared" si="2"/>
        <v>202107</v>
      </c>
      <c r="T56" s="37">
        <f t="shared" ca="1" si="3"/>
        <v>3.968546126994793E-3</v>
      </c>
      <c r="U56" s="37">
        <f t="shared" ca="1" si="4"/>
        <v>0.48646799469750107</v>
      </c>
      <c r="V56" s="37">
        <f t="shared" ca="1" si="5"/>
        <v>0.21448670070422371</v>
      </c>
      <c r="W56" s="37" t="str">
        <f t="shared" ca="1" si="6"/>
        <v/>
      </c>
      <c r="X56" s="37" t="str">
        <f t="shared" ca="1" si="7"/>
        <v/>
      </c>
      <c r="Y56" s="37" t="str">
        <f t="shared" ca="1" si="8"/>
        <v/>
      </c>
      <c r="Z56" s="37" t="str">
        <f t="shared" ca="1" si="9"/>
        <v/>
      </c>
    </row>
    <row r="57" spans="1:26">
      <c r="A57">
        <f t="shared" si="10"/>
        <v>202108</v>
      </c>
      <c r="B57" s="37" cm="1">
        <f t="array" aca="1" ref="B57" ca="1">IFERROR(INDEX(INDIRECT("'"&amp;B$1&amp;"'!BG:BG"),MATCH($A57,INDIRECT("'"&amp;B$1&amp;"'!BF:BF"),0)+1),"")</f>
        <v>9.7322576459916724E-2</v>
      </c>
      <c r="C57" s="37" cm="1">
        <f t="array" aca="1" ref="C57" ca="1">IFERROR(INDEX(INDIRECT("'"&amp;C$1&amp;"'!BG:BG"),MATCH($A57,INDIRECT("'"&amp;C$1&amp;"'!BF:BF"),0)+1),"")</f>
        <v>-0.46968498206009068</v>
      </c>
      <c r="D57" s="37" cm="1">
        <f t="array" aca="1" ref="D57" ca="1">IFERROR(INDEX(INDIRECT("'"&amp;D$1&amp;"'!BG:BG"),MATCH($A57,INDIRECT("'"&amp;D$1&amp;"'!BF:BF"),0)+1),"")</f>
        <v>-0.29606790866308513</v>
      </c>
      <c r="E57" s="37" t="str" cm="1">
        <f t="array" aca="1" ref="E57" ca="1">IFERROR(INDEX(INDIRECT("'"&amp;E$1&amp;"'!BG:BG"),MATCH($A57,INDIRECT("'"&amp;E$1&amp;"'!BF:BF"),0)+1),"")</f>
        <v/>
      </c>
      <c r="F57" s="37" t="str" cm="1">
        <f t="array" aca="1" ref="F57" ca="1">IFERROR(INDEX(INDIRECT("'"&amp;F$1&amp;"'!BG:BG"),MATCH($A57,INDIRECT("'"&amp;F$1&amp;"'!BF:BF"),0)+1),"")</f>
        <v/>
      </c>
      <c r="G57" s="37" t="str" cm="1">
        <f t="array" aca="1" ref="G57" ca="1">IFERROR(INDEX(INDIRECT("'"&amp;G$1&amp;"'!BG:BG"),MATCH($A57,INDIRECT("'"&amp;G$1&amp;"'!BF:BF"),0)+1),"")</f>
        <v/>
      </c>
      <c r="H57" s="37" t="str" cm="1">
        <f t="array" aca="1" ref="H57" ca="1">IFERROR(INDEX(INDIRECT("'"&amp;H$1&amp;"'!BG:BG"),MATCH($A57,INDIRECT("'"&amp;H$1&amp;"'!BF:BF"),0)+1),"")</f>
        <v/>
      </c>
      <c r="J57" s="42">
        <f t="shared" si="1"/>
        <v>202108</v>
      </c>
      <c r="K57" s="37">
        <f ca="1">IF(B57="","",VLOOKUP($J57,regress!$B:$K,10,0))</f>
        <v>-4.250709010940714E-2</v>
      </c>
      <c r="L57" s="37">
        <f ca="1">IF(C57="","",VLOOKUP($J57,regress!$B:$K,10,0))</f>
        <v>-4.250709010940714E-2</v>
      </c>
      <c r="M57" s="37">
        <f ca="1">IF(D57="","",VLOOKUP($J57,regress!$B:$K,10,0))</f>
        <v>-4.250709010940714E-2</v>
      </c>
      <c r="N57" s="37" t="str">
        <f ca="1">IF(E57="","",VLOOKUP($J57,regress!$B:$K,10,0))</f>
        <v/>
      </c>
      <c r="O57" s="37" t="str">
        <f ca="1">IF(F57="","",VLOOKUP($J57,regress!$U:$AD,10,0))</f>
        <v/>
      </c>
      <c r="P57" s="37" t="str">
        <f ca="1">IF(G57="","",VLOOKUP($J57,regress!$AM:$AV,10,0))</f>
        <v/>
      </c>
      <c r="Q57" s="37" t="str">
        <f ca="1">IF(H57="","",VLOOKUP($J57,regress!$BE:$BN,10,0))</f>
        <v/>
      </c>
      <c r="S57" s="42">
        <f t="shared" si="2"/>
        <v>202108</v>
      </c>
      <c r="T57" s="37">
        <f t="shared" ca="1" si="3"/>
        <v>0.13982966656932386</v>
      </c>
      <c r="U57" s="37">
        <f t="shared" ca="1" si="4"/>
        <v>0.42717789195068356</v>
      </c>
      <c r="V57" s="37">
        <f t="shared" ca="1" si="5"/>
        <v>0.25356081855367801</v>
      </c>
      <c r="W57" s="37" t="str">
        <f t="shared" ca="1" si="6"/>
        <v/>
      </c>
      <c r="X57" s="37" t="str">
        <f t="shared" ca="1" si="7"/>
        <v/>
      </c>
      <c r="Y57" s="37" t="str">
        <f t="shared" ca="1" si="8"/>
        <v/>
      </c>
      <c r="Z57" s="37" t="str">
        <f t="shared" ca="1" si="9"/>
        <v/>
      </c>
    </row>
    <row r="58" spans="1:26">
      <c r="A58">
        <f t="shared" si="10"/>
        <v>202109</v>
      </c>
      <c r="B58" s="37" cm="1">
        <f t="array" aca="1" ref="B58" ca="1">IFERROR(INDEX(INDIRECT("'"&amp;B$1&amp;"'!BG:BG"),MATCH($A58,INDIRECT("'"&amp;B$1&amp;"'!BF:BF"),0)+1),"")</f>
        <v>0.16899573283808172</v>
      </c>
      <c r="C58" s="37" cm="1">
        <f t="array" aca="1" ref="C58" ca="1">IFERROR(INDEX(INDIRECT("'"&amp;C$1&amp;"'!BG:BG"),MATCH($A58,INDIRECT("'"&amp;C$1&amp;"'!BF:BF"),0)+1),"")</f>
        <v>-3.7517124700934081E-2</v>
      </c>
      <c r="D58" s="37" cm="1">
        <f t="array" aca="1" ref="D58" ca="1">IFERROR(INDEX(INDIRECT("'"&amp;D$1&amp;"'!BG:BG"),MATCH($A58,INDIRECT("'"&amp;D$1&amp;"'!BF:BF"),0)+1),"")</f>
        <v>0.15495110614413174</v>
      </c>
      <c r="E58" s="37" t="str" cm="1">
        <f t="array" aca="1" ref="E58" ca="1">IFERROR(INDEX(INDIRECT("'"&amp;E$1&amp;"'!BG:BG"),MATCH($A58,INDIRECT("'"&amp;E$1&amp;"'!BF:BF"),0)+1),"")</f>
        <v/>
      </c>
      <c r="F58" s="37" t="str" cm="1">
        <f t="array" aca="1" ref="F58" ca="1">IFERROR(INDEX(INDIRECT("'"&amp;F$1&amp;"'!BG:BG"),MATCH($A58,INDIRECT("'"&amp;F$1&amp;"'!BF:BF"),0)+1),"")</f>
        <v/>
      </c>
      <c r="G58" s="37" t="str" cm="1">
        <f t="array" aca="1" ref="G58" ca="1">IFERROR(INDEX(INDIRECT("'"&amp;G$1&amp;"'!BG:BG"),MATCH($A58,INDIRECT("'"&amp;G$1&amp;"'!BF:BF"),0)+1),"")</f>
        <v/>
      </c>
      <c r="H58" s="37" t="str" cm="1">
        <f t="array" aca="1" ref="H58" ca="1">IFERROR(INDEX(INDIRECT("'"&amp;H$1&amp;"'!BG:BG"),MATCH($A58,INDIRECT("'"&amp;H$1&amp;"'!BF:BF"),0)+1),"")</f>
        <v/>
      </c>
      <c r="J58" s="42">
        <f t="shared" si="1"/>
        <v>202109</v>
      </c>
      <c r="K58" s="37">
        <f ca="1">IF(B58="","",VLOOKUP($J58,regress!$B:$K,10,0))</f>
        <v>0.30335819074569359</v>
      </c>
      <c r="L58" s="37">
        <f ca="1">IF(C58="","",VLOOKUP($J58,regress!$B:$K,10,0))</f>
        <v>0.30335819074569359</v>
      </c>
      <c r="M58" s="37">
        <f ca="1">IF(D58="","",VLOOKUP($J58,regress!$B:$K,10,0))</f>
        <v>0.30335819074569359</v>
      </c>
      <c r="N58" s="37" t="str">
        <f ca="1">IF(E58="","",VLOOKUP($J58,regress!$B:$K,10,0))</f>
        <v/>
      </c>
      <c r="O58" s="37" t="str">
        <f ca="1">IF(F58="","",VLOOKUP($J58,regress!$U:$AD,10,0))</f>
        <v/>
      </c>
      <c r="P58" s="37" t="str">
        <f ca="1">IF(G58="","",VLOOKUP($J58,regress!$AM:$AV,10,0))</f>
        <v/>
      </c>
      <c r="Q58" s="37" t="str">
        <f ca="1">IF(H58="","",VLOOKUP($J58,regress!$BE:$BN,10,0))</f>
        <v/>
      </c>
      <c r="S58" s="42">
        <f t="shared" si="2"/>
        <v>202109</v>
      </c>
      <c r="T58" s="37">
        <f t="shared" ca="1" si="3"/>
        <v>0.13436245790761187</v>
      </c>
      <c r="U58" s="37">
        <f t="shared" ca="1" si="4"/>
        <v>0.34087531544662769</v>
      </c>
      <c r="V58" s="37">
        <f t="shared" ca="1" si="5"/>
        <v>0.14840708460156185</v>
      </c>
      <c r="W58" s="37" t="str">
        <f t="shared" ca="1" si="6"/>
        <v/>
      </c>
      <c r="X58" s="37" t="str">
        <f t="shared" ca="1" si="7"/>
        <v/>
      </c>
      <c r="Y58" s="37" t="str">
        <f t="shared" ca="1" si="8"/>
        <v/>
      </c>
      <c r="Z58" s="37" t="str">
        <f t="shared" ca="1" si="9"/>
        <v/>
      </c>
    </row>
    <row r="59" spans="1:26">
      <c r="A59">
        <f t="shared" si="10"/>
        <v>202110</v>
      </c>
      <c r="B59" s="37" cm="1">
        <f t="array" aca="1" ref="B59" ca="1">IFERROR(INDEX(INDIRECT("'"&amp;B$1&amp;"'!BG:BG"),MATCH($A59,INDIRECT("'"&amp;B$1&amp;"'!BF:BF"),0)+1),"")</f>
        <v>8.1154178492732987E-2</v>
      </c>
      <c r="C59" s="37" cm="1">
        <f t="array" aca="1" ref="C59" ca="1">IFERROR(INDEX(INDIRECT("'"&amp;C$1&amp;"'!BG:BG"),MATCH($A59,INDIRECT("'"&amp;C$1&amp;"'!BF:BF"),0)+1),"")</f>
        <v>0.45407733979957932</v>
      </c>
      <c r="D59" s="37" cm="1">
        <f t="array" aca="1" ref="D59" ca="1">IFERROR(INDEX(INDIRECT("'"&amp;D$1&amp;"'!BG:BG"),MATCH($A59,INDIRECT("'"&amp;D$1&amp;"'!BF:BF"),0)+1),"")</f>
        <v>-0.24412552696377582</v>
      </c>
      <c r="E59" s="37" t="str" cm="1">
        <f t="array" aca="1" ref="E59" ca="1">IFERROR(INDEX(INDIRECT("'"&amp;E$1&amp;"'!BG:BG"),MATCH($A59,INDIRECT("'"&amp;E$1&amp;"'!BF:BF"),0)+1),"")</f>
        <v/>
      </c>
      <c r="F59" s="37" t="str" cm="1">
        <f t="array" aca="1" ref="F59" ca="1">IFERROR(INDEX(INDIRECT("'"&amp;F$1&amp;"'!BG:BG"),MATCH($A59,INDIRECT("'"&amp;F$1&amp;"'!BF:BF"),0)+1),"")</f>
        <v/>
      </c>
      <c r="G59" s="37" t="str" cm="1">
        <f t="array" aca="1" ref="G59" ca="1">IFERROR(INDEX(INDIRECT("'"&amp;G$1&amp;"'!BG:BG"),MATCH($A59,INDIRECT("'"&amp;G$1&amp;"'!BF:BF"),0)+1),"")</f>
        <v/>
      </c>
      <c r="H59" s="37" t="str" cm="1">
        <f t="array" aca="1" ref="H59" ca="1">IFERROR(INDEX(INDIRECT("'"&amp;H$1&amp;"'!BG:BG"),MATCH($A59,INDIRECT("'"&amp;H$1&amp;"'!BF:BF"),0)+1),"")</f>
        <v/>
      </c>
      <c r="J59" s="42">
        <f>A59</f>
        <v>202110</v>
      </c>
      <c r="K59" s="37">
        <f ca="1">IF(B59="","",VLOOKUP($J59,regress!$B:$K,10,0))</f>
        <v>-0.73844139942386455</v>
      </c>
      <c r="L59" s="37">
        <f ca="1">IF(C59="","",VLOOKUP($J59,regress!$B:$K,10,0))</f>
        <v>-0.73844139942386455</v>
      </c>
      <c r="M59" s="37">
        <f ca="1">IF(D59="","",VLOOKUP($J59,regress!$B:$K,10,0))</f>
        <v>-0.73844139942386455</v>
      </c>
      <c r="N59" s="37" t="str">
        <f ca="1">IF(E59="","",VLOOKUP($J59,regress!$B:$K,10,0))</f>
        <v/>
      </c>
      <c r="O59" s="37" t="str">
        <f ca="1">IF(F59="","",VLOOKUP($J59,regress!$U:$AD,10,0))</f>
        <v/>
      </c>
      <c r="P59" s="37" t="str">
        <f ca="1">IF(G59="","",VLOOKUP($J59,regress!$AM:$AV,10,0))</f>
        <v/>
      </c>
      <c r="Q59" s="37" t="str">
        <f ca="1">IF(H59="","",VLOOKUP($J59,regress!$BE:$BN,10,0))</f>
        <v/>
      </c>
      <c r="S59" s="42">
        <f>J59</f>
        <v>202110</v>
      </c>
      <c r="T59" s="37">
        <f t="shared" ca="1" si="3"/>
        <v>0.81959557791659754</v>
      </c>
      <c r="U59" s="37">
        <f t="shared" ca="1" si="4"/>
        <v>1.192518739223444</v>
      </c>
      <c r="V59" s="37">
        <f t="shared" ca="1" si="5"/>
        <v>0.49431587246008873</v>
      </c>
      <c r="W59" s="37" t="str">
        <f t="shared" ca="1" si="6"/>
        <v/>
      </c>
      <c r="X59" s="37" t="str">
        <f t="shared" ca="1" si="7"/>
        <v/>
      </c>
      <c r="Y59" s="37" t="str">
        <f t="shared" ca="1" si="8"/>
        <v/>
      </c>
      <c r="Z59" s="37" t="str">
        <f t="shared" ca="1" si="9"/>
        <v/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7C5A6-1ED8-4C46-A538-FF6204F7DCD9}">
  <dimension ref="A1:BT91"/>
  <sheetViews>
    <sheetView workbookViewId="0">
      <selection activeCell="K9" sqref="K9"/>
    </sheetView>
  </sheetViews>
  <sheetFormatPr defaultRowHeight="15"/>
  <cols>
    <col min="1" max="1" width="13.85546875" bestFit="1" customWidth="1"/>
    <col min="20" max="20" width="12" bestFit="1" customWidth="1"/>
    <col min="38" max="38" width="14.7109375" bestFit="1" customWidth="1"/>
    <col min="56" max="56" width="13.42578125" bestFit="1" customWidth="1"/>
  </cols>
  <sheetData>
    <row r="1" spans="1:72">
      <c r="A1" t="s">
        <v>143</v>
      </c>
      <c r="B1" t="s">
        <v>142</v>
      </c>
      <c r="C1" s="40">
        <f>AVERAGE(C6:C66)</f>
        <v>7.9713934426229516</v>
      </c>
      <c r="D1" s="40">
        <f>AVERAGE(D6:D66)</f>
        <v>0.34150969428923755</v>
      </c>
      <c r="E1" s="40">
        <f>AVERAGE(E6:E66)</f>
        <v>5.9660369044028841E-2</v>
      </c>
      <c r="F1" s="40">
        <f ca="1">AVERAGE(F6:F66)</f>
        <v>-3.4162400064283872E-2</v>
      </c>
      <c r="G1" s="40">
        <f>AVERAGE(G6:G66)</f>
        <v>-3.4216709611398266E-16</v>
      </c>
      <c r="H1" s="40">
        <f>AVERAGE(H6:H66)</f>
        <v>-1.4560301962297136E-17</v>
      </c>
      <c r="I1" s="40">
        <f>AVERAGE(I6:I66)</f>
        <v>-7.6805592851117388E-16</v>
      </c>
      <c r="T1" t="s">
        <v>146</v>
      </c>
      <c r="U1" t="s">
        <v>142</v>
      </c>
      <c r="V1" s="40">
        <f>AVERAGE(V6:V66)</f>
        <v>8.1319999999999997</v>
      </c>
      <c r="W1" s="40">
        <f>AVERAGE(W6:W66)</f>
        <v>0.57609660065290191</v>
      </c>
      <c r="X1" s="40">
        <f>AVERAGE(X6:X66)</f>
        <v>4.4039449918098647E-2</v>
      </c>
      <c r="Z1" s="40">
        <f>AVERAGE(Z6:Z66)</f>
        <v>0</v>
      </c>
      <c r="AA1" s="40">
        <f>AVERAGE(AA6:AA66)</f>
        <v>-1.1842378929335003E-16</v>
      </c>
      <c r="AB1" s="40">
        <f>AVERAGE(AB6:AB66)</f>
        <v>1.1139237680405737E-15</v>
      </c>
      <c r="AL1" t="s">
        <v>145</v>
      </c>
      <c r="AM1" t="s">
        <v>142</v>
      </c>
      <c r="AN1" s="40">
        <f>AVERAGE(AN6:AN66)</f>
        <v>8.0093750000000004</v>
      </c>
      <c r="AO1" s="40">
        <f>AVERAGE(AO6:AO66)</f>
        <v>0.52208461073114321</v>
      </c>
      <c r="AP1" s="40">
        <f>AVERAGE(AP6:AP66)</f>
        <v>4.3757528731977115E-2</v>
      </c>
      <c r="AR1" s="40">
        <f>AVERAGE(AR6:AR66)</f>
        <v>-2.5326962749261384E-16</v>
      </c>
      <c r="AS1" s="40">
        <f>AVERAGE(AS6:AS66)</f>
        <v>-1.2490009027033011E-16</v>
      </c>
      <c r="AT1" s="40">
        <f>AVERAGE(AT6:AT66)</f>
        <v>1.2420620087993939E-15</v>
      </c>
      <c r="BD1" t="s">
        <v>144</v>
      </c>
      <c r="BE1" t="s">
        <v>142</v>
      </c>
      <c r="BF1" s="40">
        <f>AVERAGE(BF6:BF66)</f>
        <v>5.8662499999999991</v>
      </c>
      <c r="BG1" s="40">
        <f>AVERAGE(BG6:BG66)</f>
        <v>0.32793350103292568</v>
      </c>
      <c r="BH1" s="40">
        <f>AVERAGE(BH6:BH66)</f>
        <v>3.5660695915977578E-2</v>
      </c>
      <c r="BJ1" s="40">
        <f>AVERAGE(BJ6:BJ66)</f>
        <v>3.5735303605122226E-16</v>
      </c>
      <c r="BK1" s="40">
        <f>AVERAGE(BK6:BK66)</f>
        <v>0</v>
      </c>
      <c r="BL1" s="40">
        <f>AVERAGE(BL6:BL66)</f>
        <v>7.4940054162198066E-16</v>
      </c>
    </row>
    <row r="2" spans="1:72">
      <c r="B2" t="s">
        <v>80</v>
      </c>
      <c r="C2" s="40">
        <f>_xlfn.STDEV.S(C6:C66)</f>
        <v>2.7453485102301509</v>
      </c>
      <c r="D2" s="40">
        <f>_xlfn.STDEV.S(D6:D66)</f>
        <v>0.80490591514304766</v>
      </c>
      <c r="E2" s="40">
        <f>_xlfn.STDEV.S(E6:E66)</f>
        <v>4.2460764217758989E-2</v>
      </c>
      <c r="G2" s="40">
        <f>_xlfn.STDEV.S(G6:G66)</f>
        <v>1.0000000000000027</v>
      </c>
      <c r="H2" s="40">
        <f>_xlfn.STDEV.S(H6:H66)</f>
        <v>0.99999999999999989</v>
      </c>
      <c r="I2" s="40">
        <f>_xlfn.STDEV.S(I6:I66)</f>
        <v>1.0000000000000004</v>
      </c>
      <c r="L2">
        <f ca="1">1-L3/$R$3</f>
        <v>0.22706631663164278</v>
      </c>
      <c r="Q2">
        <f ca="1">1-Q3/$R$3</f>
        <v>-1.9412992551153474E-2</v>
      </c>
      <c r="U2" t="s">
        <v>80</v>
      </c>
      <c r="V2" s="40">
        <f>_xlfn.STDEV.S(V6:V66)</f>
        <v>2.7631022046068923</v>
      </c>
      <c r="W2" s="40">
        <f>_xlfn.STDEV.S(W6:W66)</f>
        <v>0.73993574385291139</v>
      </c>
      <c r="X2" s="40">
        <f>_xlfn.STDEV.S(X6:X66)</f>
        <v>1.1076095147364157E-2</v>
      </c>
      <c r="Z2" s="40">
        <f>_xlfn.STDEV.S(Z6:Z66)</f>
        <v>0.99999999999999867</v>
      </c>
      <c r="AA2" s="40">
        <f>_xlfn.STDEV.S(AA6:AA66)</f>
        <v>1.0000000000000004</v>
      </c>
      <c r="AB2" s="40">
        <f>_xlfn.STDEV.S(AB6:AB66)</f>
        <v>0.999999999999998</v>
      </c>
      <c r="AM2" t="s">
        <v>80</v>
      </c>
      <c r="AN2" s="40">
        <f>_xlfn.STDEV.S(AN6:AN66)</f>
        <v>2.7161701423024831</v>
      </c>
      <c r="AO2" s="40">
        <f>_xlfn.STDEV.S(AO6:AO66)</f>
        <v>0.74747169718925144</v>
      </c>
      <c r="AP2" s="40">
        <f>_xlfn.STDEV.S(AP6:AP66)</f>
        <v>1.0770130160921399E-2</v>
      </c>
      <c r="AR2" s="40">
        <f>_xlfn.STDEV.S(AR6:AR66)</f>
        <v>0.99999999999999933</v>
      </c>
      <c r="AS2" s="40">
        <f>_xlfn.STDEV.S(AS6:AS66)</f>
        <v>1</v>
      </c>
      <c r="AT2" s="40">
        <f>_xlfn.STDEV.S(AT6:AT66)</f>
        <v>0.99999999999999811</v>
      </c>
      <c r="BE2" t="s">
        <v>80</v>
      </c>
      <c r="BF2" s="40">
        <f>_xlfn.STDEV.S(BF6:BF66)</f>
        <v>2.2037933206178866</v>
      </c>
      <c r="BG2" s="40">
        <f>_xlfn.STDEV.S(BG6:BG66)</f>
        <v>1.0435542352705058</v>
      </c>
      <c r="BH2" s="40">
        <f>_xlfn.STDEV.S(BH6:BH66)</f>
        <v>4.4415785865284264E-3</v>
      </c>
      <c r="BJ2" s="40">
        <f>_xlfn.STDEV.S(BJ6:BJ66)</f>
        <v>0.99999999999999878</v>
      </c>
      <c r="BK2" s="40">
        <f>_xlfn.STDEV.S(BK6:BK66)</f>
        <v>1</v>
      </c>
      <c r="BL2" s="40">
        <f>_xlfn.STDEV.S(BL6:BL66)</f>
        <v>1</v>
      </c>
    </row>
    <row r="3" spans="1:72">
      <c r="C3" t="s">
        <v>36</v>
      </c>
      <c r="G3" s="70" t="s">
        <v>222</v>
      </c>
      <c r="L3" s="41">
        <f ca="1">SUM(L6:L66)</f>
        <v>1.7604791303475442</v>
      </c>
      <c r="Q3" s="41">
        <f ca="1">SUM(Q6:Q66)</f>
        <v>2.3218748738837962</v>
      </c>
      <c r="R3" s="41">
        <f ca="1">SUM(R6:R66)</f>
        <v>2.2776587024588917</v>
      </c>
      <c r="V3" t="s">
        <v>36</v>
      </c>
      <c r="Z3" s="70" t="s">
        <v>222</v>
      </c>
      <c r="AN3" t="s">
        <v>36</v>
      </c>
      <c r="AR3" s="70" t="s">
        <v>222</v>
      </c>
      <c r="BF3" t="s">
        <v>36</v>
      </c>
      <c r="BJ3" s="70" t="s">
        <v>222</v>
      </c>
    </row>
    <row r="4" spans="1:72">
      <c r="G4" cm="1">
        <f t="array" aca="1" ref="G4:J4" ca="1">TRANSPOSE(MMULT(MINVERSE(MMULT(TRANSPOSE(G6:J66),G6:J66)),MMULT(TRANSPOSE(G6:J66),F6:F66)))</f>
        <v>1.4703250720170572E-2</v>
      </c>
      <c r="H4">
        <f ca="1"/>
        <v>-9.4520669202824578E-2</v>
      </c>
      <c r="I4">
        <f ca="1"/>
        <v>-1.510825053456436E-2</v>
      </c>
      <c r="J4">
        <f ca="1"/>
        <v>-3.4162400064283879E-2</v>
      </c>
      <c r="L4" s="41">
        <f ca="1">AVERAGE(L6:L66)</f>
        <v>2.8860313612254822E-2</v>
      </c>
      <c r="M4" s="41"/>
      <c r="N4" cm="1">
        <f t="array" aca="1" ref="N4" ca="1">TRANSPOSE(MMULT(MINVERSE(MMULT(TRANSPOSE(N6:N66),N6:N66)),MMULT(TRANSPOSE(N6:N66),M6:M66)))</f>
        <v>2.120340886209016E-2</v>
      </c>
      <c r="O4" s="41"/>
      <c r="P4" s="41"/>
      <c r="Q4" s="41">
        <f ca="1">AVERAGE(Q6:Q66)</f>
        <v>3.8063522522685182E-2</v>
      </c>
      <c r="R4" s="41"/>
      <c r="Z4" cm="1">
        <f t="array" aca="1" ref="Z4:AC4" ca="1">TRANSPOSE(MMULT(MINVERSE(MMULT(TRANSPOSE(Z6:AC35),Z6:AC35)),MMULT(TRANSPOSE(Z6:AC35),Y6:Y35)))</f>
        <v>2.5295778181004563E-2</v>
      </c>
      <c r="AA4">
        <f ca="1"/>
        <v>-9.571116835744669E-3</v>
      </c>
      <c r="AB4">
        <f ca="1"/>
        <v>-5.7825457396206752E-2</v>
      </c>
      <c r="AC4">
        <f ca="1"/>
        <v>-2.4872973411821996E-2</v>
      </c>
      <c r="AE4" s="41">
        <f ca="1">AVERAGE(AE6:AE66)</f>
        <v>1.5969195005894308E-2</v>
      </c>
      <c r="AF4" s="41"/>
      <c r="AG4" cm="1">
        <f t="array" aca="1" ref="AG4:AH4" ca="1">TRANSPOSE(MMULT(MINVERSE(MMULT(TRANSPOSE(AG6:AH35),AG6:AH35)),MMULT(TRANSPOSE(AG6:AH35),AF6:AF35)))</f>
        <v>-1.6009301178249443E-2</v>
      </c>
      <c r="AH4" s="41">
        <f ca="1"/>
        <v>-2.4872973411822059E-2</v>
      </c>
      <c r="AI4" s="41"/>
      <c r="AJ4" s="41">
        <f ca="1">AVERAGE(AJ6:AJ66)</f>
        <v>1.7658813783362808E-2</v>
      </c>
      <c r="AR4" cm="1">
        <f t="array" aca="1" ref="AR4:AU4" ca="1">TRANSPOSE(MMULT(MINVERSE(MMULT(TRANSPOSE(AR6:AU37),AR6:AU37)),MMULT(TRANSPOSE(AR6:AU37),AQ6:AQ37)))</f>
        <v>1.0614595782261799E-3</v>
      </c>
      <c r="AS4">
        <f ca="1"/>
        <v>-6.3743550479303746E-2</v>
      </c>
      <c r="AT4">
        <f ca="1"/>
        <v>6.7810133782878632E-2</v>
      </c>
      <c r="AU4">
        <f ca="1"/>
        <v>-1.5102111303047762E-2</v>
      </c>
      <c r="AW4" s="41">
        <f ca="1">AVERAGE(AW6:AW66)</f>
        <v>4.71138478377709E-3</v>
      </c>
      <c r="AX4" s="41"/>
      <c r="AY4" cm="1">
        <f t="array" aca="1" ref="AY4:AZ4" ca="1">TRANSPOSE(MMULT(MINVERSE(MMULT(TRANSPOSE(AY6:AZ37),AY6:AZ37)),MMULT(TRANSPOSE(AY6:AZ37),AX6:AX37)))</f>
        <v>4.9086043977375204E-2</v>
      </c>
      <c r="AZ4" s="41">
        <f ca="1"/>
        <v>-1.5102111303047658E-2</v>
      </c>
      <c r="BA4" s="41"/>
      <c r="BB4" s="41">
        <f ca="1">AVERAGE(BB6:BB66)</f>
        <v>1.0488575424035486E-2</v>
      </c>
      <c r="BJ4" cm="1">
        <f t="array" aca="1" ref="BJ4:BM4" ca="1">TRANSPOSE(MMULT(MINVERSE(MMULT(TRANSPOSE(BJ6:BM21),BJ6:BM21)),MMULT(TRANSPOSE(BJ6:BM21),BI6:BI21)))</f>
        <v>0.10379067135268491</v>
      </c>
      <c r="BK4">
        <f ca="1"/>
        <v>-0.45387900569332101</v>
      </c>
      <c r="BL4">
        <f ca="1"/>
        <v>-0.586036162560025</v>
      </c>
      <c r="BM4">
        <f ca="1"/>
        <v>4.0607106687112508E-3</v>
      </c>
      <c r="BO4" s="41">
        <f ca="1">AVERAGE(BO6:BO66)</f>
        <v>0.1177476452449102</v>
      </c>
      <c r="BP4" s="41"/>
      <c r="BQ4" cm="1">
        <f t="array" aca="1" ref="BQ4:BR4" ca="1">TRANSPOSE(MMULT(MINVERSE(MMULT(TRANSPOSE(BQ6:BR21),BQ6:BR21)),MMULT(TRANSPOSE(BQ6:BR21),BP6:BP21)))</f>
        <v>1.1098807588373442E-2</v>
      </c>
      <c r="BR4" s="41">
        <f ca="1"/>
        <v>4.0607106687108761E-3</v>
      </c>
      <c r="BS4" s="41"/>
      <c r="BT4" s="41">
        <f ca="1">AVERAGE(BT6:BT66)</f>
        <v>0.22115544086264818</v>
      </c>
    </row>
    <row r="5" spans="1:72">
      <c r="C5" s="39" t="s">
        <v>92</v>
      </c>
      <c r="D5" s="9" t="s">
        <v>93</v>
      </c>
      <c r="E5" s="9" t="s">
        <v>141</v>
      </c>
      <c r="F5" s="9" t="s">
        <v>147</v>
      </c>
      <c r="G5" s="39" t="s">
        <v>92</v>
      </c>
      <c r="H5" s="9" t="s">
        <v>93</v>
      </c>
      <c r="I5" s="9" t="s">
        <v>141</v>
      </c>
      <c r="J5" s="9" t="s">
        <v>148</v>
      </c>
      <c r="K5" s="9" t="s">
        <v>149</v>
      </c>
      <c r="L5" s="9" t="s">
        <v>150</v>
      </c>
      <c r="M5" s="9" t="s">
        <v>147</v>
      </c>
      <c r="N5" s="39" t="s">
        <v>92</v>
      </c>
      <c r="O5" s="9" t="s">
        <v>148</v>
      </c>
      <c r="P5" s="9" t="s">
        <v>223</v>
      </c>
      <c r="Q5" s="9" t="s">
        <v>150</v>
      </c>
      <c r="R5" s="9" t="s">
        <v>227</v>
      </c>
      <c r="S5" s="9"/>
      <c r="V5" s="39" t="s">
        <v>92</v>
      </c>
      <c r="W5" s="9" t="s">
        <v>93</v>
      </c>
      <c r="X5" s="9" t="s">
        <v>141</v>
      </c>
      <c r="Y5" s="9" t="s">
        <v>147</v>
      </c>
      <c r="Z5" s="39" t="s">
        <v>92</v>
      </c>
      <c r="AA5" s="9" t="s">
        <v>93</v>
      </c>
      <c r="AB5" s="9" t="s">
        <v>141</v>
      </c>
      <c r="AC5" s="9" t="s">
        <v>148</v>
      </c>
      <c r="AD5" s="9" t="s">
        <v>149</v>
      </c>
      <c r="AE5" s="9" t="s">
        <v>150</v>
      </c>
      <c r="AF5" s="9" t="s">
        <v>147</v>
      </c>
      <c r="AG5" s="39" t="s">
        <v>92</v>
      </c>
      <c r="AH5" s="9" t="s">
        <v>148</v>
      </c>
      <c r="AI5" s="9" t="s">
        <v>223</v>
      </c>
      <c r="AJ5" s="9" t="s">
        <v>150</v>
      </c>
      <c r="AN5" s="39" t="s">
        <v>92</v>
      </c>
      <c r="AO5" s="9" t="s">
        <v>93</v>
      </c>
      <c r="AP5" s="9" t="s">
        <v>141</v>
      </c>
      <c r="AQ5" s="9" t="s">
        <v>147</v>
      </c>
      <c r="AR5" s="39" t="s">
        <v>92</v>
      </c>
      <c r="AS5" s="9" t="s">
        <v>93</v>
      </c>
      <c r="AT5" s="9" t="s">
        <v>141</v>
      </c>
      <c r="AU5" s="9" t="s">
        <v>148</v>
      </c>
      <c r="AV5" s="9" t="s">
        <v>149</v>
      </c>
      <c r="AW5" s="9" t="s">
        <v>150</v>
      </c>
      <c r="AX5" s="9" t="s">
        <v>147</v>
      </c>
      <c r="AY5" s="39" t="s">
        <v>92</v>
      </c>
      <c r="AZ5" s="9" t="s">
        <v>148</v>
      </c>
      <c r="BA5" s="9" t="s">
        <v>223</v>
      </c>
      <c r="BB5" s="9" t="s">
        <v>150</v>
      </c>
      <c r="BF5" s="39" t="s">
        <v>92</v>
      </c>
      <c r="BG5" s="9" t="s">
        <v>93</v>
      </c>
      <c r="BH5" s="9" t="s">
        <v>141</v>
      </c>
      <c r="BI5" s="9" t="s">
        <v>147</v>
      </c>
      <c r="BJ5" s="39" t="s">
        <v>92</v>
      </c>
      <c r="BK5" s="9" t="s">
        <v>93</v>
      </c>
      <c r="BL5" s="9" t="s">
        <v>141</v>
      </c>
      <c r="BM5" s="9" t="s">
        <v>148</v>
      </c>
      <c r="BN5" s="9" t="s">
        <v>149</v>
      </c>
      <c r="BO5" s="9" t="s">
        <v>150</v>
      </c>
      <c r="BP5" s="9" t="s">
        <v>147</v>
      </c>
      <c r="BQ5" s="39" t="s">
        <v>92</v>
      </c>
      <c r="BR5" s="9" t="s">
        <v>148</v>
      </c>
      <c r="BS5" s="9" t="s">
        <v>223</v>
      </c>
      <c r="BT5" s="9" t="s">
        <v>150</v>
      </c>
    </row>
    <row r="6" spans="1:72">
      <c r="A6" t="s">
        <v>83</v>
      </c>
      <c r="B6">
        <v>201906</v>
      </c>
      <c r="C6" s="41">
        <f>VLOOKUP(B6,macro!$A:$C,3,0)</f>
        <v>8.43</v>
      </c>
      <c r="D6" s="41">
        <f>VLOOKUP(B6,macro!$F:$H,3,0)</f>
        <v>0.42105263157894751</v>
      </c>
      <c r="E6" s="41">
        <f>VLOOKUP(B6,macro!$N:$P,3,0)</f>
        <v>4.0466500463671014E-2</v>
      </c>
      <c r="F6" s="41">
        <f ca="1">Delta!B31</f>
        <v>0.44916988432049038</v>
      </c>
      <c r="G6" s="41">
        <f>STANDARDIZE(C6,C$1,C$2)</f>
        <v>0.16704857531497949</v>
      </c>
      <c r="H6" s="41">
        <f t="shared" ref="H6:I6" si="0">STANDARDIZE(D6,D$1,D$2)</f>
        <v>9.8822652179880691E-2</v>
      </c>
      <c r="I6" s="41">
        <f t="shared" si="0"/>
        <v>-0.45203775612522051</v>
      </c>
      <c r="J6" s="42">
        <v>1</v>
      </c>
      <c r="K6" s="41">
        <f ca="1">SUMPRODUCT(G6:J6,G$4:J$4)</f>
        <v>-3.4217526524798599E-2</v>
      </c>
      <c r="L6" s="41">
        <f ca="1">(F6-K6)^2</f>
        <v>0.23366338896371219</v>
      </c>
      <c r="M6" s="41">
        <f ca="1">F6</f>
        <v>0.44916988432049038</v>
      </c>
      <c r="N6" s="41">
        <f>G6</f>
        <v>0.16704857531497949</v>
      </c>
      <c r="O6" s="38">
        <f>J6</f>
        <v>1</v>
      </c>
      <c r="P6" s="41">
        <f ca="1">SUMPRODUCT(N6:O6,N$4:O$4)</f>
        <v>3.5419992422331716E-3</v>
      </c>
      <c r="Q6" s="41">
        <f ca="1">(F6-P6)^2</f>
        <v>0.19858421195932038</v>
      </c>
      <c r="R6" s="41">
        <f ca="1">(F6-$F$1)^2</f>
        <v>0.23361009712860431</v>
      </c>
      <c r="T6" t="s">
        <v>87</v>
      </c>
      <c r="U6">
        <v>201802</v>
      </c>
      <c r="V6" s="41">
        <f>VLOOKUP(U6,macro!$A:$C,3,0)</f>
        <v>11.85</v>
      </c>
      <c r="W6" s="41">
        <f>VLOOKUP(U6,macro!$F:$H,3,0)</f>
        <v>2.6249999999999996</v>
      </c>
      <c r="X6" s="41">
        <f>VLOOKUP(U6,macro!$N:$P,3,0)</f>
        <v>6.698012672846998E-2</v>
      </c>
      <c r="Y6" s="41">
        <f ca="1">Delta!F15</f>
        <v>9.1334645864039471E-2</v>
      </c>
      <c r="Z6" s="41">
        <f>STANDARDIZE(V6,V$1,V$2)</f>
        <v>1.3455890244671429</v>
      </c>
      <c r="AA6" s="41">
        <f t="shared" ref="AA6:AB6" si="1">STANDARDIZE(W6,W$1,W$2)</f>
        <v>2.7690288195543507</v>
      </c>
      <c r="AB6" s="41">
        <f t="shared" si="1"/>
        <v>2.0711881313001053</v>
      </c>
      <c r="AC6" s="42">
        <v>1</v>
      </c>
      <c r="AD6" s="41">
        <f ca="1">SUMPRODUCT(Z6:AC6,Z$4:AC$4)</f>
        <v>-0.13710535132562895</v>
      </c>
      <c r="AE6" s="41">
        <f ca="1">(Y6-AD6)^2</f>
        <v>5.2184832316015721E-2</v>
      </c>
      <c r="AF6" s="41">
        <f ca="1">Y6</f>
        <v>9.1334645864039471E-2</v>
      </c>
      <c r="AG6" s="41">
        <f>Z6</f>
        <v>1.3455890244671429</v>
      </c>
      <c r="AH6" s="38">
        <f>AC6</f>
        <v>1</v>
      </c>
      <c r="AI6" s="41">
        <f ca="1">SUMPRODUCT(AG6:AH6,AG$4:AH$4)</f>
        <v>-4.641491336666341E-2</v>
      </c>
      <c r="AJ6" s="41">
        <f ca="1">(Y6-AI6)^2</f>
        <v>1.8974941068252916E-2</v>
      </c>
      <c r="AL6" t="s">
        <v>88</v>
      </c>
      <c r="AM6">
        <v>201802</v>
      </c>
      <c r="AN6" s="41">
        <f>VLOOKUP(AM6,macro!$A:$C,3,0)</f>
        <v>11.85</v>
      </c>
      <c r="AO6" s="41">
        <f>VLOOKUP(AM6,macro!$F:$H,3,0)</f>
        <v>2.6249999999999996</v>
      </c>
      <c r="AP6" s="41">
        <f>VLOOKUP(AM6,macro!$N:$P,3,0)</f>
        <v>6.698012672846998E-2</v>
      </c>
      <c r="AQ6" s="41">
        <f ca="1">Delta!G15</f>
        <v>-2.0695339684397077E-2</v>
      </c>
      <c r="AR6" s="41">
        <f>STANDARDIZE(AN6,AN$1,AN$2)</f>
        <v>1.4139854275639454</v>
      </c>
      <c r="AS6" s="41">
        <f t="shared" ref="AS6" si="2">STANDARDIZE(AO6,AO$1,AO$2)</f>
        <v>2.813371258305212</v>
      </c>
      <c r="AT6" s="41">
        <f t="shared" ref="AT6" si="3">STANDARDIZE(AP6,AP$1,AP$2)</f>
        <v>2.1562040244187859</v>
      </c>
      <c r="AU6" s="42">
        <v>1</v>
      </c>
      <c r="AV6" s="41">
        <f ca="1">SUMPRODUCT(AR6:AU6,AR$4:AU$4)</f>
        <v>-4.6723012389269188E-2</v>
      </c>
      <c r="AW6" s="41">
        <f ca="1">(AQ6-AV6)^2</f>
        <v>6.7743974643194463E-4</v>
      </c>
      <c r="AX6" s="41">
        <f ca="1">AQ6</f>
        <v>-2.0695339684397077E-2</v>
      </c>
      <c r="AY6" s="41">
        <f>AR6</f>
        <v>1.4139854275639454</v>
      </c>
      <c r="AZ6" s="38">
        <f>AU6</f>
        <v>1</v>
      </c>
      <c r="BA6" s="41">
        <f ca="1">SUMPRODUCT(AY6:AZ6,AY$4:AZ$4)</f>
        <v>5.4304839577723849E-2</v>
      </c>
      <c r="BB6" s="41">
        <f ca="1">(AQ6-BA6)^2</f>
        <v>5.6250268893502731E-3</v>
      </c>
      <c r="BD6" t="s">
        <v>89</v>
      </c>
      <c r="BE6">
        <v>201909</v>
      </c>
      <c r="BF6" s="41">
        <f>VLOOKUP(BE6,macro!$A:$C,3,0)</f>
        <v>7.74</v>
      </c>
      <c r="BG6" s="41">
        <f>VLOOKUP(BE6,macro!$F:$H,3,0)</f>
        <v>0.2</v>
      </c>
      <c r="BH6" s="41">
        <f>VLOOKUP(BE6,macro!$N:$P,3,0)</f>
        <v>3.6994689366119528E-2</v>
      </c>
      <c r="BI6" s="41">
        <f ca="1">Delta!H34</f>
        <v>-0.10252578690757885</v>
      </c>
      <c r="BJ6" s="41">
        <f>STANDARDIZE(BF6,BF$1,BF$2)</f>
        <v>0.85023853301935326</v>
      </c>
      <c r="BK6" s="41">
        <f t="shared" ref="BK6" si="4">STANDARDIZE(BG6,BG$1,BG$2)</f>
        <v>-0.12259401256683441</v>
      </c>
      <c r="BL6" s="41">
        <f t="shared" ref="BL6" si="5">STANDARDIZE(BH6,BH$1,BH$2)</f>
        <v>0.30034219234306292</v>
      </c>
      <c r="BM6" s="42">
        <v>1</v>
      </c>
      <c r="BN6" s="41">
        <f ca="1">SUMPRODUCT(BJ6:BM6,BJ$4:BM$4)</f>
        <v>-2.8060998507092313E-2</v>
      </c>
      <c r="BO6" s="41">
        <f ca="1">(BI6-BN6)^2</f>
        <v>5.545004711529234E-3</v>
      </c>
      <c r="BP6" s="41">
        <f ca="1">BI6</f>
        <v>-0.10252578690757885</v>
      </c>
      <c r="BQ6" s="41">
        <f>BJ6</f>
        <v>0.85023853301935326</v>
      </c>
      <c r="BR6" s="38">
        <f>BM6</f>
        <v>1</v>
      </c>
      <c r="BS6" s="41">
        <f ca="1">SUMPRODUCT(BQ6:BR6,BQ$4:BR$4)</f>
        <v>1.3497344550913577E-2</v>
      </c>
      <c r="BT6" s="41">
        <f ca="1">(BI6-BS6)^2</f>
        <v>1.3461367033434615E-2</v>
      </c>
    </row>
    <row r="7" spans="1:72">
      <c r="A7" t="s">
        <v>83</v>
      </c>
      <c r="B7">
        <v>201907</v>
      </c>
      <c r="C7" s="41">
        <f>VLOOKUP(B7,macro!$A:$C,3,0)</f>
        <v>8.51</v>
      </c>
      <c r="D7" s="41">
        <f>VLOOKUP(B7,macro!$F:$H,3,0)</f>
        <v>0.3333333333333332</v>
      </c>
      <c r="E7" s="41">
        <f>VLOOKUP(B7,macro!$N:$P,3,0)</f>
        <v>3.6994689366119528E-2</v>
      </c>
      <c r="F7" s="41">
        <f ca="1">Delta!B32</f>
        <v>-0.10716307104946828</v>
      </c>
      <c r="G7" s="41">
        <f t="shared" ref="G7:G66" si="6">STANDARDIZE(C7,C$1,C$2)</f>
        <v>0.19618877361836118</v>
      </c>
      <c r="H7" s="41">
        <f t="shared" ref="H7:H66" si="7">STANDARDIZE(D7,D$1,D$2)</f>
        <v>-1.0158157372282758E-2</v>
      </c>
      <c r="I7" s="41">
        <f t="shared" ref="I7:I66" si="8">STANDARDIZE(E7,E$1,E$2)</f>
        <v>-0.53380291418376102</v>
      </c>
      <c r="J7" s="42">
        <v>1</v>
      </c>
      <c r="K7" s="41">
        <f t="shared" ref="K7:K24" ca="1" si="9">SUMPRODUCT(G7:J7,G$4:J$4)</f>
        <v>-2.2252803341025737E-2</v>
      </c>
      <c r="L7" s="41">
        <f t="shared" ref="L7:L24" ca="1" si="10">(F7-K7)^2</f>
        <v>7.2097535623193796E-3</v>
      </c>
      <c r="M7" s="41">
        <f t="shared" ref="M7:M66" ca="1" si="11">F7</f>
        <v>-0.10716307104946828</v>
      </c>
      <c r="N7" s="41">
        <f t="shared" ref="N7:N66" si="12">G7</f>
        <v>0.19618877361836118</v>
      </c>
      <c r="O7" s="38">
        <f t="shared" ref="O7:O66" si="13">J7</f>
        <v>1</v>
      </c>
      <c r="P7" s="41">
        <f ca="1">SUMPRODUCT(N7:O7,N$4:O$4)</f>
        <v>4.1598707811821593E-3</v>
      </c>
      <c r="Q7" s="41">
        <f t="shared" ref="Q7:Q66" ca="1" si="14">(F7-P7)^2</f>
        <v>1.239279737783038E-2</v>
      </c>
      <c r="R7" s="41">
        <f t="shared" ref="R7:R66" ca="1" si="15">(F7-$F$1)^2</f>
        <v>5.3290979642871428E-3</v>
      </c>
      <c r="T7" t="s">
        <v>87</v>
      </c>
      <c r="U7">
        <v>201803</v>
      </c>
      <c r="V7" s="41">
        <f>VLOOKUP(U7,macro!$A:$C,3,0)</f>
        <v>9.7899999999999991</v>
      </c>
      <c r="W7" s="41">
        <f>VLOOKUP(U7,macro!$F:$H,3,0)</f>
        <v>1.3333333333333335</v>
      </c>
      <c r="X7" s="41">
        <f>VLOOKUP(U7,macro!$N:$P,3,0)</f>
        <v>6.698012672846998E-2</v>
      </c>
      <c r="Y7" s="41">
        <f ca="1">Delta!F16</f>
        <v>-0.23218794568045859</v>
      </c>
      <c r="Z7" s="41">
        <f t="shared" ref="Z7:Z35" si="16">STANDARDIZE(V7,V$1,V$2)</f>
        <v>0.60005018896356166</v>
      </c>
      <c r="AA7" s="41">
        <f t="shared" ref="AA7:AA35" si="17">STANDARDIZE(W7,W$1,W$2)</f>
        <v>1.0233817449302185</v>
      </c>
      <c r="AB7" s="41">
        <f t="shared" ref="AB7:AB35" si="18">STANDARDIZE(X7,X$1,X$2)</f>
        <v>2.0711881313001053</v>
      </c>
      <c r="AC7" s="42">
        <v>1</v>
      </c>
      <c r="AD7" s="41">
        <f t="shared" ref="AD7:AD35" ca="1" si="19">SUMPRODUCT(Z7:AC7,Z$4:AC$4)</f>
        <v>-0.13925654422864853</v>
      </c>
      <c r="AE7" s="41">
        <f t="shared" ref="AE7:AE35" ca="1" si="20">(Y7-AD7)^2</f>
        <v>8.6362453757974841E-3</v>
      </c>
      <c r="AF7" s="41">
        <f t="shared" ref="AF7:AF35" ca="1" si="21">Y7</f>
        <v>-0.23218794568045859</v>
      </c>
      <c r="AG7" s="41">
        <f t="shared" ref="AG7:AG35" si="22">Z7</f>
        <v>0.60005018896356166</v>
      </c>
      <c r="AH7" s="38">
        <f t="shared" ref="AH7:AH35" si="23">AC7</f>
        <v>1</v>
      </c>
      <c r="AI7" s="41">
        <f ca="1">SUMPRODUCT(AG7:AH7,AG$4:AH$4)</f>
        <v>-3.447935760900521E-2</v>
      </c>
      <c r="AJ7" s="41">
        <f t="shared" ref="AJ7:AJ35" ca="1" si="24">(Y7-AI7)^2</f>
        <v>3.9088685797207631E-2</v>
      </c>
      <c r="AL7" t="s">
        <v>88</v>
      </c>
      <c r="AM7">
        <v>201803</v>
      </c>
      <c r="AN7" s="41">
        <f>VLOOKUP(AM7,macro!$A:$C,3,0)</f>
        <v>9.7899999999999991</v>
      </c>
      <c r="AO7" s="41">
        <f>VLOOKUP(AM7,macro!$F:$H,3,0)</f>
        <v>1.3333333333333335</v>
      </c>
      <c r="AP7" s="41">
        <f>VLOOKUP(AM7,macro!$N:$P,3,0)</f>
        <v>6.698012672846998E-2</v>
      </c>
      <c r="AQ7" s="41">
        <f ca="1">Delta!G16</f>
        <v>7.2650920161871094E-2</v>
      </c>
      <c r="AR7" s="41">
        <f t="shared" ref="AR7:AR37" si="25">STANDARDIZE(AN7,AN$1,AN$2)</f>
        <v>0.65556460262484606</v>
      </c>
      <c r="AS7" s="41">
        <f t="shared" ref="AS7:AS37" si="26">STANDARDIZE(AO7,AO$1,AO$2)</f>
        <v>1.0853236659699119</v>
      </c>
      <c r="AT7" s="41">
        <f t="shared" ref="AT7:AT37" si="27">STANDARDIZE(AP7,AP$1,AP$2)</f>
        <v>2.1562040244187859</v>
      </c>
      <c r="AU7" s="42">
        <v>1</v>
      </c>
      <c r="AV7" s="41">
        <f t="shared" ref="AV7:AV37" ca="1" si="28">SUMPRODUCT(AR7:AU7,AR$4:AU$4)</f>
        <v>6.2623843494437531E-2</v>
      </c>
      <c r="AW7" s="41">
        <f t="shared" ref="AW7:AW37" ca="1" si="29">(AQ7-AV7)^2</f>
        <v>1.0054226649459056E-4</v>
      </c>
      <c r="AX7" s="41">
        <f t="shared" ref="AX7:AX37" ca="1" si="30">AQ7</f>
        <v>7.2650920161871094E-2</v>
      </c>
      <c r="AY7" s="41">
        <f t="shared" ref="AY7:AY37" si="31">AR7</f>
        <v>0.65556460262484606</v>
      </c>
      <c r="AZ7" s="38">
        <f t="shared" ref="AZ7:AZ37" si="32">AU7</f>
        <v>1</v>
      </c>
      <c r="BA7" s="41">
        <f ca="1">SUMPRODUCT(AY7:AZ7,AY$4:AZ$4)</f>
        <v>1.7076961611406039E-2</v>
      </c>
      <c r="BB7" s="41">
        <f t="shared" ref="BB7:BB37" ca="1" si="33">(AQ7-BA7)^2</f>
        <v>3.0884648689688079E-3</v>
      </c>
      <c r="BD7" t="s">
        <v>89</v>
      </c>
      <c r="BE7">
        <v>201910</v>
      </c>
      <c r="BF7" s="41">
        <f>VLOOKUP(BE7,macro!$A:$C,3,0)</f>
        <v>8.35</v>
      </c>
      <c r="BG7" s="41">
        <f>VLOOKUP(BE7,macro!$F:$H,3,0)</f>
        <v>0.51999999999999991</v>
      </c>
      <c r="BH7" s="41">
        <f>VLOOKUP(BE7,macro!$N:$P,3,0)</f>
        <v>3.2522885513515155E-2</v>
      </c>
      <c r="BI7" s="41">
        <f ca="1">Delta!H35</f>
        <v>0.66943707023281618</v>
      </c>
      <c r="BJ7" s="41">
        <f t="shared" ref="BJ7:BJ21" si="34">STANDARDIZE(BF7,BF$1,BF$2)</f>
        <v>1.1270339994059069</v>
      </c>
      <c r="BK7" s="41">
        <f t="shared" ref="BK7:BK21" si="35">STANDARDIZE(BG7,BG$1,BG$2)</f>
        <v>0.18405032769311461</v>
      </c>
      <c r="BL7" s="41">
        <f t="shared" ref="BL7:BL21" si="36">STANDARDIZE(BH7,BH$1,BH$2)</f>
        <v>-0.70646288055773432</v>
      </c>
      <c r="BM7" s="42">
        <v>1</v>
      </c>
      <c r="BN7" s="41">
        <f t="shared" ref="BN7:BN21" ca="1" si="37">SUMPRODUCT(BJ7:BM7,BJ$4:BM$4)</f>
        <v>0.45151254188662698</v>
      </c>
      <c r="BO7" s="41">
        <f t="shared" ref="BO7:BO21" ca="1" si="38">(BI7-BN7)^2</f>
        <v>4.7491100054909016E-2</v>
      </c>
      <c r="BP7" s="41">
        <f t="shared" ref="BP7:BP21" ca="1" si="39">BI7</f>
        <v>0.66943707023281618</v>
      </c>
      <c r="BQ7" s="41">
        <f t="shared" ref="BQ7:BQ21" si="40">BJ7</f>
        <v>1.1270339994059069</v>
      </c>
      <c r="BR7" s="38">
        <f t="shared" ref="BR7:BR21" si="41">BM7</f>
        <v>1</v>
      </c>
      <c r="BS7" s="41">
        <f ca="1">SUMPRODUCT(BQ7:BR7,BQ$4:BR$4)</f>
        <v>1.6569444173672024E-2</v>
      </c>
      <c r="BT7" s="41">
        <f t="shared" ref="BT7:BT21" ca="1" si="42">(BI7-BS7)^2</f>
        <v>0.42623613715610248</v>
      </c>
    </row>
    <row r="8" spans="1:72">
      <c r="A8" t="s">
        <v>83</v>
      </c>
      <c r="B8">
        <v>201908</v>
      </c>
      <c r="C8" s="41">
        <f>VLOOKUP(B8,macro!$A:$C,3,0)</f>
        <v>7.83</v>
      </c>
      <c r="D8" s="41">
        <f>VLOOKUP(B8,macro!$F:$H,3,0)</f>
        <v>0.21739130434782611</v>
      </c>
      <c r="E8" s="41">
        <f>VLOOKUP(B8,macro!$N:$P,3,0)</f>
        <v>3.6994689366119528E-2</v>
      </c>
      <c r="F8" s="41">
        <f ca="1">Delta!B33</f>
        <v>-0.5267405578153046</v>
      </c>
      <c r="G8" s="41">
        <f t="shared" si="6"/>
        <v>-5.1502911960382786E-2</v>
      </c>
      <c r="H8" s="41">
        <f t="shared" si="7"/>
        <v>-0.15420235782383729</v>
      </c>
      <c r="I8" s="41">
        <f t="shared" si="8"/>
        <v>-0.53380291418376102</v>
      </c>
      <c r="J8" s="42">
        <v>1</v>
      </c>
      <c r="K8" s="41">
        <f t="shared" ca="1" si="9"/>
        <v>-1.2279522073924926E-2</v>
      </c>
      <c r="L8" s="41">
        <f t="shared" ca="1" si="10"/>
        <v>0.26467015729609317</v>
      </c>
      <c r="M8" s="41">
        <f t="shared" ca="1" si="11"/>
        <v>-0.5267405578153046</v>
      </c>
      <c r="N8" s="41">
        <f t="shared" si="12"/>
        <v>-5.1502911960382786E-2</v>
      </c>
      <c r="O8" s="38">
        <f t="shared" si="13"/>
        <v>1</v>
      </c>
      <c r="P8" s="41">
        <f t="shared" ref="P8:P70" ca="1" si="43">SUMPRODUCT(N8:O8,N$4:O$4)</f>
        <v>-1.0920372998842296E-3</v>
      </c>
      <c r="Q8" s="41">
        <f t="shared" ca="1" si="14"/>
        <v>0.27630636712005024</v>
      </c>
      <c r="R8" s="41">
        <f t="shared" ca="1" si="15"/>
        <v>0.24263324149338944</v>
      </c>
      <c r="T8" t="s">
        <v>87</v>
      </c>
      <c r="U8">
        <v>201804</v>
      </c>
      <c r="V8" s="41">
        <f>VLOOKUP(U8,macro!$A:$C,3,0)</f>
        <v>8.52</v>
      </c>
      <c r="W8" s="41">
        <f>VLOOKUP(U8,macro!$F:$H,3,0)</f>
        <v>0.50000000000000011</v>
      </c>
      <c r="X8" s="41">
        <f>VLOOKUP(U8,macro!$N:$P,3,0)</f>
        <v>5.7476185502653612E-2</v>
      </c>
      <c r="Y8" s="41">
        <f ca="1">Delta!F17</f>
        <v>3.4381486784306477E-2</v>
      </c>
      <c r="Z8" s="41">
        <f t="shared" si="16"/>
        <v>0.14042187775504339</v>
      </c>
      <c r="AA8" s="41">
        <f t="shared" si="17"/>
        <v>-0.10284217418212563</v>
      </c>
      <c r="AB8" s="41">
        <f t="shared" si="18"/>
        <v>1.2131293028619914</v>
      </c>
      <c r="AC8" s="42">
        <v>1</v>
      </c>
      <c r="AD8" s="41">
        <f t="shared" ca="1" si="19"/>
        <v>-9.0486335094367237E-2</v>
      </c>
      <c r="AE8" s="41">
        <f t="shared" ca="1" si="20"/>
        <v>1.5591972940724183E-2</v>
      </c>
      <c r="AF8" s="41">
        <f t="shared" ca="1" si="21"/>
        <v>3.4381486784306477E-2</v>
      </c>
      <c r="AG8" s="41">
        <f t="shared" si="22"/>
        <v>0.14042187775504339</v>
      </c>
      <c r="AH8" s="38">
        <f t="shared" si="23"/>
        <v>1</v>
      </c>
      <c r="AI8" s="41">
        <f t="shared" ref="AI8:AI35" ca="1" si="44">SUMPRODUCT(AG8:AH8,AG$4:AH$4)</f>
        <v>-2.7121029544817873E-2</v>
      </c>
      <c r="AJ8" s="41">
        <f t="shared" ca="1" si="24"/>
        <v>3.7825595148142069E-3</v>
      </c>
      <c r="AL8" t="s">
        <v>88</v>
      </c>
      <c r="AM8">
        <v>201804</v>
      </c>
      <c r="AN8" s="41">
        <f>VLOOKUP(AM8,macro!$A:$C,3,0)</f>
        <v>8.52</v>
      </c>
      <c r="AO8" s="41">
        <f>VLOOKUP(AM8,macro!$F:$H,3,0)</f>
        <v>0.50000000000000011</v>
      </c>
      <c r="AP8" s="41">
        <f>VLOOKUP(AM8,macro!$N:$P,3,0)</f>
        <v>5.7476185502653612E-2</v>
      </c>
      <c r="AQ8" s="41">
        <f ca="1">Delta!G17</f>
        <v>-1.6060274862121408E-2</v>
      </c>
      <c r="AR8" s="41">
        <f t="shared" si="25"/>
        <v>0.18799448239540145</v>
      </c>
      <c r="AS8" s="41">
        <f t="shared" si="26"/>
        <v>-2.9545748439959354E-2</v>
      </c>
      <c r="AT8" s="41">
        <f t="shared" si="27"/>
        <v>1.2737688928267186</v>
      </c>
      <c r="AU8" s="42">
        <v>1</v>
      </c>
      <c r="AV8" s="41">
        <f t="shared" ca="1" si="28"/>
        <v>7.3355227179124849E-2</v>
      </c>
      <c r="AW8" s="41">
        <f t="shared" ca="1" si="29"/>
        <v>7.995132005288114E-3</v>
      </c>
      <c r="AX8" s="41">
        <f t="shared" ca="1" si="30"/>
        <v>-1.6060274862121408E-2</v>
      </c>
      <c r="AY8" s="41">
        <f t="shared" si="31"/>
        <v>0.18799448239540145</v>
      </c>
      <c r="AZ8" s="38">
        <f t="shared" si="32"/>
        <v>1</v>
      </c>
      <c r="BA8" s="41">
        <f t="shared" ref="BA8:BA37" ca="1" si="45">SUMPRODUCT(AY8:AZ8,AY$4:AZ$4)</f>
        <v>-5.8742058726830929E-3</v>
      </c>
      <c r="BB8" s="41">
        <f t="shared" ca="1" si="33"/>
        <v>1.037560014575969E-4</v>
      </c>
      <c r="BD8" t="s">
        <v>89</v>
      </c>
      <c r="BE8">
        <v>201911</v>
      </c>
      <c r="BF8" s="41">
        <f>VLOOKUP(BE8,macro!$A:$C,3,0)</f>
        <v>8.44</v>
      </c>
      <c r="BG8" s="41">
        <f>VLOOKUP(BE8,macro!$F:$H,3,0)</f>
        <v>1.0454545454545452</v>
      </c>
      <c r="BH8" s="41">
        <f>VLOOKUP(BE8,macro!$N:$P,3,0)</f>
        <v>3.2522885513515155E-2</v>
      </c>
      <c r="BI8" s="41">
        <f ca="1">Delta!H36</f>
        <v>8.8025918738153883E-3</v>
      </c>
      <c r="BJ8" s="41">
        <f t="shared" si="34"/>
        <v>1.1678726747744146</v>
      </c>
      <c r="BK8" s="41">
        <f t="shared" si="35"/>
        <v>0.6875742727790537</v>
      </c>
      <c r="BL8" s="41">
        <f t="shared" si="36"/>
        <v>-0.70646288055773432</v>
      </c>
      <c r="BM8" s="42">
        <v>1</v>
      </c>
      <c r="BN8" s="41">
        <f t="shared" ca="1" si="37"/>
        <v>0.22721226788189428</v>
      </c>
      <c r="BO8" s="41">
        <f t="shared" ca="1" si="38"/>
        <v>4.7702786573953992E-2</v>
      </c>
      <c r="BP8" s="41">
        <f t="shared" ca="1" si="39"/>
        <v>8.8025918738153883E-3</v>
      </c>
      <c r="BQ8" s="41">
        <f t="shared" si="40"/>
        <v>1.1678726747744146</v>
      </c>
      <c r="BR8" s="38">
        <f t="shared" si="41"/>
        <v>1</v>
      </c>
      <c r="BS8" s="41">
        <f t="shared" ref="BS8:BS21" ca="1" si="46">SUMPRODUCT(BQ8:BR8,BQ$4:BR$4)</f>
        <v>1.7022704773751139E-2</v>
      </c>
      <c r="BT8" s="41">
        <f t="shared" ca="1" si="42"/>
        <v>6.7570256087690135E-5</v>
      </c>
    </row>
    <row r="9" spans="1:72">
      <c r="A9" t="s">
        <v>83</v>
      </c>
      <c r="B9">
        <v>201909</v>
      </c>
      <c r="C9" s="41">
        <f>VLOOKUP(B9,macro!$A:$C,3,0)</f>
        <v>7.74</v>
      </c>
      <c r="D9" s="41">
        <f>VLOOKUP(B9,macro!$F:$H,3,0)</f>
        <v>0.2</v>
      </c>
      <c r="E9" s="41">
        <f>VLOOKUP(B9,macro!$N:$P,3,0)</f>
        <v>3.6994689366119528E-2</v>
      </c>
      <c r="F9" s="41">
        <f ca="1">Delta!B34</f>
        <v>0.11297972645970077</v>
      </c>
      <c r="G9" s="41">
        <f t="shared" si="6"/>
        <v>-8.4285635051687097E-2</v>
      </c>
      <c r="H9" s="41">
        <f t="shared" si="7"/>
        <v>-0.17580898789157051</v>
      </c>
      <c r="I9" s="41">
        <f t="shared" si="8"/>
        <v>-0.53380291418376102</v>
      </c>
      <c r="J9" s="42">
        <v>1</v>
      </c>
      <c r="K9" s="41">
        <f t="shared" ca="1" si="9"/>
        <v>-1.0719261537606283E-2</v>
      </c>
      <c r="L9" s="41">
        <f t="shared" ca="1" si="10"/>
        <v>1.5301439631557914E-2</v>
      </c>
      <c r="M9" s="41">
        <f t="shared" ca="1" si="11"/>
        <v>0.11297972645970077</v>
      </c>
      <c r="N9" s="41">
        <f t="shared" si="12"/>
        <v>-8.4285635051687097E-2</v>
      </c>
      <c r="O9" s="38">
        <f t="shared" si="13"/>
        <v>1</v>
      </c>
      <c r="P9" s="41">
        <f t="shared" ca="1" si="43"/>
        <v>-1.7871427812018391E-3</v>
      </c>
      <c r="Q9" s="41">
        <f t="shared" ca="1" si="14"/>
        <v>1.3171434275358438E-2</v>
      </c>
      <c r="R9" s="41">
        <f t="shared" ca="1" si="15"/>
        <v>2.1650805398000305E-2</v>
      </c>
      <c r="T9" t="s">
        <v>87</v>
      </c>
      <c r="U9">
        <v>201805</v>
      </c>
      <c r="V9" s="41">
        <f>VLOOKUP(U9,macro!$A:$C,3,0)</f>
        <v>11.29</v>
      </c>
      <c r="W9" s="41">
        <f>VLOOKUP(U9,macro!$F:$H,3,0)</f>
        <v>0.20000000000000004</v>
      </c>
      <c r="X9" s="41">
        <f>VLOOKUP(U9,macro!$N:$P,3,0)</f>
        <v>5.7476185502653612E-2</v>
      </c>
      <c r="Y9" s="41">
        <f ca="1">Delta!F18</f>
        <v>-0.13393548607586545</v>
      </c>
      <c r="Z9" s="41">
        <f t="shared" si="16"/>
        <v>1.1429182730681109</v>
      </c>
      <c r="AA9" s="41">
        <f t="shared" si="17"/>
        <v>-0.50828278506256952</v>
      </c>
      <c r="AB9" s="41">
        <f t="shared" si="18"/>
        <v>1.2131293028619914</v>
      </c>
      <c r="AC9" s="42">
        <v>1</v>
      </c>
      <c r="AD9" s="41">
        <f t="shared" ca="1" si="19"/>
        <v>-6.1246889194578796E-2</v>
      </c>
      <c r="AE9" s="41">
        <f t="shared" ca="1" si="20"/>
        <v>5.2836321165701952E-3</v>
      </c>
      <c r="AF9" s="41">
        <f t="shared" ca="1" si="21"/>
        <v>-0.13393548607586545</v>
      </c>
      <c r="AG9" s="41">
        <f t="shared" si="22"/>
        <v>1.1429182730681109</v>
      </c>
      <c r="AH9" s="38">
        <f t="shared" si="23"/>
        <v>1</v>
      </c>
      <c r="AI9" s="41">
        <f t="shared" ca="1" si="44"/>
        <v>-4.3170296267494183E-2</v>
      </c>
      <c r="AJ9" s="41">
        <f t="shared" ca="1" si="24"/>
        <v>8.2383196809496604E-3</v>
      </c>
      <c r="AL9" t="s">
        <v>88</v>
      </c>
      <c r="AM9">
        <v>201805</v>
      </c>
      <c r="AN9" s="41">
        <f>VLOOKUP(AM9,macro!$A:$C,3,0)</f>
        <v>11.29</v>
      </c>
      <c r="AO9" s="41">
        <f>VLOOKUP(AM9,macro!$F:$H,3,0)</f>
        <v>0.20000000000000004</v>
      </c>
      <c r="AP9" s="41">
        <f>VLOOKUP(AM9,macro!$N:$P,3,0)</f>
        <v>5.7476185502653612E-2</v>
      </c>
      <c r="AQ9" s="41">
        <f ca="1">Delta!G18</f>
        <v>6.5575962037767319E-2</v>
      </c>
      <c r="AR9" s="41">
        <f t="shared" si="25"/>
        <v>1.2078127761241901</v>
      </c>
      <c r="AS9" s="41">
        <f t="shared" si="26"/>
        <v>-0.43089873762751307</v>
      </c>
      <c r="AT9" s="41">
        <f t="shared" si="27"/>
        <v>1.2737688928267186</v>
      </c>
      <c r="AU9" s="42">
        <v>1</v>
      </c>
      <c r="AV9" s="41">
        <f t="shared" ca="1" si="28"/>
        <v>0.10002138760134982</v>
      </c>
      <c r="AW9" s="41">
        <f t="shared" ca="1" si="29"/>
        <v>1.1864873422563029E-3</v>
      </c>
      <c r="AX9" s="41">
        <f t="shared" ca="1" si="30"/>
        <v>6.5575962037767319E-2</v>
      </c>
      <c r="AY9" s="41">
        <f t="shared" si="31"/>
        <v>1.2078127761241901</v>
      </c>
      <c r="AZ9" s="38">
        <f t="shared" si="32"/>
        <v>1</v>
      </c>
      <c r="BA9" s="41">
        <f t="shared" ca="1" si="45"/>
        <v>4.4184639742219971E-2</v>
      </c>
      <c r="BB9" s="41">
        <f t="shared" ca="1" si="33"/>
        <v>4.5758866955198106E-4</v>
      </c>
      <c r="BD9" t="s">
        <v>89</v>
      </c>
      <c r="BE9">
        <v>201912</v>
      </c>
      <c r="BF9" s="41">
        <f>VLOOKUP(BE9,macro!$A:$C,3,0)</f>
        <v>9.42</v>
      </c>
      <c r="BG9" s="41">
        <f>VLOOKUP(BE9,macro!$F:$H,3,0)</f>
        <v>1.368421052631579</v>
      </c>
      <c r="BH9" s="41">
        <f>VLOOKUP(BE9,macro!$N:$P,3,0)</f>
        <v>3.2522885513515155E-2</v>
      </c>
      <c r="BI9" s="41">
        <f ca="1">Delta!H37</f>
        <v>4.7265573027500188E-2</v>
      </c>
      <c r="BJ9" s="41">
        <f t="shared" si="34"/>
        <v>1.6125604732315013</v>
      </c>
      <c r="BK9" s="41">
        <f t="shared" si="35"/>
        <v>0.9970613087770589</v>
      </c>
      <c r="BL9" s="41">
        <f t="shared" si="36"/>
        <v>-0.70646288055773432</v>
      </c>
      <c r="BM9" s="42">
        <v>1</v>
      </c>
      <c r="BN9" s="41">
        <f t="shared" ca="1" si="37"/>
        <v>0.13289704485235512</v>
      </c>
      <c r="BO9" s="41">
        <f t="shared" ca="1" si="38"/>
        <v>7.332748966890925E-3</v>
      </c>
      <c r="BP9" s="41">
        <f t="shared" ca="1" si="39"/>
        <v>4.7265573027500188E-2</v>
      </c>
      <c r="BQ9" s="41">
        <f t="shared" si="40"/>
        <v>1.6125604732315013</v>
      </c>
      <c r="BR9" s="38">
        <f t="shared" si="41"/>
        <v>1</v>
      </c>
      <c r="BS9" s="41">
        <f t="shared" ca="1" si="46"/>
        <v>2.1958209085723733E-2</v>
      </c>
      <c r="BT9" s="41">
        <f t="shared" ca="1" si="42"/>
        <v>6.4046266968152709E-4</v>
      </c>
    </row>
    <row r="10" spans="1:72">
      <c r="A10" t="s">
        <v>83</v>
      </c>
      <c r="B10">
        <v>201910</v>
      </c>
      <c r="C10" s="41">
        <f>VLOOKUP(B10,macro!$A:$C,3,0)</f>
        <v>8.35</v>
      </c>
      <c r="D10" s="41">
        <f>VLOOKUP(B10,macro!$F:$H,3,0)</f>
        <v>0.51999999999999991</v>
      </c>
      <c r="E10" s="41">
        <f>VLOOKUP(B10,macro!$N:$P,3,0)</f>
        <v>3.2522885513515155E-2</v>
      </c>
      <c r="F10" s="41">
        <f ca="1">Delta!B35</f>
        <v>0.14983201580441532</v>
      </c>
      <c r="G10" s="41">
        <f t="shared" si="6"/>
        <v>0.13790837701159783</v>
      </c>
      <c r="H10" s="41">
        <f t="shared" si="7"/>
        <v>0.22175300535472037</v>
      </c>
      <c r="I10" s="41">
        <f t="shared" si="8"/>
        <v>-0.63911905568490868</v>
      </c>
      <c r="J10" s="42">
        <v>1</v>
      </c>
      <c r="K10" s="41">
        <f t="shared" ca="1" si="9"/>
        <v>-4.3438970269834468E-2</v>
      </c>
      <c r="L10" s="41">
        <f t="shared" ca="1" si="10"/>
        <v>3.7353674058112865E-2</v>
      </c>
      <c r="M10" s="41">
        <f t="shared" ca="1" si="11"/>
        <v>0.14983201580441532</v>
      </c>
      <c r="N10" s="41">
        <f t="shared" si="12"/>
        <v>0.13790837701159783</v>
      </c>
      <c r="O10" s="38">
        <f t="shared" si="13"/>
        <v>1</v>
      </c>
      <c r="P10" s="41">
        <f t="shared" ca="1" si="43"/>
        <v>2.9241277032841843E-3</v>
      </c>
      <c r="Q10" s="41">
        <f t="shared" ca="1" si="14"/>
        <v>2.1581927586334471E-2</v>
      </c>
      <c r="R10" s="41">
        <f t="shared" ca="1" si="15"/>
        <v>3.3853945070863825E-2</v>
      </c>
      <c r="T10" t="s">
        <v>87</v>
      </c>
      <c r="U10">
        <v>201806</v>
      </c>
      <c r="V10" s="41">
        <f>VLOOKUP(U10,macro!$A:$C,3,0)</f>
        <v>10.74</v>
      </c>
      <c r="W10" s="41">
        <f>VLOOKUP(U10,macro!$F:$H,3,0)</f>
        <v>0.26666666666666661</v>
      </c>
      <c r="X10" s="41">
        <f>VLOOKUP(U10,macro!$N:$P,3,0)</f>
        <v>5.7476185502653612E-2</v>
      </c>
      <c r="Y10" s="41">
        <f ca="1">Delta!F19</f>
        <v>-0.16801468919315046</v>
      </c>
      <c r="Z10" s="41">
        <f t="shared" si="16"/>
        <v>0.94386664222977656</v>
      </c>
      <c r="AA10" s="41">
        <f t="shared" si="17"/>
        <v>-0.41818487153358214</v>
      </c>
      <c r="AB10" s="41">
        <f t="shared" si="18"/>
        <v>1.2131293028619914</v>
      </c>
      <c r="AC10" s="42">
        <v>1</v>
      </c>
      <c r="AD10" s="41">
        <f t="shared" ca="1" si="19"/>
        <v>-6.7144392751875268E-2</v>
      </c>
      <c r="AE10" s="41">
        <f t="shared" ca="1" si="20"/>
        <v>1.0174816704150736E-2</v>
      </c>
      <c r="AF10" s="41">
        <f t="shared" ca="1" si="21"/>
        <v>-0.16801468919315046</v>
      </c>
      <c r="AG10" s="41">
        <f t="shared" si="22"/>
        <v>0.94386664222977656</v>
      </c>
      <c r="AH10" s="38">
        <f t="shared" si="23"/>
        <v>1</v>
      </c>
      <c r="AI10" s="41">
        <f t="shared" ca="1" si="44"/>
        <v>-3.998361875938157E-2</v>
      </c>
      <c r="AJ10" s="41">
        <f t="shared" ca="1" si="24"/>
        <v>1.6391954996416689E-2</v>
      </c>
      <c r="AL10" t="s">
        <v>88</v>
      </c>
      <c r="AM10">
        <v>201806</v>
      </c>
      <c r="AN10" s="41">
        <f>VLOOKUP(AM10,macro!$A:$C,3,0)</f>
        <v>10.74</v>
      </c>
      <c r="AO10" s="41">
        <f>VLOOKUP(AM10,macro!$F:$H,3,0)</f>
        <v>0.26666666666666661</v>
      </c>
      <c r="AP10" s="41">
        <f>VLOOKUP(AM10,macro!$N:$P,3,0)</f>
        <v>5.7476185502653612E-2</v>
      </c>
      <c r="AQ10" s="41">
        <f ca="1">Delta!G19</f>
        <v>8.7030603631834791E-2</v>
      </c>
      <c r="AR10" s="41">
        <f t="shared" si="25"/>
        <v>1.0053217791744311</v>
      </c>
      <c r="AS10" s="41">
        <f t="shared" si="26"/>
        <v>-0.34170918447472354</v>
      </c>
      <c r="AT10" s="41">
        <f t="shared" si="27"/>
        <v>1.2737688928267186</v>
      </c>
      <c r="AU10" s="42">
        <v>1</v>
      </c>
      <c r="AV10" s="41">
        <f t="shared" ca="1" si="28"/>
        <v>9.4121192809511561E-2</v>
      </c>
      <c r="AW10" s="41">
        <f t="shared" ca="1" si="29"/>
        <v>5.0276454886586939E-5</v>
      </c>
      <c r="AX10" s="41">
        <f t="shared" ca="1" si="30"/>
        <v>8.7030603631834791E-2</v>
      </c>
      <c r="AY10" s="41">
        <f t="shared" si="31"/>
        <v>1.0053217791744311</v>
      </c>
      <c r="AZ10" s="38">
        <f t="shared" si="32"/>
        <v>1</v>
      </c>
      <c r="BA10" s="41">
        <f t="shared" ca="1" si="45"/>
        <v>3.4245157760921553E-2</v>
      </c>
      <c r="BB10" s="41">
        <f t="shared" ca="1" si="33"/>
        <v>2.7863032957911112E-3</v>
      </c>
      <c r="BD10" t="s">
        <v>89</v>
      </c>
      <c r="BE10">
        <v>202001</v>
      </c>
      <c r="BF10" s="41">
        <f>VLOOKUP(BE10,macro!$A:$C,3,0)</f>
        <v>6.02</v>
      </c>
      <c r="BG10" s="41">
        <f>VLOOKUP(BE10,macro!$F:$H,3,0)</f>
        <v>2.1764705882352944</v>
      </c>
      <c r="BH10" s="41">
        <f>VLOOKUP(BE10,macro!$N:$P,3,0)</f>
        <v>3.1033151489182682E-2</v>
      </c>
      <c r="BI10" s="41">
        <f ca="1">Delta!H38</f>
        <v>4.3737824553956958E-2</v>
      </c>
      <c r="BJ10" s="41">
        <f t="shared" si="34"/>
        <v>6.9766070421201282E-2</v>
      </c>
      <c r="BK10" s="41">
        <f t="shared" si="35"/>
        <v>1.7713857360975576</v>
      </c>
      <c r="BL10" s="41">
        <f t="shared" si="36"/>
        <v>-1.0418693121473781</v>
      </c>
      <c r="BM10" s="42">
        <v>1</v>
      </c>
      <c r="BN10" s="41">
        <f t="shared" ca="1" si="37"/>
        <v>-0.18211992506402222</v>
      </c>
      <c r="BO10" s="41">
        <f t="shared" ca="1" si="38"/>
        <v>5.1011723062497766E-2</v>
      </c>
      <c r="BP10" s="41">
        <f t="shared" ca="1" si="39"/>
        <v>4.3737824553956958E-2</v>
      </c>
      <c r="BQ10" s="41">
        <f t="shared" si="40"/>
        <v>6.9766070421201282E-2</v>
      </c>
      <c r="BR10" s="38">
        <f t="shared" si="41"/>
        <v>1</v>
      </c>
      <c r="BS10" s="41">
        <f t="shared" ca="1" si="46"/>
        <v>4.8350308605127007E-3</v>
      </c>
      <c r="BT10" s="41">
        <f t="shared" ca="1" si="42"/>
        <v>1.5134273571546864E-3</v>
      </c>
    </row>
    <row r="11" spans="1:72">
      <c r="A11" t="s">
        <v>83</v>
      </c>
      <c r="B11">
        <v>201911</v>
      </c>
      <c r="C11" s="41">
        <f>VLOOKUP(B11,macro!$A:$C,3,0)</f>
        <v>8.44</v>
      </c>
      <c r="D11" s="41">
        <f>VLOOKUP(B11,macro!$F:$H,3,0)</f>
        <v>1.0454545454545452</v>
      </c>
      <c r="E11" s="41">
        <f>VLOOKUP(B11,macro!$N:$P,3,0)</f>
        <v>3.2522885513515155E-2</v>
      </c>
      <c r="F11" s="41">
        <f ca="1">Delta!B36</f>
        <v>-0.20476932158630179</v>
      </c>
      <c r="G11" s="41">
        <f t="shared" si="6"/>
        <v>0.17069110010290214</v>
      </c>
      <c r="H11" s="41">
        <f t="shared" si="7"/>
        <v>0.87456786926482311</v>
      </c>
      <c r="I11" s="41">
        <f t="shared" si="8"/>
        <v>-0.63911905568490868</v>
      </c>
      <c r="J11" s="42">
        <v>1</v>
      </c>
      <c r="K11" s="41">
        <f t="shared" ca="1" si="9"/>
        <v>-0.10466145547526687</v>
      </c>
      <c r="L11" s="41">
        <f t="shared" ca="1" si="10"/>
        <v>1.0021584857304894E-2</v>
      </c>
      <c r="M11" s="41">
        <f t="shared" ca="1" si="11"/>
        <v>-0.20476932158630179</v>
      </c>
      <c r="N11" s="41">
        <f t="shared" si="12"/>
        <v>0.17069110010290214</v>
      </c>
      <c r="O11" s="38">
        <f t="shared" si="13"/>
        <v>1</v>
      </c>
      <c r="P11" s="41">
        <f t="shared" ca="1" si="43"/>
        <v>3.6192331846017938E-3</v>
      </c>
      <c r="Q11" s="41">
        <f t="shared" ca="1" si="14"/>
        <v>4.3425789759505888E-2</v>
      </c>
      <c r="R11" s="41">
        <f t="shared" ca="1" si="15"/>
        <v>2.9106721671219981E-2</v>
      </c>
      <c r="T11" t="s">
        <v>87</v>
      </c>
      <c r="U11">
        <v>201807</v>
      </c>
      <c r="V11" s="41">
        <f>VLOOKUP(U11,macro!$A:$C,3,0)</f>
        <v>10.39</v>
      </c>
      <c r="W11" s="41">
        <f>VLOOKUP(U11,macro!$F:$H,3,0)</f>
        <v>0.50000000000000011</v>
      </c>
      <c r="X11" s="41">
        <f>VLOOKUP(U11,macro!$N:$P,3,0)</f>
        <v>5.320051674667195E-2</v>
      </c>
      <c r="Y11" s="41">
        <f ca="1">Delta!F20</f>
        <v>-0.18729509298597233</v>
      </c>
      <c r="Z11" s="41">
        <f t="shared" si="16"/>
        <v>0.81719742260538186</v>
      </c>
      <c r="AA11" s="41">
        <f t="shared" si="17"/>
        <v>-0.10284217418212563</v>
      </c>
      <c r="AB11" s="41">
        <f t="shared" si="18"/>
        <v>0.8271025760151054</v>
      </c>
      <c r="AC11" s="42">
        <v>1</v>
      </c>
      <c r="AD11" s="41">
        <f t="shared" ca="1" si="19"/>
        <v>-5.1044598986422815E-2</v>
      </c>
      <c r="AE11" s="41">
        <f t="shared" ca="1" si="20"/>
        <v>1.8564197115121282E-2</v>
      </c>
      <c r="AF11" s="41">
        <f t="shared" ca="1" si="21"/>
        <v>-0.18729509298597233</v>
      </c>
      <c r="AG11" s="41">
        <f t="shared" si="22"/>
        <v>0.81719742260538186</v>
      </c>
      <c r="AH11" s="38">
        <f t="shared" si="23"/>
        <v>1</v>
      </c>
      <c r="AI11" s="41">
        <f t="shared" ca="1" si="44"/>
        <v>-3.7955733072400806E-2</v>
      </c>
      <c r="AJ11" s="41">
        <f t="shared" ca="1" si="24"/>
        <v>2.2302244419395253E-2</v>
      </c>
      <c r="AL11" t="s">
        <v>88</v>
      </c>
      <c r="AM11">
        <v>201807</v>
      </c>
      <c r="AN11" s="41">
        <f>VLOOKUP(AM11,macro!$A:$C,3,0)</f>
        <v>10.39</v>
      </c>
      <c r="AO11" s="41">
        <f>VLOOKUP(AM11,macro!$F:$H,3,0)</f>
        <v>0.50000000000000011</v>
      </c>
      <c r="AP11" s="41">
        <f>VLOOKUP(AM11,macro!$N:$P,3,0)</f>
        <v>5.320051674667195E-2</v>
      </c>
      <c r="AQ11" s="41">
        <f ca="1">Delta!G20</f>
        <v>7.760943520202708E-2</v>
      </c>
      <c r="AR11" s="41">
        <f t="shared" si="25"/>
        <v>0.8764638720245842</v>
      </c>
      <c r="AS11" s="41">
        <f t="shared" si="26"/>
        <v>-2.9545748439959354E-2</v>
      </c>
      <c r="AT11" s="41">
        <f t="shared" si="27"/>
        <v>0.87677566320953126</v>
      </c>
      <c r="AU11" s="42">
        <v>1</v>
      </c>
      <c r="AV11" s="41">
        <f t="shared" ca="1" si="28"/>
        <v>4.7165845595823749E-2</v>
      </c>
      <c r="AW11" s="41">
        <f t="shared" ca="1" si="29"/>
        <v>9.2681214811093145E-4</v>
      </c>
      <c r="AX11" s="41">
        <f t="shared" ca="1" si="30"/>
        <v>7.760943520202708E-2</v>
      </c>
      <c r="AY11" s="41">
        <f t="shared" si="31"/>
        <v>0.8764638720245842</v>
      </c>
      <c r="AZ11" s="38">
        <f t="shared" si="32"/>
        <v>1</v>
      </c>
      <c r="BA11" s="41">
        <f t="shared" ca="1" si="45"/>
        <v>2.7920032863731632E-2</v>
      </c>
      <c r="BB11" s="41">
        <f t="shared" ca="1" si="33"/>
        <v>2.4690367047370009E-3</v>
      </c>
      <c r="BD11" t="s">
        <v>89</v>
      </c>
      <c r="BE11">
        <v>202002</v>
      </c>
      <c r="BF11" s="41">
        <f>VLOOKUP(BE11,macro!$A:$C,3,0)</f>
        <v>2.62</v>
      </c>
      <c r="BG11" s="41">
        <f>VLOOKUP(BE11,macro!$F:$H,3,0)</f>
        <v>2.4666666666666668</v>
      </c>
      <c r="BH11" s="41">
        <f>VLOOKUP(BE11,macro!$N:$P,3,0)</f>
        <v>3.1033151489182682E-2</v>
      </c>
      <c r="BI11" s="41">
        <f ca="1">Delta!H39</f>
        <v>-0.48790221347340196</v>
      </c>
      <c r="BJ11" s="41">
        <f t="shared" si="34"/>
        <v>-1.4730283323890982</v>
      </c>
      <c r="BK11" s="41">
        <f t="shared" si="35"/>
        <v>2.0494700642744719</v>
      </c>
      <c r="BL11" s="41">
        <f t="shared" si="36"/>
        <v>-1.0418693121473781</v>
      </c>
      <c r="BM11" s="42">
        <v>1</v>
      </c>
      <c r="BN11" s="41">
        <f t="shared" ca="1" si="37"/>
        <v>-0.46846423026270079</v>
      </c>
      <c r="BO11" s="41">
        <f t="shared" ca="1" si="38"/>
        <v>3.7783519129950058E-4</v>
      </c>
      <c r="BP11" s="41">
        <f t="shared" ca="1" si="39"/>
        <v>-0.48790221347340196</v>
      </c>
      <c r="BQ11" s="41">
        <f t="shared" si="40"/>
        <v>-1.4730283323890982</v>
      </c>
      <c r="BR11" s="38">
        <f t="shared" si="41"/>
        <v>1</v>
      </c>
      <c r="BS11" s="41">
        <f t="shared" ca="1" si="46"/>
        <v>-1.2288147364698323E-2</v>
      </c>
      <c r="BT11" s="41">
        <f t="shared" ca="1" si="42"/>
        <v>0.22620873988045434</v>
      </c>
    </row>
    <row r="12" spans="1:72">
      <c r="A12" t="s">
        <v>83</v>
      </c>
      <c r="B12">
        <v>201912</v>
      </c>
      <c r="C12" s="41">
        <f>VLOOKUP(B12,macro!$A:$C,3,0)</f>
        <v>9.42</v>
      </c>
      <c r="D12" s="41">
        <f>VLOOKUP(B12,macro!$F:$H,3,0)</f>
        <v>1.368421052631579</v>
      </c>
      <c r="E12" s="41">
        <f>VLOOKUP(B12,macro!$N:$P,3,0)</f>
        <v>3.2522885513515155E-2</v>
      </c>
      <c r="F12" s="41">
        <f ca="1">Delta!B37</f>
        <v>-0.25398285819518213</v>
      </c>
      <c r="G12" s="41">
        <f t="shared" si="6"/>
        <v>0.52765852931932755</v>
      </c>
      <c r="H12" s="41">
        <f t="shared" si="7"/>
        <v>1.2758153953432421</v>
      </c>
      <c r="I12" s="41">
        <f t="shared" si="8"/>
        <v>-0.63911905568490868</v>
      </c>
      <c r="J12" s="42">
        <v>1</v>
      </c>
      <c r="K12" s="41">
        <f t="shared" ca="1" si="9"/>
        <v>-0.13733905854547299</v>
      </c>
      <c r="L12" s="41">
        <f t="shared" ca="1" si="10"/>
        <v>1.3605775996721485E-2</v>
      </c>
      <c r="M12" s="41">
        <f t="shared" ca="1" si="11"/>
        <v>-0.25398285819518213</v>
      </c>
      <c r="N12" s="41">
        <f t="shared" si="12"/>
        <v>0.52765852931932755</v>
      </c>
      <c r="O12" s="38">
        <f t="shared" si="13"/>
        <v>1</v>
      </c>
      <c r="P12" s="41">
        <f t="shared" ca="1" si="43"/>
        <v>1.118815953672689E-2</v>
      </c>
      <c r="Q12" s="41">
        <f t="shared" ca="1" si="14"/>
        <v>7.0315668644976417E-2</v>
      </c>
      <c r="R12" s="41">
        <f t="shared" ca="1" si="15"/>
        <v>4.8321033812877993E-2</v>
      </c>
      <c r="T12" t="s">
        <v>87</v>
      </c>
      <c r="U12">
        <v>201808</v>
      </c>
      <c r="V12" s="41">
        <f>VLOOKUP(U12,macro!$A:$C,3,0)</f>
        <v>9.9</v>
      </c>
      <c r="W12" s="41">
        <f>VLOOKUP(U12,macro!$F:$H,3,0)</f>
        <v>0.27777777777777762</v>
      </c>
      <c r="X12" s="41">
        <f>VLOOKUP(U12,macro!$N:$P,3,0)</f>
        <v>5.320051674667195E-2</v>
      </c>
      <c r="Y12" s="41">
        <f ca="1">Delta!F21</f>
        <v>3.9885891378548644E-2</v>
      </c>
      <c r="Z12" s="41">
        <f t="shared" si="16"/>
        <v>0.63986051513122899</v>
      </c>
      <c r="AA12" s="41">
        <f t="shared" si="17"/>
        <v>-0.4031685526120844</v>
      </c>
      <c r="AB12" s="41">
        <f t="shared" si="18"/>
        <v>0.8271025760151054</v>
      </c>
      <c r="AC12" s="42">
        <v>1</v>
      </c>
      <c r="AD12" s="41">
        <f t="shared" ca="1" si="19"/>
        <v>-5.2656015204385107E-2</v>
      </c>
      <c r="AE12" s="41">
        <f t="shared" ca="1" si="20"/>
        <v>8.5640044740044365E-3</v>
      </c>
      <c r="AF12" s="41">
        <f t="shared" ca="1" si="21"/>
        <v>3.9885891378548644E-2</v>
      </c>
      <c r="AG12" s="41">
        <f t="shared" si="22"/>
        <v>0.63986051513122899</v>
      </c>
      <c r="AH12" s="38">
        <f t="shared" si="23"/>
        <v>1</v>
      </c>
      <c r="AI12" s="41">
        <f t="shared" ca="1" si="44"/>
        <v>-3.5116693110627741E-2</v>
      </c>
      <c r="AJ12" s="41">
        <f t="shared" ca="1" si="24"/>
        <v>5.6253876800560409E-3</v>
      </c>
      <c r="AL12" t="s">
        <v>88</v>
      </c>
      <c r="AM12">
        <v>201808</v>
      </c>
      <c r="AN12" s="41">
        <f>VLOOKUP(AM12,macro!$A:$C,3,0)</f>
        <v>9.9</v>
      </c>
      <c r="AO12" s="41">
        <f>VLOOKUP(AM12,macro!$F:$H,3,0)</f>
        <v>0.27777777777777762</v>
      </c>
      <c r="AP12" s="41">
        <f>VLOOKUP(AM12,macro!$N:$P,3,0)</f>
        <v>5.320051674667195E-2</v>
      </c>
      <c r="AQ12" s="41">
        <f ca="1">Delta!G21</f>
        <v>9.7347390218594052E-2</v>
      </c>
      <c r="AR12" s="41">
        <f t="shared" si="25"/>
        <v>0.69606280201479842</v>
      </c>
      <c r="AS12" s="41">
        <f t="shared" si="26"/>
        <v>-0.32684425894925873</v>
      </c>
      <c r="AT12" s="41">
        <f t="shared" si="27"/>
        <v>0.87677566320953126</v>
      </c>
      <c r="AU12" s="42">
        <v>1</v>
      </c>
      <c r="AV12" s="41">
        <f t="shared" ca="1" si="28"/>
        <v>6.5925219764210952E-2</v>
      </c>
      <c r="AW12" s="41">
        <f t="shared" ca="1" si="29"/>
        <v>9.8735279606430621E-4</v>
      </c>
      <c r="AX12" s="41">
        <f t="shared" ca="1" si="30"/>
        <v>9.7347390218594052E-2</v>
      </c>
      <c r="AY12" s="41">
        <f t="shared" si="31"/>
        <v>0.69606280201479842</v>
      </c>
      <c r="AZ12" s="38">
        <f t="shared" si="32"/>
        <v>1</v>
      </c>
      <c r="BA12" s="41">
        <f t="shared" ca="1" si="45"/>
        <v>1.9064858007665747E-2</v>
      </c>
      <c r="BB12" s="41">
        <f t="shared" ca="1" si="33"/>
        <v>6.1281548493550275E-3</v>
      </c>
      <c r="BD12" t="s">
        <v>89</v>
      </c>
      <c r="BE12">
        <v>202003</v>
      </c>
      <c r="BF12" s="41">
        <f>VLOOKUP(BE12,macro!$A:$C,3,0)</f>
        <v>2.17</v>
      </c>
      <c r="BG12" s="41">
        <f>VLOOKUP(BE12,macro!$F:$H,3,0)</f>
        <v>0.86956521739130443</v>
      </c>
      <c r="BH12" s="41">
        <f>VLOOKUP(BE12,macro!$N:$P,3,0)</f>
        <v>3.1033151489182682E-2</v>
      </c>
      <c r="BI12" s="41">
        <f ca="1">Delta!H40</f>
        <v>-0.65578750056868251</v>
      </c>
      <c r="BJ12" s="41">
        <f t="shared" si="34"/>
        <v>-1.6772217092316382</v>
      </c>
      <c r="BK12" s="41">
        <f t="shared" si="35"/>
        <v>0.51902593852055923</v>
      </c>
      <c r="BL12" s="41">
        <f t="shared" si="36"/>
        <v>-1.0418693121473781</v>
      </c>
      <c r="BM12" s="42">
        <v>1</v>
      </c>
      <c r="BN12" s="41">
        <f t="shared" ca="1" si="37"/>
        <v>0.20497886013540997</v>
      </c>
      <c r="BO12" s="41">
        <f t="shared" ca="1" si="38"/>
        <v>0.74091872771976786</v>
      </c>
      <c r="BP12" s="41">
        <f t="shared" ca="1" si="39"/>
        <v>-0.65578750056868251</v>
      </c>
      <c r="BQ12" s="41">
        <f t="shared" si="40"/>
        <v>-1.6772217092316382</v>
      </c>
      <c r="BR12" s="38">
        <f t="shared" si="41"/>
        <v>1</v>
      </c>
      <c r="BS12" s="41">
        <f t="shared" ca="1" si="46"/>
        <v>-1.4554450365093903E-2</v>
      </c>
      <c r="BT12" s="41">
        <f t="shared" ca="1" si="42"/>
        <v>0.41117982467339792</v>
      </c>
    </row>
    <row r="13" spans="1:72">
      <c r="A13" t="s">
        <v>83</v>
      </c>
      <c r="B13">
        <v>202001</v>
      </c>
      <c r="C13" s="41">
        <f>VLOOKUP(B13,macro!$A:$C,3,0)</f>
        <v>6.02</v>
      </c>
      <c r="D13" s="41">
        <f>VLOOKUP(B13,macro!$F:$H,3,0)</f>
        <v>2.1764705882352944</v>
      </c>
      <c r="E13" s="41">
        <f>VLOOKUP(B13,macro!$N:$P,3,0)</f>
        <v>3.1033151489182682E-2</v>
      </c>
      <c r="F13" s="41">
        <f ca="1">Delta!B38</f>
        <v>-7.854482461973851E-2</v>
      </c>
      <c r="G13" s="41">
        <f t="shared" si="6"/>
        <v>-0.71079989857439296</v>
      </c>
      <c r="H13" s="41">
        <f t="shared" si="7"/>
        <v>2.2797209703943451</v>
      </c>
      <c r="I13" s="41">
        <f t="shared" si="8"/>
        <v>-0.67420401121449847</v>
      </c>
      <c r="J13" s="42">
        <v>1</v>
      </c>
      <c r="K13" s="41">
        <f t="shared" ca="1" si="9"/>
        <v>-0.24990817778944424</v>
      </c>
      <c r="L13" s="41">
        <f t="shared" ca="1" si="10"/>
        <v>2.9365398809565301E-2</v>
      </c>
      <c r="M13" s="41">
        <f t="shared" ca="1" si="11"/>
        <v>-7.854482461973851E-2</v>
      </c>
      <c r="N13" s="41">
        <f t="shared" si="12"/>
        <v>-0.71079989857439296</v>
      </c>
      <c r="O13" s="38">
        <f t="shared" si="13"/>
        <v>1</v>
      </c>
      <c r="P13" s="41">
        <f t="shared" ca="1" si="43"/>
        <v>-1.507138086860507E-2</v>
      </c>
      <c r="Q13" s="41">
        <f t="shared" ca="1" si="14"/>
        <v>4.0288780616283002E-3</v>
      </c>
      <c r="R13" s="41">
        <f t="shared" ca="1" si="15"/>
        <v>1.9697996094206228E-3</v>
      </c>
      <c r="T13" t="s">
        <v>87</v>
      </c>
      <c r="U13">
        <v>201809</v>
      </c>
      <c r="V13" s="41">
        <f>VLOOKUP(U13,macro!$A:$C,3,0)</f>
        <v>10.43</v>
      </c>
      <c r="W13" s="41">
        <f>VLOOKUP(U13,macro!$F:$H,3,0)</f>
        <v>0.56249999999999989</v>
      </c>
      <c r="X13" s="41">
        <f>VLOOKUP(U13,macro!$N:$P,3,0)</f>
        <v>5.320051674667195E-2</v>
      </c>
      <c r="Y13" s="41">
        <f ca="1">Delta!F22</f>
        <v>-7.0789132862539642E-2</v>
      </c>
      <c r="Z13" s="41">
        <f t="shared" si="16"/>
        <v>0.83167390484816961</v>
      </c>
      <c r="AA13" s="41">
        <f t="shared" si="17"/>
        <v>-1.8375380248700127E-2</v>
      </c>
      <c r="AB13" s="41">
        <f t="shared" si="18"/>
        <v>0.8271025760151054</v>
      </c>
      <c r="AC13" s="42">
        <v>1</v>
      </c>
      <c r="AD13" s="41">
        <f t="shared" ca="1" si="19"/>
        <v>-5.1486846656245588E-2</v>
      </c>
      <c r="AE13" s="41">
        <f t="shared" ca="1" si="20"/>
        <v>3.7257825278968966E-4</v>
      </c>
      <c r="AF13" s="41">
        <f t="shared" ca="1" si="21"/>
        <v>-7.0789132862539642E-2</v>
      </c>
      <c r="AG13" s="41">
        <f t="shared" si="22"/>
        <v>0.83167390484816961</v>
      </c>
      <c r="AH13" s="38">
        <f t="shared" si="23"/>
        <v>1</v>
      </c>
      <c r="AI13" s="41">
        <f t="shared" ca="1" si="44"/>
        <v>-3.8187491436627176E-2</v>
      </c>
      <c r="AJ13" s="41">
        <f t="shared" ca="1" si="24"/>
        <v>1.0628670236637718E-3</v>
      </c>
      <c r="AL13" t="s">
        <v>88</v>
      </c>
      <c r="AM13">
        <v>201809</v>
      </c>
      <c r="AN13" s="41">
        <f>VLOOKUP(AM13,macro!$A:$C,3,0)</f>
        <v>10.43</v>
      </c>
      <c r="AO13" s="41">
        <f>VLOOKUP(AM13,macro!$F:$H,3,0)</f>
        <v>0.56249999999999989</v>
      </c>
      <c r="AP13" s="41">
        <f>VLOOKUP(AM13,macro!$N:$P,3,0)</f>
        <v>5.320051674667195E-2</v>
      </c>
      <c r="AQ13" s="41">
        <f ca="1">Delta!G22</f>
        <v>0.14639016438072447</v>
      </c>
      <c r="AR13" s="41">
        <f t="shared" si="25"/>
        <v>0.8911904899845664</v>
      </c>
      <c r="AS13" s="41">
        <f t="shared" si="26"/>
        <v>5.4069457640780694E-2</v>
      </c>
      <c r="AT13" s="41">
        <f t="shared" si="27"/>
        <v>0.87677566320953126</v>
      </c>
      <c r="AU13" s="42">
        <v>1</v>
      </c>
      <c r="AV13" s="41">
        <f t="shared" ca="1" si="28"/>
        <v>4.1851547195867214E-2</v>
      </c>
      <c r="AW13" s="41">
        <f t="shared" ca="1" si="29"/>
        <v>1.0928322482922132E-2</v>
      </c>
      <c r="AX13" s="41">
        <f t="shared" ca="1" si="30"/>
        <v>0.14639016438072447</v>
      </c>
      <c r="AY13" s="41">
        <f t="shared" si="31"/>
        <v>0.8911904899845664</v>
      </c>
      <c r="AZ13" s="38">
        <f t="shared" si="32"/>
        <v>1</v>
      </c>
      <c r="BA13" s="41">
        <f t="shared" ca="1" si="45"/>
        <v>2.8642904280553327E-2</v>
      </c>
      <c r="BB13" s="41">
        <f t="shared" ca="1" si="33"/>
        <v>1.3864417261097354E-2</v>
      </c>
      <c r="BD13" t="s">
        <v>89</v>
      </c>
      <c r="BE13">
        <v>202004</v>
      </c>
      <c r="BF13" s="41">
        <f>VLOOKUP(BE13,macro!$A:$C,3,0)</f>
        <v>2.0699999999999998</v>
      </c>
      <c r="BG13" s="41">
        <f>VLOOKUP(BE13,macro!$F:$H,3,0)</f>
        <v>0.31999999999999995</v>
      </c>
      <c r="BH13" s="41">
        <f>VLOOKUP(BE13,macro!$N:$P,3,0)</f>
        <v>3.2598355419776216E-2</v>
      </c>
      <c r="BI13" s="41">
        <f ca="1">Delta!H41</f>
        <v>0.81783236803934956</v>
      </c>
      <c r="BJ13" s="41">
        <f t="shared" si="34"/>
        <v>-1.7225980151966469</v>
      </c>
      <c r="BK13" s="41">
        <f t="shared" si="35"/>
        <v>-7.6023849693535456E-3</v>
      </c>
      <c r="BL13" s="41">
        <f t="shared" si="36"/>
        <v>-0.68947119510383614</v>
      </c>
      <c r="BM13" s="42">
        <v>1</v>
      </c>
      <c r="BN13" s="41">
        <f t="shared" ca="1" si="37"/>
        <v>0.23277672250576326</v>
      </c>
      <c r="BO13" s="41">
        <f t="shared" ca="1" si="38"/>
        <v>0.34229010837072132</v>
      </c>
      <c r="BP13" s="41">
        <f t="shared" ca="1" si="39"/>
        <v>0.81783236803934956</v>
      </c>
      <c r="BQ13" s="41">
        <f t="shared" si="40"/>
        <v>-1.7225980151966469</v>
      </c>
      <c r="BR13" s="38">
        <f t="shared" si="41"/>
        <v>1</v>
      </c>
      <c r="BS13" s="41">
        <f t="shared" ca="1" si="46"/>
        <v>-1.5058073254070697E-2</v>
      </c>
      <c r="BT13" s="41">
        <f t="shared" ca="1" si="42"/>
        <v>0.69370648719794836</v>
      </c>
    </row>
    <row r="14" spans="1:72">
      <c r="A14" t="s">
        <v>83</v>
      </c>
      <c r="B14">
        <v>202002</v>
      </c>
      <c r="C14" s="41">
        <f>VLOOKUP(B14,macro!$A:$C,3,0)</f>
        <v>2.62</v>
      </c>
      <c r="D14" s="41">
        <f>VLOOKUP(B14,macro!$F:$H,3,0)</f>
        <v>2.4666666666666668</v>
      </c>
      <c r="E14" s="41">
        <f>VLOOKUP(B14,macro!$N:$P,3,0)</f>
        <v>3.1033151489182682E-2</v>
      </c>
      <c r="F14" s="41">
        <f ca="1">Delta!B39</f>
        <v>-0.44241994668889528</v>
      </c>
      <c r="G14" s="41">
        <f t="shared" si="6"/>
        <v>-1.9492583264681131</v>
      </c>
      <c r="H14" s="41">
        <f t="shared" si="7"/>
        <v>2.6402551309363242</v>
      </c>
      <c r="I14" s="41">
        <f t="shared" si="8"/>
        <v>-0.67420401121449847</v>
      </c>
      <c r="J14" s="42">
        <v>1</v>
      </c>
      <c r="K14" s="41">
        <f t="shared" ca="1" si="9"/>
        <v>-0.30219547268618036</v>
      </c>
      <c r="L14" s="41">
        <f t="shared" ca="1" si="10"/>
        <v>1.9662903109338076E-2</v>
      </c>
      <c r="M14" s="41">
        <f t="shared" ca="1" si="11"/>
        <v>-0.44241994668889528</v>
      </c>
      <c r="N14" s="41">
        <f t="shared" si="12"/>
        <v>-1.9492583264681131</v>
      </c>
      <c r="O14" s="38">
        <f t="shared" si="13"/>
        <v>1</v>
      </c>
      <c r="P14" s="41">
        <f t="shared" ca="1" si="43"/>
        <v>-4.1330921273937025E-2</v>
      </c>
      <c r="Q14" s="41">
        <f t="shared" ca="1" si="14"/>
        <v>0.16087240630832106</v>
      </c>
      <c r="R14" s="41">
        <f t="shared" ca="1" si="15"/>
        <v>0.16667422437594676</v>
      </c>
      <c r="T14" t="s">
        <v>87</v>
      </c>
      <c r="U14">
        <v>201810</v>
      </c>
      <c r="V14" s="41">
        <f>VLOOKUP(U14,macro!$A:$C,3,0)</f>
        <v>10.6</v>
      </c>
      <c r="W14" s="41">
        <f>VLOOKUP(U14,macro!$F:$H,3,0)</f>
        <v>0.31578947368421056</v>
      </c>
      <c r="X14" s="41">
        <f>VLOOKUP(U14,macro!$N:$P,3,0)</f>
        <v>5.2031002795874089E-2</v>
      </c>
      <c r="Y14" s="41">
        <f ca="1">Delta!F23</f>
        <v>-5.0680698736369913E-2</v>
      </c>
      <c r="Z14" s="41">
        <f t="shared" si="16"/>
        <v>0.89319895438001851</v>
      </c>
      <c r="AA14" s="41">
        <f t="shared" si="17"/>
        <v>-0.35179693524906491</v>
      </c>
      <c r="AB14" s="41">
        <f t="shared" si="18"/>
        <v>0.72151356334973682</v>
      </c>
      <c r="AC14" s="42">
        <v>1</v>
      </c>
      <c r="AD14" s="41">
        <f t="shared" ca="1" si="19"/>
        <v>-4.0633573038859658E-2</v>
      </c>
      <c r="AE14" s="41">
        <f t="shared" ca="1" si="20"/>
        <v>1.0094473478157093E-4</v>
      </c>
      <c r="AF14" s="41">
        <f t="shared" ca="1" si="21"/>
        <v>-5.0680698736369913E-2</v>
      </c>
      <c r="AG14" s="41">
        <f t="shared" si="22"/>
        <v>0.89319895438001851</v>
      </c>
      <c r="AH14" s="38">
        <f t="shared" si="23"/>
        <v>1</v>
      </c>
      <c r="AI14" s="41">
        <f t="shared" ca="1" si="44"/>
        <v>-3.9172464484589262E-2</v>
      </c>
      <c r="AJ14" s="41">
        <f t="shared" ca="1" si="24"/>
        <v>1.3243945559385736E-4</v>
      </c>
      <c r="AL14" t="s">
        <v>88</v>
      </c>
      <c r="AM14">
        <v>201810</v>
      </c>
      <c r="AN14" s="41">
        <f>VLOOKUP(AM14,macro!$A:$C,3,0)</f>
        <v>10.6</v>
      </c>
      <c r="AO14" s="41">
        <f>VLOOKUP(AM14,macro!$F:$H,3,0)</f>
        <v>0.31578947368421056</v>
      </c>
      <c r="AP14" s="41">
        <f>VLOOKUP(AM14,macro!$N:$P,3,0)</f>
        <v>5.2031002795874089E-2</v>
      </c>
      <c r="AQ14" s="41">
        <f ca="1">Delta!G23</f>
        <v>6.8173810486431036E-2</v>
      </c>
      <c r="AR14" s="41">
        <f t="shared" si="25"/>
        <v>0.95377861631449201</v>
      </c>
      <c r="AS14" s="41">
        <f t="shared" si="26"/>
        <v>-0.27599056636214153</v>
      </c>
      <c r="AT14" s="41">
        <f t="shared" si="27"/>
        <v>0.76818700798219208</v>
      </c>
      <c r="AU14" s="42">
        <v>1</v>
      </c>
      <c r="AV14" s="41">
        <f t="shared" ca="1" si="28"/>
        <v>5.5593768525005076E-2</v>
      </c>
      <c r="AW14" s="41">
        <f t="shared" ca="1" si="29"/>
        <v>1.5825745575123791E-4</v>
      </c>
      <c r="AX14" s="41">
        <f t="shared" ca="1" si="30"/>
        <v>6.8173810486431036E-2</v>
      </c>
      <c r="AY14" s="41">
        <f t="shared" si="31"/>
        <v>0.95377861631449201</v>
      </c>
      <c r="AZ14" s="38">
        <f t="shared" si="32"/>
        <v>1</v>
      </c>
      <c r="BA14" s="41">
        <f t="shared" ca="1" si="45"/>
        <v>3.1715107802045568E-2</v>
      </c>
      <c r="BB14" s="41">
        <f t="shared" ca="1" si="33"/>
        <v>1.329237001428416E-3</v>
      </c>
      <c r="BD14" t="s">
        <v>89</v>
      </c>
      <c r="BE14">
        <v>202005</v>
      </c>
      <c r="BF14" s="41">
        <f>VLOOKUP(BE14,macro!$A:$C,3,0)</f>
        <v>3.83</v>
      </c>
      <c r="BG14" s="41">
        <f>VLOOKUP(BE14,macro!$F:$H,3,0)</f>
        <v>-0.1111111111111112</v>
      </c>
      <c r="BH14" s="41">
        <f>VLOOKUP(BE14,macro!$N:$P,3,0)</f>
        <v>3.2598355419776216E-2</v>
      </c>
      <c r="BI14" s="41">
        <f ca="1">Delta!H42</f>
        <v>0.70398524368994864</v>
      </c>
      <c r="BJ14" s="41">
        <f t="shared" si="34"/>
        <v>-0.92397503021249161</v>
      </c>
      <c r="BK14" s="41">
        <f t="shared" si="35"/>
        <v>-0.42072045448622952</v>
      </c>
      <c r="BL14" s="41">
        <f t="shared" si="36"/>
        <v>-0.68947119510383614</v>
      </c>
      <c r="BM14" s="42">
        <v>1</v>
      </c>
      <c r="BN14" s="41">
        <f t="shared" ca="1" si="37"/>
        <v>0.50317195690121785</v>
      </c>
      <c r="BO14" s="41">
        <f t="shared" ca="1" si="38"/>
        <v>4.0325976150893034E-2</v>
      </c>
      <c r="BP14" s="41">
        <f t="shared" ca="1" si="39"/>
        <v>0.70398524368994864</v>
      </c>
      <c r="BQ14" s="41">
        <f t="shared" si="40"/>
        <v>-0.92397503021249161</v>
      </c>
      <c r="BR14" s="38">
        <f t="shared" si="41"/>
        <v>1</v>
      </c>
      <c r="BS14" s="41">
        <f t="shared" ca="1" si="46"/>
        <v>-6.1943104080791058E-3</v>
      </c>
      <c r="BT14" s="41">
        <f t="shared" ca="1" si="42"/>
        <v>0.50435499905887349</v>
      </c>
    </row>
    <row r="15" spans="1:72">
      <c r="A15" t="s">
        <v>83</v>
      </c>
      <c r="B15">
        <v>202003</v>
      </c>
      <c r="C15" s="41">
        <f>VLOOKUP(B15,macro!$A:$C,3,0)</f>
        <v>2.17</v>
      </c>
      <c r="D15" s="41">
        <f>VLOOKUP(B15,macro!$F:$H,3,0)</f>
        <v>0.86956521739130443</v>
      </c>
      <c r="E15" s="41">
        <f>VLOOKUP(B15,macro!$N:$P,3,0)</f>
        <v>3.1033151489182682E-2</v>
      </c>
      <c r="F15" s="41">
        <f ca="1">Delta!B40</f>
        <v>-2.7368332990989935E-2</v>
      </c>
      <c r="G15" s="41">
        <f t="shared" si="6"/>
        <v>-2.1131719419246351</v>
      </c>
      <c r="H15" s="41">
        <f t="shared" si="7"/>
        <v>0.65604626971615809</v>
      </c>
      <c r="I15" s="41">
        <f t="shared" si="8"/>
        <v>-0.67420401121449847</v>
      </c>
      <c r="J15" s="42">
        <v>1</v>
      </c>
      <c r="K15" s="41">
        <f t="shared" ca="1" si="9"/>
        <v>-0.11705678626998264</v>
      </c>
      <c r="L15" s="41">
        <f t="shared" ca="1" si="10"/>
        <v>8.0440186515780571E-3</v>
      </c>
      <c r="M15" s="41">
        <f t="shared" ca="1" si="11"/>
        <v>-2.7368332990989935E-2</v>
      </c>
      <c r="N15" s="41">
        <f t="shared" si="12"/>
        <v>-2.1131719419246351</v>
      </c>
      <c r="O15" s="38">
        <f t="shared" si="13"/>
        <v>1</v>
      </c>
      <c r="P15" s="41">
        <f t="shared" ca="1" si="43"/>
        <v>-4.4806448680525079E-2</v>
      </c>
      <c r="Q15" s="41">
        <f t="shared" ca="1" si="14"/>
        <v>3.0408787880161175E-4</v>
      </c>
      <c r="R15" s="41">
        <f t="shared" ca="1" si="15"/>
        <v>4.6159347396416853E-5</v>
      </c>
      <c r="T15" t="s">
        <v>87</v>
      </c>
      <c r="U15">
        <v>201811</v>
      </c>
      <c r="V15" s="41">
        <f>VLOOKUP(U15,macro!$A:$C,3,0)</f>
        <v>11.49</v>
      </c>
      <c r="W15" s="41">
        <f>VLOOKUP(U15,macro!$F:$H,3,0)</f>
        <v>0.29411764705882365</v>
      </c>
      <c r="X15" s="41">
        <f>VLOOKUP(U15,macro!$N:$P,3,0)</f>
        <v>5.2031002795874089E-2</v>
      </c>
      <c r="Y15" s="41">
        <f ca="1">Delta!F24</f>
        <v>-0.11209910771294358</v>
      </c>
      <c r="Z15" s="41">
        <f t="shared" si="16"/>
        <v>1.2153006842820513</v>
      </c>
      <c r="AA15" s="41">
        <f t="shared" si="17"/>
        <v>-0.38108573066870471</v>
      </c>
      <c r="AB15" s="41">
        <f t="shared" si="18"/>
        <v>0.72151356334973682</v>
      </c>
      <c r="AC15" s="42">
        <v>1</v>
      </c>
      <c r="AD15" s="41">
        <f t="shared" ca="1" si="19"/>
        <v>-3.2205432644600393E-2</v>
      </c>
      <c r="AE15" s="41">
        <f t="shared" ca="1" si="20"/>
        <v>6.3829993159260018E-3</v>
      </c>
      <c r="AF15" s="41">
        <f t="shared" ca="1" si="21"/>
        <v>-0.11209910771294358</v>
      </c>
      <c r="AG15" s="41">
        <f t="shared" si="22"/>
        <v>1.2153006842820513</v>
      </c>
      <c r="AH15" s="38">
        <f t="shared" si="23"/>
        <v>1</v>
      </c>
      <c r="AI15" s="41">
        <f t="shared" ca="1" si="44"/>
        <v>-4.4329088088626054E-2</v>
      </c>
      <c r="AJ15" s="41">
        <f t="shared" ca="1" si="24"/>
        <v>4.5927755598803828E-3</v>
      </c>
      <c r="AL15" t="s">
        <v>88</v>
      </c>
      <c r="AM15">
        <v>201811</v>
      </c>
      <c r="AN15" s="41">
        <f>VLOOKUP(AM15,macro!$A:$C,3,0)</f>
        <v>11.49</v>
      </c>
      <c r="AO15" s="41">
        <f>VLOOKUP(AM15,macro!$F:$H,3,0)</f>
        <v>0.29411764705882365</v>
      </c>
      <c r="AP15" s="41">
        <f>VLOOKUP(AM15,macro!$N:$P,3,0)</f>
        <v>5.2031002795874089E-2</v>
      </c>
      <c r="AQ15" s="41">
        <f ca="1">Delta!G24</f>
        <v>7.8464564482579213E-2</v>
      </c>
      <c r="AR15" s="41">
        <f t="shared" si="25"/>
        <v>1.281445865924103</v>
      </c>
      <c r="AS15" s="41">
        <f t="shared" si="26"/>
        <v>-0.30498407435298636</v>
      </c>
      <c r="AT15" s="41">
        <f t="shared" si="27"/>
        <v>0.76818700798219208</v>
      </c>
      <c r="AU15" s="42">
        <v>1</v>
      </c>
      <c r="AV15" s="41">
        <f t="shared" ca="1" si="28"/>
        <v>5.7789723205760722E-2</v>
      </c>
      <c r="AW15" s="41">
        <f t="shared" ca="1" si="29"/>
        <v>4.2744906182163765E-4</v>
      </c>
      <c r="AX15" s="41">
        <f t="shared" ca="1" si="30"/>
        <v>7.8464564482579213E-2</v>
      </c>
      <c r="AY15" s="41">
        <f t="shared" si="31"/>
        <v>1.281445865924103</v>
      </c>
      <c r="AZ15" s="38">
        <f t="shared" si="32"/>
        <v>1</v>
      </c>
      <c r="BA15" s="41">
        <f t="shared" ca="1" si="45"/>
        <v>4.7798996826328516E-2</v>
      </c>
      <c r="BB15" s="41">
        <f t="shared" ca="1" si="33"/>
        <v>9.4037703968008891E-4</v>
      </c>
      <c r="BD15" t="s">
        <v>89</v>
      </c>
      <c r="BE15">
        <v>202006</v>
      </c>
      <c r="BF15" s="41">
        <f>VLOOKUP(BE15,macro!$A:$C,3,0)</f>
        <v>5.84</v>
      </c>
      <c r="BG15" s="41">
        <f>VLOOKUP(BE15,macro!$F:$H,3,0)</f>
        <v>-7.4074074074074139E-2</v>
      </c>
      <c r="BH15" s="41">
        <f>VLOOKUP(BE15,macro!$N:$P,3,0)</f>
        <v>3.2598355419776216E-2</v>
      </c>
      <c r="BI15" s="41">
        <f ca="1">Delta!H43</f>
        <v>0.59622172031940324</v>
      </c>
      <c r="BJ15" s="41">
        <f t="shared" si="34"/>
        <v>-1.1911280315814461E-2</v>
      </c>
      <c r="BK15" s="41">
        <f t="shared" si="35"/>
        <v>-0.38522921140058719</v>
      </c>
      <c r="BL15" s="41">
        <f t="shared" si="36"/>
        <v>-0.68947119510383614</v>
      </c>
      <c r="BM15" s="42">
        <v>1</v>
      </c>
      <c r="BN15" s="41">
        <f t="shared" ca="1" si="37"/>
        <v>0.58172693569691003</v>
      </c>
      <c r="BO15" s="41">
        <f t="shared" ca="1" si="38"/>
        <v>2.1009878125246553E-4</v>
      </c>
      <c r="BP15" s="41">
        <f t="shared" ca="1" si="39"/>
        <v>0.59622172031940324</v>
      </c>
      <c r="BQ15" s="41">
        <f t="shared" si="40"/>
        <v>-1.1911280315814461E-2</v>
      </c>
      <c r="BR15" s="38">
        <f t="shared" si="41"/>
        <v>1</v>
      </c>
      <c r="BS15" s="41">
        <f t="shared" ca="1" si="46"/>
        <v>3.9285096603544709E-3</v>
      </c>
      <c r="BT15" s="41">
        <f t="shared" ca="1" si="42"/>
        <v>0.35081124739280428</v>
      </c>
    </row>
    <row r="16" spans="1:72">
      <c r="A16" t="s">
        <v>83</v>
      </c>
      <c r="B16">
        <v>202004</v>
      </c>
      <c r="C16" s="41">
        <f>VLOOKUP(B16,macro!$A:$C,3,0)</f>
        <v>2.0699999999999998</v>
      </c>
      <c r="D16" s="41">
        <f>VLOOKUP(B16,macro!$F:$H,3,0)</f>
        <v>0.31999999999999995</v>
      </c>
      <c r="E16" s="41">
        <f>VLOOKUP(B16,macro!$N:$P,3,0)</f>
        <v>3.2598355419776216E-2</v>
      </c>
      <c r="F16" s="41">
        <f ca="1">Delta!B41</f>
        <v>-4.4606802773678456E-3</v>
      </c>
      <c r="G16" s="41">
        <f t="shared" si="6"/>
        <v>-2.1495971898038624</v>
      </c>
      <c r="H16" s="41">
        <f t="shared" si="7"/>
        <v>-2.6723240424211449E-2</v>
      </c>
      <c r="I16" s="41">
        <f t="shared" si="8"/>
        <v>-0.63734165229494577</v>
      </c>
      <c r="J16" s="42">
        <v>1</v>
      </c>
      <c r="K16" s="41">
        <f t="shared" ca="1" si="9"/>
        <v>-5.3613450566194466E-2</v>
      </c>
      <c r="L16" s="41">
        <f t="shared" ca="1" si="10"/>
        <v>2.4159948270661572E-3</v>
      </c>
      <c r="M16" s="41">
        <f t="shared" ca="1" si="11"/>
        <v>-4.4606802773678456E-3</v>
      </c>
      <c r="N16" s="41">
        <f t="shared" si="12"/>
        <v>-2.1495971898038624</v>
      </c>
      <c r="O16" s="38">
        <f t="shared" si="13"/>
        <v>1</v>
      </c>
      <c r="P16" s="41">
        <f t="shared" ca="1" si="43"/>
        <v>-4.5578788104211315E-2</v>
      </c>
      <c r="Q16" s="41">
        <f t="shared" ca="1" si="14"/>
        <v>1.6906987912599261E-3</v>
      </c>
      <c r="R16" s="41">
        <f t="shared" ca="1" si="15"/>
        <v>8.8219215830047902E-4</v>
      </c>
      <c r="T16" t="s">
        <v>87</v>
      </c>
      <c r="U16">
        <v>201812</v>
      </c>
      <c r="V16" s="41">
        <f>VLOOKUP(U16,macro!$A:$C,3,0)</f>
        <v>11.61</v>
      </c>
      <c r="W16" s="41">
        <f>VLOOKUP(U16,macro!$F:$H,3,0)</f>
        <v>5.5555555555555483E-2</v>
      </c>
      <c r="X16" s="41">
        <f>VLOOKUP(U16,macro!$N:$P,3,0)</f>
        <v>5.2031002795874089E-2</v>
      </c>
      <c r="Y16" s="41">
        <f ca="1">Delta!F25</f>
        <v>6.8934342965965623E-2</v>
      </c>
      <c r="Z16" s="41">
        <f t="shared" si="16"/>
        <v>1.2587301310104149</v>
      </c>
      <c r="AA16" s="41">
        <f t="shared" si="17"/>
        <v>-0.70349493104204264</v>
      </c>
      <c r="AB16" s="41">
        <f t="shared" si="18"/>
        <v>0.72151356334973682</v>
      </c>
      <c r="AC16" s="42">
        <v>1</v>
      </c>
      <c r="AD16" s="41">
        <f t="shared" ca="1" si="19"/>
        <v>-2.8021034867943728E-2</v>
      </c>
      <c r="AE16" s="41">
        <f t="shared" ca="1" si="20"/>
        <v>9.400345290916122E-3</v>
      </c>
      <c r="AF16" s="41">
        <f t="shared" ca="1" si="21"/>
        <v>6.8934342965965623E-2</v>
      </c>
      <c r="AG16" s="41">
        <f t="shared" si="22"/>
        <v>1.2587301310104149</v>
      </c>
      <c r="AH16" s="38">
        <f t="shared" si="23"/>
        <v>1</v>
      </c>
      <c r="AI16" s="41">
        <f t="shared" ca="1" si="44"/>
        <v>-4.502436318130517E-2</v>
      </c>
      <c r="AJ16" s="41">
        <f t="shared" ca="1" si="24"/>
        <v>1.2986586706760015E-2</v>
      </c>
      <c r="AL16" t="s">
        <v>88</v>
      </c>
      <c r="AM16">
        <v>201812</v>
      </c>
      <c r="AN16" s="41">
        <f>VLOOKUP(AM16,macro!$A:$C,3,0)</f>
        <v>11.61</v>
      </c>
      <c r="AO16" s="41">
        <f>VLOOKUP(AM16,macro!$F:$H,3,0)</f>
        <v>5.5555555555555483E-2</v>
      </c>
      <c r="AP16" s="41">
        <f>VLOOKUP(AM16,macro!$N:$P,3,0)</f>
        <v>5.2031002795874089E-2</v>
      </c>
      <c r="AQ16" s="41">
        <f ca="1">Delta!G25</f>
        <v>8.0776849115231336E-2</v>
      </c>
      <c r="AR16" s="41">
        <f t="shared" si="25"/>
        <v>1.3256257198040504</v>
      </c>
      <c r="AS16" s="41">
        <f t="shared" si="26"/>
        <v>-0.62414276945855762</v>
      </c>
      <c r="AT16" s="41">
        <f t="shared" si="27"/>
        <v>0.76818700798219208</v>
      </c>
      <c r="AU16" s="42">
        <v>1</v>
      </c>
      <c r="AV16" s="41">
        <f t="shared" ca="1" si="28"/>
        <v>7.8180926727196925E-2</v>
      </c>
      <c r="AW16" s="41">
        <f t="shared" ca="1" si="29"/>
        <v>6.7388130446982771E-6</v>
      </c>
      <c r="AX16" s="41">
        <f t="shared" ca="1" si="30"/>
        <v>8.0776849115231336E-2</v>
      </c>
      <c r="AY16" s="41">
        <f t="shared" si="31"/>
        <v>1.3256257198040504</v>
      </c>
      <c r="AZ16" s="38">
        <f t="shared" si="32"/>
        <v>1</v>
      </c>
      <c r="BA16" s="41">
        <f t="shared" ca="1" si="45"/>
        <v>4.9967611076793622E-2</v>
      </c>
      <c r="BB16" s="41">
        <f t="shared" ca="1" si="33"/>
        <v>9.4920914850911734E-4</v>
      </c>
      <c r="BD16" t="s">
        <v>89</v>
      </c>
      <c r="BE16">
        <v>202007</v>
      </c>
      <c r="BF16" s="41">
        <f>VLOOKUP(BE16,macro!$A:$C,3,0)</f>
        <v>6.03</v>
      </c>
      <c r="BG16" s="41">
        <f>VLOOKUP(BE16,macro!$F:$H,3,0)</f>
        <v>-3.5714285714285587E-2</v>
      </c>
      <c r="BH16" s="41">
        <f>VLOOKUP(BE16,macro!$N:$P,3,0)</f>
        <v>3.9528710940154164E-2</v>
      </c>
      <c r="BI16" s="41">
        <f ca="1">Delta!H44</f>
        <v>-0.20257276889366621</v>
      </c>
      <c r="BJ16" s="41">
        <f t="shared" si="34"/>
        <v>7.4303701017702478E-2</v>
      </c>
      <c r="BK16" s="41">
        <f t="shared" si="35"/>
        <v>-0.34847042391902899</v>
      </c>
      <c r="BL16" s="41">
        <f t="shared" si="36"/>
        <v>0.87086492984915498</v>
      </c>
      <c r="BM16" s="42">
        <v>1</v>
      </c>
      <c r="BN16" s="41">
        <f t="shared" ca="1" si="37"/>
        <v>-0.34042219039367744</v>
      </c>
      <c r="BO16" s="41">
        <f t="shared" ca="1" si="38"/>
        <v>1.9002463007887757E-2</v>
      </c>
      <c r="BP16" s="41">
        <f t="shared" ca="1" si="39"/>
        <v>-0.20257276889366621</v>
      </c>
      <c r="BQ16" s="41">
        <f t="shared" si="40"/>
        <v>7.4303701017702478E-2</v>
      </c>
      <c r="BR16" s="38">
        <f t="shared" si="41"/>
        <v>1</v>
      </c>
      <c r="BS16" s="41">
        <f t="shared" ca="1" si="46"/>
        <v>4.8853931494103834E-3</v>
      </c>
      <c r="BT16" s="41">
        <f t="shared" ca="1" si="42"/>
        <v>4.3038888998291426E-2</v>
      </c>
    </row>
    <row r="17" spans="1:72">
      <c r="A17" t="s">
        <v>83</v>
      </c>
      <c r="B17">
        <v>202005</v>
      </c>
      <c r="C17" s="41">
        <f>VLOOKUP(B17,macro!$A:$C,3,0)</f>
        <v>3.83</v>
      </c>
      <c r="D17" s="41">
        <f>VLOOKUP(B17,macro!$F:$H,3,0)</f>
        <v>-0.1111111111111112</v>
      </c>
      <c r="E17" s="41">
        <f>VLOOKUP(B17,macro!$N:$P,3,0)</f>
        <v>3.2598355419776216E-2</v>
      </c>
      <c r="F17" s="41">
        <f ca="1">Delta!B42</f>
        <v>-3.4221055033582526E-3</v>
      </c>
      <c r="G17" s="41">
        <f t="shared" si="6"/>
        <v>-1.5085128271294657</v>
      </c>
      <c r="H17" s="41">
        <f t="shared" si="7"/>
        <v>-0.56232759243657582</v>
      </c>
      <c r="I17" s="41">
        <f t="shared" si="8"/>
        <v>-0.63734165229494577</v>
      </c>
      <c r="J17" s="42">
        <v>1</v>
      </c>
      <c r="K17" s="41">
        <f t="shared" ca="1" si="9"/>
        <v>6.4382553311418539E-3</v>
      </c>
      <c r="L17" s="41">
        <f t="shared" ca="1" si="10"/>
        <v>9.7226715786543637E-5</v>
      </c>
      <c r="M17" s="41">
        <f t="shared" ca="1" si="11"/>
        <v>-3.4221055033582526E-3</v>
      </c>
      <c r="N17" s="41">
        <f t="shared" si="12"/>
        <v>-1.5085128271294657</v>
      </c>
      <c r="O17" s="38">
        <f t="shared" si="13"/>
        <v>1</v>
      </c>
      <c r="P17" s="41">
        <f t="shared" ca="1" si="43"/>
        <v>-3.1985614247333594E-2</v>
      </c>
      <c r="Q17" s="41">
        <f t="shared" ca="1" si="14"/>
        <v>8.1587403176715582E-4</v>
      </c>
      <c r="R17" s="41">
        <f t="shared" ca="1" si="15"/>
        <v>9.4496570969247328E-4</v>
      </c>
      <c r="T17" t="s">
        <v>87</v>
      </c>
      <c r="U17">
        <v>201901</v>
      </c>
      <c r="V17" s="41">
        <f>VLOOKUP(U17,macro!$A:$C,3,0)</f>
        <v>8.77</v>
      </c>
      <c r="W17" s="41">
        <f>VLOOKUP(U17,macro!$F:$H,3,0)</f>
        <v>0.1333333333333333</v>
      </c>
      <c r="X17" s="41">
        <f>VLOOKUP(U17,macro!$N:$P,3,0)</f>
        <v>4.6241557084490958E-2</v>
      </c>
      <c r="Y17" s="41">
        <f ca="1">Delta!F26</f>
        <v>-0.29672327840947321</v>
      </c>
      <c r="Z17" s="41">
        <f t="shared" si="16"/>
        <v>0.23089989177246828</v>
      </c>
      <c r="AA17" s="41">
        <f t="shared" si="17"/>
        <v>-0.59838069859155718</v>
      </c>
      <c r="AB17" s="41">
        <f t="shared" si="18"/>
        <v>0.19881620165716613</v>
      </c>
      <c r="AC17" s="42">
        <v>1</v>
      </c>
      <c r="AD17" s="41">
        <f t="shared" ca="1" si="19"/>
        <v>-2.4801647187655478E-2</v>
      </c>
      <c r="AE17" s="41">
        <f t="shared" ca="1" si="20"/>
        <v>7.3941373526334231E-2</v>
      </c>
      <c r="AF17" s="41">
        <f t="shared" ca="1" si="21"/>
        <v>-0.29672327840947321</v>
      </c>
      <c r="AG17" s="41">
        <f t="shared" si="22"/>
        <v>0.23089989177246828</v>
      </c>
      <c r="AH17" s="38">
        <f t="shared" si="23"/>
        <v>1</v>
      </c>
      <c r="AI17" s="41">
        <f t="shared" ca="1" si="44"/>
        <v>-2.8569519321232705E-2</v>
      </c>
      <c r="AJ17" s="41">
        <f t="shared" ca="1" si="24"/>
        <v>7.1906438513154133E-2</v>
      </c>
      <c r="AL17" t="s">
        <v>88</v>
      </c>
      <c r="AM17">
        <v>201901</v>
      </c>
      <c r="AN17" s="41">
        <f>VLOOKUP(AM17,macro!$A:$C,3,0)</f>
        <v>8.77</v>
      </c>
      <c r="AO17" s="41">
        <f>VLOOKUP(AM17,macro!$F:$H,3,0)</f>
        <v>0.1333333333333333</v>
      </c>
      <c r="AP17" s="41">
        <f>VLOOKUP(AM17,macro!$N:$P,3,0)</f>
        <v>4.6241557084490958E-2</v>
      </c>
      <c r="AQ17" s="41">
        <f ca="1">Delta!G26</f>
        <v>4.5463468949349252E-2</v>
      </c>
      <c r="AR17" s="41">
        <f t="shared" si="25"/>
        <v>0.28003584464529213</v>
      </c>
      <c r="AS17" s="41">
        <f t="shared" si="26"/>
        <v>-0.52008829078030283</v>
      </c>
      <c r="AT17" s="41">
        <f t="shared" si="27"/>
        <v>0.23064051366128818</v>
      </c>
      <c r="AU17" s="42">
        <v>1</v>
      </c>
      <c r="AV17" s="41">
        <f t="shared" ca="1" si="28"/>
        <v>3.3987173730670485E-2</v>
      </c>
      <c r="AW17" s="41">
        <f t="shared" ca="1" si="29"/>
        <v>1.3170535194626914E-4</v>
      </c>
      <c r="AX17" s="41">
        <f t="shared" ca="1" si="30"/>
        <v>4.5463468949349252E-2</v>
      </c>
      <c r="AY17" s="41">
        <f t="shared" si="31"/>
        <v>0.28003584464529213</v>
      </c>
      <c r="AZ17" s="38">
        <f t="shared" si="32"/>
        <v>1</v>
      </c>
      <c r="BA17" s="41">
        <f t="shared" ca="1" si="45"/>
        <v>-1.3562595175474375E-3</v>
      </c>
      <c r="BB17" s="41">
        <f t="shared" ca="1" si="33"/>
        <v>2.1920869737139365E-3</v>
      </c>
      <c r="BD17" t="s">
        <v>89</v>
      </c>
      <c r="BE17">
        <v>202008</v>
      </c>
      <c r="BF17" s="41">
        <f>VLOOKUP(BE17,macro!$A:$C,3,0)</f>
        <v>6.37</v>
      </c>
      <c r="BG17" s="41">
        <f>VLOOKUP(BE17,macro!$F:$H,3,0)</f>
        <v>-0.14285714285714282</v>
      </c>
      <c r="BH17" s="41">
        <f>VLOOKUP(BE17,macro!$N:$P,3,0)</f>
        <v>3.9528710940154164E-2</v>
      </c>
      <c r="BI17" s="41">
        <f ca="1">Delta!H45</f>
        <v>7.3445580034687014E-2</v>
      </c>
      <c r="BJ17" s="41">
        <f t="shared" si="34"/>
        <v>0.22858314129873239</v>
      </c>
      <c r="BK17" s="41">
        <f t="shared" si="35"/>
        <v>-0.45114151998820851</v>
      </c>
      <c r="BL17" s="41">
        <f t="shared" si="36"/>
        <v>0.87086492984915498</v>
      </c>
      <c r="BM17" s="42">
        <v>1</v>
      </c>
      <c r="BN17" s="41">
        <f t="shared" ca="1" si="37"/>
        <v>-0.27780916871367023</v>
      </c>
      <c r="BO17" s="41">
        <f t="shared" ca="1" si="38"/>
        <v>0.12337989851827159</v>
      </c>
      <c r="BP17" s="41">
        <f t="shared" ca="1" si="39"/>
        <v>7.3445580034687014E-2</v>
      </c>
      <c r="BQ17" s="41">
        <f t="shared" si="40"/>
        <v>0.22858314129873239</v>
      </c>
      <c r="BR17" s="38">
        <f t="shared" si="41"/>
        <v>1</v>
      </c>
      <c r="BS17" s="41">
        <f t="shared" ca="1" si="46"/>
        <v>6.5977109719314864E-3</v>
      </c>
      <c r="BT17" s="41">
        <f t="shared" ca="1" si="42"/>
        <v>4.4686375982313075E-3</v>
      </c>
    </row>
    <row r="18" spans="1:72">
      <c r="A18" t="s">
        <v>83</v>
      </c>
      <c r="B18">
        <v>202006</v>
      </c>
      <c r="C18" s="41">
        <f>VLOOKUP(B18,macro!$A:$C,3,0)</f>
        <v>5.84</v>
      </c>
      <c r="D18" s="41">
        <f>VLOOKUP(B18,macro!$F:$H,3,0)</f>
        <v>-7.4074074074074139E-2</v>
      </c>
      <c r="E18" s="41">
        <f>VLOOKUP(B18,macro!$N:$P,3,0)</f>
        <v>3.2598355419776216E-2</v>
      </c>
      <c r="F18" s="41">
        <f ca="1">Delta!B43</f>
        <v>9.8111896016371672E-2</v>
      </c>
      <c r="G18" s="41">
        <f t="shared" si="6"/>
        <v>-0.77636534475700159</v>
      </c>
      <c r="H18" s="41">
        <f t="shared" si="7"/>
        <v>-0.51631347284788465</v>
      </c>
      <c r="I18" s="41">
        <f t="shared" si="8"/>
        <v>-0.63734165229494577</v>
      </c>
      <c r="J18" s="42">
        <v>1</v>
      </c>
      <c r="K18" s="41">
        <f t="shared" ca="1" si="9"/>
        <v>1.2853917952303964E-2</v>
      </c>
      <c r="L18" s="41">
        <f t="shared" ca="1" si="10"/>
        <v>7.2689228235730506E-3</v>
      </c>
      <c r="M18" s="41">
        <f t="shared" ca="1" si="11"/>
        <v>9.8111896016371672E-2</v>
      </c>
      <c r="N18" s="41">
        <f t="shared" si="12"/>
        <v>-0.77636534475700159</v>
      </c>
      <c r="O18" s="38">
        <f t="shared" si="13"/>
        <v>1</v>
      </c>
      <c r="P18" s="41">
        <f t="shared" ca="1" si="43"/>
        <v>-1.646159183124029E-2</v>
      </c>
      <c r="Q18" s="41">
        <f t="shared" ca="1" si="14"/>
        <v>1.3127084117566884E-2</v>
      </c>
      <c r="R18" s="41">
        <f t="shared" ca="1" si="15"/>
        <v>1.749648940363293E-2</v>
      </c>
      <c r="T18" t="s">
        <v>87</v>
      </c>
      <c r="U18">
        <v>201902</v>
      </c>
      <c r="V18" s="41">
        <f>VLOOKUP(U18,macro!$A:$C,3,0)</f>
        <v>5.93</v>
      </c>
      <c r="W18" s="41">
        <f>VLOOKUP(U18,macro!$F:$H,3,0)</f>
        <v>-0.48275862068965514</v>
      </c>
      <c r="X18" s="41">
        <f>VLOOKUP(U18,macro!$N:$P,3,0)</f>
        <v>4.6241557084490958E-2</v>
      </c>
      <c r="Y18" s="41">
        <f ca="1">Delta!F27</f>
        <v>-0.14201517819674001</v>
      </c>
      <c r="Z18" s="41">
        <f t="shared" si="16"/>
        <v>-0.79693034746547842</v>
      </c>
      <c r="AA18" s="41">
        <f t="shared" si="17"/>
        <v>-1.4310096925835796</v>
      </c>
      <c r="AB18" s="41">
        <f t="shared" si="18"/>
        <v>0.19881620165716613</v>
      </c>
      <c r="AC18" s="42">
        <v>1</v>
      </c>
      <c r="AD18" s="41">
        <f t="shared" ca="1" si="19"/>
        <v>-4.2832223544821239E-2</v>
      </c>
      <c r="AE18" s="41">
        <f t="shared" ca="1" si="20"/>
        <v>9.8372584934845724E-3</v>
      </c>
      <c r="AF18" s="41">
        <f t="shared" ca="1" si="21"/>
        <v>-0.14201517819674001</v>
      </c>
      <c r="AG18" s="41">
        <f t="shared" si="22"/>
        <v>-0.79693034746547842</v>
      </c>
      <c r="AH18" s="38">
        <f t="shared" si="23"/>
        <v>1</v>
      </c>
      <c r="AI18" s="41">
        <f t="shared" ca="1" si="44"/>
        <v>-1.2114675461160237E-2</v>
      </c>
      <c r="AJ18" s="41">
        <f t="shared" ca="1" si="24"/>
        <v>1.6874140610956365E-2</v>
      </c>
      <c r="AL18" t="s">
        <v>88</v>
      </c>
      <c r="AM18">
        <v>201902</v>
      </c>
      <c r="AN18" s="41">
        <f>VLOOKUP(AM18,macro!$A:$C,3,0)</f>
        <v>5.93</v>
      </c>
      <c r="AO18" s="41">
        <f>VLOOKUP(AM18,macro!$F:$H,3,0)</f>
        <v>-0.48275862068965514</v>
      </c>
      <c r="AP18" s="41">
        <f>VLOOKUP(AM18,macro!$N:$P,3,0)</f>
        <v>4.6241557084490958E-2</v>
      </c>
      <c r="AQ18" s="41">
        <f ca="1">Delta!G27</f>
        <v>2.407939298050954E-2</v>
      </c>
      <c r="AR18" s="41">
        <f t="shared" si="25"/>
        <v>-0.76555403051346604</v>
      </c>
      <c r="AS18" s="41">
        <f t="shared" si="26"/>
        <v>-1.3443227819853936</v>
      </c>
      <c r="AT18" s="41">
        <f t="shared" si="27"/>
        <v>0.23064051366128818</v>
      </c>
      <c r="AU18" s="42">
        <v>1</v>
      </c>
      <c r="AV18" s="41">
        <f t="shared" ca="1" si="28"/>
        <v>8.5416955239701831E-2</v>
      </c>
      <c r="AW18" s="41">
        <f t="shared" ca="1" si="29"/>
        <v>3.7622965439002903E-3</v>
      </c>
      <c r="AX18" s="41">
        <f t="shared" ca="1" si="30"/>
        <v>2.407939298050954E-2</v>
      </c>
      <c r="AY18" s="41">
        <f t="shared" si="31"/>
        <v>-0.76555403051346604</v>
      </c>
      <c r="AZ18" s="38">
        <f t="shared" si="32"/>
        <v>1</v>
      </c>
      <c r="BA18" s="41">
        <f t="shared" ca="1" si="45"/>
        <v>-5.268013011188849E-2</v>
      </c>
      <c r="BB18" s="41">
        <f t="shared" ca="1" si="33"/>
        <v>5.8920243853723868E-3</v>
      </c>
      <c r="BD18" t="s">
        <v>89</v>
      </c>
      <c r="BE18">
        <v>202009</v>
      </c>
      <c r="BF18" s="41">
        <f>VLOOKUP(BE18,macro!$A:$C,3,0)</f>
        <v>5.97</v>
      </c>
      <c r="BG18" s="41">
        <f>VLOOKUP(BE18,macro!$F:$H,3,0)</f>
        <v>-0.43333333333333335</v>
      </c>
      <c r="BH18" s="41">
        <f>VLOOKUP(BE18,macro!$N:$P,3,0)</f>
        <v>3.9528710940154164E-2</v>
      </c>
      <c r="BI18" s="41">
        <f ca="1">Delta!H46</f>
        <v>-0.34101519676308578</v>
      </c>
      <c r="BJ18" s="41">
        <f t="shared" si="34"/>
        <v>4.7077917438696958E-2</v>
      </c>
      <c r="BK18" s="41">
        <f t="shared" si="35"/>
        <v>-0.729494269331317</v>
      </c>
      <c r="BL18" s="41">
        <f t="shared" si="36"/>
        <v>0.87086492984915498</v>
      </c>
      <c r="BM18" s="42">
        <v>1</v>
      </c>
      <c r="BN18" s="41">
        <f t="shared" ca="1" si="37"/>
        <v>-0.17030924864827043</v>
      </c>
      <c r="BO18" s="41">
        <f t="shared" ca="1" si="38"/>
        <v>2.9140520721778029E-2</v>
      </c>
      <c r="BP18" s="41">
        <f t="shared" ca="1" si="39"/>
        <v>-0.34101519676308578</v>
      </c>
      <c r="BQ18" s="41">
        <f t="shared" si="40"/>
        <v>4.7077917438696958E-2</v>
      </c>
      <c r="BR18" s="38">
        <f t="shared" si="41"/>
        <v>1</v>
      </c>
      <c r="BS18" s="41">
        <f t="shared" ca="1" si="46"/>
        <v>4.5832194160243048E-3</v>
      </c>
      <c r="BT18" s="41">
        <f t="shared" ca="1" si="42"/>
        <v>0.11943826526550938</v>
      </c>
    </row>
    <row r="19" spans="1:72">
      <c r="A19" t="s">
        <v>83</v>
      </c>
      <c r="B19">
        <v>202007</v>
      </c>
      <c r="C19" s="41">
        <f>VLOOKUP(B19,macro!$A:$C,3,0)</f>
        <v>6.03</v>
      </c>
      <c r="D19" s="41">
        <f>VLOOKUP(B19,macro!$F:$H,3,0)</f>
        <v>-3.5714285714285587E-2</v>
      </c>
      <c r="E19" s="41">
        <f>VLOOKUP(B19,macro!$N:$P,3,0)</f>
        <v>3.9528710940154164E-2</v>
      </c>
      <c r="F19" s="41">
        <f ca="1">Delta!B44</f>
        <v>1.3756999394113012E-2</v>
      </c>
      <c r="G19" s="41">
        <f t="shared" si="6"/>
        <v>-0.70715737378646992</v>
      </c>
      <c r="H19" s="41">
        <f t="shared" si="7"/>
        <v>-0.46865599184531154</v>
      </c>
      <c r="I19" s="41">
        <f t="shared" si="8"/>
        <v>-0.47412378167830332</v>
      </c>
      <c r="J19" s="42">
        <v>1</v>
      </c>
      <c r="K19" s="41">
        <f t="shared" ca="1" si="9"/>
        <v>6.9009466234395203E-3</v>
      </c>
      <c r="L19" s="41">
        <f t="shared" ca="1" si="10"/>
        <v>4.7005459594259664E-5</v>
      </c>
      <c r="M19" s="41">
        <f t="shared" ca="1" si="11"/>
        <v>1.3756999394113012E-2</v>
      </c>
      <c r="N19" s="41">
        <f t="shared" si="12"/>
        <v>-0.70715737378646992</v>
      </c>
      <c r="O19" s="38">
        <f t="shared" si="13"/>
        <v>1</v>
      </c>
      <c r="P19" s="41">
        <f t="shared" ca="1" si="43"/>
        <v>-1.499414692623644E-2</v>
      </c>
      <c r="Q19" s="41">
        <f t="shared" ca="1" si="14"/>
        <v>8.2662841473414388E-4</v>
      </c>
      <c r="R19" s="41">
        <f t="shared" ca="1" si="15"/>
        <v>2.2962688444534076E-3</v>
      </c>
      <c r="T19" t="s">
        <v>87</v>
      </c>
      <c r="U19">
        <v>201903</v>
      </c>
      <c r="V19" s="41">
        <f>VLOOKUP(U19,macro!$A:$C,3,0)</f>
        <v>7.57</v>
      </c>
      <c r="W19" s="41">
        <f>VLOOKUP(U19,macro!$F:$H,3,0)</f>
        <v>9.5238095238095108E-2</v>
      </c>
      <c r="X19" s="41">
        <f>VLOOKUP(U19,macro!$N:$P,3,0)</f>
        <v>4.6241557084490958E-2</v>
      </c>
      <c r="Y19" s="41">
        <f ca="1">Delta!F28</f>
        <v>-6.1868260848462628E-2</v>
      </c>
      <c r="Z19" s="41">
        <f t="shared" si="16"/>
        <v>-0.20339457551117093</v>
      </c>
      <c r="AA19" s="41">
        <f t="shared" si="17"/>
        <v>-0.64986522060812157</v>
      </c>
      <c r="AB19" s="41">
        <f t="shared" si="18"/>
        <v>0.19881620165716613</v>
      </c>
      <c r="AC19" s="42">
        <v>1</v>
      </c>
      <c r="AD19" s="41">
        <f t="shared" ca="1" si="19"/>
        <v>-3.5294699321846951E-2</v>
      </c>
      <c r="AE19" s="41">
        <f t="shared" ca="1" si="20"/>
        <v>7.0615417220882897E-4</v>
      </c>
      <c r="AF19" s="41">
        <f t="shared" ca="1" si="21"/>
        <v>-6.1868260848462628E-2</v>
      </c>
      <c r="AG19" s="41">
        <f t="shared" si="22"/>
        <v>-0.20339457551117093</v>
      </c>
      <c r="AH19" s="38">
        <f t="shared" si="23"/>
        <v>1</v>
      </c>
      <c r="AI19" s="41">
        <f t="shared" ca="1" si="44"/>
        <v>-2.1616768394441526E-2</v>
      </c>
      <c r="AJ19" s="41">
        <f t="shared" ca="1" si="24"/>
        <v>1.6201826447761174E-3</v>
      </c>
      <c r="AL19" t="s">
        <v>88</v>
      </c>
      <c r="AM19">
        <v>201903</v>
      </c>
      <c r="AN19" s="41">
        <f>VLOOKUP(AM19,macro!$A:$C,3,0)</f>
        <v>7.57</v>
      </c>
      <c r="AO19" s="41">
        <f>VLOOKUP(AM19,macro!$F:$H,3,0)</f>
        <v>9.5238095238095108E-2</v>
      </c>
      <c r="AP19" s="41">
        <f>VLOOKUP(AM19,macro!$N:$P,3,0)</f>
        <v>4.6241557084490958E-2</v>
      </c>
      <c r="AQ19" s="41">
        <f ca="1">Delta!G28</f>
        <v>0.12514270646269718</v>
      </c>
      <c r="AR19" s="41">
        <f t="shared" si="25"/>
        <v>-0.16176269415418293</v>
      </c>
      <c r="AS19" s="41">
        <f t="shared" si="26"/>
        <v>-0.5710537497247542</v>
      </c>
      <c r="AT19" s="41">
        <f t="shared" si="27"/>
        <v>0.23064051366128818</v>
      </c>
      <c r="AU19" s="42">
        <v>1</v>
      </c>
      <c r="AV19" s="41">
        <f t="shared" ca="1" si="28"/>
        <v>3.676694174494196E-2</v>
      </c>
      <c r="AW19" s="41">
        <f t="shared" ca="1" si="29"/>
        <v>7.8102757894480271E-3</v>
      </c>
      <c r="AX19" s="41">
        <f t="shared" ca="1" si="30"/>
        <v>0.12514270646269718</v>
      </c>
      <c r="AY19" s="41">
        <f t="shared" si="31"/>
        <v>-0.16176269415418293</v>
      </c>
      <c r="AZ19" s="38">
        <f t="shared" si="32"/>
        <v>1</v>
      </c>
      <c r="BA19" s="41">
        <f t="shared" ca="1" si="45"/>
        <v>-2.3042402022198576E-2</v>
      </c>
      <c r="BB19" s="41">
        <f t="shared" ca="1" si="33"/>
        <v>2.195882637668032E-2</v>
      </c>
      <c r="BD19" t="s">
        <v>89</v>
      </c>
      <c r="BE19">
        <v>202010</v>
      </c>
      <c r="BF19" s="41">
        <f>VLOOKUP(BE19,macro!$A:$C,3,0)</f>
        <v>6.07</v>
      </c>
      <c r="BG19" s="41">
        <f>VLOOKUP(BE19,macro!$F:$H,3,0)</f>
        <v>-0.86842105263157898</v>
      </c>
      <c r="BH19" s="41">
        <f>VLOOKUP(BE19,macro!$N:$P,3,0)</f>
        <v>4.2175711733879039E-2</v>
      </c>
      <c r="BI19" s="41">
        <f ca="1">Delta!H47</f>
        <v>8.393365199523406E-2</v>
      </c>
      <c r="BJ19" s="41">
        <f t="shared" si="34"/>
        <v>9.2454223403706015E-2</v>
      </c>
      <c r="BK19" s="41">
        <f t="shared" si="35"/>
        <v>-1.1464229775794934</v>
      </c>
      <c r="BL19" s="41">
        <f t="shared" si="36"/>
        <v>1.4668243938454435</v>
      </c>
      <c r="BM19" s="42">
        <v>1</v>
      </c>
      <c r="BN19" s="41">
        <f t="shared" ca="1" si="37"/>
        <v>-0.3256182211656885</v>
      </c>
      <c r="BO19" s="41">
        <f t="shared" ca="1" si="38"/>
        <v>0.16773273680962039</v>
      </c>
      <c r="BP19" s="41">
        <f t="shared" ca="1" si="39"/>
        <v>8.393365199523406E-2</v>
      </c>
      <c r="BQ19" s="41">
        <f t="shared" si="40"/>
        <v>9.2454223403706015E-2</v>
      </c>
      <c r="BR19" s="38">
        <f t="shared" si="41"/>
        <v>1</v>
      </c>
      <c r="BS19" s="41">
        <f t="shared" ca="1" si="46"/>
        <v>5.0868423050011019E-3</v>
      </c>
      <c r="BT19" s="41">
        <f t="shared" ca="1" si="42"/>
        <v>6.2168193983278136E-3</v>
      </c>
    </row>
    <row r="20" spans="1:72">
      <c r="A20" t="s">
        <v>83</v>
      </c>
      <c r="B20">
        <v>202008</v>
      </c>
      <c r="C20" s="41">
        <f>VLOOKUP(B20,macro!$A:$C,3,0)</f>
        <v>6.37</v>
      </c>
      <c r="D20" s="41">
        <f>VLOOKUP(B20,macro!$F:$H,3,0)</f>
        <v>-0.14285714285714282</v>
      </c>
      <c r="E20" s="41">
        <f>VLOOKUP(B20,macro!$N:$P,3,0)</f>
        <v>3.9528710940154164E-2</v>
      </c>
      <c r="F20" s="41">
        <f ca="1">Delta!B45</f>
        <v>-7.9314236162869676E-3</v>
      </c>
      <c r="G20" s="41">
        <f t="shared" si="6"/>
        <v>-0.58331153099709798</v>
      </c>
      <c r="H20" s="41">
        <f t="shared" si="7"/>
        <v>-0.60176826636973946</v>
      </c>
      <c r="I20" s="41">
        <f t="shared" si="8"/>
        <v>-0.47412378167830332</v>
      </c>
      <c r="J20" s="42">
        <v>1</v>
      </c>
      <c r="K20" s="41">
        <f t="shared" ca="1" si="9"/>
        <v>2.1303744367781506E-2</v>
      </c>
      <c r="L20" s="41">
        <f t="shared" ca="1" si="10"/>
        <v>8.5469504705670222E-4</v>
      </c>
      <c r="M20" s="41">
        <f t="shared" ca="1" si="11"/>
        <v>-7.9314236162869676E-3</v>
      </c>
      <c r="N20" s="41">
        <f t="shared" si="12"/>
        <v>-0.58331153099709798</v>
      </c>
      <c r="O20" s="38">
        <f t="shared" si="13"/>
        <v>1</v>
      </c>
      <c r="P20" s="41">
        <f t="shared" ca="1" si="43"/>
        <v>-1.2368192885703247E-2</v>
      </c>
      <c r="Q20" s="41">
        <f t="shared" ca="1" si="14"/>
        <v>1.9684921550036666E-5</v>
      </c>
      <c r="R20" s="41">
        <f t="shared" ca="1" si="15"/>
        <v>6.8806412541536836E-4</v>
      </c>
      <c r="T20" t="s">
        <v>87</v>
      </c>
      <c r="U20">
        <v>201904</v>
      </c>
      <c r="V20" s="41">
        <f>VLOOKUP(U20,macro!$A:$C,3,0)</f>
        <v>9.4499999999999993</v>
      </c>
      <c r="W20" s="41">
        <f>VLOOKUP(U20,macro!$F:$H,3,0)</f>
        <v>0.38888888888888884</v>
      </c>
      <c r="X20" s="41">
        <f>VLOOKUP(U20,macro!$N:$P,3,0)</f>
        <v>4.0466500463671014E-2</v>
      </c>
      <c r="Y20" s="41">
        <f ca="1">Delta!F29</f>
        <v>9.968109976910991E-2</v>
      </c>
      <c r="Z20" s="41">
        <f t="shared" si="16"/>
        <v>0.47700008989986387</v>
      </c>
      <c r="AA20" s="41">
        <f t="shared" si="17"/>
        <v>-0.25300536339710505</v>
      </c>
      <c r="AB20" s="41">
        <f t="shared" si="18"/>
        <v>-0.32258204781473993</v>
      </c>
      <c r="AC20" s="42">
        <v>1</v>
      </c>
      <c r="AD20" s="41">
        <f t="shared" ca="1" si="19"/>
        <v>8.2681134104403038E-3</v>
      </c>
      <c r="AE20" s="41">
        <f t="shared" ca="1" si="20"/>
        <v>8.3563340750103157E-3</v>
      </c>
      <c r="AF20" s="41">
        <f t="shared" ca="1" si="21"/>
        <v>9.968109976910991E-2</v>
      </c>
      <c r="AG20" s="41">
        <f t="shared" si="22"/>
        <v>0.47700008989986387</v>
      </c>
      <c r="AH20" s="38">
        <f t="shared" si="23"/>
        <v>1</v>
      </c>
      <c r="AI20" s="41">
        <f t="shared" ca="1" si="44"/>
        <v>-3.2509411513081038E-2</v>
      </c>
      <c r="AJ20" s="41">
        <f t="shared" ca="1" si="24"/>
        <v>1.7474331273047053E-2</v>
      </c>
      <c r="AL20" t="s">
        <v>88</v>
      </c>
      <c r="AM20">
        <v>201904</v>
      </c>
      <c r="AN20" s="41">
        <f>VLOOKUP(AM20,macro!$A:$C,3,0)</f>
        <v>9.4499999999999993</v>
      </c>
      <c r="AO20" s="41">
        <f>VLOOKUP(AM20,macro!$F:$H,3,0)</f>
        <v>0.38888888888888884</v>
      </c>
      <c r="AP20" s="41">
        <f>VLOOKUP(AM20,macro!$N:$P,3,0)</f>
        <v>4.0466500463671014E-2</v>
      </c>
      <c r="AQ20" s="41">
        <f ca="1">Delta!G29</f>
        <v>7.7643998820951408E-3</v>
      </c>
      <c r="AR20" s="41">
        <f t="shared" si="25"/>
        <v>0.53038834996499473</v>
      </c>
      <c r="AS20" s="41">
        <f t="shared" si="26"/>
        <v>-0.17819500369460906</v>
      </c>
      <c r="AT20" s="41">
        <f t="shared" si="27"/>
        <v>-0.30556996239909406</v>
      </c>
      <c r="AU20" s="42">
        <v>1</v>
      </c>
      <c r="AV20" s="41">
        <f t="shared" ca="1" si="28"/>
        <v>-2.3901083325942568E-2</v>
      </c>
      <c r="AW20" s="41">
        <f t="shared" ca="1" si="29"/>
        <v>1.002702826798518E-3</v>
      </c>
      <c r="AX20" s="41">
        <f t="shared" ca="1" si="30"/>
        <v>7.7643998820951408E-3</v>
      </c>
      <c r="AY20" s="41">
        <f t="shared" si="31"/>
        <v>0.53038834996499473</v>
      </c>
      <c r="AZ20" s="38">
        <f t="shared" si="32"/>
        <v>1</v>
      </c>
      <c r="BA20" s="41">
        <f t="shared" ca="1" si="45"/>
        <v>1.0932554568421543E-2</v>
      </c>
      <c r="BB20" s="41">
        <f t="shared" ca="1" si="33"/>
        <v>1.0037204116491944E-5</v>
      </c>
      <c r="BD20" t="s">
        <v>89</v>
      </c>
      <c r="BE20">
        <v>202011</v>
      </c>
      <c r="BF20" s="41">
        <f>VLOOKUP(BE20,macro!$A:$C,3,0)</f>
        <v>6.24</v>
      </c>
      <c r="BG20" s="41">
        <f>VLOOKUP(BE20,macro!$F:$H,3,0)</f>
        <v>-1.0925925925925926</v>
      </c>
      <c r="BH20" s="41">
        <f>VLOOKUP(BE20,macro!$N:$P,3,0)</f>
        <v>4.2175711733879039E-2</v>
      </c>
      <c r="BI20" s="41">
        <f ca="1">Delta!H48</f>
        <v>-0.51747099276050768</v>
      </c>
      <c r="BJ20" s="41">
        <f t="shared" si="34"/>
        <v>0.16959394354422097</v>
      </c>
      <c r="BK20" s="41">
        <f t="shared" si="35"/>
        <v>-1.3612383962557493</v>
      </c>
      <c r="BL20" s="41">
        <f t="shared" si="36"/>
        <v>1.4668243938454435</v>
      </c>
      <c r="BM20" s="42">
        <v>1</v>
      </c>
      <c r="BN20" s="41">
        <f t="shared" ca="1" si="37"/>
        <v>-0.2201116291879727</v>
      </c>
      <c r="BO20" s="41">
        <f t="shared" ca="1" si="38"/>
        <v>8.8422591104263065E-2</v>
      </c>
      <c r="BP20" s="41">
        <f t="shared" ca="1" si="39"/>
        <v>-0.51747099276050768</v>
      </c>
      <c r="BQ20" s="41">
        <f t="shared" si="40"/>
        <v>0.16959394354422097</v>
      </c>
      <c r="BR20" s="38">
        <f t="shared" si="41"/>
        <v>1</v>
      </c>
      <c r="BS20" s="41">
        <f t="shared" ca="1" si="46"/>
        <v>5.9430012162616525E-3</v>
      </c>
      <c r="BT20" s="41">
        <f t="shared" ca="1" si="42"/>
        <v>0.27396220909071356</v>
      </c>
    </row>
    <row r="21" spans="1:72">
      <c r="A21" t="s">
        <v>83</v>
      </c>
      <c r="B21">
        <v>202009</v>
      </c>
      <c r="C21" s="41">
        <f>VLOOKUP(B21,macro!$A:$C,3,0)</f>
        <v>5.97</v>
      </c>
      <c r="D21" s="41">
        <f>VLOOKUP(B21,macro!$F:$H,3,0)</f>
        <v>-0.43333333333333335</v>
      </c>
      <c r="E21" s="41">
        <f>VLOOKUP(B21,macro!$N:$P,3,0)</f>
        <v>3.9528710940154164E-2</v>
      </c>
      <c r="F21" s="41">
        <f ca="1">Delta!B46</f>
        <v>6.6259015392661311E-2</v>
      </c>
      <c r="G21" s="41">
        <f t="shared" si="6"/>
        <v>-0.72901252251400639</v>
      </c>
      <c r="H21" s="41">
        <f t="shared" si="7"/>
        <v>-0.96265043285818808</v>
      </c>
      <c r="I21" s="41">
        <f t="shared" si="8"/>
        <v>-0.47412378167830332</v>
      </c>
      <c r="J21" s="42">
        <v>1</v>
      </c>
      <c r="K21" s="41">
        <f t="shared" ca="1" si="9"/>
        <v>5.3272290039184281E-2</v>
      </c>
      <c r="L21" s="41">
        <f t="shared" ca="1" si="10"/>
        <v>1.6865503540664309E-4</v>
      </c>
      <c r="M21" s="41">
        <f t="shared" ca="1" si="11"/>
        <v>6.6259015392661311E-2</v>
      </c>
      <c r="N21" s="41">
        <f t="shared" si="12"/>
        <v>-0.72901252251400639</v>
      </c>
      <c r="O21" s="38">
        <f t="shared" si="13"/>
        <v>1</v>
      </c>
      <c r="P21" s="41">
        <f t="shared" ca="1" si="43"/>
        <v>-1.5457550580448185E-2</v>
      </c>
      <c r="Q21" s="41">
        <f t="shared" ca="1" si="14"/>
        <v>6.6775971544375578E-3</v>
      </c>
      <c r="R21" s="41">
        <f t="shared" ca="1" si="15"/>
        <v>1.008446068237639E-2</v>
      </c>
      <c r="T21" t="s">
        <v>87</v>
      </c>
      <c r="U21">
        <v>201905</v>
      </c>
      <c r="V21" s="41">
        <f>VLOOKUP(U21,macro!$A:$C,3,0)</f>
        <v>8.33</v>
      </c>
      <c r="W21" s="41">
        <f>VLOOKUP(U21,macro!$F:$H,3,0)</f>
        <v>0.50000000000000011</v>
      </c>
      <c r="X21" s="41">
        <f>VLOOKUP(U21,macro!$N:$P,3,0)</f>
        <v>4.0466500463671014E-2</v>
      </c>
      <c r="Y21" s="41">
        <f ca="1">Delta!F30</f>
        <v>0.21964019850010913</v>
      </c>
      <c r="Z21" s="41">
        <f t="shared" si="16"/>
        <v>7.1658587101800647E-2</v>
      </c>
      <c r="AA21" s="41">
        <f t="shared" si="17"/>
        <v>-0.10284217418212563</v>
      </c>
      <c r="AB21" s="41">
        <f t="shared" si="18"/>
        <v>-0.32258204781473993</v>
      </c>
      <c r="AC21" s="42">
        <v>1</v>
      </c>
      <c r="AD21" s="41">
        <f t="shared" ca="1" si="19"/>
        <v>-3.4225447602991496E-3</v>
      </c>
      <c r="AE21" s="41">
        <f t="shared" ca="1" si="20"/>
        <v>4.9756987430858823E-2</v>
      </c>
      <c r="AF21" s="41">
        <f t="shared" ca="1" si="21"/>
        <v>0.21964019850010913</v>
      </c>
      <c r="AG21" s="41">
        <f t="shared" si="22"/>
        <v>7.1658587101800647E-2</v>
      </c>
      <c r="AH21" s="38">
        <f t="shared" si="23"/>
        <v>1</v>
      </c>
      <c r="AI21" s="41">
        <f t="shared" ca="1" si="44"/>
        <v>-2.6020177314742605E-2</v>
      </c>
      <c r="AJ21" s="41">
        <f t="shared" ca="1" si="24"/>
        <v>6.0349020245494191E-2</v>
      </c>
      <c r="AL21" t="s">
        <v>88</v>
      </c>
      <c r="AM21">
        <v>201905</v>
      </c>
      <c r="AN21" s="41">
        <f>VLOOKUP(AM21,macro!$A:$C,3,0)</f>
        <v>8.33</v>
      </c>
      <c r="AO21" s="41">
        <f>VLOOKUP(AM21,macro!$F:$H,3,0)</f>
        <v>0.50000000000000011</v>
      </c>
      <c r="AP21" s="41">
        <f>VLOOKUP(AM21,macro!$N:$P,3,0)</f>
        <v>4.0466500463671014E-2</v>
      </c>
      <c r="AQ21" s="41">
        <f ca="1">Delta!G30</f>
        <v>-0.18831814629608701</v>
      </c>
      <c r="AR21" s="41">
        <f t="shared" si="25"/>
        <v>0.11804304708548471</v>
      </c>
      <c r="AS21" s="41">
        <f t="shared" si="26"/>
        <v>-2.9545748439959354E-2</v>
      </c>
      <c r="AT21" s="41">
        <f t="shared" si="27"/>
        <v>-0.30556996239909406</v>
      </c>
      <c r="AU21" s="42">
        <v>1</v>
      </c>
      <c r="AV21" s="41">
        <f t="shared" ca="1" si="28"/>
        <v>-3.3814202503256272E-2</v>
      </c>
      <c r="AW21" s="41">
        <f t="shared" ca="1" si="29"/>
        <v>2.3871468647538197E-2</v>
      </c>
      <c r="AX21" s="41">
        <f t="shared" ca="1" si="30"/>
        <v>-0.18831814629608701</v>
      </c>
      <c r="AY21" s="41">
        <f t="shared" si="31"/>
        <v>0.11804304708548471</v>
      </c>
      <c r="AZ21" s="38">
        <f t="shared" si="32"/>
        <v>1</v>
      </c>
      <c r="BA21" s="41">
        <f t="shared" ca="1" si="45"/>
        <v>-9.307845102586183E-3</v>
      </c>
      <c r="BB21" s="41">
        <f t="shared" ca="1" si="33"/>
        <v>3.204468793338789E-2</v>
      </c>
      <c r="BD21" t="s">
        <v>89</v>
      </c>
      <c r="BE21">
        <v>202012</v>
      </c>
      <c r="BF21" s="41">
        <f>VLOOKUP(BE21,macro!$A:$C,3,0)</f>
        <v>6.68</v>
      </c>
      <c r="BG21" s="41">
        <f>VLOOKUP(BE21,macro!$F:$H,3,0)</f>
        <v>-0.96153846153846145</v>
      </c>
      <c r="BH21" s="41">
        <f>VLOOKUP(BE21,macro!$N:$P,3,0)</f>
        <v>4.2175711733879039E-2</v>
      </c>
      <c r="BI21" s="41">
        <f ca="1">Delta!H49</f>
        <v>-0.67241579370041393</v>
      </c>
      <c r="BJ21" s="41">
        <f t="shared" si="34"/>
        <v>0.36924968979025957</v>
      </c>
      <c r="BK21" s="41">
        <f t="shared" si="35"/>
        <v>-1.2356539976450149</v>
      </c>
      <c r="BL21" s="41">
        <f t="shared" si="36"/>
        <v>1.4668243938454435</v>
      </c>
      <c r="BM21" s="42">
        <v>1</v>
      </c>
      <c r="BN21" s="41">
        <f t="shared" ca="1" si="37"/>
        <v>-0.2563893472177089</v>
      </c>
      <c r="BO21" s="41">
        <f t="shared" ca="1" si="38"/>
        <v>0.17307800417302704</v>
      </c>
      <c r="BP21" s="41">
        <f t="shared" ca="1" si="39"/>
        <v>-0.67241579370041393</v>
      </c>
      <c r="BQ21" s="41">
        <f t="shared" si="40"/>
        <v>0.36924968979025957</v>
      </c>
      <c r="BR21" s="38">
        <f t="shared" si="41"/>
        <v>1</v>
      </c>
      <c r="BS21" s="41">
        <f t="shared" ca="1" si="46"/>
        <v>8.1589419277595492E-3</v>
      </c>
      <c r="BT21" s="41">
        <f t="shared" ca="1" si="42"/>
        <v>0.46318197077535828</v>
      </c>
    </row>
    <row r="22" spans="1:72">
      <c r="A22" t="s">
        <v>83</v>
      </c>
      <c r="B22">
        <v>202010</v>
      </c>
      <c r="C22" s="41">
        <f>VLOOKUP(B22,macro!$A:$C,3,0)</f>
        <v>6.07</v>
      </c>
      <c r="D22" s="41">
        <f>VLOOKUP(B22,macro!$F:$H,3,0)</f>
        <v>-0.86842105263157898</v>
      </c>
      <c r="E22" s="41">
        <f>VLOOKUP(B22,macro!$N:$P,3,0)</f>
        <v>4.2175711733879039E-2</v>
      </c>
      <c r="F22" s="41">
        <f ca="1">Delta!B47</f>
        <v>0.12119094338794925</v>
      </c>
      <c r="G22" s="41">
        <f t="shared" si="6"/>
        <v>-0.69258727463477909</v>
      </c>
      <c r="H22" s="41">
        <f t="shared" si="7"/>
        <v>-1.5031952482369171</v>
      </c>
      <c r="I22" s="41">
        <f t="shared" si="8"/>
        <v>-0.41178385816327201</v>
      </c>
      <c r="J22" s="42">
        <v>1</v>
      </c>
      <c r="K22" s="41">
        <f t="shared" ca="1" si="9"/>
        <v>0.10395867009224098</v>
      </c>
      <c r="L22" s="41">
        <f t="shared" ca="1" si="10"/>
        <v>2.9695124293798033E-4</v>
      </c>
      <c r="M22" s="41">
        <f t="shared" ca="1" si="11"/>
        <v>0.12119094338794925</v>
      </c>
      <c r="N22" s="41">
        <f t="shared" si="12"/>
        <v>-0.69258727463477909</v>
      </c>
      <c r="O22" s="38">
        <f t="shared" si="13"/>
        <v>1</v>
      </c>
      <c r="P22" s="41">
        <f t="shared" ca="1" si="43"/>
        <v>-1.4685211156761946E-2</v>
      </c>
      <c r="Q22" s="41">
        <f t="shared" ca="1" si="14"/>
        <v>1.8462329373858239E-2</v>
      </c>
      <c r="R22" s="41">
        <f t="shared" ca="1" si="15"/>
        <v>2.4134661321787501E-2</v>
      </c>
      <c r="T22" t="s">
        <v>87</v>
      </c>
      <c r="U22">
        <v>201906</v>
      </c>
      <c r="V22" s="41">
        <f>VLOOKUP(U22,macro!$A:$C,3,0)</f>
        <v>8.43</v>
      </c>
      <c r="W22" s="41">
        <f>VLOOKUP(U22,macro!$F:$H,3,0)</f>
        <v>0.42105263157894751</v>
      </c>
      <c r="X22" s="41">
        <f>VLOOKUP(U22,macro!$N:$P,3,0)</f>
        <v>4.0466500463671014E-2</v>
      </c>
      <c r="Y22" s="41">
        <f ca="1">Delta!F31</f>
        <v>1.7614223397636589E-2</v>
      </c>
      <c r="Z22" s="41">
        <f t="shared" si="16"/>
        <v>0.10784979270877047</v>
      </c>
      <c r="AA22" s="41">
        <f t="shared" si="17"/>
        <v>-0.20953707178224237</v>
      </c>
      <c r="AB22" s="41">
        <f t="shared" si="18"/>
        <v>-0.32258204781473993</v>
      </c>
      <c r="AC22" s="42">
        <v>1</v>
      </c>
      <c r="AD22" s="41">
        <f t="shared" ca="1" si="19"/>
        <v>-1.4858707204535825E-3</v>
      </c>
      <c r="AE22" s="41">
        <f t="shared" ca="1" si="20"/>
        <v>3.6481359531990277E-4</v>
      </c>
      <c r="AF22" s="41">
        <f t="shared" ca="1" si="21"/>
        <v>1.7614223397636589E-2</v>
      </c>
      <c r="AG22" s="41">
        <f t="shared" si="22"/>
        <v>0.10784979270877047</v>
      </c>
      <c r="AH22" s="38">
        <f t="shared" si="23"/>
        <v>1</v>
      </c>
      <c r="AI22" s="41">
        <f t="shared" ca="1" si="44"/>
        <v>-2.6599573225308537E-2</v>
      </c>
      <c r="AJ22" s="41">
        <f t="shared" ca="1" si="24"/>
        <v>1.9548598118151539E-3</v>
      </c>
      <c r="AL22" t="s">
        <v>88</v>
      </c>
      <c r="AM22">
        <v>201906</v>
      </c>
      <c r="AN22" s="41">
        <f>VLOOKUP(AM22,macro!$A:$C,3,0)</f>
        <v>8.43</v>
      </c>
      <c r="AO22" s="41">
        <f>VLOOKUP(AM22,macro!$F:$H,3,0)</f>
        <v>0.42105263157894751</v>
      </c>
      <c r="AP22" s="41">
        <f>VLOOKUP(AM22,macro!$N:$P,3,0)</f>
        <v>4.0466500463671014E-2</v>
      </c>
      <c r="AQ22" s="41">
        <f ca="1">Delta!G31</f>
        <v>-4.1078310193027816E-2</v>
      </c>
      <c r="AR22" s="41">
        <f t="shared" si="25"/>
        <v>0.15485959198544086</v>
      </c>
      <c r="AS22" s="41">
        <f t="shared" si="26"/>
        <v>-0.13516495612089446</v>
      </c>
      <c r="AT22" s="41">
        <f t="shared" si="27"/>
        <v>-0.30556996239909406</v>
      </c>
      <c r="AU22" s="42">
        <v>1</v>
      </c>
      <c r="AV22" s="41">
        <f t="shared" ca="1" si="28"/>
        <v>-2.7042579932641267E-2</v>
      </c>
      <c r="AW22" s="41">
        <f t="shared" ca="1" si="29"/>
        <v>1.9700172394233065E-4</v>
      </c>
      <c r="AX22" s="41">
        <f t="shared" ca="1" si="30"/>
        <v>-4.1078310193027816E-2</v>
      </c>
      <c r="AY22" s="41">
        <f t="shared" si="31"/>
        <v>0.15485959198544086</v>
      </c>
      <c r="AZ22" s="38">
        <f t="shared" si="32"/>
        <v>1</v>
      </c>
      <c r="BA22" s="41">
        <f t="shared" ca="1" si="45"/>
        <v>-7.5006665605319269E-3</v>
      </c>
      <c r="BB22" s="41">
        <f t="shared" ca="1" si="33"/>
        <v>1.1274581519108914E-3</v>
      </c>
      <c r="BF22" s="41"/>
      <c r="BG22" s="41"/>
      <c r="BH22" s="41"/>
      <c r="BM22" s="42"/>
      <c r="BN22" s="41"/>
      <c r="BO22" s="41"/>
      <c r="BP22" s="41"/>
      <c r="BQ22" s="41"/>
      <c r="BR22" s="38"/>
      <c r="BS22" s="41"/>
      <c r="BT22" s="41"/>
    </row>
    <row r="23" spans="1:72">
      <c r="A23" t="s">
        <v>83</v>
      </c>
      <c r="B23">
        <v>202011</v>
      </c>
      <c r="C23" s="41">
        <f>VLOOKUP(B23,macro!$A:$C,3,0)</f>
        <v>6.24</v>
      </c>
      <c r="D23" s="41">
        <f>VLOOKUP(B23,macro!$F:$H,3,0)</f>
        <v>-1.0925925925925926</v>
      </c>
      <c r="E23" s="41">
        <f>VLOOKUP(B23,macro!$N:$P,3,0)</f>
        <v>4.2175711733879039E-2</v>
      </c>
      <c r="F23" s="41">
        <f ca="1">Delta!B48</f>
        <v>6.4463854301819917E-2</v>
      </c>
      <c r="G23" s="41">
        <f t="shared" si="6"/>
        <v>-0.63066435324009318</v>
      </c>
      <c r="H23" s="41">
        <f t="shared" si="7"/>
        <v>-1.7817017615368895</v>
      </c>
      <c r="I23" s="41">
        <f t="shared" si="8"/>
        <v>-0.41178385816327201</v>
      </c>
      <c r="J23" s="42">
        <v>1</v>
      </c>
      <c r="K23" s="41">
        <f t="shared" ca="1" si="9"/>
        <v>0.13119376034529123</v>
      </c>
      <c r="L23" s="41">
        <f t="shared" ca="1" si="10"/>
        <v>4.4528803605705094E-3</v>
      </c>
      <c r="M23" s="41">
        <f t="shared" ca="1" si="11"/>
        <v>6.4463854301819917E-2</v>
      </c>
      <c r="N23" s="41">
        <f t="shared" si="12"/>
        <v>-0.63066435324009318</v>
      </c>
      <c r="O23" s="38">
        <f t="shared" si="13"/>
        <v>1</v>
      </c>
      <c r="P23" s="41">
        <f t="shared" ca="1" si="43"/>
        <v>-1.337223413649535E-2</v>
      </c>
      <c r="Q23" s="41">
        <f t="shared" ca="1" si="14"/>
        <v>6.0584566633772362E-3</v>
      </c>
      <c r="R23" s="41">
        <f t="shared" ca="1" si="15"/>
        <v>9.7271380502874059E-3</v>
      </c>
      <c r="T23" t="s">
        <v>87</v>
      </c>
      <c r="U23">
        <v>201907</v>
      </c>
      <c r="V23" s="41">
        <f>VLOOKUP(U23,macro!$A:$C,3,0)</f>
        <v>8.51</v>
      </c>
      <c r="W23" s="41">
        <f>VLOOKUP(U23,macro!$F:$H,3,0)</f>
        <v>0.3333333333333332</v>
      </c>
      <c r="X23" s="41">
        <f>VLOOKUP(U23,macro!$N:$P,3,0)</f>
        <v>3.6994689366119528E-2</v>
      </c>
      <c r="Y23" s="41">
        <f ca="1">Delta!F32</f>
        <v>5.0045587444650774E-3</v>
      </c>
      <c r="Z23" s="41">
        <f t="shared" si="16"/>
        <v>0.13680275719434648</v>
      </c>
      <c r="AA23" s="41">
        <f t="shared" si="17"/>
        <v>-0.32808695800459475</v>
      </c>
      <c r="AB23" s="41">
        <f t="shared" si="18"/>
        <v>-0.63603286702133488</v>
      </c>
      <c r="AC23" s="42">
        <v>1</v>
      </c>
      <c r="AD23" s="41">
        <f t="shared" ca="1" si="19"/>
        <v>1.8506608850591483E-2</v>
      </c>
      <c r="AE23" s="41">
        <f t="shared" ca="1" si="20"/>
        <v>1.823053570683481E-4</v>
      </c>
      <c r="AF23" s="41">
        <f t="shared" ca="1" si="21"/>
        <v>5.0045587444650774E-3</v>
      </c>
      <c r="AG23" s="41">
        <f t="shared" si="22"/>
        <v>0.13680275719434648</v>
      </c>
      <c r="AH23" s="38">
        <f t="shared" si="23"/>
        <v>1</v>
      </c>
      <c r="AI23" s="41">
        <f t="shared" ca="1" si="44"/>
        <v>-2.7063089953761284E-2</v>
      </c>
      <c r="AJ23" s="41">
        <f t="shared" ca="1" si="24"/>
        <v>1.0283340930328589E-3</v>
      </c>
      <c r="AL23" t="s">
        <v>88</v>
      </c>
      <c r="AM23">
        <v>201907</v>
      </c>
      <c r="AN23" s="41">
        <f>VLOOKUP(AM23,macro!$A:$C,3,0)</f>
        <v>8.51</v>
      </c>
      <c r="AO23" s="41">
        <f>VLOOKUP(AM23,macro!$F:$H,3,0)</f>
        <v>0.3333333333333332</v>
      </c>
      <c r="AP23" s="41">
        <f>VLOOKUP(AM23,macro!$N:$P,3,0)</f>
        <v>3.6994689366119528E-2</v>
      </c>
      <c r="AQ23" s="41">
        <f ca="1">Delta!G32</f>
        <v>-3.7956174921584688E-3</v>
      </c>
      <c r="AR23" s="41">
        <f t="shared" si="25"/>
        <v>0.1843128279054059</v>
      </c>
      <c r="AS23" s="41">
        <f t="shared" si="26"/>
        <v>-0.25251963132193389</v>
      </c>
      <c r="AT23" s="41">
        <f t="shared" si="27"/>
        <v>-0.62792549995319802</v>
      </c>
      <c r="AU23" s="42">
        <v>1</v>
      </c>
      <c r="AV23" s="41">
        <f t="shared" ca="1" si="28"/>
        <v>-4.1389684977800059E-2</v>
      </c>
      <c r="AW23" s="41">
        <f t="shared" ca="1" si="29"/>
        <v>1.4133139101149743E-3</v>
      </c>
      <c r="AX23" s="41">
        <f t="shared" ca="1" si="30"/>
        <v>-3.7956174921584688E-3</v>
      </c>
      <c r="AY23" s="41">
        <f t="shared" si="31"/>
        <v>0.1843128279054059</v>
      </c>
      <c r="AZ23" s="38">
        <f t="shared" si="32"/>
        <v>1</v>
      </c>
      <c r="BA23" s="41">
        <f t="shared" ca="1" si="45"/>
        <v>-6.0549237268885166E-3</v>
      </c>
      <c r="BB23" s="41">
        <f t="shared" ca="1" si="33"/>
        <v>5.1044646622900664E-6</v>
      </c>
      <c r="BF23" s="41"/>
      <c r="BG23" s="41"/>
      <c r="BH23" s="41"/>
      <c r="BM23" s="42"/>
      <c r="BN23" s="41"/>
      <c r="BO23" s="41"/>
      <c r="BP23" s="41"/>
      <c r="BQ23" s="41"/>
      <c r="BR23" s="38"/>
      <c r="BS23" s="41"/>
      <c r="BT23" s="41"/>
    </row>
    <row r="24" spans="1:72">
      <c r="A24" t="s">
        <v>83</v>
      </c>
      <c r="B24">
        <v>202012</v>
      </c>
      <c r="C24" s="41">
        <f>VLOOKUP(B24,macro!$A:$C,3,0)</f>
        <v>6.68</v>
      </c>
      <c r="D24" s="41">
        <f>VLOOKUP(B24,macro!$F:$H,3,0)</f>
        <v>-0.96153846153846145</v>
      </c>
      <c r="E24" s="41">
        <f>VLOOKUP(B24,macro!$N:$P,3,0)</f>
        <v>4.2175711733879039E-2</v>
      </c>
      <c r="F24" s="41">
        <f ca="1">Delta!B49</f>
        <v>9.8769628917363406E-2</v>
      </c>
      <c r="G24" s="41">
        <f t="shared" si="6"/>
        <v>-0.47039326257149422</v>
      </c>
      <c r="H24" s="41">
        <f t="shared" si="7"/>
        <v>-1.6188825691461364</v>
      </c>
      <c r="I24" s="41">
        <f t="shared" si="8"/>
        <v>-0.41178385816327201</v>
      </c>
      <c r="J24" s="42">
        <v>1</v>
      </c>
      <c r="K24" s="41">
        <f t="shared" ca="1" si="9"/>
        <v>0.1181604873507494</v>
      </c>
      <c r="L24" s="41">
        <f t="shared" ca="1" si="10"/>
        <v>3.7600539078361662E-4</v>
      </c>
      <c r="M24" s="41">
        <f t="shared" ca="1" si="11"/>
        <v>9.8769628917363406E-2</v>
      </c>
      <c r="N24" s="41">
        <f t="shared" si="12"/>
        <v>-0.47039326257149422</v>
      </c>
      <c r="O24" s="38">
        <f t="shared" si="13"/>
        <v>1</v>
      </c>
      <c r="P24" s="41">
        <f t="shared" ca="1" si="43"/>
        <v>-9.9739406722759247E-3</v>
      </c>
      <c r="Q24" s="41">
        <f t="shared" ca="1" si="14"/>
        <v>1.1825163927096732E-2</v>
      </c>
      <c r="R24" s="41">
        <f t="shared" ca="1" si="15"/>
        <v>1.7670924329177509E-2</v>
      </c>
      <c r="T24" t="s">
        <v>87</v>
      </c>
      <c r="U24">
        <v>201908</v>
      </c>
      <c r="V24" s="41">
        <f>VLOOKUP(U24,macro!$A:$C,3,0)</f>
        <v>7.83</v>
      </c>
      <c r="W24" s="41">
        <f>VLOOKUP(U24,macro!$F:$H,3,0)</f>
        <v>0.21739130434782611</v>
      </c>
      <c r="X24" s="41">
        <f>VLOOKUP(U24,macro!$N:$P,3,0)</f>
        <v>3.6994689366119528E-2</v>
      </c>
      <c r="Y24" s="41">
        <f ca="1">Delta!F33</f>
        <v>5.2507127012852872E-2</v>
      </c>
      <c r="Z24" s="41">
        <f t="shared" si="16"/>
        <v>-0.10929744093304912</v>
      </c>
      <c r="AA24" s="41">
        <f t="shared" si="17"/>
        <v>-0.48477898153326848</v>
      </c>
      <c r="AB24" s="41">
        <f t="shared" si="18"/>
        <v>-0.63603286702133488</v>
      </c>
      <c r="AC24" s="42">
        <v>1</v>
      </c>
      <c r="AD24" s="41">
        <f t="shared" ca="1" si="19"/>
        <v>1.3781030492881801E-2</v>
      </c>
      <c r="AE24" s="41">
        <f t="shared" ca="1" si="20"/>
        <v>1.4997105516741153E-3</v>
      </c>
      <c r="AF24" s="41">
        <f t="shared" ca="1" si="21"/>
        <v>5.2507127012852872E-2</v>
      </c>
      <c r="AG24" s="41">
        <f t="shared" si="22"/>
        <v>-0.10929744093304912</v>
      </c>
      <c r="AH24" s="38">
        <f t="shared" si="23"/>
        <v>1</v>
      </c>
      <c r="AI24" s="41">
        <f t="shared" ca="1" si="44"/>
        <v>-2.3123197761912948E-2</v>
      </c>
      <c r="AJ24" s="41">
        <f t="shared" ca="1" si="24"/>
        <v>5.7199460255365564E-3</v>
      </c>
      <c r="AL24" t="s">
        <v>88</v>
      </c>
      <c r="AM24">
        <v>201908</v>
      </c>
      <c r="AN24" s="41">
        <f>VLOOKUP(AM24,macro!$A:$C,3,0)</f>
        <v>7.83</v>
      </c>
      <c r="AO24" s="41">
        <f>VLOOKUP(AM24,macro!$F:$H,3,0)</f>
        <v>0.21739130434782611</v>
      </c>
      <c r="AP24" s="41">
        <f>VLOOKUP(AM24,macro!$N:$P,3,0)</f>
        <v>3.6994689366119528E-2</v>
      </c>
      <c r="AQ24" s="41">
        <f ca="1">Delta!G33</f>
        <v>-0.13894708866730646</v>
      </c>
      <c r="AR24" s="41">
        <f t="shared" si="25"/>
        <v>-6.6039677414296671E-2</v>
      </c>
      <c r="AS24" s="41">
        <f t="shared" si="26"/>
        <v>-0.40763189767461144</v>
      </c>
      <c r="AT24" s="41">
        <f t="shared" si="27"/>
        <v>-0.62792549995319802</v>
      </c>
      <c r="AU24" s="42">
        <v>1</v>
      </c>
      <c r="AV24" s="41">
        <f t="shared" ca="1" si="28"/>
        <v>-3.1768017462293463E-2</v>
      </c>
      <c r="AW24" s="41">
        <f t="shared" ca="1" si="29"/>
        <v>1.1487353304369246E-2</v>
      </c>
      <c r="AX24" s="41">
        <f t="shared" ca="1" si="30"/>
        <v>-0.13894708866730646</v>
      </c>
      <c r="AY24" s="41">
        <f t="shared" si="31"/>
        <v>-6.6039677414296671E-2</v>
      </c>
      <c r="AZ24" s="38">
        <f t="shared" si="32"/>
        <v>1</v>
      </c>
      <c r="BA24" s="41">
        <f t="shared" ca="1" si="45"/>
        <v>-1.8343737812857495E-2</v>
      </c>
      <c r="BB24" s="41">
        <f t="shared" ca="1" si="33"/>
        <v>1.4545168237321313E-2</v>
      </c>
      <c r="BF24" s="41"/>
      <c r="BG24" s="41"/>
      <c r="BH24" s="41"/>
      <c r="BM24" s="42"/>
      <c r="BN24" s="41"/>
      <c r="BO24" s="41"/>
      <c r="BP24" s="41"/>
      <c r="BQ24" s="41"/>
      <c r="BR24" s="38"/>
      <c r="BS24" s="41"/>
      <c r="BT24" s="41"/>
    </row>
    <row r="25" spans="1:72">
      <c r="A25" t="s">
        <v>86</v>
      </c>
      <c r="B25">
        <v>201701</v>
      </c>
      <c r="C25" s="41">
        <f>VLOOKUP(B25,macro!$A:$C,3,0)</f>
        <v>10.535</v>
      </c>
      <c r="D25" s="41">
        <f>VLOOKUP(B25,macro!$F:$H,3,0)</f>
        <v>0.38888888888888884</v>
      </c>
      <c r="E25" s="41">
        <f>VLOOKUP(B25,macro!$N:$P,3,0)</f>
        <v>0.18447576611324892</v>
      </c>
      <c r="F25" s="41">
        <f ca="1">Delta!E2</f>
        <v>-2.5604687328525066E-2</v>
      </c>
      <c r="G25" s="41">
        <f t="shared" si="6"/>
        <v>0.93380004317270948</v>
      </c>
      <c r="H25" s="41">
        <f t="shared" si="7"/>
        <v>5.8863022010753975E-2</v>
      </c>
      <c r="I25" s="41">
        <f t="shared" si="8"/>
        <v>2.9395466466196267</v>
      </c>
      <c r="J25" s="42">
        <v>1</v>
      </c>
      <c r="K25" s="41">
        <f t="shared" ref="K25:K66" ca="1" si="47">SUMPRODUCT(G25:J25,G$4:J$4)</f>
        <v>-7.0407683333934337E-2</v>
      </c>
      <c r="L25" s="41">
        <f t="shared" ref="L25:L43" ca="1" si="48">(F25-K25)^2</f>
        <v>2.0073084510607189E-3</v>
      </c>
      <c r="M25" s="41">
        <f t="shared" ca="1" si="11"/>
        <v>-2.5604687328525066E-2</v>
      </c>
      <c r="N25" s="41">
        <f t="shared" si="12"/>
        <v>0.93380004317270948</v>
      </c>
      <c r="O25" s="38">
        <f t="shared" si="13"/>
        <v>1</v>
      </c>
      <c r="P25" s="41">
        <f t="shared" ca="1" si="43"/>
        <v>1.9799744110828403E-2</v>
      </c>
      <c r="Q25" s="41">
        <f t="shared" ca="1" si="14"/>
        <v>2.0615623943309493E-3</v>
      </c>
      <c r="R25" s="41">
        <f t="shared" ca="1" si="15"/>
        <v>7.3234447267768473E-5</v>
      </c>
      <c r="T25" t="s">
        <v>87</v>
      </c>
      <c r="U25">
        <v>201909</v>
      </c>
      <c r="V25" s="41">
        <f>VLOOKUP(U25,macro!$A:$C,3,0)</f>
        <v>7.74</v>
      </c>
      <c r="W25" s="41">
        <f>VLOOKUP(U25,macro!$F:$H,3,0)</f>
        <v>0.2</v>
      </c>
      <c r="X25" s="41">
        <f>VLOOKUP(U25,macro!$N:$P,3,0)</f>
        <v>3.6994689366119528E-2</v>
      </c>
      <c r="Y25" s="41">
        <f ca="1">Delta!F34</f>
        <v>-1.5402741988334257E-2</v>
      </c>
      <c r="Z25" s="41">
        <f t="shared" si="16"/>
        <v>-0.14186952597932204</v>
      </c>
      <c r="AA25" s="41">
        <f t="shared" si="17"/>
        <v>-0.50828278506256963</v>
      </c>
      <c r="AB25" s="41">
        <f t="shared" si="18"/>
        <v>-0.63603286702133488</v>
      </c>
      <c r="AC25" s="42">
        <v>1</v>
      </c>
      <c r="AD25" s="41">
        <f t="shared" ca="1" si="19"/>
        <v>1.3182051904321795E-2</v>
      </c>
      <c r="AE25" s="41">
        <f t="shared" ca="1" si="20"/>
        <v>8.1709044188562664E-4</v>
      </c>
      <c r="AF25" s="41">
        <f t="shared" ca="1" si="21"/>
        <v>-1.5402741988334257E-2</v>
      </c>
      <c r="AG25" s="41">
        <f t="shared" si="22"/>
        <v>-0.14186952597932204</v>
      </c>
      <c r="AH25" s="38">
        <f t="shared" si="23"/>
        <v>1</v>
      </c>
      <c r="AI25" s="41">
        <f t="shared" ca="1" si="44"/>
        <v>-2.2601741442403608E-2</v>
      </c>
      <c r="AJ25" s="41">
        <f t="shared" ca="1" si="24"/>
        <v>5.1825593139690812E-5</v>
      </c>
      <c r="AL25" t="s">
        <v>88</v>
      </c>
      <c r="AM25">
        <v>201909</v>
      </c>
      <c r="AN25" s="41">
        <f>VLOOKUP(AM25,macro!$A:$C,3,0)</f>
        <v>7.74</v>
      </c>
      <c r="AO25" s="41">
        <f>VLOOKUP(AM25,macro!$F:$H,3,0)</f>
        <v>0.2</v>
      </c>
      <c r="AP25" s="41">
        <f>VLOOKUP(AM25,macro!$N:$P,3,0)</f>
        <v>3.6994689366119528E-2</v>
      </c>
      <c r="AQ25" s="41">
        <f ca="1">Delta!G34</f>
        <v>-4.0502184670469718E-2</v>
      </c>
      <c r="AR25" s="41">
        <f t="shared" si="25"/>
        <v>-9.9174567824257279E-2</v>
      </c>
      <c r="AS25" s="41">
        <f t="shared" si="26"/>
        <v>-0.43089873762751313</v>
      </c>
      <c r="AT25" s="41">
        <f t="shared" si="27"/>
        <v>-0.62792549995319802</v>
      </c>
      <c r="AU25" s="42">
        <v>1</v>
      </c>
      <c r="AV25" s="41">
        <f t="shared" ca="1" si="28"/>
        <v>-3.0320077822060924E-2</v>
      </c>
      <c r="AW25" s="41">
        <f t="shared" ca="1" si="29"/>
        <v>1.0367529987241328E-4</v>
      </c>
      <c r="AX25" s="41">
        <f t="shared" ca="1" si="30"/>
        <v>-4.0502184670469718E-2</v>
      </c>
      <c r="AY25" s="41">
        <f t="shared" si="31"/>
        <v>-9.9174567824257279E-2</v>
      </c>
      <c r="AZ25" s="38">
        <f t="shared" si="32"/>
        <v>1</v>
      </c>
      <c r="BA25" s="41">
        <f t="shared" ca="1" si="45"/>
        <v>-1.9970198500706332E-2</v>
      </c>
      <c r="BB25" s="41">
        <f t="shared" ca="1" si="33"/>
        <v>4.2156245607535495E-4</v>
      </c>
      <c r="BF25" s="41"/>
      <c r="BG25" s="41"/>
      <c r="BH25" s="41"/>
      <c r="BM25" s="42"/>
      <c r="BN25" s="41"/>
      <c r="BO25" s="41"/>
      <c r="BP25" s="41"/>
      <c r="BQ25" s="41"/>
      <c r="BR25" s="38"/>
      <c r="BS25" s="41"/>
      <c r="BT25" s="41"/>
    </row>
    <row r="26" spans="1:72">
      <c r="A26" t="s">
        <v>86</v>
      </c>
      <c r="B26">
        <v>201702</v>
      </c>
      <c r="C26" s="41">
        <f>VLOOKUP(B26,macro!$A:$C,3,0)</f>
        <v>11.91</v>
      </c>
      <c r="D26" s="41">
        <f>VLOOKUP(B26,macro!$F:$H,3,0)</f>
        <v>-0.65217391304347816</v>
      </c>
      <c r="E26" s="41">
        <f>VLOOKUP(B26,macro!$N:$P,3,0)</f>
        <v>0.18447576611324892</v>
      </c>
      <c r="F26" s="41">
        <f ca="1">Delta!E3</f>
        <v>7.973741551891507E-2</v>
      </c>
      <c r="G26" s="41">
        <f t="shared" si="6"/>
        <v>1.4346472015120817</v>
      </c>
      <c r="H26" s="41">
        <f t="shared" si="7"/>
        <v>-1.2345338612104977</v>
      </c>
      <c r="I26" s="41">
        <f t="shared" si="8"/>
        <v>2.9395466466196267</v>
      </c>
      <c r="J26" s="42">
        <v>1</v>
      </c>
      <c r="K26" s="41">
        <f t="shared" ca="1" si="47"/>
        <v>5.9209136954534683E-2</v>
      </c>
      <c r="L26" s="41">
        <f t="shared" ca="1" si="48"/>
        <v>4.2141022081679925E-4</v>
      </c>
      <c r="M26" s="41">
        <f t="shared" ca="1" si="11"/>
        <v>7.973741551891507E-2</v>
      </c>
      <c r="N26" s="41">
        <f t="shared" si="12"/>
        <v>1.4346472015120817</v>
      </c>
      <c r="O26" s="38">
        <f t="shared" si="13"/>
        <v>1</v>
      </c>
      <c r="P26" s="41">
        <f t="shared" ca="1" si="43"/>
        <v>3.041941118651412E-2</v>
      </c>
      <c r="Q26" s="41">
        <f t="shared" ca="1" si="14"/>
        <v>2.4322655513307192E-3</v>
      </c>
      <c r="R26" s="41">
        <f t="shared" ca="1" si="15"/>
        <v>1.2973167989886731E-2</v>
      </c>
      <c r="T26" t="s">
        <v>87</v>
      </c>
      <c r="U26">
        <v>201910</v>
      </c>
      <c r="V26" s="41">
        <f>VLOOKUP(U26,macro!$A:$C,3,0)</f>
        <v>8.35</v>
      </c>
      <c r="W26" s="41">
        <f>VLOOKUP(U26,macro!$F:$H,3,0)</f>
        <v>0.51999999999999991</v>
      </c>
      <c r="X26" s="41">
        <f>VLOOKUP(U26,macro!$N:$P,3,0)</f>
        <v>3.2522885513515155E-2</v>
      </c>
      <c r="Y26" s="41">
        <f ca="1">Delta!F35</f>
        <v>7.3578666707483656E-2</v>
      </c>
      <c r="Z26" s="41">
        <f t="shared" si="16"/>
        <v>7.8896828223194493E-2</v>
      </c>
      <c r="AA26" s="41">
        <f t="shared" si="17"/>
        <v>-7.5812800123429641E-2</v>
      </c>
      <c r="AB26" s="41">
        <f t="shared" si="18"/>
        <v>-1.039767558093265</v>
      </c>
      <c r="AC26" s="42">
        <v>1</v>
      </c>
      <c r="AD26" s="41">
        <f t="shared" ca="1" si="19"/>
        <v>3.7973431054203075E-2</v>
      </c>
      <c r="AE26" s="41">
        <f t="shared" ca="1" si="20"/>
        <v>1.2677328059256428E-3</v>
      </c>
      <c r="AF26" s="41">
        <f t="shared" ca="1" si="21"/>
        <v>7.3578666707483656E-2</v>
      </c>
      <c r="AG26" s="41">
        <f t="shared" si="22"/>
        <v>7.8896828223194493E-2</v>
      </c>
      <c r="AH26" s="38">
        <f t="shared" si="23"/>
        <v>1</v>
      </c>
      <c r="AI26" s="41">
        <f t="shared" ca="1" si="44"/>
        <v>-2.613605649685579E-2</v>
      </c>
      <c r="AJ26" s="41">
        <f t="shared" ca="1" si="24"/>
        <v>9.9430260237180299E-3</v>
      </c>
      <c r="AL26" t="s">
        <v>88</v>
      </c>
      <c r="AM26">
        <v>201910</v>
      </c>
      <c r="AN26" s="41">
        <f>VLOOKUP(AM26,macro!$A:$C,3,0)</f>
        <v>8.35</v>
      </c>
      <c r="AO26" s="41">
        <f>VLOOKUP(AM26,macro!$F:$H,3,0)</f>
        <v>0.51999999999999991</v>
      </c>
      <c r="AP26" s="41">
        <f>VLOOKUP(AM26,macro!$N:$P,3,0)</f>
        <v>3.2522885513515155E-2</v>
      </c>
      <c r="AQ26" s="41">
        <f ca="1">Delta!G35</f>
        <v>-0.16267338055086111</v>
      </c>
      <c r="AR26" s="41">
        <f t="shared" si="25"/>
        <v>0.12540635606547582</v>
      </c>
      <c r="AS26" s="41">
        <f t="shared" si="26"/>
        <v>-2.7888824941227162E-3</v>
      </c>
      <c r="AT26" s="41">
        <f t="shared" si="27"/>
        <v>-1.043129753364171</v>
      </c>
      <c r="AU26" s="42">
        <v>1</v>
      </c>
      <c r="AV26" s="41">
        <f t="shared" ca="1" si="28"/>
        <v>-8.5525992381712296E-2</v>
      </c>
      <c r="AW26" s="41">
        <f t="shared" ca="1" si="29"/>
        <v>5.9517195013213233E-3</v>
      </c>
      <c r="AX26" s="41">
        <f t="shared" ca="1" si="30"/>
        <v>-0.16267338055086111</v>
      </c>
      <c r="AY26" s="41">
        <f t="shared" si="31"/>
        <v>0.12540635606547582</v>
      </c>
      <c r="AZ26" s="38">
        <f t="shared" si="32"/>
        <v>1</v>
      </c>
      <c r="BA26" s="41">
        <f t="shared" ca="1" si="45"/>
        <v>-8.9464093941753371E-3</v>
      </c>
      <c r="BB26" s="41">
        <f t="shared" ca="1" si="33"/>
        <v>2.3631981661008498E-2</v>
      </c>
      <c r="BF26" s="41"/>
      <c r="BG26" s="41"/>
      <c r="BH26" s="41"/>
      <c r="BM26" s="42"/>
      <c r="BN26" s="41"/>
      <c r="BO26" s="41"/>
      <c r="BP26" s="41"/>
      <c r="BQ26" s="41"/>
      <c r="BR26" s="38"/>
      <c r="BS26" s="41"/>
      <c r="BT26" s="41"/>
    </row>
    <row r="27" spans="1:72">
      <c r="A27" t="s">
        <v>86</v>
      </c>
      <c r="B27">
        <v>201703</v>
      </c>
      <c r="C27" s="41">
        <f>VLOOKUP(B27,macro!$A:$C,3,0)</f>
        <v>11.44</v>
      </c>
      <c r="D27" s="41">
        <f>VLOOKUP(B27,macro!$F:$H,3,0)</f>
        <v>-0.60869565217391308</v>
      </c>
      <c r="E27" s="41">
        <f>VLOOKUP(B27,macro!$N:$P,3,0)</f>
        <v>0.18447576611324892</v>
      </c>
      <c r="F27" s="41">
        <f ca="1">Delta!E4</f>
        <v>0.22307288212407458</v>
      </c>
      <c r="G27" s="41">
        <f t="shared" si="6"/>
        <v>1.2634485364797141</v>
      </c>
      <c r="H27" s="41">
        <f t="shared" si="7"/>
        <v>-1.1805172860411646</v>
      </c>
      <c r="I27" s="41">
        <f t="shared" si="8"/>
        <v>2.9395466466196267</v>
      </c>
      <c r="J27" s="42">
        <v>1</v>
      </c>
      <c r="K27" s="41">
        <f t="shared" ca="1" si="47"/>
        <v>5.1586277226555247E-2</v>
      </c>
      <c r="L27" s="41">
        <f t="shared" ca="1" si="48"/>
        <v>2.9407655659277897E-2</v>
      </c>
      <c r="M27" s="41">
        <f t="shared" ca="1" si="11"/>
        <v>0.22307288212407458</v>
      </c>
      <c r="N27" s="41">
        <f t="shared" si="12"/>
        <v>1.2634485364797141</v>
      </c>
      <c r="O27" s="38">
        <f t="shared" si="13"/>
        <v>1</v>
      </c>
      <c r="P27" s="41">
        <f t="shared" ca="1" si="43"/>
        <v>2.6789415895188812E-2</v>
      </c>
      <c r="Q27" s="41">
        <f t="shared" ca="1" si="14"/>
        <v>3.852719911482614E-2</v>
      </c>
      <c r="R27" s="41">
        <f t="shared" ca="1" si="15"/>
        <v>6.6169990402524401E-2</v>
      </c>
      <c r="T27" t="s">
        <v>87</v>
      </c>
      <c r="U27">
        <v>201911</v>
      </c>
      <c r="V27" s="41">
        <f>VLOOKUP(U27,macro!$A:$C,3,0)</f>
        <v>8.44</v>
      </c>
      <c r="W27" s="41">
        <f>VLOOKUP(U27,macro!$F:$H,3,0)</f>
        <v>1.0454545454545452</v>
      </c>
      <c r="X27" s="41">
        <f>VLOOKUP(U27,macro!$N:$P,3,0)</f>
        <v>3.2522885513515155E-2</v>
      </c>
      <c r="Y27" s="41">
        <f ca="1">Delta!F36</f>
        <v>4.4171605685310075E-2</v>
      </c>
      <c r="Z27" s="41">
        <f t="shared" si="16"/>
        <v>0.1114689132694674</v>
      </c>
      <c r="AA27" s="41">
        <f t="shared" si="17"/>
        <v>0.63432257287322624</v>
      </c>
      <c r="AB27" s="41">
        <f t="shared" si="18"/>
        <v>-1.039767558093265</v>
      </c>
      <c r="AC27" s="42">
        <v>1</v>
      </c>
      <c r="AD27" s="41">
        <f t="shared" ca="1" si="19"/>
        <v>3.2000578668280308E-2</v>
      </c>
      <c r="AE27" s="41">
        <f t="shared" ca="1" si="20"/>
        <v>1.4813389864926852E-4</v>
      </c>
      <c r="AF27" s="41">
        <f t="shared" ca="1" si="21"/>
        <v>4.4171605685310075E-2</v>
      </c>
      <c r="AG27" s="41">
        <f t="shared" si="22"/>
        <v>0.1114689132694674</v>
      </c>
      <c r="AH27" s="38">
        <f t="shared" si="23"/>
        <v>1</v>
      </c>
      <c r="AI27" s="41">
        <f t="shared" ca="1" si="44"/>
        <v>-2.665751281636513E-2</v>
      </c>
      <c r="AJ27" s="41">
        <f t="shared" ca="1" si="24"/>
        <v>5.0167640277243479E-3</v>
      </c>
      <c r="AL27" t="s">
        <v>88</v>
      </c>
      <c r="AM27">
        <v>201911</v>
      </c>
      <c r="AN27" s="41">
        <f>VLOOKUP(AM27,macro!$A:$C,3,0)</f>
        <v>8.44</v>
      </c>
      <c r="AO27" s="41">
        <f>VLOOKUP(AM27,macro!$F:$H,3,0)</f>
        <v>1.0454545454545452</v>
      </c>
      <c r="AP27" s="41">
        <f>VLOOKUP(AM27,macro!$N:$P,3,0)</f>
        <v>3.2522885513515155E-2</v>
      </c>
      <c r="AQ27" s="41">
        <f ca="1">Delta!G36</f>
        <v>-0.12212303138025013</v>
      </c>
      <c r="AR27" s="41">
        <f t="shared" si="25"/>
        <v>0.15854124647543641</v>
      </c>
      <c r="AS27" s="41">
        <f t="shared" si="26"/>
        <v>0.70018695917377405</v>
      </c>
      <c r="AT27" s="41">
        <f t="shared" si="27"/>
        <v>-1.043129753364171</v>
      </c>
      <c r="AU27" s="42">
        <v>1</v>
      </c>
      <c r="AV27" s="41">
        <f t="shared" ca="1" si="28"/>
        <v>-0.13030099708400178</v>
      </c>
      <c r="AW27" s="41">
        <f t="shared" ca="1" si="29"/>
        <v>6.6879123051738213E-5</v>
      </c>
      <c r="AX27" s="41">
        <f t="shared" ca="1" si="30"/>
        <v>-0.12212303138025013</v>
      </c>
      <c r="AY27" s="41">
        <f t="shared" si="31"/>
        <v>0.15854124647543641</v>
      </c>
      <c r="AZ27" s="38">
        <f t="shared" si="32"/>
        <v>1</v>
      </c>
      <c r="BA27" s="41">
        <f t="shared" ca="1" si="45"/>
        <v>-7.3199487063265048E-3</v>
      </c>
      <c r="BB27" s="41">
        <f t="shared" ca="1" si="33"/>
        <v>1.3179747791435744E-2</v>
      </c>
      <c r="BF27" s="41"/>
      <c r="BG27" s="41"/>
      <c r="BH27" s="41"/>
      <c r="BM27" s="42"/>
      <c r="BN27" s="41"/>
      <c r="BO27" s="41"/>
      <c r="BP27" s="41"/>
      <c r="BQ27" s="41"/>
      <c r="BR27" s="38"/>
      <c r="BS27" s="41"/>
      <c r="BT27" s="41"/>
    </row>
    <row r="28" spans="1:72">
      <c r="A28" t="s">
        <v>86</v>
      </c>
      <c r="B28">
        <v>201704</v>
      </c>
      <c r="C28" s="41">
        <f>VLOOKUP(B28,macro!$A:$C,3,0)</f>
        <v>11.03</v>
      </c>
      <c r="D28" s="41">
        <f>VLOOKUP(B28,macro!$F:$H,3,0)</f>
        <v>-0.47826086956521735</v>
      </c>
      <c r="E28" s="41">
        <f>VLOOKUP(B28,macro!$N:$P,3,0)</f>
        <v>0.15907491903506835</v>
      </c>
      <c r="F28" s="41">
        <f ca="1">Delta!E5</f>
        <v>-0.13850842505753475</v>
      </c>
      <c r="G28" s="41">
        <f t="shared" si="6"/>
        <v>1.1141050201748832</v>
      </c>
      <c r="H28" s="41">
        <f t="shared" si="7"/>
        <v>-1.0184675605331655</v>
      </c>
      <c r="I28" s="41">
        <f t="shared" si="8"/>
        <v>2.341327383586278</v>
      </c>
      <c r="J28" s="42">
        <v>1</v>
      </c>
      <c r="K28" s="41">
        <f t="shared" ca="1" si="47"/>
        <v>4.3111440064253603E-2</v>
      </c>
      <c r="L28" s="41">
        <f t="shared" ca="1" si="48"/>
        <v>3.2985775406856592E-2</v>
      </c>
      <c r="M28" s="41">
        <f t="shared" ca="1" si="11"/>
        <v>-0.13850842505753475</v>
      </c>
      <c r="N28" s="41">
        <f t="shared" si="12"/>
        <v>1.1141050201748832</v>
      </c>
      <c r="O28" s="38">
        <f t="shared" si="13"/>
        <v>1</v>
      </c>
      <c r="P28" s="41">
        <f t="shared" ca="1" si="43"/>
        <v>2.3622824258075256E-2</v>
      </c>
      <c r="Q28" s="41">
        <f t="shared" ca="1" si="14"/>
        <v>2.6286542004640492E-2</v>
      </c>
      <c r="R28" s="41">
        <f t="shared" ca="1" si="15"/>
        <v>1.0888092931892137E-2</v>
      </c>
      <c r="T28" t="s">
        <v>87</v>
      </c>
      <c r="U28">
        <v>201912</v>
      </c>
      <c r="V28" s="41">
        <f>VLOOKUP(U28,macro!$A:$C,3,0)</f>
        <v>9.42</v>
      </c>
      <c r="W28" s="41">
        <f>VLOOKUP(U28,macro!$F:$H,3,0)</f>
        <v>1.368421052631579</v>
      </c>
      <c r="X28" s="41">
        <f>VLOOKUP(U28,macro!$N:$P,3,0)</f>
        <v>3.2522885513515155E-2</v>
      </c>
      <c r="Y28" s="41">
        <f ca="1">Delta!F37</f>
        <v>0.17165230042796911</v>
      </c>
      <c r="Z28" s="41">
        <f t="shared" si="16"/>
        <v>0.46614272821777308</v>
      </c>
      <c r="AA28" s="41">
        <f t="shared" si="17"/>
        <v>1.0708016994191589</v>
      </c>
      <c r="AB28" s="41">
        <f t="shared" si="18"/>
        <v>-1.039767558093265</v>
      </c>
      <c r="AC28" s="42">
        <v>1</v>
      </c>
      <c r="AD28" s="41">
        <f t="shared" ca="1" si="19"/>
        <v>3.6794736101288403E-2</v>
      </c>
      <c r="AE28" s="41">
        <f t="shared" ca="1" si="20"/>
        <v>1.8186562656124828E-2</v>
      </c>
      <c r="AF28" s="41">
        <f t="shared" ca="1" si="21"/>
        <v>0.17165230042796911</v>
      </c>
      <c r="AG28" s="41">
        <f t="shared" si="22"/>
        <v>0.46614272821777308</v>
      </c>
      <c r="AH28" s="38">
        <f t="shared" si="23"/>
        <v>1</v>
      </c>
      <c r="AI28" s="41">
        <f t="shared" ca="1" si="44"/>
        <v>-3.2335592739911261E-2</v>
      </c>
      <c r="AJ28" s="41">
        <f t="shared" ca="1" si="24"/>
        <v>4.161106055907058E-2</v>
      </c>
      <c r="AL28" t="s">
        <v>88</v>
      </c>
      <c r="AM28">
        <v>201912</v>
      </c>
      <c r="AN28" s="41">
        <f>VLOOKUP(AM28,macro!$A:$C,3,0)</f>
        <v>9.42</v>
      </c>
      <c r="AO28" s="41">
        <f>VLOOKUP(AM28,macro!$F:$H,3,0)</f>
        <v>1.368421052631579</v>
      </c>
      <c r="AP28" s="41">
        <f>VLOOKUP(AM28,macro!$N:$P,3,0)</f>
        <v>3.2522885513515155E-2</v>
      </c>
      <c r="AQ28" s="41">
        <f ca="1">Delta!G37</f>
        <v>-0.10123278066601767</v>
      </c>
      <c r="AR28" s="41">
        <f t="shared" si="25"/>
        <v>0.51934338649500811</v>
      </c>
      <c r="AS28" s="41">
        <f t="shared" si="26"/>
        <v>1.1322655360503273</v>
      </c>
      <c r="AT28" s="41">
        <f t="shared" si="27"/>
        <v>-1.043129753364171</v>
      </c>
      <c r="AU28" s="42">
        <v>1</v>
      </c>
      <c r="AV28" s="41">
        <f t="shared" ca="1" si="28"/>
        <v>-0.15746024277278978</v>
      </c>
      <c r="AW28" s="41">
        <f t="shared" ca="1" si="29"/>
        <v>3.1615274949684936E-3</v>
      </c>
      <c r="AX28" s="41">
        <f t="shared" ca="1" si="30"/>
        <v>-0.10123278066601767</v>
      </c>
      <c r="AY28" s="41">
        <f t="shared" si="31"/>
        <v>0.51934338649500811</v>
      </c>
      <c r="AZ28" s="38">
        <f t="shared" si="32"/>
        <v>1</v>
      </c>
      <c r="BA28" s="41">
        <f t="shared" ca="1" si="45"/>
        <v>1.0390401005805277E-2</v>
      </c>
      <c r="BB28" s="41">
        <f t="shared" ca="1" si="33"/>
        <v>1.245973468654079E-2</v>
      </c>
      <c r="BF28" s="41"/>
      <c r="BG28" s="41"/>
      <c r="BH28" s="41"/>
      <c r="BM28" s="42"/>
      <c r="BN28" s="41"/>
      <c r="BO28" s="41"/>
      <c r="BP28" s="41"/>
      <c r="BQ28" s="41"/>
      <c r="BR28" s="38"/>
      <c r="BS28" s="41"/>
      <c r="BT28" s="41"/>
    </row>
    <row r="29" spans="1:72">
      <c r="A29" t="s">
        <v>86</v>
      </c>
      <c r="B29">
        <v>201705</v>
      </c>
      <c r="C29" s="41">
        <f>VLOOKUP(B29,macro!$A:$C,3,0)</f>
        <v>10.58</v>
      </c>
      <c r="D29" s="41">
        <f>VLOOKUP(B29,macro!$F:$H,3,0)</f>
        <v>-0.25</v>
      </c>
      <c r="E29" s="41">
        <f>VLOOKUP(B29,macro!$N:$P,3,0)</f>
        <v>0.15907491903506835</v>
      </c>
      <c r="F29" s="41">
        <f ca="1">Delta!E6</f>
        <v>9.1835904640959157E-2</v>
      </c>
      <c r="G29" s="41">
        <f t="shared" si="6"/>
        <v>0.95019140471836161</v>
      </c>
      <c r="H29" s="41">
        <f t="shared" si="7"/>
        <v>-0.73488054089416721</v>
      </c>
      <c r="I29" s="41">
        <f t="shared" si="8"/>
        <v>2.341327383586278</v>
      </c>
      <c r="J29" s="42">
        <v>1</v>
      </c>
      <c r="K29" s="41">
        <f t="shared" ca="1" si="47"/>
        <v>1.3896542206234069E-2</v>
      </c>
      <c r="L29" s="41">
        <f t="shared" ca="1" si="48"/>
        <v>6.074544216731436E-3</v>
      </c>
      <c r="M29" s="41">
        <f t="shared" ca="1" si="11"/>
        <v>9.1835904640959157E-2</v>
      </c>
      <c r="N29" s="41">
        <f t="shared" si="12"/>
        <v>0.95019140471836161</v>
      </c>
      <c r="O29" s="38">
        <f t="shared" si="13"/>
        <v>1</v>
      </c>
      <c r="P29" s="41">
        <f t="shared" ca="1" si="43"/>
        <v>2.0147296851487206E-2</v>
      </c>
      <c r="Q29" s="41">
        <f t="shared" ca="1" si="14"/>
        <v>5.1392564867927381E-3</v>
      </c>
      <c r="R29" s="41">
        <f t="shared" ca="1" si="15"/>
        <v>1.587557278859527E-2</v>
      </c>
      <c r="T29" t="s">
        <v>87</v>
      </c>
      <c r="U29">
        <v>202001</v>
      </c>
      <c r="V29" s="41">
        <f>VLOOKUP(U29,macro!$A:$C,3,0)</f>
        <v>6.02</v>
      </c>
      <c r="W29" s="41">
        <f>VLOOKUP(U29,macro!$F:$H,3,0)</f>
        <v>2.1764705882352944</v>
      </c>
      <c r="X29" s="41">
        <f>VLOOKUP(U29,macro!$N:$P,3,0)</f>
        <v>3.1033151489182682E-2</v>
      </c>
      <c r="Y29" s="41">
        <f ca="1">Delta!F38</f>
        <v>-0.29210116129181157</v>
      </c>
      <c r="Z29" s="41">
        <f t="shared" si="16"/>
        <v>-0.76435826241920546</v>
      </c>
      <c r="AA29" s="41">
        <f t="shared" si="17"/>
        <v>2.1628553572085902</v>
      </c>
      <c r="AB29" s="41">
        <f t="shared" si="18"/>
        <v>-1.1742674883044093</v>
      </c>
      <c r="AC29" s="42">
        <v>1</v>
      </c>
      <c r="AD29" s="41">
        <f t="shared" ca="1" si="19"/>
        <v>2.9936028252413559E-3</v>
      </c>
      <c r="AE29" s="41">
        <f t="shared" ca="1" si="20"/>
        <v>8.7080919809299107E-2</v>
      </c>
      <c r="AF29" s="41">
        <f t="shared" ca="1" si="21"/>
        <v>-0.29210116129181157</v>
      </c>
      <c r="AG29" s="41">
        <f t="shared" si="22"/>
        <v>-0.76435826241920546</v>
      </c>
      <c r="AH29" s="38">
        <f t="shared" si="23"/>
        <v>1</v>
      </c>
      <c r="AI29" s="41">
        <f t="shared" ca="1" si="44"/>
        <v>-1.2636131780669576E-2</v>
      </c>
      <c r="AJ29" s="41">
        <f t="shared" ca="1" si="24"/>
        <v>7.8100702719663462E-2</v>
      </c>
      <c r="AL29" t="s">
        <v>88</v>
      </c>
      <c r="AM29">
        <v>202001</v>
      </c>
      <c r="AN29" s="41">
        <f>VLOOKUP(AM29,macro!$A:$C,3,0)</f>
        <v>6.02</v>
      </c>
      <c r="AO29" s="41">
        <f>VLOOKUP(AM29,macro!$F:$H,3,0)</f>
        <v>2.1764705882352944</v>
      </c>
      <c r="AP29" s="41">
        <f>VLOOKUP(AM29,macro!$N:$P,3,0)</f>
        <v>3.1033151489182682E-2</v>
      </c>
      <c r="AQ29" s="41">
        <f ca="1">Delta!G38</f>
        <v>-0.20478998130489745</v>
      </c>
      <c r="AR29" s="41">
        <f t="shared" si="25"/>
        <v>-0.73241914010350551</v>
      </c>
      <c r="AS29" s="41">
        <f t="shared" si="26"/>
        <v>2.2133091911375464</v>
      </c>
      <c r="AT29" s="41">
        <f t="shared" si="27"/>
        <v>-1.1814506466192833</v>
      </c>
      <c r="AU29" s="42">
        <v>1</v>
      </c>
      <c r="AV29" s="41">
        <f t="shared" ca="1" si="28"/>
        <v>-0.23707805717129202</v>
      </c>
      <c r="AW29" s="41">
        <f t="shared" ca="1" si="29"/>
        <v>1.0425198431540513E-3</v>
      </c>
      <c r="AX29" s="41">
        <f t="shared" ca="1" si="30"/>
        <v>-0.20478998130489745</v>
      </c>
      <c r="AY29" s="41">
        <f t="shared" si="31"/>
        <v>-0.73241914010350551</v>
      </c>
      <c r="AZ29" s="38">
        <f t="shared" si="32"/>
        <v>1</v>
      </c>
      <c r="BA29" s="41">
        <f t="shared" ca="1" si="45"/>
        <v>-5.105366942403966E-2</v>
      </c>
      <c r="BB29" s="41">
        <f t="shared" ca="1" si="33"/>
        <v>2.3634853590728377E-2</v>
      </c>
      <c r="BF29" s="41"/>
      <c r="BG29" s="41"/>
      <c r="BH29" s="41"/>
      <c r="BM29" s="42"/>
      <c r="BN29" s="41"/>
      <c r="BO29" s="41"/>
      <c r="BP29" s="41"/>
      <c r="BQ29" s="41"/>
      <c r="BR29" s="38"/>
      <c r="BS29" s="41"/>
      <c r="BT29" s="41"/>
    </row>
    <row r="30" spans="1:72">
      <c r="A30" t="s">
        <v>86</v>
      </c>
      <c r="B30">
        <v>201706</v>
      </c>
      <c r="C30" s="41">
        <f>VLOOKUP(B30,macro!$A:$C,3,0)</f>
        <v>11.11</v>
      </c>
      <c r="D30" s="41">
        <f>VLOOKUP(B30,macro!$F:$H,3,0)</f>
        <v>-0.21052631578947364</v>
      </c>
      <c r="E30" s="41">
        <f>VLOOKUP(B30,macro!$N:$P,3,0)</f>
        <v>0.15907491903506835</v>
      </c>
      <c r="F30" s="41">
        <f ca="1">Delta!E7</f>
        <v>-5.9821056979645786E-2</v>
      </c>
      <c r="G30" s="41">
        <f t="shared" si="6"/>
        <v>1.1432452184782649</v>
      </c>
      <c r="H30" s="41">
        <f t="shared" si="7"/>
        <v>-0.68583917659569382</v>
      </c>
      <c r="I30" s="41">
        <f t="shared" si="8"/>
        <v>2.341327383586278</v>
      </c>
      <c r="J30" s="42">
        <v>1</v>
      </c>
      <c r="K30" s="41">
        <f t="shared" ca="1" si="47"/>
        <v>1.2099638260319831E-2</v>
      </c>
      <c r="L30" s="41">
        <f t="shared" ca="1" si="48"/>
        <v>5.1725864038000115E-3</v>
      </c>
      <c r="M30" s="41">
        <f t="shared" ca="1" si="11"/>
        <v>-5.9821056979645786E-2</v>
      </c>
      <c r="N30" s="41">
        <f t="shared" si="12"/>
        <v>1.1432452184782649</v>
      </c>
      <c r="O30" s="38">
        <f t="shared" si="13"/>
        <v>1</v>
      </c>
      <c r="P30" s="41">
        <f t="shared" ca="1" si="43"/>
        <v>2.4240695797024241E-2</v>
      </c>
      <c r="Q30" s="41">
        <f t="shared" ca="1" si="14"/>
        <v>7.0663782798859901E-3</v>
      </c>
      <c r="R30" s="41">
        <f t="shared" ca="1" si="15"/>
        <v>6.5836667470024974E-4</v>
      </c>
      <c r="T30" t="s">
        <v>87</v>
      </c>
      <c r="U30">
        <v>202002</v>
      </c>
      <c r="V30" s="41">
        <f>VLOOKUP(U30,macro!$A:$C,3,0)</f>
        <v>2.62</v>
      </c>
      <c r="W30" s="41">
        <f>VLOOKUP(U30,macro!$F:$H,3,0)</f>
        <v>2.4666666666666668</v>
      </c>
      <c r="X30" s="41">
        <f>VLOOKUP(U30,macro!$N:$P,3,0)</f>
        <v>3.1033151489182682E-2</v>
      </c>
      <c r="Y30" s="41">
        <f ca="1">Delta!F39</f>
        <v>-0.18662903937279948</v>
      </c>
      <c r="Z30" s="41">
        <f t="shared" si="16"/>
        <v>-1.9948592530561837</v>
      </c>
      <c r="AA30" s="41">
        <f t="shared" si="17"/>
        <v>2.5550462749230061</v>
      </c>
      <c r="AB30" s="41">
        <f t="shared" si="18"/>
        <v>-1.1742674883044093</v>
      </c>
      <c r="AC30" s="42">
        <v>1</v>
      </c>
      <c r="AD30" s="41">
        <f t="shared" ca="1" si="19"/>
        <v>-3.1886582380780626E-2</v>
      </c>
      <c r="AE30" s="41">
        <f t="shared" ca="1" si="20"/>
        <v>2.3945227995926806E-2</v>
      </c>
      <c r="AF30" s="41">
        <f t="shared" ca="1" si="21"/>
        <v>-0.18662903937279948</v>
      </c>
      <c r="AG30" s="41">
        <f t="shared" si="22"/>
        <v>-1.9948592530561837</v>
      </c>
      <c r="AH30" s="38">
        <f t="shared" si="23"/>
        <v>1</v>
      </c>
      <c r="AI30" s="41">
        <f t="shared" ca="1" si="44"/>
        <v>7.0633291785721052E-3</v>
      </c>
      <c r="AJ30" s="41">
        <f t="shared" ca="1" si="24"/>
        <v>3.7516733635040364E-2</v>
      </c>
      <c r="AL30" t="s">
        <v>88</v>
      </c>
      <c r="AM30">
        <v>202002</v>
      </c>
      <c r="AN30" s="41">
        <f>VLOOKUP(AM30,macro!$A:$C,3,0)</f>
        <v>2.62</v>
      </c>
      <c r="AO30" s="41">
        <f>VLOOKUP(AM30,macro!$F:$H,3,0)</f>
        <v>2.4666666666666668</v>
      </c>
      <c r="AP30" s="41">
        <f>VLOOKUP(AM30,macro!$N:$P,3,0)</f>
        <v>3.1033151489182682E-2</v>
      </c>
      <c r="AQ30" s="41">
        <f ca="1">Delta!G39</f>
        <v>-0.40413541769495293</v>
      </c>
      <c r="AR30" s="41">
        <f t="shared" si="25"/>
        <v>-1.9841816667020187</v>
      </c>
      <c r="AS30" s="41">
        <f t="shared" si="26"/>
        <v>2.6015460695673367</v>
      </c>
      <c r="AT30" s="41">
        <f t="shared" si="27"/>
        <v>-1.1814506466192833</v>
      </c>
      <c r="AU30" s="42">
        <v>1</v>
      </c>
      <c r="AV30" s="41">
        <f t="shared" ca="1" si="28"/>
        <v>-0.26315434955293127</v>
      </c>
      <c r="AW30" s="41">
        <f t="shared" ca="1" si="29"/>
        <v>1.9875661574465353E-2</v>
      </c>
      <c r="AX30" s="41">
        <f t="shared" ca="1" si="30"/>
        <v>-0.40413541769495293</v>
      </c>
      <c r="AY30" s="41">
        <f t="shared" si="31"/>
        <v>-1.9841816667020187</v>
      </c>
      <c r="AZ30" s="38">
        <f t="shared" si="32"/>
        <v>1</v>
      </c>
      <c r="BA30" s="41">
        <f t="shared" ca="1" si="45"/>
        <v>-0.11249773985388457</v>
      </c>
      <c r="BB30" s="41">
        <f t="shared" ca="1" si="33"/>
        <v>8.5052535136530785E-2</v>
      </c>
      <c r="BF30" s="41"/>
      <c r="BG30" s="41"/>
      <c r="BH30" s="41"/>
      <c r="BM30" s="42"/>
      <c r="BN30" s="41"/>
      <c r="BO30" s="41"/>
      <c r="BP30" s="41"/>
      <c r="BQ30" s="41"/>
      <c r="BR30" s="38"/>
      <c r="BS30" s="41"/>
      <c r="BT30" s="41"/>
    </row>
    <row r="31" spans="1:72">
      <c r="A31" t="s">
        <v>86</v>
      </c>
      <c r="B31">
        <v>201707</v>
      </c>
      <c r="C31" s="41">
        <f>VLOOKUP(B31,macro!$A:$C,3,0)</f>
        <v>11.8</v>
      </c>
      <c r="D31" s="41">
        <f>VLOOKUP(B31,macro!$F:$H,3,0)</f>
        <v>-0.22222222222222229</v>
      </c>
      <c r="E31" s="41">
        <f>VLOOKUP(B31,macro!$N:$P,3,0)</f>
        <v>0.11626506024658022</v>
      </c>
      <c r="F31" s="41">
        <f ca="1">Delta!E8</f>
        <v>-1.0293031164098392E-2</v>
      </c>
      <c r="G31" s="41">
        <f t="shared" si="6"/>
        <v>1.394579428844932</v>
      </c>
      <c r="H31" s="41">
        <f t="shared" si="7"/>
        <v>-0.700369951202649</v>
      </c>
      <c r="I31" s="41">
        <f t="shared" si="8"/>
        <v>1.3331058035662195</v>
      </c>
      <c r="J31" s="42">
        <v>1</v>
      </c>
      <c r="K31" s="41">
        <f t="shared" ca="1" si="47"/>
        <v>3.2400990935079241E-2</v>
      </c>
      <c r="L31" s="41">
        <f t="shared" ca="1" si="48"/>
        <v>1.8227795230050684E-3</v>
      </c>
      <c r="M31" s="41">
        <f t="shared" ca="1" si="11"/>
        <v>-1.0293031164098392E-2</v>
      </c>
      <c r="N31" s="41">
        <f t="shared" si="12"/>
        <v>1.394579428844932</v>
      </c>
      <c r="O31" s="38">
        <f t="shared" si="13"/>
        <v>1</v>
      </c>
      <c r="P31" s="41">
        <f t="shared" ca="1" si="43"/>
        <v>2.9569837820459265E-2</v>
      </c>
      <c r="Q31" s="41">
        <f t="shared" ca="1" si="14"/>
        <v>1.5890483236800086E-3</v>
      </c>
      <c r="R31" s="41">
        <f t="shared" ca="1" si="15"/>
        <v>5.6974677169314178E-4</v>
      </c>
      <c r="T31" t="s">
        <v>87</v>
      </c>
      <c r="U31">
        <v>202003</v>
      </c>
      <c r="V31" s="41">
        <f>VLOOKUP(U31,macro!$A:$C,3,0)</f>
        <v>2.17</v>
      </c>
      <c r="W31" s="41">
        <f>VLOOKUP(U31,macro!$F:$H,3,0)</f>
        <v>0.86956521739130443</v>
      </c>
      <c r="X31" s="41">
        <f>VLOOKUP(U31,macro!$N:$P,3,0)</f>
        <v>3.1033151489182682E-2</v>
      </c>
      <c r="Y31" s="41">
        <f ca="1">Delta!F40</f>
        <v>0.19183387987442618</v>
      </c>
      <c r="Z31" s="41">
        <f t="shared" si="16"/>
        <v>-2.1577196782875485</v>
      </c>
      <c r="AA31" s="41">
        <f t="shared" si="17"/>
        <v>0.39661365081552252</v>
      </c>
      <c r="AB31" s="41">
        <f t="shared" si="18"/>
        <v>-1.1742674883044093</v>
      </c>
      <c r="AC31" s="42">
        <v>1</v>
      </c>
      <c r="AD31" s="41">
        <f t="shared" ca="1" si="19"/>
        <v>-1.5347652744481615E-2</v>
      </c>
      <c r="AE31" s="41">
        <f t="shared" ca="1" si="20"/>
        <v>4.2924187458319552E-2</v>
      </c>
      <c r="AF31" s="41">
        <f t="shared" ca="1" si="21"/>
        <v>0.19183387987442618</v>
      </c>
      <c r="AG31" s="41">
        <f t="shared" si="22"/>
        <v>-2.1577196782875485</v>
      </c>
      <c r="AH31" s="38">
        <f t="shared" si="23"/>
        <v>1</v>
      </c>
      <c r="AI31" s="41">
        <f t="shared" ca="1" si="44"/>
        <v>9.6706107761188008E-3</v>
      </c>
      <c r="AJ31" s="41">
        <f t="shared" ca="1" si="24"/>
        <v>3.3183456608582351E-2</v>
      </c>
      <c r="AL31" t="s">
        <v>88</v>
      </c>
      <c r="AM31">
        <v>202003</v>
      </c>
      <c r="AN31" s="41">
        <f>VLOOKUP(AM31,macro!$A:$C,3,0)</f>
        <v>2.17</v>
      </c>
      <c r="AO31" s="41">
        <f>VLOOKUP(AM31,macro!$F:$H,3,0)</f>
        <v>0.86956521739130443</v>
      </c>
      <c r="AP31" s="41">
        <f>VLOOKUP(AM31,macro!$N:$P,3,0)</f>
        <v>3.1033151489182682E-2</v>
      </c>
      <c r="AQ31" s="41">
        <f ca="1">Delta!G40</f>
        <v>1.89863802297702E-2</v>
      </c>
      <c r="AR31" s="41">
        <f t="shared" si="25"/>
        <v>-2.1498561187518219</v>
      </c>
      <c r="AS31" s="41">
        <f t="shared" si="26"/>
        <v>0.46487460055920088</v>
      </c>
      <c r="AT31" s="41">
        <f t="shared" si="27"/>
        <v>-1.1814506466192833</v>
      </c>
      <c r="AU31" s="42">
        <v>1</v>
      </c>
      <c r="AV31" s="41">
        <f t="shared" ca="1" si="28"/>
        <v>-0.1271311806445187</v>
      </c>
      <c r="AW31" s="41">
        <f t="shared" ca="1" si="29"/>
        <v>2.1350341595851523E-2</v>
      </c>
      <c r="AX31" s="41">
        <f t="shared" ca="1" si="30"/>
        <v>1.89863802297702E-2</v>
      </c>
      <c r="AY31" s="41">
        <f t="shared" si="31"/>
        <v>-2.1498561187518219</v>
      </c>
      <c r="AZ31" s="38">
        <f t="shared" si="32"/>
        <v>1</v>
      </c>
      <c r="BA31" s="41">
        <f t="shared" ca="1" si="45"/>
        <v>-0.12063004329312876</v>
      </c>
      <c r="BB31" s="41">
        <f t="shared" ca="1" si="33"/>
        <v>1.9492745717325496E-2</v>
      </c>
      <c r="BF31" s="41"/>
      <c r="BG31" s="41"/>
      <c r="BH31" s="41"/>
      <c r="BM31" s="42"/>
      <c r="BN31" s="41"/>
      <c r="BO31" s="41"/>
      <c r="BP31" s="41"/>
      <c r="BQ31" s="41"/>
      <c r="BR31" s="38"/>
      <c r="BS31" s="41"/>
      <c r="BT31" s="41"/>
    </row>
    <row r="32" spans="1:72">
      <c r="A32" t="s">
        <v>86</v>
      </c>
      <c r="B32">
        <v>201708</v>
      </c>
      <c r="C32" s="41">
        <f>VLOOKUP(B32,macro!$A:$C,3,0)</f>
        <v>10.62</v>
      </c>
      <c r="D32" s="41">
        <f>VLOOKUP(B32,macro!$F:$H,3,0)</f>
        <v>0.38461538461538458</v>
      </c>
      <c r="E32" s="41">
        <f>VLOOKUP(B32,macro!$N:$P,3,0)</f>
        <v>0.11626506024658022</v>
      </c>
      <c r="F32" s="41">
        <f ca="1">Delta!E9</f>
        <v>-3.8114709682433454E-2</v>
      </c>
      <c r="G32" s="41">
        <f t="shared" si="6"/>
        <v>0.96476150387005211</v>
      </c>
      <c r="H32" s="41">
        <f t="shared" si="7"/>
        <v>5.3553700519751175E-2</v>
      </c>
      <c r="I32" s="41">
        <f t="shared" si="8"/>
        <v>1.3331058035662195</v>
      </c>
      <c r="J32" s="42">
        <v>1</v>
      </c>
      <c r="K32" s="41">
        <f t="shared" ca="1" si="47"/>
        <v>-4.5180097868488416E-2</v>
      </c>
      <c r="L32" s="41">
        <f t="shared" ca="1" si="48"/>
        <v>4.9919710219645025E-5</v>
      </c>
      <c r="M32" s="41">
        <f t="shared" ca="1" si="11"/>
        <v>-3.8114709682433454E-2</v>
      </c>
      <c r="N32" s="41">
        <f t="shared" si="12"/>
        <v>0.96476150387005211</v>
      </c>
      <c r="O32" s="38">
        <f t="shared" si="13"/>
        <v>1</v>
      </c>
      <c r="P32" s="41">
        <f t="shared" ca="1" si="43"/>
        <v>2.0456232620961693E-2</v>
      </c>
      <c r="Q32" s="41">
        <f t="shared" ca="1" si="14"/>
        <v>3.4305552823076426E-3</v>
      </c>
      <c r="R32" s="41">
        <f t="shared" ca="1" si="15"/>
        <v>1.5620751317717688E-5</v>
      </c>
      <c r="T32" t="s">
        <v>87</v>
      </c>
      <c r="U32">
        <v>202004</v>
      </c>
      <c r="V32" s="41">
        <f>VLOOKUP(U32,macro!$A:$C,3,0)</f>
        <v>2.0699999999999998</v>
      </c>
      <c r="W32" s="41">
        <f>VLOOKUP(U32,macro!$F:$H,3,0)</f>
        <v>0.31999999999999995</v>
      </c>
      <c r="X32" s="41">
        <f>VLOOKUP(U32,macro!$N:$P,3,0)</f>
        <v>3.2598355419776216E-2</v>
      </c>
      <c r="Y32" s="41">
        <f ca="1">Delta!F41</f>
        <v>0.11132781237877311</v>
      </c>
      <c r="Z32" s="41">
        <f t="shared" si="16"/>
        <v>-2.1939108838945183</v>
      </c>
      <c r="AA32" s="41">
        <f t="shared" si="17"/>
        <v>-0.34610654071039215</v>
      </c>
      <c r="AB32" s="41">
        <f t="shared" si="18"/>
        <v>-1.0329537933813375</v>
      </c>
      <c r="AC32" s="42">
        <v>1</v>
      </c>
      <c r="AD32" s="41">
        <f t="shared" ca="1" si="19"/>
        <v>-1.7326004769532114E-2</v>
      </c>
      <c r="AE32" s="41">
        <f t="shared" ca="1" si="20"/>
        <v>1.6551804666829557E-2</v>
      </c>
      <c r="AF32" s="41">
        <f t="shared" ca="1" si="21"/>
        <v>0.11132781237877311</v>
      </c>
      <c r="AG32" s="41">
        <f t="shared" si="22"/>
        <v>-2.1939108838945183</v>
      </c>
      <c r="AH32" s="38">
        <f t="shared" si="23"/>
        <v>1</v>
      </c>
      <c r="AI32" s="41">
        <f t="shared" ca="1" si="44"/>
        <v>1.0250006686684732E-2</v>
      </c>
      <c r="AJ32" s="41">
        <f t="shared" ca="1" si="24"/>
        <v>1.0216722803527574E-2</v>
      </c>
      <c r="AL32" t="s">
        <v>88</v>
      </c>
      <c r="AM32">
        <v>202004</v>
      </c>
      <c r="AN32" s="41">
        <f>VLOOKUP(AM32,macro!$A:$C,3,0)</f>
        <v>2.0699999999999998</v>
      </c>
      <c r="AO32" s="41">
        <f>VLOOKUP(AM32,macro!$F:$H,3,0)</f>
        <v>0.31999999999999995</v>
      </c>
      <c r="AP32" s="41">
        <f>VLOOKUP(AM32,macro!$N:$P,3,0)</f>
        <v>3.2598355419776216E-2</v>
      </c>
      <c r="AQ32" s="41">
        <f ca="1">Delta!G41</f>
        <v>-3.6094728483544843E-2</v>
      </c>
      <c r="AR32" s="41">
        <f t="shared" si="25"/>
        <v>-2.1866726636517781</v>
      </c>
      <c r="AS32" s="41">
        <f t="shared" si="26"/>
        <v>-0.27035754195249173</v>
      </c>
      <c r="AT32" s="41">
        <f t="shared" si="27"/>
        <v>-1.0361224187142244</v>
      </c>
      <c r="AU32" s="42">
        <v>1</v>
      </c>
      <c r="AV32" s="41">
        <f t="shared" ca="1" si="28"/>
        <v>-7.0449226151868494E-2</v>
      </c>
      <c r="AW32" s="41">
        <f t="shared" ca="1" si="29"/>
        <v>1.1802315100428551E-3</v>
      </c>
      <c r="AX32" s="41">
        <f t="shared" ca="1" si="30"/>
        <v>-3.6094728483544843E-2</v>
      </c>
      <c r="AY32" s="41">
        <f t="shared" si="31"/>
        <v>-2.1866726636517781</v>
      </c>
      <c r="AZ32" s="38">
        <f t="shared" si="32"/>
        <v>1</v>
      </c>
      <c r="BA32" s="41">
        <f t="shared" ca="1" si="45"/>
        <v>-0.12243722183518302</v>
      </c>
      <c r="BB32" s="41">
        <f t="shared" ca="1" si="33"/>
        <v>7.4550261581776836E-3</v>
      </c>
      <c r="BF32" s="41"/>
      <c r="BG32" s="41"/>
      <c r="BH32" s="41"/>
      <c r="BM32" s="42"/>
      <c r="BN32" s="41"/>
      <c r="BO32" s="41"/>
      <c r="BP32" s="41"/>
      <c r="BQ32" s="41"/>
      <c r="BR32" s="38"/>
      <c r="BS32" s="41"/>
      <c r="BT32" s="41"/>
    </row>
    <row r="33" spans="1:72">
      <c r="A33" t="s">
        <v>86</v>
      </c>
      <c r="B33">
        <v>201709</v>
      </c>
      <c r="C33" s="41">
        <f>VLOOKUP(B33,macro!$A:$C,3,0)</f>
        <v>9.65</v>
      </c>
      <c r="D33" s="41">
        <f>VLOOKUP(B33,macro!$F:$H,3,0)</f>
        <v>-0.15789473684210517</v>
      </c>
      <c r="E33" s="41">
        <f>VLOOKUP(B33,macro!$N:$P,3,0)</f>
        <v>0.11626506024658022</v>
      </c>
      <c r="F33" s="41">
        <f ca="1">Delta!E10</f>
        <v>-0.11579340071806896</v>
      </c>
      <c r="G33" s="41">
        <f t="shared" si="6"/>
        <v>0.61143659944154993</v>
      </c>
      <c r="H33" s="41">
        <f t="shared" si="7"/>
        <v>-0.62045069086439586</v>
      </c>
      <c r="I33" s="41">
        <f t="shared" si="8"/>
        <v>1.3331058035662195</v>
      </c>
      <c r="J33" s="42">
        <v>1</v>
      </c>
      <c r="K33" s="41">
        <f t="shared" ca="1" si="47"/>
        <v>1.3332223595291078E-2</v>
      </c>
      <c r="L33" s="41">
        <f t="shared" ca="1" si="48"/>
        <v>1.6673426854314995E-2</v>
      </c>
      <c r="M33" s="41">
        <f t="shared" ca="1" si="11"/>
        <v>-0.11579340071806896</v>
      </c>
      <c r="N33" s="41">
        <f t="shared" si="12"/>
        <v>0.61143659944154993</v>
      </c>
      <c r="O33" s="38">
        <f t="shared" si="13"/>
        <v>1</v>
      </c>
      <c r="P33" s="41">
        <f t="shared" ca="1" si="43"/>
        <v>1.296454021120523E-2</v>
      </c>
      <c r="Q33" s="41">
        <f t="shared" ca="1" si="14"/>
        <v>1.6578607352346456E-2</v>
      </c>
      <c r="R33" s="41">
        <f t="shared" ca="1" si="15"/>
        <v>6.6636202677382616E-3</v>
      </c>
      <c r="T33" t="s">
        <v>87</v>
      </c>
      <c r="U33">
        <v>202005</v>
      </c>
      <c r="V33" s="41">
        <f>VLOOKUP(U33,macro!$A:$C,3,0)</f>
        <v>3.83</v>
      </c>
      <c r="W33" s="41">
        <f>VLOOKUP(U33,macro!$F:$H,3,0)</f>
        <v>-0.1111111111111112</v>
      </c>
      <c r="X33" s="41">
        <f>VLOOKUP(U33,macro!$N:$P,3,0)</f>
        <v>3.2598355419776216E-2</v>
      </c>
      <c r="Y33" s="41">
        <f ca="1">Delta!F42</f>
        <v>3.1977732422613377E-2</v>
      </c>
      <c r="Z33" s="41">
        <f t="shared" si="16"/>
        <v>-1.5569456652118472</v>
      </c>
      <c r="AA33" s="41">
        <f t="shared" si="17"/>
        <v>-0.92873971486451146</v>
      </c>
      <c r="AB33" s="41">
        <f t="shared" si="18"/>
        <v>-1.0329537933813375</v>
      </c>
      <c r="AC33" s="42">
        <v>1</v>
      </c>
      <c r="AD33" s="41">
        <f t="shared" ca="1" si="19"/>
        <v>4.3629762934896434E-3</v>
      </c>
      <c r="AE33" s="41">
        <f t="shared" ca="1" si="20"/>
        <v>7.6257475607097679E-4</v>
      </c>
      <c r="AF33" s="41">
        <f t="shared" ca="1" si="21"/>
        <v>3.1977732422613377E-2</v>
      </c>
      <c r="AG33" s="41">
        <f t="shared" si="22"/>
        <v>-1.5569456652118472</v>
      </c>
      <c r="AH33" s="38">
        <f t="shared" si="23"/>
        <v>1</v>
      </c>
      <c r="AI33" s="41">
        <f t="shared" ca="1" si="44"/>
        <v>5.26386607243301E-5</v>
      </c>
      <c r="AJ33" s="41">
        <f t="shared" ca="1" si="24"/>
        <v>1.0192116117054069E-3</v>
      </c>
      <c r="AL33" t="s">
        <v>88</v>
      </c>
      <c r="AM33">
        <v>202005</v>
      </c>
      <c r="AN33" s="41">
        <f>VLOOKUP(AM33,macro!$A:$C,3,0)</f>
        <v>3.83</v>
      </c>
      <c r="AO33" s="41">
        <f>VLOOKUP(AM33,macro!$F:$H,3,0)</f>
        <v>-0.1111111111111112</v>
      </c>
      <c r="AP33" s="41">
        <f>VLOOKUP(AM33,macro!$N:$P,3,0)</f>
        <v>3.2598355419776216E-2</v>
      </c>
      <c r="AQ33" s="41">
        <f ca="1">Delta!G42</f>
        <v>6.1529008518596308E-2</v>
      </c>
      <c r="AR33" s="41">
        <f t="shared" si="25"/>
        <v>-1.5387014734125477</v>
      </c>
      <c r="AS33" s="41">
        <f t="shared" si="26"/>
        <v>-0.84711665234053179</v>
      </c>
      <c r="AT33" s="41">
        <f t="shared" si="27"/>
        <v>-1.0361224187142244</v>
      </c>
      <c r="AU33" s="42">
        <v>1</v>
      </c>
      <c r="AV33" s="41">
        <f t="shared" ca="1" si="28"/>
        <v>-3.2996757458156098E-2</v>
      </c>
      <c r="AW33" s="41">
        <f t="shared" ca="1" si="29"/>
        <v>8.9351204334917646E-3</v>
      </c>
      <c r="AX33" s="41">
        <f t="shared" ca="1" si="30"/>
        <v>6.1529008518596308E-2</v>
      </c>
      <c r="AY33" s="41">
        <f t="shared" si="31"/>
        <v>-1.5387014734125477</v>
      </c>
      <c r="AZ33" s="38">
        <f t="shared" si="32"/>
        <v>1</v>
      </c>
      <c r="BA33" s="41">
        <f t="shared" ca="1" si="45"/>
        <v>-9.0630879495028002E-2</v>
      </c>
      <c r="BB33" s="41">
        <f t="shared" ca="1" si="33"/>
        <v>2.3152631520318694E-2</v>
      </c>
      <c r="BF33" s="41"/>
      <c r="BG33" s="41"/>
      <c r="BH33" s="41"/>
      <c r="BM33" s="42"/>
      <c r="BN33" s="41"/>
      <c r="BO33" s="41"/>
      <c r="BP33" s="41"/>
      <c r="BQ33" s="41"/>
      <c r="BR33" s="38"/>
      <c r="BS33" s="41"/>
      <c r="BT33" s="41"/>
    </row>
    <row r="34" spans="1:72">
      <c r="A34" t="s">
        <v>86</v>
      </c>
      <c r="B34">
        <v>201710</v>
      </c>
      <c r="C34" s="41">
        <f>VLOOKUP(B34,macro!$A:$C,3,0)</f>
        <v>8.44</v>
      </c>
      <c r="D34" s="41">
        <f>VLOOKUP(B34,macro!$F:$H,3,0)</f>
        <v>-9.5238095238095316E-2</v>
      </c>
      <c r="E34" s="41">
        <f>VLOOKUP(B34,macro!$N:$P,3,0)</f>
        <v>7.5391116106079459E-2</v>
      </c>
      <c r="F34" s="41">
        <f ca="1">Delta!E11</f>
        <v>-0.13007645190403758</v>
      </c>
      <c r="G34" s="41">
        <f t="shared" si="6"/>
        <v>0.17069110010290214</v>
      </c>
      <c r="H34" s="41">
        <f t="shared" si="7"/>
        <v>-0.54260725546999389</v>
      </c>
      <c r="I34" s="41">
        <f t="shared" si="8"/>
        <v>0.37047724768626084</v>
      </c>
      <c r="J34" s="42">
        <v>1</v>
      </c>
      <c r="K34" s="41">
        <f t="shared" ca="1" si="47"/>
        <v>1.4037651802162758E-2</v>
      </c>
      <c r="L34" s="41">
        <f t="shared" ca="1" si="48"/>
        <v>2.0768874887041468E-2</v>
      </c>
      <c r="M34" s="41">
        <f t="shared" ca="1" si="11"/>
        <v>-0.13007645190403758</v>
      </c>
      <c r="N34" s="41">
        <f t="shared" si="12"/>
        <v>0.17069110010290214</v>
      </c>
      <c r="O34" s="38">
        <f t="shared" si="13"/>
        <v>1</v>
      </c>
      <c r="P34" s="41">
        <f t="shared" ca="1" si="43"/>
        <v>3.6192331846017938E-3</v>
      </c>
      <c r="Q34" s="41">
        <f t="shared" ca="1" si="14"/>
        <v>1.7874536211320631E-2</v>
      </c>
      <c r="R34" s="41">
        <f t="shared" ca="1" si="15"/>
        <v>9.1995053403189624E-3</v>
      </c>
      <c r="T34" t="s">
        <v>87</v>
      </c>
      <c r="U34">
        <v>202006</v>
      </c>
      <c r="V34" s="41">
        <f>VLOOKUP(U34,macro!$A:$C,3,0)</f>
        <v>5.84</v>
      </c>
      <c r="W34" s="41">
        <f>VLOOKUP(U34,macro!$F:$H,3,0)</f>
        <v>-7.4074074074074139E-2</v>
      </c>
      <c r="X34" s="41">
        <f>VLOOKUP(U34,macro!$N:$P,3,0)</f>
        <v>3.2598355419776216E-2</v>
      </c>
      <c r="Y34" s="41">
        <f ca="1">Delta!F43</f>
        <v>-6.0966986207396788E-2</v>
      </c>
      <c r="Z34" s="41">
        <f t="shared" si="16"/>
        <v>-0.82950243251175126</v>
      </c>
      <c r="AA34" s="41">
        <f t="shared" si="17"/>
        <v>-0.87868531845951847</v>
      </c>
      <c r="AB34" s="41">
        <f t="shared" si="18"/>
        <v>-1.0329537933813375</v>
      </c>
      <c r="AC34" s="42">
        <v>1</v>
      </c>
      <c r="AD34" s="41">
        <f t="shared" ca="1" si="19"/>
        <v>2.2285142471009284E-2</v>
      </c>
      <c r="AE34" s="41">
        <f t="shared" ca="1" si="20"/>
        <v>6.9309169294858837E-3</v>
      </c>
      <c r="AF34" s="41">
        <f t="shared" ca="1" si="21"/>
        <v>-6.0966986207396788E-2</v>
      </c>
      <c r="AG34" s="41">
        <f t="shared" si="22"/>
        <v>-0.82950243251175126</v>
      </c>
      <c r="AH34" s="38">
        <f t="shared" si="23"/>
        <v>1</v>
      </c>
      <c r="AI34" s="41">
        <f t="shared" ca="1" si="44"/>
        <v>-1.1593219141650899E-2</v>
      </c>
      <c r="AJ34" s="41">
        <f t="shared" ca="1" si="24"/>
        <v>2.4377688742625333E-3</v>
      </c>
      <c r="AL34" t="s">
        <v>88</v>
      </c>
      <c r="AM34">
        <v>202006</v>
      </c>
      <c r="AN34" s="41">
        <f>VLOOKUP(AM34,macro!$A:$C,3,0)</f>
        <v>5.84</v>
      </c>
      <c r="AO34" s="41">
        <f>VLOOKUP(AM34,macro!$F:$H,3,0)</f>
        <v>-7.4074074074074139E-2</v>
      </c>
      <c r="AP34" s="41">
        <f>VLOOKUP(AM34,macro!$N:$P,3,0)</f>
        <v>3.2598355419776216E-2</v>
      </c>
      <c r="AQ34" s="41">
        <f ca="1">Delta!G43</f>
        <v>4.7342323801867293E-2</v>
      </c>
      <c r="AR34" s="41">
        <f t="shared" si="25"/>
        <v>-0.79868892092342669</v>
      </c>
      <c r="AS34" s="41">
        <f t="shared" si="26"/>
        <v>-0.79756690058898205</v>
      </c>
      <c r="AT34" s="41">
        <f t="shared" si="27"/>
        <v>-1.0361224187142244</v>
      </c>
      <c r="AU34" s="42">
        <v>1</v>
      </c>
      <c r="AV34" s="41">
        <f t="shared" ca="1" si="28"/>
        <v>-3.5369741148320796E-2</v>
      </c>
      <c r="AW34" s="41">
        <f t="shared" ca="1" si="29"/>
        <v>6.8412856883241346E-3</v>
      </c>
      <c r="AX34" s="41">
        <f t="shared" ca="1" si="30"/>
        <v>4.7342323801867293E-2</v>
      </c>
      <c r="AY34" s="41">
        <f t="shared" si="31"/>
        <v>-0.79868892092342669</v>
      </c>
      <c r="AZ34" s="38">
        <f t="shared" si="32"/>
        <v>1</v>
      </c>
      <c r="BA34" s="41">
        <f t="shared" ca="1" si="45"/>
        <v>-5.4306590799737327E-2</v>
      </c>
      <c r="BB34" s="41">
        <f t="shared" ca="1" si="33"/>
        <v>1.0332501839684309E-2</v>
      </c>
      <c r="BF34" s="41"/>
      <c r="BG34" s="41"/>
      <c r="BH34" s="41"/>
      <c r="BM34" s="42"/>
      <c r="BN34" s="41"/>
      <c r="BO34" s="41"/>
      <c r="BP34" s="41"/>
      <c r="BQ34" s="41"/>
      <c r="BR34" s="38"/>
      <c r="BS34" s="41"/>
      <c r="BT34" s="41"/>
    </row>
    <row r="35" spans="1:72">
      <c r="A35" t="s">
        <v>86</v>
      </c>
      <c r="B35">
        <v>201711</v>
      </c>
      <c r="C35" s="41">
        <f>VLOOKUP(B35,macro!$A:$C,3,0)</f>
        <v>7.46</v>
      </c>
      <c r="D35" s="41">
        <f>VLOOKUP(B35,macro!$F:$H,3,0)</f>
        <v>-0.26086956521739124</v>
      </c>
      <c r="E35" s="41">
        <f>VLOOKUP(B35,macro!$N:$P,3,0)</f>
        <v>7.5391116106079459E-2</v>
      </c>
      <c r="F35" s="41">
        <f ca="1">Delta!E12</f>
        <v>-1.188886945498868E-2</v>
      </c>
      <c r="G35" s="41">
        <f t="shared" si="6"/>
        <v>-0.18627632911352299</v>
      </c>
      <c r="H35" s="41">
        <f t="shared" si="7"/>
        <v>-0.74838468468650055</v>
      </c>
      <c r="I35" s="41">
        <f t="shared" si="8"/>
        <v>0.37047724768626084</v>
      </c>
      <c r="J35" s="42">
        <v>1</v>
      </c>
      <c r="K35" s="41">
        <f t="shared" ca="1" si="47"/>
        <v>2.8239290507839993E-2</v>
      </c>
      <c r="L35" s="41">
        <f t="shared" ca="1" si="48"/>
        <v>1.6102692220023663E-3</v>
      </c>
      <c r="M35" s="41">
        <f t="shared" ca="1" si="11"/>
        <v>-1.188886945498868E-2</v>
      </c>
      <c r="N35" s="41">
        <f t="shared" si="12"/>
        <v>-0.18627632911352299</v>
      </c>
      <c r="O35" s="38">
        <f t="shared" si="13"/>
        <v>1</v>
      </c>
      <c r="P35" s="41">
        <f t="shared" ca="1" si="43"/>
        <v>-3.9496931675232962E-3</v>
      </c>
      <c r="Q35" s="41">
        <f t="shared" ca="1" si="14"/>
        <v>6.3030520123452633E-5</v>
      </c>
      <c r="R35" s="41">
        <f t="shared" ca="1" si="15"/>
        <v>4.9611016580320972E-4</v>
      </c>
      <c r="T35" t="s">
        <v>87</v>
      </c>
      <c r="U35">
        <v>202007</v>
      </c>
      <c r="V35" s="41">
        <f>VLOOKUP(U35,macro!$A:$C,3,0)</f>
        <v>6.03</v>
      </c>
      <c r="W35" s="41">
        <f>VLOOKUP(U35,macro!$F:$H,3,0)</f>
        <v>-3.5714285714285587E-2</v>
      </c>
      <c r="X35" s="41">
        <f>VLOOKUP(U35,macro!$N:$P,3,0)</f>
        <v>3.9528710940154164E-2</v>
      </c>
      <c r="Y35" s="41">
        <f ca="1">Delta!F44</f>
        <v>1.0994025294046779E-2</v>
      </c>
      <c r="Z35" s="41">
        <f t="shared" si="16"/>
        <v>-0.76073914185850822</v>
      </c>
      <c r="AA35" s="41">
        <f t="shared" si="17"/>
        <v>-0.826843265040061</v>
      </c>
      <c r="AB35" s="41">
        <f t="shared" si="18"/>
        <v>-0.40724993040692048</v>
      </c>
      <c r="AC35" s="42">
        <v>1</v>
      </c>
      <c r="AD35" s="41">
        <f t="shared" ca="1" si="19"/>
        <v>-1.265323500298202E-2</v>
      </c>
      <c r="AE35" s="41">
        <f t="shared" ca="1" si="20"/>
        <v>5.5919291955543464E-4</v>
      </c>
      <c r="AF35" s="41">
        <f t="shared" ca="1" si="21"/>
        <v>1.0994025294046779E-2</v>
      </c>
      <c r="AG35" s="41">
        <f t="shared" si="22"/>
        <v>-0.76073914185850822</v>
      </c>
      <c r="AH35" s="38">
        <f t="shared" si="23"/>
        <v>1</v>
      </c>
      <c r="AI35" s="41">
        <f t="shared" ca="1" si="44"/>
        <v>-1.2694071371726174E-2</v>
      </c>
      <c r="AJ35" s="41">
        <f t="shared" ca="1" si="24"/>
        <v>5.6112592364700371E-4</v>
      </c>
      <c r="AL35" t="s">
        <v>88</v>
      </c>
      <c r="AM35">
        <v>202007</v>
      </c>
      <c r="AN35" s="41">
        <f>VLOOKUP(AM35,macro!$A:$C,3,0)</f>
        <v>6.03</v>
      </c>
      <c r="AO35" s="41">
        <f>VLOOKUP(AM35,macro!$F:$H,3,0)</f>
        <v>-3.5714285714285587E-2</v>
      </c>
      <c r="AP35" s="41">
        <f>VLOOKUP(AM35,macro!$N:$P,3,0)</f>
        <v>3.9528710940154164E-2</v>
      </c>
      <c r="AQ35" s="41">
        <f ca="1">Delta!G44</f>
        <v>-5.1437562168942026E-2</v>
      </c>
      <c r="AR35" s="41">
        <f t="shared" si="25"/>
        <v>-0.72873748561350959</v>
      </c>
      <c r="AS35" s="41">
        <f t="shared" si="26"/>
        <v>-0.74624751484630514</v>
      </c>
      <c r="AT35" s="41">
        <f t="shared" si="27"/>
        <v>-0.39264314624227059</v>
      </c>
      <c r="AU35" s="42">
        <v>1</v>
      </c>
      <c r="AV35" s="41">
        <f t="shared" ca="1" si="28"/>
        <v>5.0676451698769866E-3</v>
      </c>
      <c r="AW35" s="41">
        <f t="shared" ca="1" si="29"/>
        <v>3.1928384564029262E-3</v>
      </c>
      <c r="AX35" s="41">
        <f t="shared" ca="1" si="30"/>
        <v>-5.1437562168942026E-2</v>
      </c>
      <c r="AY35" s="41">
        <f t="shared" si="31"/>
        <v>-0.72873748561350959</v>
      </c>
      <c r="AZ35" s="38">
        <f t="shared" si="32"/>
        <v>1</v>
      </c>
      <c r="BA35" s="41">
        <f t="shared" ca="1" si="45"/>
        <v>-5.0872951569834221E-2</v>
      </c>
      <c r="BB35" s="41">
        <f t="shared" ca="1" si="33"/>
        <v>3.1878512862487465E-7</v>
      </c>
      <c r="BF35" s="41"/>
      <c r="BG35" s="41"/>
      <c r="BH35" s="41"/>
      <c r="BM35" s="42"/>
      <c r="BN35" s="41"/>
      <c r="BO35" s="41"/>
      <c r="BP35" s="41"/>
      <c r="BQ35" s="41"/>
      <c r="BR35" s="38"/>
      <c r="BS35" s="41"/>
      <c r="BT35" s="41"/>
    </row>
    <row r="36" spans="1:72">
      <c r="A36" t="s">
        <v>86</v>
      </c>
      <c r="B36">
        <v>201712</v>
      </c>
      <c r="C36" s="41">
        <f>VLOOKUP(B36,macro!$A:$C,3,0)</f>
        <v>6.13</v>
      </c>
      <c r="D36" s="41">
        <f>VLOOKUP(B36,macro!$F:$H,3,0)</f>
        <v>-0.14285714285714288</v>
      </c>
      <c r="E36" s="41">
        <f>VLOOKUP(B36,macro!$N:$P,3,0)</f>
        <v>7.5391116106079459E-2</v>
      </c>
      <c r="F36" s="41">
        <f ca="1">Delta!E13</f>
        <v>3.7002531531975733E-2</v>
      </c>
      <c r="G36" s="41">
        <f t="shared" si="6"/>
        <v>-0.67073212590724307</v>
      </c>
      <c r="H36" s="41">
        <f t="shared" si="7"/>
        <v>-0.60176826636973946</v>
      </c>
      <c r="I36" s="41">
        <f t="shared" si="8"/>
        <v>0.37047724768626084</v>
      </c>
      <c r="J36" s="42">
        <v>1</v>
      </c>
      <c r="K36" s="41">
        <f t="shared" ca="1" si="47"/>
        <v>7.2579334893203909E-3</v>
      </c>
      <c r="L36" s="41">
        <f t="shared" ca="1" si="48"/>
        <v>8.8474111271913598E-4</v>
      </c>
      <c r="M36" s="41">
        <f t="shared" ca="1" si="11"/>
        <v>3.7002531531975733E-2</v>
      </c>
      <c r="N36" s="41">
        <f t="shared" si="12"/>
        <v>-0.67073212590724307</v>
      </c>
      <c r="O36" s="38">
        <f t="shared" si="13"/>
        <v>1</v>
      </c>
      <c r="P36" s="41">
        <f t="shared" ca="1" si="43"/>
        <v>-1.4221807502550211E-2</v>
      </c>
      <c r="Q36" s="41">
        <f t="shared" ca="1" si="14"/>
        <v>2.6239329095240583E-3</v>
      </c>
      <c r="R36" s="41">
        <f t="shared" ca="1" si="15"/>
        <v>5.0644474891003094E-3</v>
      </c>
      <c r="V36" s="41"/>
      <c r="W36" s="41"/>
      <c r="X36" s="41"/>
      <c r="AC36" s="42"/>
      <c r="AD36" s="41"/>
      <c r="AE36" s="41"/>
      <c r="AF36" s="41"/>
      <c r="AG36" s="41"/>
      <c r="AH36" s="38"/>
      <c r="AI36" s="41"/>
      <c r="AJ36" s="41"/>
      <c r="AL36" t="s">
        <v>88</v>
      </c>
      <c r="AM36">
        <v>202008</v>
      </c>
      <c r="AN36" s="41">
        <f>VLOOKUP(AM36,macro!$A:$C,3,0)</f>
        <v>6.37</v>
      </c>
      <c r="AO36" s="41">
        <f>VLOOKUP(AM36,macro!$F:$H,3,0)</f>
        <v>-0.14285714285714282</v>
      </c>
      <c r="AP36" s="41">
        <f>VLOOKUP(AM36,macro!$N:$P,3,0)</f>
        <v>3.9528710940154164E-2</v>
      </c>
      <c r="AQ36" s="41">
        <f ca="1">Delta!G45</f>
        <v>-3.9478408590341789E-2</v>
      </c>
      <c r="AR36" s="41">
        <f t="shared" si="25"/>
        <v>-0.60356123295365827</v>
      </c>
      <c r="AS36" s="41">
        <f t="shared" si="26"/>
        <v>-0.8895878681275744</v>
      </c>
      <c r="AT36" s="41">
        <f t="shared" si="27"/>
        <v>-0.39264314624227059</v>
      </c>
      <c r="AU36" s="42">
        <v>1</v>
      </c>
      <c r="AV36" s="41">
        <f t="shared" ca="1" si="28"/>
        <v>1.433753774733507E-2</v>
      </c>
      <c r="AW36" s="41">
        <f t="shared" ca="1" si="29"/>
        <v>2.8961560802197158E-3</v>
      </c>
      <c r="AX36" s="41">
        <f t="shared" ca="1" si="30"/>
        <v>-3.9478408590341789E-2</v>
      </c>
      <c r="AY36" s="41">
        <f t="shared" si="31"/>
        <v>-0.60356123295365827</v>
      </c>
      <c r="AZ36" s="38">
        <f t="shared" si="32"/>
        <v>1</v>
      </c>
      <c r="BA36" s="41">
        <f t="shared" ca="1" si="45"/>
        <v>-4.4728544526849726E-2</v>
      </c>
      <c r="BB36" s="41">
        <f t="shared" ca="1" si="33"/>
        <v>2.7563927351812071E-5</v>
      </c>
      <c r="BF36" s="41"/>
      <c r="BG36" s="41"/>
      <c r="BH36" s="41"/>
      <c r="BM36" s="42"/>
      <c r="BN36" s="41"/>
      <c r="BO36" s="41"/>
      <c r="BP36" s="41"/>
      <c r="BQ36" s="41"/>
      <c r="BR36" s="38"/>
      <c r="BS36" s="41"/>
      <c r="BT36" s="41"/>
    </row>
    <row r="37" spans="1:72">
      <c r="A37" t="s">
        <v>86</v>
      </c>
      <c r="B37">
        <v>201801</v>
      </c>
      <c r="C37" s="41">
        <f>VLOOKUP(B37,macro!$A:$C,3,0)</f>
        <v>8.99</v>
      </c>
      <c r="D37" s="41">
        <f>VLOOKUP(B37,macro!$F:$H,3,0)</f>
        <v>-0.4</v>
      </c>
      <c r="E37" s="41">
        <f>VLOOKUP(B37,macro!$N:$P,3,0)</f>
        <v>6.698012672846998E-2</v>
      </c>
      <c r="F37" s="41">
        <f ca="1">Delta!E14</f>
        <v>-7.3776106919910947E-2</v>
      </c>
      <c r="G37" s="41">
        <f t="shared" si="6"/>
        <v>0.3710299634386513</v>
      </c>
      <c r="H37" s="41">
        <f t="shared" si="7"/>
        <v>-0.92123772522836622</v>
      </c>
      <c r="I37" s="41">
        <f t="shared" si="8"/>
        <v>0.17238874097748078</v>
      </c>
      <c r="J37" s="42">
        <v>1</v>
      </c>
      <c r="K37" s="41">
        <f t="shared" ca="1" si="47"/>
        <v>5.5764460508297448E-2</v>
      </c>
      <c r="L37" s="41">
        <f t="shared" ca="1" si="48"/>
        <v>1.678075860962221E-2</v>
      </c>
      <c r="M37" s="41">
        <f t="shared" ca="1" si="11"/>
        <v>-7.3776106919910947E-2</v>
      </c>
      <c r="N37" s="41">
        <f t="shared" si="12"/>
        <v>0.3710299634386513</v>
      </c>
      <c r="O37" s="38">
        <f t="shared" si="13"/>
        <v>1</v>
      </c>
      <c r="P37" s="41">
        <f t="shared" ca="1" si="43"/>
        <v>7.8671000148760866E-3</v>
      </c>
      <c r="Q37" s="41">
        <f t="shared" ca="1" si="14"/>
        <v>6.6656132385964576E-3</v>
      </c>
      <c r="R37" s="41">
        <f t="shared" ca="1" si="15"/>
        <v>1.5692457708435556E-3</v>
      </c>
      <c r="V37" s="41"/>
      <c r="W37" s="41"/>
      <c r="X37" s="41"/>
      <c r="AC37" s="42"/>
      <c r="AD37" s="41"/>
      <c r="AE37" s="41"/>
      <c r="AF37" s="41"/>
      <c r="AG37" s="41"/>
      <c r="AH37" s="38"/>
      <c r="AI37" s="41"/>
      <c r="AJ37" s="41"/>
      <c r="AL37" t="s">
        <v>88</v>
      </c>
      <c r="AM37">
        <v>202009</v>
      </c>
      <c r="AN37" s="41">
        <f>VLOOKUP(AM37,macro!$A:$C,3,0)</f>
        <v>5.97</v>
      </c>
      <c r="AO37" s="41">
        <f>VLOOKUP(AM37,macro!$F:$H,3,0)</f>
        <v>-0.43333333333333335</v>
      </c>
      <c r="AP37" s="41">
        <f>VLOOKUP(AM37,macro!$N:$P,3,0)</f>
        <v>3.9528710940154164E-2</v>
      </c>
      <c r="AQ37" s="41">
        <f ca="1">Delta!G46</f>
        <v>-1.6232689534094864E-2</v>
      </c>
      <c r="AR37" s="41">
        <f t="shared" si="25"/>
        <v>-0.75082741255348351</v>
      </c>
      <c r="AS37" s="41">
        <f t="shared" si="26"/>
        <v>-1.2781994925790152</v>
      </c>
      <c r="AT37" s="41">
        <f t="shared" si="27"/>
        <v>-0.39264314624227059</v>
      </c>
      <c r="AU37" s="42">
        <v>1</v>
      </c>
      <c r="AV37" s="41">
        <f t="shared" ca="1" si="28"/>
        <v>3.8952705350514698E-2</v>
      </c>
      <c r="AW37" s="41">
        <f t="shared" ca="1" si="29"/>
        <v>3.0454278085702917E-3</v>
      </c>
      <c r="AX37" s="41">
        <f t="shared" ca="1" si="30"/>
        <v>-1.6232689534094864E-2</v>
      </c>
      <c r="AY37" s="41">
        <f t="shared" si="31"/>
        <v>-0.75082741255348351</v>
      </c>
      <c r="AZ37" s="38">
        <f t="shared" si="32"/>
        <v>1</v>
      </c>
      <c r="BA37" s="41">
        <f t="shared" ca="1" si="45"/>
        <v>-5.1957258695066788E-2</v>
      </c>
      <c r="BB37" s="41">
        <f t="shared" ca="1" si="33"/>
        <v>1.2762448417370665E-3</v>
      </c>
      <c r="BF37" s="41"/>
      <c r="BG37" s="41"/>
      <c r="BH37" s="41"/>
      <c r="BM37" s="42"/>
      <c r="BN37" s="41"/>
      <c r="BO37" s="41"/>
      <c r="BP37" s="41"/>
      <c r="BQ37" s="41"/>
      <c r="BR37" s="38"/>
      <c r="BS37" s="41"/>
      <c r="BT37" s="41"/>
    </row>
    <row r="38" spans="1:72">
      <c r="A38" t="s">
        <v>86</v>
      </c>
      <c r="B38">
        <v>201802</v>
      </c>
      <c r="C38" s="41">
        <f>VLOOKUP(B38,macro!$A:$C,3,0)</f>
        <v>11.85</v>
      </c>
      <c r="D38" s="41">
        <f>VLOOKUP(B38,macro!$F:$H,3,0)</f>
        <v>2.6249999999999996</v>
      </c>
      <c r="E38" s="41">
        <f>VLOOKUP(B38,macro!$N:$P,3,0)</f>
        <v>6.698012672846998E-2</v>
      </c>
      <c r="F38" s="41">
        <f ca="1">Delta!E15</f>
        <v>-0.25051565786358987</v>
      </c>
      <c r="G38" s="41">
        <f t="shared" si="6"/>
        <v>1.4127920527845452</v>
      </c>
      <c r="H38" s="41">
        <f t="shared" si="7"/>
        <v>2.8369654921779781</v>
      </c>
      <c r="I38" s="41">
        <f t="shared" si="8"/>
        <v>0.17238874097748078</v>
      </c>
      <c r="J38" s="42">
        <v>1</v>
      </c>
      <c r="K38" s="41">
        <f t="shared" ca="1" si="47"/>
        <v>-0.28414613341073724</v>
      </c>
      <c r="L38" s="41">
        <f t="shared" ca="1" si="48"/>
        <v>1.1310088855272776E-3</v>
      </c>
      <c r="M38" s="41">
        <f t="shared" ca="1" si="11"/>
        <v>-0.25051565786358987</v>
      </c>
      <c r="N38" s="41">
        <f t="shared" si="12"/>
        <v>1.4127920527845452</v>
      </c>
      <c r="O38" s="38">
        <f t="shared" si="13"/>
        <v>1</v>
      </c>
      <c r="P38" s="41">
        <f t="shared" ca="1" si="43"/>
        <v>2.9956007532302376E-2</v>
      </c>
      <c r="Q38" s="41">
        <f t="shared" ca="1" si="14"/>
        <v>7.8664355089945334E-2</v>
      </c>
      <c r="R38" s="41">
        <f t="shared" ca="1" si="15"/>
        <v>4.6808732160372964E-2</v>
      </c>
      <c r="V38" s="41"/>
      <c r="W38" s="41"/>
      <c r="X38" s="41"/>
      <c r="AC38" s="42"/>
      <c r="AD38" s="41"/>
      <c r="AE38" s="41"/>
      <c r="AF38" s="41"/>
      <c r="AG38" s="41"/>
      <c r="AH38" s="38"/>
      <c r="AI38" s="41"/>
      <c r="AJ38" s="41"/>
      <c r="AN38" s="41"/>
      <c r="AO38" s="41"/>
      <c r="AP38" s="41"/>
      <c r="AU38" s="42"/>
      <c r="AV38" s="41"/>
      <c r="AW38" s="41"/>
      <c r="AX38" s="41"/>
      <c r="AY38" s="41"/>
      <c r="AZ38" s="38"/>
      <c r="BA38" s="41"/>
      <c r="BB38" s="41"/>
      <c r="BF38" s="41"/>
      <c r="BG38" s="41"/>
      <c r="BH38" s="41"/>
      <c r="BM38" s="42"/>
      <c r="BN38" s="41"/>
      <c r="BO38" s="41"/>
      <c r="BP38" s="41"/>
      <c r="BQ38" s="41"/>
      <c r="BR38" s="38"/>
      <c r="BS38" s="41"/>
      <c r="BT38" s="41"/>
    </row>
    <row r="39" spans="1:72">
      <c r="A39" t="s">
        <v>86</v>
      </c>
      <c r="B39">
        <v>201803</v>
      </c>
      <c r="C39" s="41">
        <f>VLOOKUP(B39,macro!$A:$C,3,0)</f>
        <v>9.7899999999999991</v>
      </c>
      <c r="D39" s="41">
        <f>VLOOKUP(B39,macro!$F:$H,3,0)</f>
        <v>1.3333333333333335</v>
      </c>
      <c r="E39" s="41">
        <f>VLOOKUP(B39,macro!$N:$P,3,0)</f>
        <v>6.698012672846998E-2</v>
      </c>
      <c r="F39" s="41">
        <f ca="1">Delta!E16</f>
        <v>0.21747788982857569</v>
      </c>
      <c r="G39" s="41">
        <f t="shared" si="6"/>
        <v>0.66243194647246739</v>
      </c>
      <c r="H39" s="41">
        <f t="shared" si="7"/>
        <v>1.232223071522377</v>
      </c>
      <c r="I39" s="41">
        <f t="shared" si="8"/>
        <v>0.17238874097748078</v>
      </c>
      <c r="J39" s="42">
        <v>1</v>
      </c>
      <c r="K39" s="41">
        <f t="shared" ca="1" si="47"/>
        <v>-0.14349753868572951</v>
      </c>
      <c r="L39" s="41">
        <f t="shared" ca="1" si="48"/>
        <v>0.13030325999108627</v>
      </c>
      <c r="M39" s="41">
        <f t="shared" ca="1" si="11"/>
        <v>0.21747788982857569</v>
      </c>
      <c r="N39" s="41">
        <f t="shared" si="12"/>
        <v>0.66243194647246739</v>
      </c>
      <c r="O39" s="38">
        <f t="shared" si="13"/>
        <v>1</v>
      </c>
      <c r="P39" s="41">
        <f t="shared" ca="1" si="43"/>
        <v>1.404581540436595E-2</v>
      </c>
      <c r="Q39" s="41">
        <f t="shared" ca="1" si="14"/>
        <v>4.1384608904537212E-2</v>
      </c>
      <c r="R39" s="41">
        <f t="shared" ca="1" si="15"/>
        <v>6.3322835497362409E-2</v>
      </c>
      <c r="V39" s="41"/>
      <c r="W39" s="41"/>
      <c r="X39" s="41"/>
      <c r="AC39" s="42"/>
      <c r="AD39" s="41"/>
      <c r="AE39" s="41"/>
      <c r="AF39" s="41"/>
      <c r="AG39" s="41"/>
      <c r="AH39" s="38"/>
      <c r="AI39" s="41"/>
      <c r="AJ39" s="41"/>
      <c r="AN39" s="41"/>
      <c r="AO39" s="41"/>
      <c r="AP39" s="41"/>
      <c r="AU39" s="42"/>
      <c r="AV39" s="41"/>
      <c r="AW39" s="41"/>
      <c r="AX39" s="41"/>
      <c r="AY39" s="41"/>
      <c r="AZ39" s="38"/>
      <c r="BA39" s="41"/>
      <c r="BB39" s="41"/>
      <c r="BF39" s="41"/>
      <c r="BG39" s="41"/>
      <c r="BH39" s="41"/>
      <c r="BM39" s="42"/>
      <c r="BN39" s="41"/>
      <c r="BO39" s="41"/>
      <c r="BP39" s="41"/>
      <c r="BQ39" s="41"/>
      <c r="BR39" s="38"/>
      <c r="BS39" s="41"/>
      <c r="BT39" s="41"/>
    </row>
    <row r="40" spans="1:72">
      <c r="A40" t="s">
        <v>86</v>
      </c>
      <c r="B40">
        <v>201804</v>
      </c>
      <c r="C40" s="41">
        <f>VLOOKUP(B40,macro!$A:$C,3,0)</f>
        <v>8.52</v>
      </c>
      <c r="D40" s="41">
        <f>VLOOKUP(B40,macro!$F:$H,3,0)</f>
        <v>0.50000000000000011</v>
      </c>
      <c r="E40" s="41">
        <f>VLOOKUP(B40,macro!$N:$P,3,0)</f>
        <v>5.7476185502653612E-2</v>
      </c>
      <c r="F40" s="41">
        <f ca="1">Delta!E17</f>
        <v>-0.19072176685588454</v>
      </c>
      <c r="G40" s="41">
        <f t="shared" si="6"/>
        <v>0.1998312984062838</v>
      </c>
      <c r="H40" s="41">
        <f t="shared" si="7"/>
        <v>0.19690538077682745</v>
      </c>
      <c r="I40" s="41">
        <f t="shared" si="8"/>
        <v>-5.1440043098934747E-2</v>
      </c>
      <c r="J40" s="42">
        <v>1</v>
      </c>
      <c r="K40" s="41">
        <f t="shared" ca="1" si="47"/>
        <v>-4.9058689684094298E-2</v>
      </c>
      <c r="L40" s="41">
        <f t="shared" ca="1" si="48"/>
        <v>2.0068427433780598E-2</v>
      </c>
      <c r="M40" s="41">
        <f t="shared" ca="1" si="11"/>
        <v>-0.19072176685588454</v>
      </c>
      <c r="N40" s="41">
        <f t="shared" si="12"/>
        <v>0.1998312984062838</v>
      </c>
      <c r="O40" s="38">
        <f t="shared" si="13"/>
        <v>1</v>
      </c>
      <c r="P40" s="41">
        <f t="shared" ca="1" si="43"/>
        <v>4.2371047235507811E-3</v>
      </c>
      <c r="Q40" s="41">
        <f t="shared" ca="1" si="14"/>
        <v>3.8008961607526759E-2</v>
      </c>
      <c r="R40" s="41">
        <f t="shared" ca="1" si="15"/>
        <v>2.4510835330186959E-2</v>
      </c>
      <c r="V40" s="41"/>
      <c r="W40" s="41"/>
      <c r="X40" s="41"/>
      <c r="AC40" s="42"/>
      <c r="AD40" s="41"/>
      <c r="AE40" s="41"/>
      <c r="AF40" s="41"/>
      <c r="AG40" s="41"/>
      <c r="AH40" s="38"/>
      <c r="AI40" s="41"/>
      <c r="AJ40" s="41"/>
      <c r="AN40" s="41"/>
      <c r="AO40" s="41"/>
      <c r="AP40" s="41"/>
      <c r="AU40" s="42"/>
      <c r="AV40" s="41"/>
      <c r="AW40" s="41"/>
      <c r="AX40" s="41"/>
      <c r="AY40" s="41"/>
      <c r="AZ40" s="38"/>
      <c r="BA40" s="41"/>
      <c r="BB40" s="41"/>
      <c r="BF40" s="41"/>
      <c r="BG40" s="41"/>
      <c r="BH40" s="41"/>
      <c r="BM40" s="42"/>
      <c r="BN40" s="41"/>
      <c r="BO40" s="41"/>
      <c r="BP40" s="41"/>
      <c r="BQ40" s="41"/>
      <c r="BR40" s="38"/>
      <c r="BS40" s="41"/>
      <c r="BT40" s="41"/>
    </row>
    <row r="41" spans="1:72">
      <c r="A41" t="s">
        <v>86</v>
      </c>
      <c r="B41">
        <v>201805</v>
      </c>
      <c r="C41" s="41">
        <f>VLOOKUP(B41,macro!$A:$C,3,0)</f>
        <v>11.29</v>
      </c>
      <c r="D41" s="41">
        <f>VLOOKUP(B41,macro!$F:$H,3,0)</f>
        <v>0.20000000000000004</v>
      </c>
      <c r="E41" s="41">
        <f>VLOOKUP(B41,macro!$N:$P,3,0)</f>
        <v>5.7476185502653612E-2</v>
      </c>
      <c r="F41" s="41">
        <f ca="1">Delta!E18</f>
        <v>-6.6308252816770497E-2</v>
      </c>
      <c r="G41" s="41">
        <f t="shared" si="6"/>
        <v>1.2088106646608734</v>
      </c>
      <c r="H41" s="41">
        <f t="shared" si="7"/>
        <v>-0.17580898789157048</v>
      </c>
      <c r="I41" s="41">
        <f t="shared" si="8"/>
        <v>-5.1440043098934747E-2</v>
      </c>
      <c r="J41" s="42">
        <v>1</v>
      </c>
      <c r="K41" s="41">
        <f t="shared" ca="1" si="47"/>
        <v>1.0057984574709938E-3</v>
      </c>
      <c r="L41" s="41">
        <f t="shared" ca="1" si="48"/>
        <v>4.5311814989512124E-3</v>
      </c>
      <c r="M41" s="41">
        <f t="shared" ca="1" si="11"/>
        <v>-6.6308252816770497E-2</v>
      </c>
      <c r="N41" s="41">
        <f t="shared" si="12"/>
        <v>1.2088106646608734</v>
      </c>
      <c r="O41" s="38">
        <f t="shared" si="13"/>
        <v>1</v>
      </c>
      <c r="P41" s="41">
        <f t="shared" ca="1" si="43"/>
        <v>2.5630906759659459E-2</v>
      </c>
      <c r="Q41" s="41">
        <f t="shared" ca="1" si="14"/>
        <v>8.4528090636202518E-3</v>
      </c>
      <c r="R41" s="41">
        <f t="shared" ca="1" si="15"/>
        <v>1.0333558491845518E-3</v>
      </c>
      <c r="V41" s="41"/>
      <c r="W41" s="41"/>
      <c r="X41" s="41"/>
      <c r="AC41" s="42"/>
      <c r="AD41" s="41"/>
      <c r="AE41" s="41"/>
      <c r="AF41" s="41"/>
      <c r="AG41" s="41"/>
      <c r="AH41" s="38"/>
      <c r="AI41" s="41"/>
      <c r="AJ41" s="41"/>
      <c r="AN41" s="41"/>
      <c r="AO41" s="41"/>
      <c r="AP41" s="41"/>
      <c r="AU41" s="42"/>
      <c r="AV41" s="41"/>
      <c r="AW41" s="41"/>
      <c r="AX41" s="41"/>
      <c r="AY41" s="41"/>
      <c r="AZ41" s="38"/>
      <c r="BA41" s="41"/>
      <c r="BB41" s="41"/>
      <c r="BF41" s="41"/>
      <c r="BG41" s="41"/>
      <c r="BH41" s="41"/>
      <c r="BM41" s="42"/>
      <c r="BN41" s="41"/>
      <c r="BO41" s="41"/>
      <c r="BP41" s="41"/>
      <c r="BQ41" s="41"/>
      <c r="BR41" s="38"/>
      <c r="BS41" s="41"/>
      <c r="BT41" s="41"/>
    </row>
    <row r="42" spans="1:72">
      <c r="A42" t="s">
        <v>86</v>
      </c>
      <c r="B42">
        <v>201806</v>
      </c>
      <c r="C42" s="41">
        <f>VLOOKUP(B42,macro!$A:$C,3,0)</f>
        <v>10.74</v>
      </c>
      <c r="D42" s="41">
        <f>VLOOKUP(B42,macro!$F:$H,3,0)</f>
        <v>0.26666666666666661</v>
      </c>
      <c r="E42" s="41">
        <f>VLOOKUP(B42,macro!$N:$P,3,0)</f>
        <v>5.7476185502653612E-2</v>
      </c>
      <c r="F42" s="41">
        <f ca="1">Delta!E19</f>
        <v>1.9475218060984227E-2</v>
      </c>
      <c r="G42" s="41">
        <f t="shared" si="6"/>
        <v>1.008471801325125</v>
      </c>
      <c r="H42" s="41">
        <f t="shared" si="7"/>
        <v>-9.2983572631926636E-2</v>
      </c>
      <c r="I42" s="41">
        <f t="shared" si="8"/>
        <v>-5.1440043098934747E-2</v>
      </c>
      <c r="J42" s="42">
        <v>1</v>
      </c>
      <c r="K42" s="41">
        <f t="shared" ca="1" si="47"/>
        <v>-9.768547756491875E-3</v>
      </c>
      <c r="L42" s="41">
        <f t="shared" ca="1" si="48"/>
        <v>8.5519783918738368E-4</v>
      </c>
      <c r="M42" s="41">
        <f t="shared" ca="1" si="11"/>
        <v>1.9475218060984227E-2</v>
      </c>
      <c r="N42" s="41">
        <f t="shared" si="12"/>
        <v>1.008471801325125</v>
      </c>
      <c r="O42" s="38">
        <f t="shared" si="13"/>
        <v>1</v>
      </c>
      <c r="P42" s="41">
        <f t="shared" ca="1" si="43"/>
        <v>2.1383039929385183E-2</v>
      </c>
      <c r="Q42" s="41">
        <f t="shared" ca="1" si="14"/>
        <v>3.6397842815489141E-6</v>
      </c>
      <c r="R42" s="41">
        <f t="shared" ca="1" si="15"/>
        <v>2.8769940781520889E-3</v>
      </c>
      <c r="V42" s="41"/>
      <c r="W42" s="41"/>
      <c r="X42" s="41"/>
      <c r="AC42" s="42"/>
      <c r="AD42" s="41"/>
      <c r="AE42" s="41"/>
      <c r="AF42" s="41"/>
      <c r="AG42" s="41"/>
      <c r="AH42" s="38"/>
      <c r="AI42" s="41"/>
      <c r="AJ42" s="41"/>
      <c r="AN42" s="41"/>
      <c r="AO42" s="41"/>
      <c r="AP42" s="41"/>
      <c r="AU42" s="42"/>
      <c r="AV42" s="41"/>
      <c r="AW42" s="41"/>
      <c r="AX42" s="41"/>
      <c r="AY42" s="41"/>
      <c r="AZ42" s="38"/>
      <c r="BA42" s="41"/>
      <c r="BB42" s="41"/>
      <c r="BF42" s="41"/>
      <c r="BG42" s="41"/>
      <c r="BH42" s="41"/>
      <c r="BM42" s="42"/>
      <c r="BN42" s="41"/>
      <c r="BO42" s="41"/>
      <c r="BP42" s="41"/>
      <c r="BQ42" s="41"/>
      <c r="BR42" s="38"/>
      <c r="BS42" s="41"/>
      <c r="BT42" s="41"/>
    </row>
    <row r="43" spans="1:72">
      <c r="A43" t="s">
        <v>86</v>
      </c>
      <c r="B43">
        <v>201807</v>
      </c>
      <c r="C43" s="41">
        <f>VLOOKUP(B43,macro!$A:$C,3,0)</f>
        <v>10.39</v>
      </c>
      <c r="D43" s="41">
        <f>VLOOKUP(B43,macro!$F:$H,3,0)</f>
        <v>0.50000000000000011</v>
      </c>
      <c r="E43" s="41">
        <f>VLOOKUP(B43,macro!$N:$P,3,0)</f>
        <v>5.320051674667195E-2</v>
      </c>
      <c r="F43" s="41">
        <f ca="1">Delta!E20</f>
        <v>-1.6365988796447385E-2</v>
      </c>
      <c r="G43" s="41">
        <f t="shared" si="6"/>
        <v>0.88098343374783039</v>
      </c>
      <c r="H43" s="41">
        <f t="shared" si="7"/>
        <v>0.19690538077682745</v>
      </c>
      <c r="I43" s="41">
        <f t="shared" si="8"/>
        <v>-0.15213697672109</v>
      </c>
      <c r="J43" s="42">
        <v>1</v>
      </c>
      <c r="K43" s="41">
        <f t="shared" ca="1" si="47"/>
        <v>-3.7522184558362051E-2</v>
      </c>
      <c r="L43" s="41">
        <f t="shared" ca="1" si="48"/>
        <v>4.4758461911645608E-4</v>
      </c>
      <c r="M43" s="41">
        <f t="shared" ca="1" si="11"/>
        <v>-1.6365988796447385E-2</v>
      </c>
      <c r="N43" s="41">
        <f t="shared" si="12"/>
        <v>0.88098343374783039</v>
      </c>
      <c r="O43" s="38">
        <f t="shared" si="13"/>
        <v>1</v>
      </c>
      <c r="P43" s="41">
        <f t="shared" ca="1" si="43"/>
        <v>1.8679851946483365E-2</v>
      </c>
      <c r="Q43" s="41">
        <f t="shared" ca="1" si="14"/>
        <v>1.2282109533788652E-3</v>
      </c>
      <c r="R43" s="41">
        <f t="shared" ca="1" si="15"/>
        <v>3.1671225401397747E-4</v>
      </c>
      <c r="V43" s="41"/>
      <c r="W43" s="41"/>
      <c r="X43" s="41"/>
      <c r="AC43" s="42"/>
      <c r="AD43" s="41"/>
      <c r="AE43" s="41"/>
      <c r="AF43" s="41"/>
      <c r="AG43" s="41"/>
      <c r="AH43" s="38"/>
      <c r="AI43" s="41"/>
      <c r="AJ43" s="41"/>
      <c r="AN43" s="41"/>
      <c r="AO43" s="41"/>
      <c r="AP43" s="41"/>
      <c r="AU43" s="42"/>
      <c r="AV43" s="41"/>
      <c r="AW43" s="41"/>
      <c r="AX43" s="41"/>
      <c r="AY43" s="41"/>
      <c r="AZ43" s="38"/>
      <c r="BA43" s="41"/>
      <c r="BB43" s="41"/>
      <c r="BF43" s="41"/>
      <c r="BG43" s="41"/>
      <c r="BH43" s="41"/>
      <c r="BM43" s="42"/>
      <c r="BN43" s="41"/>
      <c r="BO43" s="41"/>
      <c r="BP43" s="41"/>
      <c r="BQ43" s="41"/>
      <c r="BR43" s="38"/>
      <c r="BS43" s="41"/>
      <c r="BT43" s="41"/>
    </row>
    <row r="44" spans="1:72">
      <c r="A44" t="s">
        <v>86</v>
      </c>
      <c r="B44">
        <v>201808</v>
      </c>
      <c r="C44" s="41">
        <f>VLOOKUP(B44,macro!$A:$C,3,0)</f>
        <v>9.9</v>
      </c>
      <c r="D44" s="41">
        <f>VLOOKUP(B44,macro!$F:$H,3,0)</f>
        <v>0.27777777777777762</v>
      </c>
      <c r="E44" s="41">
        <f>VLOOKUP(B44,macro!$N:$P,3,0)</f>
        <v>5.320051674667195E-2</v>
      </c>
      <c r="F44" s="41">
        <f ca="1">Delta!E21</f>
        <v>-0.29419573125457044</v>
      </c>
      <c r="G44" s="41">
        <f t="shared" si="6"/>
        <v>0.70249971913961762</v>
      </c>
      <c r="H44" s="41">
        <f t="shared" si="7"/>
        <v>-7.9179336755319421E-2</v>
      </c>
      <c r="I44" s="41">
        <f t="shared" si="8"/>
        <v>-0.15213697672109</v>
      </c>
      <c r="J44" s="42">
        <v>1</v>
      </c>
      <c r="K44" s="41">
        <f t="shared" ca="1" si="47"/>
        <v>-1.4050763105902662E-2</v>
      </c>
      <c r="L44" s="41">
        <f t="shared" ref="L44:L66" ca="1" si="49">(F44-K44)^2</f>
        <v>7.8481203179018091E-2</v>
      </c>
      <c r="M44" s="41">
        <f t="shared" ca="1" si="11"/>
        <v>-0.29419573125457044</v>
      </c>
      <c r="N44" s="41">
        <f t="shared" si="12"/>
        <v>0.70249971913961762</v>
      </c>
      <c r="O44" s="38">
        <f t="shared" si="13"/>
        <v>1</v>
      </c>
      <c r="P44" s="41">
        <f t="shared" ca="1" si="43"/>
        <v>1.4895388770420816E-2</v>
      </c>
      <c r="Q44" s="41">
        <f t="shared" ca="1" si="14"/>
        <v>9.5537320478303531E-2</v>
      </c>
      <c r="R44" s="41">
        <f t="shared" ca="1" si="15"/>
        <v>6.7617333329917248E-2</v>
      </c>
      <c r="V44" s="41"/>
      <c r="W44" s="41"/>
      <c r="X44" s="41"/>
      <c r="AC44" s="42"/>
      <c r="AD44" s="41"/>
      <c r="AE44" s="41"/>
      <c r="AF44" s="41"/>
      <c r="AG44" s="41"/>
      <c r="AH44" s="38"/>
      <c r="AI44" s="41"/>
      <c r="AJ44" s="41"/>
      <c r="AN44" s="41"/>
      <c r="AO44" s="41"/>
      <c r="AP44" s="41"/>
      <c r="AU44" s="42"/>
      <c r="AV44" s="41"/>
      <c r="AW44" s="41"/>
      <c r="AX44" s="41"/>
      <c r="AY44" s="41"/>
      <c r="AZ44" s="38"/>
      <c r="BA44" s="41"/>
      <c r="BB44" s="41"/>
      <c r="BF44" s="41"/>
      <c r="BG44" s="41"/>
      <c r="BH44" s="41"/>
      <c r="BM44" s="42"/>
      <c r="BN44" s="41"/>
      <c r="BO44" s="41"/>
      <c r="BP44" s="41"/>
      <c r="BQ44" s="41"/>
      <c r="BR44" s="38"/>
      <c r="BS44" s="41"/>
      <c r="BT44" s="41"/>
    </row>
    <row r="45" spans="1:72">
      <c r="A45" t="s">
        <v>86</v>
      </c>
      <c r="B45">
        <v>201809</v>
      </c>
      <c r="C45" s="41">
        <f>VLOOKUP(B45,macro!$A:$C,3,0)</f>
        <v>10.43</v>
      </c>
      <c r="D45" s="41">
        <f>VLOOKUP(B45,macro!$F:$H,3,0)</f>
        <v>0.56249999999999989</v>
      </c>
      <c r="E45" s="41">
        <f>VLOOKUP(B45,macro!$N:$P,3,0)</f>
        <v>5.320051674667195E-2</v>
      </c>
      <c r="F45" s="41">
        <f ca="1">Delta!E22</f>
        <v>6.1145535446483761E-2</v>
      </c>
      <c r="G45" s="41">
        <f t="shared" si="6"/>
        <v>0.89555353289952089</v>
      </c>
      <c r="H45" s="41">
        <f t="shared" si="7"/>
        <v>0.2745542075827434</v>
      </c>
      <c r="I45" s="41">
        <f t="shared" si="8"/>
        <v>-0.15213697672109</v>
      </c>
      <c r="J45" s="42">
        <v>1</v>
      </c>
      <c r="K45" s="41">
        <f t="shared" ca="1" si="47"/>
        <v>-4.464737581002641E-2</v>
      </c>
      <c r="L45" s="41">
        <f t="shared" ca="1" si="49"/>
        <v>1.1192140072127835E-2</v>
      </c>
      <c r="M45" s="41">
        <f t="shared" ca="1" si="11"/>
        <v>6.1145535446483761E-2</v>
      </c>
      <c r="N45" s="41">
        <f t="shared" si="12"/>
        <v>0.89555353289952089</v>
      </c>
      <c r="O45" s="38">
        <f t="shared" si="13"/>
        <v>1</v>
      </c>
      <c r="P45" s="41">
        <f t="shared" ca="1" si="43"/>
        <v>1.8988787715957852E-2</v>
      </c>
      <c r="Q45" s="41">
        <f t="shared" ca="1" si="14"/>
        <v>1.7771913792152016E-3</v>
      </c>
      <c r="R45" s="41">
        <f t="shared" ca="1" si="15"/>
        <v>9.0836025713246418E-3</v>
      </c>
      <c r="V45" s="41"/>
      <c r="W45" s="41"/>
      <c r="X45" s="41"/>
      <c r="AC45" s="42"/>
      <c r="AD45" s="41"/>
      <c r="AE45" s="41"/>
      <c r="AF45" s="41"/>
      <c r="AG45" s="41"/>
      <c r="AH45" s="38"/>
      <c r="AI45" s="41"/>
      <c r="AJ45" s="41"/>
      <c r="AN45" s="41"/>
      <c r="AO45" s="41"/>
      <c r="AP45" s="41"/>
      <c r="AU45" s="42"/>
      <c r="AV45" s="41"/>
      <c r="AW45" s="41"/>
      <c r="AX45" s="41"/>
      <c r="AY45" s="41"/>
      <c r="AZ45" s="38"/>
      <c r="BA45" s="41"/>
      <c r="BB45" s="41"/>
      <c r="BF45" s="41"/>
      <c r="BG45" s="41"/>
      <c r="BH45" s="41"/>
      <c r="BM45" s="42"/>
      <c r="BN45" s="41"/>
      <c r="BO45" s="41"/>
      <c r="BP45" s="41"/>
      <c r="BQ45" s="41"/>
      <c r="BR45" s="38"/>
      <c r="BS45" s="41"/>
      <c r="BT45" s="41"/>
    </row>
    <row r="46" spans="1:72">
      <c r="A46" t="s">
        <v>86</v>
      </c>
      <c r="B46">
        <v>201810</v>
      </c>
      <c r="C46" s="41">
        <f>VLOOKUP(B46,macro!$A:$C,3,0)</f>
        <v>10.6</v>
      </c>
      <c r="D46" s="41">
        <f>VLOOKUP(B46,macro!$F:$H,3,0)</f>
        <v>0.31578947368421056</v>
      </c>
      <c r="E46" s="41">
        <f>VLOOKUP(B46,macro!$N:$P,3,0)</f>
        <v>5.2031002795874089E-2</v>
      </c>
      <c r="F46" s="41">
        <f ca="1">Delta!E23</f>
        <v>3.5474049144822556E-3</v>
      </c>
      <c r="G46" s="41">
        <f t="shared" si="6"/>
        <v>0.95747645429420691</v>
      </c>
      <c r="H46" s="41">
        <f t="shared" si="7"/>
        <v>-3.1954319282715173E-2</v>
      </c>
      <c r="I46" s="41">
        <f t="shared" si="8"/>
        <v>-0.17968037996272829</v>
      </c>
      <c r="J46" s="42">
        <v>1</v>
      </c>
      <c r="K46" s="41">
        <f t="shared" ca="1" si="47"/>
        <v>-1.4349383858990639E-2</v>
      </c>
      <c r="L46" s="41">
        <f t="shared" ca="1" si="49"/>
        <v>3.2029504840230539E-4</v>
      </c>
      <c r="M46" s="41">
        <f t="shared" ca="1" si="11"/>
        <v>3.5474049144822556E-3</v>
      </c>
      <c r="N46" s="41">
        <f t="shared" si="12"/>
        <v>0.95747645429420691</v>
      </c>
      <c r="O46" s="38">
        <f t="shared" si="13"/>
        <v>1</v>
      </c>
      <c r="P46" s="41">
        <f t="shared" ca="1" si="43"/>
        <v>2.0301764736224449E-2</v>
      </c>
      <c r="Q46" s="41">
        <f t="shared" ca="1" si="14"/>
        <v>2.8070857303640913E-4</v>
      </c>
      <c r="R46" s="41">
        <f t="shared" ca="1" si="15"/>
        <v>1.4220293915365749E-3</v>
      </c>
      <c r="V46" s="41"/>
      <c r="W46" s="41"/>
      <c r="X46" s="41"/>
      <c r="AC46" s="42"/>
      <c r="AD46" s="41"/>
      <c r="AE46" s="41"/>
      <c r="AF46" s="41"/>
      <c r="AG46" s="41"/>
      <c r="AH46" s="38"/>
      <c r="AI46" s="41"/>
      <c r="AJ46" s="41"/>
      <c r="AN46" s="41"/>
      <c r="AO46" s="41"/>
      <c r="AP46" s="41"/>
      <c r="AU46" s="42"/>
      <c r="AV46" s="41"/>
      <c r="AW46" s="41"/>
      <c r="AX46" s="41"/>
      <c r="AY46" s="41"/>
      <c r="AZ46" s="38"/>
      <c r="BA46" s="41"/>
      <c r="BB46" s="41"/>
      <c r="BF46" s="41"/>
      <c r="BG46" s="41"/>
      <c r="BH46" s="41"/>
      <c r="BM46" s="42"/>
      <c r="BN46" s="41"/>
      <c r="BO46" s="41"/>
      <c r="BP46" s="41"/>
      <c r="BQ46" s="41"/>
      <c r="BR46" s="38"/>
      <c r="BS46" s="41"/>
      <c r="BT46" s="41"/>
    </row>
    <row r="47" spans="1:72">
      <c r="A47" t="s">
        <v>86</v>
      </c>
      <c r="B47">
        <v>201811</v>
      </c>
      <c r="C47" s="41">
        <f>VLOOKUP(B47,macro!$A:$C,3,0)</f>
        <v>11.49</v>
      </c>
      <c r="D47" s="41">
        <f>VLOOKUP(B47,macro!$F:$H,3,0)</f>
        <v>0.29411764705882365</v>
      </c>
      <c r="E47" s="41">
        <f>VLOOKUP(B47,macro!$N:$P,3,0)</f>
        <v>5.2031002795874089E-2</v>
      </c>
      <c r="F47" s="41">
        <f ca="1">Delta!E24</f>
        <v>-4.0492052127062188E-2</v>
      </c>
      <c r="G47" s="41">
        <f t="shared" si="6"/>
        <v>1.281661160419328</v>
      </c>
      <c r="H47" s="41">
        <f t="shared" si="7"/>
        <v>-5.8878989877955368E-2</v>
      </c>
      <c r="I47" s="41">
        <f t="shared" si="8"/>
        <v>-0.17968037996272829</v>
      </c>
      <c r="J47" s="42">
        <v>1</v>
      </c>
      <c r="K47" s="41">
        <f t="shared" ca="1" si="47"/>
        <v>-7.0378769624604501E-3</v>
      </c>
      <c r="L47" s="41">
        <f t="shared" ca="1" si="49"/>
        <v>1.1191818359438557E-3</v>
      </c>
      <c r="M47" s="41">
        <f t="shared" ca="1" si="11"/>
        <v>-4.0492052127062188E-2</v>
      </c>
      <c r="N47" s="41">
        <f t="shared" si="12"/>
        <v>1.281661160419328</v>
      </c>
      <c r="O47" s="38">
        <f t="shared" si="13"/>
        <v>1</v>
      </c>
      <c r="P47" s="41">
        <f t="shared" ca="1" si="43"/>
        <v>2.7175585607031937E-2</v>
      </c>
      <c r="Q47" s="41">
        <f t="shared" ca="1" si="14"/>
        <v>4.5789091965125987E-3</v>
      </c>
      <c r="R47" s="41">
        <f t="shared" ca="1" si="15"/>
        <v>4.0064495235833782E-5</v>
      </c>
      <c r="V47" s="41"/>
      <c r="W47" s="41"/>
      <c r="X47" s="41"/>
      <c r="AC47" s="42"/>
      <c r="AD47" s="41"/>
      <c r="AE47" s="41"/>
      <c r="AF47" s="41"/>
      <c r="AG47" s="41"/>
      <c r="AH47" s="38"/>
      <c r="AI47" s="41"/>
      <c r="AJ47" s="41"/>
      <c r="AN47" s="41"/>
      <c r="AO47" s="41"/>
      <c r="AP47" s="41"/>
      <c r="AU47" s="42"/>
      <c r="AV47" s="41"/>
      <c r="AW47" s="41"/>
      <c r="AX47" s="41"/>
      <c r="AY47" s="41"/>
      <c r="AZ47" s="38"/>
      <c r="BA47" s="41"/>
      <c r="BB47" s="41"/>
      <c r="BF47" s="41"/>
      <c r="BG47" s="41"/>
      <c r="BH47" s="41"/>
      <c r="BM47" s="42"/>
      <c r="BN47" s="41"/>
      <c r="BO47" s="41"/>
      <c r="BP47" s="41"/>
      <c r="BQ47" s="41"/>
      <c r="BR47" s="38"/>
      <c r="BS47" s="41"/>
      <c r="BT47" s="41"/>
    </row>
    <row r="48" spans="1:72">
      <c r="A48" t="s">
        <v>86</v>
      </c>
      <c r="B48">
        <v>201812</v>
      </c>
      <c r="C48" s="41">
        <f>VLOOKUP(B48,macro!$A:$C,3,0)</f>
        <v>11.61</v>
      </c>
      <c r="D48" s="41">
        <f>VLOOKUP(B48,macro!$F:$H,3,0)</f>
        <v>5.5555555555555483E-2</v>
      </c>
      <c r="E48" s="41">
        <f>VLOOKUP(B48,macro!$N:$P,3,0)</f>
        <v>5.2031002795874089E-2</v>
      </c>
      <c r="F48" s="41">
        <f ca="1">Delta!E25</f>
        <v>8.5173351188737964E-2</v>
      </c>
      <c r="G48" s="41">
        <f t="shared" si="6"/>
        <v>1.3253714578744002</v>
      </c>
      <c r="H48" s="41">
        <f t="shared" si="7"/>
        <v>-0.35526405428746588</v>
      </c>
      <c r="I48" s="41">
        <f t="shared" si="8"/>
        <v>-0.17968037996272829</v>
      </c>
      <c r="J48" s="42">
        <v>1</v>
      </c>
      <c r="K48" s="41">
        <f t="shared" ca="1" si="47"/>
        <v>2.1619321129783903E-2</v>
      </c>
      <c r="L48" s="41">
        <f t="shared" ca="1" si="49"/>
        <v>4.0391147367344364E-3</v>
      </c>
      <c r="M48" s="41">
        <f t="shared" ca="1" si="11"/>
        <v>8.5173351188737964E-2</v>
      </c>
      <c r="N48" s="41">
        <f t="shared" si="12"/>
        <v>1.3253714578744002</v>
      </c>
      <c r="O48" s="38">
        <f t="shared" si="13"/>
        <v>1</v>
      </c>
      <c r="P48" s="41">
        <f t="shared" ca="1" si="43"/>
        <v>2.8102392915455413E-2</v>
      </c>
      <c r="Q48" s="41">
        <f t="shared" ca="1" si="14"/>
        <v>3.2570942782307586E-3</v>
      </c>
      <c r="R48" s="41">
        <f t="shared" ca="1" si="15"/>
        <v>1.4241021527123105E-2</v>
      </c>
      <c r="V48" s="41"/>
      <c r="W48" s="41"/>
      <c r="X48" s="41"/>
      <c r="AC48" s="42"/>
      <c r="AD48" s="41"/>
      <c r="AE48" s="41"/>
      <c r="AF48" s="41"/>
      <c r="AG48" s="41"/>
      <c r="AH48" s="38"/>
      <c r="AI48" s="41"/>
      <c r="AJ48" s="41"/>
      <c r="AN48" s="41"/>
      <c r="AO48" s="41"/>
      <c r="AP48" s="41"/>
      <c r="AU48" s="42"/>
      <c r="AV48" s="41"/>
      <c r="AW48" s="41"/>
      <c r="AX48" s="41"/>
      <c r="AY48" s="41"/>
      <c r="AZ48" s="38"/>
      <c r="BA48" s="41"/>
      <c r="BB48" s="41"/>
      <c r="BF48" s="41"/>
      <c r="BG48" s="41"/>
      <c r="BH48" s="41"/>
      <c r="BM48" s="42"/>
      <c r="BN48" s="41"/>
      <c r="BO48" s="41"/>
      <c r="BP48" s="41"/>
      <c r="BQ48" s="41"/>
      <c r="BR48" s="38"/>
      <c r="BS48" s="41"/>
      <c r="BT48" s="41"/>
    </row>
    <row r="49" spans="1:72">
      <c r="A49" t="s">
        <v>86</v>
      </c>
      <c r="B49">
        <v>201901</v>
      </c>
      <c r="C49" s="41">
        <f>VLOOKUP(B49,macro!$A:$C,3,0)</f>
        <v>8.77</v>
      </c>
      <c r="D49" s="41">
        <f>VLOOKUP(B49,macro!$F:$H,3,0)</f>
        <v>0.1333333333333333</v>
      </c>
      <c r="E49" s="41">
        <f>VLOOKUP(B49,macro!$N:$P,3,0)</f>
        <v>4.6241557084490958E-2</v>
      </c>
      <c r="F49" s="41">
        <f ca="1">Delta!E26</f>
        <v>3.2163781525181907E-2</v>
      </c>
      <c r="G49" s="41">
        <f t="shared" si="6"/>
        <v>0.29089441810435152</v>
      </c>
      <c r="H49" s="41">
        <f t="shared" si="7"/>
        <v>-0.2586344031512145</v>
      </c>
      <c r="I49" s="41">
        <f t="shared" si="8"/>
        <v>-0.31602850788836095</v>
      </c>
      <c r="J49" s="42">
        <v>1</v>
      </c>
      <c r="K49" s="41">
        <f t="shared" ca="1" si="47"/>
        <v>-6.6437176382964924E-4</v>
      </c>
      <c r="L49" s="41">
        <f t="shared" ca="1" si="49"/>
        <v>1.0776876483668404E-3</v>
      </c>
      <c r="M49" s="41">
        <f t="shared" ca="1" si="11"/>
        <v>3.2163781525181907E-2</v>
      </c>
      <c r="N49" s="41">
        <f t="shared" si="12"/>
        <v>0.29089441810435152</v>
      </c>
      <c r="O49" s="38">
        <f t="shared" si="13"/>
        <v>1</v>
      </c>
      <c r="P49" s="41">
        <f t="shared" ca="1" si="43"/>
        <v>6.1679532827663671E-3</v>
      </c>
      <c r="Q49" s="41">
        <f t="shared" ca="1" si="14"/>
        <v>6.7578308600916952E-4</v>
      </c>
      <c r="R49" s="41">
        <f t="shared" ca="1" si="15"/>
        <v>4.3991623642387892E-3</v>
      </c>
      <c r="V49" s="41"/>
      <c r="W49" s="41"/>
      <c r="X49" s="41"/>
      <c r="AC49" s="42"/>
      <c r="AD49" s="41"/>
      <c r="AE49" s="41"/>
      <c r="AF49" s="41"/>
      <c r="AG49" s="41"/>
      <c r="AH49" s="38"/>
      <c r="AI49" s="41"/>
      <c r="AJ49" s="41"/>
      <c r="AN49" s="41"/>
      <c r="AO49" s="41"/>
      <c r="AP49" s="41"/>
      <c r="AU49" s="42"/>
      <c r="AV49" s="41"/>
      <c r="AW49" s="41"/>
      <c r="AX49" s="41"/>
      <c r="AY49" s="41"/>
      <c r="AZ49" s="38"/>
      <c r="BA49" s="41"/>
      <c r="BB49" s="41"/>
      <c r="BF49" s="41"/>
      <c r="BG49" s="41"/>
      <c r="BH49" s="41"/>
      <c r="BM49" s="42"/>
      <c r="BN49" s="41"/>
      <c r="BO49" s="41"/>
      <c r="BP49" s="41"/>
      <c r="BQ49" s="41"/>
      <c r="BR49" s="38"/>
      <c r="BS49" s="41"/>
      <c r="BT49" s="41"/>
    </row>
    <row r="50" spans="1:72">
      <c r="A50" t="s">
        <v>86</v>
      </c>
      <c r="B50">
        <v>201902</v>
      </c>
      <c r="C50" s="41">
        <f>VLOOKUP(B50,macro!$A:$C,3,0)</f>
        <v>5.93</v>
      </c>
      <c r="D50" s="41">
        <f>VLOOKUP(B50,macro!$F:$H,3,0)</f>
        <v>-0.48275862068965514</v>
      </c>
      <c r="E50" s="41">
        <f>VLOOKUP(B50,macro!$N:$P,3,0)</f>
        <v>4.6241557084490958E-2</v>
      </c>
      <c r="F50" s="41">
        <f ca="1">Delta!E27</f>
        <v>-0.13326161587610852</v>
      </c>
      <c r="G50" s="41">
        <f t="shared" si="6"/>
        <v>-0.74358262166569722</v>
      </c>
      <c r="H50" s="41">
        <f t="shared" si="7"/>
        <v>-1.024055482102407</v>
      </c>
      <c r="I50" s="41">
        <f t="shared" si="8"/>
        <v>-0.31602850788836095</v>
      </c>
      <c r="J50" s="42">
        <v>1</v>
      </c>
      <c r="K50" s="41">
        <f t="shared" ca="1" si="47"/>
        <v>5.6473565560586192E-2</v>
      </c>
      <c r="L50" s="41">
        <f t="shared" ca="1" si="49"/>
        <v>3.5999439074815461E-2</v>
      </c>
      <c r="M50" s="41">
        <f t="shared" ca="1" si="11"/>
        <v>-0.13326161587610852</v>
      </c>
      <c r="N50" s="41">
        <f t="shared" si="12"/>
        <v>-0.74358262166569722</v>
      </c>
      <c r="O50" s="38">
        <f t="shared" si="13"/>
        <v>1</v>
      </c>
      <c r="P50" s="41">
        <f t="shared" ca="1" si="43"/>
        <v>-1.5766486349922677E-2</v>
      </c>
      <c r="Q50" s="41">
        <f t="shared" ca="1" si="14"/>
        <v>1.380510546237519E-2</v>
      </c>
      <c r="R50" s="41">
        <f t="shared" ca="1" si="15"/>
        <v>9.8206545745185975E-3</v>
      </c>
      <c r="V50" s="41"/>
      <c r="W50" s="41"/>
      <c r="X50" s="41"/>
      <c r="AC50" s="42"/>
      <c r="AD50" s="41"/>
      <c r="AE50" s="41"/>
      <c r="AF50" s="41"/>
      <c r="AG50" s="41"/>
      <c r="AH50" s="38"/>
      <c r="AI50" s="41"/>
      <c r="AJ50" s="41"/>
      <c r="AM50" t="s">
        <v>221</v>
      </c>
      <c r="AN50" s="41"/>
      <c r="AO50" s="41"/>
      <c r="AP50" s="41"/>
      <c r="AU50" s="42"/>
      <c r="AV50" s="41"/>
      <c r="AW50" s="41"/>
      <c r="AX50" s="41"/>
      <c r="AY50" s="41"/>
      <c r="AZ50" s="38"/>
      <c r="BA50" s="41"/>
      <c r="BB50" s="41"/>
      <c r="BF50" s="41"/>
      <c r="BG50" s="41"/>
      <c r="BH50" s="41"/>
      <c r="BM50" s="42"/>
      <c r="BN50" s="41"/>
      <c r="BO50" s="41"/>
      <c r="BP50" s="41"/>
      <c r="BQ50" s="41"/>
      <c r="BR50" s="38"/>
      <c r="BS50" s="41"/>
      <c r="BT50" s="41"/>
    </row>
    <row r="51" spans="1:72">
      <c r="A51" t="s">
        <v>86</v>
      </c>
      <c r="B51">
        <v>201903</v>
      </c>
      <c r="C51" s="41">
        <f>VLOOKUP(B51,macro!$A:$C,3,0)</f>
        <v>7.57</v>
      </c>
      <c r="D51" s="41">
        <f>VLOOKUP(B51,macro!$F:$H,3,0)</f>
        <v>9.5238095238095108E-2</v>
      </c>
      <c r="E51" s="41">
        <f>VLOOKUP(B51,macro!$N:$P,3,0)</f>
        <v>4.6241557084490958E-2</v>
      </c>
      <c r="F51" s="41">
        <f ca="1">Delta!E28</f>
        <v>0.23594557544085268</v>
      </c>
      <c r="G51" s="41">
        <f t="shared" si="6"/>
        <v>-0.14620855644637309</v>
      </c>
      <c r="H51" s="41">
        <f t="shared" si="7"/>
        <v>-0.30596321187101116</v>
      </c>
      <c r="I51" s="41">
        <f t="shared" si="8"/>
        <v>-0.31602850788836095</v>
      </c>
      <c r="J51" s="42">
        <v>1</v>
      </c>
      <c r="K51" s="41">
        <f t="shared" ca="1" si="47"/>
        <v>-2.6176557164136333E-3</v>
      </c>
      <c r="L51" s="41">
        <f t="shared" ca="1" si="49"/>
        <v>5.6912415260195276E-2</v>
      </c>
      <c r="M51" s="41">
        <f t="shared" ca="1" si="11"/>
        <v>0.23594557544085268</v>
      </c>
      <c r="N51" s="41">
        <f t="shared" si="12"/>
        <v>-0.14620855644637309</v>
      </c>
      <c r="O51" s="38">
        <f t="shared" si="13"/>
        <v>1</v>
      </c>
      <c r="P51" s="41">
        <f t="shared" ca="1" si="43"/>
        <v>-3.1001198014684365E-3</v>
      </c>
      <c r="Q51" s="41">
        <f t="shared" ca="1" si="14"/>
        <v>5.7142844413884661E-2</v>
      </c>
      <c r="R51" s="41">
        <f t="shared" ca="1" si="15"/>
        <v>7.295831843148344E-2</v>
      </c>
      <c r="V51" s="41"/>
      <c r="W51" s="41"/>
      <c r="X51" s="41"/>
      <c r="AC51" s="42"/>
      <c r="AD51" s="41"/>
      <c r="AE51" s="41"/>
      <c r="AF51" s="41"/>
      <c r="AG51" s="41"/>
      <c r="AH51" s="38"/>
      <c r="AI51" s="41"/>
      <c r="AJ51" s="41"/>
      <c r="AN51" s="41"/>
      <c r="AO51" s="41"/>
      <c r="AP51" s="41"/>
      <c r="AU51" s="42"/>
      <c r="AV51" s="41"/>
      <c r="AW51" s="41"/>
      <c r="AX51" s="41"/>
      <c r="AY51" s="41"/>
      <c r="AZ51" s="38"/>
      <c r="BA51" s="41"/>
      <c r="BB51" s="41"/>
      <c r="BF51" s="41"/>
      <c r="BG51" s="41"/>
      <c r="BH51" s="41"/>
      <c r="BM51" s="42"/>
      <c r="BN51" s="41"/>
      <c r="BO51" s="41"/>
      <c r="BP51" s="41"/>
      <c r="BQ51" s="41"/>
      <c r="BR51" s="38"/>
      <c r="BS51" s="41"/>
      <c r="BT51" s="41"/>
    </row>
    <row r="52" spans="1:72">
      <c r="A52" t="s">
        <v>86</v>
      </c>
      <c r="B52">
        <v>201904</v>
      </c>
      <c r="C52" s="41">
        <f>VLOOKUP(B52,macro!$A:$C,3,0)</f>
        <v>9.4499999999999993</v>
      </c>
      <c r="D52" s="41">
        <f>VLOOKUP(B52,macro!$F:$H,3,0)</f>
        <v>0.38888888888888884</v>
      </c>
      <c r="E52" s="41">
        <f>VLOOKUP(B52,macro!$N:$P,3,0)</f>
        <v>4.0466500463671014E-2</v>
      </c>
      <c r="F52" s="41">
        <f ca="1">Delta!E29</f>
        <v>8.9600824316050418E-2</v>
      </c>
      <c r="G52" s="41">
        <f t="shared" si="6"/>
        <v>0.53858610368309545</v>
      </c>
      <c r="H52" s="41">
        <f t="shared" si="7"/>
        <v>5.8863022010753975E-2</v>
      </c>
      <c r="I52" s="41">
        <f t="shared" si="8"/>
        <v>-0.45203775612522051</v>
      </c>
      <c r="J52" s="42">
        <v>1</v>
      </c>
      <c r="K52" s="41">
        <f t="shared" ca="1" si="47"/>
        <v>-2.4977706108566467E-2</v>
      </c>
      <c r="L52" s="41">
        <f t="shared" ca="1" si="49"/>
        <v>1.3128239634264856E-2</v>
      </c>
      <c r="M52" s="41">
        <f t="shared" ca="1" si="11"/>
        <v>8.9600824316050418E-2</v>
      </c>
      <c r="N52" s="41">
        <f t="shared" si="12"/>
        <v>0.53858610368309545</v>
      </c>
      <c r="O52" s="38">
        <f t="shared" si="13"/>
        <v>1</v>
      </c>
      <c r="P52" s="41">
        <f t="shared" ca="1" si="43"/>
        <v>1.1419861363832755E-2</v>
      </c>
      <c r="Q52" s="41">
        <f t="shared" ca="1" si="14"/>
        <v>6.1122629681360299E-3</v>
      </c>
      <c r="R52" s="41">
        <f t="shared" ca="1" si="15"/>
        <v>1.5317335709016973E-2</v>
      </c>
      <c r="V52" s="41"/>
      <c r="W52" s="41"/>
      <c r="X52" s="41"/>
      <c r="AC52" s="42"/>
      <c r="AD52" s="41"/>
      <c r="AE52" s="41"/>
      <c r="AF52" s="41"/>
      <c r="AG52" s="41"/>
      <c r="AH52" s="38"/>
      <c r="AI52" s="41"/>
      <c r="AJ52" s="41"/>
      <c r="AN52" s="41"/>
      <c r="AO52" s="41"/>
      <c r="AP52" s="41"/>
      <c r="AU52" s="42"/>
      <c r="AV52" s="41"/>
      <c r="AW52" s="41"/>
      <c r="AX52" s="41"/>
      <c r="AY52" s="41"/>
      <c r="AZ52" s="38"/>
      <c r="BA52" s="41"/>
      <c r="BB52" s="41"/>
      <c r="BF52" s="41"/>
      <c r="BG52" s="41"/>
      <c r="BH52" s="41"/>
      <c r="BM52" s="42"/>
      <c r="BN52" s="41"/>
      <c r="BO52" s="41"/>
      <c r="BP52" s="41"/>
      <c r="BQ52" s="41"/>
      <c r="BR52" s="38"/>
      <c r="BS52" s="41"/>
      <c r="BT52" s="41"/>
    </row>
    <row r="53" spans="1:72">
      <c r="A53" t="s">
        <v>86</v>
      </c>
      <c r="B53">
        <v>201905</v>
      </c>
      <c r="C53" s="41">
        <f>VLOOKUP(B53,macro!$A:$C,3,0)</f>
        <v>8.33</v>
      </c>
      <c r="D53" s="41">
        <f>VLOOKUP(B53,macro!$F:$H,3,0)</f>
        <v>0.50000000000000011</v>
      </c>
      <c r="E53" s="41">
        <f>VLOOKUP(B53,macro!$N:$P,3,0)</f>
        <v>4.0466500463671014E-2</v>
      </c>
      <c r="F53" s="41">
        <f ca="1">Delta!E30</f>
        <v>-4.1400092679837026E-2</v>
      </c>
      <c r="G53" s="41">
        <f t="shared" si="6"/>
        <v>0.13062332743575256</v>
      </c>
      <c r="H53" s="41">
        <f t="shared" si="7"/>
        <v>0.19690538077682745</v>
      </c>
      <c r="I53" s="41">
        <f t="shared" si="8"/>
        <v>-0.45203775612522051</v>
      </c>
      <c r="J53" s="42">
        <v>1</v>
      </c>
      <c r="K53" s="41">
        <f t="shared" ca="1" si="47"/>
        <v>-4.4023941221133657E-2</v>
      </c>
      <c r="L53" s="41">
        <f t="shared" ca="1" si="49"/>
        <v>6.8845811676644559E-6</v>
      </c>
      <c r="M53" s="41">
        <f t="shared" ca="1" si="11"/>
        <v>-4.1400092679837026E-2</v>
      </c>
      <c r="N53" s="41">
        <f t="shared" si="12"/>
        <v>0.13062332743575256</v>
      </c>
      <c r="O53" s="38">
        <f t="shared" si="13"/>
        <v>1</v>
      </c>
      <c r="P53" s="41">
        <f t="shared" ca="1" si="43"/>
        <v>2.7696598185469406E-3</v>
      </c>
      <c r="Q53" s="41">
        <f t="shared" ca="1" si="14"/>
        <v>1.9509670357684965E-3</v>
      </c>
      <c r="R53" s="41">
        <f t="shared" ca="1" si="15"/>
        <v>5.2384194397232658E-5</v>
      </c>
      <c r="V53" s="41"/>
      <c r="W53" s="41"/>
      <c r="X53" s="41"/>
      <c r="AC53" s="42"/>
      <c r="AD53" s="41"/>
      <c r="AE53" s="41"/>
      <c r="AF53" s="41"/>
      <c r="AG53" s="41"/>
      <c r="AH53" s="38"/>
      <c r="AI53" s="41"/>
      <c r="AJ53" s="41"/>
      <c r="AN53" s="41"/>
      <c r="AO53" s="41"/>
      <c r="AP53" s="41"/>
      <c r="AU53" s="42"/>
      <c r="AV53" s="41"/>
      <c r="AW53" s="41"/>
      <c r="AX53" s="41"/>
      <c r="AY53" s="41"/>
      <c r="AZ53" s="38"/>
      <c r="BA53" s="41"/>
      <c r="BB53" s="41"/>
      <c r="BF53" s="41"/>
      <c r="BG53" s="41"/>
      <c r="BH53" s="41"/>
      <c r="BM53" s="42"/>
      <c r="BN53" s="41"/>
      <c r="BO53" s="41"/>
      <c r="BP53" s="41"/>
      <c r="BQ53" s="41"/>
      <c r="BR53" s="38"/>
      <c r="BS53" s="41"/>
      <c r="BT53" s="41"/>
    </row>
    <row r="54" spans="1:72">
      <c r="A54" t="s">
        <v>86</v>
      </c>
      <c r="B54">
        <v>201906</v>
      </c>
      <c r="C54" s="41">
        <f>VLOOKUP(B54,macro!$A:$C,3,0)</f>
        <v>8.43</v>
      </c>
      <c r="D54" s="41">
        <f>VLOOKUP(B54,macro!$F:$H,3,0)</f>
        <v>0.42105263157894751</v>
      </c>
      <c r="E54" s="41">
        <f>VLOOKUP(B54,macro!$N:$P,3,0)</f>
        <v>4.0466500463671014E-2</v>
      </c>
      <c r="F54" s="41">
        <f ca="1">Delta!E31</f>
        <v>0.11056734226643486</v>
      </c>
      <c r="G54" s="41">
        <f t="shared" si="6"/>
        <v>0.16704857531497949</v>
      </c>
      <c r="H54" s="41">
        <f t="shared" si="7"/>
        <v>9.8822652179880691E-2</v>
      </c>
      <c r="I54" s="41">
        <f t="shared" si="8"/>
        <v>-0.45203775612522051</v>
      </c>
      <c r="J54" s="42">
        <v>1</v>
      </c>
      <c r="K54" s="41">
        <f t="shared" ca="1" si="47"/>
        <v>-3.4217526524798599E-2</v>
      </c>
      <c r="L54" s="41">
        <f t="shared" ca="1" si="49"/>
        <v>2.0962658230894687E-2</v>
      </c>
      <c r="M54" s="41">
        <f t="shared" ca="1" si="11"/>
        <v>0.11056734226643486</v>
      </c>
      <c r="N54" s="41">
        <f t="shared" si="12"/>
        <v>0.16704857531497949</v>
      </c>
      <c r="O54" s="38">
        <f t="shared" si="13"/>
        <v>1</v>
      </c>
      <c r="P54" s="41">
        <f t="shared" ca="1" si="43"/>
        <v>3.5419992422331716E-3</v>
      </c>
      <c r="Q54" s="41">
        <f t="shared" ca="1" si="14"/>
        <v>1.1454424049448037E-2</v>
      </c>
      <c r="R54" s="41">
        <f t="shared" ca="1" si="15"/>
        <v>2.0946698315116235E-2</v>
      </c>
      <c r="V54" s="41"/>
      <c r="W54" s="41"/>
      <c r="X54" s="41"/>
      <c r="AC54" s="42"/>
      <c r="AD54" s="41"/>
      <c r="AE54" s="41"/>
      <c r="AF54" s="41"/>
      <c r="AG54" s="41"/>
      <c r="AH54" s="38"/>
      <c r="AI54" s="41"/>
      <c r="AJ54" s="41"/>
      <c r="AN54" s="41"/>
      <c r="AO54" s="41"/>
      <c r="AP54" s="41"/>
      <c r="AU54" s="42"/>
      <c r="AV54" s="41"/>
      <c r="AW54" s="41"/>
      <c r="AX54" s="41"/>
      <c r="AY54" s="41"/>
      <c r="AZ54" s="38"/>
      <c r="BA54" s="41"/>
      <c r="BB54" s="41"/>
      <c r="BF54" s="41"/>
      <c r="BG54" s="41"/>
      <c r="BH54" s="41"/>
      <c r="BM54" s="42"/>
      <c r="BN54" s="41"/>
      <c r="BO54" s="41"/>
      <c r="BP54" s="41"/>
      <c r="BQ54" s="41"/>
      <c r="BR54" s="38"/>
      <c r="BS54" s="41"/>
      <c r="BT54" s="41"/>
    </row>
    <row r="55" spans="1:72">
      <c r="A55" t="s">
        <v>86</v>
      </c>
      <c r="B55">
        <v>201907</v>
      </c>
      <c r="C55" s="41">
        <f>VLOOKUP(B55,macro!$A:$C,3,0)</f>
        <v>8.51</v>
      </c>
      <c r="D55" s="41">
        <f>VLOOKUP(B55,macro!$F:$H,3,0)</f>
        <v>0.3333333333333332</v>
      </c>
      <c r="E55" s="41">
        <f>VLOOKUP(B55,macro!$N:$P,3,0)</f>
        <v>3.6994689366119528E-2</v>
      </c>
      <c r="F55" s="41">
        <f ca="1">Delta!E32</f>
        <v>-0.14106299658218283</v>
      </c>
      <c r="G55" s="41">
        <f t="shared" si="6"/>
        <v>0.19618877361836118</v>
      </c>
      <c r="H55" s="41">
        <f t="shared" si="7"/>
        <v>-1.0158157372282758E-2</v>
      </c>
      <c r="I55" s="41">
        <f t="shared" si="8"/>
        <v>-0.53380291418376102</v>
      </c>
      <c r="J55" s="42">
        <v>1</v>
      </c>
      <c r="K55" s="41">
        <f t="shared" ca="1" si="47"/>
        <v>-2.2252803341025737E-2</v>
      </c>
      <c r="L55" s="41">
        <f t="shared" ca="1" si="49"/>
        <v>1.411586201800109E-2</v>
      </c>
      <c r="M55" s="41">
        <f t="shared" ca="1" si="11"/>
        <v>-0.14106299658218283</v>
      </c>
      <c r="N55" s="41">
        <f t="shared" si="12"/>
        <v>0.19618877361836118</v>
      </c>
      <c r="O55" s="38">
        <f t="shared" si="13"/>
        <v>1</v>
      </c>
      <c r="P55" s="41">
        <f t="shared" ca="1" si="43"/>
        <v>4.1598707811821593E-3</v>
      </c>
      <c r="Q55" s="41">
        <f t="shared" ca="1" si="14"/>
        <v>2.10896812052375E-2</v>
      </c>
      <c r="R55" s="41">
        <f t="shared" ca="1" si="15"/>
        <v>1.1427737535882632E-2</v>
      </c>
      <c r="V55" s="41"/>
      <c r="W55" s="41"/>
      <c r="X55" s="41"/>
      <c r="AC55" s="42"/>
      <c r="AD55" s="41"/>
      <c r="AE55" s="41"/>
      <c r="AF55" s="41"/>
      <c r="AG55" s="41"/>
      <c r="AH55" s="38"/>
      <c r="AI55" s="41"/>
      <c r="AJ55" s="41"/>
      <c r="AN55" s="41"/>
      <c r="AO55" s="41"/>
      <c r="AP55" s="41"/>
      <c r="AU55" s="42"/>
      <c r="AV55" s="41"/>
      <c r="AW55" s="41"/>
      <c r="AX55" s="41"/>
      <c r="AY55" s="41"/>
      <c r="AZ55" s="38"/>
      <c r="BA55" s="41"/>
      <c r="BB55" s="41"/>
      <c r="BF55" s="41"/>
      <c r="BG55" s="41"/>
      <c r="BH55" s="41"/>
      <c r="BM55" s="42"/>
      <c r="BN55" s="41"/>
      <c r="BO55" s="41"/>
      <c r="BP55" s="41"/>
      <c r="BQ55" s="41"/>
      <c r="BR55" s="38"/>
      <c r="BS55" s="41"/>
      <c r="BT55" s="41"/>
    </row>
    <row r="56" spans="1:72">
      <c r="A56" t="s">
        <v>86</v>
      </c>
      <c r="B56">
        <v>201908</v>
      </c>
      <c r="C56" s="41">
        <f>VLOOKUP(B56,macro!$A:$C,3,0)</f>
        <v>7.83</v>
      </c>
      <c r="D56" s="41">
        <f>VLOOKUP(B56,macro!$F:$H,3,0)</f>
        <v>0.21739130434782611</v>
      </c>
      <c r="E56" s="41">
        <f>VLOOKUP(B56,macro!$N:$P,3,0)</f>
        <v>3.6994689366119528E-2</v>
      </c>
      <c r="F56" s="41">
        <f ca="1">Delta!E33</f>
        <v>-6.6017883026740387E-2</v>
      </c>
      <c r="G56" s="41">
        <f t="shared" si="6"/>
        <v>-5.1502911960382786E-2</v>
      </c>
      <c r="H56" s="41">
        <f t="shared" si="7"/>
        <v>-0.15420235782383729</v>
      </c>
      <c r="I56" s="41">
        <f t="shared" si="8"/>
        <v>-0.53380291418376102</v>
      </c>
      <c r="J56" s="42">
        <v>1</v>
      </c>
      <c r="K56" s="41">
        <f t="shared" ca="1" si="47"/>
        <v>-1.2279522073924926E-2</v>
      </c>
      <c r="L56" s="41">
        <f t="shared" ca="1" si="49"/>
        <v>2.8878114378950819E-3</v>
      </c>
      <c r="M56" s="41">
        <f t="shared" ca="1" si="11"/>
        <v>-6.6017883026740387E-2</v>
      </c>
      <c r="N56" s="41">
        <f t="shared" si="12"/>
        <v>-5.1502911960382786E-2</v>
      </c>
      <c r="O56" s="38">
        <f t="shared" si="13"/>
        <v>1</v>
      </c>
      <c r="P56" s="41">
        <f t="shared" ca="1" si="43"/>
        <v>-1.0920372998842296E-3</v>
      </c>
      <c r="Q56" s="41">
        <f t="shared" ca="1" si="14"/>
        <v>4.2153654433475258E-3</v>
      </c>
      <c r="R56" s="41">
        <f t="shared" ca="1" si="15"/>
        <v>1.0147717947713573E-3</v>
      </c>
      <c r="V56" s="41"/>
      <c r="W56" s="41"/>
      <c r="X56" s="41"/>
      <c r="AC56" s="42"/>
      <c r="AD56" s="41"/>
      <c r="AE56" s="41"/>
      <c r="AF56" s="41"/>
      <c r="AG56" s="41"/>
      <c r="AH56" s="38"/>
      <c r="AI56" s="41"/>
      <c r="AJ56" s="41"/>
      <c r="AN56" s="41"/>
      <c r="AO56" s="41"/>
      <c r="AP56" s="41"/>
      <c r="AU56" s="42"/>
      <c r="AV56" s="41"/>
      <c r="AW56" s="41"/>
      <c r="AX56" s="41"/>
      <c r="AY56" s="41"/>
      <c r="AZ56" s="38"/>
      <c r="BA56" s="41"/>
      <c r="BB56" s="41"/>
      <c r="BF56" s="41"/>
      <c r="BG56" s="41"/>
      <c r="BH56" s="41"/>
      <c r="BM56" s="42"/>
      <c r="BN56" s="41"/>
      <c r="BO56" s="41"/>
      <c r="BP56" s="41"/>
      <c r="BQ56" s="41"/>
      <c r="BR56" s="38"/>
      <c r="BS56" s="41"/>
      <c r="BT56" s="41"/>
    </row>
    <row r="57" spans="1:72">
      <c r="A57" t="s">
        <v>86</v>
      </c>
      <c r="B57">
        <v>201909</v>
      </c>
      <c r="C57" s="41">
        <f>VLOOKUP(B57,macro!$A:$C,3,0)</f>
        <v>7.74</v>
      </c>
      <c r="D57" s="41">
        <f>VLOOKUP(B57,macro!$F:$H,3,0)</f>
        <v>0.2</v>
      </c>
      <c r="E57" s="41">
        <f>VLOOKUP(B57,macro!$N:$P,3,0)</f>
        <v>3.6994689366119528E-2</v>
      </c>
      <c r="F57" s="41">
        <f ca="1">Delta!E34</f>
        <v>0.10493599196619448</v>
      </c>
      <c r="G57" s="41">
        <f t="shared" si="6"/>
        <v>-8.4285635051687097E-2</v>
      </c>
      <c r="H57" s="41">
        <f t="shared" si="7"/>
        <v>-0.17580898789157051</v>
      </c>
      <c r="I57" s="41">
        <f t="shared" si="8"/>
        <v>-0.53380291418376102</v>
      </c>
      <c r="J57" s="42">
        <v>1</v>
      </c>
      <c r="K57" s="41">
        <f t="shared" ca="1" si="47"/>
        <v>-1.0719261537606283E-2</v>
      </c>
      <c r="L57" s="41">
        <f t="shared" ca="1" si="49"/>
        <v>1.3376137663028418E-2</v>
      </c>
      <c r="M57" s="41">
        <f t="shared" ca="1" si="11"/>
        <v>0.10493599196619448</v>
      </c>
      <c r="N57" s="41">
        <f t="shared" si="12"/>
        <v>-8.4285635051687097E-2</v>
      </c>
      <c r="O57" s="38">
        <f t="shared" si="13"/>
        <v>1</v>
      </c>
      <c r="P57" s="41">
        <f t="shared" ca="1" si="43"/>
        <v>-1.7871427812018391E-3</v>
      </c>
      <c r="Q57" s="41">
        <f t="shared" ca="1" si="14"/>
        <v>1.1389827490310912E-2</v>
      </c>
      <c r="R57" s="41">
        <f t="shared" ca="1" si="15"/>
        <v>1.9348362665464646E-2</v>
      </c>
      <c r="V57" s="41"/>
      <c r="W57" s="41"/>
      <c r="X57" s="41"/>
      <c r="AC57" s="42"/>
      <c r="AD57" s="41"/>
      <c r="AE57" s="41"/>
      <c r="AF57" s="41"/>
      <c r="AG57" s="41"/>
      <c r="AH57" s="38"/>
      <c r="AI57" s="41"/>
      <c r="AJ57" s="41"/>
      <c r="AN57" s="41"/>
      <c r="AO57" s="41"/>
      <c r="AP57" s="41"/>
      <c r="AU57" s="42"/>
      <c r="AV57" s="41"/>
      <c r="AW57" s="41"/>
      <c r="AX57" s="41"/>
      <c r="AY57" s="41"/>
      <c r="AZ57" s="38"/>
      <c r="BA57" s="41"/>
      <c r="BB57" s="41"/>
      <c r="BF57" s="41"/>
      <c r="BG57" s="41"/>
      <c r="BH57" s="41"/>
      <c r="BM57" s="42"/>
      <c r="BN57" s="41"/>
      <c r="BO57" s="41"/>
      <c r="BP57" s="41"/>
      <c r="BQ57" s="41"/>
      <c r="BR57" s="38"/>
      <c r="BS57" s="41"/>
      <c r="BT57" s="41"/>
    </row>
    <row r="58" spans="1:72">
      <c r="A58" t="s">
        <v>86</v>
      </c>
      <c r="B58">
        <v>201910</v>
      </c>
      <c r="C58" s="41">
        <f>VLOOKUP(B58,macro!$A:$C,3,0)</f>
        <v>8.35</v>
      </c>
      <c r="D58" s="41">
        <f>VLOOKUP(B58,macro!$F:$H,3,0)</f>
        <v>0.51999999999999991</v>
      </c>
      <c r="E58" s="41">
        <f>VLOOKUP(B58,macro!$N:$P,3,0)</f>
        <v>3.2522885513515155E-2</v>
      </c>
      <c r="F58" s="41">
        <f ca="1">Delta!E35</f>
        <v>-0.32283849024267824</v>
      </c>
      <c r="G58" s="41">
        <f t="shared" si="6"/>
        <v>0.13790837701159783</v>
      </c>
      <c r="H58" s="41">
        <f t="shared" si="7"/>
        <v>0.22175300535472037</v>
      </c>
      <c r="I58" s="41">
        <f t="shared" si="8"/>
        <v>-0.63911905568490868</v>
      </c>
      <c r="J58" s="42">
        <v>1</v>
      </c>
      <c r="K58" s="41">
        <f t="shared" ca="1" si="47"/>
        <v>-4.3438970269834468E-2</v>
      </c>
      <c r="L58" s="41">
        <f t="shared" ca="1" si="49"/>
        <v>7.806409176105554E-2</v>
      </c>
      <c r="M58" s="41">
        <f t="shared" ca="1" si="11"/>
        <v>-0.32283849024267824</v>
      </c>
      <c r="N58" s="41">
        <f t="shared" si="12"/>
        <v>0.13790837701159783</v>
      </c>
      <c r="O58" s="38">
        <f t="shared" si="13"/>
        <v>1</v>
      </c>
      <c r="P58" s="41">
        <f t="shared" ca="1" si="43"/>
        <v>2.9241277032841843E-3</v>
      </c>
      <c r="Q58" s="41">
        <f t="shared" ca="1" si="14"/>
        <v>0.1061212832510071</v>
      </c>
      <c r="R58" s="41">
        <f t="shared" ca="1" si="15"/>
        <v>8.3333885040684466E-2</v>
      </c>
      <c r="V58" s="41"/>
      <c r="W58" s="41"/>
      <c r="X58" s="41"/>
      <c r="AC58" s="42"/>
      <c r="AD58" s="41"/>
      <c r="AE58" s="41"/>
      <c r="AF58" s="41"/>
      <c r="AG58" s="41"/>
      <c r="AH58" s="38"/>
      <c r="AI58" s="41"/>
      <c r="AJ58" s="41"/>
      <c r="AN58" s="41"/>
      <c r="AO58" s="41"/>
      <c r="AP58" s="41"/>
      <c r="AU58" s="42"/>
      <c r="AV58" s="41"/>
      <c r="AW58" s="41"/>
      <c r="AX58" s="41"/>
      <c r="AY58" s="41"/>
      <c r="AZ58" s="38"/>
      <c r="BA58" s="41"/>
      <c r="BB58" s="41"/>
      <c r="BF58" s="41"/>
      <c r="BG58" s="41"/>
      <c r="BH58" s="41"/>
      <c r="BM58" s="42"/>
      <c r="BN58" s="41"/>
      <c r="BO58" s="41"/>
      <c r="BP58" s="41"/>
      <c r="BQ58" s="41"/>
      <c r="BR58" s="38"/>
      <c r="BS58" s="41"/>
      <c r="BT58" s="41"/>
    </row>
    <row r="59" spans="1:72">
      <c r="A59" t="s">
        <v>86</v>
      </c>
      <c r="B59">
        <v>201911</v>
      </c>
      <c r="C59" s="41">
        <f>VLOOKUP(B59,macro!$A:$C,3,0)</f>
        <v>8.44</v>
      </c>
      <c r="D59" s="41">
        <f>VLOOKUP(B59,macro!$F:$H,3,0)</f>
        <v>1.0454545454545452</v>
      </c>
      <c r="E59" s="41">
        <f>VLOOKUP(B59,macro!$N:$P,3,0)</f>
        <v>3.2522885513515155E-2</v>
      </c>
      <c r="F59" s="41">
        <f ca="1">Delta!E36</f>
        <v>-0.2875138742850406</v>
      </c>
      <c r="G59" s="41">
        <f t="shared" si="6"/>
        <v>0.17069110010290214</v>
      </c>
      <c r="H59" s="41">
        <f t="shared" si="7"/>
        <v>0.87456786926482311</v>
      </c>
      <c r="I59" s="41">
        <f t="shared" si="8"/>
        <v>-0.63911905568490868</v>
      </c>
      <c r="J59" s="42">
        <v>1</v>
      </c>
      <c r="K59" s="41">
        <f t="shared" ca="1" si="47"/>
        <v>-0.10466145547526687</v>
      </c>
      <c r="L59" s="41">
        <f t="shared" ca="1" si="49"/>
        <v>3.3435007064584896E-2</v>
      </c>
      <c r="M59" s="41">
        <f t="shared" ca="1" si="11"/>
        <v>-0.2875138742850406</v>
      </c>
      <c r="N59" s="41">
        <f t="shared" si="12"/>
        <v>0.17069110010290214</v>
      </c>
      <c r="O59" s="38">
        <f t="shared" si="13"/>
        <v>1</v>
      </c>
      <c r="P59" s="41">
        <f t="shared" ca="1" si="43"/>
        <v>3.6192331846017938E-3</v>
      </c>
      <c r="Q59" s="41">
        <f t="shared" ca="1" si="14"/>
        <v>8.4758486264930336E-2</v>
      </c>
      <c r="R59" s="41">
        <f t="shared" ca="1" si="15"/>
        <v>6.4186969489830756E-2</v>
      </c>
      <c r="V59" s="41"/>
      <c r="W59" s="41"/>
      <c r="X59" s="41"/>
      <c r="AC59" s="42"/>
      <c r="AD59" s="41"/>
      <c r="AE59" s="41"/>
      <c r="AF59" s="41"/>
      <c r="AG59" s="41"/>
      <c r="AH59" s="38"/>
      <c r="AI59" s="41"/>
      <c r="AJ59" s="41"/>
      <c r="AN59" s="41"/>
      <c r="AO59" s="41"/>
      <c r="AP59" s="41"/>
      <c r="AU59" s="42"/>
      <c r="AV59" s="41"/>
      <c r="AW59" s="41"/>
      <c r="AX59" s="41"/>
      <c r="AY59" s="41"/>
      <c r="AZ59" s="38"/>
      <c r="BA59" s="41"/>
      <c r="BB59" s="41"/>
      <c r="BF59" s="41"/>
      <c r="BG59" s="41"/>
      <c r="BH59" s="41"/>
      <c r="BM59" s="42"/>
      <c r="BN59" s="41"/>
      <c r="BO59" s="41"/>
      <c r="BP59" s="41"/>
      <c r="BQ59" s="41"/>
      <c r="BR59" s="38"/>
      <c r="BS59" s="41"/>
      <c r="BT59" s="41"/>
    </row>
    <row r="60" spans="1:72">
      <c r="A60" t="s">
        <v>86</v>
      </c>
      <c r="B60">
        <v>201912</v>
      </c>
      <c r="C60" s="41">
        <f>VLOOKUP(B60,macro!$A:$C,3,0)</f>
        <v>9.42</v>
      </c>
      <c r="D60" s="41">
        <f>VLOOKUP(B60,macro!$F:$H,3,0)</f>
        <v>1.368421052631579</v>
      </c>
      <c r="E60" s="41">
        <f>VLOOKUP(B60,macro!$N:$P,3,0)</f>
        <v>3.2522885513515155E-2</v>
      </c>
      <c r="F60" s="41">
        <f ca="1">Delta!E37</f>
        <v>0.2134342453003793</v>
      </c>
      <c r="G60" s="41">
        <f t="shared" si="6"/>
        <v>0.52765852931932755</v>
      </c>
      <c r="H60" s="41">
        <f t="shared" si="7"/>
        <v>1.2758153953432421</v>
      </c>
      <c r="I60" s="41">
        <f t="shared" si="8"/>
        <v>-0.63911905568490868</v>
      </c>
      <c r="J60" s="42">
        <v>1</v>
      </c>
      <c r="K60" s="41">
        <f t="shared" ca="1" si="47"/>
        <v>-0.13733905854547299</v>
      </c>
      <c r="L60" s="41">
        <f t="shared" ca="1" si="49"/>
        <v>0.12304191069093459</v>
      </c>
      <c r="M60" s="41">
        <f t="shared" ca="1" si="11"/>
        <v>0.2134342453003793</v>
      </c>
      <c r="N60" s="41">
        <f t="shared" si="12"/>
        <v>0.52765852931932755</v>
      </c>
      <c r="O60" s="38">
        <f t="shared" si="13"/>
        <v>1</v>
      </c>
      <c r="P60" s="41">
        <f t="shared" ca="1" si="43"/>
        <v>1.118815953672689E-2</v>
      </c>
      <c r="Q60" s="41">
        <f t="shared" ca="1" si="14"/>
        <v>4.0903479206718649E-2</v>
      </c>
      <c r="R60" s="41">
        <f t="shared" ca="1" si="15"/>
        <v>6.1304098795834774E-2</v>
      </c>
      <c r="V60" s="41"/>
      <c r="W60" s="41"/>
      <c r="X60" s="41"/>
      <c r="AC60" s="42"/>
      <c r="AD60" s="41"/>
      <c r="AE60" s="41"/>
      <c r="AF60" s="41"/>
      <c r="AG60" s="41"/>
      <c r="AH60" s="38"/>
      <c r="AI60" s="41"/>
      <c r="AJ60" s="41"/>
      <c r="AN60" s="41"/>
      <c r="AO60" s="41"/>
      <c r="AP60" s="41"/>
      <c r="AU60" s="42"/>
      <c r="AV60" s="41"/>
      <c r="AW60" s="41"/>
      <c r="AX60" s="41"/>
      <c r="AY60" s="41"/>
      <c r="AZ60" s="38"/>
      <c r="BA60" s="41"/>
      <c r="BB60" s="41"/>
      <c r="BF60" s="41"/>
      <c r="BG60" s="41"/>
      <c r="BH60" s="41"/>
      <c r="BM60" s="42"/>
      <c r="BN60" s="41"/>
      <c r="BO60" s="41"/>
      <c r="BP60" s="41"/>
      <c r="BQ60" s="41"/>
      <c r="BR60" s="38"/>
      <c r="BS60" s="41"/>
      <c r="BT60" s="41"/>
    </row>
    <row r="61" spans="1:72">
      <c r="A61" t="s">
        <v>86</v>
      </c>
      <c r="B61">
        <v>202001</v>
      </c>
      <c r="C61" s="41">
        <f>VLOOKUP(B61,macro!$A:$C,3,0)</f>
        <v>6.02</v>
      </c>
      <c r="D61" s="41">
        <f>VLOOKUP(B61,macro!$F:$H,3,0)</f>
        <v>2.1764705882352944</v>
      </c>
      <c r="E61" s="41">
        <f>VLOOKUP(B61,macro!$N:$P,3,0)</f>
        <v>3.1033151489182682E-2</v>
      </c>
      <c r="F61" s="41">
        <f ca="1">Delta!E38</f>
        <v>-0.37187704528619492</v>
      </c>
      <c r="G61" s="41">
        <f t="shared" si="6"/>
        <v>-0.71079989857439296</v>
      </c>
      <c r="H61" s="41">
        <f t="shared" si="7"/>
        <v>2.2797209703943451</v>
      </c>
      <c r="I61" s="41">
        <f t="shared" si="8"/>
        <v>-0.67420401121449847</v>
      </c>
      <c r="J61" s="42">
        <v>1</v>
      </c>
      <c r="K61" s="41">
        <f t="shared" ca="1" si="47"/>
        <v>-0.24990817778944424</v>
      </c>
      <c r="L61" s="41">
        <f t="shared" ca="1" si="49"/>
        <v>1.4876404638439924E-2</v>
      </c>
      <c r="M61" s="41">
        <f t="shared" ca="1" si="11"/>
        <v>-0.37187704528619492</v>
      </c>
      <c r="N61" s="41">
        <f t="shared" si="12"/>
        <v>-0.71079989857439296</v>
      </c>
      <c r="O61" s="38">
        <f t="shared" si="13"/>
        <v>1</v>
      </c>
      <c r="P61" s="41">
        <f t="shared" ca="1" si="43"/>
        <v>-1.507138086860507E-2</v>
      </c>
      <c r="Q61" s="41">
        <f t="shared" ca="1" si="14"/>
        <v>0.12731028216047777</v>
      </c>
      <c r="R61" s="41">
        <f t="shared" ca="1" si="15"/>
        <v>0.11405118159736123</v>
      </c>
      <c r="V61" s="41"/>
      <c r="W61" s="41"/>
      <c r="X61" s="41"/>
      <c r="AC61" s="42"/>
      <c r="AD61" s="41"/>
      <c r="AE61" s="41"/>
      <c r="AF61" s="41"/>
      <c r="AG61" s="41"/>
      <c r="AH61" s="38"/>
      <c r="AI61" s="41"/>
      <c r="AJ61" s="41"/>
      <c r="AN61" s="41"/>
      <c r="AO61" s="41"/>
      <c r="AP61" s="41"/>
      <c r="AU61" s="42"/>
      <c r="AV61" s="41"/>
      <c r="AW61" s="41"/>
      <c r="AX61" s="41"/>
      <c r="AY61" s="41"/>
      <c r="AZ61" s="38"/>
      <c r="BA61" s="41"/>
      <c r="BB61" s="41"/>
      <c r="BF61" s="41"/>
      <c r="BG61" s="41"/>
      <c r="BH61" s="41"/>
      <c r="BM61" s="42"/>
      <c r="BN61" s="41"/>
      <c r="BO61" s="41"/>
      <c r="BP61" s="41"/>
      <c r="BQ61" s="41"/>
      <c r="BR61" s="38"/>
      <c r="BS61" s="41"/>
      <c r="BT61" s="41"/>
    </row>
    <row r="62" spans="1:72">
      <c r="A62" t="s">
        <v>86</v>
      </c>
      <c r="B62">
        <v>202002</v>
      </c>
      <c r="C62" s="41">
        <f>VLOOKUP(B62,macro!$A:$C,3,0)</f>
        <v>2.62</v>
      </c>
      <c r="D62" s="41">
        <f>VLOOKUP(B62,macro!$F:$H,3,0)</f>
        <v>2.4666666666666668</v>
      </c>
      <c r="E62" s="41">
        <f>VLOOKUP(B62,macro!$N:$P,3,0)</f>
        <v>3.1033151489182682E-2</v>
      </c>
      <c r="F62" s="41">
        <f ca="1">Delta!E39</f>
        <v>-0.72168917331336424</v>
      </c>
      <c r="G62" s="41">
        <f t="shared" si="6"/>
        <v>-1.9492583264681131</v>
      </c>
      <c r="H62" s="41">
        <f t="shared" si="7"/>
        <v>2.6402551309363242</v>
      </c>
      <c r="I62" s="41">
        <f t="shared" si="8"/>
        <v>-0.67420401121449847</v>
      </c>
      <c r="J62" s="42">
        <v>1</v>
      </c>
      <c r="K62" s="41">
        <f t="shared" ca="1" si="47"/>
        <v>-0.30219547268618036</v>
      </c>
      <c r="L62" s="41">
        <f t="shared" ca="1" si="49"/>
        <v>0.17597496486588937</v>
      </c>
      <c r="M62" s="41">
        <f t="shared" ca="1" si="11"/>
        <v>-0.72168917331336424</v>
      </c>
      <c r="N62" s="41">
        <f t="shared" si="12"/>
        <v>-1.9492583264681131</v>
      </c>
      <c r="O62" s="38">
        <f t="shared" si="13"/>
        <v>1</v>
      </c>
      <c r="P62" s="41">
        <f t="shared" ca="1" si="43"/>
        <v>-4.1330921273937025E-2</v>
      </c>
      <c r="Q62" s="41">
        <f t="shared" ca="1" si="14"/>
        <v>0.46288735111814477</v>
      </c>
      <c r="R62" s="41">
        <f t="shared" ca="1" si="15"/>
        <v>0.47269306393429245</v>
      </c>
      <c r="V62" s="41"/>
      <c r="W62" s="41"/>
      <c r="X62" s="41"/>
      <c r="AC62" s="42"/>
      <c r="AD62" s="41"/>
      <c r="AE62" s="41"/>
      <c r="AF62" s="41"/>
      <c r="AG62" s="41"/>
      <c r="AH62" s="38"/>
      <c r="AI62" s="41"/>
      <c r="AJ62" s="41"/>
      <c r="AN62" s="41"/>
      <c r="AO62" s="41"/>
      <c r="AP62" s="41"/>
      <c r="AU62" s="42"/>
      <c r="AV62" s="41"/>
      <c r="AW62" s="41"/>
      <c r="AX62" s="41"/>
      <c r="AY62" s="41"/>
      <c r="AZ62" s="38"/>
      <c r="BA62" s="41"/>
      <c r="BB62" s="41"/>
      <c r="BF62" s="41"/>
      <c r="BG62" s="41"/>
      <c r="BH62" s="41"/>
      <c r="BM62" s="42"/>
      <c r="BN62" s="41"/>
      <c r="BO62" s="41"/>
      <c r="BP62" s="41"/>
      <c r="BQ62" s="41"/>
      <c r="BR62" s="38"/>
      <c r="BS62" s="41"/>
      <c r="BT62" s="41"/>
    </row>
    <row r="63" spans="1:72">
      <c r="A63" t="s">
        <v>86</v>
      </c>
      <c r="B63">
        <v>202003</v>
      </c>
      <c r="C63" s="41">
        <f>VLOOKUP(B63,macro!$A:$C,3,0)</f>
        <v>2.17</v>
      </c>
      <c r="D63" s="41">
        <f>VLOOKUP(B63,macro!$F:$H,3,0)</f>
        <v>0.86956521739130443</v>
      </c>
      <c r="E63" s="41">
        <f>VLOOKUP(B63,macro!$N:$P,3,0)</f>
        <v>3.1033151489182682E-2</v>
      </c>
      <c r="F63" s="41">
        <f ca="1">Delta!E40</f>
        <v>0.11405252951017113</v>
      </c>
      <c r="G63" s="41">
        <f t="shared" si="6"/>
        <v>-2.1131719419246351</v>
      </c>
      <c r="H63" s="41">
        <f t="shared" si="7"/>
        <v>0.65604626971615809</v>
      </c>
      <c r="I63" s="41">
        <f t="shared" si="8"/>
        <v>-0.67420401121449847</v>
      </c>
      <c r="J63" s="42">
        <v>1</v>
      </c>
      <c r="K63" s="41">
        <f t="shared" ca="1" si="47"/>
        <v>-0.11705678626998264</v>
      </c>
      <c r="L63" s="41">
        <f t="shared" ca="1" si="49"/>
        <v>5.3411515840370828E-2</v>
      </c>
      <c r="M63" s="41">
        <f t="shared" ca="1" si="11"/>
        <v>0.11405252951017113</v>
      </c>
      <c r="N63" s="41">
        <f t="shared" si="12"/>
        <v>-2.1131719419246351</v>
      </c>
      <c r="O63" s="38">
        <f t="shared" si="13"/>
        <v>1</v>
      </c>
      <c r="P63" s="41">
        <f t="shared" ca="1" si="43"/>
        <v>-4.4806448680525079E-2</v>
      </c>
      <c r="Q63" s="41">
        <f t="shared" ca="1" si="14"/>
        <v>2.5236174951792097E-2</v>
      </c>
      <c r="R63" s="41">
        <f t="shared" ca="1" si="15"/>
        <v>2.1967665348760657E-2</v>
      </c>
      <c r="V63" s="41"/>
      <c r="W63" s="41"/>
      <c r="X63" s="41"/>
      <c r="AC63" s="42"/>
      <c r="AD63" s="41"/>
      <c r="AE63" s="41"/>
      <c r="AF63" s="41"/>
      <c r="AG63" s="41"/>
      <c r="AH63" s="38"/>
      <c r="AI63" s="41"/>
      <c r="AJ63" s="41"/>
      <c r="AN63" s="41"/>
      <c r="AO63" s="41"/>
      <c r="AP63" s="41"/>
      <c r="AU63" s="42"/>
      <c r="AV63" s="41"/>
      <c r="AW63" s="41"/>
      <c r="AX63" s="41"/>
      <c r="AY63" s="41"/>
      <c r="AZ63" s="38"/>
      <c r="BA63" s="41"/>
      <c r="BB63" s="41"/>
      <c r="BF63" s="41"/>
      <c r="BG63" s="41"/>
      <c r="BH63" s="41"/>
      <c r="BM63" s="42"/>
      <c r="BN63" s="41"/>
      <c r="BO63" s="41"/>
      <c r="BP63" s="41"/>
      <c r="BQ63" s="41"/>
      <c r="BR63" s="38"/>
      <c r="BS63" s="41"/>
      <c r="BT63" s="41"/>
    </row>
    <row r="64" spans="1:72">
      <c r="A64" t="s">
        <v>86</v>
      </c>
      <c r="B64">
        <v>202004</v>
      </c>
      <c r="C64" s="41">
        <f>VLOOKUP(B64,macro!$A:$C,3,0)</f>
        <v>2.0699999999999998</v>
      </c>
      <c r="D64" s="41">
        <f>VLOOKUP(B64,macro!$F:$H,3,0)</f>
        <v>0.31999999999999995</v>
      </c>
      <c r="E64" s="41">
        <f>VLOOKUP(B64,macro!$N:$P,3,0)</f>
        <v>3.2598355419776216E-2</v>
      </c>
      <c r="F64" s="41">
        <f ca="1">Delta!E41</f>
        <v>0.18966286983205999</v>
      </c>
      <c r="G64" s="41">
        <f t="shared" si="6"/>
        <v>-2.1495971898038624</v>
      </c>
      <c r="H64" s="41">
        <f t="shared" si="7"/>
        <v>-2.6723240424211449E-2</v>
      </c>
      <c r="I64" s="41">
        <f t="shared" si="8"/>
        <v>-0.63734165229494577</v>
      </c>
      <c r="J64" s="42">
        <v>1</v>
      </c>
      <c r="K64" s="41">
        <f t="shared" ca="1" si="47"/>
        <v>-5.3613450566194466E-2</v>
      </c>
      <c r="L64" s="41">
        <f t="shared" ca="1" si="49"/>
        <v>5.9183368066514155E-2</v>
      </c>
      <c r="M64" s="41">
        <f t="shared" ca="1" si="11"/>
        <v>0.18966286983205999</v>
      </c>
      <c r="N64" s="41">
        <f t="shared" si="12"/>
        <v>-2.1495971898038624</v>
      </c>
      <c r="O64" s="38">
        <f t="shared" si="13"/>
        <v>1</v>
      </c>
      <c r="P64" s="41">
        <f t="shared" ca="1" si="43"/>
        <v>-4.5578788104211315E-2</v>
      </c>
      <c r="Q64" s="41">
        <f t="shared" ca="1" si="14"/>
        <v>5.5338637628605677E-2</v>
      </c>
      <c r="R64" s="41">
        <f t="shared" ca="1" si="15"/>
        <v>5.0097751444171168E-2</v>
      </c>
      <c r="V64" s="41"/>
      <c r="W64" s="41"/>
      <c r="X64" s="41"/>
      <c r="AC64" s="42"/>
      <c r="AD64" s="41"/>
      <c r="AE64" s="41"/>
      <c r="AF64" s="41"/>
      <c r="AG64" s="41"/>
      <c r="AH64" s="38"/>
      <c r="AI64" s="41"/>
      <c r="AJ64" s="41"/>
      <c r="AN64" s="41"/>
      <c r="AO64" s="41"/>
      <c r="AP64" s="41"/>
      <c r="AU64" s="42"/>
      <c r="AV64" s="41"/>
      <c r="AW64" s="41"/>
      <c r="AX64" s="41"/>
      <c r="AY64" s="41"/>
      <c r="AZ64" s="38"/>
      <c r="BA64" s="41"/>
      <c r="BB64" s="41"/>
      <c r="BF64" s="41"/>
      <c r="BG64" s="41"/>
      <c r="BH64" s="41"/>
      <c r="BM64" s="42"/>
      <c r="BN64" s="41"/>
      <c r="BO64" s="41"/>
      <c r="BP64" s="41"/>
      <c r="BQ64" s="41"/>
      <c r="BR64" s="38"/>
      <c r="BS64" s="41"/>
      <c r="BT64" s="41"/>
    </row>
    <row r="65" spans="1:72">
      <c r="A65" t="s">
        <v>86</v>
      </c>
      <c r="B65">
        <v>202005</v>
      </c>
      <c r="C65" s="41">
        <f>VLOOKUP(B65,macro!$A:$C,3,0)</f>
        <v>3.83</v>
      </c>
      <c r="D65" s="41">
        <f>VLOOKUP(B65,macro!$F:$H,3,0)</f>
        <v>-0.1111111111111112</v>
      </c>
      <c r="E65" s="41">
        <f>VLOOKUP(B65,macro!$N:$P,3,0)</f>
        <v>3.2598355419776216E-2</v>
      </c>
      <c r="F65" s="41">
        <f ca="1">Delta!E42</f>
        <v>0.12010338060453327</v>
      </c>
      <c r="G65" s="41">
        <f t="shared" si="6"/>
        <v>-1.5085128271294657</v>
      </c>
      <c r="H65" s="41">
        <f t="shared" si="7"/>
        <v>-0.56232759243657582</v>
      </c>
      <c r="I65" s="41">
        <f t="shared" si="8"/>
        <v>-0.63734165229494577</v>
      </c>
      <c r="J65" s="42">
        <v>1</v>
      </c>
      <c r="K65" s="41">
        <f t="shared" ca="1" si="47"/>
        <v>6.4382553311418539E-3</v>
      </c>
      <c r="L65" s="41">
        <f t="shared" ca="1" si="49"/>
        <v>1.2919760703415764E-2</v>
      </c>
      <c r="M65" s="41">
        <f t="shared" ca="1" si="11"/>
        <v>0.12010338060453327</v>
      </c>
      <c r="N65" s="41">
        <f t="shared" si="12"/>
        <v>-1.5085128271294657</v>
      </c>
      <c r="O65" s="38">
        <f t="shared" si="13"/>
        <v>1</v>
      </c>
      <c r="P65" s="41">
        <f t="shared" ca="1" si="43"/>
        <v>-3.1985614247333594E-2</v>
      </c>
      <c r="Q65" s="41">
        <f t="shared" ca="1" si="14"/>
        <v>2.3131062355051184E-2</v>
      </c>
      <c r="R65" s="41">
        <f t="shared" ca="1" si="15"/>
        <v>2.3797931085359592E-2</v>
      </c>
      <c r="V65" s="41"/>
      <c r="W65" s="41"/>
      <c r="X65" s="41"/>
      <c r="AC65" s="42"/>
      <c r="AD65" s="41"/>
      <c r="AE65" s="41"/>
      <c r="AF65" s="41"/>
      <c r="AG65" s="41"/>
      <c r="AH65" s="38"/>
      <c r="AI65" s="41"/>
      <c r="AJ65" s="41"/>
      <c r="AN65" s="41"/>
      <c r="AO65" s="41"/>
      <c r="AP65" s="41"/>
      <c r="AU65" s="42"/>
      <c r="AV65" s="41"/>
      <c r="AW65" s="41"/>
      <c r="AX65" s="41"/>
      <c r="AY65" s="41"/>
      <c r="AZ65" s="38"/>
      <c r="BA65" s="41"/>
      <c r="BB65" s="41"/>
      <c r="BF65" s="41"/>
      <c r="BG65" s="41"/>
      <c r="BH65" s="41"/>
      <c r="BM65" s="42"/>
      <c r="BN65" s="41"/>
      <c r="BO65" s="41"/>
      <c r="BP65" s="41"/>
      <c r="BQ65" s="41"/>
      <c r="BR65" s="38"/>
      <c r="BS65" s="41"/>
      <c r="BT65" s="41"/>
    </row>
    <row r="66" spans="1:72">
      <c r="A66" t="s">
        <v>86</v>
      </c>
      <c r="B66">
        <v>202006</v>
      </c>
      <c r="C66" s="41">
        <f>VLOOKUP(B66,macro!$A:$C,3,0)</f>
        <v>5.84</v>
      </c>
      <c r="D66" s="41">
        <f>VLOOKUP(B66,macro!$F:$H,3,0)</f>
        <v>-7.4074074074074139E-2</v>
      </c>
      <c r="E66" s="41">
        <f>VLOOKUP(B66,macro!$N:$P,3,0)</f>
        <v>3.2598355419776216E-2</v>
      </c>
      <c r="F66" s="41">
        <f ca="1">Delta!E43</f>
        <v>-8.2434559374638713E-2</v>
      </c>
      <c r="G66" s="41">
        <f t="shared" si="6"/>
        <v>-0.77636534475700159</v>
      </c>
      <c r="H66" s="41">
        <f t="shared" si="7"/>
        <v>-0.51631347284788465</v>
      </c>
      <c r="I66" s="41">
        <f t="shared" si="8"/>
        <v>-0.63734165229494577</v>
      </c>
      <c r="J66" s="42">
        <v>1</v>
      </c>
      <c r="K66" s="41">
        <f t="shared" ca="1" si="47"/>
        <v>1.2853917952303964E-2</v>
      </c>
      <c r="L66" s="41">
        <f t="shared" ca="1" si="49"/>
        <v>9.0798939112872682E-3</v>
      </c>
      <c r="M66" s="41">
        <f t="shared" ca="1" si="11"/>
        <v>-8.2434559374638713E-2</v>
      </c>
      <c r="N66" s="41">
        <f t="shared" si="12"/>
        <v>-0.77636534475700159</v>
      </c>
      <c r="O66" s="38">
        <f t="shared" si="13"/>
        <v>1</v>
      </c>
      <c r="P66" s="41">
        <f t="shared" ca="1" si="43"/>
        <v>-1.646159183124029E-2</v>
      </c>
      <c r="Q66" s="41">
        <f t="shared" ca="1" si="14"/>
        <v>4.3524324464823032E-3</v>
      </c>
      <c r="R66" s="41">
        <f t="shared" ca="1" si="15"/>
        <v>2.3302013644842775E-3</v>
      </c>
      <c r="V66" s="41"/>
      <c r="W66" s="41"/>
      <c r="X66" s="41"/>
      <c r="AC66" s="42"/>
      <c r="AD66" s="41"/>
      <c r="AE66" s="41"/>
      <c r="AF66" s="41"/>
      <c r="AG66" s="41"/>
      <c r="AH66" s="38"/>
      <c r="AI66" s="41"/>
      <c r="AJ66" s="41"/>
      <c r="AN66" s="41"/>
      <c r="AO66" s="41"/>
      <c r="AP66" s="41"/>
      <c r="AU66" s="42"/>
      <c r="AV66" s="41"/>
      <c r="AW66" s="41"/>
      <c r="AX66" s="41"/>
      <c r="AY66" s="41"/>
      <c r="AZ66" s="38"/>
      <c r="BA66" s="41"/>
      <c r="BB66" s="41"/>
      <c r="BF66" s="41"/>
      <c r="BG66" s="41"/>
      <c r="BH66" s="41"/>
      <c r="BM66" s="42"/>
      <c r="BN66" s="41"/>
      <c r="BO66" s="41"/>
      <c r="BP66" s="41"/>
      <c r="BQ66" s="41"/>
      <c r="BR66" s="38"/>
      <c r="BS66" s="41"/>
      <c r="BT66" s="41"/>
    </row>
    <row r="67" spans="1:72" s="60" customFormat="1">
      <c r="AC67" s="62"/>
      <c r="AD67" s="63"/>
      <c r="AE67" s="63"/>
      <c r="AU67" s="62"/>
      <c r="AV67" s="63"/>
      <c r="AW67" s="63"/>
      <c r="BM67" s="62"/>
      <c r="BN67" s="63"/>
      <c r="BO67" s="63"/>
    </row>
    <row r="68" spans="1:72">
      <c r="B68">
        <v>202101</v>
      </c>
      <c r="C68" s="41">
        <f>VLOOKUP(B68,macro!$A:$C,3,0)</f>
        <v>12.275</v>
      </c>
      <c r="D68" s="41">
        <f>VLOOKUP(B68,macro!$F:$H,3,0)</f>
        <v>-1.069767441860465</v>
      </c>
      <c r="E68" s="41">
        <f>VLOOKUP(B68,macro!$N:$P,3,0)</f>
        <v>4.543760878834064E-2</v>
      </c>
      <c r="G68" s="41">
        <f t="shared" ref="G68" si="50">STANDARDIZE(C68,C$1,C$2)</f>
        <v>1.5675993562712605</v>
      </c>
      <c r="H68" s="41">
        <f t="shared" ref="H68" si="51">STANDARDIZE(D68,D$1,D$2)</f>
        <v>-1.7533442227206031</v>
      </c>
      <c r="I68" s="41">
        <f t="shared" ref="I68" si="52">STANDARDIZE(E68,E$1,E$2)</f>
        <v>-0.3349624180748873</v>
      </c>
      <c r="J68" s="42">
        <v>1</v>
      </c>
      <c r="K68" s="41">
        <f ca="1">SUMPRODUCT(G68:J68,G$4:J$4)</f>
        <v>0.15967437170614707</v>
      </c>
      <c r="N68" s="41">
        <f>G68</f>
        <v>1.5675993562712605</v>
      </c>
      <c r="O68" s="38">
        <f>J68</f>
        <v>1</v>
      </c>
      <c r="P68" s="41">
        <f t="shared" ca="1" si="43"/>
        <v>3.3238450082968871E-2</v>
      </c>
      <c r="U68">
        <v>202101</v>
      </c>
      <c r="V68" s="41">
        <f>VLOOKUP(U68,macro!$A:$C,3,0)</f>
        <v>12.275</v>
      </c>
      <c r="W68" s="41">
        <f>VLOOKUP(U68,macro!$F:$H,3,0)</f>
        <v>-1.069767441860465</v>
      </c>
      <c r="X68" s="41">
        <f>VLOOKUP(U68,macro!$N:$P,3,0)</f>
        <v>4.543760878834064E-2</v>
      </c>
      <c r="Z68" s="41">
        <f t="shared" ref="Z68:Z77" si="53">STANDARDIZE(V68,V$1,V$2)</f>
        <v>1.4994016482967654</v>
      </c>
      <c r="AA68" s="41">
        <f t="shared" ref="AA68:AA77" si="54">STANDARDIZE(W68,W$1,W$2)</f>
        <v>-2.2243337427425875</v>
      </c>
      <c r="AB68" s="41">
        <f t="shared" ref="AB68:AB77" si="55">STANDARDIZE(X68,X$1,X$2)</f>
        <v>0.12623211083327693</v>
      </c>
      <c r="AC68" s="42">
        <v>1</v>
      </c>
      <c r="AD68" s="41">
        <f ca="1">SUMPRODUCT(Z68:AC68,Z$4:AC$4)</f>
        <v>2.7045486674181229E-2</v>
      </c>
      <c r="AE68" s="41"/>
      <c r="AG68" s="41">
        <f>Z68</f>
        <v>1.4994016482967654</v>
      </c>
      <c r="AH68" s="38">
        <f>AC68</f>
        <v>1</v>
      </c>
      <c r="AI68" s="41">
        <f t="shared" ref="AI68:AI77" ca="1" si="56">SUMPRODUCT(AG68:AH68,AG$4:AH$4)</f>
        <v>-4.8877345986568621E-2</v>
      </c>
      <c r="AM68">
        <v>202101</v>
      </c>
      <c r="AN68" s="41">
        <f>VLOOKUP(AM68,macro!$A:$C,3,0)</f>
        <v>12.275</v>
      </c>
      <c r="AO68" s="41">
        <f>VLOOKUP(AM68,macro!$F:$H,3,0)</f>
        <v>-1.069767441860465</v>
      </c>
      <c r="AP68" s="41">
        <f>VLOOKUP(AM68,macro!$N:$P,3,0)</f>
        <v>4.543760878834064E-2</v>
      </c>
      <c r="AR68" s="41">
        <f t="shared" ref="AR68:AR77" si="57">STANDARDIZE(AN68,AN$1,AN$2)</f>
        <v>1.57045574338876</v>
      </c>
      <c r="AS68" s="41">
        <f t="shared" ref="AS68:AS77" si="58">STANDARDIZE(AO68,AO$1,AO$2)</f>
        <v>-2.1296485988399492</v>
      </c>
      <c r="AT68" s="41">
        <f t="shared" ref="AT68:AT77" si="59">STANDARDIZE(AP68,AP$1,AP$2)</f>
        <v>0.15599440594131059</v>
      </c>
      <c r="AU68" s="42">
        <v>1</v>
      </c>
      <c r="AV68" s="41">
        <f ca="1">SUMPRODUCT(AR68:AU68,AR$4:AU$4)</f>
        <v>0.13289422848754631</v>
      </c>
      <c r="AW68" s="41"/>
      <c r="AY68" s="41">
        <f>AR68</f>
        <v>1.57045574338876</v>
      </c>
      <c r="AZ68" s="38">
        <f>AU68</f>
        <v>1</v>
      </c>
      <c r="BA68" s="41">
        <f t="shared" ref="BA68:BA77" ca="1" si="60">SUMPRODUCT(AY68:AZ68,AY$4:AZ$4)</f>
        <v>6.1985348381454489E-2</v>
      </c>
      <c r="BE68">
        <v>202101</v>
      </c>
      <c r="BF68" s="41">
        <f>VLOOKUP(BE68,macro!$A:$C,3,0)</f>
        <v>12.275</v>
      </c>
      <c r="BG68" s="41">
        <f>VLOOKUP(BE68,macro!$F:$H,3,0)</f>
        <v>-1.069767441860465</v>
      </c>
      <c r="BH68" s="41">
        <f>VLOOKUP(BE68,macro!$N:$P,3,0)</f>
        <v>4.543760878834064E-2</v>
      </c>
      <c r="BJ68" s="41">
        <f t="shared" ref="BJ68:BJ77" si="61">STANDARDIZE(BF68,BF$1,BF$2)</f>
        <v>2.9080540085325031</v>
      </c>
      <c r="BK68" s="41">
        <f t="shared" ref="BK68:BK77" si="62">STANDARDIZE(BG68,BG$1,BG$2)</f>
        <v>-1.3393658859820394</v>
      </c>
      <c r="BL68" s="41">
        <f t="shared" ref="BL68:BL77" si="63">STANDARDIZE(BH68,BH$1,BH$2)</f>
        <v>2.2012247857140306</v>
      </c>
      <c r="BM68" s="42">
        <v>1</v>
      </c>
      <c r="BN68" s="41">
        <f ca="1">SUMPRODUCT(BJ68:BM68,BJ$4:BM$4)</f>
        <v>-0.37619768121861552</v>
      </c>
      <c r="BO68" s="41"/>
      <c r="BQ68" s="41">
        <f>BJ68</f>
        <v>2.9080540085325031</v>
      </c>
      <c r="BR68" s="38">
        <f>BM68</f>
        <v>1</v>
      </c>
      <c r="BS68" s="41">
        <f t="shared" ref="BS68:BS77" ca="1" si="64">SUMPRODUCT(BQ68:BR68,BQ$4:BR$4)</f>
        <v>3.6336642566011226E-2</v>
      </c>
    </row>
    <row r="69" spans="1:72">
      <c r="B69">
        <v>202102</v>
      </c>
      <c r="C69" s="41">
        <f>VLOOKUP(B69,macro!$A:$C,3,0)</f>
        <v>17.87</v>
      </c>
      <c r="D69" s="41">
        <f>VLOOKUP(B69,macro!$F:$H,3,0)</f>
        <v>-1.0606060606060606</v>
      </c>
      <c r="E69" s="41">
        <f>VLOOKUP(B69,macro!$N:$P,3,0)</f>
        <v>4.543760878834064E-2</v>
      </c>
      <c r="G69" s="41">
        <f t="shared" ref="G69:G77" si="65">STANDARDIZE(C69,C$1,C$2)</f>
        <v>3.6055919751140157</v>
      </c>
      <c r="H69" s="41">
        <f t="shared" ref="H69:H77" si="66">STANDARDIZE(D69,D$1,D$2)</f>
        <v>-1.7419622946193836</v>
      </c>
      <c r="I69" s="41">
        <f t="shared" ref="I69:I77" si="67">STANDARDIZE(E69,E$1,E$2)</f>
        <v>-0.3349624180748873</v>
      </c>
      <c r="J69" s="42">
        <v>1</v>
      </c>
      <c r="K69" s="41">
        <f t="shared" ref="K69:K77" ca="1" si="68">SUMPRODUCT(G69:J69,G$4:J$4)</f>
        <v>0.18856366068590336</v>
      </c>
      <c r="N69" s="41">
        <f t="shared" ref="N69:N77" si="69">G69</f>
        <v>3.6055919751140157</v>
      </c>
      <c r="O69" s="38">
        <f t="shared" ref="O69:O77" si="70">J69</f>
        <v>1</v>
      </c>
      <c r="P69" s="41">
        <f t="shared" ca="1" si="43"/>
        <v>7.6450840838213685E-2</v>
      </c>
      <c r="U69">
        <v>202102</v>
      </c>
      <c r="V69" s="41">
        <f>VLOOKUP(U69,macro!$A:$C,3,0)</f>
        <v>17.87</v>
      </c>
      <c r="W69" s="41">
        <f>VLOOKUP(U69,macro!$F:$H,3,0)</f>
        <v>-1.0606060606060606</v>
      </c>
      <c r="X69" s="41">
        <f>VLOOKUP(U69,macro!$N:$P,3,0)</f>
        <v>4.543760878834064E-2</v>
      </c>
      <c r="Z69" s="41">
        <f t="shared" si="53"/>
        <v>3.5242996020067348</v>
      </c>
      <c r="AA69" s="41">
        <f t="shared" si="54"/>
        <v>-2.2119524227016059</v>
      </c>
      <c r="AB69" s="41">
        <f t="shared" si="55"/>
        <v>0.12623211083327693</v>
      </c>
      <c r="AC69" s="42">
        <v>1</v>
      </c>
      <c r="AD69" s="41">
        <f t="shared" ref="AD69:AD77" ca="1" si="71">SUMPRODUCT(Z69:AC69,Z$4:AC$4)</f>
        <v>7.8148353089705663E-2</v>
      </c>
      <c r="AE69" s="41"/>
      <c r="AG69" s="41">
        <f t="shared" ref="AG69:AG77" si="72">Z69</f>
        <v>3.5242996020067348</v>
      </c>
      <c r="AH69" s="38">
        <f t="shared" ref="AH69:AH77" si="73">AC69</f>
        <v>1</v>
      </c>
      <c r="AI69" s="41">
        <f t="shared" ca="1" si="56"/>
        <v>-8.1294547182732518E-2</v>
      </c>
      <c r="AM69">
        <v>202102</v>
      </c>
      <c r="AN69" s="41">
        <f>VLOOKUP(AM69,macro!$A:$C,3,0)</f>
        <v>17.87</v>
      </c>
      <c r="AO69" s="41">
        <f>VLOOKUP(AM69,macro!$F:$H,3,0)</f>
        <v>-1.0606060606060606</v>
      </c>
      <c r="AP69" s="41">
        <f>VLOOKUP(AM69,macro!$N:$P,3,0)</f>
        <v>4.543760878834064E-2</v>
      </c>
      <c r="AR69" s="41">
        <f t="shared" si="57"/>
        <v>3.6303414305413138</v>
      </c>
      <c r="AS69" s="41">
        <f t="shared" si="58"/>
        <v>-2.1173921063348091</v>
      </c>
      <c r="AT69" s="41">
        <f t="shared" si="59"/>
        <v>0.15599440594131059</v>
      </c>
      <c r="AU69" s="42">
        <v>1</v>
      </c>
      <c r="AV69" s="41">
        <f t="shared" ref="AV69:AV77" ca="1" si="74">SUMPRODUCT(AR69:AU69,AR$4:AU$4)</f>
        <v>0.13429944153152482</v>
      </c>
      <c r="AW69" s="41"/>
      <c r="AY69" s="41">
        <f t="shared" ref="AY69:AY77" si="75">AR69</f>
        <v>3.6303414305413138</v>
      </c>
      <c r="AZ69" s="38">
        <f t="shared" ref="AZ69:AZ77" si="76">AU69</f>
        <v>1</v>
      </c>
      <c r="BA69" s="41">
        <f t="shared" ca="1" si="60"/>
        <v>0.16309698780939047</v>
      </c>
      <c r="BE69">
        <v>202102</v>
      </c>
      <c r="BF69" s="41">
        <f>VLOOKUP(BE69,macro!$A:$C,3,0)</f>
        <v>17.87</v>
      </c>
      <c r="BG69" s="41">
        <f>VLOOKUP(BE69,macro!$F:$H,3,0)</f>
        <v>-1.0606060606060606</v>
      </c>
      <c r="BH69" s="41">
        <f>VLOOKUP(BE69,macro!$N:$P,3,0)</f>
        <v>4.543760878834064E-2</v>
      </c>
      <c r="BJ69" s="41">
        <f t="shared" si="61"/>
        <v>5.4468583272747466</v>
      </c>
      <c r="BK69" s="41">
        <f t="shared" si="62"/>
        <v>-1.3305868681363309</v>
      </c>
      <c r="BL69" s="41">
        <f t="shared" si="63"/>
        <v>2.2012247857140306</v>
      </c>
      <c r="BM69" s="42">
        <v>1</v>
      </c>
      <c r="BN69" s="41">
        <f t="shared" ref="BN69:BN77" ca="1" si="77">SUMPRODUCT(BJ69:BM69,BJ$4:BM$4)</f>
        <v>-0.11667808843403651</v>
      </c>
      <c r="BO69" s="41"/>
      <c r="BQ69" s="41">
        <f t="shared" ref="BQ69:BQ77" si="78">BJ69</f>
        <v>5.4468583272747466</v>
      </c>
      <c r="BR69" s="38">
        <f t="shared" ref="BR69:BR77" si="79">BM69</f>
        <v>1</v>
      </c>
      <c r="BS69" s="41">
        <f t="shared" ca="1" si="64"/>
        <v>6.4514343204262914E-2</v>
      </c>
    </row>
    <row r="70" spans="1:72">
      <c r="B70">
        <v>202103</v>
      </c>
      <c r="C70" s="41">
        <f>VLOOKUP(B70,macro!$A:$C,3,0)</f>
        <v>15.84</v>
      </c>
      <c r="D70" s="41">
        <f>VLOOKUP(B70,macro!$F:$H,3,0)</f>
        <v>-0.83333333333333337</v>
      </c>
      <c r="E70" s="41">
        <f>VLOOKUP(B70,macro!$N:$P,3,0)</f>
        <v>4.543760878834064E-2</v>
      </c>
      <c r="G70" s="41">
        <f t="shared" si="65"/>
        <v>2.8661594431657056</v>
      </c>
      <c r="H70" s="41">
        <f t="shared" si="66"/>
        <v>-1.459602924416052</v>
      </c>
      <c r="I70" s="41">
        <f t="shared" si="67"/>
        <v>-0.3349624180748873</v>
      </c>
      <c r="J70" s="42">
        <v>1</v>
      </c>
      <c r="K70" s="41">
        <f t="shared" ca="1" si="68"/>
        <v>0.15100280215070988</v>
      </c>
      <c r="N70" s="41">
        <f t="shared" si="69"/>
        <v>2.8661594431657056</v>
      </c>
      <c r="O70" s="38">
        <f t="shared" si="70"/>
        <v>1</v>
      </c>
      <c r="P70" s="41">
        <f t="shared" ca="1" si="43"/>
        <v>6.077235053738312E-2</v>
      </c>
      <c r="U70">
        <v>202103</v>
      </c>
      <c r="V70" s="41">
        <f>VLOOKUP(U70,macro!$A:$C,3,0)</f>
        <v>15.84</v>
      </c>
      <c r="W70" s="41">
        <f>VLOOKUP(U70,macro!$F:$H,3,0)</f>
        <v>-0.83333333333333337</v>
      </c>
      <c r="X70" s="41">
        <f>VLOOKUP(U70,macro!$N:$P,3,0)</f>
        <v>4.543760878834064E-2</v>
      </c>
      <c r="Z70" s="41">
        <f t="shared" si="53"/>
        <v>2.7896181281852441</v>
      </c>
      <c r="AA70" s="41">
        <f t="shared" si="54"/>
        <v>-1.9048004447618763</v>
      </c>
      <c r="AB70" s="41">
        <f t="shared" si="55"/>
        <v>0.12623211083327693</v>
      </c>
      <c r="AC70" s="42">
        <v>1</v>
      </c>
      <c r="AD70" s="41">
        <f t="shared" ca="1" si="71"/>
        <v>5.6624226027032515E-2</v>
      </c>
      <c r="AE70" s="41"/>
      <c r="AG70" s="41">
        <f t="shared" si="72"/>
        <v>2.7896181281852441</v>
      </c>
      <c r="AH70" s="38">
        <f t="shared" si="73"/>
        <v>1</v>
      </c>
      <c r="AI70" s="41">
        <f t="shared" ca="1" si="56"/>
        <v>-6.9532810198244088E-2</v>
      </c>
      <c r="AM70">
        <v>202103</v>
      </c>
      <c r="AN70" s="41">
        <f>VLOOKUP(AM70,macro!$A:$C,3,0)</f>
        <v>15.84</v>
      </c>
      <c r="AO70" s="41">
        <f>VLOOKUP(AM70,macro!$F:$H,3,0)</f>
        <v>-0.83333333333333337</v>
      </c>
      <c r="AP70" s="41">
        <f>VLOOKUP(AM70,macro!$N:$P,3,0)</f>
        <v>4.543760878834064E-2</v>
      </c>
      <c r="AR70" s="41">
        <f t="shared" si="57"/>
        <v>2.8829655690722009</v>
      </c>
      <c r="AS70" s="41">
        <f t="shared" si="58"/>
        <v>-1.8133368114957533</v>
      </c>
      <c r="AT70" s="41">
        <f t="shared" si="59"/>
        <v>0.15599440594131059</v>
      </c>
      <c r="AU70" s="42">
        <v>1</v>
      </c>
      <c r="AV70" s="41">
        <f t="shared" ca="1" si="74"/>
        <v>0.11412456822976044</v>
      </c>
      <c r="AW70" s="41"/>
      <c r="AY70" s="41">
        <f t="shared" si="75"/>
        <v>2.8829655690722009</v>
      </c>
      <c r="AZ70" s="38">
        <f t="shared" si="76"/>
        <v>1</v>
      </c>
      <c r="BA70" s="41">
        <f t="shared" ca="1" si="60"/>
        <v>0.12641126340568892</v>
      </c>
      <c r="BE70">
        <v>202103</v>
      </c>
      <c r="BF70" s="41">
        <f>VLOOKUP(BE70,macro!$A:$C,3,0)</f>
        <v>15.84</v>
      </c>
      <c r="BG70" s="41">
        <f>VLOOKUP(BE70,macro!$F:$H,3,0)</f>
        <v>-0.83333333333333337</v>
      </c>
      <c r="BH70" s="41">
        <f>VLOOKUP(BE70,macro!$N:$P,3,0)</f>
        <v>4.543760878834064E-2</v>
      </c>
      <c r="BJ70" s="41">
        <f t="shared" si="61"/>
        <v>4.5257193161850671</v>
      </c>
      <c r="BK70" s="41">
        <f t="shared" si="62"/>
        <v>-1.1127996946562535</v>
      </c>
      <c r="BL70" s="41">
        <f t="shared" si="63"/>
        <v>2.2012247857140306</v>
      </c>
      <c r="BM70" s="42">
        <v>1</v>
      </c>
      <c r="BN70" s="41">
        <f t="shared" ca="1" si="77"/>
        <v>-0.31113275055607881</v>
      </c>
      <c r="BO70" s="41"/>
      <c r="BQ70" s="41">
        <f t="shared" si="78"/>
        <v>4.5257193161850671</v>
      </c>
      <c r="BR70" s="38">
        <f t="shared" si="79"/>
        <v>1</v>
      </c>
      <c r="BS70" s="41">
        <f t="shared" ca="1" si="64"/>
        <v>5.4290798558033961E-2</v>
      </c>
    </row>
    <row r="71" spans="1:72">
      <c r="B71">
        <v>202104</v>
      </c>
      <c r="C71" s="41">
        <f>VLOOKUP(B71,macro!$A:$C,3,0)</f>
        <v>16.09</v>
      </c>
      <c r="D71" s="41">
        <f>VLOOKUP(B71,macro!$F:$H,3,0)</f>
        <v>-0.64</v>
      </c>
      <c r="E71" s="41">
        <f>VLOOKUP(B71,macro!$N:$P,3,0)</f>
        <v>4.4606999765546961E-2</v>
      </c>
      <c r="G71" s="41">
        <f t="shared" si="65"/>
        <v>2.9572225628637736</v>
      </c>
      <c r="H71" s="41">
        <f t="shared" si="66"/>
        <v>-1.2194092201630846</v>
      </c>
      <c r="I71" s="41">
        <f t="shared" si="67"/>
        <v>-0.35452421914219551</v>
      </c>
      <c r="J71" s="42">
        <v>1</v>
      </c>
      <c r="K71" s="41">
        <f t="shared" ca="1" si="68"/>
        <v>0.12993400095812785</v>
      </c>
      <c r="N71" s="41">
        <f t="shared" si="69"/>
        <v>2.9572225628637736</v>
      </c>
      <c r="O71" s="38">
        <f t="shared" si="70"/>
        <v>1</v>
      </c>
      <c r="P71" s="41">
        <f t="shared" ref="P71:P77" ca="1" si="80">SUMPRODUCT(N71:O71,N$4:O$4)</f>
        <v>6.2703199096598716E-2</v>
      </c>
      <c r="U71">
        <v>202104</v>
      </c>
      <c r="V71" s="41">
        <f>VLOOKUP(U71,macro!$A:$C,3,0)</f>
        <v>16.09</v>
      </c>
      <c r="W71" s="41">
        <f>VLOOKUP(U71,macro!$F:$H,3,0)</f>
        <v>-0.64</v>
      </c>
      <c r="X71" s="41">
        <f>VLOOKUP(U71,macro!$N:$P,3,0)</f>
        <v>4.4606999765546961E-2</v>
      </c>
      <c r="Z71" s="41">
        <f t="shared" si="53"/>
        <v>2.8800961422026692</v>
      </c>
      <c r="AA71" s="41">
        <f t="shared" si="54"/>
        <v>-1.6435164955278123</v>
      </c>
      <c r="AB71" s="41">
        <f t="shared" si="55"/>
        <v>5.1240968942324099E-2</v>
      </c>
      <c r="AC71" s="42">
        <v>1</v>
      </c>
      <c r="AD71" s="41">
        <f t="shared" ca="1" si="71"/>
        <v>6.0748555674959293E-2</v>
      </c>
      <c r="AE71" s="41"/>
      <c r="AG71" s="41">
        <f t="shared" si="72"/>
        <v>2.8800961422026692</v>
      </c>
      <c r="AH71" s="38">
        <f t="shared" si="73"/>
        <v>1</v>
      </c>
      <c r="AI71" s="41">
        <f t="shared" ca="1" si="56"/>
        <v>-7.0981299974658921E-2</v>
      </c>
      <c r="AM71">
        <v>202104</v>
      </c>
      <c r="AN71" s="41">
        <f>VLOOKUP(AM71,macro!$A:$C,3,0)</f>
        <v>16.09</v>
      </c>
      <c r="AO71" s="41">
        <f>VLOOKUP(AM71,macro!$F:$H,3,0)</f>
        <v>-0.64</v>
      </c>
      <c r="AP71" s="41">
        <f>VLOOKUP(AM71,macro!$N:$P,3,0)</f>
        <v>4.4606999765546961E-2</v>
      </c>
      <c r="AR71" s="41">
        <f t="shared" si="57"/>
        <v>2.9750069313220919</v>
      </c>
      <c r="AS71" s="41">
        <f t="shared" si="58"/>
        <v>-1.5546871073526631</v>
      </c>
      <c r="AT71" s="41">
        <f t="shared" si="59"/>
        <v>7.887286605431075E-2</v>
      </c>
      <c r="AU71" s="42">
        <v>1</v>
      </c>
      <c r="AV71" s="41">
        <f t="shared" ca="1" si="74"/>
        <v>9.2505394005532426E-2</v>
      </c>
      <c r="AW71" s="41"/>
      <c r="AY71" s="41">
        <f t="shared" si="75"/>
        <v>2.9750069313220919</v>
      </c>
      <c r="AZ71" s="38">
        <f t="shared" si="76"/>
        <v>1</v>
      </c>
      <c r="BA71" s="41">
        <f t="shared" ca="1" si="60"/>
        <v>0.13092920976082462</v>
      </c>
      <c r="BE71">
        <v>202104</v>
      </c>
      <c r="BF71" s="41">
        <f>VLOOKUP(BE71,macro!$A:$C,3,0)</f>
        <v>16.09</v>
      </c>
      <c r="BG71" s="41">
        <f>VLOOKUP(BE71,macro!$F:$H,3,0)</f>
        <v>-0.64</v>
      </c>
      <c r="BH71" s="41">
        <f>VLOOKUP(BE71,macro!$N:$P,3,0)</f>
        <v>4.4606999765546961E-2</v>
      </c>
      <c r="BJ71" s="41">
        <f t="shared" si="61"/>
        <v>4.6391600810975895</v>
      </c>
      <c r="BK71" s="41">
        <f t="shared" si="62"/>
        <v>-0.9275354057492009</v>
      </c>
      <c r="BL71" s="41">
        <f t="shared" si="63"/>
        <v>2.0142171697026949</v>
      </c>
      <c r="BM71" s="42">
        <v>1</v>
      </c>
      <c r="BN71" s="41">
        <f t="shared" ca="1" si="77"/>
        <v>-0.27385300298987747</v>
      </c>
      <c r="BO71" s="41"/>
      <c r="BQ71" s="41">
        <f t="shared" si="78"/>
        <v>4.6391600810975895</v>
      </c>
      <c r="BR71" s="38">
        <f t="shared" si="79"/>
        <v>1</v>
      </c>
      <c r="BS71" s="41">
        <f t="shared" ca="1" si="64"/>
        <v>5.5549855780475957E-2</v>
      </c>
    </row>
    <row r="72" spans="1:72">
      <c r="B72">
        <v>202105</v>
      </c>
      <c r="C72" s="41">
        <f>VLOOKUP(B72,macro!$A:$C,3,0)</f>
        <v>13.76</v>
      </c>
      <c r="D72" s="41">
        <f>VLOOKUP(B72,macro!$F:$H,3,0)</f>
        <v>-0.51851851851851849</v>
      </c>
      <c r="E72" s="41">
        <f>VLOOKUP(B72,macro!$N:$P,3,0)</f>
        <v>4.4606999765546961E-2</v>
      </c>
      <c r="G72" s="41">
        <f t="shared" si="65"/>
        <v>2.1085142872777825</v>
      </c>
      <c r="H72" s="41">
        <f t="shared" si="66"/>
        <v>-1.0684829079121776</v>
      </c>
      <c r="I72" s="41">
        <f t="shared" si="67"/>
        <v>-0.35452421914219551</v>
      </c>
      <c r="J72" s="42">
        <v>1</v>
      </c>
      <c r="K72" s="41">
        <f t="shared" ca="1" si="68"/>
        <v>0.10318957435963323</v>
      </c>
      <c r="N72" s="41">
        <f t="shared" si="69"/>
        <v>2.1085142872777825</v>
      </c>
      <c r="O72" s="38">
        <f t="shared" si="70"/>
        <v>1</v>
      </c>
      <c r="P72" s="41">
        <f t="shared" ca="1" si="80"/>
        <v>4.4707690524709451E-2</v>
      </c>
      <c r="U72">
        <v>202105</v>
      </c>
      <c r="V72" s="41">
        <f>VLOOKUP(U72,macro!$A:$C,3,0)</f>
        <v>13.76</v>
      </c>
      <c r="W72" s="41">
        <f>VLOOKUP(U72,macro!$F:$H,3,0)</f>
        <v>-0.51851851851851849</v>
      </c>
      <c r="X72" s="41">
        <f>VLOOKUP(U72,macro!$N:$P,3,0)</f>
        <v>4.4606999765546961E-2</v>
      </c>
      <c r="Z72" s="41">
        <f t="shared" si="53"/>
        <v>2.0368410515602688</v>
      </c>
      <c r="AA72" s="41">
        <f t="shared" si="54"/>
        <v>-1.479338075319435</v>
      </c>
      <c r="AB72" s="41">
        <f t="shared" si="55"/>
        <v>5.1240968942324099E-2</v>
      </c>
      <c r="AC72" s="42">
        <v>1</v>
      </c>
      <c r="AD72" s="41">
        <f t="shared" ca="1" si="71"/>
        <v>3.784639111034388E-2</v>
      </c>
      <c r="AE72" s="41"/>
      <c r="AG72" s="41">
        <f t="shared" si="72"/>
        <v>2.0368410515602688</v>
      </c>
      <c r="AH72" s="38">
        <f t="shared" si="73"/>
        <v>1</v>
      </c>
      <c r="AI72" s="41">
        <f t="shared" ca="1" si="56"/>
        <v>-5.7481375258472703E-2</v>
      </c>
      <c r="AM72">
        <v>202105</v>
      </c>
      <c r="AN72" s="41">
        <f>VLOOKUP(AM72,macro!$A:$C,3,0)</f>
        <v>13.76</v>
      </c>
      <c r="AO72" s="41">
        <f>VLOOKUP(AM72,macro!$F:$H,3,0)</f>
        <v>-0.51851851851851849</v>
      </c>
      <c r="AP72" s="41">
        <f>VLOOKUP(AM72,macro!$N:$P,3,0)</f>
        <v>4.4606999765546961E-2</v>
      </c>
      <c r="AR72" s="41">
        <f t="shared" si="57"/>
        <v>2.1171814351531104</v>
      </c>
      <c r="AS72" s="41">
        <f t="shared" si="58"/>
        <v>-1.3921639216075796</v>
      </c>
      <c r="AT72" s="41">
        <f t="shared" si="59"/>
        <v>7.887286605431075E-2</v>
      </c>
      <c r="AU72" s="42">
        <v>1</v>
      </c>
      <c r="AV72" s="41">
        <f t="shared" ca="1" si="74"/>
        <v>8.1235042021578246E-2</v>
      </c>
      <c r="AW72" s="41"/>
      <c r="AY72" s="41">
        <f t="shared" si="75"/>
        <v>2.1171814351531104</v>
      </c>
      <c r="AZ72" s="38">
        <f t="shared" si="76"/>
        <v>1</v>
      </c>
      <c r="BA72" s="41">
        <f t="shared" ca="1" si="60"/>
        <v>8.8821949730960276E-2</v>
      </c>
      <c r="BE72">
        <v>202105</v>
      </c>
      <c r="BF72" s="41">
        <f>VLOOKUP(BE72,macro!$A:$C,3,0)</f>
        <v>13.76</v>
      </c>
      <c r="BG72" s="41">
        <f>VLOOKUP(BE72,macro!$F:$H,3,0)</f>
        <v>-0.51851851851851849</v>
      </c>
      <c r="BH72" s="41">
        <f>VLOOKUP(BE72,macro!$N:$P,3,0)</f>
        <v>4.4606999765546961E-2</v>
      </c>
      <c r="BJ72" s="41">
        <f t="shared" si="61"/>
        <v>3.5818921521128839</v>
      </c>
      <c r="BK72" s="41">
        <f t="shared" si="62"/>
        <v>-0.81112412842829429</v>
      </c>
      <c r="BL72" s="41">
        <f t="shared" si="63"/>
        <v>2.0142171697026949</v>
      </c>
      <c r="BM72" s="42">
        <v>1</v>
      </c>
      <c r="BN72" s="41">
        <f t="shared" ca="1" si="77"/>
        <v>-0.43642418594076537</v>
      </c>
      <c r="BO72" s="41"/>
      <c r="BQ72" s="41">
        <f t="shared" si="78"/>
        <v>3.5818921521128839</v>
      </c>
      <c r="BR72" s="38">
        <f t="shared" si="79"/>
        <v>1</v>
      </c>
      <c r="BS72" s="41">
        <f t="shared" ca="1" si="64"/>
        <v>4.3815442467316633E-2</v>
      </c>
    </row>
    <row r="73" spans="1:72">
      <c r="B73">
        <v>202106</v>
      </c>
      <c r="C73" s="41">
        <f>VLOOKUP(B73,macro!$A:$C,3,0)</f>
        <v>10.83</v>
      </c>
      <c r="D73" s="41">
        <f>VLOOKUP(B73,macro!$F:$H,3,0)</f>
        <v>-0.54166666666666663</v>
      </c>
      <c r="E73" s="41">
        <f>VLOOKUP(B73,macro!$N:$P,3,0)</f>
        <v>4.4606999765546961E-2</v>
      </c>
      <c r="G73" s="41">
        <f t="shared" si="65"/>
        <v>1.0412545244164293</v>
      </c>
      <c r="H73" s="41">
        <f t="shared" si="66"/>
        <v>-1.0972417326551096</v>
      </c>
      <c r="I73" s="41">
        <f t="shared" si="67"/>
        <v>-0.35452421914219551</v>
      </c>
      <c r="J73" s="42">
        <v>1</v>
      </c>
      <c r="K73" s="41">
        <f t="shared" ca="1" si="68"/>
        <v>9.0215689842921637E-2</v>
      </c>
      <c r="N73" s="41">
        <f t="shared" si="69"/>
        <v>1.0412545244164293</v>
      </c>
      <c r="O73" s="38">
        <f t="shared" si="70"/>
        <v>1</v>
      </c>
      <c r="P73" s="41">
        <f t="shared" ca="1" si="80"/>
        <v>2.2078145410702792E-2</v>
      </c>
      <c r="U73">
        <v>202106</v>
      </c>
      <c r="V73" s="41">
        <f>VLOOKUP(U73,macro!$A:$C,3,0)</f>
        <v>10.83</v>
      </c>
      <c r="W73" s="41">
        <f>VLOOKUP(U73,macro!$F:$H,3,0)</f>
        <v>-0.54166666666666663</v>
      </c>
      <c r="X73" s="41">
        <f>VLOOKUP(U73,macro!$N:$P,3,0)</f>
        <v>4.4606999765546961E-2</v>
      </c>
      <c r="Z73" s="41">
        <f t="shared" si="53"/>
        <v>0.97643872727604952</v>
      </c>
      <c r="AA73" s="41">
        <f t="shared" si="54"/>
        <v>-1.5106220730725557</v>
      </c>
      <c r="AB73" s="41">
        <f t="shared" si="55"/>
        <v>5.1240968942324099E-2</v>
      </c>
      <c r="AC73" s="42">
        <v>1</v>
      </c>
      <c r="AD73" s="41">
        <f t="shared" ca="1" si="71"/>
        <v>1.1322111930212899E-2</v>
      </c>
      <c r="AE73" s="41"/>
      <c r="AG73" s="41">
        <f t="shared" si="72"/>
        <v>0.97643872727604952</v>
      </c>
      <c r="AH73" s="38">
        <f t="shared" si="73"/>
        <v>1</v>
      </c>
      <c r="AI73" s="41">
        <f t="shared" ca="1" si="56"/>
        <v>-4.0505075078890909E-2</v>
      </c>
      <c r="AM73">
        <v>202106</v>
      </c>
      <c r="AN73" s="41">
        <f>VLOOKUP(AM73,macro!$A:$C,3,0)</f>
        <v>10.83</v>
      </c>
      <c r="AO73" s="41">
        <f>VLOOKUP(AM73,macro!$F:$H,3,0)</f>
        <v>-0.54166666666666663</v>
      </c>
      <c r="AP73" s="41">
        <f>VLOOKUP(AM73,macro!$N:$P,3,0)</f>
        <v>4.4606999765546961E-2</v>
      </c>
      <c r="AR73" s="41">
        <f t="shared" si="57"/>
        <v>1.0384566695843915</v>
      </c>
      <c r="AS73" s="41">
        <f t="shared" si="58"/>
        <v>-1.4231325164522985</v>
      </c>
      <c r="AT73" s="41">
        <f t="shared" si="59"/>
        <v>7.887286605431075E-2</v>
      </c>
      <c r="AU73" s="42">
        <v>1</v>
      </c>
      <c r="AV73" s="41">
        <f t="shared" ca="1" si="74"/>
        <v>8.2064067475653008E-2</v>
      </c>
      <c r="AW73" s="41"/>
      <c r="AY73" s="41">
        <f t="shared" si="75"/>
        <v>1.0384566695843915</v>
      </c>
      <c r="AZ73" s="38">
        <f t="shared" si="76"/>
        <v>1</v>
      </c>
      <c r="BA73" s="41">
        <f t="shared" ca="1" si="60"/>
        <v>3.5871618448770376E-2</v>
      </c>
      <c r="BE73">
        <v>202106</v>
      </c>
      <c r="BF73" s="41">
        <f>VLOOKUP(BE73,macro!$A:$C,3,0)</f>
        <v>10.83</v>
      </c>
      <c r="BG73" s="41">
        <f>VLOOKUP(BE73,macro!$F:$H,3,0)</f>
        <v>-0.54166666666666663</v>
      </c>
      <c r="BH73" s="41">
        <f>VLOOKUP(BE73,macro!$N:$P,3,0)</f>
        <v>4.4606999765546961E-2</v>
      </c>
      <c r="BJ73" s="41">
        <f t="shared" si="61"/>
        <v>2.2523663873381259</v>
      </c>
      <c r="BK73" s="41">
        <f t="shared" si="62"/>
        <v>-0.83330615535682073</v>
      </c>
      <c r="BL73" s="41">
        <f t="shared" si="63"/>
        <v>2.0142171697026949</v>
      </c>
      <c r="BM73" s="42">
        <v>1</v>
      </c>
      <c r="BN73" s="41">
        <f t="shared" ca="1" si="77"/>
        <v>-0.5643486013208473</v>
      </c>
      <c r="BO73" s="41"/>
      <c r="BQ73" s="41">
        <f t="shared" si="78"/>
        <v>2.2523663873381259</v>
      </c>
      <c r="BR73" s="38">
        <f t="shared" si="79"/>
        <v>1</v>
      </c>
      <c r="BS73" s="41">
        <f t="shared" ca="1" si="64"/>
        <v>2.9059291820296543E-2</v>
      </c>
    </row>
    <row r="74" spans="1:72">
      <c r="B74">
        <v>202107</v>
      </c>
      <c r="C74" s="41">
        <f>VLOOKUP(B74,macro!$A:$C,3,0)</f>
        <v>8.74</v>
      </c>
      <c r="D74" s="41">
        <f>VLOOKUP(B74,macro!$F:$H,3,0)</f>
        <v>-0.41176470588235292</v>
      </c>
      <c r="E74" s="41">
        <f>VLOOKUP(B74,macro!$N:$P,3,0)</f>
        <v>3.5712313460435977E-2</v>
      </c>
      <c r="G74" s="41">
        <f t="shared" si="65"/>
        <v>0.27996684374058362</v>
      </c>
      <c r="H74" s="41">
        <f t="shared" si="66"/>
        <v>-0.93585397498006806</v>
      </c>
      <c r="I74" s="41">
        <f t="shared" si="67"/>
        <v>-0.56400434671349409</v>
      </c>
      <c r="J74" s="42">
        <v>1</v>
      </c>
      <c r="K74" s="41">
        <f t="shared" ca="1" si="68"/>
        <v>6.6932685596538977E-2</v>
      </c>
      <c r="N74" s="41">
        <f t="shared" si="69"/>
        <v>0.27996684374058362</v>
      </c>
      <c r="O74" s="38">
        <f t="shared" si="70"/>
        <v>1</v>
      </c>
      <c r="P74" s="41">
        <f t="shared" ca="1" si="80"/>
        <v>5.9362514556605015E-3</v>
      </c>
      <c r="U74">
        <v>202107</v>
      </c>
      <c r="V74" s="41">
        <f>VLOOKUP(U74,macro!$A:$C,3,0)</f>
        <v>8.74</v>
      </c>
      <c r="W74" s="41">
        <f>VLOOKUP(U74,macro!$F:$H,3,0)</f>
        <v>-0.41176470588235292</v>
      </c>
      <c r="X74" s="41">
        <f>VLOOKUP(U74,macro!$N:$P,3,0)</f>
        <v>3.5712313460435977E-2</v>
      </c>
      <c r="Z74" s="41">
        <f t="shared" si="53"/>
        <v>0.22004253009037752</v>
      </c>
      <c r="AA74" s="41">
        <f t="shared" si="54"/>
        <v>-1.3350636386226904</v>
      </c>
      <c r="AB74" s="41">
        <f t="shared" si="55"/>
        <v>-0.75181156778382574</v>
      </c>
      <c r="AC74" s="42">
        <v>1</v>
      </c>
      <c r="AD74" s="41">
        <f t="shared" ca="1" si="71"/>
        <v>3.69450714710024E-2</v>
      </c>
      <c r="AE74" s="41"/>
      <c r="AG74" s="41">
        <f t="shared" si="72"/>
        <v>0.22004253009037752</v>
      </c>
      <c r="AH74" s="38">
        <f t="shared" si="73"/>
        <v>1</v>
      </c>
      <c r="AI74" s="41">
        <f t="shared" ca="1" si="56"/>
        <v>-2.8395700548062928E-2</v>
      </c>
      <c r="AM74">
        <v>202107</v>
      </c>
      <c r="AN74" s="41">
        <f>VLOOKUP(AM74,macro!$A:$C,3,0)</f>
        <v>8.74</v>
      </c>
      <c r="AO74" s="41">
        <f>VLOOKUP(AM74,macro!$F:$H,3,0)</f>
        <v>-0.41176470588235292</v>
      </c>
      <c r="AP74" s="41">
        <f>VLOOKUP(AM74,macro!$N:$P,3,0)</f>
        <v>3.5712313460435977E-2</v>
      </c>
      <c r="AR74" s="41">
        <f t="shared" si="57"/>
        <v>0.26899088117530551</v>
      </c>
      <c r="AS74" s="41">
        <f t="shared" si="58"/>
        <v>-1.2493440489119363</v>
      </c>
      <c r="AT74" s="41">
        <f t="shared" si="59"/>
        <v>-0.74699331868175489</v>
      </c>
      <c r="AU74" s="42">
        <v>1</v>
      </c>
      <c r="AV74" s="41">
        <f t="shared" ca="1" si="74"/>
        <v>1.4167320217340719E-2</v>
      </c>
      <c r="AW74" s="41"/>
      <c r="AY74" s="41">
        <f t="shared" si="75"/>
        <v>0.26899088117530551</v>
      </c>
      <c r="AZ74" s="38">
        <f t="shared" si="76"/>
        <v>1</v>
      </c>
      <c r="BA74" s="41">
        <f t="shared" ca="1" si="60"/>
        <v>-1.8984130801637036E-3</v>
      </c>
      <c r="BE74">
        <v>202107</v>
      </c>
      <c r="BF74" s="41">
        <f>VLOOKUP(BE74,macro!$A:$C,3,0)</f>
        <v>8.74</v>
      </c>
      <c r="BG74" s="41">
        <f>VLOOKUP(BE74,macro!$F:$H,3,0)</f>
        <v>-0.41176470588235292</v>
      </c>
      <c r="BH74" s="41">
        <f>VLOOKUP(BE74,macro!$N:$P,3,0)</f>
        <v>3.5712313460435977E-2</v>
      </c>
      <c r="BJ74" s="41">
        <f t="shared" si="61"/>
        <v>1.3040015926694415</v>
      </c>
      <c r="BK74" s="41">
        <f t="shared" si="62"/>
        <v>-0.70882583953438427</v>
      </c>
      <c r="BL74" s="41">
        <f t="shared" si="63"/>
        <v>1.162144121798451E-2</v>
      </c>
      <c r="BM74" s="42">
        <v>1</v>
      </c>
      <c r="BN74" s="41">
        <f t="shared" ca="1" si="77"/>
        <v>0.45431449385963829</v>
      </c>
      <c r="BO74" s="41"/>
      <c r="BQ74" s="41">
        <f t="shared" si="78"/>
        <v>1.3040015926694415</v>
      </c>
      <c r="BR74" s="38">
        <f t="shared" si="79"/>
        <v>1</v>
      </c>
      <c r="BS74" s="41">
        <f t="shared" ca="1" si="64"/>
        <v>1.8533573440681527E-2</v>
      </c>
    </row>
    <row r="75" spans="1:72">
      <c r="B75">
        <v>202108</v>
      </c>
      <c r="C75" s="41">
        <f>VLOOKUP(B75,macro!$A:$C,3,0)</f>
        <v>10.49</v>
      </c>
      <c r="D75" s="41">
        <f>VLOOKUP(B75,macro!$F:$H,3,0)</f>
        <v>0.60000000000000009</v>
      </c>
      <c r="E75" s="41">
        <f>VLOOKUP(B75,macro!$N:$P,3,0)</f>
        <v>3.5712313460435977E-2</v>
      </c>
      <c r="G75" s="41">
        <f t="shared" si="65"/>
        <v>0.91740868162705735</v>
      </c>
      <c r="H75" s="41">
        <f t="shared" si="66"/>
        <v>0.32114350366629335</v>
      </c>
      <c r="I75" s="41">
        <f t="shared" si="67"/>
        <v>-0.56400434671349409</v>
      </c>
      <c r="J75" s="42">
        <v>1</v>
      </c>
      <c r="K75" s="41">
        <f t="shared" ca="1" si="68"/>
        <v>-4.250709010940714E-2</v>
      </c>
      <c r="N75" s="41">
        <f t="shared" si="69"/>
        <v>0.91740868162705735</v>
      </c>
      <c r="O75" s="38">
        <f t="shared" si="70"/>
        <v>1</v>
      </c>
      <c r="P75" s="41">
        <f t="shared" ca="1" si="80"/>
        <v>1.9452191370169597E-2</v>
      </c>
      <c r="U75">
        <v>202108</v>
      </c>
      <c r="V75" s="41">
        <f>VLOOKUP(U75,macro!$A:$C,3,0)</f>
        <v>10.49</v>
      </c>
      <c r="W75" s="41">
        <f>VLOOKUP(U75,macro!$F:$H,3,0)</f>
        <v>0.60000000000000009</v>
      </c>
      <c r="X75" s="41">
        <f>VLOOKUP(U75,macro!$N:$P,3,0)</f>
        <v>3.5712313460435977E-2</v>
      </c>
      <c r="Z75" s="41">
        <f t="shared" si="53"/>
        <v>0.85338862821235173</v>
      </c>
      <c r="AA75" s="41">
        <f t="shared" si="54"/>
        <v>3.230469611135562E-2</v>
      </c>
      <c r="AB75" s="41">
        <f t="shared" si="55"/>
        <v>-0.75181156778382574</v>
      </c>
      <c r="AC75" s="42">
        <v>1</v>
      </c>
      <c r="AD75" s="41">
        <f t="shared" ca="1" si="71"/>
        <v>3.9878811791663429E-2</v>
      </c>
      <c r="AE75" s="41"/>
      <c r="AG75" s="41">
        <f t="shared" si="72"/>
        <v>0.85338862821235173</v>
      </c>
      <c r="AH75" s="38">
        <f t="shared" si="73"/>
        <v>1</v>
      </c>
      <c r="AI75" s="41">
        <f t="shared" ca="1" si="56"/>
        <v>-3.8535128982966738E-2</v>
      </c>
      <c r="AM75">
        <v>202108</v>
      </c>
      <c r="AN75" s="41">
        <f>VLOOKUP(AM75,macro!$A:$C,3,0)</f>
        <v>10.49</v>
      </c>
      <c r="AO75" s="41">
        <f>VLOOKUP(AM75,macro!$F:$H,3,0)</f>
        <v>0.60000000000000009</v>
      </c>
      <c r="AP75" s="41">
        <f>VLOOKUP(AM75,macro!$N:$P,3,0)</f>
        <v>3.5712313460435977E-2</v>
      </c>
      <c r="AR75" s="41">
        <f t="shared" si="57"/>
        <v>0.91328041692454032</v>
      </c>
      <c r="AS75" s="41">
        <f t="shared" si="58"/>
        <v>0.10423858128922517</v>
      </c>
      <c r="AT75" s="41">
        <f t="shared" si="59"/>
        <v>-0.74699331868175489</v>
      </c>
      <c r="AU75" s="42">
        <v>1</v>
      </c>
      <c r="AV75" s="41">
        <f t="shared" ca="1" si="74"/>
        <v>-7.1430955199923832E-2</v>
      </c>
      <c r="AW75" s="41"/>
      <c r="AY75" s="41">
        <f t="shared" si="75"/>
        <v>0.91328041692454032</v>
      </c>
      <c r="AZ75" s="38">
        <f t="shared" si="76"/>
        <v>1</v>
      </c>
      <c r="BA75" s="41">
        <f t="shared" ca="1" si="60"/>
        <v>2.9727211405785887E-2</v>
      </c>
      <c r="BE75">
        <v>202108</v>
      </c>
      <c r="BF75" s="41">
        <f>VLOOKUP(BE75,macro!$A:$C,3,0)</f>
        <v>10.49</v>
      </c>
      <c r="BG75" s="41">
        <f>VLOOKUP(BE75,macro!$F:$H,3,0)</f>
        <v>0.60000000000000009</v>
      </c>
      <c r="BH75" s="41">
        <f>VLOOKUP(BE75,macro!$N:$P,3,0)</f>
        <v>3.5712313460435977E-2</v>
      </c>
      <c r="BJ75" s="41">
        <f t="shared" si="61"/>
        <v>2.0980869470570958</v>
      </c>
      <c r="BK75" s="41">
        <f t="shared" si="62"/>
        <v>0.26071141275810206</v>
      </c>
      <c r="BL75" s="41">
        <f t="shared" si="63"/>
        <v>1.162144121798451E-2</v>
      </c>
      <c r="BM75" s="42">
        <v>1</v>
      </c>
      <c r="BN75" s="41">
        <f t="shared" ca="1" si="77"/>
        <v>9.6680541849719373E-2</v>
      </c>
      <c r="BO75" s="41"/>
      <c r="BQ75" s="41">
        <f t="shared" si="78"/>
        <v>2.0980869470570958</v>
      </c>
      <c r="BR75" s="38">
        <f t="shared" si="79"/>
        <v>1</v>
      </c>
      <c r="BS75" s="41">
        <f t="shared" ca="1" si="64"/>
        <v>2.7346973997775439E-2</v>
      </c>
    </row>
    <row r="76" spans="1:72">
      <c r="B76">
        <v>202109</v>
      </c>
      <c r="C76" s="41">
        <f>VLOOKUP(B76,macro!$A:$C,3,0)</f>
        <v>9.2899999999999991</v>
      </c>
      <c r="D76" s="41">
        <f>VLOOKUP(B76,macro!$F:$H,3,0)</f>
        <v>-2.4</v>
      </c>
      <c r="E76" s="41">
        <f>VLOOKUP(B76,macro!$N:$P,3,0)</f>
        <v>3.5712313460435977E-2</v>
      </c>
      <c r="G76" s="41">
        <f t="shared" si="65"/>
        <v>0.48030570707633208</v>
      </c>
      <c r="H76" s="41">
        <f t="shared" si="66"/>
        <v>-3.4060001830176847</v>
      </c>
      <c r="I76" s="41">
        <f t="shared" si="67"/>
        <v>-0.56400434671349409</v>
      </c>
      <c r="J76" s="42">
        <v>1</v>
      </c>
      <c r="K76" s="41">
        <f t="shared" ca="1" si="68"/>
        <v>0.30335819074569359</v>
      </c>
      <c r="N76" s="41">
        <f t="shared" si="69"/>
        <v>0.48030570707633208</v>
      </c>
      <c r="O76" s="38">
        <f t="shared" si="70"/>
        <v>1</v>
      </c>
      <c r="P76" s="41">
        <f t="shared" ca="1" si="80"/>
        <v>1.018411828593478E-2</v>
      </c>
      <c r="U76">
        <v>202109</v>
      </c>
      <c r="V76" s="41">
        <f>VLOOKUP(U76,macro!$A:$C,3,0)</f>
        <v>9.2899999999999991</v>
      </c>
      <c r="W76" s="41">
        <f>VLOOKUP(U76,macro!$F:$H,3,0)</f>
        <v>-2.4</v>
      </c>
      <c r="X76" s="41">
        <f>VLOOKUP(U76,macro!$N:$P,3,0)</f>
        <v>3.5712313460435977E-2</v>
      </c>
      <c r="Z76" s="41">
        <f t="shared" si="53"/>
        <v>0.41909416092871188</v>
      </c>
      <c r="AA76" s="41">
        <f t="shared" si="54"/>
        <v>-4.0221014126930825</v>
      </c>
      <c r="AB76" s="41">
        <f t="shared" si="55"/>
        <v>-0.75181156778382574</v>
      </c>
      <c r="AC76" s="42">
        <v>1</v>
      </c>
      <c r="AD76" s="41">
        <f t="shared" ca="1" si="71"/>
        <v>6.7698189848943116E-2</v>
      </c>
      <c r="AE76" s="41"/>
      <c r="AG76" s="41">
        <f t="shared" si="72"/>
        <v>0.41909416092871188</v>
      </c>
      <c r="AH76" s="38">
        <f t="shared" si="73"/>
        <v>1</v>
      </c>
      <c r="AI76" s="41">
        <f t="shared" ca="1" si="56"/>
        <v>-3.1582378056175545E-2</v>
      </c>
      <c r="AM76">
        <v>202109</v>
      </c>
      <c r="AN76" s="41">
        <f>VLOOKUP(AM76,macro!$A:$C,3,0)</f>
        <v>9.2899999999999991</v>
      </c>
      <c r="AO76" s="41">
        <f>VLOOKUP(AM76,macro!$F:$H,3,0)</f>
        <v>-2.4</v>
      </c>
      <c r="AP76" s="41">
        <f>VLOOKUP(AM76,macro!$N:$P,3,0)</f>
        <v>3.5712313460435977E-2</v>
      </c>
      <c r="AR76" s="41">
        <f t="shared" si="57"/>
        <v>0.47148187812506465</v>
      </c>
      <c r="AS76" s="41">
        <f t="shared" si="58"/>
        <v>-3.909291310586311</v>
      </c>
      <c r="AT76" s="41">
        <f t="shared" si="59"/>
        <v>-0.74699331868175489</v>
      </c>
      <c r="AU76" s="42">
        <v>1</v>
      </c>
      <c r="AV76" s="41">
        <f t="shared" ca="1" si="74"/>
        <v>0.1839367387723839</v>
      </c>
      <c r="AW76" s="41"/>
      <c r="AY76" s="41">
        <f t="shared" si="75"/>
        <v>0.47148187812506465</v>
      </c>
      <c r="AZ76" s="38">
        <f t="shared" si="76"/>
        <v>1</v>
      </c>
      <c r="BA76" s="41">
        <f t="shared" ca="1" si="60"/>
        <v>8.0410689011347208E-3</v>
      </c>
      <c r="BE76">
        <v>202109</v>
      </c>
      <c r="BF76" s="41">
        <f>VLOOKUP(BE76,macro!$A:$C,3,0)</f>
        <v>9.2899999999999991</v>
      </c>
      <c r="BG76" s="41">
        <f>VLOOKUP(BE76,macro!$F:$H,3,0)</f>
        <v>-2.4</v>
      </c>
      <c r="BH76" s="41">
        <f>VLOOKUP(BE76,macro!$N:$P,3,0)</f>
        <v>3.5712313460435977E-2</v>
      </c>
      <c r="BJ76" s="41">
        <f t="shared" si="61"/>
        <v>1.5535712754769895</v>
      </c>
      <c r="BK76" s="41">
        <f t="shared" si="62"/>
        <v>-2.614079277178921</v>
      </c>
      <c r="BL76" s="41">
        <f t="shared" si="63"/>
        <v>1.162144121798451E-2</v>
      </c>
      <c r="BM76" s="42">
        <v>1</v>
      </c>
      <c r="BN76" s="41">
        <f t="shared" ca="1" si="77"/>
        <v>1.3449720346593943</v>
      </c>
      <c r="BO76" s="41"/>
      <c r="BQ76" s="41">
        <f t="shared" si="78"/>
        <v>1.5535712754769895</v>
      </c>
      <c r="BR76" s="38">
        <f t="shared" si="79"/>
        <v>1</v>
      </c>
      <c r="BS76" s="41">
        <f t="shared" ca="1" si="64"/>
        <v>2.1303499330053894E-2</v>
      </c>
    </row>
    <row r="77" spans="1:72">
      <c r="B77">
        <v>202110</v>
      </c>
      <c r="C77" s="41">
        <f>VLOOKUP(B77,macro!$A:$C,3,0)</f>
        <v>9.2200000000000006</v>
      </c>
      <c r="D77" s="41">
        <f>VLOOKUP(B77,macro!$F:$H,3,0)</f>
        <v>6.5</v>
      </c>
      <c r="E77" s="41">
        <f>VLOOKUP(B77,macro!$N:$P,3,0)</f>
        <v>2.5289575948617121E-2</v>
      </c>
      <c r="G77" s="41">
        <f t="shared" si="65"/>
        <v>0.45480803356087368</v>
      </c>
      <c r="H77" s="41">
        <f t="shared" si="66"/>
        <v>7.6511927541447831</v>
      </c>
      <c r="I77" s="41">
        <f t="shared" si="67"/>
        <v>-0.80947184368001357</v>
      </c>
      <c r="J77" s="42">
        <v>1</v>
      </c>
      <c r="K77" s="41">
        <f t="shared" ca="1" si="68"/>
        <v>-0.73844139942386455</v>
      </c>
      <c r="N77" s="41">
        <f t="shared" si="69"/>
        <v>0.45480803356087368</v>
      </c>
      <c r="O77" s="38">
        <f t="shared" si="70"/>
        <v>1</v>
      </c>
      <c r="P77" s="41">
        <f t="shared" ca="1" si="80"/>
        <v>9.6434806893544271E-3</v>
      </c>
      <c r="U77">
        <v>202110</v>
      </c>
      <c r="V77" s="41">
        <f>VLOOKUP(U77,macro!$A:$C,3,0)</f>
        <v>9.2200000000000006</v>
      </c>
      <c r="W77" s="41">
        <f>VLOOKUP(U77,macro!$F:$H,3,0)</f>
        <v>6.5</v>
      </c>
      <c r="X77" s="41">
        <f>VLOOKUP(U77,macro!$N:$P,3,0)</f>
        <v>2.5289575948617121E-2</v>
      </c>
      <c r="Z77" s="41">
        <f t="shared" si="53"/>
        <v>0.39376031700383346</v>
      </c>
      <c r="AA77" s="41">
        <f t="shared" si="54"/>
        <v>8.0059700434267498</v>
      </c>
      <c r="AB77" s="41">
        <f t="shared" si="55"/>
        <v>-1.6928234833684634</v>
      </c>
      <c r="AC77" s="42">
        <v>1</v>
      </c>
      <c r="AD77" s="41">
        <f t="shared" ca="1" si="71"/>
        <v>6.34971777130117E-3</v>
      </c>
      <c r="AE77" s="41"/>
      <c r="AG77" s="41">
        <f t="shared" si="72"/>
        <v>0.39376031700383346</v>
      </c>
      <c r="AH77" s="38">
        <f t="shared" si="73"/>
        <v>1</v>
      </c>
      <c r="AI77" s="41">
        <f t="shared" ca="1" si="56"/>
        <v>-3.1176800918779404E-2</v>
      </c>
      <c r="AM77">
        <v>202110</v>
      </c>
      <c r="AN77" s="41">
        <f>VLOOKUP(AM77,macro!$A:$C,3,0)</f>
        <v>9.2200000000000006</v>
      </c>
      <c r="AO77" s="41">
        <f>VLOOKUP(AM77,macro!$F:$H,3,0)</f>
        <v>6.5</v>
      </c>
      <c r="AP77" s="41">
        <f>VLOOKUP(AM77,macro!$N:$P,3,0)</f>
        <v>2.5289575948617121E-2</v>
      </c>
      <c r="AR77" s="41">
        <f t="shared" si="57"/>
        <v>0.44571029669509576</v>
      </c>
      <c r="AS77" s="41">
        <f t="shared" si="58"/>
        <v>7.9975140353111129</v>
      </c>
      <c r="AT77" s="41">
        <f t="shared" si="59"/>
        <v>-1.7147381236272856</v>
      </c>
      <c r="AU77" s="42">
        <v>1</v>
      </c>
      <c r="AV77" s="41">
        <f t="shared" ca="1" si="74"/>
        <v>-0.64069556902406932</v>
      </c>
      <c r="AW77" s="41"/>
      <c r="AY77" s="41">
        <f t="shared" si="75"/>
        <v>0.44571029669509576</v>
      </c>
      <c r="AZ77" s="38">
        <f t="shared" si="76"/>
        <v>1</v>
      </c>
      <c r="BA77" s="41">
        <f t="shared" ca="1" si="60"/>
        <v>6.776043921696763E-3</v>
      </c>
      <c r="BE77">
        <v>202110</v>
      </c>
      <c r="BF77" s="41">
        <f>VLOOKUP(BE77,macro!$A:$C,3,0)</f>
        <v>9.2200000000000006</v>
      </c>
      <c r="BG77" s="41">
        <f>VLOOKUP(BE77,macro!$F:$H,3,0)</f>
        <v>6.5</v>
      </c>
      <c r="BH77" s="41">
        <f>VLOOKUP(BE77,macro!$N:$P,3,0)</f>
        <v>2.5289575948617121E-2</v>
      </c>
      <c r="BJ77" s="41">
        <f t="shared" si="61"/>
        <v>1.521807861301484</v>
      </c>
      <c r="BK77" s="41">
        <f t="shared" si="62"/>
        <v>5.9144664363009136</v>
      </c>
      <c r="BL77" s="41">
        <f t="shared" si="63"/>
        <v>-2.3350076476900994</v>
      </c>
      <c r="BM77" s="42">
        <v>1</v>
      </c>
      <c r="BN77" s="41">
        <f t="shared" ca="1" si="77"/>
        <v>-1.1540430536511759</v>
      </c>
      <c r="BO77" s="41"/>
      <c r="BQ77" s="41">
        <f t="shared" si="78"/>
        <v>1.521807861301484</v>
      </c>
      <c r="BR77" s="38">
        <f t="shared" si="79"/>
        <v>1</v>
      </c>
      <c r="BS77" s="41">
        <f t="shared" ca="1" si="64"/>
        <v>2.0950963307770146E-2</v>
      </c>
    </row>
    <row r="78" spans="1:72">
      <c r="N78" s="41"/>
      <c r="O78" s="38"/>
      <c r="AC78" s="42"/>
      <c r="AD78" s="41"/>
      <c r="AE78" s="41"/>
      <c r="AG78" s="41"/>
      <c r="AH78" s="38"/>
      <c r="AU78" s="42"/>
      <c r="AV78" s="41"/>
      <c r="AW78" s="41"/>
      <c r="AY78" s="41"/>
      <c r="AZ78" s="38"/>
      <c r="BM78" s="42"/>
      <c r="BN78" s="41"/>
      <c r="BO78" s="41"/>
      <c r="BQ78" s="41"/>
      <c r="BR78" s="38"/>
    </row>
    <row r="79" spans="1:72">
      <c r="N79" s="41"/>
      <c r="O79" s="38"/>
      <c r="AC79" s="42"/>
      <c r="AD79" s="41"/>
      <c r="AE79" s="41"/>
      <c r="AG79" s="41"/>
      <c r="AH79" s="38"/>
      <c r="AU79" s="42"/>
      <c r="AV79" s="41"/>
      <c r="AW79" s="41"/>
      <c r="AY79" s="41"/>
      <c r="AZ79" s="38"/>
      <c r="BM79" s="42"/>
      <c r="BN79" s="41"/>
      <c r="BO79" s="41"/>
      <c r="BQ79" s="41"/>
      <c r="BR79" s="38"/>
    </row>
    <row r="80" spans="1:72">
      <c r="N80" s="41"/>
      <c r="O80" s="38"/>
      <c r="AC80" s="42"/>
      <c r="AD80" s="41"/>
      <c r="AE80" s="41"/>
      <c r="AG80" s="41"/>
      <c r="AH80" s="38"/>
      <c r="AU80" s="42"/>
      <c r="AV80" s="41"/>
      <c r="AW80" s="41"/>
      <c r="AY80" s="41"/>
      <c r="AZ80" s="38"/>
      <c r="BM80" s="42"/>
      <c r="BN80" s="41"/>
      <c r="BO80" s="41"/>
      <c r="BQ80" s="41"/>
      <c r="BR80" s="38"/>
    </row>
    <row r="81" spans="29:67">
      <c r="AC81" s="42"/>
      <c r="AD81" s="41"/>
      <c r="AE81" s="41"/>
      <c r="AU81" s="42"/>
      <c r="AV81" s="41"/>
      <c r="AW81" s="41"/>
      <c r="BM81" s="42"/>
      <c r="BN81" s="41"/>
      <c r="BO81" s="41"/>
    </row>
    <row r="82" spans="29:67">
      <c r="AC82" s="42"/>
      <c r="AD82" s="41"/>
      <c r="AE82" s="41"/>
      <c r="AU82" s="42"/>
      <c r="AV82" s="41"/>
      <c r="AW82" s="41"/>
      <c r="BM82" s="42"/>
      <c r="BN82" s="41"/>
      <c r="BO82" s="41"/>
    </row>
    <row r="83" spans="29:67">
      <c r="AC83" s="42"/>
      <c r="AD83" s="41"/>
      <c r="AE83" s="41"/>
      <c r="AU83" s="42"/>
      <c r="AV83" s="41"/>
      <c r="AW83" s="41"/>
      <c r="BM83" s="42"/>
      <c r="BN83" s="41"/>
      <c r="BO83" s="41"/>
    </row>
    <row r="84" spans="29:67">
      <c r="AC84" s="42"/>
      <c r="AD84" s="41"/>
      <c r="AE84" s="41"/>
      <c r="AU84" s="42"/>
      <c r="AV84" s="41"/>
      <c r="AW84" s="41"/>
      <c r="BM84" s="42"/>
      <c r="BN84" s="41"/>
      <c r="BO84" s="41"/>
    </row>
    <row r="85" spans="29:67">
      <c r="AC85" s="42"/>
      <c r="AD85" s="41"/>
      <c r="AE85" s="41"/>
      <c r="AU85" s="42"/>
      <c r="AV85" s="41"/>
      <c r="AW85" s="41"/>
      <c r="BM85" s="42"/>
      <c r="BN85" s="41"/>
      <c r="BO85" s="41"/>
    </row>
    <row r="86" spans="29:67">
      <c r="AC86" s="42"/>
      <c r="AD86" s="41"/>
      <c r="AE86" s="41"/>
      <c r="AU86" s="42"/>
      <c r="AV86" s="41"/>
      <c r="AW86" s="41"/>
      <c r="BM86" s="42"/>
      <c r="BN86" s="41"/>
      <c r="BO86" s="41"/>
    </row>
    <row r="87" spans="29:67">
      <c r="AC87" s="42"/>
      <c r="AD87" s="41"/>
      <c r="AE87" s="41"/>
      <c r="AU87" s="42"/>
      <c r="AV87" s="41"/>
      <c r="AW87" s="41"/>
      <c r="BM87" s="42"/>
      <c r="BN87" s="41"/>
      <c r="BO87" s="41"/>
    </row>
    <row r="88" spans="29:67">
      <c r="AC88" s="42"/>
      <c r="AD88" s="41"/>
      <c r="AE88" s="41"/>
      <c r="AU88" s="42"/>
      <c r="AV88" s="41"/>
      <c r="AW88" s="41"/>
      <c r="BM88" s="42"/>
      <c r="BN88" s="41"/>
      <c r="BO88" s="41"/>
    </row>
    <row r="89" spans="29:67">
      <c r="AC89" s="42"/>
      <c r="AD89" s="41"/>
      <c r="AE89" s="41"/>
      <c r="AU89" s="42"/>
      <c r="AV89" s="41"/>
      <c r="AW89" s="41"/>
      <c r="BM89" s="42"/>
      <c r="BN89" s="41"/>
      <c r="BO89" s="41"/>
    </row>
    <row r="90" spans="29:67">
      <c r="AC90" s="42"/>
      <c r="AD90" s="41"/>
      <c r="AE90" s="41"/>
      <c r="AU90" s="42"/>
      <c r="AV90" s="41"/>
      <c r="AW90" s="41"/>
      <c r="BM90" s="42"/>
      <c r="BN90" s="41"/>
      <c r="BO90" s="41"/>
    </row>
    <row r="91" spans="29:67">
      <c r="AC91" s="42"/>
      <c r="AD91" s="41"/>
      <c r="AE91" s="41"/>
      <c r="AU91" s="42"/>
      <c r="AV91" s="41"/>
      <c r="AW91" s="41"/>
      <c r="BM91" s="42"/>
      <c r="BN91" s="41"/>
      <c r="BO91" s="4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9A2C-0F42-460E-8DED-5E53260801EB}">
  <dimension ref="A1:E62"/>
  <sheetViews>
    <sheetView topLeftCell="D1" workbookViewId="0">
      <selection activeCell="N27" sqref="N27"/>
    </sheetView>
  </sheetViews>
  <sheetFormatPr defaultRowHeight="15"/>
  <cols>
    <col min="1" max="1" width="13.28515625" bestFit="1" customWidth="1"/>
  </cols>
  <sheetData>
    <row r="1" spans="1:5">
      <c r="C1" t="s">
        <v>147</v>
      </c>
      <c r="D1" t="s">
        <v>92</v>
      </c>
      <c r="E1" t="s">
        <v>226</v>
      </c>
    </row>
    <row r="2" spans="1:5">
      <c r="A2" t="s">
        <v>83</v>
      </c>
      <c r="B2">
        <v>201906</v>
      </c>
      <c r="C2">
        <v>0.44916988432049038</v>
      </c>
      <c r="D2">
        <v>0.16704857531497949</v>
      </c>
      <c r="E2">
        <f>STANDARDIZE(C2,AVERAGE(C:C),_xlfn.STDEV.S(C:C))</f>
        <v>2.4807163354245434</v>
      </c>
    </row>
    <row r="3" spans="1:5">
      <c r="A3" t="s">
        <v>83</v>
      </c>
      <c r="B3">
        <v>201907</v>
      </c>
      <c r="C3">
        <v>-0.10716307104946828</v>
      </c>
      <c r="D3">
        <v>0.19618877361836118</v>
      </c>
      <c r="E3">
        <f t="shared" ref="E3:E62" si="0">STANDARDIZE(C3,AVERAGE(C:C),_xlfn.STDEV.S(C:C))</f>
        <v>-0.3746779655747825</v>
      </c>
    </row>
    <row r="4" spans="1:5">
      <c r="A4" t="s">
        <v>83</v>
      </c>
      <c r="B4">
        <v>201908</v>
      </c>
      <c r="C4">
        <v>-0.5267405578153046</v>
      </c>
      <c r="D4">
        <v>-5.1502911960382786E-2</v>
      </c>
      <c r="E4">
        <f t="shared" si="0"/>
        <v>-2.528171036539967</v>
      </c>
    </row>
    <row r="5" spans="1:5">
      <c r="A5" t="s">
        <v>83</v>
      </c>
      <c r="B5">
        <v>201909</v>
      </c>
      <c r="C5">
        <v>0.11297972645970077</v>
      </c>
      <c r="D5">
        <v>-8.4285635051687097E-2</v>
      </c>
      <c r="E5">
        <f t="shared" si="0"/>
        <v>0.75521103946486623</v>
      </c>
    </row>
    <row r="6" spans="1:5">
      <c r="A6" t="s">
        <v>83</v>
      </c>
      <c r="B6">
        <v>201910</v>
      </c>
      <c r="C6">
        <v>0.14983201580441532</v>
      </c>
      <c r="D6">
        <v>0.13790837701159783</v>
      </c>
      <c r="E6">
        <f t="shared" si="0"/>
        <v>0.94435643514558787</v>
      </c>
    </row>
    <row r="7" spans="1:5">
      <c r="A7" t="s">
        <v>83</v>
      </c>
      <c r="B7">
        <v>201911</v>
      </c>
      <c r="C7">
        <v>-0.20476932158630179</v>
      </c>
      <c r="D7">
        <v>0.17069110010290214</v>
      </c>
      <c r="E7">
        <f t="shared" si="0"/>
        <v>-0.87564474964647188</v>
      </c>
    </row>
    <row r="8" spans="1:5">
      <c r="A8" t="s">
        <v>83</v>
      </c>
      <c r="B8">
        <v>201912</v>
      </c>
      <c r="C8">
        <v>-0.25398285819518213</v>
      </c>
      <c r="D8">
        <v>0.52765852931932755</v>
      </c>
      <c r="E8">
        <f t="shared" si="0"/>
        <v>-1.1282345892535302</v>
      </c>
    </row>
    <row r="9" spans="1:5">
      <c r="A9" t="s">
        <v>83</v>
      </c>
      <c r="B9">
        <v>202001</v>
      </c>
      <c r="C9">
        <v>-7.854482461973851E-2</v>
      </c>
      <c r="D9">
        <v>-0.71079989857439296</v>
      </c>
      <c r="E9">
        <f t="shared" si="0"/>
        <v>-0.22779402319588157</v>
      </c>
    </row>
    <row r="10" spans="1:5">
      <c r="A10" t="s">
        <v>83</v>
      </c>
      <c r="B10">
        <v>202002</v>
      </c>
      <c r="C10">
        <v>-0.44241994668889528</v>
      </c>
      <c r="D10">
        <v>-1.9492583264681131</v>
      </c>
      <c r="E10">
        <f t="shared" si="0"/>
        <v>-2.0953931646861963</v>
      </c>
    </row>
    <row r="11" spans="1:5">
      <c r="A11" t="s">
        <v>83</v>
      </c>
      <c r="B11">
        <v>202003</v>
      </c>
      <c r="C11">
        <v>-2.7368332990989935E-2</v>
      </c>
      <c r="D11">
        <v>-2.1131719419246351</v>
      </c>
      <c r="E11">
        <f t="shared" si="0"/>
        <v>3.4870737414413905E-2</v>
      </c>
    </row>
    <row r="12" spans="1:5">
      <c r="A12" t="s">
        <v>83</v>
      </c>
      <c r="B12">
        <v>202004</v>
      </c>
      <c r="C12">
        <v>-4.4606802773678456E-3</v>
      </c>
      <c r="D12">
        <v>-2.1495971898038624</v>
      </c>
      <c r="E12">
        <f t="shared" si="0"/>
        <v>0.15244489939130179</v>
      </c>
    </row>
    <row r="13" spans="1:5">
      <c r="A13" t="s">
        <v>83</v>
      </c>
      <c r="B13">
        <v>202005</v>
      </c>
      <c r="C13">
        <v>-3.4221055033582526E-3</v>
      </c>
      <c r="D13">
        <v>-1.5085128271294657</v>
      </c>
      <c r="E13">
        <f t="shared" si="0"/>
        <v>0.15777541318208843</v>
      </c>
    </row>
    <row r="14" spans="1:5">
      <c r="A14" t="s">
        <v>83</v>
      </c>
      <c r="B14">
        <v>202006</v>
      </c>
      <c r="C14">
        <v>9.8111896016371672E-2</v>
      </c>
      <c r="D14">
        <v>-0.77636534475700159</v>
      </c>
      <c r="E14">
        <f t="shared" si="0"/>
        <v>0.678901487952005</v>
      </c>
    </row>
    <row r="15" spans="1:5">
      <c r="A15" t="s">
        <v>83</v>
      </c>
      <c r="B15">
        <v>202007</v>
      </c>
      <c r="C15">
        <v>1.3756999394113012E-2</v>
      </c>
      <c r="D15">
        <v>-0.70715737378646992</v>
      </c>
      <c r="E15">
        <f t="shared" si="0"/>
        <v>0.24594764484125553</v>
      </c>
    </row>
    <row r="16" spans="1:5">
      <c r="A16" t="s">
        <v>83</v>
      </c>
      <c r="B16">
        <v>202008</v>
      </c>
      <c r="C16">
        <v>-7.9314236162869676E-3</v>
      </c>
      <c r="D16">
        <v>-0.58331153099709798</v>
      </c>
      <c r="E16">
        <f t="shared" si="0"/>
        <v>0.13463121308255041</v>
      </c>
    </row>
    <row r="17" spans="1:5">
      <c r="A17" t="s">
        <v>83</v>
      </c>
      <c r="B17">
        <v>202009</v>
      </c>
      <c r="C17">
        <v>6.6259015392661311E-2</v>
      </c>
      <c r="D17">
        <v>-0.72901252251400639</v>
      </c>
      <c r="E17">
        <f t="shared" si="0"/>
        <v>0.51541569598975923</v>
      </c>
    </row>
    <row r="18" spans="1:5">
      <c r="A18" t="s">
        <v>83</v>
      </c>
      <c r="B18">
        <v>202010</v>
      </c>
      <c r="C18">
        <v>0.12119094338794925</v>
      </c>
      <c r="D18">
        <v>-0.69258727463477909</v>
      </c>
      <c r="E18">
        <f t="shared" si="0"/>
        <v>0.79735533775760037</v>
      </c>
    </row>
    <row r="19" spans="1:5">
      <c r="A19" t="s">
        <v>83</v>
      </c>
      <c r="B19">
        <v>202011</v>
      </c>
      <c r="C19">
        <v>6.4463854301819917E-2</v>
      </c>
      <c r="D19">
        <v>-0.63066435324009318</v>
      </c>
      <c r="E19">
        <f t="shared" si="0"/>
        <v>0.50620198197428168</v>
      </c>
    </row>
    <row r="20" spans="1:5">
      <c r="A20" t="s">
        <v>83</v>
      </c>
      <c r="B20">
        <v>202012</v>
      </c>
      <c r="C20">
        <v>9.8769628917363406E-2</v>
      </c>
      <c r="D20">
        <v>-0.47039326257149422</v>
      </c>
      <c r="E20">
        <f t="shared" si="0"/>
        <v>0.68227732028216526</v>
      </c>
    </row>
    <row r="21" spans="1:5">
      <c r="A21" t="s">
        <v>86</v>
      </c>
      <c r="B21">
        <v>201701</v>
      </c>
      <c r="C21">
        <v>-2.5604687328525066E-2</v>
      </c>
      <c r="D21">
        <v>0.93380004317270948</v>
      </c>
      <c r="E21">
        <f t="shared" si="0"/>
        <v>4.3922697620933607E-2</v>
      </c>
    </row>
    <row r="22" spans="1:5">
      <c r="A22" t="s">
        <v>86</v>
      </c>
      <c r="B22">
        <v>201702</v>
      </c>
      <c r="C22">
        <v>7.973741551891507E-2</v>
      </c>
      <c r="D22">
        <v>1.4346472015120817</v>
      </c>
      <c r="E22">
        <f t="shared" si="0"/>
        <v>0.58459395792015401</v>
      </c>
    </row>
    <row r="23" spans="1:5">
      <c r="A23" t="s">
        <v>86</v>
      </c>
      <c r="B23">
        <v>201703</v>
      </c>
      <c r="C23">
        <v>0.22307288212407458</v>
      </c>
      <c r="D23">
        <v>1.2634485364797141</v>
      </c>
      <c r="E23">
        <f t="shared" si="0"/>
        <v>1.3202672099267387</v>
      </c>
    </row>
    <row r="24" spans="1:5">
      <c r="A24" t="s">
        <v>86</v>
      </c>
      <c r="B24">
        <v>201704</v>
      </c>
      <c r="C24">
        <v>-0.13850842505753475</v>
      </c>
      <c r="D24">
        <v>1.1141050201748832</v>
      </c>
      <c r="E24">
        <f t="shared" si="0"/>
        <v>-0.53555886312635781</v>
      </c>
    </row>
    <row r="25" spans="1:5">
      <c r="A25" t="s">
        <v>86</v>
      </c>
      <c r="B25">
        <v>201705</v>
      </c>
      <c r="C25">
        <v>9.1835904640959157E-2</v>
      </c>
      <c r="D25">
        <v>0.95019140471836161</v>
      </c>
      <c r="E25">
        <f t="shared" si="0"/>
        <v>0.64668978840500113</v>
      </c>
    </row>
    <row r="26" spans="1:5">
      <c r="A26" t="s">
        <v>86</v>
      </c>
      <c r="B26">
        <v>201706</v>
      </c>
      <c r="C26">
        <v>-5.9821056979645786E-2</v>
      </c>
      <c r="D26">
        <v>1.1432452184782649</v>
      </c>
      <c r="E26">
        <f t="shared" si="0"/>
        <v>-0.13169376723099227</v>
      </c>
    </row>
    <row r="27" spans="1:5">
      <c r="A27" t="s">
        <v>86</v>
      </c>
      <c r="B27">
        <v>201707</v>
      </c>
      <c r="C27">
        <v>-1.0293031164098392E-2</v>
      </c>
      <c r="D27">
        <v>1.394579428844932</v>
      </c>
      <c r="E27">
        <f t="shared" si="0"/>
        <v>0.12251019693901911</v>
      </c>
    </row>
    <row r="28" spans="1:5">
      <c r="A28" t="s">
        <v>86</v>
      </c>
      <c r="B28">
        <v>201708</v>
      </c>
      <c r="C28">
        <v>-3.8114709682433454E-2</v>
      </c>
      <c r="D28">
        <v>0.96476150387005211</v>
      </c>
      <c r="E28">
        <f t="shared" si="0"/>
        <v>-2.0285338573812151E-2</v>
      </c>
    </row>
    <row r="29" spans="1:5">
      <c r="A29" t="s">
        <v>86</v>
      </c>
      <c r="B29">
        <v>201709</v>
      </c>
      <c r="C29">
        <v>-0.11579340071806896</v>
      </c>
      <c r="D29">
        <v>0.61143659944154993</v>
      </c>
      <c r="E29">
        <f t="shared" si="0"/>
        <v>-0.41897337161464288</v>
      </c>
    </row>
    <row r="30" spans="1:5">
      <c r="A30" t="s">
        <v>86</v>
      </c>
      <c r="B30">
        <v>201710</v>
      </c>
      <c r="C30">
        <v>-0.13007645190403758</v>
      </c>
      <c r="D30">
        <v>0.17069110010290214</v>
      </c>
      <c r="E30">
        <f t="shared" si="0"/>
        <v>-0.49228152739372211</v>
      </c>
    </row>
    <row r="31" spans="1:5">
      <c r="A31" t="s">
        <v>86</v>
      </c>
      <c r="B31">
        <v>201711</v>
      </c>
      <c r="C31">
        <v>-1.188886945498868E-2</v>
      </c>
      <c r="D31">
        <v>-0.18627632911352299</v>
      </c>
      <c r="E31">
        <f t="shared" si="0"/>
        <v>0.11431951271450752</v>
      </c>
    </row>
    <row r="32" spans="1:5">
      <c r="A32" t="s">
        <v>86</v>
      </c>
      <c r="B32">
        <v>201712</v>
      </c>
      <c r="C32">
        <v>3.7002531531975733E-2</v>
      </c>
      <c r="D32">
        <v>-0.67073212590724307</v>
      </c>
      <c r="E32">
        <f t="shared" si="0"/>
        <v>0.36525598232058165</v>
      </c>
    </row>
    <row r="33" spans="1:5">
      <c r="A33" t="s">
        <v>86</v>
      </c>
      <c r="B33">
        <v>201801</v>
      </c>
      <c r="C33">
        <v>-7.3776106919910947E-2</v>
      </c>
      <c r="D33">
        <v>0.3710299634386513</v>
      </c>
      <c r="E33">
        <f t="shared" si="0"/>
        <v>-0.2033184475325501</v>
      </c>
    </row>
    <row r="34" spans="1:5">
      <c r="A34" t="s">
        <v>86</v>
      </c>
      <c r="B34">
        <v>201802</v>
      </c>
      <c r="C34">
        <v>-0.25051565786358987</v>
      </c>
      <c r="D34">
        <v>1.4127920527845452</v>
      </c>
      <c r="E34">
        <f t="shared" si="0"/>
        <v>-1.110439087528007</v>
      </c>
    </row>
    <row r="35" spans="1:5">
      <c r="A35" t="s">
        <v>86</v>
      </c>
      <c r="B35">
        <v>201803</v>
      </c>
      <c r="C35">
        <v>0.21747788982857569</v>
      </c>
      <c r="D35">
        <v>0.66243194647246739</v>
      </c>
      <c r="E35">
        <f t="shared" si="0"/>
        <v>1.2915507570175655</v>
      </c>
    </row>
    <row r="36" spans="1:5">
      <c r="A36" t="s">
        <v>86</v>
      </c>
      <c r="B36">
        <v>201804</v>
      </c>
      <c r="C36">
        <v>-0.19072176685588454</v>
      </c>
      <c r="D36">
        <v>0.1998312984062838</v>
      </c>
      <c r="E36">
        <f t="shared" si="0"/>
        <v>-0.80354528594755126</v>
      </c>
    </row>
    <row r="37" spans="1:5">
      <c r="A37" t="s">
        <v>86</v>
      </c>
      <c r="B37">
        <v>201805</v>
      </c>
      <c r="C37">
        <v>-6.6308252816770497E-2</v>
      </c>
      <c r="D37">
        <v>1.2088106646608734</v>
      </c>
      <c r="E37">
        <f t="shared" si="0"/>
        <v>-0.16498947952701187</v>
      </c>
    </row>
    <row r="38" spans="1:5">
      <c r="A38" t="s">
        <v>86</v>
      </c>
      <c r="B38">
        <v>201806</v>
      </c>
      <c r="C38">
        <v>1.9475218060984227E-2</v>
      </c>
      <c r="D38">
        <v>1.008471801325125</v>
      </c>
      <c r="E38">
        <f t="shared" si="0"/>
        <v>0.2752965605142344</v>
      </c>
    </row>
    <row r="39" spans="1:5">
      <c r="A39" t="s">
        <v>86</v>
      </c>
      <c r="B39">
        <v>201807</v>
      </c>
      <c r="C39">
        <v>-1.6365988796447385E-2</v>
      </c>
      <c r="D39">
        <v>0.88098343374783039</v>
      </c>
      <c r="E39">
        <f t="shared" si="0"/>
        <v>9.1340573701279765E-2</v>
      </c>
    </row>
    <row r="40" spans="1:5">
      <c r="A40" t="s">
        <v>86</v>
      </c>
      <c r="B40">
        <v>201808</v>
      </c>
      <c r="C40">
        <v>-0.29419573125457044</v>
      </c>
      <c r="D40">
        <v>0.70249971913961762</v>
      </c>
      <c r="E40">
        <f t="shared" si="0"/>
        <v>-1.3346282739207085</v>
      </c>
    </row>
    <row r="41" spans="1:5">
      <c r="A41" t="s">
        <v>86</v>
      </c>
      <c r="B41">
        <v>201809</v>
      </c>
      <c r="C41">
        <v>6.1145535446483761E-2</v>
      </c>
      <c r="D41">
        <v>0.89555353289952089</v>
      </c>
      <c r="E41">
        <f t="shared" si="0"/>
        <v>0.48917061854889449</v>
      </c>
    </row>
    <row r="42" spans="1:5">
      <c r="A42" t="s">
        <v>86</v>
      </c>
      <c r="B42">
        <v>201810</v>
      </c>
      <c r="C42">
        <v>3.5474049144822556E-3</v>
      </c>
      <c r="D42">
        <v>0.95747645429420691</v>
      </c>
      <c r="E42">
        <f t="shared" si="0"/>
        <v>0.19354661842126639</v>
      </c>
    </row>
    <row r="43" spans="1:5">
      <c r="A43" t="s">
        <v>86</v>
      </c>
      <c r="B43">
        <v>201811</v>
      </c>
      <c r="C43">
        <v>-4.0492052127062188E-2</v>
      </c>
      <c r="D43">
        <v>1.281661160419328</v>
      </c>
      <c r="E43">
        <f t="shared" si="0"/>
        <v>-3.2487114511034025E-2</v>
      </c>
    </row>
    <row r="44" spans="1:5">
      <c r="A44" t="s">
        <v>86</v>
      </c>
      <c r="B44">
        <v>201812</v>
      </c>
      <c r="C44">
        <v>8.5173351188737964E-2</v>
      </c>
      <c r="D44">
        <v>1.3253714578744002</v>
      </c>
      <c r="E44">
        <f t="shared" si="0"/>
        <v>0.61249404829299436</v>
      </c>
    </row>
    <row r="45" spans="1:5">
      <c r="A45" t="s">
        <v>86</v>
      </c>
      <c r="B45">
        <v>201901</v>
      </c>
      <c r="C45">
        <v>3.2163781525181907E-2</v>
      </c>
      <c r="D45">
        <v>0.29089441810435152</v>
      </c>
      <c r="E45">
        <f t="shared" si="0"/>
        <v>0.34042096390221088</v>
      </c>
    </row>
    <row r="46" spans="1:5">
      <c r="A46" t="s">
        <v>86</v>
      </c>
      <c r="B46">
        <v>201902</v>
      </c>
      <c r="C46">
        <v>-0.13326161587610852</v>
      </c>
      <c r="D46">
        <v>-0.74358262166569722</v>
      </c>
      <c r="E46">
        <f t="shared" si="0"/>
        <v>-0.50862946969304479</v>
      </c>
    </row>
    <row r="47" spans="1:5">
      <c r="A47" t="s">
        <v>86</v>
      </c>
      <c r="B47">
        <v>201903</v>
      </c>
      <c r="C47">
        <v>0.23594557544085268</v>
      </c>
      <c r="D47">
        <v>-0.14620855644637309</v>
      </c>
      <c r="E47">
        <f t="shared" si="0"/>
        <v>1.3863366648825346</v>
      </c>
    </row>
    <row r="48" spans="1:5">
      <c r="A48" t="s">
        <v>86</v>
      </c>
      <c r="B48">
        <v>201904</v>
      </c>
      <c r="C48">
        <v>8.9600824316050418E-2</v>
      </c>
      <c r="D48">
        <v>0.53858610368309545</v>
      </c>
      <c r="E48">
        <f t="shared" si="0"/>
        <v>0.63521817673717162</v>
      </c>
    </row>
    <row r="49" spans="1:5">
      <c r="A49" t="s">
        <v>86</v>
      </c>
      <c r="B49">
        <v>201905</v>
      </c>
      <c r="C49">
        <v>-4.1400092679837026E-2</v>
      </c>
      <c r="D49">
        <v>0.13062332743575256</v>
      </c>
      <c r="E49">
        <f t="shared" si="0"/>
        <v>-3.7147657796206379E-2</v>
      </c>
    </row>
    <row r="50" spans="1:5">
      <c r="A50" t="s">
        <v>86</v>
      </c>
      <c r="B50">
        <v>201906</v>
      </c>
      <c r="C50">
        <v>0.11056734226643486</v>
      </c>
      <c r="D50">
        <v>0.16704857531497949</v>
      </c>
      <c r="E50">
        <f t="shared" si="0"/>
        <v>0.7428294107822877</v>
      </c>
    </row>
    <row r="51" spans="1:5">
      <c r="A51" t="s">
        <v>86</v>
      </c>
      <c r="B51">
        <v>201907</v>
      </c>
      <c r="C51">
        <v>-0.14106299658218283</v>
      </c>
      <c r="D51">
        <v>0.19618877361836118</v>
      </c>
      <c r="E51">
        <f t="shared" si="0"/>
        <v>-0.54867027222511344</v>
      </c>
    </row>
    <row r="52" spans="1:5">
      <c r="A52" t="s">
        <v>86</v>
      </c>
      <c r="B52">
        <v>201908</v>
      </c>
      <c r="C52">
        <v>-6.6017883026740387E-2</v>
      </c>
      <c r="D52">
        <v>-5.1502911960382786E-2</v>
      </c>
      <c r="E52">
        <f t="shared" si="0"/>
        <v>-0.16349914853793182</v>
      </c>
    </row>
    <row r="53" spans="1:5">
      <c r="A53" t="s">
        <v>86</v>
      </c>
      <c r="B53">
        <v>201909</v>
      </c>
      <c r="C53">
        <v>0.10493599196619448</v>
      </c>
      <c r="D53">
        <v>-8.4285635051687097E-2</v>
      </c>
      <c r="E53">
        <f t="shared" si="0"/>
        <v>0.71392634940684885</v>
      </c>
    </row>
    <row r="54" spans="1:5">
      <c r="A54" t="s">
        <v>86</v>
      </c>
      <c r="B54">
        <v>201910</v>
      </c>
      <c r="C54">
        <v>-0.32283849024267824</v>
      </c>
      <c r="D54">
        <v>0.13790837701159783</v>
      </c>
      <c r="E54">
        <f t="shared" si="0"/>
        <v>-1.4816380276843566</v>
      </c>
    </row>
    <row r="55" spans="1:5">
      <c r="A55" t="s">
        <v>86</v>
      </c>
      <c r="B55">
        <v>201911</v>
      </c>
      <c r="C55">
        <v>-0.2875138742850406</v>
      </c>
      <c r="D55">
        <v>0.17069110010290214</v>
      </c>
      <c r="E55">
        <f t="shared" si="0"/>
        <v>-1.3003334579715069</v>
      </c>
    </row>
    <row r="56" spans="1:5">
      <c r="A56" t="s">
        <v>86</v>
      </c>
      <c r="B56">
        <v>201912</v>
      </c>
      <c r="C56">
        <v>0.2134342453003793</v>
      </c>
      <c r="D56">
        <v>0.52765852931932755</v>
      </c>
      <c r="E56">
        <f t="shared" si="0"/>
        <v>1.2707966394884305</v>
      </c>
    </row>
    <row r="57" spans="1:5">
      <c r="A57" t="s">
        <v>86</v>
      </c>
      <c r="B57">
        <v>202001</v>
      </c>
      <c r="C57">
        <v>-0.37187704528619492</v>
      </c>
      <c r="D57">
        <v>-0.71079989857439296</v>
      </c>
      <c r="E57">
        <f t="shared" si="0"/>
        <v>-1.7333297695610961</v>
      </c>
    </row>
    <row r="58" spans="1:5">
      <c r="A58" t="s">
        <v>86</v>
      </c>
      <c r="B58">
        <v>202002</v>
      </c>
      <c r="C58">
        <v>-0.72168917331336424</v>
      </c>
      <c r="D58">
        <v>-1.9492583264681131</v>
      </c>
      <c r="E58">
        <f t="shared" si="0"/>
        <v>-3.5287502046582668</v>
      </c>
    </row>
    <row r="59" spans="1:5">
      <c r="A59" t="s">
        <v>86</v>
      </c>
      <c r="B59">
        <v>202003</v>
      </c>
      <c r="C59">
        <v>0.11405252951017113</v>
      </c>
      <c r="D59">
        <v>-2.1131719419246351</v>
      </c>
      <c r="E59">
        <f t="shared" si="0"/>
        <v>0.76071723083253506</v>
      </c>
    </row>
    <row r="60" spans="1:5">
      <c r="A60" t="s">
        <v>86</v>
      </c>
      <c r="B60">
        <v>202004</v>
      </c>
      <c r="C60">
        <v>0.18966286983205999</v>
      </c>
      <c r="D60">
        <v>-2.1495971898038624</v>
      </c>
      <c r="E60">
        <f t="shared" si="0"/>
        <v>1.1487893965523788</v>
      </c>
    </row>
    <row r="61" spans="1:5">
      <c r="A61" t="s">
        <v>86</v>
      </c>
      <c r="B61">
        <v>202005</v>
      </c>
      <c r="C61">
        <v>0.12010338060453327</v>
      </c>
      <c r="D61">
        <v>-1.5085128271294657</v>
      </c>
      <c r="E61">
        <f t="shared" si="0"/>
        <v>0.79177339165181937</v>
      </c>
    </row>
    <row r="62" spans="1:5">
      <c r="A62" t="s">
        <v>86</v>
      </c>
      <c r="B62">
        <v>202006</v>
      </c>
      <c r="C62">
        <v>-8.2434559374638713E-2</v>
      </c>
      <c r="D62">
        <v>-0.77636534475700159</v>
      </c>
      <c r="E62">
        <f t="shared" si="0"/>
        <v>-0.24775819455106426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F1C88-CD18-4AAF-B603-A31866B951CF}">
  <dimension ref="A1:AR807"/>
  <sheetViews>
    <sheetView topLeftCell="A7" workbookViewId="0">
      <selection activeCell="C26" sqref="C26:H30"/>
    </sheetView>
  </sheetViews>
  <sheetFormatPr defaultRowHeight="15"/>
  <cols>
    <col min="1" max="1" width="13.85546875" bestFit="1" customWidth="1"/>
  </cols>
  <sheetData>
    <row r="1" spans="1:8">
      <c r="A1" t="s">
        <v>83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>'WCD I_our--rr'!AR5</f>
        <v>0.98837913385815757</v>
      </c>
      <c r="E2" s="1">
        <f>'WCD I_our--rr'!AS5</f>
        <v>1.1620866141842453E-2</v>
      </c>
      <c r="F2" s="1">
        <f>'WCD I_our--rr'!AT5</f>
        <v>0</v>
      </c>
      <c r="G2" s="1">
        <f>'WCD I_our--rr'!AU5</f>
        <v>0</v>
      </c>
      <c r="H2" s="1">
        <f>'WCD I_our--rr'!AV5</f>
        <v>0</v>
      </c>
    </row>
    <row r="3" spans="1:8">
      <c r="A3" t="s">
        <v>167</v>
      </c>
      <c r="C3" t="s">
        <v>1</v>
      </c>
      <c r="D3" s="1">
        <f>'WCD I_our--rr'!AR6</f>
        <v>0.33114954775998723</v>
      </c>
      <c r="E3" s="1">
        <f>'WCD I_our--rr'!AS6</f>
        <v>0.40514130721177521</v>
      </c>
      <c r="F3" s="1">
        <f>'WCD I_our--rr'!AT6</f>
        <v>0.26370914502823772</v>
      </c>
      <c r="G3" s="1">
        <f>'WCD I_our--rr'!AU6</f>
        <v>0</v>
      </c>
      <c r="H3" s="1">
        <f>'WCD I_our--rr'!AV6</f>
        <v>0</v>
      </c>
    </row>
    <row r="4" spans="1:8">
      <c r="A4" s="58">
        <v>0.5</v>
      </c>
      <c r="C4" t="s">
        <v>0</v>
      </c>
      <c r="D4" s="1">
        <f>'WCD I_our--rr'!AR7</f>
        <v>0</v>
      </c>
      <c r="E4" s="1">
        <f>'WCD I_our--rr'!AS7</f>
        <v>0.11246902066554165</v>
      </c>
      <c r="F4" s="1">
        <f>'WCD I_our--rr'!AT7</f>
        <v>0.74722805476894172</v>
      </c>
      <c r="G4" s="1">
        <f>'WCD I_our--rr'!AU7</f>
        <v>0.14030292456551663</v>
      </c>
      <c r="H4" s="1">
        <f>'WCD I_our--rr'!AV7</f>
        <v>0</v>
      </c>
    </row>
    <row r="5" spans="1:8">
      <c r="C5" t="s">
        <v>42</v>
      </c>
      <c r="D5" s="1">
        <f>'WCD I_our--rr'!AR8</f>
        <v>0</v>
      </c>
      <c r="E5" s="1">
        <f>'WCD I_our--rr'!AS8</f>
        <v>0</v>
      </c>
      <c r="F5" s="1">
        <f>'WCD I_our--rr'!AT8</f>
        <v>0</v>
      </c>
      <c r="G5" s="1">
        <f>'WCD I_our--rr'!AU8</f>
        <v>0.5</v>
      </c>
      <c r="H5" s="1">
        <f>'WCD I_our--rr'!AV8</f>
        <v>0.5</v>
      </c>
    </row>
    <row r="6" spans="1:8">
      <c r="D6" s="1"/>
      <c r="E6" s="1"/>
      <c r="F6" s="1"/>
      <c r="G6" s="1"/>
      <c r="H6" s="1"/>
    </row>
    <row r="7" spans="1:8">
      <c r="A7" t="s">
        <v>84</v>
      </c>
      <c r="D7" s="1" t="s">
        <v>2</v>
      </c>
      <c r="E7" s="1" t="s">
        <v>1</v>
      </c>
      <c r="F7" s="1" t="s">
        <v>0</v>
      </c>
      <c r="G7" s="1" t="s">
        <v>42</v>
      </c>
      <c r="H7" s="1" t="s">
        <v>32</v>
      </c>
    </row>
    <row r="8" spans="1:8">
      <c r="C8" t="s">
        <v>2</v>
      </c>
      <c r="D8" s="1">
        <f>'WCD II_our--rr'!AR5</f>
        <v>0.9917693867625399</v>
      </c>
      <c r="E8" s="1">
        <f>'WCD II_our--rr'!AS5</f>
        <v>8.2306132374601708E-3</v>
      </c>
      <c r="F8" s="1">
        <f>'WCD II_our--rr'!AT5</f>
        <v>0</v>
      </c>
      <c r="G8" s="1">
        <f>'WCD II_our--rr'!AU5</f>
        <v>0</v>
      </c>
      <c r="H8" s="1">
        <f>'WCD II_our--rr'!AV5</f>
        <v>0</v>
      </c>
    </row>
    <row r="9" spans="1:8">
      <c r="A9" t="s">
        <v>167</v>
      </c>
      <c r="C9" t="s">
        <v>1</v>
      </c>
      <c r="D9" s="1">
        <f>'WCD II_our--rr'!AR6</f>
        <v>0.45370406945279684</v>
      </c>
      <c r="E9" s="1">
        <f>'WCD II_our--rr'!AS6</f>
        <v>0.45370406945279684</v>
      </c>
      <c r="F9" s="1">
        <f>'WCD II_our--rr'!AT6</f>
        <v>9.2591861094406397E-2</v>
      </c>
      <c r="G9" s="1">
        <f>'WCD II_our--rr'!AU6</f>
        <v>0</v>
      </c>
      <c r="H9" s="1">
        <f>'WCD II_our--rr'!AV6</f>
        <v>0</v>
      </c>
    </row>
    <row r="10" spans="1:8">
      <c r="A10" s="58">
        <v>0</v>
      </c>
      <c r="C10" t="s">
        <v>0</v>
      </c>
      <c r="D10" s="1">
        <f>'WCD II_our--rr'!AR7</f>
        <v>0</v>
      </c>
      <c r="E10" s="1">
        <f>'WCD II_our--rr'!AS7</f>
        <v>0.14285714285714285</v>
      </c>
      <c r="F10" s="1">
        <f>'WCD II_our--rr'!AT7</f>
        <v>0.4285714285714286</v>
      </c>
      <c r="G10" s="1">
        <f>'WCD II_our--rr'!AU7</f>
        <v>0.42857142857142855</v>
      </c>
      <c r="H10" s="1">
        <f>'WCD II_our--rr'!AV7</f>
        <v>0</v>
      </c>
    </row>
    <row r="11" spans="1:8">
      <c r="C11" t="s">
        <v>42</v>
      </c>
      <c r="D11" s="1">
        <f>'WCD II_our--rr'!AR8</f>
        <v>0</v>
      </c>
      <c r="E11" s="1">
        <f>'WCD II_our--rr'!AS8</f>
        <v>0</v>
      </c>
      <c r="F11" s="1">
        <f>'WCD II_our--rr'!AT8</f>
        <v>0</v>
      </c>
      <c r="G11" s="1">
        <f>'WCD II_our--rr'!AU8</f>
        <v>0.5</v>
      </c>
      <c r="H11" s="1">
        <f>'WCD II_our--rr'!AV8</f>
        <v>0.5</v>
      </c>
    </row>
    <row r="12" spans="1:8">
      <c r="D12" s="1"/>
      <c r="E12" s="1"/>
      <c r="F12" s="1"/>
      <c r="G12" s="1"/>
      <c r="H12" s="1"/>
    </row>
    <row r="13" spans="1:8">
      <c r="A13" t="s">
        <v>85</v>
      </c>
      <c r="D13" s="1" t="s">
        <v>2</v>
      </c>
      <c r="E13" s="1" t="s">
        <v>1</v>
      </c>
      <c r="F13" s="1" t="s">
        <v>0</v>
      </c>
      <c r="G13" s="1" t="s">
        <v>42</v>
      </c>
      <c r="H13" s="1" t="s">
        <v>32</v>
      </c>
    </row>
    <row r="14" spans="1:8">
      <c r="C14" t="s">
        <v>2</v>
      </c>
      <c r="D14" s="1">
        <f>'Yixin_our--rr'!AR5</f>
        <v>0.94922925120380053</v>
      </c>
      <c r="E14" s="1">
        <f>'Yixin_our--rr'!AS5</f>
        <v>5.0770748796199548E-2</v>
      </c>
      <c r="F14" s="1">
        <f>'Yixin_our--rr'!AT5</f>
        <v>0</v>
      </c>
      <c r="G14" s="1">
        <f>'Yixin_our--rr'!AU5</f>
        <v>0</v>
      </c>
      <c r="H14" s="1">
        <f>'Yixin_our--rr'!AV5</f>
        <v>0</v>
      </c>
    </row>
    <row r="15" spans="1:8">
      <c r="A15" t="s">
        <v>167</v>
      </c>
      <c r="C15" t="s">
        <v>1</v>
      </c>
      <c r="D15" s="1">
        <f>'Yixin_our--rr'!AR6</f>
        <v>0.48346503818211733</v>
      </c>
      <c r="E15" s="1">
        <f>'Yixin_our--rr'!AS6</f>
        <v>0.48346503818211739</v>
      </c>
      <c r="F15" s="1">
        <f>'Yixin_our--rr'!AT6</f>
        <v>3.3069923635765171E-2</v>
      </c>
      <c r="G15" s="1">
        <f>'Yixin_our--rr'!AU6</f>
        <v>0</v>
      </c>
      <c r="H15" s="1">
        <f>'Yixin_our--rr'!AV6</f>
        <v>0</v>
      </c>
    </row>
    <row r="16" spans="1:8">
      <c r="A16" s="58">
        <v>0</v>
      </c>
      <c r="C16" t="s">
        <v>0</v>
      </c>
      <c r="D16" s="1">
        <f>'Yixin_our--rr'!AR7</f>
        <v>0</v>
      </c>
      <c r="E16" s="1">
        <f>'Yixin_our--rr'!AS7</f>
        <v>8.3899864776041291E-2</v>
      </c>
      <c r="F16" s="1">
        <f>'Yixin_our--rr'!AT7</f>
        <v>0.45805006761197936</v>
      </c>
      <c r="G16" s="1">
        <f>'Yixin_our--rr'!AU7</f>
        <v>0.45805006761197942</v>
      </c>
      <c r="H16" s="1">
        <f>'Yixin_our--rr'!AV7</f>
        <v>0</v>
      </c>
    </row>
    <row r="17" spans="1:24">
      <c r="C17" t="s">
        <v>42</v>
      </c>
      <c r="D17" s="1">
        <f>'Yixin_our--rr'!AR8</f>
        <v>0</v>
      </c>
      <c r="E17" s="1">
        <f>'Yixin_our--rr'!AS8</f>
        <v>0</v>
      </c>
      <c r="F17" s="1">
        <f ca="1">'Yixin_our--rr'!AT8</f>
        <v>2.4190212658628012E-2</v>
      </c>
      <c r="G17" s="1">
        <f ca="1">'Yixin_our--rr'!AU8</f>
        <v>0.4879048936706859</v>
      </c>
      <c r="H17" s="1">
        <f ca="1">'Yixin_our--rr'!AV8</f>
        <v>0.4879048936706859</v>
      </c>
    </row>
    <row r="18" spans="1:24">
      <c r="D18" s="1"/>
      <c r="E18" s="1"/>
      <c r="F18" s="1"/>
      <c r="G18" s="1"/>
      <c r="H18" s="1"/>
    </row>
    <row r="19" spans="1:24">
      <c r="A19" t="s">
        <v>86</v>
      </c>
      <c r="D19" s="1" t="s">
        <v>2</v>
      </c>
      <c r="E19" s="1" t="s">
        <v>1</v>
      </c>
      <c r="F19" s="1" t="s">
        <v>0</v>
      </c>
      <c r="G19" s="1" t="s">
        <v>42</v>
      </c>
      <c r="H19" s="1" t="s">
        <v>32</v>
      </c>
    </row>
    <row r="20" spans="1:24">
      <c r="C20" t="s">
        <v>2</v>
      </c>
      <c r="D20" s="1">
        <f ca="1">'Yixin_part--rr'!AR5</f>
        <v>0.99208549447033978</v>
      </c>
      <c r="E20" s="1">
        <f ca="1">'Yixin_part--rr'!AS5</f>
        <v>7.9145055296602068E-3</v>
      </c>
      <c r="F20" s="1">
        <f>'Yixin_part--rr'!AT5</f>
        <v>0</v>
      </c>
      <c r="G20" s="1">
        <f>'Yixin_part--rr'!AU5</f>
        <v>0</v>
      </c>
      <c r="H20" s="1">
        <f>'Yixin_part--rr'!AV5</f>
        <v>0</v>
      </c>
    </row>
    <row r="21" spans="1:24">
      <c r="A21" t="s">
        <v>167</v>
      </c>
      <c r="C21" t="s">
        <v>1</v>
      </c>
      <c r="D21" s="1">
        <f ca="1">'Yixin_part--rr'!AR6</f>
        <v>0.12745821649021297</v>
      </c>
      <c r="E21" s="1">
        <f ca="1">'Yixin_part--rr'!AS6</f>
        <v>0.43627089175489359</v>
      </c>
      <c r="F21" s="1">
        <f ca="1">'Yixin_part--rr'!AT6</f>
        <v>0.43627089175489359</v>
      </c>
      <c r="G21" s="1">
        <f>'Yixin_part--rr'!AU6</f>
        <v>0</v>
      </c>
      <c r="H21" s="1">
        <f>'Yixin_part--rr'!AV6</f>
        <v>0</v>
      </c>
    </row>
    <row r="22" spans="1:24">
      <c r="A22" s="58">
        <v>0.5</v>
      </c>
      <c r="C22" t="s">
        <v>0</v>
      </c>
      <c r="D22" s="1">
        <f>'Yixin_part--rr'!AR7</f>
        <v>0</v>
      </c>
      <c r="E22" s="1">
        <f ca="1">'Yixin_part--rr'!AS7</f>
        <v>2.7344393088437106E-2</v>
      </c>
      <c r="F22" s="1">
        <f ca="1">'Yixin_part--rr'!AT7</f>
        <v>0.48632780345578136</v>
      </c>
      <c r="G22" s="1">
        <f ca="1">'Yixin_part--rr'!AU7</f>
        <v>0.48632780345578142</v>
      </c>
      <c r="H22" s="1">
        <f>'Yixin_part--rr'!AV7</f>
        <v>0</v>
      </c>
    </row>
    <row r="23" spans="1:24">
      <c r="C23" t="s">
        <v>42</v>
      </c>
      <c r="D23" s="1">
        <f>'Yixin_part--rr'!AR8</f>
        <v>0</v>
      </c>
      <c r="E23" s="1">
        <f>'Yixin_part--rr'!AS8</f>
        <v>0</v>
      </c>
      <c r="F23" s="1">
        <f ca="1">'Yixin_part--rr'!AT8</f>
        <v>2.4190212658628016E-2</v>
      </c>
      <c r="G23" s="1">
        <f ca="1">'Yixin_part--rr'!AU8</f>
        <v>0.48790489367068596</v>
      </c>
      <c r="H23" s="1">
        <f ca="1">'Yixin_part--rr'!AV8</f>
        <v>0.48790489367068596</v>
      </c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85" t="s">
        <v>34</v>
      </c>
      <c r="D25" s="86"/>
      <c r="E25" s="86"/>
      <c r="F25" s="86"/>
      <c r="G25" s="86"/>
      <c r="H25" s="87"/>
      <c r="I25" s="59"/>
      <c r="J25" s="59"/>
      <c r="K25" s="85" t="s">
        <v>169</v>
      </c>
      <c r="L25" s="86"/>
      <c r="M25" s="86"/>
      <c r="N25" s="86"/>
      <c r="O25" s="86"/>
      <c r="P25" s="87"/>
      <c r="Q25" s="59"/>
      <c r="R25" s="59"/>
      <c r="S25" s="85" t="s">
        <v>73</v>
      </c>
      <c r="T25" s="86"/>
      <c r="U25" s="86"/>
      <c r="V25" s="86"/>
      <c r="W25" s="86"/>
      <c r="X25" s="87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0.99023231416424862</v>
      </c>
      <c r="E27" s="1">
        <f t="shared" ref="E27:H27" ca="1" si="0">E2*$A$4+E8*$A$10+E14*$A$16+E20*$A$22</f>
        <v>9.7676858357513309E-3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58">
        <f ca="1">MAX(D27,50%)</f>
        <v>0.99023231416424862</v>
      </c>
      <c r="M27" s="58">
        <f ca="1">MIN(E27,50%)</f>
        <v>9.7676858357513309E-3</v>
      </c>
      <c r="N27" s="58">
        <v>0</v>
      </c>
      <c r="O27" s="58">
        <v>0</v>
      </c>
      <c r="P27" s="58">
        <v>0</v>
      </c>
      <c r="S27" t="s">
        <v>2</v>
      </c>
      <c r="T27" s="10"/>
      <c r="U27" s="10">
        <f ca="1">-_xlfn.NORM.S.INV(IF(M27=0,0.01%,M27))</f>
        <v>2.3351541058644951</v>
      </c>
      <c r="V27" s="10"/>
      <c r="W27" s="10"/>
    </row>
    <row r="28" spans="1:24">
      <c r="C28" t="s">
        <v>1</v>
      </c>
      <c r="D28" s="1">
        <f t="shared" ref="D28:H28" ca="1" si="1">D3*$A$4+D9*$A$10+D15*$A$16+D21*$A$22</f>
        <v>0.22930388212510011</v>
      </c>
      <c r="E28" s="1">
        <f t="shared" ca="1" si="1"/>
        <v>0.42070609948333437</v>
      </c>
      <c r="F28" s="1">
        <f t="shared" ca="1" si="1"/>
        <v>0.34999001839156563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58">
        <f ca="1">D28*(1-$AP28)</f>
        <v>0.22930388212510011</v>
      </c>
      <c r="M28" s="58">
        <f ca="1">E28+D28*$AP28+F28*$AP28</f>
        <v>0.42070609948333437</v>
      </c>
      <c r="N28" s="58">
        <f ca="1">F28*(1-$AP28)</f>
        <v>0.34999001839156563</v>
      </c>
      <c r="O28" s="58">
        <v>0</v>
      </c>
      <c r="P28" s="58">
        <v>0</v>
      </c>
      <c r="S28" t="s">
        <v>1</v>
      </c>
      <c r="T28" s="10">
        <f ca="1">_xlfn.NORM.S.INV(IF(L28=0,0.01%,L28))</f>
        <v>-0.74114131023432828</v>
      </c>
      <c r="U28" s="10"/>
      <c r="V28" s="10">
        <f ca="1">-_xlfn.NORM.S.INV(IF(N28=0,0.01%,N28))</f>
        <v>0.38534741480683571</v>
      </c>
      <c r="W28" s="10"/>
    </row>
    <row r="29" spans="1:24">
      <c r="C29" t="s">
        <v>0</v>
      </c>
      <c r="D29" s="1">
        <f t="shared" ref="D29:H29" si="2">D4*$A$4+D10*$A$10+D16*$A$16+D22*$A$22</f>
        <v>0</v>
      </c>
      <c r="E29" s="1">
        <f t="shared" ca="1" si="2"/>
        <v>6.9906706876989383E-2</v>
      </c>
      <c r="F29" s="1">
        <f t="shared" ca="1" si="2"/>
        <v>0.61677792911236151</v>
      </c>
      <c r="G29" s="1">
        <f t="shared" ca="1" si="2"/>
        <v>0.31331536401064902</v>
      </c>
      <c r="H29" s="1">
        <f t="shared" si="2"/>
        <v>0</v>
      </c>
      <c r="J29" s="34">
        <f ca="1">IF(F29&gt;=MAX(E29,G29),0,(MAX(E29,G29)-F29)/(2*MAX(E29,G29)+MIN(E29,G29)))</f>
        <v>0</v>
      </c>
      <c r="K29" t="s">
        <v>0</v>
      </c>
      <c r="L29" s="58">
        <v>0</v>
      </c>
      <c r="M29" s="58">
        <f ca="1">E29*(1-$AP29)</f>
        <v>6.9906706876989383E-2</v>
      </c>
      <c r="N29" s="58">
        <f ca="1">F29+E29*$AP29+G29*$AP29</f>
        <v>0.61677792911236151</v>
      </c>
      <c r="O29" s="58">
        <f ca="1">G29*(1-$AP29)</f>
        <v>0.31331536401064902</v>
      </c>
      <c r="P29" s="58">
        <v>0</v>
      </c>
      <c r="S29" t="s">
        <v>0</v>
      </c>
      <c r="T29" s="10"/>
      <c r="U29" s="10">
        <f ca="1">_xlfn.NORM.S.INV(IF(M29=0,0.01%,M29))</f>
        <v>-1.4764862128472462</v>
      </c>
      <c r="V29" s="10"/>
      <c r="W29" s="10">
        <f ca="1">-_xlfn.NORM.S.INV(IF(O29=0,0.01%,O29))</f>
        <v>0.48647457437789338</v>
      </c>
    </row>
    <row r="30" spans="1:24">
      <c r="C30" t="s">
        <v>42</v>
      </c>
      <c r="D30" s="1">
        <f t="shared" ref="D30:H30" si="3">D5*$A$4+D11*$A$10+D17*$A$16+D23*$A$22</f>
        <v>0</v>
      </c>
      <c r="E30" s="1">
        <f t="shared" si="3"/>
        <v>0</v>
      </c>
      <c r="F30" s="1">
        <f t="shared" ca="1" si="3"/>
        <v>1.2095106329314008E-2</v>
      </c>
      <c r="G30" s="1">
        <f t="shared" ca="1" si="3"/>
        <v>0.49395244683534301</v>
      </c>
      <c r="H30" s="1">
        <f t="shared" ca="1" si="3"/>
        <v>0.49395244683534301</v>
      </c>
      <c r="J30" s="34">
        <f ca="1">IF(G30&gt;=MAX(F30,H30),0,(MAX(F30,H30)-G30)/(2*MAX(F30,H30)+MIN(F30,H30)))</f>
        <v>0</v>
      </c>
      <c r="K30" t="s">
        <v>42</v>
      </c>
      <c r="L30" s="58">
        <v>0</v>
      </c>
      <c r="M30" s="58">
        <v>0</v>
      </c>
      <c r="N30" s="58">
        <f ca="1">F30*(1-$AP30)</f>
        <v>1.2095106329314008E-2</v>
      </c>
      <c r="O30" s="58">
        <f ca="1">G30+F30*$AP30+H30*$AP30</f>
        <v>0.49395244683534301</v>
      </c>
      <c r="P30" s="58">
        <f ca="1">H30*(1-$AP30)</f>
        <v>0.49395244683534301</v>
      </c>
      <c r="S30" t="s">
        <v>42</v>
      </c>
      <c r="T30" s="10"/>
      <c r="U30" s="10"/>
      <c r="V30" s="10">
        <f ca="1">_xlfn.NORM.S.INV(IF(N30=0,0.01%,N30))</f>
        <v>-2.2540946740954366</v>
      </c>
      <c r="W30" s="10"/>
      <c r="X30" s="10">
        <f ca="1">-_xlfn.NORM.S.INV(IF(P30=0,0.01%,P30))</f>
        <v>1.5159548375635023E-2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>
        <f ca="1">regress!G4</f>
        <v>1.4703250720170572E-2</v>
      </c>
      <c r="C34">
        <f ca="1">regress!H4</f>
        <v>-9.4520669202824578E-2</v>
      </c>
      <c r="D34">
        <f ca="1">regress!I4</f>
        <v>-1.510825053456436E-2</v>
      </c>
      <c r="E34">
        <f ca="1">regress!J4</f>
        <v>-3.4162400064283879E-2</v>
      </c>
      <c r="I34">
        <f ca="1">B34</f>
        <v>1.4703250720170572E-2</v>
      </c>
      <c r="J34">
        <f t="shared" ref="J34:L34" ca="1" si="4">C34</f>
        <v>-9.4520669202824578E-2</v>
      </c>
      <c r="K34">
        <f t="shared" ca="1" si="4"/>
        <v>-1.510825053456436E-2</v>
      </c>
      <c r="L34">
        <f t="shared" ca="1" si="4"/>
        <v>-3.4162400064283879E-2</v>
      </c>
      <c r="P34">
        <f ca="1">B34</f>
        <v>1.4703250720170572E-2</v>
      </c>
      <c r="Q34">
        <f t="shared" ref="Q34:S34" ca="1" si="5">C34</f>
        <v>-9.4520669202824578E-2</v>
      </c>
      <c r="R34">
        <f t="shared" ca="1" si="5"/>
        <v>-1.510825053456436E-2</v>
      </c>
      <c r="S34">
        <f t="shared" ca="1" si="5"/>
        <v>-3.4162400064283879E-2</v>
      </c>
    </row>
    <row r="35" spans="1:20">
      <c r="A35" t="s">
        <v>179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180</v>
      </c>
      <c r="H35" t="s">
        <v>181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180</v>
      </c>
      <c r="O35" t="s">
        <v>182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180</v>
      </c>
    </row>
    <row r="36" spans="1:20">
      <c r="A36">
        <v>202101</v>
      </c>
      <c r="B36">
        <f>likeqiang!C122</f>
        <v>12.275</v>
      </c>
      <c r="C36">
        <f>cpi!C122</f>
        <v>-1.069767441860465</v>
      </c>
      <c r="D36">
        <f>housing!C122</f>
        <v>-3.4511018002224961E-2</v>
      </c>
      <c r="E36">
        <v>1</v>
      </c>
      <c r="F36">
        <f ca="1">SUMPRODUCT(B36:E36,B$34:E$34)</f>
        <v>0.24795653812803525</v>
      </c>
      <c r="H36">
        <v>202101</v>
      </c>
      <c r="I36">
        <f ca="1">IF(I$34&gt;0,likeqiang!E122,likeqiang!D122)</f>
        <v>12.275</v>
      </c>
      <c r="J36">
        <f ca="1">IF(J$34&gt;0,cpi!E122,cpi!D122)</f>
        <v>-1.069767441860465</v>
      </c>
      <c r="K36">
        <f ca="1">IF(I$34&gt;0,housing!E122,housing!D122)</f>
        <v>-1.461335134873204E-3</v>
      </c>
      <c r="L36">
        <v>1</v>
      </c>
      <c r="M36">
        <f ca="1">SUMPRODUCT(I36:L36,I$34:L$34)</f>
        <v>0.2474572152391874</v>
      </c>
      <c r="O36">
        <v>202101</v>
      </c>
      <c r="P36">
        <f ca="1">IF(P$34&lt;0,likeqiang!E122,likeqiang!D122)</f>
        <v>12.275</v>
      </c>
      <c r="Q36">
        <f ca="1">IF(Q$34&lt;0,cpi!E122,cpi!D122)</f>
        <v>-1.069767441860465</v>
      </c>
      <c r="R36">
        <f ca="1">IF(R$34&lt;0,housing!E122,housing!D122)</f>
        <v>-1.461335134873204E-3</v>
      </c>
      <c r="S36">
        <v>1</v>
      </c>
      <c r="T36">
        <f ca="1">SUMPRODUCT(P36:S36,P$34:S$34)</f>
        <v>0.2474572152391874</v>
      </c>
    </row>
    <row r="37" spans="1:20">
      <c r="A37">
        <f t="shared" ref="A37:A95" si="6">IF(RIGHT(A36,2)="12",(VALUE(LEFT(A36,4))+1)*100+1,A36+1)</f>
        <v>202102</v>
      </c>
      <c r="B37">
        <f>likeqiang!C123</f>
        <v>17.87</v>
      </c>
      <c r="C37">
        <f>cpi!C123</f>
        <v>-1.0606060606060606</v>
      </c>
      <c r="D37">
        <f>housing!C123</f>
        <v>-3.4967043237186655E-2</v>
      </c>
      <c r="E37">
        <v>1</v>
      </c>
      <c r="F37">
        <f t="shared" ref="F37:F83" ca="1" si="7">SUMPRODUCT(B37:E37,B$34:E$34)</f>
        <v>0.32936217576390098</v>
      </c>
      <c r="H37">
        <f t="shared" ref="H37:H95" si="8">IF(RIGHT(H36,2)="12",(VALUE(LEFT(H36,4))+1)*100+1,H36+1)</f>
        <v>202102</v>
      </c>
      <c r="I37">
        <f ca="1">IF(I$34&gt;0,likeqiang!E123,likeqiang!D123)</f>
        <v>17.87</v>
      </c>
      <c r="J37">
        <f ca="1">IF(J$34&gt;0,cpi!E123,cpi!D123)</f>
        <v>-1.0606060606060606</v>
      </c>
      <c r="K37">
        <f ca="1">IF(I$34&gt;0,housing!E123,housing!D123)</f>
        <v>-9.9137649539994543E-4</v>
      </c>
      <c r="L37">
        <v>1</v>
      </c>
      <c r="M37">
        <f t="shared" ref="M37:M83" ca="1" si="9">SUMPRODUCT(I37:L37,I$34:L$34)</f>
        <v>0.3288488628786872</v>
      </c>
      <c r="O37">
        <f t="shared" ref="O37:O95" si="10">IF(RIGHT(O36,2)="12",(VALUE(LEFT(O36,4))+1)*100+1,O36+1)</f>
        <v>202102</v>
      </c>
      <c r="P37">
        <f ca="1">IF(P$34&lt;0,likeqiang!E123,likeqiang!D123)</f>
        <v>17.87</v>
      </c>
      <c r="Q37">
        <f ca="1">IF(Q$34&lt;0,cpi!E123,cpi!D123)</f>
        <v>-1.0606060606060606</v>
      </c>
      <c r="R37">
        <f ca="1">IF(R$34&lt;0,housing!E123,housing!D123)</f>
        <v>-9.9137649539994543E-4</v>
      </c>
      <c r="S37">
        <v>1</v>
      </c>
      <c r="T37">
        <f t="shared" ref="T37:T83" ca="1" si="11">SUMPRODUCT(P37:S37,P$34:S$34)</f>
        <v>0.3288488628786872</v>
      </c>
    </row>
    <row r="38" spans="1:20">
      <c r="A38">
        <f t="shared" si="6"/>
        <v>202103</v>
      </c>
      <c r="B38">
        <f>likeqiang!C124</f>
        <v>15.84</v>
      </c>
      <c r="C38">
        <f>cpi!C124</f>
        <v>-0.83333333333333337</v>
      </c>
      <c r="D38">
        <f>housing!C124</f>
        <v>-3.5401945507712251E-2</v>
      </c>
      <c r="E38">
        <v>1</v>
      </c>
      <c r="F38">
        <f t="shared" ca="1" si="7"/>
        <v>0.27803917714104659</v>
      </c>
      <c r="H38">
        <f t="shared" si="8"/>
        <v>202103</v>
      </c>
      <c r="I38">
        <f ca="1">IF(I$34&gt;0,likeqiang!E124,likeqiang!D124)</f>
        <v>15.84</v>
      </c>
      <c r="J38">
        <f ca="1">IF(J$34&gt;0,cpi!E124,cpi!D124)</f>
        <v>-0.83333333333333337</v>
      </c>
      <c r="K38">
        <f ca="1">IF(I$34&gt;0,housing!E124,housing!D124)</f>
        <v>-5.1782418156798987E-4</v>
      </c>
      <c r="L38">
        <v>1</v>
      </c>
      <c r="M38">
        <f t="shared" ca="1" si="9"/>
        <v>0.27751213909637307</v>
      </c>
      <c r="O38">
        <f t="shared" si="10"/>
        <v>202103</v>
      </c>
      <c r="P38">
        <f ca="1">IF(P$34&lt;0,likeqiang!E124,likeqiang!D124)</f>
        <v>15.84</v>
      </c>
      <c r="Q38">
        <f ca="1">IF(Q$34&lt;0,cpi!E124,cpi!D124)</f>
        <v>-0.83333333333333337</v>
      </c>
      <c r="R38">
        <f ca="1">IF(R$34&lt;0,housing!E124,housing!D124)</f>
        <v>-5.1782418156798987E-4</v>
      </c>
      <c r="S38">
        <v>1</v>
      </c>
      <c r="T38">
        <f t="shared" ca="1" si="11"/>
        <v>0.27751213909637307</v>
      </c>
    </row>
    <row r="39" spans="1:20">
      <c r="A39">
        <f t="shared" si="6"/>
        <v>202104</v>
      </c>
      <c r="B39">
        <f>likeqiang!C125</f>
        <v>16.09</v>
      </c>
      <c r="C39">
        <f>cpi!C125</f>
        <v>-0.64</v>
      </c>
      <c r="D39">
        <f>housing!C125</f>
        <v>-4.9936818314028367E-2</v>
      </c>
      <c r="E39">
        <v>1</v>
      </c>
      <c r="F39">
        <f t="shared" ca="1" si="7"/>
        <v>0.26366059027505567</v>
      </c>
      <c r="H39">
        <f t="shared" si="8"/>
        <v>202104</v>
      </c>
      <c r="I39">
        <f ca="1">IF(I$34&gt;0,likeqiang!E125,likeqiang!D125)</f>
        <v>16.09</v>
      </c>
      <c r="J39">
        <f ca="1">IF(J$34&gt;0,cpi!E125,cpi!D125)</f>
        <v>-0.64</v>
      </c>
      <c r="K39">
        <f ca="1">IF(I$34&gt;0,housing!E125,housing!D125)</f>
        <v>-1.4160409224843608E-2</v>
      </c>
      <c r="L39">
        <v>1</v>
      </c>
      <c r="M39">
        <f t="shared" ca="1" si="9"/>
        <v>0.26312007132330922</v>
      </c>
      <c r="O39">
        <f t="shared" si="10"/>
        <v>202104</v>
      </c>
      <c r="P39">
        <f ca="1">IF(P$34&lt;0,likeqiang!E125,likeqiang!D125)</f>
        <v>16.09</v>
      </c>
      <c r="Q39">
        <f ca="1">IF(Q$34&lt;0,cpi!E125,cpi!D125)</f>
        <v>-0.64</v>
      </c>
      <c r="R39">
        <f ca="1">IF(R$34&lt;0,housing!E125,housing!D125)</f>
        <v>-1.4160409224843608E-2</v>
      </c>
      <c r="S39">
        <v>1</v>
      </c>
      <c r="T39">
        <f t="shared" ca="1" si="11"/>
        <v>0.26312007132330922</v>
      </c>
    </row>
    <row r="40" spans="1:20">
      <c r="A40">
        <f t="shared" si="6"/>
        <v>202105</v>
      </c>
      <c r="B40">
        <f>likeqiang!C126</f>
        <v>13.76</v>
      </c>
      <c r="C40">
        <f>cpi!C126</f>
        <v>-0.51851851851851849</v>
      </c>
      <c r="D40">
        <f>housing!C126</f>
        <v>-5.2945645965704877E-2</v>
      </c>
      <c r="E40">
        <v>1</v>
      </c>
      <c r="F40">
        <f t="shared" ca="1" si="7"/>
        <v>0.21796496329365495</v>
      </c>
      <c r="H40">
        <f t="shared" si="8"/>
        <v>202105</v>
      </c>
      <c r="I40">
        <f ca="1">IF(I$34&gt;0,likeqiang!E126,likeqiang!D126)</f>
        <v>13.76</v>
      </c>
      <c r="J40">
        <f ca="1">IF(J$34&gt;0,cpi!E126,cpi!D126)</f>
        <v>-0.51851851851851849</v>
      </c>
      <c r="K40">
        <f ca="1">IF(I$34&gt;0,housing!E126,housing!D126)</f>
        <v>-1.6291908780430429E-2</v>
      </c>
      <c r="L40">
        <v>1</v>
      </c>
      <c r="M40">
        <f t="shared" ca="1" si="9"/>
        <v>0.21741118944923171</v>
      </c>
      <c r="O40">
        <f t="shared" si="10"/>
        <v>202105</v>
      </c>
      <c r="P40">
        <f ca="1">IF(P$34&lt;0,likeqiang!E126,likeqiang!D126)</f>
        <v>13.76</v>
      </c>
      <c r="Q40">
        <f ca="1">IF(Q$34&lt;0,cpi!E126,cpi!D126)</f>
        <v>-0.51851851851851849</v>
      </c>
      <c r="R40">
        <f ca="1">IF(R$34&lt;0,housing!E126,housing!D126)</f>
        <v>-1.6291908780430429E-2</v>
      </c>
      <c r="S40">
        <v>1</v>
      </c>
      <c r="T40">
        <f t="shared" ca="1" si="11"/>
        <v>0.21741118944923171</v>
      </c>
    </row>
    <row r="41" spans="1:20">
      <c r="A41">
        <f t="shared" si="6"/>
        <v>202106</v>
      </c>
      <c r="B41">
        <f>likeqiang!C127</f>
        <v>10.83</v>
      </c>
      <c r="C41">
        <f>cpi!C127</f>
        <v>-0.54166666666666663</v>
      </c>
      <c r="D41">
        <f>housing!C127</f>
        <v>-5.4951053772005251E-2</v>
      </c>
      <c r="E41">
        <v>1</v>
      </c>
      <c r="F41">
        <f t="shared" ca="1" si="7"/>
        <v>0.17710271534088584</v>
      </c>
      <c r="H41">
        <f t="shared" si="8"/>
        <v>202106</v>
      </c>
      <c r="I41">
        <f ca="1">IF(I$34&gt;0,likeqiang!E127,likeqiang!D127)</f>
        <v>10.83</v>
      </c>
      <c r="J41">
        <f ca="1">IF(J$34&gt;0,cpi!E127,cpi!D127)</f>
        <v>-0.54166666666666663</v>
      </c>
      <c r="K41">
        <f ca="1">IF(I$34&gt;0,housing!E127,housing!D127)</f>
        <v>-1.7433872815433724E-2</v>
      </c>
      <c r="L41">
        <v>1</v>
      </c>
      <c r="M41">
        <f t="shared" ca="1" si="9"/>
        <v>0.17653589637164335</v>
      </c>
      <c r="O41">
        <f t="shared" si="10"/>
        <v>202106</v>
      </c>
      <c r="P41">
        <f ca="1">IF(P$34&lt;0,likeqiang!E127,likeqiang!D127)</f>
        <v>10.83</v>
      </c>
      <c r="Q41">
        <f ca="1">IF(Q$34&lt;0,cpi!E127,cpi!D127)</f>
        <v>-0.54166666666666663</v>
      </c>
      <c r="R41">
        <f ca="1">IF(R$34&lt;0,housing!E127,housing!D127)</f>
        <v>-1.7433872815433724E-2</v>
      </c>
      <c r="S41">
        <v>1</v>
      </c>
      <c r="T41">
        <f t="shared" ca="1" si="11"/>
        <v>0.17653589637164335</v>
      </c>
    </row>
    <row r="42" spans="1:20">
      <c r="A42">
        <f t="shared" si="6"/>
        <v>202107</v>
      </c>
      <c r="B42">
        <f>likeqiang!C128</f>
        <v>8.74</v>
      </c>
      <c r="C42">
        <f>cpi!C128</f>
        <v>-0.41176470588235292</v>
      </c>
      <c r="D42">
        <f>housing!C128</f>
        <v>-6.9925683943457217E-2</v>
      </c>
      <c r="E42">
        <v>1</v>
      </c>
      <c r="F42">
        <f t="shared" ca="1" si="7"/>
        <v>0.13432074153592966</v>
      </c>
      <c r="H42">
        <f t="shared" si="8"/>
        <v>202107</v>
      </c>
      <c r="I42">
        <f ca="1">IF(I$34&gt;0,likeqiang!E128,likeqiang!D128)</f>
        <v>8.74</v>
      </c>
      <c r="J42">
        <f ca="1">IF(J$34&gt;0,cpi!E128,cpi!D128)</f>
        <v>-0.41176470588235292</v>
      </c>
      <c r="K42">
        <f ca="1">IF(I$34&gt;0,housing!E128,housing!D128)</f>
        <v>-3.1557980879562943E-2</v>
      </c>
      <c r="L42">
        <v>1</v>
      </c>
      <c r="M42">
        <f t="shared" ca="1" si="9"/>
        <v>0.13374107266560459</v>
      </c>
      <c r="O42">
        <f t="shared" si="10"/>
        <v>202107</v>
      </c>
      <c r="P42">
        <f ca="1">IF(P$34&lt;0,likeqiang!E128,likeqiang!D128)</f>
        <v>8.74</v>
      </c>
      <c r="Q42">
        <f ca="1">IF(Q$34&lt;0,cpi!E128,cpi!D128)</f>
        <v>-0.41176470588235292</v>
      </c>
      <c r="R42">
        <f ca="1">IF(R$34&lt;0,housing!E128,housing!D128)</f>
        <v>-3.1557980879562943E-2</v>
      </c>
      <c r="S42">
        <v>1</v>
      </c>
      <c r="T42">
        <f t="shared" ca="1" si="11"/>
        <v>0.13374107266560459</v>
      </c>
    </row>
    <row r="43" spans="1:20">
      <c r="A43">
        <f t="shared" si="6"/>
        <v>202108</v>
      </c>
      <c r="B43">
        <f>likeqiang!C129</f>
        <v>10.49</v>
      </c>
      <c r="C43">
        <f>cpi!C129</f>
        <v>0.60000000000000009</v>
      </c>
      <c r="D43">
        <f>housing!C129</f>
        <v>-7.5283670282272966E-2</v>
      </c>
      <c r="E43">
        <v>1</v>
      </c>
      <c r="F43">
        <f t="shared" ca="1" si="7"/>
        <v>6.4499703020396773E-2</v>
      </c>
      <c r="H43">
        <f t="shared" si="8"/>
        <v>202108</v>
      </c>
      <c r="I43">
        <f ca="1">IF(I$34&gt;0,likeqiang!E129,likeqiang!D129)</f>
        <v>10.49</v>
      </c>
      <c r="J43">
        <f ca="1">IF(J$34&gt;0,cpi!E129,cpi!D129)</f>
        <v>0.60000000000000009</v>
      </c>
      <c r="K43">
        <f ca="1">IF(I$34&gt;0,housing!E129,housing!D129)</f>
        <v>-3.6077501082772863E-2</v>
      </c>
      <c r="L43">
        <v>1</v>
      </c>
      <c r="M43">
        <f t="shared" ca="1" si="9"/>
        <v>6.3907366393630205E-2</v>
      </c>
      <c r="O43">
        <f t="shared" si="10"/>
        <v>202108</v>
      </c>
      <c r="P43">
        <f ca="1">IF(P$34&lt;0,likeqiang!E129,likeqiang!D129)</f>
        <v>10.49</v>
      </c>
      <c r="Q43">
        <f ca="1">IF(Q$34&lt;0,cpi!E129,cpi!D129)</f>
        <v>0.60000000000000009</v>
      </c>
      <c r="R43">
        <f ca="1">IF(R$34&lt;0,housing!E129,housing!D129)</f>
        <v>-3.6077501082772863E-2</v>
      </c>
      <c r="S43">
        <v>1</v>
      </c>
      <c r="T43">
        <f t="shared" ca="1" si="11"/>
        <v>6.3907366393630205E-2</v>
      </c>
    </row>
    <row r="44" spans="1:20">
      <c r="A44">
        <f t="shared" si="6"/>
        <v>202109</v>
      </c>
      <c r="B44">
        <f>likeqiang!C130</f>
        <v>9.2899999999999991</v>
      </c>
      <c r="C44">
        <f>cpi!C130</f>
        <v>-2.4</v>
      </c>
      <c r="D44">
        <f>housing!C130</f>
        <v>-8.0483247840385727E-2</v>
      </c>
      <c r="E44">
        <v>1</v>
      </c>
      <c r="F44">
        <f t="shared" ca="1" si="7"/>
        <v>0.33049636628508766</v>
      </c>
      <c r="H44">
        <f t="shared" si="8"/>
        <v>202109</v>
      </c>
      <c r="I44">
        <f ca="1">IF(I$34&gt;0,likeqiang!E130,likeqiang!D130)</f>
        <v>9.2899999999999991</v>
      </c>
      <c r="J44">
        <f ca="1">IF(J$34&gt;0,cpi!E130,cpi!D130)</f>
        <v>-2.4</v>
      </c>
      <c r="K44">
        <f ca="1">IF(I$34&gt;0,housing!E130,housing!D130)</f>
        <v>-4.0449886741550777E-2</v>
      </c>
      <c r="L44">
        <v>1</v>
      </c>
      <c r="M44">
        <f t="shared" ca="1" si="9"/>
        <v>0.32989153223586576</v>
      </c>
      <c r="O44">
        <f t="shared" si="10"/>
        <v>202109</v>
      </c>
      <c r="P44">
        <f ca="1">IF(P$34&lt;0,likeqiang!E130,likeqiang!D130)</f>
        <v>9.2899999999999991</v>
      </c>
      <c r="Q44">
        <f ca="1">IF(Q$34&lt;0,cpi!E130,cpi!D130)</f>
        <v>-2.4</v>
      </c>
      <c r="R44">
        <f ca="1">IF(R$34&lt;0,housing!E130,housing!D130)</f>
        <v>-4.0449886741550777E-2</v>
      </c>
      <c r="S44">
        <v>1</v>
      </c>
      <c r="T44">
        <f t="shared" ca="1" si="11"/>
        <v>0.32989153223586576</v>
      </c>
    </row>
    <row r="45" spans="1:20">
      <c r="A45">
        <f t="shared" si="6"/>
        <v>202110</v>
      </c>
      <c r="B45">
        <f>likeqiang!C131</f>
        <v>9.2200000000000006</v>
      </c>
      <c r="C45">
        <f>cpi!C131</f>
        <v>6.5</v>
      </c>
      <c r="D45">
        <f>housing!C131</f>
        <v>-9.0492213838945013E-2</v>
      </c>
      <c r="E45">
        <v>1</v>
      </c>
      <c r="F45">
        <f t="shared" ca="1" si="7"/>
        <v>-0.51161559920456479</v>
      </c>
      <c r="H45">
        <f t="shared" si="8"/>
        <v>202110</v>
      </c>
      <c r="I45">
        <f ca="1">IF(I$34&gt;0,likeqiang!E131,likeqiang!D131)</f>
        <v>9.2200000000000006</v>
      </c>
      <c r="J45">
        <f ca="1">IF(J$34&gt;0,cpi!E131,cpi!D131)</f>
        <v>6.5</v>
      </c>
      <c r="K45">
        <f ca="1">IF(I$34&gt;0,housing!E131,housing!D131)</f>
        <v>-4.9642226441781998E-2</v>
      </c>
      <c r="L45">
        <v>1</v>
      </c>
      <c r="M45">
        <f t="shared" ca="1" si="9"/>
        <v>-0.51223277104849496</v>
      </c>
      <c r="O45">
        <f t="shared" si="10"/>
        <v>202110</v>
      </c>
      <c r="P45">
        <f ca="1">IF(P$34&lt;0,likeqiang!E131,likeqiang!D131)</f>
        <v>9.2200000000000006</v>
      </c>
      <c r="Q45">
        <f ca="1">IF(Q$34&lt;0,cpi!E131,cpi!D131)</f>
        <v>6.5</v>
      </c>
      <c r="R45">
        <f ca="1">IF(R$34&lt;0,housing!E131,housing!D131)</f>
        <v>-4.9642226441781998E-2</v>
      </c>
      <c r="S45">
        <v>1</v>
      </c>
      <c r="T45">
        <f t="shared" ca="1" si="11"/>
        <v>-0.51223277104849496</v>
      </c>
    </row>
    <row r="46" spans="1:20">
      <c r="A46">
        <f t="shared" si="6"/>
        <v>202111</v>
      </c>
      <c r="B46">
        <f>likeqiang!C132</f>
        <v>9.2485874602761129</v>
      </c>
      <c r="C46">
        <f>cpi!C132</f>
        <v>4.2689419235029922</v>
      </c>
      <c r="D46">
        <f>housing!C132</f>
        <v>-9.6740530959904675E-2</v>
      </c>
      <c r="E46">
        <v>1</v>
      </c>
      <c r="F46">
        <f t="shared" ca="1" si="7"/>
        <v>-0.30021976704732561</v>
      </c>
      <c r="H46">
        <f t="shared" si="8"/>
        <v>202111</v>
      </c>
      <c r="I46">
        <f ca="1">IF(I$34&gt;0,likeqiang!E132,likeqiang!D132)</f>
        <v>10.814851857651195</v>
      </c>
      <c r="J46">
        <f ca="1">IF(J$34&gt;0,cpi!E132,cpi!D132)</f>
        <v>3.3630765548167472</v>
      </c>
      <c r="K46">
        <f ca="1">IF(I$34&gt;0,housing!E132,housing!D132)</f>
        <v>-5.5083838208614358E-2</v>
      </c>
      <c r="L46">
        <v>1</v>
      </c>
      <c r="M46">
        <f t="shared" ca="1" si="9"/>
        <v>-0.19219694781328339</v>
      </c>
      <c r="O46">
        <f t="shared" si="10"/>
        <v>202111</v>
      </c>
      <c r="P46">
        <f ca="1">IF(P$34&lt;0,likeqiang!E132,likeqiang!D132)</f>
        <v>7.6823230629010304</v>
      </c>
      <c r="Q46">
        <f ca="1">IF(Q$34&lt;0,cpi!E132,cpi!D132)</f>
        <v>5.1748072921892376</v>
      </c>
      <c r="R46">
        <f ca="1">IF(R$34&lt;0,housing!E132,housing!D132)</f>
        <v>-5.5083838208614358E-2</v>
      </c>
      <c r="S46">
        <v>1</v>
      </c>
      <c r="T46">
        <f t="shared" ca="1" si="11"/>
        <v>-0.4095013057824235</v>
      </c>
    </row>
    <row r="47" spans="1:20">
      <c r="A47">
        <f t="shared" si="6"/>
        <v>202112</v>
      </c>
      <c r="B47">
        <f>likeqiang!C133</f>
        <v>9.258546597346232</v>
      </c>
      <c r="C47">
        <f>cpi!C133</f>
        <v>4.5601669667116314</v>
      </c>
      <c r="D47">
        <f>housing!C133</f>
        <v>-0.1025613925254166</v>
      </c>
      <c r="E47">
        <v>1</v>
      </c>
      <c r="F47">
        <f t="shared" ca="1" si="7"/>
        <v>-0.32751217829587037</v>
      </c>
      <c r="H47">
        <f t="shared" si="8"/>
        <v>202112</v>
      </c>
      <c r="I47">
        <f ca="1">IF(I$34&gt;0,likeqiang!E133,likeqiang!D133)</f>
        <v>11.36678793048957</v>
      </c>
      <c r="J47">
        <f ca="1">IF(J$34&gt;0,cpi!E133,cpi!D133)</f>
        <v>3.4267472906952907</v>
      </c>
      <c r="K47">
        <f ca="1">IF(I$34&gt;0,housing!E133,housing!D133)</f>
        <v>-6.0107326972275991E-2</v>
      </c>
      <c r="L47">
        <v>1</v>
      </c>
      <c r="M47">
        <f t="shared" ca="1" si="9"/>
        <v>-0.19002399778991175</v>
      </c>
      <c r="O47">
        <f t="shared" si="10"/>
        <v>202112</v>
      </c>
      <c r="P47">
        <f ca="1">IF(P$34&lt;0,likeqiang!E133,likeqiang!D133)</f>
        <v>7.1503052642028937</v>
      </c>
      <c r="Q47">
        <f ca="1">IF(Q$34&lt;0,cpi!E133,cpi!D133)</f>
        <v>5.693586642727972</v>
      </c>
      <c r="R47">
        <f ca="1">IF(R$34&lt;0,housing!E133,housing!D133)</f>
        <v>-6.0107326972275991E-2</v>
      </c>
      <c r="S47">
        <v>1</v>
      </c>
      <c r="T47">
        <f t="shared" ca="1" si="11"/>
        <v>-0.46628317211900433</v>
      </c>
    </row>
    <row r="48" spans="1:20">
      <c r="A48">
        <f t="shared" si="6"/>
        <v>202201</v>
      </c>
      <c r="B48">
        <f>likeqiang!C134</f>
        <v>9.2685057344163457</v>
      </c>
      <c r="C48">
        <f>cpi!C134</f>
        <v>4.4142908178585785</v>
      </c>
      <c r="D48">
        <f>housing!C134</f>
        <v>-0.10254653066515157</v>
      </c>
      <c r="E48">
        <v>1</v>
      </c>
      <c r="F48">
        <f t="shared" ca="1" si="7"/>
        <v>-0.31357765993295889</v>
      </c>
      <c r="H48">
        <f t="shared" si="8"/>
        <v>202201</v>
      </c>
      <c r="I48">
        <f ca="1">IF(I$34&gt;0,likeqiang!E134,likeqiang!D134)</f>
        <v>11.806339843673337</v>
      </c>
      <c r="J48">
        <f ca="1">IF(J$34&gt;0,cpi!E134,cpi!D134)</f>
        <v>3.0914441718574199</v>
      </c>
      <c r="K48">
        <f ca="1">IF(I$34&gt;0,housing!E134,housing!D134)</f>
        <v>-5.9303886173483145E-2</v>
      </c>
      <c r="L48">
        <v>1</v>
      </c>
      <c r="M48">
        <f t="shared" ca="1" si="9"/>
        <v>-0.15188021921236824</v>
      </c>
      <c r="O48">
        <f t="shared" si="10"/>
        <v>202201</v>
      </c>
      <c r="P48">
        <f ca="1">IF(P$34&lt;0,likeqiang!E134,likeqiang!D134)</f>
        <v>6.7306716251593546</v>
      </c>
      <c r="Q48">
        <f ca="1">IF(Q$34&lt;0,cpi!E134,cpi!D134)</f>
        <v>5.737137463859737</v>
      </c>
      <c r="R48">
        <f ca="1">IF(R$34&lt;0,housing!E134,housing!D134)</f>
        <v>-5.9303886173483145E-2</v>
      </c>
      <c r="S48">
        <v>1</v>
      </c>
      <c r="T48">
        <f t="shared" ca="1" si="11"/>
        <v>-0.47658174206706388</v>
      </c>
    </row>
    <row r="49" spans="1:20">
      <c r="A49">
        <f t="shared" si="6"/>
        <v>202202</v>
      </c>
      <c r="B49">
        <f>likeqiang!C135</f>
        <v>9.2784648714864666</v>
      </c>
      <c r="C49">
        <f>cpi!C135</f>
        <v>4.7167587276688101</v>
      </c>
      <c r="D49">
        <f>housing!C135</f>
        <v>-0.10349483918059033</v>
      </c>
      <c r="E49">
        <v>1</v>
      </c>
      <c r="F49">
        <f t="shared" ca="1" si="7"/>
        <v>-0.3420063702086677</v>
      </c>
      <c r="H49">
        <f t="shared" si="8"/>
        <v>202202</v>
      </c>
      <c r="I49">
        <f ca="1">IF(I$34&gt;0,likeqiang!E135,likeqiang!D135)</f>
        <v>12.183796248602636</v>
      </c>
      <c r="J49">
        <f ca="1">IF(J$34&gt;0,cpi!E135,cpi!D135)</f>
        <v>3.2279864254224977</v>
      </c>
      <c r="K49">
        <f ca="1">IF(I$34&gt;0,housing!E135,housing!D135)</f>
        <v>-5.9471915014397532E-2</v>
      </c>
      <c r="L49">
        <v>1</v>
      </c>
      <c r="M49">
        <f t="shared" ca="1" si="9"/>
        <v>-0.1592339096143659</v>
      </c>
      <c r="O49">
        <f t="shared" si="10"/>
        <v>202202</v>
      </c>
      <c r="P49">
        <f ca="1">IF(P$34&lt;0,likeqiang!E135,likeqiang!D135)</f>
        <v>6.3731334943702969</v>
      </c>
      <c r="Q49">
        <f ca="1">IF(Q$34&lt;0,cpi!E135,cpi!D135)</f>
        <v>6.2055310299151225</v>
      </c>
      <c r="R49">
        <f ca="1">IF(R$34&lt;0,housing!E135,housing!D135)</f>
        <v>-5.9471915014397532E-2</v>
      </c>
      <c r="S49">
        <v>1</v>
      </c>
      <c r="T49">
        <f t="shared" ca="1" si="11"/>
        <v>-0.52610904953810333</v>
      </c>
    </row>
    <row r="50" spans="1:20">
      <c r="A50">
        <f t="shared" si="6"/>
        <v>202203</v>
      </c>
      <c r="B50">
        <f>likeqiang!C136</f>
        <v>9.2884240085565786</v>
      </c>
      <c r="C50">
        <f>cpi!C136</f>
        <v>4.7586756938478896</v>
      </c>
      <c r="D50">
        <f>housing!C136</f>
        <v>-0.10478937964164858</v>
      </c>
      <c r="E50">
        <v>1</v>
      </c>
      <c r="F50">
        <f t="shared" ca="1" si="7"/>
        <v>-0.34580239997195522</v>
      </c>
      <c r="H50">
        <f t="shared" si="8"/>
        <v>202203</v>
      </c>
      <c r="I50">
        <f ca="1">IF(I$34&gt;0,likeqiang!E136,likeqiang!D136)</f>
        <v>12.520409738627933</v>
      </c>
      <c r="J50">
        <f ca="1">IF(J$34&gt;0,cpi!E136,cpi!D136)</f>
        <v>3.1203225693771826</v>
      </c>
      <c r="K50">
        <f ca="1">IF(I$34&gt;0,housing!E136,housing!D136)</f>
        <v>-5.9994019728388012E-2</v>
      </c>
      <c r="L50">
        <v>1</v>
      </c>
      <c r="M50">
        <f t="shared" ca="1" si="9"/>
        <v>-0.14410024926354836</v>
      </c>
      <c r="O50">
        <f t="shared" si="10"/>
        <v>202203</v>
      </c>
      <c r="P50">
        <f ca="1">IF(P$34&lt;0,likeqiang!E136,likeqiang!D136)</f>
        <v>6.0564382784852251</v>
      </c>
      <c r="Q50">
        <f ca="1">IF(Q$34&lt;0,cpi!E136,cpi!D136)</f>
        <v>6.3970288183185966</v>
      </c>
      <c r="R50">
        <f ca="1">IF(R$34&lt;0,housing!E136,housing!D136)</f>
        <v>-5.9994019728388012E-2</v>
      </c>
      <c r="S50">
        <v>1</v>
      </c>
      <c r="T50">
        <f t="shared" ca="1" si="11"/>
        <v>-0.54885810972107318</v>
      </c>
    </row>
    <row r="51" spans="1:20">
      <c r="A51">
        <f t="shared" si="6"/>
        <v>202204</v>
      </c>
      <c r="B51">
        <f>likeqiang!C137</f>
        <v>9.2983831456266994</v>
      </c>
      <c r="C51">
        <f>cpi!C137</f>
        <v>4.6706617997062247</v>
      </c>
      <c r="D51">
        <f>housing!C137</f>
        <v>-0.10442016223909191</v>
      </c>
      <c r="E51">
        <v>1</v>
      </c>
      <c r="F51">
        <f t="shared" ca="1" si="7"/>
        <v>-0.33734241433825951</v>
      </c>
      <c r="H51">
        <f t="shared" si="8"/>
        <v>202204</v>
      </c>
      <c r="I51">
        <f ca="1">IF(I$34&gt;0,likeqiang!E137,likeqiang!D137)</f>
        <v>12.827540398862084</v>
      </c>
      <c r="J51">
        <f ca="1">IF(J$34&gt;0,cpi!E137,cpi!D137)</f>
        <v>2.8949369145953368</v>
      </c>
      <c r="K51">
        <f ca="1">IF(I$34&gt;0,housing!E137,housing!D137)</f>
        <v>-5.885979026167093E-2</v>
      </c>
      <c r="L51">
        <v>1</v>
      </c>
      <c r="M51">
        <f t="shared" ca="1" si="9"/>
        <v>-0.11829796346652408</v>
      </c>
      <c r="O51">
        <f t="shared" si="10"/>
        <v>202204</v>
      </c>
      <c r="P51">
        <f ca="1">IF(P$34&lt;0,likeqiang!E137,likeqiang!D137)</f>
        <v>5.7692258923913151</v>
      </c>
      <c r="Q51">
        <f ca="1">IF(Q$34&lt;0,cpi!E137,cpi!D137)</f>
        <v>6.4463866848171127</v>
      </c>
      <c r="R51">
        <f ca="1">IF(R$34&lt;0,housing!E137,housing!D137)</f>
        <v>-5.885979026167093E-2</v>
      </c>
      <c r="S51">
        <v>1</v>
      </c>
      <c r="T51">
        <f t="shared" ca="1" si="11"/>
        <v>-0.55776354023856067</v>
      </c>
    </row>
    <row r="52" spans="1:20">
      <c r="A52">
        <f t="shared" si="6"/>
        <v>202205</v>
      </c>
      <c r="B52">
        <f>likeqiang!C138</f>
        <v>9.3083422826968132</v>
      </c>
      <c r="C52">
        <f>cpi!C138</f>
        <v>4.7831257747711104</v>
      </c>
      <c r="D52">
        <f>housing!C138</f>
        <v>-0.1005948151471005</v>
      </c>
      <c r="E52">
        <v>1</v>
      </c>
      <c r="F52">
        <f t="shared" ca="1" si="7"/>
        <v>-0.34788394713555132</v>
      </c>
      <c r="H52">
        <f t="shared" si="8"/>
        <v>202205</v>
      </c>
      <c r="I52">
        <f ca="1">IF(I$34&gt;0,likeqiang!E138,likeqiang!D138)</f>
        <v>13.112105260756991</v>
      </c>
      <c r="J52">
        <f ca="1">IF(J$34&gt;0,cpi!E138,cpi!D138)</f>
        <v>2.8795926569774215</v>
      </c>
      <c r="K52">
        <f ca="1">IF(I$34&gt;0,housing!E138,housing!D138)</f>
        <v>-5.4276466015582669E-2</v>
      </c>
      <c r="L52">
        <v>1</v>
      </c>
      <c r="M52">
        <f t="shared" ca="1" si="9"/>
        <v>-0.11273283146845768</v>
      </c>
      <c r="O52">
        <f t="shared" si="10"/>
        <v>202205</v>
      </c>
      <c r="P52">
        <f ca="1">IF(P$34&lt;0,likeqiang!E138,likeqiang!D138)</f>
        <v>5.5045793046366347</v>
      </c>
      <c r="Q52">
        <f ca="1">IF(Q$34&lt;0,cpi!E138,cpi!D138)</f>
        <v>6.6866588925647994</v>
      </c>
      <c r="R52">
        <f ca="1">IF(R$34&lt;0,housing!E138,housing!D138)</f>
        <v>-5.4276466015582669E-2</v>
      </c>
      <c r="S52">
        <v>1</v>
      </c>
      <c r="T52">
        <f t="shared" ca="1" si="11"/>
        <v>-0.58443464124869782</v>
      </c>
    </row>
    <row r="53" spans="1:20">
      <c r="A53">
        <f t="shared" si="6"/>
        <v>202206</v>
      </c>
      <c r="B53">
        <f>likeqiang!C139</f>
        <v>9.318301419766934</v>
      </c>
      <c r="C53">
        <f>cpi!C139</f>
        <v>5.8713267260396931</v>
      </c>
      <c r="D53">
        <f>housing!C139</f>
        <v>-9.7891870980019724E-2</v>
      </c>
      <c r="E53">
        <v>1</v>
      </c>
      <c r="F53">
        <f t="shared" ca="1" si="7"/>
        <v>-0.45063583434496673</v>
      </c>
      <c r="H53">
        <f t="shared" si="8"/>
        <v>202206</v>
      </c>
      <c r="I53">
        <f ca="1">IF(I$34&gt;0,likeqiang!E139,likeqiang!D139)</f>
        <v>13.37868592019853</v>
      </c>
      <c r="J53">
        <f ca="1">IF(J$34&gt;0,cpi!E139,cpi!D139)</f>
        <v>3.8477356135733136</v>
      </c>
      <c r="K53">
        <f ca="1">IF(I$34&gt;0,housing!E139,housing!D139)</f>
        <v>-5.0822219147413611E-2</v>
      </c>
      <c r="L53">
        <v>1</v>
      </c>
      <c r="M53">
        <f t="shared" ca="1" si="9"/>
        <v>-0.20037493696407771</v>
      </c>
      <c r="O53">
        <f t="shared" si="10"/>
        <v>202206</v>
      </c>
      <c r="P53">
        <f ca="1">IF(P$34&lt;0,likeqiang!E139,likeqiang!D139)</f>
        <v>5.2579169193353383</v>
      </c>
      <c r="Q53">
        <f ca="1">IF(Q$34&lt;0,cpi!E139,cpi!D139)</f>
        <v>7.894917838506073</v>
      </c>
      <c r="R53">
        <f ca="1">IF(R$34&lt;0,housing!E139,housing!D139)</f>
        <v>-5.0822219147413611E-2</v>
      </c>
      <c r="S53">
        <v>1</v>
      </c>
      <c r="T53">
        <f t="shared" ca="1" si="11"/>
        <v>-0.70231901191077917</v>
      </c>
    </row>
    <row r="54" spans="1:20">
      <c r="A54">
        <f t="shared" si="6"/>
        <v>202207</v>
      </c>
      <c r="B54">
        <f>likeqiang!C140</f>
        <v>9.328260556837046</v>
      </c>
      <c r="C54">
        <f>cpi!C140</f>
        <v>5.7086360876795945</v>
      </c>
      <c r="D54">
        <f>housing!C140</f>
        <v>-9.3816478294257544E-2</v>
      </c>
      <c r="E54">
        <v>1</v>
      </c>
      <c r="F54">
        <f t="shared" ca="1" si="7"/>
        <v>-0.43517334669856034</v>
      </c>
      <c r="H54">
        <f t="shared" si="8"/>
        <v>202207</v>
      </c>
      <c r="I54">
        <f ca="1">IF(I$34&gt;0,likeqiang!E140,likeqiang!D140)</f>
        <v>13.630502335106133</v>
      </c>
      <c r="J54">
        <f ca="1">IF(J$34&gt;0,cpi!E140,cpi!D140)</f>
        <v>3.5714303211393492</v>
      </c>
      <c r="K54">
        <f ca="1">IF(I$34&gt;0,housing!E140,housing!D140)</f>
        <v>-4.600186331012026E-2</v>
      </c>
      <c r="L54">
        <v>1</v>
      </c>
      <c r="M54">
        <f t="shared" ca="1" si="9"/>
        <v>-0.1706286830787519</v>
      </c>
      <c r="O54">
        <f t="shared" si="10"/>
        <v>202207</v>
      </c>
      <c r="P54">
        <f ca="1">IF(P$34&lt;0,likeqiang!E140,likeqiang!D140)</f>
        <v>5.0260187785679591</v>
      </c>
      <c r="Q54">
        <f ca="1">IF(Q$34&lt;0,cpi!E140,cpi!D140)</f>
        <v>7.8458418542198398</v>
      </c>
      <c r="R54">
        <f ca="1">IF(R$34&lt;0,housing!E140,housing!D140)</f>
        <v>-4.600186331012026E-2</v>
      </c>
      <c r="S54">
        <v>1</v>
      </c>
      <c r="T54">
        <f t="shared" ca="1" si="11"/>
        <v>-0.70116280068315684</v>
      </c>
    </row>
    <row r="55" spans="1:20">
      <c r="A55">
        <f t="shared" si="6"/>
        <v>202208</v>
      </c>
      <c r="B55">
        <f>likeqiang!C141</f>
        <v>9.3382196939071669</v>
      </c>
      <c r="C55">
        <f>cpi!C141</f>
        <v>5.0597297967123103</v>
      </c>
      <c r="D55">
        <f>housing!C141</f>
        <v>-8.6529837632621398E-2</v>
      </c>
      <c r="E55">
        <v>1</v>
      </c>
      <c r="F55">
        <f t="shared" ca="1" si="7"/>
        <v>-0.3738019465297826</v>
      </c>
      <c r="H55">
        <f t="shared" si="8"/>
        <v>202208</v>
      </c>
      <c r="I55">
        <f ca="1">IF(I$34&gt;0,likeqiang!E141,likeqiang!D141)</f>
        <v>13.86991957161818</v>
      </c>
      <c r="J55">
        <f ca="1">IF(J$34&gt;0,cpi!E141,cpi!D141)</f>
        <v>2.8143740418348404</v>
      </c>
      <c r="K55">
        <f ca="1">IF(I$34&gt;0,housing!E141,housing!D141)</f>
        <v>-3.7976287269910258E-2</v>
      </c>
      <c r="L55">
        <v>1</v>
      </c>
      <c r="M55">
        <f t="shared" ca="1" si="9"/>
        <v>-9.56722576930219E-2</v>
      </c>
      <c r="O55">
        <f t="shared" si="10"/>
        <v>202208</v>
      </c>
      <c r="P55">
        <f ca="1">IF(P$34&lt;0,likeqiang!E141,likeqiang!D141)</f>
        <v>4.8065198161961549</v>
      </c>
      <c r="Q55">
        <f ca="1">IF(Q$34&lt;0,cpi!E141,cpi!D141)</f>
        <v>7.3050855515897801</v>
      </c>
      <c r="R55">
        <f ca="1">IF(R$34&lt;0,housing!E141,housing!D141)</f>
        <v>-3.7976287269910258E-2</v>
      </c>
      <c r="S55">
        <v>1</v>
      </c>
      <c r="T55">
        <f t="shared" ca="1" si="11"/>
        <v>-0.65339875377298817</v>
      </c>
    </row>
    <row r="56" spans="1:20">
      <c r="A56">
        <f t="shared" si="6"/>
        <v>202209</v>
      </c>
      <c r="B56">
        <f>likeqiang!C142</f>
        <v>9.3481788309772806</v>
      </c>
      <c r="C56">
        <f>cpi!C142</f>
        <v>5.0358146201552936</v>
      </c>
      <c r="D56">
        <f>housing!C142</f>
        <v>-8.0896416913014191E-2</v>
      </c>
      <c r="E56">
        <v>1</v>
      </c>
      <c r="F56">
        <f t="shared" ca="1" si="7"/>
        <v>-0.37148014747980967</v>
      </c>
      <c r="H56">
        <f t="shared" si="8"/>
        <v>202209</v>
      </c>
      <c r="I56">
        <f ca="1">IF(I$34&gt;0,likeqiang!E142,likeqiang!D142)</f>
        <v>14.098735175933058</v>
      </c>
      <c r="J56">
        <f ca="1">IF(J$34&gt;0,cpi!E142,cpi!D142)</f>
        <v>2.687018212647283</v>
      </c>
      <c r="K56">
        <f ca="1">IF(I$34&gt;0,housing!E142,housing!D142)</f>
        <v>-3.1609668155245046E-2</v>
      </c>
      <c r="L56">
        <v>1</v>
      </c>
      <c r="M56">
        <f t="shared" ca="1" si="9"/>
        <v>-8.0366354769046883E-2</v>
      </c>
      <c r="O56">
        <f t="shared" si="10"/>
        <v>202209</v>
      </c>
      <c r="P56">
        <f ca="1">IF(P$34&lt;0,likeqiang!E142,likeqiang!D142)</f>
        <v>4.5976224860215025</v>
      </c>
      <c r="Q56">
        <f ca="1">IF(Q$34&lt;0,cpi!E142,cpi!D142)</f>
        <v>7.3846110276633041</v>
      </c>
      <c r="R56">
        <f ca="1">IF(R$34&lt;0,housing!E142,housing!D142)</f>
        <v>-3.1609668155245046E-2</v>
      </c>
      <c r="S56">
        <v>1</v>
      </c>
      <c r="T56">
        <f t="shared" ca="1" si="11"/>
        <v>-0.66408321328710551</v>
      </c>
    </row>
    <row r="57" spans="1:20">
      <c r="A57">
        <f t="shared" si="6"/>
        <v>202210</v>
      </c>
      <c r="B57">
        <f>likeqiang!C143</f>
        <v>9.3581379680473997</v>
      </c>
      <c r="C57">
        <f>cpi!C143</f>
        <v>4.8252079402342725</v>
      </c>
      <c r="D57">
        <f>housing!C143</f>
        <v>-6.8376113669292152E-2</v>
      </c>
      <c r="E57">
        <v>1</v>
      </c>
      <c r="F57">
        <f t="shared" ca="1" si="7"/>
        <v>-0.3516161913439661</v>
      </c>
      <c r="H57">
        <f t="shared" si="8"/>
        <v>202210</v>
      </c>
      <c r="I57">
        <f ca="1">IF(I$34&gt;0,likeqiang!E143,likeqiang!D143)</f>
        <v>14.318353148854891</v>
      </c>
      <c r="J57">
        <f ca="1">IF(J$34&gt;0,cpi!E143,cpi!D143)</f>
        <v>2.3770828569102003</v>
      </c>
      <c r="K57">
        <f ca="1">IF(I$34&gt;0,housing!E143,housing!D143)</f>
        <v>-1.8361631804713653E-2</v>
      </c>
      <c r="L57">
        <v>1</v>
      </c>
      <c r="M57">
        <f t="shared" ca="1" si="9"/>
        <v>-4.8042114068911818E-2</v>
      </c>
      <c r="O57">
        <f t="shared" si="10"/>
        <v>202210</v>
      </c>
      <c r="P57">
        <f ca="1">IF(P$34&lt;0,likeqiang!E143,likeqiang!D143)</f>
        <v>4.3979227872399083</v>
      </c>
      <c r="Q57">
        <f ca="1">IF(Q$34&lt;0,cpi!E143,cpi!D143)</f>
        <v>7.2733330235583447</v>
      </c>
      <c r="R57">
        <f ca="1">IF(R$34&lt;0,housing!E143,housing!D143)</f>
        <v>-1.8361631804713653E-2</v>
      </c>
      <c r="S57">
        <v>1</v>
      </c>
      <c r="T57">
        <f t="shared" ca="1" si="11"/>
        <v>-0.65670153126375319</v>
      </c>
    </row>
    <row r="58" spans="1:20">
      <c r="A58">
        <f t="shared" si="6"/>
        <v>202211</v>
      </c>
      <c r="B58">
        <f>likeqiang!C144</f>
        <v>9.3680971051175135</v>
      </c>
      <c r="C58">
        <f>cpi!C144</f>
        <v>4.9594163998580276</v>
      </c>
      <c r="D58">
        <f>housing!C144</f>
        <v>-5.6513359697484888E-2</v>
      </c>
      <c r="E58">
        <v>1</v>
      </c>
      <c r="F58">
        <f t="shared" ca="1" si="7"/>
        <v>-0.36433445853002117</v>
      </c>
      <c r="H58">
        <f t="shared" si="8"/>
        <v>202211</v>
      </c>
      <c r="I58">
        <f ca="1">IF(I$34&gt;0,likeqiang!E144,likeqiang!D144)</f>
        <v>14.529894839236393</v>
      </c>
      <c r="J58">
        <f ca="1">IF(J$34&gt;0,cpi!E144,cpi!D144)</f>
        <v>2.4155925682652439</v>
      </c>
      <c r="K58">
        <f ca="1">IF(I$34&gt;0,housing!E144,housing!D144)</f>
        <v>-5.7763557331564352E-3</v>
      </c>
      <c r="L58">
        <v>1</v>
      </c>
      <c r="M58">
        <f t="shared" ca="1" si="9"/>
        <v>-4.8761868749486001E-2</v>
      </c>
      <c r="O58">
        <f t="shared" si="10"/>
        <v>202211</v>
      </c>
      <c r="P58">
        <f ca="1">IF(P$34&lt;0,likeqiang!E144,likeqiang!D144)</f>
        <v>4.206299370998634</v>
      </c>
      <c r="Q58">
        <f ca="1">IF(Q$34&lt;0,cpi!E144,cpi!D144)</f>
        <v>7.5032402314508113</v>
      </c>
      <c r="R58">
        <f ca="1">IF(R$34&lt;0,housing!E144,housing!D144)</f>
        <v>-5.7763557331564352E-3</v>
      </c>
      <c r="S58">
        <v>1</v>
      </c>
      <c r="T58">
        <f t="shared" ca="1" si="11"/>
        <v>-0.68144014304508882</v>
      </c>
    </row>
    <row r="59" spans="1:20">
      <c r="A59">
        <f t="shared" si="6"/>
        <v>202212</v>
      </c>
      <c r="B59">
        <f>likeqiang!C145</f>
        <v>9.3780562421876343</v>
      </c>
      <c r="C59">
        <f>cpi!C145</f>
        <v>4.6532726046196151</v>
      </c>
      <c r="D59">
        <f>housing!C145</f>
        <v>-4.7546450663790867E-2</v>
      </c>
      <c r="E59">
        <v>1</v>
      </c>
      <c r="F59">
        <f t="shared" ca="1" si="7"/>
        <v>-0.33538658475069716</v>
      </c>
      <c r="H59">
        <f t="shared" si="8"/>
        <v>202212</v>
      </c>
      <c r="I59">
        <f ca="1">IF(I$34&gt;0,likeqiang!E145,likeqiang!D145)</f>
        <v>14.734272641577508</v>
      </c>
      <c r="J59">
        <f ca="1">IF(J$34&gt;0,cpi!E145,cpi!D145)</f>
        <v>2.0169843061129153</v>
      </c>
      <c r="K59">
        <f ca="1">IF(I$34&gt;0,housing!E145,housing!D145)</f>
        <v>3.908102756029222E-3</v>
      </c>
      <c r="L59">
        <v>1</v>
      </c>
      <c r="M59">
        <f t="shared" ca="1" si="9"/>
        <v>-8.2264462167602782E-3</v>
      </c>
      <c r="O59">
        <f t="shared" si="10"/>
        <v>202212</v>
      </c>
      <c r="P59">
        <f ca="1">IF(P$34&lt;0,likeqiang!E145,likeqiang!D145)</f>
        <v>4.0218398427977604</v>
      </c>
      <c r="Q59">
        <f ca="1">IF(Q$34&lt;0,cpi!E145,cpi!D145)</f>
        <v>7.2895609031263149</v>
      </c>
      <c r="R59">
        <f ca="1">IF(R$34&lt;0,housing!E145,housing!D145)</f>
        <v>3.908102756029222E-3</v>
      </c>
      <c r="S59">
        <v>1</v>
      </c>
      <c r="T59">
        <f t="shared" ca="1" si="11"/>
        <v>-0.66410149985305544</v>
      </c>
    </row>
    <row r="60" spans="1:20">
      <c r="A60">
        <f t="shared" si="6"/>
        <v>202301</v>
      </c>
      <c r="B60">
        <f>likeqiang!C146</f>
        <v>9.3880153792577463</v>
      </c>
      <c r="C60">
        <f>cpi!C146</f>
        <v>4.7292891824627805</v>
      </c>
      <c r="D60">
        <f>housing!C146</f>
        <v>-3.3980179128677825E-2</v>
      </c>
      <c r="E60">
        <v>1</v>
      </c>
      <c r="F60">
        <f t="shared" ca="1" si="7"/>
        <v>-0.34263025349881576</v>
      </c>
      <c r="H60">
        <f t="shared" si="8"/>
        <v>202301</v>
      </c>
      <c r="I60">
        <f ca="1">IF(I$34&gt;0,likeqiang!E146,likeqiang!D146)</f>
        <v>14.932240695178459</v>
      </c>
      <c r="J60">
        <f ca="1">IF(J$34&gt;0,cpi!E146,cpi!D146)</f>
        <v>2.0034412437881919</v>
      </c>
      <c r="K60">
        <f ca="1">IF(I$34&gt;0,housing!E146,housing!D146)</f>
        <v>1.8187174882162503E-2</v>
      </c>
      <c r="L60">
        <v>1</v>
      </c>
      <c r="M60">
        <f t="shared" ca="1" si="9"/>
        <v>-4.2513047751756572E-3</v>
      </c>
      <c r="O60">
        <f t="shared" si="10"/>
        <v>202301</v>
      </c>
      <c r="P60">
        <f ca="1">IF(P$34&lt;0,likeqiang!E146,likeqiang!D146)</f>
        <v>3.8437900633370337</v>
      </c>
      <c r="Q60">
        <f ca="1">IF(Q$34&lt;0,cpi!E146,cpi!D146)</f>
        <v>7.4551371211373691</v>
      </c>
      <c r="R60">
        <f ca="1">IF(R$34&lt;0,housing!E146,housing!D146)</f>
        <v>1.8187174882162503E-2</v>
      </c>
      <c r="S60">
        <v>1</v>
      </c>
      <c r="T60">
        <f t="shared" ca="1" si="11"/>
        <v>-0.68258551713069793</v>
      </c>
    </row>
    <row r="61" spans="1:20">
      <c r="A61">
        <f t="shared" si="6"/>
        <v>202302</v>
      </c>
      <c r="B61">
        <f>likeqiang!C147</f>
        <v>9.3979745163278672</v>
      </c>
      <c r="C61">
        <f>cpi!C147</f>
        <v>4.4551344699721707</v>
      </c>
      <c r="D61">
        <f>housing!C147</f>
        <v>-2.0292024605963081E-2</v>
      </c>
      <c r="E61">
        <v>1</v>
      </c>
      <c r="F61">
        <f t="shared" ca="1" si="7"/>
        <v>-0.31677733898768184</v>
      </c>
      <c r="H61">
        <f t="shared" si="8"/>
        <v>202302</v>
      </c>
      <c r="I61">
        <f ca="1">IF(I$34&gt;0,likeqiang!E147,likeqiang!D147)</f>
        <v>15.124430790860346</v>
      </c>
      <c r="J61">
        <f ca="1">IF(J$34&gt;0,cpi!E147,cpi!D147)</f>
        <v>1.642353941178111</v>
      </c>
      <c r="K61">
        <f ca="1">IF(I$34&gt;0,housing!E147,housing!D147)</f>
        <v>3.258359152371916E-2</v>
      </c>
      <c r="L61">
        <v>1</v>
      </c>
      <c r="M61">
        <f t="shared" ca="1" si="9"/>
        <v>3.2487223201495774E-2</v>
      </c>
      <c r="O61">
        <f t="shared" si="10"/>
        <v>202302</v>
      </c>
      <c r="P61">
        <f ca="1">IF(P$34&lt;0,likeqiang!E147,likeqiang!D147)</f>
        <v>3.671518241795388</v>
      </c>
      <c r="Q61">
        <f ca="1">IF(Q$34&lt;0,cpi!E147,cpi!D147)</f>
        <v>7.2679149987662299</v>
      </c>
      <c r="R61">
        <f ca="1">IF(R$34&lt;0,housing!E147,housing!D147)</f>
        <v>3.258359152371916E-2</v>
      </c>
      <c r="S61">
        <v>1</v>
      </c>
      <c r="T61">
        <f t="shared" ca="1" si="11"/>
        <v>-0.66763961728817278</v>
      </c>
    </row>
    <row r="62" spans="1:20">
      <c r="A62">
        <f t="shared" si="6"/>
        <v>202303</v>
      </c>
      <c r="B62">
        <f>likeqiang!C148</f>
        <v>9.4079336533979809</v>
      </c>
      <c r="C62">
        <f>cpi!C148</f>
        <v>4.6050984333858285</v>
      </c>
      <c r="D62">
        <f>housing!C148</f>
        <v>-9.8371510895003088E-3</v>
      </c>
      <c r="E62">
        <v>1</v>
      </c>
      <c r="F62">
        <f t="shared" ca="1" si="7"/>
        <v>-0.33096355632494412</v>
      </c>
      <c r="H62">
        <f t="shared" si="8"/>
        <v>202303</v>
      </c>
      <c r="I62">
        <f ca="1">IF(I$34&gt;0,likeqiang!E148,likeqiang!D148)</f>
        <v>15.311378440534572</v>
      </c>
      <c r="J62">
        <f ca="1">IF(J$34&gt;0,cpi!E148,cpi!D148)</f>
        <v>1.7077756020142645</v>
      </c>
      <c r="K62">
        <f ca="1">IF(I$34&gt;0,housing!E148,housing!D148)</f>
        <v>4.3742386764760957E-2</v>
      </c>
      <c r="L62">
        <v>1</v>
      </c>
      <c r="M62">
        <f t="shared" ca="1" si="9"/>
        <v>2.8883672329443499E-2</v>
      </c>
      <c r="O62">
        <f t="shared" si="10"/>
        <v>202303</v>
      </c>
      <c r="P62">
        <f ca="1">IF(P$34&lt;0,likeqiang!E148,likeqiang!D148)</f>
        <v>3.50448886626139</v>
      </c>
      <c r="Q62">
        <f ca="1">IF(Q$34&lt;0,cpi!E148,cpi!D148)</f>
        <v>7.5024212647573929</v>
      </c>
      <c r="R62">
        <f ca="1">IF(R$34&lt;0,housing!E148,housing!D148)</f>
        <v>4.3742386764760957E-2</v>
      </c>
      <c r="S62">
        <v>1</v>
      </c>
      <c r="T62">
        <f t="shared" ca="1" si="11"/>
        <v>-0.69242977114218851</v>
      </c>
    </row>
    <row r="63" spans="1:20">
      <c r="A63">
        <f t="shared" si="6"/>
        <v>202304</v>
      </c>
      <c r="B63">
        <f>likeqiang!C149</f>
        <v>9.4178927904681</v>
      </c>
      <c r="C63">
        <f>cpi!C149</f>
        <v>4.6533013630212015</v>
      </c>
      <c r="D63">
        <f>housing!C149</f>
        <v>6.5249368763924537E-3</v>
      </c>
      <c r="E63">
        <v>1</v>
      </c>
      <c r="F63">
        <f t="shared" ca="1" si="7"/>
        <v>-0.33562050032657503</v>
      </c>
      <c r="H63">
        <f t="shared" si="8"/>
        <v>202304</v>
      </c>
      <c r="I63">
        <f ca="1">IF(I$34&gt;0,likeqiang!E149,likeqiang!D149)</f>
        <v>15.493542215178007</v>
      </c>
      <c r="J63">
        <f ca="1">IF(J$34&gt;0,cpi!E149,cpi!D149)</f>
        <v>1.6736227756510003</v>
      </c>
      <c r="K63">
        <f ca="1">IF(I$34&gt;0,housing!E149,housing!D149)</f>
        <v>6.0804242790156844E-2</v>
      </c>
      <c r="L63">
        <v>1</v>
      </c>
      <c r="M63">
        <f t="shared" ca="1" si="9"/>
        <v>3.4532445187765839E-2</v>
      </c>
      <c r="O63">
        <f t="shared" si="10"/>
        <v>202304</v>
      </c>
      <c r="P63">
        <f ca="1">IF(P$34&lt;0,likeqiang!E149,likeqiang!D149)</f>
        <v>3.3422433657581934</v>
      </c>
      <c r="Q63">
        <f ca="1">IF(Q$34&lt;0,cpi!E149,cpi!D149)</f>
        <v>7.6329799503914026</v>
      </c>
      <c r="R63">
        <f ca="1">IF(R$34&lt;0,housing!E149,housing!D149)</f>
        <v>6.0804242790156844E-2</v>
      </c>
      <c r="S63">
        <v>1</v>
      </c>
      <c r="T63">
        <f t="shared" ca="1" si="11"/>
        <v>-0.70741357654609061</v>
      </c>
    </row>
    <row r="64" spans="1:20">
      <c r="A64">
        <f t="shared" si="6"/>
        <v>202305</v>
      </c>
      <c r="B64">
        <f>likeqiang!C150</f>
        <v>9.4278519275382138</v>
      </c>
      <c r="C64">
        <f>cpi!C150</f>
        <v>4.5194869877118604</v>
      </c>
      <c r="D64">
        <f>housing!C150</f>
        <v>1.9278072792522444E-2</v>
      </c>
      <c r="E64">
        <v>1</v>
      </c>
      <c r="F64">
        <f t="shared" ca="1" si="7"/>
        <v>-0.32301852190660202</v>
      </c>
      <c r="H64">
        <f t="shared" si="8"/>
        <v>202305</v>
      </c>
      <c r="I64">
        <f ca="1">IF(I$34&gt;0,likeqiang!E150,likeqiang!D150)</f>
        <v>15.671318360708462</v>
      </c>
      <c r="J64">
        <f ca="1">IF(J$34&gt;0,cpi!E150,cpi!D150)</f>
        <v>1.4594623752481399</v>
      </c>
      <c r="K64">
        <f ca="1">IF(I$34&gt;0,housing!E150,housing!D150)</f>
        <v>7.4253169352187481E-2</v>
      </c>
      <c r="L64">
        <v>1</v>
      </c>
      <c r="M64">
        <f t="shared" ca="1" si="9"/>
        <v>5.7185727038468748E-2</v>
      </c>
      <c r="O64">
        <f t="shared" si="10"/>
        <v>202305</v>
      </c>
      <c r="P64">
        <f ca="1">IF(P$34&lt;0,likeqiang!E150,likeqiang!D150)</f>
        <v>3.1843854943679668</v>
      </c>
      <c r="Q64">
        <f ca="1">IF(Q$34&lt;0,cpi!E150,cpi!D150)</f>
        <v>7.5795116001755805</v>
      </c>
      <c r="R64">
        <f ca="1">IF(R$34&lt;0,housing!E150,housing!D150)</f>
        <v>7.4253169352187481E-2</v>
      </c>
      <c r="S64">
        <v>1</v>
      </c>
      <c r="T64">
        <f t="shared" ca="1" si="11"/>
        <v>-0.70488392591564331</v>
      </c>
    </row>
    <row r="65" spans="1:20">
      <c r="A65">
        <f t="shared" si="6"/>
        <v>202306</v>
      </c>
      <c r="B65">
        <f>likeqiang!C151</f>
        <v>9.4378110646083346</v>
      </c>
      <c r="C65">
        <f>cpi!C151</f>
        <v>4.4667939035090596</v>
      </c>
      <c r="D65">
        <f>housing!C151</f>
        <v>2.8482289095890415E-2</v>
      </c>
      <c r="E65">
        <v>1</v>
      </c>
      <c r="F65">
        <f t="shared" ca="1" si="7"/>
        <v>-0.31803056424197956</v>
      </c>
      <c r="H65">
        <f t="shared" si="8"/>
        <v>202306</v>
      </c>
      <c r="I65">
        <f ca="1">IF(I$34&gt;0,likeqiang!E151,likeqiang!D151)</f>
        <v>15.845052028672029</v>
      </c>
      <c r="J65">
        <f ca="1">IF(J$34&gt;0,cpi!E151,cpi!D151)</f>
        <v>1.3282783842030184</v>
      </c>
      <c r="K65">
        <f ca="1">IF(I$34&gt;0,housing!E151,housing!D151)</f>
        <v>8.4149365449056476E-2</v>
      </c>
      <c r="L65">
        <v>1</v>
      </c>
      <c r="M65">
        <f t="shared" ca="1" si="9"/>
        <v>7.1990261129383504E-2</v>
      </c>
      <c r="O65">
        <f t="shared" si="10"/>
        <v>202306</v>
      </c>
      <c r="P65">
        <f ca="1">IF(P$34&lt;0,likeqiang!E151,likeqiang!D151)</f>
        <v>3.0305701005446393</v>
      </c>
      <c r="Q65">
        <f ca="1">IF(Q$34&lt;0,cpi!E151,cpi!D151)</f>
        <v>7.6053094228151004</v>
      </c>
      <c r="R65">
        <f ca="1">IF(R$34&lt;0,housing!E151,housing!D151)</f>
        <v>8.4149365449056476E-2</v>
      </c>
      <c r="S65">
        <v>1</v>
      </c>
      <c r="T65">
        <f t="shared" ca="1" si="11"/>
        <v>-0.70973345388548326</v>
      </c>
    </row>
    <row r="66" spans="1:20">
      <c r="A66">
        <f t="shared" si="6"/>
        <v>202307</v>
      </c>
      <c r="B66">
        <f>likeqiang!C152</f>
        <v>9.4477702016784466</v>
      </c>
      <c r="C66">
        <f>cpi!C152</f>
        <v>4.4745703051528851</v>
      </c>
      <c r="D66">
        <f>housing!C152</f>
        <v>3.7559026240013345E-2</v>
      </c>
      <c r="E66">
        <v>1</v>
      </c>
      <c r="F66">
        <f t="shared" ca="1" si="7"/>
        <v>-0.31875629685885526</v>
      </c>
      <c r="H66">
        <f t="shared" si="8"/>
        <v>202307</v>
      </c>
      <c r="I66">
        <f ca="1">IF(I$34&gt;0,likeqiang!E152,likeqiang!D152)</f>
        <v>16.015046033155524</v>
      </c>
      <c r="J66">
        <f ca="1">IF(J$34&gt;0,cpi!E152,cpi!D152)</f>
        <v>1.2592828789124271</v>
      </c>
      <c r="K66">
        <f ca="1">IF(I$34&gt;0,housing!E152,housing!D152)</f>
        <v>9.3914429118652804E-2</v>
      </c>
      <c r="L66">
        <v>1</v>
      </c>
      <c r="M66">
        <f t="shared" ca="1" si="9"/>
        <v>8.0863693901877629E-2</v>
      </c>
      <c r="O66">
        <f t="shared" si="10"/>
        <v>202307</v>
      </c>
      <c r="P66">
        <f ca="1">IF(P$34&lt;0,likeqiang!E152,likeqiang!D152)</f>
        <v>2.8804943702013688</v>
      </c>
      <c r="Q66">
        <f ca="1">IF(Q$34&lt;0,cpi!E152,cpi!D152)</f>
        <v>7.6898577313933432</v>
      </c>
      <c r="R66">
        <f ca="1">IF(R$34&lt;0,housing!E152,housing!D152)</f>
        <v>9.3914429118652804E-2</v>
      </c>
      <c r="S66">
        <v>1</v>
      </c>
      <c r="T66">
        <f t="shared" ca="1" si="11"/>
        <v>-0.72007915071092166</v>
      </c>
    </row>
    <row r="67" spans="1:20">
      <c r="A67">
        <f t="shared" si="6"/>
        <v>202308</v>
      </c>
      <c r="B67">
        <f>likeqiang!C153</f>
        <v>9.4577293387485675</v>
      </c>
      <c r="C67">
        <f>cpi!C153</f>
        <v>4.1759257468936317</v>
      </c>
      <c r="D67">
        <f>housing!C153</f>
        <v>4.3894527395978239E-2</v>
      </c>
      <c r="E67">
        <v>1</v>
      </c>
      <c r="F67">
        <f t="shared" ca="1" si="7"/>
        <v>-0.29047750000783651</v>
      </c>
      <c r="H67">
        <f t="shared" si="8"/>
        <v>202308</v>
      </c>
      <c r="I67">
        <f ca="1">IF(I$34&gt;0,likeqiang!E153,likeqiang!D153)</f>
        <v>16.181567768832469</v>
      </c>
      <c r="J67">
        <f ca="1">IF(J$34&gt;0,cpi!E153,cpi!D153)</f>
        <v>0.88546484068106457</v>
      </c>
      <c r="K67">
        <f ca="1">IF(I$34&gt;0,housing!E153,housing!D153)</f>
        <v>0.10093475278734308</v>
      </c>
      <c r="L67">
        <v>1</v>
      </c>
      <c r="M67">
        <f t="shared" ca="1" si="9"/>
        <v>0.11853957105678885</v>
      </c>
      <c r="O67">
        <f t="shared" si="10"/>
        <v>202308</v>
      </c>
      <c r="P67">
        <f ca="1">IF(P$34&lt;0,likeqiang!E153,likeqiang!D153)</f>
        <v>2.733890908664665</v>
      </c>
      <c r="Q67">
        <f ca="1">IF(Q$34&lt;0,cpi!E153,cpi!D153)</f>
        <v>7.4663866531061984</v>
      </c>
      <c r="R67">
        <f ca="1">IF(R$34&lt;0,housing!E153,housing!D153)</f>
        <v>0.10093475278734308</v>
      </c>
      <c r="S67">
        <v>1</v>
      </c>
      <c r="T67">
        <f t="shared" ca="1" si="11"/>
        <v>-0.70121812710398335</v>
      </c>
    </row>
    <row r="68" spans="1:20">
      <c r="A68">
        <f t="shared" si="6"/>
        <v>202309</v>
      </c>
      <c r="B68">
        <f>likeqiang!C154</f>
        <v>9.4676884758186812</v>
      </c>
      <c r="C68">
        <f>cpi!C154</f>
        <v>4.1556966164468525</v>
      </c>
      <c r="D68">
        <f>housing!C154</f>
        <v>4.9094478481823162E-2</v>
      </c>
      <c r="E68">
        <v>1</v>
      </c>
      <c r="F68">
        <f t="shared" ca="1" si="7"/>
        <v>-0.28849755953508976</v>
      </c>
      <c r="H68">
        <f t="shared" si="8"/>
        <v>202309</v>
      </c>
      <c r="I68">
        <f ca="1">IF(I$34&gt;0,likeqiang!E154,likeqiang!D154)</f>
        <v>16.344854741036851</v>
      </c>
      <c r="J68">
        <f ca="1">IF(J$34&gt;0,cpi!E154,cpi!D154)</f>
        <v>0.79155325861729597</v>
      </c>
      <c r="K68">
        <f ca="1">IF(I$34&gt;0,housing!E154,housing!D154)</f>
        <v>0.10681616388861465</v>
      </c>
      <c r="L68">
        <v>1</v>
      </c>
      <c r="M68">
        <f t="shared" ca="1" si="9"/>
        <v>0.12972814809859606</v>
      </c>
      <c r="O68">
        <f t="shared" si="10"/>
        <v>202309</v>
      </c>
      <c r="P68">
        <f ca="1">IF(P$34&lt;0,likeqiang!E154,likeqiang!D154)</f>
        <v>2.5905222106005112</v>
      </c>
      <c r="Q68">
        <f ca="1">IF(Q$34&lt;0,cpi!E154,cpi!D154)</f>
        <v>7.519839974276409</v>
      </c>
      <c r="R68">
        <f ca="1">IF(R$34&lt;0,housing!E154,housing!D154)</f>
        <v>0.10681616388861465</v>
      </c>
      <c r="S68">
        <v>1</v>
      </c>
      <c r="T68">
        <f t="shared" ca="1" si="11"/>
        <v>-0.70846741453758177</v>
      </c>
    </row>
    <row r="69" spans="1:20">
      <c r="A69">
        <f t="shared" si="6"/>
        <v>202310</v>
      </c>
      <c r="B69">
        <f>likeqiang!C155</f>
        <v>9.4776476128888021</v>
      </c>
      <c r="C69">
        <f>cpi!C155</f>
        <v>4.3744020541462678</v>
      </c>
      <c r="D69">
        <f>housing!C155</f>
        <v>5.3316928581144347E-2</v>
      </c>
      <c r="E69">
        <v>1</v>
      </c>
      <c r="F69">
        <f t="shared" ca="1" si="7"/>
        <v>-0.30908710600940681</v>
      </c>
      <c r="H69">
        <f t="shared" si="8"/>
        <v>202310</v>
      </c>
      <c r="I69">
        <f ca="1">IF(I$34&gt;0,likeqiang!E155,likeqiang!D155)</f>
        <v>16.505119033664293</v>
      </c>
      <c r="J69">
        <f ca="1">IF(J$34&gt;0,cpi!E155,cpi!D155)</f>
        <v>0.93797112298082252</v>
      </c>
      <c r="K69">
        <f ca="1">IF(I$34&gt;0,housing!E155,housing!D155)</f>
        <v>0.11171684581877447</v>
      </c>
      <c r="L69">
        <v>1</v>
      </c>
      <c r="M69">
        <f t="shared" ca="1" si="9"/>
        <v>0.11817099892130807</v>
      </c>
      <c r="O69">
        <f t="shared" si="10"/>
        <v>202310</v>
      </c>
      <c r="P69">
        <f ca="1">IF(P$34&lt;0,likeqiang!E155,likeqiang!D155)</f>
        <v>2.4501761921133127</v>
      </c>
      <c r="Q69">
        <f ca="1">IF(Q$34&lt;0,cpi!E155,cpi!D155)</f>
        <v>7.8108329853117127</v>
      </c>
      <c r="R69">
        <f ca="1">IF(R$34&lt;0,housing!E155,housing!D155)</f>
        <v>0.11171684581877447</v>
      </c>
      <c r="S69">
        <v>1</v>
      </c>
      <c r="T69">
        <f t="shared" ca="1" si="11"/>
        <v>-0.7381098521017696</v>
      </c>
    </row>
    <row r="70" spans="1:20">
      <c r="A70">
        <f t="shared" si="6"/>
        <v>202311</v>
      </c>
      <c r="B70">
        <f>likeqiang!C156</f>
        <v>9.4876067499589141</v>
      </c>
      <c r="C70">
        <f>cpi!C156</f>
        <v>4.3536144507840993</v>
      </c>
      <c r="D70">
        <f>housing!C156</f>
        <v>5.2239376018190661E-2</v>
      </c>
      <c r="E70">
        <v>1</v>
      </c>
      <c r="F70">
        <f t="shared" ca="1" si="7"/>
        <v>-0.30695953620510807</v>
      </c>
      <c r="H70">
        <f t="shared" si="8"/>
        <v>202311</v>
      </c>
      <c r="I70">
        <f ca="1">IF(I$34&gt;0,likeqiang!E156,likeqiang!D156)</f>
        <v>16.662550954015543</v>
      </c>
      <c r="J70">
        <f ca="1">IF(J$34&gt;0,cpi!E156,cpi!D156)</f>
        <v>0.84620434439177528</v>
      </c>
      <c r="K70">
        <f ca="1">IF(I$34&gt;0,housing!E156,housing!D156)</f>
        <v>0.11131442450248397</v>
      </c>
      <c r="L70">
        <v>1</v>
      </c>
      <c r="M70">
        <f t="shared" ca="1" si="9"/>
        <v>0.1291656971224816</v>
      </c>
      <c r="O70">
        <f t="shared" si="10"/>
        <v>202311</v>
      </c>
      <c r="P70">
        <f ca="1">IF(P$34&lt;0,likeqiang!E156,likeqiang!D156)</f>
        <v>2.3126625459022829</v>
      </c>
      <c r="Q70">
        <f ca="1">IF(Q$34&lt;0,cpi!E156,cpi!D156)</f>
        <v>7.8610245571764228</v>
      </c>
      <c r="R70">
        <f ca="1">IF(R$34&lt;0,housing!E156,housing!D156)</f>
        <v>0.11131442450248397</v>
      </c>
      <c r="S70">
        <v>1</v>
      </c>
      <c r="T70">
        <f t="shared" ca="1" si="11"/>
        <v>-0.74486981079838221</v>
      </c>
    </row>
    <row r="71" spans="1:20">
      <c r="A71">
        <f t="shared" si="6"/>
        <v>202312</v>
      </c>
      <c r="B71">
        <f>likeqiang!C157</f>
        <v>9.4975658870290349</v>
      </c>
      <c r="C71">
        <f>cpi!C157</f>
        <v>4.6501654185309889</v>
      </c>
      <c r="D71">
        <f>housing!C157</f>
        <v>5.159895336265239E-2</v>
      </c>
      <c r="E71">
        <v>1</v>
      </c>
      <c r="F71">
        <f t="shared" ca="1" si="7"/>
        <v>-0.33483362477406292</v>
      </c>
      <c r="H71">
        <f t="shared" si="8"/>
        <v>202312</v>
      </c>
      <c r="I71">
        <f ca="1">IF(I$34&gt;0,likeqiang!E157,likeqiang!D157)</f>
        <v>16.817322032581416</v>
      </c>
      <c r="J71">
        <f ca="1">IF(J$34&gt;0,cpi!E157,cpi!D157)</f>
        <v>1.0730064197625424</v>
      </c>
      <c r="K71">
        <f ca="1">IF(I$34&gt;0,housing!E157,housing!D157)</f>
        <v>0.11134615384618005</v>
      </c>
      <c r="L71">
        <v>1</v>
      </c>
      <c r="M71">
        <f t="shared" ca="1" si="9"/>
        <v>0.11000337177935858</v>
      </c>
      <c r="O71">
        <f t="shared" si="10"/>
        <v>202312</v>
      </c>
      <c r="P71">
        <f ca="1">IF(P$34&lt;0,likeqiang!E157,likeqiang!D157)</f>
        <v>2.1778097414766542</v>
      </c>
      <c r="Q71">
        <f ca="1">IF(Q$34&lt;0,cpi!E157,cpi!D157)</f>
        <v>8.2273244172994353</v>
      </c>
      <c r="R71">
        <f ca="1">IF(R$34&lt;0,housing!E157,housing!D157)</f>
        <v>0.11134615384618005</v>
      </c>
      <c r="S71">
        <v>1</v>
      </c>
      <c r="T71">
        <f t="shared" ca="1" si="11"/>
        <v>-0.78147597267477242</v>
      </c>
    </row>
    <row r="72" spans="1:20">
      <c r="A72">
        <f t="shared" si="6"/>
        <v>202401</v>
      </c>
      <c r="B72">
        <f>likeqiang!C158</f>
        <v>9.5075250240991487</v>
      </c>
      <c r="C72">
        <f>cpi!C158</f>
        <v>4.3867192691446597</v>
      </c>
      <c r="D72">
        <f>housing!C158</f>
        <v>4.2957896677621732E-2</v>
      </c>
      <c r="E72">
        <v>1</v>
      </c>
      <c r="F72">
        <f t="shared" ca="1" si="7"/>
        <v>-0.30965553549658059</v>
      </c>
      <c r="H72">
        <f t="shared" si="8"/>
        <v>202401</v>
      </c>
      <c r="I72">
        <f ca="1">IF(I$34&gt;0,likeqiang!E158,likeqiang!D158)</f>
        <v>16.969587511995012</v>
      </c>
      <c r="J72">
        <f ca="1">IF(J$34&gt;0,cpi!E158,cpi!D158)</f>
        <v>0.74079582635834162</v>
      </c>
      <c r="K72">
        <f ca="1">IF(I$34&gt;0,housing!E158,housing!D158)</f>
        <v>0.10337438539712071</v>
      </c>
      <c r="L72">
        <v>1</v>
      </c>
      <c r="M72">
        <f t="shared" ca="1" si="9"/>
        <v>0.14376337637896813</v>
      </c>
      <c r="O72">
        <f t="shared" si="10"/>
        <v>202401</v>
      </c>
      <c r="P72">
        <f ca="1">IF(P$34&lt;0,likeqiang!E158,likeqiang!D158)</f>
        <v>2.0454625362032859</v>
      </c>
      <c r="Q72">
        <f ca="1">IF(Q$34&lt;0,cpi!E158,cpi!D158)</f>
        <v>8.0326427119309773</v>
      </c>
      <c r="R72">
        <f ca="1">IF(R$34&lt;0,housing!E158,housing!D158)</f>
        <v>0.10337438539712071</v>
      </c>
      <c r="S72">
        <v>1</v>
      </c>
      <c r="T72">
        <f t="shared" ca="1" si="11"/>
        <v>-0.76490002226811482</v>
      </c>
    </row>
    <row r="73" spans="1:20">
      <c r="A73">
        <f t="shared" si="6"/>
        <v>202402</v>
      </c>
      <c r="B73">
        <f>likeqiang!C159</f>
        <v>9.5174841611692678</v>
      </c>
      <c r="C73">
        <f>cpi!C159</f>
        <v>4.6779443123532998</v>
      </c>
      <c r="D73">
        <f>housing!C159</f>
        <v>8.7742148631432745E-3</v>
      </c>
      <c r="E73">
        <v>1</v>
      </c>
      <c r="F73">
        <f t="shared" ca="1" si="7"/>
        <v>-0.33651943415093727</v>
      </c>
      <c r="H73">
        <f t="shared" si="8"/>
        <v>202402</v>
      </c>
      <c r="I73">
        <f ca="1">IF(I$34&gt;0,likeqiang!E159,likeqiang!D159)</f>
        <v>17.119488427573387</v>
      </c>
      <c r="J73">
        <f ca="1">IF(J$34&gt;0,cpi!E159,cpi!D159)</f>
        <v>0.96452957671608619</v>
      </c>
      <c r="K73">
        <f ca="1">IF(I$34&gt;0,housing!E159,housing!D159)</f>
        <v>7.7293286153394952E-2</v>
      </c>
      <c r="L73">
        <v>1</v>
      </c>
      <c r="M73">
        <f t="shared" ca="1" si="9"/>
        <v>0.12521398309841947</v>
      </c>
      <c r="O73">
        <f t="shared" si="10"/>
        <v>202402</v>
      </c>
      <c r="P73">
        <f ca="1">IF(P$34&lt;0,likeqiang!E159,likeqiang!D159)</f>
        <v>1.9154798947651486</v>
      </c>
      <c r="Q73">
        <f ca="1">IF(Q$34&lt;0,cpi!E159,cpi!D159)</f>
        <v>8.3913590479905125</v>
      </c>
      <c r="R73">
        <f ca="1">IF(R$34&lt;0,housing!E159,housing!D159)</f>
        <v>7.7293286153394952E-2</v>
      </c>
      <c r="S73">
        <v>1</v>
      </c>
      <c r="T73">
        <f t="shared" ca="1" si="11"/>
        <v>-0.80032325799119142</v>
      </c>
    </row>
    <row r="74" spans="1:20">
      <c r="A74">
        <f t="shared" si="6"/>
        <v>202403</v>
      </c>
      <c r="B74">
        <f>likeqiang!C160</f>
        <v>9.5274432982393815</v>
      </c>
      <c r="C74">
        <f>cpi!C160</f>
        <v>4.532068163500246</v>
      </c>
      <c r="D74">
        <f>housing!C160</f>
        <v>8.2559369222688361E-3</v>
      </c>
      <c r="E74">
        <v>1</v>
      </c>
      <c r="F74">
        <f t="shared" ca="1" si="7"/>
        <v>-0.32257686097834004</v>
      </c>
      <c r="H74">
        <f t="shared" si="8"/>
        <v>202403</v>
      </c>
      <c r="I74">
        <f ca="1">IF(I$34&gt;0,likeqiang!E160,likeqiang!D160)</f>
        <v>17.267153358455573</v>
      </c>
      <c r="J74">
        <f ca="1">IF(J$34&gt;0,cpi!E160,cpi!D160)</f>
        <v>0.75219807196490196</v>
      </c>
      <c r="K74">
        <f ca="1">IF(I$34&gt;0,housing!E160,housing!D160)</f>
        <v>7.7367500025170288E-2</v>
      </c>
      <c r="L74">
        <v>1</v>
      </c>
      <c r="M74">
        <f t="shared" ca="1" si="9"/>
        <v>0.1474537322799136</v>
      </c>
      <c r="O74">
        <f t="shared" si="10"/>
        <v>202403</v>
      </c>
      <c r="P74">
        <f ca="1">IF(P$34&lt;0,likeqiang!E160,likeqiang!D160)</f>
        <v>1.7877332380231907</v>
      </c>
      <c r="Q74">
        <f ca="1">IF(Q$34&lt;0,cpi!E160,cpi!D160)</f>
        <v>8.3119382550355905</v>
      </c>
      <c r="R74">
        <f ca="1">IF(R$34&lt;0,housing!E160,housing!D160)</f>
        <v>7.7367500025170288E-2</v>
      </c>
      <c r="S74">
        <v>1</v>
      </c>
      <c r="T74">
        <f t="shared" ca="1" si="11"/>
        <v>-0.79469576385698171</v>
      </c>
    </row>
    <row r="75" spans="1:20">
      <c r="A75">
        <f t="shared" si="6"/>
        <v>202404</v>
      </c>
      <c r="B75">
        <f>likeqiang!C161</f>
        <v>9.5374024353095024</v>
      </c>
      <c r="C75">
        <f>cpi!C161</f>
        <v>4.8345360733104776</v>
      </c>
      <c r="D75">
        <f>housing!C161</f>
        <v>-3.3728833058482267E-2</v>
      </c>
      <c r="E75">
        <v>1</v>
      </c>
      <c r="F75">
        <f t="shared" ca="1" si="7"/>
        <v>-0.35038558211317899</v>
      </c>
      <c r="H75">
        <f t="shared" si="8"/>
        <v>202404</v>
      </c>
      <c r="I75">
        <f ca="1">IF(I$34&gt;0,likeqiang!E161,likeqiang!D161)</f>
        <v>17.412699910896485</v>
      </c>
      <c r="J75">
        <f ca="1">IF(J$34&gt;0,cpi!E161,cpi!D161)</f>
        <v>0.989192639759918</v>
      </c>
      <c r="K75">
        <f ca="1">IF(I$34&gt;0,housing!E161,housing!D161)</f>
        <v>3.5974226613744768E-2</v>
      </c>
      <c r="L75">
        <v>1</v>
      </c>
      <c r="M75">
        <f t="shared" ca="1" si="9"/>
        <v>0.12781823453163521</v>
      </c>
      <c r="O75">
        <f t="shared" si="10"/>
        <v>202404</v>
      </c>
      <c r="P75">
        <f ca="1">IF(P$34&lt;0,likeqiang!E161,likeqiang!D161)</f>
        <v>1.6621049597225213</v>
      </c>
      <c r="Q75">
        <f ca="1">IF(Q$34&lt;0,cpi!E161,cpi!D161)</f>
        <v>8.6798795068610382</v>
      </c>
      <c r="R75">
        <f ca="1">IF(R$34&lt;0,housing!E161,housing!D161)</f>
        <v>3.5974226613744768E-2</v>
      </c>
      <c r="S75">
        <v>1</v>
      </c>
      <c r="T75">
        <f t="shared" ca="1" si="11"/>
        <v>-0.83069558133510057</v>
      </c>
    </row>
    <row r="76" spans="1:20">
      <c r="A76">
        <f t="shared" si="6"/>
        <v>202405</v>
      </c>
      <c r="B76">
        <f>likeqiang!C162</f>
        <v>9.5473615723796144</v>
      </c>
      <c r="C76">
        <f>cpi!C162</f>
        <v>4.8764530394895571</v>
      </c>
      <c r="D76">
        <f>housing!C162</f>
        <v>-3.4184858293443969E-2</v>
      </c>
      <c r="E76">
        <v>1</v>
      </c>
      <c r="F76">
        <f t="shared" ca="1" si="7"/>
        <v>-0.35419428037457951</v>
      </c>
      <c r="H76">
        <f t="shared" si="8"/>
        <v>202405</v>
      </c>
      <c r="I76">
        <f ca="1">IF(I$34&gt;0,likeqiang!E162,likeqiang!D162)</f>
        <v>17.556235982127824</v>
      </c>
      <c r="J76">
        <f ca="1">IF(J$34&gt;0,cpi!E162,cpi!D162)</f>
        <v>0.96656873439398128</v>
      </c>
      <c r="K76">
        <f ca="1">IF(I$34&gt;0,housing!E162,housing!D162)</f>
        <v>3.6108741622546313E-2</v>
      </c>
      <c r="L76">
        <v>1</v>
      </c>
      <c r="M76">
        <f t="shared" ca="1" si="9"/>
        <v>0.13206507576305399</v>
      </c>
      <c r="O76">
        <f t="shared" si="10"/>
        <v>202405</v>
      </c>
      <c r="P76">
        <f ca="1">IF(P$34&lt;0,likeqiang!E162,likeqiang!D162)</f>
        <v>1.5384871626314052</v>
      </c>
      <c r="Q76">
        <f ca="1">IF(Q$34&lt;0,cpi!E162,cpi!D162)</f>
        <v>8.7863373445851334</v>
      </c>
      <c r="R76">
        <f ca="1">IF(R$34&lt;0,housing!E162,housing!D162)</f>
        <v>3.6108741622546313E-2</v>
      </c>
      <c r="S76">
        <v>1</v>
      </c>
      <c r="T76">
        <f t="shared" ca="1" si="11"/>
        <v>-0.84257766314922722</v>
      </c>
    </row>
    <row r="77" spans="1:20">
      <c r="A77">
        <f t="shared" si="6"/>
        <v>202406</v>
      </c>
      <c r="B77">
        <f>likeqiang!C163</f>
        <v>9.5573207094497352</v>
      </c>
      <c r="C77">
        <f>cpi!C163</f>
        <v>4.7884391453478923</v>
      </c>
      <c r="D77">
        <f>housing!C163</f>
        <v>-3.4619760563969565E-2</v>
      </c>
      <c r="E77">
        <v>1</v>
      </c>
      <c r="F77">
        <f t="shared" ca="1" si="7"/>
        <v>-0.34572214589940303</v>
      </c>
      <c r="H77">
        <f t="shared" si="8"/>
        <v>202406</v>
      </c>
      <c r="I77">
        <f ca="1">IF(I$34&gt;0,likeqiang!E163,likeqiang!D163)</f>
        <v>17.697860843186511</v>
      </c>
      <c r="J77">
        <f ca="1">IF(J$34&gt;0,cpi!E163,cpi!D163)</f>
        <v>0.81490079497118195</v>
      </c>
      <c r="K77">
        <f ca="1">IF(I$34&gt;0,housing!E163,housing!D163)</f>
        <v>3.6263460851282847E-2</v>
      </c>
      <c r="L77">
        <v>1</v>
      </c>
      <c r="M77">
        <f t="shared" ca="1" si="9"/>
        <v>0.1484808391973953</v>
      </c>
      <c r="O77">
        <f t="shared" si="10"/>
        <v>202406</v>
      </c>
      <c r="P77">
        <f ca="1">IF(P$34&lt;0,likeqiang!E163,likeqiang!D163)</f>
        <v>1.4167805757129592</v>
      </c>
      <c r="Q77">
        <f ca="1">IF(Q$34&lt;0,cpi!E163,cpi!D163)</f>
        <v>8.7619774957246026</v>
      </c>
      <c r="R77">
        <f ca="1">IF(R$34&lt;0,housing!E163,housing!D163)</f>
        <v>3.6263460851282847E-2</v>
      </c>
      <c r="S77">
        <v>1</v>
      </c>
      <c r="T77">
        <f t="shared" ca="1" si="11"/>
        <v>-0.84206697393187857</v>
      </c>
    </row>
    <row r="78" spans="1:20">
      <c r="A78">
        <f t="shared" si="6"/>
        <v>202407</v>
      </c>
      <c r="B78">
        <f>likeqiang!C164</f>
        <v>9.567279846519849</v>
      </c>
      <c r="C78">
        <f>cpi!C164</f>
        <v>4.900903120412778</v>
      </c>
      <c r="D78">
        <f>housing!C164</f>
        <v>-4.915463337028568E-2</v>
      </c>
      <c r="E78">
        <v>1</v>
      </c>
      <c r="F78">
        <f t="shared" ca="1" si="7"/>
        <v>-0.35598628789460152</v>
      </c>
      <c r="H78">
        <f t="shared" si="8"/>
        <v>202407</v>
      </c>
      <c r="I78">
        <f ca="1">IF(I$34&gt;0,likeqiang!E164,likeqiang!D164)</f>
        <v>17.837666071414869</v>
      </c>
      <c r="J78">
        <f ca="1">IF(J$34&gt;0,cpi!E164,cpi!D164)</f>
        <v>0.8645553911927335</v>
      </c>
      <c r="K78">
        <f ca="1">IF(I$34&gt;0,housing!E164,housing!D164)</f>
        <v>2.2317327104244361E-2</v>
      </c>
      <c r="L78">
        <v>1</v>
      </c>
      <c r="M78">
        <f t="shared" ca="1" si="9"/>
        <v>0.14605374653880926</v>
      </c>
      <c r="O78">
        <f t="shared" si="10"/>
        <v>202407</v>
      </c>
      <c r="P78">
        <f ca="1">IF(P$34&lt;0,likeqiang!E164,likeqiang!D164)</f>
        <v>1.2968936216248288</v>
      </c>
      <c r="Q78">
        <f ca="1">IF(Q$34&lt;0,cpi!E164,cpi!D164)</f>
        <v>8.9372508496328216</v>
      </c>
      <c r="R78">
        <f ca="1">IF(R$34&lt;0,housing!E164,housing!D164)</f>
        <v>2.2317327104244361E-2</v>
      </c>
      <c r="S78">
        <v>1</v>
      </c>
      <c r="T78">
        <f t="shared" ca="1" si="11"/>
        <v>-0.86018595489810346</v>
      </c>
    </row>
    <row r="79" spans="1:20">
      <c r="A79">
        <f t="shared" si="6"/>
        <v>202408</v>
      </c>
      <c r="B79">
        <f>likeqiang!C165</f>
        <v>9.5772389835899681</v>
      </c>
      <c r="C79">
        <f>cpi!C165</f>
        <v>5.9891040716813606</v>
      </c>
      <c r="D79">
        <f>housing!C165</f>
        <v>-5.216346102196219E-2</v>
      </c>
      <c r="E79">
        <v>1</v>
      </c>
      <c r="F79">
        <f t="shared" ca="1" si="7"/>
        <v>-0.45865188022438291</v>
      </c>
      <c r="H79">
        <f t="shared" si="8"/>
        <v>202408</v>
      </c>
      <c r="I79">
        <f ca="1">IF(I$34&gt;0,likeqiang!E165,likeqiang!D165)</f>
        <v>17.975736357367641</v>
      </c>
      <c r="J79">
        <f ca="1">IF(J$34&gt;0,cpi!E165,cpi!D165)</f>
        <v>1.8907525947808184</v>
      </c>
      <c r="K79">
        <f ca="1">IF(I$34&gt;0,housing!E165,housing!D165)</f>
        <v>1.9896391156599344E-2</v>
      </c>
      <c r="L79">
        <v>1</v>
      </c>
      <c r="M79">
        <f t="shared" ca="1" si="9"/>
        <v>5.1123558259790688E-2</v>
      </c>
      <c r="O79">
        <f t="shared" si="10"/>
        <v>202408</v>
      </c>
      <c r="P79">
        <f ca="1">IF(P$34&lt;0,likeqiang!E165,likeqiang!D165)</f>
        <v>1.1787416098122954</v>
      </c>
      <c r="Q79">
        <f ca="1">IF(Q$34&lt;0,cpi!E165,cpi!D165)</f>
        <v>10.087455548581904</v>
      </c>
      <c r="R79">
        <f ca="1">IF(R$34&lt;0,housing!E165,housing!D165)</f>
        <v>1.9896391156599344E-2</v>
      </c>
      <c r="S79">
        <v>1</v>
      </c>
      <c r="T79">
        <f t="shared" ca="1" si="11"/>
        <v>-0.9706047153089512</v>
      </c>
    </row>
    <row r="80" spans="1:20">
      <c r="A80">
        <f t="shared" si="6"/>
        <v>202409</v>
      </c>
      <c r="B80">
        <f>likeqiang!C166</f>
        <v>9.5871981206600818</v>
      </c>
      <c r="C80">
        <f>cpi!C166</f>
        <v>5.826413433321262</v>
      </c>
      <c r="D80">
        <f>housing!C166</f>
        <v>-5.4168868828262565E-2</v>
      </c>
      <c r="E80">
        <v>1</v>
      </c>
      <c r="F80">
        <f t="shared" ca="1" si="7"/>
        <v>-0.44309752232069172</v>
      </c>
      <c r="H80">
        <f t="shared" si="8"/>
        <v>202409</v>
      </c>
      <c r="I80">
        <f ca="1">IF(I$34&gt;0,likeqiang!E166,likeqiang!D166)</f>
        <v>18.11215020619106</v>
      </c>
      <c r="J80">
        <f ca="1">IF(J$34&gt;0,cpi!E166,cpi!D166)</f>
        <v>1.6668276156949746</v>
      </c>
      <c r="K80">
        <f ca="1">IF(I$34&gt;0,housing!E166,housing!D166)</f>
        <v>1.8478061617650574E-2</v>
      </c>
      <c r="L80">
        <v>1</v>
      </c>
      <c r="M80">
        <f t="shared" ca="1" si="9"/>
        <v>7.431625263318227E-2</v>
      </c>
      <c r="O80">
        <f t="shared" si="10"/>
        <v>202409</v>
      </c>
      <c r="P80">
        <f ca="1">IF(P$34&lt;0,likeqiang!E166,likeqiang!D166)</f>
        <v>1.0622460351291032</v>
      </c>
      <c r="Q80">
        <f ca="1">IF(Q$34&lt;0,cpi!E166,cpi!D166)</f>
        <v>9.9859992509475504</v>
      </c>
      <c r="R80">
        <f ca="1">IF(R$34&lt;0,housing!E166,housing!D166)</f>
        <v>1.8478061617650574E-2</v>
      </c>
      <c r="S80">
        <v>1</v>
      </c>
      <c r="T80">
        <f t="shared" ca="1" si="11"/>
        <v>-0.96270643332605343</v>
      </c>
    </row>
    <row r="81" spans="1:20">
      <c r="A81">
        <f t="shared" si="6"/>
        <v>202410</v>
      </c>
      <c r="B81">
        <f>likeqiang!C167</f>
        <v>9.5971572577302027</v>
      </c>
      <c r="C81">
        <f>cpi!C167</f>
        <v>5.1775071423539778</v>
      </c>
      <c r="D81">
        <f>housing!C167</f>
        <v>-6.9143498999714531E-2</v>
      </c>
      <c r="E81">
        <v>1</v>
      </c>
      <c r="F81">
        <f t="shared" ca="1" si="7"/>
        <v>-0.38138979329494993</v>
      </c>
      <c r="H81">
        <f t="shared" si="8"/>
        <v>202410</v>
      </c>
      <c r="I81">
        <f ca="1">IF(I$34&gt;0,likeqiang!E167,likeqiang!D167)</f>
        <v>18.246980549858613</v>
      </c>
      <c r="J81">
        <f ca="1">IF(J$34&gt;0,cpi!E167,cpi!D167)</f>
        <v>0.95742270358754311</v>
      </c>
      <c r="K81">
        <f ca="1">IF(I$34&gt;0,housing!E167,housing!D167)</f>
        <v>4.0897290799212505E-3</v>
      </c>
      <c r="L81">
        <v>1</v>
      </c>
      <c r="M81">
        <f t="shared" ca="1" si="9"/>
        <v>0.14356950654173306</v>
      </c>
      <c r="O81">
        <f t="shared" si="10"/>
        <v>202410</v>
      </c>
      <c r="P81">
        <f ca="1">IF(P$34&lt;0,likeqiang!E167,likeqiang!D167)</f>
        <v>0.94733396560179095</v>
      </c>
      <c r="Q81">
        <f ca="1">IF(Q$34&lt;0,cpi!E167,cpi!D167)</f>
        <v>9.3975915811204125</v>
      </c>
      <c r="R81">
        <f ca="1">IF(R$34&lt;0,housing!E167,housing!D167)</f>
        <v>4.0897290799212505E-3</v>
      </c>
      <c r="S81">
        <v>1</v>
      </c>
      <c r="T81">
        <f t="shared" ca="1" si="11"/>
        <v>-0.90856194504619681</v>
      </c>
    </row>
    <row r="82" spans="1:20">
      <c r="A82">
        <f t="shared" si="6"/>
        <v>202411</v>
      </c>
      <c r="B82">
        <f>likeqiang!C168</f>
        <v>9.6071163948003164</v>
      </c>
      <c r="C82">
        <f>cpi!C168</f>
        <v>5.1535919657969611</v>
      </c>
      <c r="D82">
        <f>housing!C168</f>
        <v>-7.4501485338530279E-2</v>
      </c>
      <c r="E82">
        <v>1</v>
      </c>
      <c r="F82">
        <f t="shared" ca="1" si="7"/>
        <v>-0.37890193331341099</v>
      </c>
      <c r="H82">
        <f t="shared" si="8"/>
        <v>202411</v>
      </c>
      <c r="I82">
        <f ca="1">IF(I$34&gt;0,likeqiang!E168,likeqiang!D168)</f>
        <v>18.380295283724411</v>
      </c>
      <c r="J82">
        <f ca="1">IF(J$34&gt;0,cpi!E168,cpi!D168)</f>
        <v>0.87371323413182278</v>
      </c>
      <c r="K82">
        <f ca="1">IF(I$34&gt;0,housing!E168,housing!D168)</f>
        <v>-6.8270852336245469E-4</v>
      </c>
      <c r="L82">
        <v>1</v>
      </c>
      <c r="M82">
        <f t="shared" ca="1" si="9"/>
        <v>0.15351404475299379</v>
      </c>
      <c r="O82">
        <f t="shared" si="10"/>
        <v>202411</v>
      </c>
      <c r="P82">
        <f ca="1">IF(P$34&lt;0,likeqiang!E168,likeqiang!D168)</f>
        <v>0.83393750587622151</v>
      </c>
      <c r="Q82">
        <f ca="1">IF(Q$34&lt;0,cpi!E168,cpi!D168)</f>
        <v>9.4334706974620985</v>
      </c>
      <c r="R82">
        <f ca="1">IF(R$34&lt;0,housing!E168,housing!D168)</f>
        <v>-6.8270852336245469E-4</v>
      </c>
      <c r="S82">
        <v>1</v>
      </c>
      <c r="T82">
        <f t="shared" ca="1" si="11"/>
        <v>-0.9135484565283728</v>
      </c>
    </row>
    <row r="83" spans="1:20">
      <c r="A83">
        <f t="shared" si="6"/>
        <v>202412</v>
      </c>
      <c r="B83">
        <f>likeqiang!C169</f>
        <v>9.6170755318704355</v>
      </c>
      <c r="C83">
        <f>cpi!C169</f>
        <v>4.94298528587594</v>
      </c>
      <c r="D83">
        <f>housing!C169</f>
        <v>-7.9701062896643027E-2</v>
      </c>
      <c r="E83">
        <v>1</v>
      </c>
      <c r="F83">
        <f t="shared" ca="1" si="7"/>
        <v>-0.35877026077897062</v>
      </c>
      <c r="H83">
        <f t="shared" si="8"/>
        <v>202412</v>
      </c>
      <c r="I83">
        <f ca="1">IF(I$34&gt;0,likeqiang!E169,likeqiang!D169)</f>
        <v>18.512157738517882</v>
      </c>
      <c r="J83">
        <f ca="1">IF(J$34&gt;0,cpi!E169,cpi!D169)</f>
        <v>0.60398728199246055</v>
      </c>
      <c r="K83">
        <f ca="1">IF(I$34&gt;0,housing!E169,housing!D169)</f>
        <v>-5.2974555309801274E-3</v>
      </c>
      <c r="L83">
        <v>1</v>
      </c>
      <c r="M83">
        <f t="shared" ca="1" si="9"/>
        <v>0.18101724973792566</v>
      </c>
      <c r="O83">
        <f t="shared" si="10"/>
        <v>202412</v>
      </c>
      <c r="P83">
        <f ca="1">IF(P$34&lt;0,likeqiang!E169,likeqiang!D169)</f>
        <v>0.72199332522298931</v>
      </c>
      <c r="Q83">
        <f ca="1">IF(Q$34&lt;0,cpi!E169,cpi!D169)</f>
        <v>9.2819832897594203</v>
      </c>
      <c r="R83">
        <f ca="1">IF(R$34&lt;0,housing!E169,housing!D169)</f>
        <v>-5.2974555309801274E-3</v>
      </c>
      <c r="S83">
        <v>1</v>
      </c>
      <c r="T83">
        <f t="shared" ca="1" si="11"/>
        <v>-0.90080598797737843</v>
      </c>
    </row>
    <row r="84" spans="1:20">
      <c r="A84">
        <f t="shared" si="6"/>
        <v>202501</v>
      </c>
      <c r="B84">
        <f>likeqiang!C170</f>
        <v>9.6270346689405493</v>
      </c>
      <c r="C84">
        <f>cpi!C170</f>
        <v>5.0771937454996952</v>
      </c>
      <c r="D84">
        <f>housing!C170</f>
        <v>-8.9710028895202326E-2</v>
      </c>
      <c r="E84">
        <v>1</v>
      </c>
      <c r="F84">
        <f t="shared" ref="F84:F92" ca="1" si="12">SUMPRODUCT(B84:E84,B$34:E$34)</f>
        <v>-0.37115808454009158</v>
      </c>
      <c r="H84">
        <f t="shared" si="8"/>
        <v>202501</v>
      </c>
      <c r="I84">
        <f ca="1">IF(I$34&gt;0,likeqiang!E170,likeqiang!D170)</f>
        <v>18.642627097021645</v>
      </c>
      <c r="J84">
        <f ca="1">IF(J$34&gt;0,cpi!E170,cpi!D170)</f>
        <v>0.67972407859596462</v>
      </c>
      <c r="K84">
        <f ca="1">IF(I$34&gt;0,housing!E170,housing!D170)</f>
        <v>-1.4722279430292862E-2</v>
      </c>
      <c r="L84">
        <v>1</v>
      </c>
      <c r="M84">
        <f t="shared" ref="M84:M92" ca="1" si="13">SUMPRODUCT(I84:L84,I$34:L$34)</f>
        <v>0.17591927332977991</v>
      </c>
      <c r="O84">
        <f t="shared" si="10"/>
        <v>202501</v>
      </c>
      <c r="P84">
        <f ca="1">IF(P$34&lt;0,likeqiang!E170,likeqiang!D170)</f>
        <v>0.61144224085945176</v>
      </c>
      <c r="Q84">
        <f ca="1">IF(Q$34&lt;0,cpi!E170,cpi!D170)</f>
        <v>9.4746634124034266</v>
      </c>
      <c r="R84">
        <f ca="1">IF(R$34&lt;0,housing!E170,housing!D170)</f>
        <v>-1.4722279430292862E-2</v>
      </c>
      <c r="S84">
        <v>1</v>
      </c>
      <c r="T84">
        <f t="shared" ref="T84:T92" ca="1" si="14">SUMPRODUCT(P84:S84,P$34:S$34)</f>
        <v>-0.92050130982184108</v>
      </c>
    </row>
    <row r="85" spans="1:20">
      <c r="A85">
        <f t="shared" si="6"/>
        <v>202502</v>
      </c>
      <c r="B85">
        <f>likeqiang!C171</f>
        <v>9.6369938060106701</v>
      </c>
      <c r="C85">
        <f>cpi!C171</f>
        <v>4.7710499502612826</v>
      </c>
      <c r="D85">
        <f>housing!C171</f>
        <v>-9.5958346016161988E-2</v>
      </c>
      <c r="E85">
        <v>1</v>
      </c>
      <c r="F85">
        <f t="shared" ca="1" si="12"/>
        <v>-0.34198033531208294</v>
      </c>
      <c r="H85">
        <f t="shared" si="8"/>
        <v>202502</v>
      </c>
      <c r="I85">
        <f ca="1">IF(I$34&gt;0,likeqiang!E171,likeqiang!D171)</f>
        <v>18.77175876315124</v>
      </c>
      <c r="J85">
        <f ca="1">IF(J$34&gt;0,cpi!E171,cpi!D171)</f>
        <v>0.31573054758715902</v>
      </c>
      <c r="K85">
        <f ca="1">IF(I$34&gt;0,housing!E171,housing!D171)</f>
        <v>-2.038711410816646E-2</v>
      </c>
      <c r="L85">
        <v>1</v>
      </c>
      <c r="M85">
        <f t="shared" ca="1" si="13"/>
        <v>0.21230842647079823</v>
      </c>
      <c r="O85">
        <f t="shared" si="10"/>
        <v>202502</v>
      </c>
      <c r="P85">
        <f ca="1">IF(P$34&lt;0,likeqiang!E171,likeqiang!D171)</f>
        <v>0.50222884887009833</v>
      </c>
      <c r="Q85">
        <f ca="1">IF(Q$34&lt;0,cpi!E171,cpi!D171)</f>
        <v>9.2263693529354072</v>
      </c>
      <c r="R85">
        <f ca="1">IF(R$34&lt;0,housing!E171,housing!D171)</f>
        <v>-2.038711410816646E-2</v>
      </c>
      <c r="S85">
        <v>1</v>
      </c>
      <c r="T85">
        <f t="shared" ca="1" si="14"/>
        <v>-0.89855259530470755</v>
      </c>
    </row>
    <row r="86" spans="1:20">
      <c r="A86">
        <f t="shared" si="6"/>
        <v>202503</v>
      </c>
      <c r="B86">
        <f>likeqiang!C172</f>
        <v>9.6469529430807821</v>
      </c>
      <c r="C86">
        <f>cpi!C172</f>
        <v>4.847066528104448</v>
      </c>
      <c r="D86">
        <f>housing!C172</f>
        <v>-0.10177920758167391</v>
      </c>
      <c r="E86">
        <v>1</v>
      </c>
      <c r="F86">
        <f t="shared" ca="1" si="12"/>
        <v>-0.34893109839617037</v>
      </c>
      <c r="H86">
        <f t="shared" si="8"/>
        <v>202503</v>
      </c>
      <c r="I86">
        <f ca="1">IF(I$34&gt;0,likeqiang!E172,likeqiang!D172)</f>
        <v>18.899604689913954</v>
      </c>
      <c r="J86">
        <f ca="1">IF(J$34&gt;0,cpi!E172,cpi!D172)</f>
        <v>0.33449521626822953</v>
      </c>
      <c r="K86">
        <f ca="1">IF(I$34&gt;0,housing!E172,housing!D172)</f>
        <v>-2.5625124991813145E-2</v>
      </c>
      <c r="L86">
        <v>1</v>
      </c>
      <c r="M86">
        <f t="shared" ca="1" si="13"/>
        <v>0.21249366532517183</v>
      </c>
      <c r="O86">
        <f t="shared" si="10"/>
        <v>202503</v>
      </c>
      <c r="P86">
        <f ca="1">IF(P$34&lt;0,likeqiang!E172,likeqiang!D172)</f>
        <v>0.39430119624761062</v>
      </c>
      <c r="Q86">
        <f ca="1">IF(Q$34&lt;0,cpi!E172,cpi!D172)</f>
        <v>9.3596378399406674</v>
      </c>
      <c r="R86">
        <f ca="1">IF(R$34&lt;0,housing!E172,housing!D172)</f>
        <v>-2.5625124991813145E-2</v>
      </c>
      <c r="S86">
        <v>1</v>
      </c>
      <c r="T86">
        <f t="shared" ca="1" si="14"/>
        <v>-0.91265697203550755</v>
      </c>
    </row>
    <row r="87" spans="1:20">
      <c r="A87">
        <f t="shared" si="6"/>
        <v>202504</v>
      </c>
      <c r="B87">
        <f>likeqiang!C173</f>
        <v>9.656912080150903</v>
      </c>
      <c r="C87">
        <f>cpi!C173</f>
        <v>4.5729118156138382</v>
      </c>
      <c r="D87">
        <f>housing!C173</f>
        <v>-0.10176434572140888</v>
      </c>
      <c r="E87">
        <v>1</v>
      </c>
      <c r="F87">
        <f t="shared" ca="1" si="12"/>
        <v>-0.3228716043538597</v>
      </c>
      <c r="H87">
        <f t="shared" si="8"/>
        <v>202504</v>
      </c>
      <c r="I87">
        <f ca="1">IF(I$34&gt;0,likeqiang!E173,likeqiang!D173)</f>
        <v>19.026213671708092</v>
      </c>
      <c r="J87">
        <f ca="1">IF(J$34&gt;0,cpi!E173,cpi!D173)</f>
        <v>3.6637695770771472E-3</v>
      </c>
      <c r="K87">
        <f ca="1">IF(I$34&gt;0,housing!E173,housing!D173)</f>
        <v>-2.5028017179541021E-2</v>
      </c>
      <c r="L87">
        <v>1</v>
      </c>
      <c r="M87">
        <f t="shared" ca="1" si="13"/>
        <v>0.24561661740807889</v>
      </c>
      <c r="O87">
        <f t="shared" si="10"/>
        <v>202504</v>
      </c>
      <c r="P87">
        <f ca="1">IF(P$34&lt;0,likeqiang!E173,likeqiang!D173)</f>
        <v>0.28761048859371385</v>
      </c>
      <c r="Q87">
        <f ca="1">IF(Q$34&lt;0,cpi!E173,cpi!D173)</f>
        <v>9.1421598616505992</v>
      </c>
      <c r="R87">
        <f ca="1">IF(R$34&lt;0,housing!E173,housing!D173)</f>
        <v>-2.5028017179541021E-2</v>
      </c>
      <c r="S87">
        <v>1</v>
      </c>
      <c r="T87">
        <f t="shared" ca="1" si="14"/>
        <v>-0.89367852946922455</v>
      </c>
    </row>
    <row r="88" spans="1:20">
      <c r="A88">
        <f t="shared" si="6"/>
        <v>202505</v>
      </c>
      <c r="B88">
        <f>likeqiang!C174</f>
        <v>9.6668712172210167</v>
      </c>
      <c r="C88">
        <f>cpi!C174</f>
        <v>4.7228757790274969</v>
      </c>
      <c r="D88">
        <f>housing!C174</f>
        <v>-0.10271265423684764</v>
      </c>
      <c r="E88">
        <v>1</v>
      </c>
      <c r="F88">
        <f t="shared" ca="1" si="12"/>
        <v>-0.33688553956009293</v>
      </c>
      <c r="H88">
        <f t="shared" si="8"/>
        <v>202505</v>
      </c>
      <c r="I88">
        <f ca="1">IF(I$34&gt;0,likeqiang!E174,likeqiang!D174)</f>
        <v>19.151631605586932</v>
      </c>
      <c r="J88">
        <f ca="1">IF(J$34&gt;0,cpi!E174,cpi!D174)</f>
        <v>9.7504852665031727E-2</v>
      </c>
      <c r="K88">
        <f ca="1">IF(I$34&gt;0,housing!E174,housing!D174)</f>
        <v>-2.5394658270332437E-2</v>
      </c>
      <c r="L88">
        <v>1</v>
      </c>
      <c r="M88">
        <f t="shared" ca="1" si="13"/>
        <v>0.23859628606796984</v>
      </c>
      <c r="O88">
        <f t="shared" si="10"/>
        <v>202505</v>
      </c>
      <c r="P88">
        <f ca="1">IF(P$34&lt;0,likeqiang!E174,likeqiang!D174)</f>
        <v>0.18211082885510166</v>
      </c>
      <c r="Q88">
        <f ca="1">IF(Q$34&lt;0,cpi!E174,cpi!D174)</f>
        <v>9.3482467053899612</v>
      </c>
      <c r="R88">
        <f ca="1">IF(R$34&lt;0,housing!E174,housing!D174)</f>
        <v>-2.5394658270332437E-2</v>
      </c>
      <c r="S88">
        <v>1</v>
      </c>
      <c r="T88">
        <f t="shared" ca="1" si="14"/>
        <v>-0.91470364449594066</v>
      </c>
    </row>
    <row r="89" spans="1:20">
      <c r="A89">
        <f t="shared" si="6"/>
        <v>202506</v>
      </c>
      <c r="B89">
        <f>likeqiang!C175</f>
        <v>9.6768303542911358</v>
      </c>
      <c r="C89">
        <f>cpi!C175</f>
        <v>4.771078708662869</v>
      </c>
      <c r="D89">
        <f>housing!C175</f>
        <v>-0.1040071946979059</v>
      </c>
      <c r="E89">
        <v>1</v>
      </c>
      <c r="F89">
        <f t="shared" ca="1" si="12"/>
        <v>-0.34127572279585361</v>
      </c>
      <c r="H89">
        <f t="shared" si="8"/>
        <v>202506</v>
      </c>
      <c r="I89">
        <f ca="1">IF(I$34&gt;0,likeqiang!E175,likeqiang!D175)</f>
        <v>19.275901725419729</v>
      </c>
      <c r="J89">
        <f ca="1">IF(J$34&gt;0,cpi!E175,cpi!D175)</f>
        <v>9.0118659028112447E-2</v>
      </c>
      <c r="K89">
        <f ca="1">IF(I$34&gt;0,housing!E175,housing!D175)</f>
        <v>-2.6108084427501427E-2</v>
      </c>
      <c r="L89">
        <v>1</v>
      </c>
      <c r="M89">
        <f t="shared" ca="1" si="13"/>
        <v>0.24113238738344084</v>
      </c>
      <c r="O89">
        <f t="shared" si="10"/>
        <v>202506</v>
      </c>
      <c r="P89">
        <f ca="1">IF(P$34&lt;0,likeqiang!E175,likeqiang!D175)</f>
        <v>7.7758983162544482E-2</v>
      </c>
      <c r="Q89">
        <f ca="1">IF(Q$34&lt;0,cpi!E175,cpi!D175)</f>
        <v>9.4520387582976255</v>
      </c>
      <c r="R89">
        <f ca="1">IF(R$34&lt;0,housing!E175,housing!D175)</f>
        <v>-2.6108084427501427E-2</v>
      </c>
      <c r="S89">
        <v>1</v>
      </c>
      <c r="T89">
        <f t="shared" ca="1" si="14"/>
        <v>-0.92603767152391792</v>
      </c>
    </row>
    <row r="90" spans="1:20">
      <c r="A90">
        <f t="shared" si="6"/>
        <v>202507</v>
      </c>
      <c r="B90">
        <f>likeqiang!C176</f>
        <v>9.6867894913612496</v>
      </c>
      <c r="C90">
        <f>cpi!C176</f>
        <v>4.6372643333535279</v>
      </c>
      <c r="D90">
        <f>housing!C176</f>
        <v>-0.10363797729534922</v>
      </c>
      <c r="E90">
        <v>1</v>
      </c>
      <c r="F90">
        <f t="shared" ca="1" si="12"/>
        <v>-0.3284866450323779</v>
      </c>
      <c r="H90">
        <f t="shared" si="8"/>
        <v>202507</v>
      </c>
      <c r="I90">
        <f ca="1">IF(I$34&gt;0,likeqiang!E176,likeqiang!D176)</f>
        <v>19.399064812306417</v>
      </c>
      <c r="J90">
        <f ca="1">IF(J$34&gt;0,cpi!E176,cpi!D176)</f>
        <v>-9.8770050696828982E-2</v>
      </c>
      <c r="K90">
        <f ca="1">IF(I$34&gt;0,housing!E176,housing!D176)</f>
        <v>-2.5158281199780752E-2</v>
      </c>
      <c r="L90">
        <v>1</v>
      </c>
      <c r="M90">
        <f t="shared" ca="1" si="13"/>
        <v>0.26078282251234253</v>
      </c>
      <c r="O90">
        <f t="shared" si="10"/>
        <v>202507</v>
      </c>
      <c r="P90">
        <f ca="1">IF(P$34&lt;0,likeqiang!E176,likeqiang!D176)</f>
        <v>-2.5485829583917763E-2</v>
      </c>
      <c r="Q90">
        <f ca="1">IF(Q$34&lt;0,cpi!E176,cpi!D176)</f>
        <v>9.373298717403884</v>
      </c>
      <c r="R90">
        <f ca="1">IF(R$34&lt;0,housing!E176,housing!D176)</f>
        <v>-2.5158281199780752E-2</v>
      </c>
      <c r="S90">
        <v>1</v>
      </c>
      <c r="T90">
        <f t="shared" ca="1" si="14"/>
        <v>-0.92012749439807484</v>
      </c>
    </row>
    <row r="91" spans="1:20">
      <c r="A91">
        <f t="shared" si="6"/>
        <v>202508</v>
      </c>
      <c r="B91">
        <f>likeqiang!C177</f>
        <v>9.6967486284313704</v>
      </c>
      <c r="C91">
        <f>cpi!C177</f>
        <v>4.5845712491507271</v>
      </c>
      <c r="D91">
        <f>housing!C177</f>
        <v>-9.9812630203357816E-2</v>
      </c>
      <c r="E91">
        <v>1</v>
      </c>
      <c r="F91">
        <f t="shared" ca="1" si="12"/>
        <v>-0.32341742206411739</v>
      </c>
      <c r="H91">
        <f t="shared" si="8"/>
        <v>202508</v>
      </c>
      <c r="I91">
        <f ca="1">IF(I$34&gt;0,likeqiang!E177,likeqiang!D177)</f>
        <v>19.521159384122697</v>
      </c>
      <c r="J91">
        <f ca="1">IF(J$34&gt;0,cpi!E177,cpi!D177)</f>
        <v>-0.20604060629270382</v>
      </c>
      <c r="K91">
        <f ca="1">IF(I$34&gt;0,housing!E177,housing!D177)</f>
        <v>-2.0752852854100876E-2</v>
      </c>
      <c r="L91">
        <v>1</v>
      </c>
      <c r="M91">
        <f t="shared" ca="1" si="13"/>
        <v>0.27265073599885142</v>
      </c>
      <c r="O91">
        <f t="shared" si="10"/>
        <v>202508</v>
      </c>
      <c r="P91">
        <f ca="1">IF(P$34&lt;0,likeqiang!E177,likeqiang!D177)</f>
        <v>-0.12766212725995807</v>
      </c>
      <c r="Q91">
        <f ca="1">IF(Q$34&lt;0,cpi!E177,cpi!D177)</f>
        <v>9.3751831045941572</v>
      </c>
      <c r="R91">
        <f ca="1">IF(R$34&lt;0,housing!E177,housing!D177)</f>
        <v>-2.0752852854100876E-2</v>
      </c>
      <c r="S91">
        <v>1</v>
      </c>
      <c r="T91">
        <f t="shared" ca="1" si="14"/>
        <v>-0.92187448997388488</v>
      </c>
    </row>
    <row r="92" spans="1:20">
      <c r="A92">
        <f t="shared" si="6"/>
        <v>202509</v>
      </c>
      <c r="B92">
        <f>likeqiang!C178</f>
        <v>9.7067077655014824</v>
      </c>
      <c r="C92">
        <f>cpi!C178</f>
        <v>4.5923476507945526</v>
      </c>
      <c r="D92">
        <f>housing!C178</f>
        <v>-9.7109686036277038E-2</v>
      </c>
      <c r="E92">
        <v>1</v>
      </c>
      <c r="F92">
        <f t="shared" ca="1" si="12"/>
        <v>-0.32404685781984044</v>
      </c>
      <c r="H92">
        <f t="shared" si="8"/>
        <v>202509</v>
      </c>
      <c r="I92">
        <f ca="1">IF(I$34&gt;0,likeqiang!E178,likeqiang!D178)</f>
        <v>19.642221866668955</v>
      </c>
      <c r="J92">
        <f ca="1">IF(J$34&gt;0,cpi!E178,cpi!D178)</f>
        <v>-0.25236177447385089</v>
      </c>
      <c r="K92">
        <f ca="1">IF(I$34&gt;0,housing!E178,housing!D178)</f>
        <v>-1.74703088040052E-2</v>
      </c>
      <c r="L92">
        <v>1</v>
      </c>
      <c r="M92">
        <f t="shared" ca="1" si="13"/>
        <v>0.27875946234937438</v>
      </c>
      <c r="O92">
        <f t="shared" si="10"/>
        <v>202509</v>
      </c>
      <c r="P92">
        <f ca="1">IF(P$34&lt;0,likeqiang!E178,likeqiang!D178)</f>
        <v>-0.22880633566598796</v>
      </c>
      <c r="Q92">
        <f ca="1">IF(Q$34&lt;0,cpi!E178,cpi!D178)</f>
        <v>9.4370570760629562</v>
      </c>
      <c r="R92">
        <f ca="1">IF(R$34&lt;0,housing!E178,housing!D178)</f>
        <v>-1.74703088040052E-2</v>
      </c>
      <c r="S92">
        <v>1</v>
      </c>
      <c r="T92">
        <f t="shared" ca="1" si="14"/>
        <v>-0.92925960131633878</v>
      </c>
    </row>
    <row r="93" spans="1:20">
      <c r="A93">
        <f t="shared" si="6"/>
        <v>202510</v>
      </c>
      <c r="B93">
        <f>likeqiang!C179</f>
        <v>9.7166669025716033</v>
      </c>
      <c r="C93">
        <f>cpi!C179</f>
        <v>4.2937030925352992</v>
      </c>
      <c r="D93">
        <f>housing!C179</f>
        <v>-9.3034293350514857E-2</v>
      </c>
      <c r="E93">
        <v>1</v>
      </c>
      <c r="F93">
        <f t="shared" ref="F93:F95" ca="1" si="15">SUMPRODUCT(B93:E93,B$34:E$34)</f>
        <v>-0.2957339146838186</v>
      </c>
      <c r="H93">
        <f t="shared" si="8"/>
        <v>202510</v>
      </c>
      <c r="I93">
        <f ca="1">IF(I$34&gt;0,likeqiang!E179,likeqiang!D179)</f>
        <v>19.762286748557784</v>
      </c>
      <c r="J93">
        <f ca="1">IF(J$34&gt;0,cpi!E179,cpi!D179)</f>
        <v>-0.60464006871825049</v>
      </c>
      <c r="K93">
        <f ca="1">IF(I$34&gt;0,housing!E179,housing!D179)</f>
        <v>-1.2815775084578221E-2</v>
      </c>
      <c r="L93">
        <v>1</v>
      </c>
      <c r="M93">
        <f t="shared" ref="M93:M95" ca="1" si="16">SUMPRODUCT(I93:L93,I$34:L$34)</f>
        <v>0.313752064666529</v>
      </c>
      <c r="O93">
        <f t="shared" si="10"/>
        <v>202510</v>
      </c>
      <c r="P93">
        <f ca="1">IF(P$34&lt;0,likeqiang!E179,likeqiang!D179)</f>
        <v>-0.3289529434145777</v>
      </c>
      <c r="Q93">
        <f ca="1">IF(Q$34&lt;0,cpi!E179,cpi!D179)</f>
        <v>9.192046253788849</v>
      </c>
      <c r="R93">
        <f ca="1">IF(R$34&lt;0,housing!E179,housing!D179)</f>
        <v>-1.2815775084578221E-2</v>
      </c>
      <c r="S93">
        <v>1</v>
      </c>
      <c r="T93">
        <f t="shared" ref="T93:T95" ca="1" si="17">SUMPRODUCT(P93:S93,P$34:S$34)</f>
        <v>-0.90764381697711283</v>
      </c>
    </row>
    <row r="94" spans="1:20">
      <c r="A94">
        <f t="shared" si="6"/>
        <v>202511</v>
      </c>
      <c r="B94">
        <f>likeqiang!C180</f>
        <v>9.726626039641717</v>
      </c>
      <c r="C94">
        <f>cpi!C180</f>
        <v>4.27347396208852</v>
      </c>
      <c r="D94">
        <f>housing!C180</f>
        <v>-8.5747652688878712E-2</v>
      </c>
      <c r="E94">
        <v>1</v>
      </c>
      <c r="F94">
        <f t="shared" ca="1" si="15"/>
        <v>-0.2937855004399707</v>
      </c>
      <c r="H94">
        <f t="shared" si="8"/>
        <v>202511</v>
      </c>
      <c r="I94">
        <f ca="1">IF(I$34&gt;0,likeqiang!E180,likeqiang!D180)</f>
        <v>19.881386721688003</v>
      </c>
      <c r="J94">
        <f ca="1">IF(J$34&gt;0,cpi!E180,cpi!D180)</f>
        <v>-0.6780543394608145</v>
      </c>
      <c r="K94">
        <f ca="1">IF(I$34&gt;0,housing!E180,housing!D180)</f>
        <v>-4.9504303710998232E-3</v>
      </c>
      <c r="L94">
        <v>1</v>
      </c>
      <c r="M94">
        <f t="shared" ca="1" si="16"/>
        <v>0.32232355583338074</v>
      </c>
      <c r="O94">
        <f t="shared" si="10"/>
        <v>202511</v>
      </c>
      <c r="P94">
        <f ca="1">IF(P$34&lt;0,likeqiang!E180,likeqiang!D180)</f>
        <v>-0.42813464240456689</v>
      </c>
      <c r="Q94">
        <f ca="1">IF(Q$34&lt;0,cpi!E180,cpi!D180)</f>
        <v>9.2250022636378546</v>
      </c>
      <c r="R94">
        <f ca="1">IF(R$34&lt;0,housing!E180,housing!D180)</f>
        <v>-4.9504303710998232E-3</v>
      </c>
      <c r="S94">
        <v>1</v>
      </c>
      <c r="T94">
        <f t="shared" ca="1" si="17"/>
        <v>-0.91233596606786982</v>
      </c>
    </row>
    <row r="95" spans="1:20">
      <c r="A95">
        <f t="shared" si="6"/>
        <v>202512</v>
      </c>
      <c r="B95">
        <f>likeqiang!C181</f>
        <v>9.7365851767118379</v>
      </c>
      <c r="C95">
        <f>cpi!C181</f>
        <v>4.4921793997879362</v>
      </c>
      <c r="D95">
        <f>housing!C181</f>
        <v>-8.0114231969271504E-2</v>
      </c>
      <c r="E95">
        <v>1</v>
      </c>
      <c r="F95">
        <f t="shared" ca="1" si="15"/>
        <v>-0.31439636421191614</v>
      </c>
      <c r="H95">
        <f t="shared" si="8"/>
        <v>202512</v>
      </c>
      <c r="I95">
        <f ca="1">IF(I$34&gt;0,likeqiang!E181,likeqiang!D181)</f>
        <v>19.999552808910188</v>
      </c>
      <c r="J95">
        <f ca="1">IF(J$34&gt;0,cpi!E181,cpi!D181)</f>
        <v>-0.51209991330026128</v>
      </c>
      <c r="K95">
        <f ca="1">IF(I$34&gt;0,housing!E181,housing!D181)</f>
        <v>1.2612786567282874E-3</v>
      </c>
      <c r="L95">
        <v>1</v>
      </c>
      <c r="M95">
        <f t="shared" ca="1" si="16"/>
        <v>0.30828100996632368</v>
      </c>
      <c r="O95">
        <f t="shared" si="10"/>
        <v>202512</v>
      </c>
      <c r="P95">
        <f ca="1">IF(P$34&lt;0,likeqiang!E181,likeqiang!D181)</f>
        <v>-0.52638245548651241</v>
      </c>
      <c r="Q95">
        <f ca="1">IF(Q$34&lt;0,cpi!E181,cpi!D181)</f>
        <v>9.4964587128761337</v>
      </c>
      <c r="R95">
        <f ca="1">IF(R$34&lt;0,housing!E181,housing!D181)</f>
        <v>1.2612786567282874E-3</v>
      </c>
      <c r="S95">
        <v>1</v>
      </c>
      <c r="T95">
        <f t="shared" ca="1" si="17"/>
        <v>-0.9395326215939872</v>
      </c>
    </row>
    <row r="97" spans="1:44">
      <c r="A97" s="84" t="s">
        <v>179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P97" s="84" t="s">
        <v>181</v>
      </c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E97" s="84" t="s">
        <v>182</v>
      </c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0.24795653812803525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0.2474572152391874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0.2474572152391874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2.5831106439925304</v>
      </c>
      <c r="E100" s="10"/>
      <c r="F100" s="10"/>
      <c r="G100" s="10"/>
      <c r="I100" t="s">
        <v>2</v>
      </c>
      <c r="J100" s="1">
        <f ca="1">1-K100</f>
        <v>0.98580930531081135</v>
      </c>
      <c r="K100" s="1">
        <f ca="1">_xlfn.NORM.S.DIST(-D100,0)</f>
        <v>1.4190694689188618E-2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2.5826113211036823</v>
      </c>
      <c r="T100" s="10"/>
      <c r="U100" s="10"/>
      <c r="V100" s="10"/>
      <c r="X100" t="s">
        <v>2</v>
      </c>
      <c r="Y100" s="1">
        <f ca="1">1-Z100</f>
        <v>0.98579099202626119</v>
      </c>
      <c r="Z100" s="1">
        <f ca="1">_xlfn.NORM.S.DIST(-S100,0)</f>
        <v>1.4209007973738844E-2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2.5826113211036823</v>
      </c>
      <c r="AI100" s="10"/>
      <c r="AJ100" s="10"/>
      <c r="AK100" s="10"/>
      <c r="AM100" t="s">
        <v>2</v>
      </c>
      <c r="AN100" s="1">
        <f ca="1">1-AO100</f>
        <v>0.98579099202626119</v>
      </c>
      <c r="AO100" s="1">
        <f ca="1">_xlfn.NORM.S.DIST(-AH100,0)</f>
        <v>1.4209007973738844E-2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-0.49318477210629302</v>
      </c>
      <c r="D101" s="10"/>
      <c r="E101" s="10">
        <f ca="1">MAX($V$28+A99,0)</f>
        <v>0.63330395293487096</v>
      </c>
      <c r="F101" s="10"/>
      <c r="G101" s="10"/>
      <c r="I101" t="s">
        <v>1</v>
      </c>
      <c r="J101" s="1">
        <f ca="1">_xlfn.NORM.S.DIST(C101,0)</f>
        <v>0.35325887180643151</v>
      </c>
      <c r="K101" s="1">
        <f ca="1">1-J101-L101</f>
        <v>0.32029014892588137</v>
      </c>
      <c r="L101" s="1">
        <f ca="1">_xlfn.NORM.S.DIST(-E101,0)</f>
        <v>0.32645097926768707</v>
      </c>
      <c r="M101" s="1">
        <v>0</v>
      </c>
      <c r="N101" s="1">
        <v>0</v>
      </c>
      <c r="Q101" t="s">
        <v>1</v>
      </c>
      <c r="R101" s="10">
        <f ca="1">MIN($T$28+P99,0)</f>
        <v>-0.49368409499514088</v>
      </c>
      <c r="S101" s="10"/>
      <c r="T101" s="10">
        <f ca="1">MAX($V$28+P99,0)</f>
        <v>0.63280463004602305</v>
      </c>
      <c r="U101" s="10"/>
      <c r="V101" s="10"/>
      <c r="X101" t="s">
        <v>1</v>
      </c>
      <c r="Y101" s="1">
        <f ca="1">_xlfn.NORM.S.DIST(R101,0)</f>
        <v>0.35317184550942993</v>
      </c>
      <c r="Z101" s="1">
        <f ca="1">1-Y101-AA101</f>
        <v>0.32027396824786286</v>
      </c>
      <c r="AA101" s="1">
        <f ca="1">_xlfn.NORM.S.DIST(-T101,0)</f>
        <v>0.32655418624270721</v>
      </c>
      <c r="AB101" s="1">
        <v>0</v>
      </c>
      <c r="AC101" s="1">
        <v>0</v>
      </c>
      <c r="AF101" t="s">
        <v>1</v>
      </c>
      <c r="AG101" s="10">
        <f ca="1">MIN($T$28+AE99,0)</f>
        <v>-0.49368409499514088</v>
      </c>
      <c r="AH101" s="10"/>
      <c r="AI101" s="10">
        <f ca="1">MAX($V$28+AE99,0)</f>
        <v>0.63280463004602305</v>
      </c>
      <c r="AJ101" s="10"/>
      <c r="AK101" s="10"/>
      <c r="AM101" t="s">
        <v>1</v>
      </c>
      <c r="AN101" s="1">
        <f ca="1">_xlfn.NORM.S.DIST(AG101,0)</f>
        <v>0.35317184550942993</v>
      </c>
      <c r="AO101" s="1">
        <f ca="1">1-AN101-AP101</f>
        <v>0.32027396824786286</v>
      </c>
      <c r="AP101" s="1">
        <f ca="1">_xlfn.NORM.S.DIST(-AI101,0)</f>
        <v>0.32655418624270721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-1.2285296747192109</v>
      </c>
      <c r="E102" s="10"/>
      <c r="F102" s="10">
        <f ca="1">MAX($CI$7+A99,0)</f>
        <v>0.24795653812803525</v>
      </c>
      <c r="G102" s="10"/>
      <c r="I102" t="s">
        <v>0</v>
      </c>
      <c r="J102" s="1">
        <v>0</v>
      </c>
      <c r="K102" s="1">
        <f ca="1">_xlfn.NORM.S.DIST(D102,0)</f>
        <v>0.18757413706560347</v>
      </c>
      <c r="L102" s="1">
        <f ca="1">1-K102-M102</f>
        <v>0.4255609680012612</v>
      </c>
      <c r="M102" s="1">
        <f ca="1">_xlfn.NORM.S.DIST(-F102,0)</f>
        <v>0.38686489493313536</v>
      </c>
      <c r="N102" s="1">
        <v>0</v>
      </c>
      <c r="Q102" t="s">
        <v>0</v>
      </c>
      <c r="R102" s="10"/>
      <c r="S102" s="10">
        <f ca="1">MIN($U$29+P99,0)</f>
        <v>-1.2290289976080588</v>
      </c>
      <c r="T102" s="10"/>
      <c r="U102" s="10">
        <f ca="1">MAX($CI$7+P99,0)</f>
        <v>0.2474572152391874</v>
      </c>
      <c r="V102" s="10"/>
      <c r="X102" t="s">
        <v>0</v>
      </c>
      <c r="Y102" s="1">
        <v>0</v>
      </c>
      <c r="Z102" s="1">
        <f ca="1">_xlfn.NORM.S.DIST(S102,0)</f>
        <v>0.18745908481846291</v>
      </c>
      <c r="AA102" s="1">
        <f ca="1">1-Z102-AB102</f>
        <v>0.42562816762865763</v>
      </c>
      <c r="AB102" s="1">
        <f ca="1">_xlfn.NORM.S.DIST(-U102,0)</f>
        <v>0.38691274755287941</v>
      </c>
      <c r="AC102" s="1">
        <v>0</v>
      </c>
      <c r="AF102" t="s">
        <v>0</v>
      </c>
      <c r="AG102" s="10"/>
      <c r="AH102" s="10">
        <f ca="1">MIN($U$29+AE99,0)</f>
        <v>-1.2290289976080588</v>
      </c>
      <c r="AI102" s="10"/>
      <c r="AJ102" s="10">
        <f ca="1">MAX($CI$7+AE99,0)</f>
        <v>0.2474572152391874</v>
      </c>
      <c r="AK102" s="10"/>
      <c r="AM102" t="s">
        <v>0</v>
      </c>
      <c r="AN102" s="1">
        <v>0</v>
      </c>
      <c r="AO102" s="1">
        <f ca="1">_xlfn.NORM.S.DIST(AH102,0)</f>
        <v>0.18745908481846291</v>
      </c>
      <c r="AP102" s="1">
        <f ca="1">1-AO102-AQ102</f>
        <v>0.42562816762865763</v>
      </c>
      <c r="AQ102" s="1">
        <f ca="1">_xlfn.NORM.S.DIST(-AJ102,0)</f>
        <v>0.38691274755287941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-2.0061381359674013</v>
      </c>
      <c r="F103" s="10"/>
      <c r="G103" s="10">
        <f ca="1">MAX($X$30+A99,0)</f>
        <v>0.2631160865036703</v>
      </c>
      <c r="I103" t="s">
        <v>42</v>
      </c>
      <c r="J103" s="1">
        <v>0</v>
      </c>
      <c r="K103" s="1">
        <v>0</v>
      </c>
      <c r="L103" s="1">
        <f ca="1">_xlfn.NORM.S.DIST(E103,0)</f>
        <v>5.3331205851520305E-2</v>
      </c>
      <c r="M103" s="1">
        <f ca="1">1-L103-N103</f>
        <v>0.56129964329399074</v>
      </c>
      <c r="N103" s="1">
        <f ca="1">_xlfn.NORM.S.DIST(-G103,0)</f>
        <v>0.38536915085448892</v>
      </c>
      <c r="Q103" t="s">
        <v>42</v>
      </c>
      <c r="R103" s="10"/>
      <c r="S103" s="10"/>
      <c r="T103" s="10">
        <f ca="1">MIN($V$30+P99,0)</f>
        <v>-2.0066374588562494</v>
      </c>
      <c r="U103" s="10"/>
      <c r="V103" s="10">
        <f ca="1">MAX($X$30+P99,0)</f>
        <v>0.26261676361482245</v>
      </c>
      <c r="X103" t="s">
        <v>42</v>
      </c>
      <c r="Y103" s="1">
        <v>0</v>
      </c>
      <c r="Z103" s="1">
        <v>0</v>
      </c>
      <c r="AA103" s="1">
        <f ca="1">_xlfn.NORM.S.DIST(T103,0)</f>
        <v>5.3277803518817536E-2</v>
      </c>
      <c r="AB103" s="1">
        <f ca="1">1-AA103-AC103</f>
        <v>0.56130246059325806</v>
      </c>
      <c r="AC103" s="1">
        <f ca="1">_xlfn.NORM.S.DIST(-V103,0)</f>
        <v>0.38541973588792444</v>
      </c>
      <c r="AF103" t="s">
        <v>42</v>
      </c>
      <c r="AG103" s="10"/>
      <c r="AH103" s="10"/>
      <c r="AI103" s="10">
        <f ca="1">MIN($V$30+AE99,0)</f>
        <v>-2.0066374588562494</v>
      </c>
      <c r="AJ103" s="10"/>
      <c r="AK103" s="10">
        <f ca="1">MAX($X$30+AE99,0)</f>
        <v>0.26261676361482245</v>
      </c>
      <c r="AM103" t="s">
        <v>42</v>
      </c>
      <c r="AN103" s="1">
        <v>0</v>
      </c>
      <c r="AO103" s="1">
        <v>0</v>
      </c>
      <c r="AP103" s="1">
        <f ca="1">_xlfn.NORM.S.DIST(AI103,0)</f>
        <v>5.3277803518817536E-2</v>
      </c>
      <c r="AQ103" s="1">
        <f ca="1">1-AP103-AR103</f>
        <v>0.56130246059325806</v>
      </c>
      <c r="AR103" s="1">
        <f ca="1">_xlfn.NORM.S.DIST(-AK103,0)</f>
        <v>0.38541973588792444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0.32936217576390098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0.3288488628786872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0.3288488628786872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2.664516281628396</v>
      </c>
      <c r="E107" s="10"/>
      <c r="F107" s="10"/>
      <c r="G107" s="10"/>
      <c r="I107" t="s">
        <v>2</v>
      </c>
      <c r="J107" s="1">
        <f ca="1">1-K107</f>
        <v>0.98853850406341659</v>
      </c>
      <c r="K107" s="1">
        <f ca="1">_xlfn.NORM.S.DIST(-D107,0)</f>
        <v>1.1461495936583358E-2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2.6640029687431825</v>
      </c>
      <c r="T107" s="10"/>
      <c r="U107" s="10"/>
      <c r="V107" s="10"/>
      <c r="X107" t="s">
        <v>2</v>
      </c>
      <c r="Y107" s="1">
        <f ca="1">1-Z107</f>
        <v>0.98852281861212565</v>
      </c>
      <c r="Z107" s="1">
        <f ca="1">_xlfn.NORM.S.DIST(-S107,0)</f>
        <v>1.1477181387874385E-2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2.6640029687431825</v>
      </c>
      <c r="AI107" s="10"/>
      <c r="AJ107" s="10"/>
      <c r="AK107" s="10"/>
      <c r="AM107" t="s">
        <v>2</v>
      </c>
      <c r="AN107" s="1">
        <f ca="1">1-AO107</f>
        <v>0.98852281861212565</v>
      </c>
      <c r="AO107" s="1">
        <f ca="1">_xlfn.NORM.S.DIST(-AH107,0)</f>
        <v>1.1477181387874385E-2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-0.4117791344704273</v>
      </c>
      <c r="D108" s="10"/>
      <c r="E108" s="10">
        <f ca="1">MAX($V$28+A106,0)</f>
        <v>0.71470959057073669</v>
      </c>
      <c r="F108" s="10"/>
      <c r="G108" s="10"/>
      <c r="I108" t="s">
        <v>1</v>
      </c>
      <c r="J108" s="1">
        <f ca="1">_xlfn.NORM.S.DIST(C108,0)</f>
        <v>0.36651363282875865</v>
      </c>
      <c r="K108" s="1">
        <f ca="1">1-J108-L108</f>
        <v>0.32446456044088334</v>
      </c>
      <c r="L108" s="1">
        <f ca="1">_xlfn.NORM.S.DIST(-E108,0)</f>
        <v>0.30902180673035806</v>
      </c>
      <c r="M108" s="1">
        <v>0</v>
      </c>
      <c r="N108" s="1">
        <v>0</v>
      </c>
      <c r="Q108" t="s">
        <v>1</v>
      </c>
      <c r="R108" s="10">
        <f ca="1">MIN($T$28+P106,0)</f>
        <v>-0.41229244735564108</v>
      </c>
      <c r="S108" s="10"/>
      <c r="T108" s="10">
        <f ca="1">MAX($V$28+P106,0)</f>
        <v>0.71419627768552285</v>
      </c>
      <c r="U108" s="10"/>
      <c r="V108" s="10"/>
      <c r="X108" t="s">
        <v>1</v>
      </c>
      <c r="Y108" s="1">
        <f ca="1">_xlfn.NORM.S.DIST(R108,0)</f>
        <v>0.3664361221901804</v>
      </c>
      <c r="Z108" s="1">
        <f ca="1">1-Y108-AA108</f>
        <v>0.32442872028819941</v>
      </c>
      <c r="AA108" s="1">
        <f ca="1">_xlfn.NORM.S.DIST(-T108,0)</f>
        <v>0.30913515752162019</v>
      </c>
      <c r="AB108" s="1">
        <v>0</v>
      </c>
      <c r="AC108" s="1">
        <v>0</v>
      </c>
      <c r="AF108" t="s">
        <v>1</v>
      </c>
      <c r="AG108" s="10">
        <f ca="1">MIN($T$28+AE106,0)</f>
        <v>-0.41229244735564108</v>
      </c>
      <c r="AH108" s="10"/>
      <c r="AI108" s="10">
        <f ca="1">MAX($V$28+AE106,0)</f>
        <v>0.71419627768552285</v>
      </c>
      <c r="AJ108" s="10"/>
      <c r="AK108" s="10"/>
      <c r="AM108" t="s">
        <v>1</v>
      </c>
      <c r="AN108" s="1">
        <f ca="1">_xlfn.NORM.S.DIST(AG108,0)</f>
        <v>0.3664361221901804</v>
      </c>
      <c r="AO108" s="1">
        <f ca="1">1-AN108-AP108</f>
        <v>0.32442872028819941</v>
      </c>
      <c r="AP108" s="1">
        <f ca="1">_xlfn.NORM.S.DIST(-AI108,0)</f>
        <v>0.30913515752162019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-1.1471240370833453</v>
      </c>
      <c r="E109" s="10"/>
      <c r="F109" s="10">
        <f ca="1">MAX($CI$7+A106,0)</f>
        <v>0.32936217576390098</v>
      </c>
      <c r="G109" s="10"/>
      <c r="I109" t="s">
        <v>0</v>
      </c>
      <c r="J109" s="1">
        <v>0</v>
      </c>
      <c r="K109" s="1">
        <f ca="1">_xlfn.NORM.S.DIST(D109,0)</f>
        <v>0.20661764663824983</v>
      </c>
      <c r="L109" s="1">
        <f ca="1">1-K109-M109</f>
        <v>0.4155022250848584</v>
      </c>
      <c r="M109" s="1">
        <f ca="1">_xlfn.NORM.S.DIST(-F109,0)</f>
        <v>0.37788012827689171</v>
      </c>
      <c r="N109" s="1">
        <v>0</v>
      </c>
      <c r="Q109" t="s">
        <v>0</v>
      </c>
      <c r="R109" s="10"/>
      <c r="S109" s="10">
        <f ca="1">MIN($U$29+P106,0)</f>
        <v>-1.147637349968559</v>
      </c>
      <c r="T109" s="10"/>
      <c r="U109" s="10">
        <f ca="1">MAX($CI$7+P106,0)</f>
        <v>0.3288488628786872</v>
      </c>
      <c r="V109" s="10"/>
      <c r="X109" t="s">
        <v>0</v>
      </c>
      <c r="Y109" s="1">
        <v>0</v>
      </c>
      <c r="Z109" s="1">
        <f ca="1">_xlfn.NORM.S.DIST(S109,0)</f>
        <v>0.20649599184394643</v>
      </c>
      <c r="AA109" s="1">
        <f ca="1">1-Z109-AB109</f>
        <v>0.41556003764598609</v>
      </c>
      <c r="AB109" s="1">
        <f ca="1">_xlfn.NORM.S.DIST(-U109,0)</f>
        <v>0.37794397051006751</v>
      </c>
      <c r="AC109" s="1">
        <v>0</v>
      </c>
      <c r="AF109" t="s">
        <v>0</v>
      </c>
      <c r="AG109" s="10"/>
      <c r="AH109" s="10">
        <f ca="1">MIN($U$29+AE106,0)</f>
        <v>-1.147637349968559</v>
      </c>
      <c r="AI109" s="10"/>
      <c r="AJ109" s="10">
        <f ca="1">MAX($CI$7+AE106,0)</f>
        <v>0.3288488628786872</v>
      </c>
      <c r="AK109" s="10"/>
      <c r="AM109" t="s">
        <v>0</v>
      </c>
      <c r="AN109" s="1">
        <v>0</v>
      </c>
      <c r="AO109" s="1">
        <f ca="1">_xlfn.NORM.S.DIST(AH109,0)</f>
        <v>0.20649599184394643</v>
      </c>
      <c r="AP109" s="1">
        <f ca="1">1-AO109-AQ109</f>
        <v>0.41556003764598609</v>
      </c>
      <c r="AQ109" s="1">
        <f ca="1">_xlfn.NORM.S.DIST(-AJ109,0)</f>
        <v>0.37794397051006751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-1.9247324983315357</v>
      </c>
      <c r="F110" s="10"/>
      <c r="G110" s="10">
        <f ca="1">MAX($X$30+A106,0)</f>
        <v>0.34452172413953602</v>
      </c>
      <c r="I110" t="s">
        <v>42</v>
      </c>
      <c r="J110" s="1">
        <v>0</v>
      </c>
      <c r="K110" s="1">
        <v>0</v>
      </c>
      <c r="L110" s="1">
        <f ca="1">_xlfn.NORM.S.DIST(E110,0)</f>
        <v>6.2584594321007686E-2</v>
      </c>
      <c r="M110" s="1">
        <f ca="1">1-L110-N110</f>
        <v>0.56146052553383363</v>
      </c>
      <c r="N110" s="1">
        <f ca="1">_xlfn.NORM.S.DIST(-G110,0)</f>
        <v>0.37595488014515865</v>
      </c>
      <c r="Q110" t="s">
        <v>42</v>
      </c>
      <c r="R110" s="10"/>
      <c r="S110" s="10"/>
      <c r="T110" s="10">
        <f ca="1">MIN($V$30+P106,0)</f>
        <v>-1.9252458112167494</v>
      </c>
      <c r="U110" s="10"/>
      <c r="V110" s="10">
        <f ca="1">MAX($X$30+P106,0)</f>
        <v>0.34400841125432224</v>
      </c>
      <c r="X110" t="s">
        <v>42</v>
      </c>
      <c r="Y110" s="1">
        <v>0</v>
      </c>
      <c r="Z110" s="1">
        <v>0</v>
      </c>
      <c r="AA110" s="1">
        <f ca="1">_xlfn.NORM.S.DIST(T110,0)</f>
        <v>6.2522783666210169E-2</v>
      </c>
      <c r="AB110" s="1">
        <f ca="1">1-AA110-AC110</f>
        <v>0.56145589319004352</v>
      </c>
      <c r="AC110" s="1">
        <f ca="1">_xlfn.NORM.S.DIST(-V110,0)</f>
        <v>0.37602132314374642</v>
      </c>
      <c r="AF110" t="s">
        <v>42</v>
      </c>
      <c r="AG110" s="10"/>
      <c r="AH110" s="10"/>
      <c r="AI110" s="10">
        <f ca="1">MIN($V$30+AE106,0)</f>
        <v>-1.9252458112167494</v>
      </c>
      <c r="AJ110" s="10"/>
      <c r="AK110" s="10">
        <f ca="1">MAX($X$30+AE106,0)</f>
        <v>0.34400841125432224</v>
      </c>
      <c r="AM110" t="s">
        <v>42</v>
      </c>
      <c r="AN110" s="1">
        <v>0</v>
      </c>
      <c r="AO110" s="1">
        <v>0</v>
      </c>
      <c r="AP110" s="1">
        <f ca="1">_xlfn.NORM.S.DIST(AI110,0)</f>
        <v>6.2522783666210169E-2</v>
      </c>
      <c r="AQ110" s="1">
        <f ca="1">1-AP110-AR110</f>
        <v>0.56145589319004352</v>
      </c>
      <c r="AR110" s="1">
        <f ca="1">_xlfn.NORM.S.DIST(-AK110,0)</f>
        <v>0.37602132314374642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0.27803917714104659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0.27751213909637307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0.27751213909637307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2.6131932830055415</v>
      </c>
      <c r="E114" s="10"/>
      <c r="F114" s="10"/>
      <c r="G114" s="10"/>
      <c r="I114" t="s">
        <v>2</v>
      </c>
      <c r="J114" s="1">
        <f ca="1">1-K114</f>
        <v>0.98687620258698405</v>
      </c>
      <c r="K114" s="1">
        <f ca="1">_xlfn.NORM.S.DIST(-D114,0)</f>
        <v>1.3123797413015956E-2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2.6126662449608684</v>
      </c>
      <c r="T114" s="10"/>
      <c r="U114" s="10"/>
      <c r="V114" s="10"/>
      <c r="X114" t="s">
        <v>2</v>
      </c>
      <c r="Y114" s="1">
        <f ca="1">1-Z114</f>
        <v>0.98685811717982064</v>
      </c>
      <c r="Z114" s="1">
        <f ca="1">_xlfn.NORM.S.DIST(-S114,0)</f>
        <v>1.3141882820179397E-2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2.6126662449608684</v>
      </c>
      <c r="AI114" s="10"/>
      <c r="AJ114" s="10"/>
      <c r="AK114" s="10"/>
      <c r="AM114" t="s">
        <v>2</v>
      </c>
      <c r="AN114" s="1">
        <f ca="1">1-AO114</f>
        <v>0.98685811717982064</v>
      </c>
      <c r="AO114" s="1">
        <f ca="1">_xlfn.NORM.S.DIST(-AH114,0)</f>
        <v>1.3141882820179397E-2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-0.46310213309328169</v>
      </c>
      <c r="D115" s="10"/>
      <c r="E115" s="10">
        <f ca="1">MAX($V$28+A113,0)</f>
        <v>0.6633865919478823</v>
      </c>
      <c r="F115" s="10"/>
      <c r="G115" s="10"/>
      <c r="I115" t="s">
        <v>1</v>
      </c>
      <c r="J115" s="1">
        <f ca="1">_xlfn.NORM.S.DIST(C115,0)</f>
        <v>0.35837680217785151</v>
      </c>
      <c r="K115" s="1">
        <f ca="1">1-J115-L115</f>
        <v>0.32147760797822611</v>
      </c>
      <c r="L115" s="1">
        <f ca="1">_xlfn.NORM.S.DIST(-E115,0)</f>
        <v>0.32014558984392238</v>
      </c>
      <c r="M115" s="1">
        <v>0</v>
      </c>
      <c r="N115" s="1">
        <v>0</v>
      </c>
      <c r="Q115" t="s">
        <v>1</v>
      </c>
      <c r="R115" s="10">
        <f ca="1">MIN($T$28+P113,0)</f>
        <v>-0.46362917113795521</v>
      </c>
      <c r="S115" s="10"/>
      <c r="T115" s="10">
        <f ca="1">MAX($V$28+P113,0)</f>
        <v>0.66285955390320872</v>
      </c>
      <c r="U115" s="10"/>
      <c r="V115" s="10"/>
      <c r="X115" t="s">
        <v>1</v>
      </c>
      <c r="Y115" s="1">
        <f ca="1">_xlfn.NORM.S.DIST(R115,0)</f>
        <v>0.35828929318911057</v>
      </c>
      <c r="Z115" s="1">
        <f ca="1">1-Y115-AA115</f>
        <v>0.32145320938232697</v>
      </c>
      <c r="AA115" s="1">
        <f ca="1">_xlfn.NORM.S.DIST(-T115,0)</f>
        <v>0.32025749742856241</v>
      </c>
      <c r="AB115" s="1">
        <v>0</v>
      </c>
      <c r="AC115" s="1">
        <v>0</v>
      </c>
      <c r="AF115" t="s">
        <v>1</v>
      </c>
      <c r="AG115" s="10">
        <f ca="1">MIN($T$28+AE113,0)</f>
        <v>-0.46362917113795521</v>
      </c>
      <c r="AH115" s="10"/>
      <c r="AI115" s="10">
        <f ca="1">MAX($V$28+AE113,0)</f>
        <v>0.66285955390320872</v>
      </c>
      <c r="AJ115" s="10"/>
      <c r="AK115" s="10"/>
      <c r="AM115" t="s">
        <v>1</v>
      </c>
      <c r="AN115" s="1">
        <f ca="1">_xlfn.NORM.S.DIST(AG115,0)</f>
        <v>0.35828929318911057</v>
      </c>
      <c r="AO115" s="1">
        <f ca="1">1-AN115-AP115</f>
        <v>0.32145320938232697</v>
      </c>
      <c r="AP115" s="1">
        <f ca="1">_xlfn.NORM.S.DIST(-AI115,0)</f>
        <v>0.32025749742856241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-1.1984470357061996</v>
      </c>
      <c r="E116" s="10"/>
      <c r="F116" s="10">
        <f ca="1">MAX($CI$7+A113,0)</f>
        <v>0.27803917714104659</v>
      </c>
      <c r="G116" s="10"/>
      <c r="I116" t="s">
        <v>0</v>
      </c>
      <c r="J116" s="1">
        <v>0</v>
      </c>
      <c r="K116" s="1">
        <f ca="1">_xlfn.NORM.S.DIST(D116,0)</f>
        <v>0.1945480345978155</v>
      </c>
      <c r="L116" s="1">
        <f ca="1">1-K116-M116</f>
        <v>0.42163574175990481</v>
      </c>
      <c r="M116" s="1">
        <f ca="1">_xlfn.NORM.S.DIST(-F116,0)</f>
        <v>0.38381622364227974</v>
      </c>
      <c r="N116" s="1">
        <v>0</v>
      </c>
      <c r="Q116" t="s">
        <v>0</v>
      </c>
      <c r="R116" s="10"/>
      <c r="S116" s="10">
        <f ca="1">MIN($U$29+P113,0)</f>
        <v>-1.1989740737508732</v>
      </c>
      <c r="T116" s="10"/>
      <c r="U116" s="10">
        <f ca="1">MAX($CI$7+P113,0)</f>
        <v>0.27751213909637307</v>
      </c>
      <c r="V116" s="10"/>
      <c r="X116" t="s">
        <v>0</v>
      </c>
      <c r="Y116" s="1">
        <v>0</v>
      </c>
      <c r="Z116" s="1">
        <f ca="1">_xlfn.NORM.S.DIST(S116,0)</f>
        <v>0.1944251645678203</v>
      </c>
      <c r="AA116" s="1">
        <f ca="1">1-Z116-AB116</f>
        <v>0.4217024176187375</v>
      </c>
      <c r="AB116" s="1">
        <f ca="1">_xlfn.NORM.S.DIST(-U116,0)</f>
        <v>0.38387241781344217</v>
      </c>
      <c r="AC116" s="1">
        <v>0</v>
      </c>
      <c r="AF116" t="s">
        <v>0</v>
      </c>
      <c r="AG116" s="10"/>
      <c r="AH116" s="10">
        <f ca="1">MIN($U$29+AE113,0)</f>
        <v>-1.1989740737508732</v>
      </c>
      <c r="AI116" s="10"/>
      <c r="AJ116" s="10">
        <f ca="1">MAX($CI$7+AE113,0)</f>
        <v>0.27751213909637307</v>
      </c>
      <c r="AK116" s="10"/>
      <c r="AM116" t="s">
        <v>0</v>
      </c>
      <c r="AN116" s="1">
        <v>0</v>
      </c>
      <c r="AO116" s="1">
        <f ca="1">_xlfn.NORM.S.DIST(AH116,0)</f>
        <v>0.1944251645678203</v>
      </c>
      <c r="AP116" s="1">
        <f ca="1">1-AO116-AQ116</f>
        <v>0.4217024176187375</v>
      </c>
      <c r="AQ116" s="1">
        <f ca="1">_xlfn.NORM.S.DIST(-AJ116,0)</f>
        <v>0.38387241781344217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-1.97605549695439</v>
      </c>
      <c r="F117" s="10"/>
      <c r="G117" s="10">
        <f ca="1">MAX($X$30+A113,0)</f>
        <v>0.29319872551668164</v>
      </c>
      <c r="I117" t="s">
        <v>42</v>
      </c>
      <c r="J117" s="1">
        <v>0</v>
      </c>
      <c r="K117" s="1">
        <v>0</v>
      </c>
      <c r="L117" s="1">
        <f ca="1">_xlfn.NORM.S.DIST(E117,0)</f>
        <v>5.6623216252964716E-2</v>
      </c>
      <c r="M117" s="1">
        <f ca="1">1-L117-N117</f>
        <v>0.56121883579800635</v>
      </c>
      <c r="N117" s="1">
        <f ca="1">_xlfn.NORM.S.DIST(-G117,0)</f>
        <v>0.38215794794902885</v>
      </c>
      <c r="Q117" t="s">
        <v>42</v>
      </c>
      <c r="R117" s="10"/>
      <c r="S117" s="10"/>
      <c r="T117" s="10">
        <f ca="1">MIN($V$30+P113,0)</f>
        <v>-1.9765825349990636</v>
      </c>
      <c r="U117" s="10"/>
      <c r="V117" s="10">
        <f ca="1">MAX($X$30+P113,0)</f>
        <v>0.29267168747200811</v>
      </c>
      <c r="X117" t="s">
        <v>42</v>
      </c>
      <c r="Y117" s="1">
        <v>0</v>
      </c>
      <c r="Z117" s="1">
        <v>0</v>
      </c>
      <c r="AA117" s="1">
        <f ca="1">_xlfn.NORM.S.DIST(T117,0)</f>
        <v>5.6564268481678559E-2</v>
      </c>
      <c r="AB117" s="1">
        <f ca="1">1-AA117-AC117</f>
        <v>0.56121877841389156</v>
      </c>
      <c r="AC117" s="1">
        <f ca="1">_xlfn.NORM.S.DIST(-V117,0)</f>
        <v>0.38221695310442999</v>
      </c>
      <c r="AF117" t="s">
        <v>42</v>
      </c>
      <c r="AG117" s="10"/>
      <c r="AH117" s="10"/>
      <c r="AI117" s="10">
        <f ca="1">MIN($V$30+AE113,0)</f>
        <v>-1.9765825349990636</v>
      </c>
      <c r="AJ117" s="10"/>
      <c r="AK117" s="10">
        <f ca="1">MAX($X$30+AE113,0)</f>
        <v>0.29267168747200811</v>
      </c>
      <c r="AM117" t="s">
        <v>42</v>
      </c>
      <c r="AN117" s="1">
        <v>0</v>
      </c>
      <c r="AO117" s="1">
        <v>0</v>
      </c>
      <c r="AP117" s="1">
        <f ca="1">_xlfn.NORM.S.DIST(AI117,0)</f>
        <v>5.6564268481678559E-2</v>
      </c>
      <c r="AQ117" s="1">
        <f ca="1">1-AP117-AR117</f>
        <v>0.56121877841389156</v>
      </c>
      <c r="AR117" s="1">
        <f ca="1">_xlfn.NORM.S.DIST(-AK117,0)</f>
        <v>0.38221695310442999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0.26366059027505567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0.26312007132330922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0.26312007132330922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2.5988146961395509</v>
      </c>
      <c r="E121" s="10"/>
      <c r="F121" s="10"/>
      <c r="G121" s="10"/>
      <c r="I121" t="s">
        <v>2</v>
      </c>
      <c r="J121" s="1">
        <f ca="1">1-K121</f>
        <v>0.98637511591020632</v>
      </c>
      <c r="K121" s="1">
        <f ca="1">_xlfn.NORM.S.DIST(-D121,0)</f>
        <v>1.3624884089793626E-2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2.5982741771878044</v>
      </c>
      <c r="T121" s="10"/>
      <c r="U121" s="10"/>
      <c r="V121" s="10"/>
      <c r="X121" t="s">
        <v>2</v>
      </c>
      <c r="Y121" s="1">
        <f ca="1">1-Z121</f>
        <v>0.98635596546289117</v>
      </c>
      <c r="Z121" s="1">
        <f ca="1">_xlfn.NORM.S.DIST(-S121,0)</f>
        <v>1.3644034537108881E-2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2.5982741771878044</v>
      </c>
      <c r="AI121" s="10"/>
      <c r="AJ121" s="10"/>
      <c r="AK121" s="10"/>
      <c r="AM121" t="s">
        <v>2</v>
      </c>
      <c r="AN121" s="1">
        <f ca="1">1-AO121</f>
        <v>0.98635596546289117</v>
      </c>
      <c r="AO121" s="1">
        <f ca="1">_xlfn.NORM.S.DIST(-AH121,0)</f>
        <v>1.3644034537108881E-2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-0.4774807199592726</v>
      </c>
      <c r="D122" s="10"/>
      <c r="E122" s="10">
        <f ca="1">MAX($V$28+A120,0)</f>
        <v>0.64900800508189138</v>
      </c>
      <c r="F122" s="10"/>
      <c r="G122" s="10"/>
      <c r="I122" t="s">
        <v>1</v>
      </c>
      <c r="J122" s="1">
        <f ca="1">_xlfn.NORM.S.DIST(C122,0)</f>
        <v>0.35596158823384122</v>
      </c>
      <c r="K122" s="1">
        <f ca="1">1-J122-L122</f>
        <v>0.32085789244677371</v>
      </c>
      <c r="L122" s="1">
        <f ca="1">_xlfn.NORM.S.DIST(-E122,0)</f>
        <v>0.32318051931938513</v>
      </c>
      <c r="M122" s="1">
        <v>0</v>
      </c>
      <c r="N122" s="1">
        <v>0</v>
      </c>
      <c r="Q122" t="s">
        <v>1</v>
      </c>
      <c r="R122" s="10">
        <f ca="1">MIN($T$28+P120,0)</f>
        <v>-0.47802123891101905</v>
      </c>
      <c r="S122" s="10"/>
      <c r="T122" s="10">
        <f ca="1">MAX($V$28+P120,0)</f>
        <v>0.64846748613014493</v>
      </c>
      <c r="U122" s="10"/>
      <c r="V122" s="10"/>
      <c r="X122" t="s">
        <v>1</v>
      </c>
      <c r="Y122" s="1">
        <f ca="1">_xlfn.NORM.S.DIST(R122,0)</f>
        <v>0.35586967890932492</v>
      </c>
      <c r="Z122" s="1">
        <f ca="1">1-Y122-AA122</f>
        <v>0.32083645702005958</v>
      </c>
      <c r="AA122" s="1">
        <f ca="1">_xlfn.NORM.S.DIST(-T122,0)</f>
        <v>0.32329386407061544</v>
      </c>
      <c r="AB122" s="1">
        <v>0</v>
      </c>
      <c r="AC122" s="1">
        <v>0</v>
      </c>
      <c r="AF122" t="s">
        <v>1</v>
      </c>
      <c r="AG122" s="10">
        <f ca="1">MIN($T$28+AE120,0)</f>
        <v>-0.47802123891101905</v>
      </c>
      <c r="AH122" s="10"/>
      <c r="AI122" s="10">
        <f ca="1">MAX($V$28+AE120,0)</f>
        <v>0.64846748613014493</v>
      </c>
      <c r="AJ122" s="10"/>
      <c r="AK122" s="10"/>
      <c r="AM122" t="s">
        <v>1</v>
      </c>
      <c r="AN122" s="1">
        <f ca="1">_xlfn.NORM.S.DIST(AG122,0)</f>
        <v>0.35586967890932492</v>
      </c>
      <c r="AO122" s="1">
        <f ca="1">1-AN122-AP122</f>
        <v>0.32083645702005958</v>
      </c>
      <c r="AP122" s="1">
        <f ca="1">_xlfn.NORM.S.DIST(-AI122,0)</f>
        <v>0.32329386407061544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-1.2128256225721905</v>
      </c>
      <c r="E123" s="10"/>
      <c r="F123" s="10">
        <f ca="1">MAX($CI$7+A120,0)</f>
        <v>0.26366059027505567</v>
      </c>
      <c r="G123" s="10"/>
      <c r="I123" t="s">
        <v>0</v>
      </c>
      <c r="J123" s="1">
        <v>0</v>
      </c>
      <c r="K123" s="1">
        <f ca="1">_xlfn.NORM.S.DIST(D123,0)</f>
        <v>0.19120454101116244</v>
      </c>
      <c r="L123" s="1">
        <f ca="1">1-K123-M123</f>
        <v>0.42348157225177713</v>
      </c>
      <c r="M123" s="1">
        <f ca="1">_xlfn.NORM.S.DIST(-F123,0)</f>
        <v>0.38531388673706041</v>
      </c>
      <c r="N123" s="1">
        <v>0</v>
      </c>
      <c r="Q123" t="s">
        <v>0</v>
      </c>
      <c r="R123" s="10"/>
      <c r="S123" s="10">
        <f ca="1">MIN($U$29+P120,0)</f>
        <v>-1.213366141523937</v>
      </c>
      <c r="T123" s="10"/>
      <c r="U123" s="10">
        <f ca="1">MAX($CI$7+P120,0)</f>
        <v>0.26312007132330922</v>
      </c>
      <c r="V123" s="10"/>
      <c r="X123" t="s">
        <v>0</v>
      </c>
      <c r="Y123" s="1">
        <v>0</v>
      </c>
      <c r="Z123" s="1">
        <f ca="1">_xlfn.NORM.S.DIST(S123,0)</f>
        <v>0.1910792090369374</v>
      </c>
      <c r="AA123" s="1">
        <f ca="1">1-Z123-AB123</f>
        <v>0.4235520441594724</v>
      </c>
      <c r="AB123" s="1">
        <f ca="1">_xlfn.NORM.S.DIST(-U123,0)</f>
        <v>0.38536874680359018</v>
      </c>
      <c r="AC123" s="1">
        <v>0</v>
      </c>
      <c r="AF123" t="s">
        <v>0</v>
      </c>
      <c r="AG123" s="10"/>
      <c r="AH123" s="10">
        <f ca="1">MIN($U$29+AE120,0)</f>
        <v>-1.213366141523937</v>
      </c>
      <c r="AI123" s="10"/>
      <c r="AJ123" s="10">
        <f ca="1">MAX($CI$7+AE120,0)</f>
        <v>0.26312007132330922</v>
      </c>
      <c r="AK123" s="10"/>
      <c r="AM123" t="s">
        <v>0</v>
      </c>
      <c r="AN123" s="1">
        <v>0</v>
      </c>
      <c r="AO123" s="1">
        <f ca="1">_xlfn.NORM.S.DIST(AH123,0)</f>
        <v>0.1910792090369374</v>
      </c>
      <c r="AP123" s="1">
        <f ca="1">1-AO123-AQ123</f>
        <v>0.4235520441594724</v>
      </c>
      <c r="AQ123" s="1">
        <f ca="1">_xlfn.NORM.S.DIST(-AJ123,0)</f>
        <v>0.38536874680359018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-1.9904340838203809</v>
      </c>
      <c r="F124" s="10"/>
      <c r="G124" s="10">
        <f ca="1">MAX($X$30+A120,0)</f>
        <v>0.27882013865069072</v>
      </c>
      <c r="I124" t="s">
        <v>42</v>
      </c>
      <c r="J124" s="1">
        <v>0</v>
      </c>
      <c r="K124" s="1">
        <v>0</v>
      </c>
      <c r="L124" s="1">
        <f ca="1">_xlfn.NORM.S.DIST(E124,0)</f>
        <v>5.503133909919037E-2</v>
      </c>
      <c r="M124" s="1">
        <f ca="1">1-L124-N124</f>
        <v>0.56123588627749943</v>
      </c>
      <c r="N124" s="1">
        <f ca="1">_xlfn.NORM.S.DIST(-G124,0)</f>
        <v>0.38373277462331024</v>
      </c>
      <c r="Q124" t="s">
        <v>42</v>
      </c>
      <c r="R124" s="10"/>
      <c r="S124" s="10"/>
      <c r="T124" s="10">
        <f ca="1">MIN($V$30+P120,0)</f>
        <v>-1.9909746027721273</v>
      </c>
      <c r="U124" s="10"/>
      <c r="V124" s="10">
        <f ca="1">MAX($X$30+P120,0)</f>
        <v>0.27827961969894427</v>
      </c>
      <c r="X124" t="s">
        <v>42</v>
      </c>
      <c r="Y124" s="1">
        <v>0</v>
      </c>
      <c r="Z124" s="1">
        <v>0</v>
      </c>
      <c r="AA124" s="1">
        <f ca="1">_xlfn.NORM.S.DIST(T124,0)</f>
        <v>5.497215648588414E-2</v>
      </c>
      <c r="AB124" s="1">
        <f ca="1">1-AA124-AC124</f>
        <v>0.56123728916340332</v>
      </c>
      <c r="AC124" s="1">
        <f ca="1">_xlfn.NORM.S.DIST(-V124,0)</f>
        <v>0.38379055435071252</v>
      </c>
      <c r="AF124" t="s">
        <v>42</v>
      </c>
      <c r="AG124" s="10"/>
      <c r="AH124" s="10"/>
      <c r="AI124" s="10">
        <f ca="1">MIN($V$30+AE120,0)</f>
        <v>-1.9909746027721273</v>
      </c>
      <c r="AJ124" s="10"/>
      <c r="AK124" s="10">
        <f ca="1">MAX($X$30+AE120,0)</f>
        <v>0.27827961969894427</v>
      </c>
      <c r="AM124" t="s">
        <v>42</v>
      </c>
      <c r="AN124" s="1">
        <v>0</v>
      </c>
      <c r="AO124" s="1">
        <v>0</v>
      </c>
      <c r="AP124" s="1">
        <f ca="1">_xlfn.NORM.S.DIST(AI124,0)</f>
        <v>5.497215648588414E-2</v>
      </c>
      <c r="AQ124" s="1">
        <f ca="1">1-AP124-AR124</f>
        <v>0.56123728916340332</v>
      </c>
      <c r="AR124" s="1">
        <f ca="1">_xlfn.NORM.S.DIST(-AK124,0)</f>
        <v>0.38379055435071252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0.21796496329365495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0.21741118944923171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0.21741118944923171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2.55311906915815</v>
      </c>
      <c r="E128" s="10"/>
      <c r="F128" s="10"/>
      <c r="G128" s="10"/>
      <c r="I128" t="s">
        <v>2</v>
      </c>
      <c r="J128" s="1">
        <f ca="1">1-K128</f>
        <v>0.9846731183835864</v>
      </c>
      <c r="K128" s="1">
        <f ca="1">_xlfn.NORM.S.DIST(-D128,0)</f>
        <v>1.5326881616413626E-2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2.5525652953137268</v>
      </c>
      <c r="T128" s="10"/>
      <c r="U128" s="10"/>
      <c r="V128" s="10"/>
      <c r="X128" t="s">
        <v>2</v>
      </c>
      <c r="Y128" s="1">
        <f ca="1">1-Z128</f>
        <v>0.9846514354905973</v>
      </c>
      <c r="Z128" s="1">
        <f ca="1">_xlfn.NORM.S.DIST(-S128,0)</f>
        <v>1.5348564509402743E-2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2.5525652953137268</v>
      </c>
      <c r="AI128" s="10"/>
      <c r="AJ128" s="10"/>
      <c r="AK128" s="10"/>
      <c r="AM128" t="s">
        <v>2</v>
      </c>
      <c r="AN128" s="1">
        <f ca="1">1-AO128</f>
        <v>0.9846514354905973</v>
      </c>
      <c r="AO128" s="1">
        <f ca="1">_xlfn.NORM.S.DIST(-AH128,0)</f>
        <v>1.5348564509402743E-2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-0.52317634694067339</v>
      </c>
      <c r="D129" s="10"/>
      <c r="E129" s="10">
        <f ca="1">MAX($V$28+A127,0)</f>
        <v>0.60331237810049065</v>
      </c>
      <c r="F129" s="10"/>
      <c r="G129" s="10"/>
      <c r="I129" t="s">
        <v>1</v>
      </c>
      <c r="J129" s="1">
        <f ca="1">_xlfn.NORM.S.DIST(C129,0)</f>
        <v>0.34791562753904409</v>
      </c>
      <c r="K129" s="1">
        <f ca="1">1-J129-L129</f>
        <v>0.31952319584548278</v>
      </c>
      <c r="L129" s="1">
        <f ca="1">_xlfn.NORM.S.DIST(-E129,0)</f>
        <v>0.33256117661547319</v>
      </c>
      <c r="M129" s="1">
        <v>0</v>
      </c>
      <c r="N129" s="1">
        <v>0</v>
      </c>
      <c r="Q129" t="s">
        <v>1</v>
      </c>
      <c r="R129" s="10">
        <f ca="1">MIN($T$28+P127,0)</f>
        <v>-0.52373012078509662</v>
      </c>
      <c r="S129" s="10"/>
      <c r="T129" s="10">
        <f ca="1">MAX($V$28+P127,0)</f>
        <v>0.60275860425606742</v>
      </c>
      <c r="U129" s="10"/>
      <c r="V129" s="10"/>
      <c r="X129" t="s">
        <v>1</v>
      </c>
      <c r="Y129" s="1">
        <f ca="1">_xlfn.NORM.S.DIST(R129,0)</f>
        <v>0.34781479021331524</v>
      </c>
      <c r="Z129" s="1">
        <f ca="1">1-Y129-AA129</f>
        <v>0.31951295738962909</v>
      </c>
      <c r="AA129" s="1">
        <f ca="1">_xlfn.NORM.S.DIST(-T129,0)</f>
        <v>0.33267225239705561</v>
      </c>
      <c r="AB129" s="1">
        <v>0</v>
      </c>
      <c r="AC129" s="1">
        <v>0</v>
      </c>
      <c r="AF129" t="s">
        <v>1</v>
      </c>
      <c r="AG129" s="10">
        <f ca="1">MIN($T$28+AE127,0)</f>
        <v>-0.52373012078509662</v>
      </c>
      <c r="AH129" s="10"/>
      <c r="AI129" s="10">
        <f ca="1">MAX($V$28+AE127,0)</f>
        <v>0.60275860425606742</v>
      </c>
      <c r="AJ129" s="10"/>
      <c r="AK129" s="10"/>
      <c r="AM129" t="s">
        <v>1</v>
      </c>
      <c r="AN129" s="1">
        <f ca="1">_xlfn.NORM.S.DIST(AG129,0)</f>
        <v>0.34781479021331524</v>
      </c>
      <c r="AO129" s="1">
        <f ca="1">1-AN129-AP129</f>
        <v>0.31951295738962909</v>
      </c>
      <c r="AP129" s="1">
        <f ca="1">_xlfn.NORM.S.DIST(-AI129,0)</f>
        <v>0.33267225239705561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-1.2585212495535913</v>
      </c>
      <c r="E130" s="10"/>
      <c r="F130" s="10">
        <f ca="1">MAX($CI$7+A127,0)</f>
        <v>0.21796496329365495</v>
      </c>
      <c r="G130" s="10"/>
      <c r="I130" t="s">
        <v>0</v>
      </c>
      <c r="J130" s="1">
        <v>0</v>
      </c>
      <c r="K130" s="1">
        <f ca="1">_xlfn.NORM.S.DIST(D130,0)</f>
        <v>0.18070735109605165</v>
      </c>
      <c r="L130" s="1">
        <f ca="1">1-K130-M130</f>
        <v>0.42971531852400408</v>
      </c>
      <c r="M130" s="1">
        <f ca="1">_xlfn.NORM.S.DIST(-F130,0)</f>
        <v>0.3895773303799443</v>
      </c>
      <c r="N130" s="1">
        <v>0</v>
      </c>
      <c r="Q130" t="s">
        <v>0</v>
      </c>
      <c r="R130" s="10"/>
      <c r="S130" s="10">
        <f ca="1">MIN($U$29+P127,0)</f>
        <v>-1.2590750233980146</v>
      </c>
      <c r="T130" s="10"/>
      <c r="U130" s="10">
        <f ca="1">MAX($CI$7+P127,0)</f>
        <v>0.21741118944923171</v>
      </c>
      <c r="V130" s="10"/>
      <c r="X130" t="s">
        <v>0</v>
      </c>
      <c r="Y130" s="1">
        <v>0</v>
      </c>
      <c r="Z130" s="1">
        <f ca="1">_xlfn.NORM.S.DIST(S130,0)</f>
        <v>0.18058142579773137</v>
      </c>
      <c r="AA130" s="1">
        <f ca="1">1-Z130-AB130</f>
        <v>0.42979427745874599</v>
      </c>
      <c r="AB130" s="1">
        <f ca="1">_xlfn.NORM.S.DIST(-U130,0)</f>
        <v>0.38962429674352261</v>
      </c>
      <c r="AC130" s="1">
        <v>0</v>
      </c>
      <c r="AF130" t="s">
        <v>0</v>
      </c>
      <c r="AG130" s="10"/>
      <c r="AH130" s="10">
        <f ca="1">MIN($U$29+AE127,0)</f>
        <v>-1.2590750233980146</v>
      </c>
      <c r="AI130" s="10"/>
      <c r="AJ130" s="10">
        <f ca="1">MAX($CI$7+AE127,0)</f>
        <v>0.21741118944923171</v>
      </c>
      <c r="AK130" s="10"/>
      <c r="AM130" t="s">
        <v>0</v>
      </c>
      <c r="AN130" s="1">
        <v>0</v>
      </c>
      <c r="AO130" s="1">
        <f ca="1">_xlfn.NORM.S.DIST(AH130,0)</f>
        <v>0.18058142579773137</v>
      </c>
      <c r="AP130" s="1">
        <f ca="1">1-AO130-AQ130</f>
        <v>0.42979427745874599</v>
      </c>
      <c r="AQ130" s="1">
        <f ca="1">_xlfn.NORM.S.DIST(-AJ130,0)</f>
        <v>0.38962429674352261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-2.0361297108017817</v>
      </c>
      <c r="F131" s="10"/>
      <c r="G131" s="10">
        <f ca="1">MAX($X$30+A127,0)</f>
        <v>0.23312451166928996</v>
      </c>
      <c r="I131" t="s">
        <v>42</v>
      </c>
      <c r="J131" s="1">
        <v>0</v>
      </c>
      <c r="K131" s="1">
        <v>0</v>
      </c>
      <c r="L131" s="1">
        <f ca="1">_xlfn.NORM.S.DIST(E131,0)</f>
        <v>5.0194459203443981E-2</v>
      </c>
      <c r="M131" s="1">
        <f ca="1">1-L131-N131</f>
        <v>0.56155796161389382</v>
      </c>
      <c r="N131" s="1">
        <f ca="1">_xlfn.NORM.S.DIST(-G131,0)</f>
        <v>0.38824757918266217</v>
      </c>
      <c r="Q131" t="s">
        <v>42</v>
      </c>
      <c r="R131" s="10"/>
      <c r="S131" s="10"/>
      <c r="T131" s="10">
        <f ca="1">MIN($V$30+P127,0)</f>
        <v>-2.036683484646205</v>
      </c>
      <c r="U131" s="10"/>
      <c r="V131" s="10">
        <f ca="1">MAX($X$30+P127,0)</f>
        <v>0.23257073782486673</v>
      </c>
      <c r="X131" t="s">
        <v>42</v>
      </c>
      <c r="Y131" s="1">
        <v>0</v>
      </c>
      <c r="Z131" s="1">
        <v>0</v>
      </c>
      <c r="AA131" s="1">
        <f ca="1">_xlfn.NORM.S.DIST(T131,0)</f>
        <v>5.0137886379413577E-2</v>
      </c>
      <c r="AB131" s="1">
        <f ca="1">1-AA131-AC131</f>
        <v>0.56156446865541398</v>
      </c>
      <c r="AC131" s="1">
        <f ca="1">_xlfn.NORM.S.DIST(-V131,0)</f>
        <v>0.38829764496517255</v>
      </c>
      <c r="AF131" t="s">
        <v>42</v>
      </c>
      <c r="AG131" s="10"/>
      <c r="AH131" s="10"/>
      <c r="AI131" s="10">
        <f ca="1">MIN($V$30+AE127,0)</f>
        <v>-2.036683484646205</v>
      </c>
      <c r="AJ131" s="10"/>
      <c r="AK131" s="10">
        <f ca="1">MAX($X$30+AE127,0)</f>
        <v>0.23257073782486673</v>
      </c>
      <c r="AM131" t="s">
        <v>42</v>
      </c>
      <c r="AN131" s="1">
        <v>0</v>
      </c>
      <c r="AO131" s="1">
        <v>0</v>
      </c>
      <c r="AP131" s="1">
        <f ca="1">_xlfn.NORM.S.DIST(AI131,0)</f>
        <v>5.0137886379413577E-2</v>
      </c>
      <c r="AQ131" s="1">
        <f ca="1">1-AP131-AR131</f>
        <v>0.56156446865541398</v>
      </c>
      <c r="AR131" s="1">
        <f ca="1">_xlfn.NORM.S.DIST(-AK131,0)</f>
        <v>0.38829764496517255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0.17710271534088584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0.17653589637164335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0.17653589637164335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2.5122568212053809</v>
      </c>
      <c r="E135" s="10"/>
      <c r="F135" s="10"/>
      <c r="G135" s="10"/>
      <c r="I135" t="s">
        <v>2</v>
      </c>
      <c r="J135" s="1">
        <f ca="1">1-K135</f>
        <v>0.98300193391411994</v>
      </c>
      <c r="K135" s="1">
        <f ca="1">_xlfn.NORM.S.DIST(-D135,0)</f>
        <v>1.6998066085880063E-2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2.5116900022361386</v>
      </c>
      <c r="T135" s="10"/>
      <c r="U135" s="10"/>
      <c r="V135" s="10"/>
      <c r="X135" t="s">
        <v>2</v>
      </c>
      <c r="Y135" s="1">
        <f ca="1">1-Z135</f>
        <v>0.9829777142483308</v>
      </c>
      <c r="Z135" s="1">
        <f ca="1">_xlfn.NORM.S.DIST(-S135,0)</f>
        <v>1.7022285751669235E-2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2.5116900022361386</v>
      </c>
      <c r="AI135" s="10"/>
      <c r="AJ135" s="10"/>
      <c r="AK135" s="10"/>
      <c r="AM135" t="s">
        <v>2</v>
      </c>
      <c r="AN135" s="1">
        <f ca="1">1-AO135</f>
        <v>0.9829777142483308</v>
      </c>
      <c r="AO135" s="1">
        <f ca="1">_xlfn.NORM.S.DIST(-AH135,0)</f>
        <v>1.7022285751669235E-2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-0.56403859489344244</v>
      </c>
      <c r="D136" s="10"/>
      <c r="E136" s="10">
        <f ca="1">MAX($V$28+A134,0)</f>
        <v>0.56245013014772161</v>
      </c>
      <c r="F136" s="10"/>
      <c r="G136" s="10"/>
      <c r="I136" t="s">
        <v>1</v>
      </c>
      <c r="J136" s="1">
        <f ca="1">_xlfn.NORM.S.DIST(C136,0)</f>
        <v>0.34027257156625007</v>
      </c>
      <c r="K136" s="1">
        <f ca="1">1-J136-L136</f>
        <v>0.31915028087214325</v>
      </c>
      <c r="L136" s="1">
        <f ca="1">_xlfn.NORM.S.DIST(-E136,0)</f>
        <v>0.34057714756160673</v>
      </c>
      <c r="M136" s="1">
        <v>0</v>
      </c>
      <c r="N136" s="1">
        <v>0</v>
      </c>
      <c r="Q136" t="s">
        <v>1</v>
      </c>
      <c r="R136" s="10">
        <f ca="1">MIN($T$28+P134,0)</f>
        <v>-0.56460541386268492</v>
      </c>
      <c r="S136" s="10"/>
      <c r="T136" s="10">
        <f ca="1">MAX($V$28+P134,0)</f>
        <v>0.56188331117847912</v>
      </c>
      <c r="U136" s="10"/>
      <c r="V136" s="10"/>
      <c r="X136" t="s">
        <v>1</v>
      </c>
      <c r="Y136" s="1">
        <f ca="1">_xlfn.NORM.S.DIST(R136,0)</f>
        <v>0.3401637465232632</v>
      </c>
      <c r="Z136" s="1">
        <f ca="1">1-Y136-AA136</f>
        <v>0.31915056481792214</v>
      </c>
      <c r="AA136" s="1">
        <f ca="1">_xlfn.NORM.S.DIST(-T136,0)</f>
        <v>0.34068568865881466</v>
      </c>
      <c r="AB136" s="1">
        <v>0</v>
      </c>
      <c r="AC136" s="1">
        <v>0</v>
      </c>
      <c r="AF136" t="s">
        <v>1</v>
      </c>
      <c r="AG136" s="10">
        <f ca="1">MIN($T$28+AE134,0)</f>
        <v>-0.56460541386268492</v>
      </c>
      <c r="AH136" s="10"/>
      <c r="AI136" s="10">
        <f ca="1">MAX($V$28+AE134,0)</f>
        <v>0.56188331117847912</v>
      </c>
      <c r="AJ136" s="10"/>
      <c r="AK136" s="10"/>
      <c r="AM136" t="s">
        <v>1</v>
      </c>
      <c r="AN136" s="1">
        <f ca="1">_xlfn.NORM.S.DIST(AG136,0)</f>
        <v>0.3401637465232632</v>
      </c>
      <c r="AO136" s="1">
        <f ca="1">1-AN136-AP136</f>
        <v>0.31915056481792214</v>
      </c>
      <c r="AP136" s="1">
        <f ca="1">_xlfn.NORM.S.DIST(-AI136,0)</f>
        <v>0.34068568865881466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-1.2993834975063603</v>
      </c>
      <c r="E137" s="10"/>
      <c r="F137" s="10">
        <f ca="1">MAX($CI$7+A134,0)</f>
        <v>0.17710271534088584</v>
      </c>
      <c r="G137" s="10"/>
      <c r="I137" t="s">
        <v>0</v>
      </c>
      <c r="J137" s="1">
        <v>0</v>
      </c>
      <c r="K137" s="1">
        <f ca="1">_xlfn.NORM.S.DIST(D137,0)</f>
        <v>0.17150595842090918</v>
      </c>
      <c r="L137" s="1">
        <f ca="1">1-K137-M137</f>
        <v>0.43575944385154691</v>
      </c>
      <c r="M137" s="1">
        <f ca="1">_xlfn.NORM.S.DIST(-F137,0)</f>
        <v>0.39273459772754388</v>
      </c>
      <c r="N137" s="1">
        <v>0</v>
      </c>
      <c r="Q137" t="s">
        <v>0</v>
      </c>
      <c r="R137" s="10"/>
      <c r="S137" s="10">
        <f ca="1">MIN($U$29+P134,0)</f>
        <v>-1.299950316475603</v>
      </c>
      <c r="T137" s="10"/>
      <c r="U137" s="10">
        <f ca="1">MAX($CI$7+P134,0)</f>
        <v>0.17653589637164335</v>
      </c>
      <c r="V137" s="10"/>
      <c r="X137" t="s">
        <v>0</v>
      </c>
      <c r="Y137" s="1">
        <v>0</v>
      </c>
      <c r="Z137" s="1">
        <f ca="1">_xlfn.NORM.S.DIST(S137,0)</f>
        <v>0.17137966064805274</v>
      </c>
      <c r="AA137" s="1">
        <f ca="1">1-Z137-AB137</f>
        <v>0.43584637800873777</v>
      </c>
      <c r="AB137" s="1">
        <f ca="1">_xlfn.NORM.S.DIST(-U137,0)</f>
        <v>0.39277396134320947</v>
      </c>
      <c r="AC137" s="1">
        <v>0</v>
      </c>
      <c r="AF137" t="s">
        <v>0</v>
      </c>
      <c r="AG137" s="10"/>
      <c r="AH137" s="10">
        <f ca="1">MIN($U$29+AE134,0)</f>
        <v>-1.299950316475603</v>
      </c>
      <c r="AI137" s="10"/>
      <c r="AJ137" s="10">
        <f ca="1">MAX($CI$7+AE134,0)</f>
        <v>0.17653589637164335</v>
      </c>
      <c r="AK137" s="10"/>
      <c r="AM137" t="s">
        <v>0</v>
      </c>
      <c r="AN137" s="1">
        <v>0</v>
      </c>
      <c r="AO137" s="1">
        <f ca="1">_xlfn.NORM.S.DIST(AH137,0)</f>
        <v>0.17137966064805274</v>
      </c>
      <c r="AP137" s="1">
        <f ca="1">1-AO137-AQ137</f>
        <v>0.43584637800873777</v>
      </c>
      <c r="AQ137" s="1">
        <f ca="1">_xlfn.NORM.S.DIST(-AJ137,0)</f>
        <v>0.39277396134320947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-2.0769919587545509</v>
      </c>
      <c r="F138" s="10"/>
      <c r="G138" s="10">
        <f ca="1">MAX($X$30+A134,0)</f>
        <v>0.19226226371652086</v>
      </c>
      <c r="I138" t="s">
        <v>42</v>
      </c>
      <c r="J138" s="1">
        <v>0</v>
      </c>
      <c r="K138" s="1">
        <v>0</v>
      </c>
      <c r="L138" s="1">
        <f ca="1">_xlfn.NORM.S.DIST(E138,0)</f>
        <v>4.6148707193378817E-2</v>
      </c>
      <c r="M138" s="1">
        <f ca="1">1-L138-N138</f>
        <v>0.56221469760545495</v>
      </c>
      <c r="N138" s="1">
        <f ca="1">_xlfn.NORM.S.DIST(-G138,0)</f>
        <v>0.39163659520116628</v>
      </c>
      <c r="Q138" t="s">
        <v>42</v>
      </c>
      <c r="R138" s="10"/>
      <c r="S138" s="10"/>
      <c r="T138" s="10">
        <f ca="1">MIN($V$30+P134,0)</f>
        <v>-2.0775587777237932</v>
      </c>
      <c r="U138" s="10"/>
      <c r="V138" s="10">
        <f ca="1">MAX($X$30+P134,0)</f>
        <v>0.19169544474727837</v>
      </c>
      <c r="X138" t="s">
        <v>42</v>
      </c>
      <c r="Y138" s="1">
        <v>0</v>
      </c>
      <c r="Z138" s="1">
        <v>0</v>
      </c>
      <c r="AA138" s="1">
        <f ca="1">_xlfn.NORM.S.DIST(T138,0)</f>
        <v>4.6094401878770577E-2</v>
      </c>
      <c r="AB138" s="1">
        <f ca="1">1-AA138-AC138</f>
        <v>0.5622263837815108</v>
      </c>
      <c r="AC138" s="1">
        <f ca="1">_xlfn.NORM.S.DIST(-V138,0)</f>
        <v>0.39167921433971864</v>
      </c>
      <c r="AF138" t="s">
        <v>42</v>
      </c>
      <c r="AG138" s="10"/>
      <c r="AH138" s="10"/>
      <c r="AI138" s="10">
        <f ca="1">MIN($V$30+AE134,0)</f>
        <v>-2.0775587777237932</v>
      </c>
      <c r="AJ138" s="10"/>
      <c r="AK138" s="10">
        <f ca="1">MAX($X$30+AE134,0)</f>
        <v>0.19169544474727837</v>
      </c>
      <c r="AM138" t="s">
        <v>42</v>
      </c>
      <c r="AN138" s="1">
        <v>0</v>
      </c>
      <c r="AO138" s="1">
        <v>0</v>
      </c>
      <c r="AP138" s="1">
        <f ca="1">_xlfn.NORM.S.DIST(AI138,0)</f>
        <v>4.6094401878770577E-2</v>
      </c>
      <c r="AQ138" s="1">
        <f ca="1">1-AP138-AR138</f>
        <v>0.5622263837815108</v>
      </c>
      <c r="AR138" s="1">
        <f ca="1">_xlfn.NORM.S.DIST(-AK138,0)</f>
        <v>0.39167921433971864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0.13432074153592966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0.13374107266560459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0.13374107266560459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2.4694748474004249</v>
      </c>
      <c r="E142" s="10"/>
      <c r="F142" s="10"/>
      <c r="G142" s="10"/>
      <c r="I142" t="s">
        <v>2</v>
      </c>
      <c r="J142" s="1">
        <f ca="1">1-K142</f>
        <v>0.98109051335915087</v>
      </c>
      <c r="K142" s="1">
        <f ca="1">_xlfn.NORM.S.DIST(-D142,0)</f>
        <v>1.8909486640849169E-2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2.4688951785300999</v>
      </c>
      <c r="T142" s="10"/>
      <c r="U142" s="10"/>
      <c r="V142" s="10"/>
      <c r="X142" t="s">
        <v>2</v>
      </c>
      <c r="Y142" s="1">
        <f ca="1">1-Z142</f>
        <v>0.98106342864906382</v>
      </c>
      <c r="Z142" s="1">
        <f ca="1">_xlfn.NORM.S.DIST(-S142,0)</f>
        <v>1.8936571350936137E-2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2.4688951785300999</v>
      </c>
      <c r="AI142" s="10"/>
      <c r="AJ142" s="10"/>
      <c r="AK142" s="10"/>
      <c r="AM142" t="s">
        <v>2</v>
      </c>
      <c r="AN142" s="1">
        <f ca="1">1-AO142</f>
        <v>0.98106342864906382</v>
      </c>
      <c r="AO142" s="1">
        <f ca="1">_xlfn.NORM.S.DIST(-AH142,0)</f>
        <v>1.8936571350936137E-2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-0.60682056869839862</v>
      </c>
      <c r="D143" s="10"/>
      <c r="E143" s="10">
        <f ca="1">MAX($V$28+A141,0)</f>
        <v>0.51966815634276542</v>
      </c>
      <c r="F143" s="10"/>
      <c r="G143" s="10"/>
      <c r="I143" t="s">
        <v>1</v>
      </c>
      <c r="J143" s="1">
        <f ca="1">_xlfn.NORM.S.DIST(C143,0)</f>
        <v>0.33185600152428685</v>
      </c>
      <c r="K143" s="1">
        <f ca="1">1-J143-L143</f>
        <v>0.31959136430376578</v>
      </c>
      <c r="L143" s="1">
        <f ca="1">_xlfn.NORM.S.DIST(-E143,0)</f>
        <v>0.34855263417194737</v>
      </c>
      <c r="M143" s="1">
        <v>0</v>
      </c>
      <c r="N143" s="1">
        <v>0</v>
      </c>
      <c r="Q143" t="s">
        <v>1</v>
      </c>
      <c r="R143" s="10">
        <f ca="1">MIN($T$28+P141,0)</f>
        <v>-0.60740023756872374</v>
      </c>
      <c r="S143" s="10"/>
      <c r="T143" s="10">
        <f ca="1">MAX($V$28+P141,0)</f>
        <v>0.5190884874724403</v>
      </c>
      <c r="U143" s="10"/>
      <c r="V143" s="10"/>
      <c r="X143" t="s">
        <v>1</v>
      </c>
      <c r="Y143" s="1">
        <f ca="1">_xlfn.NORM.S.DIST(R143,0)</f>
        <v>0.33173923431188806</v>
      </c>
      <c r="Z143" s="1">
        <f ca="1">1-Y143-AA143</f>
        <v>0.31960317786682974</v>
      </c>
      <c r="AA143" s="1">
        <f ca="1">_xlfn.NORM.S.DIST(-T143,0)</f>
        <v>0.34865758782128214</v>
      </c>
      <c r="AB143" s="1">
        <v>0</v>
      </c>
      <c r="AC143" s="1">
        <v>0</v>
      </c>
      <c r="AF143" t="s">
        <v>1</v>
      </c>
      <c r="AG143" s="10">
        <f ca="1">MIN($T$28+AE141,0)</f>
        <v>-0.60740023756872374</v>
      </c>
      <c r="AH143" s="10"/>
      <c r="AI143" s="10">
        <f ca="1">MAX($V$28+AE141,0)</f>
        <v>0.5190884874724403</v>
      </c>
      <c r="AJ143" s="10"/>
      <c r="AK143" s="10"/>
      <c r="AM143" t="s">
        <v>1</v>
      </c>
      <c r="AN143" s="1">
        <f ca="1">_xlfn.NORM.S.DIST(AG143,0)</f>
        <v>0.33173923431188806</v>
      </c>
      <c r="AO143" s="1">
        <f ca="1">1-AN143-AP143</f>
        <v>0.31960317786682974</v>
      </c>
      <c r="AP143" s="1">
        <f ca="1">_xlfn.NORM.S.DIST(-AI143,0)</f>
        <v>0.34865758782128214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-1.3421654713113167</v>
      </c>
      <c r="E144" s="10"/>
      <c r="F144" s="10">
        <f ca="1">MAX($CI$7+A141,0)</f>
        <v>0.13432074153592966</v>
      </c>
      <c r="G144" s="10"/>
      <c r="I144" t="s">
        <v>0</v>
      </c>
      <c r="J144" s="1">
        <v>0</v>
      </c>
      <c r="K144" s="1">
        <f ca="1">_xlfn.NORM.S.DIST(D144,0)</f>
        <v>0.16208366776390798</v>
      </c>
      <c r="L144" s="1">
        <f ca="1">1-K144-M144</f>
        <v>0.44255673837585485</v>
      </c>
      <c r="M144" s="1">
        <f ca="1">_xlfn.NORM.S.DIST(-F144,0)</f>
        <v>0.39535959386023722</v>
      </c>
      <c r="N144" s="1">
        <v>0</v>
      </c>
      <c r="Q144" t="s">
        <v>0</v>
      </c>
      <c r="R144" s="10"/>
      <c r="S144" s="10">
        <f ca="1">MIN($U$29+P141,0)</f>
        <v>-1.3427451401816417</v>
      </c>
      <c r="T144" s="10"/>
      <c r="U144" s="10">
        <f ca="1">MAX($CI$7+P141,0)</f>
        <v>0.13374107266560459</v>
      </c>
      <c r="V144" s="10"/>
      <c r="X144" t="s">
        <v>0</v>
      </c>
      <c r="Y144" s="1">
        <v>0</v>
      </c>
      <c r="Z144" s="1">
        <f ca="1">_xlfn.NORM.S.DIST(S144,0)</f>
        <v>0.16195758663141899</v>
      </c>
      <c r="AA144" s="1">
        <f ca="1">1-Z144-AB144</f>
        <v>0.44265210142685874</v>
      </c>
      <c r="AB144" s="1">
        <f ca="1">_xlfn.NORM.S.DIST(-U144,0)</f>
        <v>0.39539031194172225</v>
      </c>
      <c r="AC144" s="1">
        <v>0</v>
      </c>
      <c r="AF144" t="s">
        <v>0</v>
      </c>
      <c r="AG144" s="10"/>
      <c r="AH144" s="10">
        <f ca="1">MIN($U$29+AE141,0)</f>
        <v>-1.3427451401816417</v>
      </c>
      <c r="AI144" s="10"/>
      <c r="AJ144" s="10">
        <f ca="1">MAX($CI$7+AE141,0)</f>
        <v>0.13374107266560459</v>
      </c>
      <c r="AK144" s="10"/>
      <c r="AM144" t="s">
        <v>0</v>
      </c>
      <c r="AN144" s="1">
        <v>0</v>
      </c>
      <c r="AO144" s="1">
        <f ca="1">_xlfn.NORM.S.DIST(AH144,0)</f>
        <v>0.16195758663141899</v>
      </c>
      <c r="AP144" s="1">
        <f ca="1">1-AO144-AQ144</f>
        <v>0.44265210142685874</v>
      </c>
      <c r="AQ144" s="1">
        <f ca="1">_xlfn.NORM.S.DIST(-AJ144,0)</f>
        <v>0.39539031194172225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-2.1197739325595069</v>
      </c>
      <c r="F145" s="10"/>
      <c r="G145" s="10">
        <f ca="1">MAX($X$30+A141,0)</f>
        <v>0.14948028991156467</v>
      </c>
      <c r="I145" t="s">
        <v>42</v>
      </c>
      <c r="J145" s="1">
        <v>0</v>
      </c>
      <c r="K145" s="1">
        <v>0</v>
      </c>
      <c r="L145" s="1">
        <f ca="1">_xlfn.NORM.S.DIST(E145,0)</f>
        <v>4.2186319380994465E-2</v>
      </c>
      <c r="M145" s="1">
        <f ca="1">1-L145-N145</f>
        <v>0.56330364955752654</v>
      </c>
      <c r="N145" s="1">
        <f ca="1">_xlfn.NORM.S.DIST(-G145,0)</f>
        <v>0.39451003106147892</v>
      </c>
      <c r="Q145" t="s">
        <v>42</v>
      </c>
      <c r="R145" s="10"/>
      <c r="S145" s="10"/>
      <c r="T145" s="10">
        <f ca="1">MIN($V$30+P141,0)</f>
        <v>-2.1203536014298319</v>
      </c>
      <c r="U145" s="10"/>
      <c r="V145" s="10">
        <f ca="1">MAX($X$30+P141,0)</f>
        <v>0.14890062104123961</v>
      </c>
      <c r="X145" t="s">
        <v>42</v>
      </c>
      <c r="Y145" s="1">
        <v>0</v>
      </c>
      <c r="Z145" s="1">
        <v>0</v>
      </c>
      <c r="AA145" s="1">
        <f ca="1">_xlfn.NORM.S.DIST(T145,0)</f>
        <v>4.2134506981456654E-2</v>
      </c>
      <c r="AB145" s="1">
        <f ca="1">1-AA145-AC145</f>
        <v>0.56332134283498947</v>
      </c>
      <c r="AC145" s="1">
        <f ca="1">_xlfn.NORM.S.DIST(-V145,0)</f>
        <v>0.39454415018355382</v>
      </c>
      <c r="AF145" t="s">
        <v>42</v>
      </c>
      <c r="AG145" s="10"/>
      <c r="AH145" s="10"/>
      <c r="AI145" s="10">
        <f ca="1">MIN($V$30+AE141,0)</f>
        <v>-2.1203536014298319</v>
      </c>
      <c r="AJ145" s="10"/>
      <c r="AK145" s="10">
        <f ca="1">MAX($X$30+AE141,0)</f>
        <v>0.14890062104123961</v>
      </c>
      <c r="AM145" t="s">
        <v>42</v>
      </c>
      <c r="AN145" s="1">
        <v>0</v>
      </c>
      <c r="AO145" s="1">
        <v>0</v>
      </c>
      <c r="AP145" s="1">
        <f ca="1">_xlfn.NORM.S.DIST(AI145,0)</f>
        <v>4.2134506981456654E-2</v>
      </c>
      <c r="AQ145" s="1">
        <f ca="1">1-AP145-AR145</f>
        <v>0.56332134283498947</v>
      </c>
      <c r="AR145" s="1">
        <f ca="1">_xlfn.NORM.S.DIST(-AK145,0)</f>
        <v>0.39454415018355382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6.4499703020396773E-2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6.3907366393630205E-2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6.3907366393630205E-2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2.3996538088848918</v>
      </c>
      <c r="E149" s="10"/>
      <c r="F149" s="10"/>
      <c r="G149" s="10"/>
      <c r="I149" t="s">
        <v>2</v>
      </c>
      <c r="J149" s="1">
        <f ca="1">1-K149</f>
        <v>0.97758685662654332</v>
      </c>
      <c r="K149" s="1">
        <f ca="1">_xlfn.NORM.S.DIST(-D149,0)</f>
        <v>2.2413143373456713E-2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2.3990614722581252</v>
      </c>
      <c r="T149" s="10"/>
      <c r="U149" s="10"/>
      <c r="V149" s="10"/>
      <c r="X149" t="s">
        <v>2</v>
      </c>
      <c r="Y149" s="1">
        <f ca="1">1-Z149</f>
        <v>0.97755497980606942</v>
      </c>
      <c r="Z149" s="1">
        <f ca="1">_xlfn.NORM.S.DIST(-S149,0)</f>
        <v>2.2445020193930625E-2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2.3990614722581252</v>
      </c>
      <c r="AI149" s="10"/>
      <c r="AJ149" s="10"/>
      <c r="AK149" s="10"/>
      <c r="AM149" t="s">
        <v>2</v>
      </c>
      <c r="AN149" s="1">
        <f ca="1">1-AO149</f>
        <v>0.97755497980606942</v>
      </c>
      <c r="AO149" s="1">
        <f ca="1">_xlfn.NORM.S.DIST(-AH149,0)</f>
        <v>2.2445020193930625E-2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-0.67664160721393152</v>
      </c>
      <c r="D150" s="10"/>
      <c r="E150" s="10">
        <f ca="1">MAX($V$28+A148,0)</f>
        <v>0.44984711782723247</v>
      </c>
      <c r="F150" s="10"/>
      <c r="G150" s="10"/>
      <c r="I150" t="s">
        <v>1</v>
      </c>
      <c r="J150" s="1">
        <f ca="1">_xlfn.NORM.S.DIST(C150,0)</f>
        <v>0.31731494990417014</v>
      </c>
      <c r="K150" s="1">
        <f ca="1">1-J150-L150</f>
        <v>0.32213328782913864</v>
      </c>
      <c r="L150" s="1">
        <f ca="1">_xlfn.NORM.S.DIST(-E150,0)</f>
        <v>0.36055176226669128</v>
      </c>
      <c r="M150" s="1">
        <v>0</v>
      </c>
      <c r="N150" s="1">
        <v>0</v>
      </c>
      <c r="Q150" t="s">
        <v>1</v>
      </c>
      <c r="R150" s="10">
        <f ca="1">MIN($T$28+P148,0)</f>
        <v>-0.67723394384069802</v>
      </c>
      <c r="S150" s="10"/>
      <c r="T150" s="10">
        <f ca="1">MAX($V$28+P148,0)</f>
        <v>0.44925478120046591</v>
      </c>
      <c r="U150" s="10"/>
      <c r="V150" s="10"/>
      <c r="X150" t="s">
        <v>1</v>
      </c>
      <c r="Y150" s="1">
        <f ca="1">_xlfn.NORM.S.DIST(R150,0)</f>
        <v>0.31718774003561534</v>
      </c>
      <c r="Z150" s="1">
        <f ca="1">1-Y150-AA150</f>
        <v>0.32216447520979774</v>
      </c>
      <c r="AA150" s="1">
        <f ca="1">_xlfn.NORM.S.DIST(-T150,0)</f>
        <v>0.36064778475458692</v>
      </c>
      <c r="AB150" s="1">
        <v>0</v>
      </c>
      <c r="AC150" s="1">
        <v>0</v>
      </c>
      <c r="AF150" t="s">
        <v>1</v>
      </c>
      <c r="AG150" s="10">
        <f ca="1">MIN($T$28+AE148,0)</f>
        <v>-0.67723394384069802</v>
      </c>
      <c r="AH150" s="10"/>
      <c r="AI150" s="10">
        <f ca="1">MAX($V$28+AE148,0)</f>
        <v>0.44925478120046591</v>
      </c>
      <c r="AJ150" s="10"/>
      <c r="AK150" s="10"/>
      <c r="AM150" t="s">
        <v>1</v>
      </c>
      <c r="AN150" s="1">
        <f ca="1">_xlfn.NORM.S.DIST(AG150,0)</f>
        <v>0.31718774003561534</v>
      </c>
      <c r="AO150" s="1">
        <f ca="1">1-AN150-AP150</f>
        <v>0.32216447520979774</v>
      </c>
      <c r="AP150" s="1">
        <f ca="1">_xlfn.NORM.S.DIST(-AI150,0)</f>
        <v>0.36064778475458692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-1.4119865098268494</v>
      </c>
      <c r="E151" s="10"/>
      <c r="F151" s="10">
        <f ca="1">MAX($CI$7+A148,0)</f>
        <v>6.4499703020396773E-2</v>
      </c>
      <c r="G151" s="10"/>
      <c r="I151" t="s">
        <v>0</v>
      </c>
      <c r="J151" s="1">
        <v>0</v>
      </c>
      <c r="K151" s="1">
        <f ca="1">_xlfn.NORM.S.DIST(D151,0)</f>
        <v>0.14722525984945783</v>
      </c>
      <c r="L151" s="1">
        <f ca="1">1-K151-M151</f>
        <v>0.45466143943668219</v>
      </c>
      <c r="M151" s="1">
        <f ca="1">_xlfn.NORM.S.DIST(-F151,0)</f>
        <v>0.39811330071385992</v>
      </c>
      <c r="N151" s="1">
        <v>0</v>
      </c>
      <c r="Q151" t="s">
        <v>0</v>
      </c>
      <c r="R151" s="10"/>
      <c r="S151" s="10">
        <f ca="1">MIN($U$29+P148,0)</f>
        <v>-1.412578846453616</v>
      </c>
      <c r="T151" s="10"/>
      <c r="U151" s="10">
        <f ca="1">MAX($CI$7+P148,0)</f>
        <v>6.3907366393630205E-2</v>
      </c>
      <c r="V151" s="10"/>
      <c r="X151" t="s">
        <v>0</v>
      </c>
      <c r="Y151" s="1">
        <v>0</v>
      </c>
      <c r="Z151" s="1">
        <f ca="1">_xlfn.NORM.S.DIST(S151,0)</f>
        <v>0.14710215053622028</v>
      </c>
      <c r="AA151" s="1">
        <f ca="1">1-Z151-AB151</f>
        <v>0.45476940817132516</v>
      </c>
      <c r="AB151" s="1">
        <f ca="1">_xlfn.NORM.S.DIST(-U151,0)</f>
        <v>0.39812844129245462</v>
      </c>
      <c r="AC151" s="1">
        <v>0</v>
      </c>
      <c r="AF151" t="s">
        <v>0</v>
      </c>
      <c r="AG151" s="10"/>
      <c r="AH151" s="10">
        <f ca="1">MIN($U$29+AE148,0)</f>
        <v>-1.412578846453616</v>
      </c>
      <c r="AI151" s="10"/>
      <c r="AJ151" s="10">
        <f ca="1">MAX($CI$7+AE148,0)</f>
        <v>6.3907366393630205E-2</v>
      </c>
      <c r="AK151" s="10"/>
      <c r="AM151" t="s">
        <v>0</v>
      </c>
      <c r="AN151" s="1">
        <v>0</v>
      </c>
      <c r="AO151" s="1">
        <f ca="1">_xlfn.NORM.S.DIST(AH151,0)</f>
        <v>0.14710215053622028</v>
      </c>
      <c r="AP151" s="1">
        <f ca="1">1-AO151-AQ151</f>
        <v>0.45476940817132516</v>
      </c>
      <c r="AQ151" s="1">
        <f ca="1">_xlfn.NORM.S.DIST(-AJ151,0)</f>
        <v>0.39812844129245462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-2.18959497107504</v>
      </c>
      <c r="F152" s="10"/>
      <c r="G152" s="10">
        <f ca="1">MAX($X$30+A148,0)</f>
        <v>7.9659251396031791E-2</v>
      </c>
      <c r="I152" t="s">
        <v>42</v>
      </c>
      <c r="J152" s="1">
        <v>0</v>
      </c>
      <c r="K152" s="1">
        <v>0</v>
      </c>
      <c r="L152" s="1">
        <f ca="1">_xlfn.NORM.S.DIST(E152,0)</f>
        <v>3.6294044959078058E-2</v>
      </c>
      <c r="M152" s="1">
        <f ca="1">1-L152-N152</f>
        <v>0.56602743209146822</v>
      </c>
      <c r="N152" s="1">
        <f ca="1">_xlfn.NORM.S.DIST(-G152,0)</f>
        <v>0.39767852294945366</v>
      </c>
      <c r="Q152" t="s">
        <v>42</v>
      </c>
      <c r="R152" s="10"/>
      <c r="S152" s="10"/>
      <c r="T152" s="10">
        <f ca="1">MIN($V$30+P148,0)</f>
        <v>-2.1901873077018066</v>
      </c>
      <c r="U152" s="10"/>
      <c r="V152" s="10">
        <f ca="1">MAX($X$30+P148,0)</f>
        <v>7.9066914769265223E-2</v>
      </c>
      <c r="X152" t="s">
        <v>42</v>
      </c>
      <c r="Y152" s="1">
        <v>0</v>
      </c>
      <c r="Z152" s="1">
        <v>0</v>
      </c>
      <c r="AA152" s="1">
        <f ca="1">_xlfn.NORM.S.DIST(T152,0)</f>
        <v>3.6246996560635056E-2</v>
      </c>
      <c r="AB152" s="1">
        <f ca="1">1-AA152-AC152</f>
        <v>0.56605578531796774</v>
      </c>
      <c r="AC152" s="1">
        <f ca="1">_xlfn.NORM.S.DIST(-V152,0)</f>
        <v>0.3976972181213973</v>
      </c>
      <c r="AF152" t="s">
        <v>42</v>
      </c>
      <c r="AG152" s="10"/>
      <c r="AH152" s="10"/>
      <c r="AI152" s="10">
        <f ca="1">MIN($V$30+AE148,0)</f>
        <v>-2.1901873077018066</v>
      </c>
      <c r="AJ152" s="10"/>
      <c r="AK152" s="10">
        <f ca="1">MAX($X$30+AE148,0)</f>
        <v>7.9066914769265223E-2</v>
      </c>
      <c r="AM152" t="s">
        <v>42</v>
      </c>
      <c r="AN152" s="1">
        <v>0</v>
      </c>
      <c r="AO152" s="1">
        <v>0</v>
      </c>
      <c r="AP152" s="1">
        <f ca="1">_xlfn.NORM.S.DIST(AI152,0)</f>
        <v>3.6246996560635056E-2</v>
      </c>
      <c r="AQ152" s="1">
        <f ca="1">1-AP152-AR152</f>
        <v>0.56605578531796774</v>
      </c>
      <c r="AR152" s="1">
        <f ca="1">_xlfn.NORM.S.DIST(-AK152,0)</f>
        <v>0.3976972181213973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0.33049636628508766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0.32989153223586576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0.32989153223586576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2.6656504721495828</v>
      </c>
      <c r="E156" s="10"/>
      <c r="F156" s="10"/>
      <c r="G156" s="10"/>
      <c r="I156" t="s">
        <v>2</v>
      </c>
      <c r="J156" s="1">
        <f ca="1">1-K156</f>
        <v>0.98857309656028747</v>
      </c>
      <c r="K156" s="1">
        <f ca="1">_xlfn.NORM.S.DIST(-D156,0)</f>
        <v>1.1426903439712512E-2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2.6650456381003611</v>
      </c>
      <c r="T156" s="10"/>
      <c r="U156" s="10"/>
      <c r="V156" s="10"/>
      <c r="X156" t="s">
        <v>2</v>
      </c>
      <c r="Y156" s="1">
        <f ca="1">1-Z156</f>
        <v>0.98855466046995089</v>
      </c>
      <c r="Z156" s="1">
        <f ca="1">_xlfn.NORM.S.DIST(-S156,0)</f>
        <v>1.1445339530049137E-2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2.6650456381003611</v>
      </c>
      <c r="AI156" s="10"/>
      <c r="AJ156" s="10"/>
      <c r="AK156" s="10"/>
      <c r="AM156" t="s">
        <v>2</v>
      </c>
      <c r="AN156" s="1">
        <f ca="1">1-AO156</f>
        <v>0.98855466046995089</v>
      </c>
      <c r="AO156" s="1">
        <f ca="1">_xlfn.NORM.S.DIST(-AH156,0)</f>
        <v>1.1445339530049137E-2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-0.41064494394924062</v>
      </c>
      <c r="D157" s="10"/>
      <c r="E157" s="10">
        <f ca="1">MAX($V$28+A155,0)</f>
        <v>0.71584378109192337</v>
      </c>
      <c r="F157" s="10"/>
      <c r="G157" s="10"/>
      <c r="I157" t="s">
        <v>1</v>
      </c>
      <c r="J157" s="1">
        <f ca="1">_xlfn.NORM.S.DIST(C157,0)</f>
        <v>0.36668461201576913</v>
      </c>
      <c r="K157" s="1">
        <f ca="1">1-J157-L157</f>
        <v>0.32454417663351176</v>
      </c>
      <c r="L157" s="1">
        <f ca="1">_xlfn.NORM.S.DIST(-E157,0)</f>
        <v>0.30877121135071905</v>
      </c>
      <c r="M157" s="1">
        <v>0</v>
      </c>
      <c r="N157" s="1">
        <v>0</v>
      </c>
      <c r="Q157" t="s">
        <v>1</v>
      </c>
      <c r="R157" s="10">
        <f ca="1">MIN($T$28+P155,0)</f>
        <v>-0.41124977799846252</v>
      </c>
      <c r="S157" s="10"/>
      <c r="T157" s="10">
        <f ca="1">MAX($V$28+P155,0)</f>
        <v>0.71523894704270141</v>
      </c>
      <c r="U157" s="10"/>
      <c r="V157" s="10"/>
      <c r="X157" t="s">
        <v>1</v>
      </c>
      <c r="Y157" s="1">
        <f ca="1">_xlfn.NORM.S.DIST(R157,0)</f>
        <v>0.3665934820639033</v>
      </c>
      <c r="Z157" s="1">
        <f ca="1">1-Y157-AA157</f>
        <v>0.32450164649231039</v>
      </c>
      <c r="AA157" s="1">
        <f ca="1">_xlfn.NORM.S.DIST(-T157,0)</f>
        <v>0.30890487144378631</v>
      </c>
      <c r="AB157" s="1">
        <v>0</v>
      </c>
      <c r="AC157" s="1">
        <v>0</v>
      </c>
      <c r="AF157" t="s">
        <v>1</v>
      </c>
      <c r="AG157" s="10">
        <f ca="1">MIN($T$28+AE155,0)</f>
        <v>-0.41124977799846252</v>
      </c>
      <c r="AH157" s="10"/>
      <c r="AI157" s="10">
        <f ca="1">MAX($V$28+AE155,0)</f>
        <v>0.71523894704270141</v>
      </c>
      <c r="AJ157" s="10"/>
      <c r="AK157" s="10"/>
      <c r="AM157" t="s">
        <v>1</v>
      </c>
      <c r="AN157" s="1">
        <f ca="1">_xlfn.NORM.S.DIST(AG157,0)</f>
        <v>0.3665934820639033</v>
      </c>
      <c r="AO157" s="1">
        <f ca="1">1-AN157-AP157</f>
        <v>0.32450164649231039</v>
      </c>
      <c r="AP157" s="1">
        <f ca="1">_xlfn.NORM.S.DIST(-AI157,0)</f>
        <v>0.30890487144378631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-1.1459898465621585</v>
      </c>
      <c r="E158" s="10"/>
      <c r="F158" s="10">
        <f ca="1">MAX($CI$7+A155,0)</f>
        <v>0.33049636628508766</v>
      </c>
      <c r="G158" s="10"/>
      <c r="I158" t="s">
        <v>0</v>
      </c>
      <c r="J158" s="1">
        <v>0</v>
      </c>
      <c r="K158" s="1">
        <f ca="1">_xlfn.NORM.S.DIST(D158,0)</f>
        <v>0.20688650990065885</v>
      </c>
      <c r="L158" s="1">
        <f ca="1">1-K158-M158</f>
        <v>0.4153747391150065</v>
      </c>
      <c r="M158" s="1">
        <f ca="1">_xlfn.NORM.S.DIST(-F158,0)</f>
        <v>0.37773875098433468</v>
      </c>
      <c r="N158" s="1">
        <v>0</v>
      </c>
      <c r="Q158" t="s">
        <v>0</v>
      </c>
      <c r="R158" s="10"/>
      <c r="S158" s="10">
        <f ca="1">MIN($U$29+P155,0)</f>
        <v>-1.1465946806113805</v>
      </c>
      <c r="T158" s="10"/>
      <c r="U158" s="10">
        <f ca="1">MAX($CI$7+P155,0)</f>
        <v>0.32989153223586576</v>
      </c>
      <c r="V158" s="10"/>
      <c r="X158" t="s">
        <v>0</v>
      </c>
      <c r="Y158" s="1">
        <v>0</v>
      </c>
      <c r="Z158" s="1">
        <f ca="1">_xlfn.NORM.S.DIST(S158,0)</f>
        <v>0.20674312176324369</v>
      </c>
      <c r="AA158" s="1">
        <f ca="1">1-Z158-AB158</f>
        <v>0.41544268055216155</v>
      </c>
      <c r="AB158" s="1">
        <f ca="1">_xlfn.NORM.S.DIST(-U158,0)</f>
        <v>0.37781419768459473</v>
      </c>
      <c r="AC158" s="1">
        <v>0</v>
      </c>
      <c r="AF158" t="s">
        <v>0</v>
      </c>
      <c r="AG158" s="10"/>
      <c r="AH158" s="10">
        <f ca="1">MIN($U$29+AE155,0)</f>
        <v>-1.1465946806113805</v>
      </c>
      <c r="AI158" s="10"/>
      <c r="AJ158" s="10">
        <f ca="1">MAX($CI$7+AE155,0)</f>
        <v>0.32989153223586576</v>
      </c>
      <c r="AK158" s="10"/>
      <c r="AM158" t="s">
        <v>0</v>
      </c>
      <c r="AN158" s="1">
        <v>0</v>
      </c>
      <c r="AO158" s="1">
        <f ca="1">_xlfn.NORM.S.DIST(AH158,0)</f>
        <v>0.20674312176324369</v>
      </c>
      <c r="AP158" s="1">
        <f ca="1">1-AO158-AQ158</f>
        <v>0.41544268055216155</v>
      </c>
      <c r="AQ158" s="1">
        <f ca="1">_xlfn.NORM.S.DIST(-AJ158,0)</f>
        <v>0.37781419768459473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-1.9235983078103489</v>
      </c>
      <c r="F159" s="10"/>
      <c r="G159" s="10">
        <f ca="1">MAX($X$30+A155,0)</f>
        <v>0.34565591466072271</v>
      </c>
      <c r="I159" t="s">
        <v>42</v>
      </c>
      <c r="J159" s="1">
        <v>0</v>
      </c>
      <c r="K159" s="1">
        <v>0</v>
      </c>
      <c r="L159" s="1">
        <f ca="1">_xlfn.NORM.S.DIST(E159,0)</f>
        <v>6.2721326217752171E-2</v>
      </c>
      <c r="M159" s="1">
        <f ca="1">1-L159-N159</f>
        <v>0.56147091225654733</v>
      </c>
      <c r="N159" s="1">
        <f ca="1">_xlfn.NORM.S.DIST(-G159,0)</f>
        <v>0.3758077615257005</v>
      </c>
      <c r="Q159" t="s">
        <v>42</v>
      </c>
      <c r="R159" s="10"/>
      <c r="S159" s="10"/>
      <c r="T159" s="10">
        <f ca="1">MIN($V$30+P155,0)</f>
        <v>-1.9242031418595709</v>
      </c>
      <c r="U159" s="10"/>
      <c r="V159" s="10">
        <f ca="1">MAX($X$30+P155,0)</f>
        <v>0.3450510806115008</v>
      </c>
      <c r="X159" t="s">
        <v>42</v>
      </c>
      <c r="Y159" s="1">
        <v>0</v>
      </c>
      <c r="Z159" s="1">
        <v>0</v>
      </c>
      <c r="AA159" s="1">
        <f ca="1">_xlfn.NORM.S.DIST(T159,0)</f>
        <v>6.2648383579699041E-2</v>
      </c>
      <c r="AB159" s="1">
        <f ca="1">1-AA159-AC159</f>
        <v>0.56146534738612208</v>
      </c>
      <c r="AC159" s="1">
        <f ca="1">_xlfn.NORM.S.DIST(-V159,0)</f>
        <v>0.37588626903417888</v>
      </c>
      <c r="AF159" t="s">
        <v>42</v>
      </c>
      <c r="AG159" s="10"/>
      <c r="AH159" s="10"/>
      <c r="AI159" s="10">
        <f ca="1">MIN($V$30+AE155,0)</f>
        <v>-1.9242031418595709</v>
      </c>
      <c r="AJ159" s="10"/>
      <c r="AK159" s="10">
        <f ca="1">MAX($X$30+AE155,0)</f>
        <v>0.3450510806115008</v>
      </c>
      <c r="AM159" t="s">
        <v>42</v>
      </c>
      <c r="AN159" s="1">
        <v>0</v>
      </c>
      <c r="AO159" s="1">
        <v>0</v>
      </c>
      <c r="AP159" s="1">
        <f ca="1">_xlfn.NORM.S.DIST(AI159,0)</f>
        <v>6.2648383579699041E-2</v>
      </c>
      <c r="AQ159" s="1">
        <f ca="1">1-AP159-AR159</f>
        <v>0.56146534738612208</v>
      </c>
      <c r="AR159" s="1">
        <f ca="1">_xlfn.NORM.S.DIST(-AK159,0)</f>
        <v>0.37588626903417888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-0.51161559920456479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-0.51223277104849496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-0.51223277104849496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1.8235385066599303</v>
      </c>
      <c r="E163" s="10"/>
      <c r="F163" s="10"/>
      <c r="G163" s="10"/>
      <c r="I163" t="s">
        <v>2</v>
      </c>
      <c r="J163" s="1">
        <f ca="1">1-K163</f>
        <v>0.92434599324995648</v>
      </c>
      <c r="K163" s="1">
        <f ca="1">_xlfn.NORM.S.DIST(-D163,0)</f>
        <v>7.5654006750043523E-2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1.8229213348160003</v>
      </c>
      <c r="T163" s="10"/>
      <c r="U163" s="10"/>
      <c r="V163" s="10"/>
      <c r="X163" t="s">
        <v>2</v>
      </c>
      <c r="Y163" s="1">
        <f ca="1">1-Z163</f>
        <v>0.92426081595473253</v>
      </c>
      <c r="Z163" s="1">
        <f ca="1">_xlfn.NORM.S.DIST(-S163,0)</f>
        <v>7.5739184045267527E-2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1.8229213348160003</v>
      </c>
      <c r="AI163" s="10"/>
      <c r="AJ163" s="10"/>
      <c r="AK163" s="10"/>
      <c r="AM163" t="s">
        <v>2</v>
      </c>
      <c r="AN163" s="1">
        <f ca="1">1-AO163</f>
        <v>0.92426081595473253</v>
      </c>
      <c r="AO163" s="1">
        <f ca="1">_xlfn.NORM.S.DIST(-AH163,0)</f>
        <v>7.5739184045267527E-2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-1.2527569094388931</v>
      </c>
      <c r="D164" s="10"/>
      <c r="E164" s="10">
        <f ca="1">MAX($V$28+A162,0)</f>
        <v>0</v>
      </c>
      <c r="F164" s="10"/>
      <c r="G164" s="10"/>
      <c r="I164" t="s">
        <v>1</v>
      </c>
      <c r="J164" s="1">
        <f ca="1">_xlfn.NORM.S.DIST(C164,0)</f>
        <v>0.18202004323973189</v>
      </c>
      <c r="K164" s="1">
        <f ca="1">1-J164-L164</f>
        <v>0.41903767635883543</v>
      </c>
      <c r="L164" s="1">
        <f ca="1">_xlfn.NORM.S.DIST(-E164,0)</f>
        <v>0.3989422804014327</v>
      </c>
      <c r="M164" s="1">
        <v>0</v>
      </c>
      <c r="N164" s="1">
        <v>0</v>
      </c>
      <c r="Q164" t="s">
        <v>1</v>
      </c>
      <c r="R164" s="10">
        <f ca="1">MIN($T$28+P162,0)</f>
        <v>-1.2533740812828231</v>
      </c>
      <c r="S164" s="10"/>
      <c r="T164" s="10">
        <f ca="1">MAX($V$28+P162,0)</f>
        <v>0</v>
      </c>
      <c r="U164" s="10"/>
      <c r="V164" s="10"/>
      <c r="X164" t="s">
        <v>1</v>
      </c>
      <c r="Y164" s="1">
        <f ca="1">_xlfn.NORM.S.DIST(R164,0)</f>
        <v>0.18187933122935604</v>
      </c>
      <c r="Z164" s="1">
        <f ca="1">1-Y164-AA164</f>
        <v>0.41917838836921123</v>
      </c>
      <c r="AA164" s="1">
        <f ca="1">_xlfn.NORM.S.DIST(-T164,0)</f>
        <v>0.3989422804014327</v>
      </c>
      <c r="AB164" s="1">
        <v>0</v>
      </c>
      <c r="AC164" s="1">
        <v>0</v>
      </c>
      <c r="AF164" t="s">
        <v>1</v>
      </c>
      <c r="AG164" s="10">
        <f ca="1">MIN($T$28+AE162,0)</f>
        <v>-1.2533740812828231</v>
      </c>
      <c r="AH164" s="10"/>
      <c r="AI164" s="10">
        <f ca="1">MAX($V$28+AE162,0)</f>
        <v>0</v>
      </c>
      <c r="AJ164" s="10"/>
      <c r="AK164" s="10"/>
      <c r="AM164" t="s">
        <v>1</v>
      </c>
      <c r="AN164" s="1">
        <f ca="1">_xlfn.NORM.S.DIST(AG164,0)</f>
        <v>0.18187933122935604</v>
      </c>
      <c r="AO164" s="1">
        <f ca="1">1-AN164-AP164</f>
        <v>0.41917838836921123</v>
      </c>
      <c r="AP164" s="1">
        <f ca="1">_xlfn.NORM.S.DIST(-AI164,0)</f>
        <v>0.3989422804014327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-1.988101812051811</v>
      </c>
      <c r="E165" s="10"/>
      <c r="F165" s="10">
        <f ca="1">MAX($CI$7+A162,0)</f>
        <v>0</v>
      </c>
      <c r="G165" s="10"/>
      <c r="I165" t="s">
        <v>0</v>
      </c>
      <c r="J165" s="1">
        <v>0</v>
      </c>
      <c r="K165" s="1">
        <f ca="1">_xlfn.NORM.S.DIST(D165,0)</f>
        <v>5.5287250932649815E-2</v>
      </c>
      <c r="L165" s="1">
        <f ca="1">1-K165-M165</f>
        <v>0.5457704686659175</v>
      </c>
      <c r="M165" s="1">
        <f ca="1">_xlfn.NORM.S.DIST(-F165,0)</f>
        <v>0.3989422804014327</v>
      </c>
      <c r="N165" s="1">
        <v>0</v>
      </c>
      <c r="Q165" t="s">
        <v>0</v>
      </c>
      <c r="R165" s="10"/>
      <c r="S165" s="10">
        <f ca="1">MIN($U$29+P162,0)</f>
        <v>-1.9887189838957413</v>
      </c>
      <c r="T165" s="10"/>
      <c r="U165" s="10">
        <f ca="1">MAX($CI$7+P162,0)</f>
        <v>0</v>
      </c>
      <c r="V165" s="10"/>
      <c r="X165" t="s">
        <v>0</v>
      </c>
      <c r="Y165" s="1">
        <v>0</v>
      </c>
      <c r="Z165" s="1">
        <f ca="1">_xlfn.NORM.S.DIST(S165,0)</f>
        <v>5.5219444534973627E-2</v>
      </c>
      <c r="AA165" s="1">
        <f ca="1">1-Z165-AB165</f>
        <v>0.54583827506359373</v>
      </c>
      <c r="AB165" s="1">
        <f ca="1">_xlfn.NORM.S.DIST(-U165,0)</f>
        <v>0.3989422804014327</v>
      </c>
      <c r="AC165" s="1">
        <v>0</v>
      </c>
      <c r="AF165" t="s">
        <v>0</v>
      </c>
      <c r="AG165" s="10"/>
      <c r="AH165" s="10">
        <f ca="1">MIN($U$29+AE162,0)</f>
        <v>-1.9887189838957413</v>
      </c>
      <c r="AI165" s="10"/>
      <c r="AJ165" s="10">
        <f ca="1">MAX($CI$7+AE162,0)</f>
        <v>0</v>
      </c>
      <c r="AK165" s="10"/>
      <c r="AM165" t="s">
        <v>0</v>
      </c>
      <c r="AN165" s="1">
        <v>0</v>
      </c>
      <c r="AO165" s="1">
        <f ca="1">_xlfn.NORM.S.DIST(AH165,0)</f>
        <v>5.5219444534973627E-2</v>
      </c>
      <c r="AP165" s="1">
        <f ca="1">1-AO165-AQ165</f>
        <v>0.54583827506359373</v>
      </c>
      <c r="AQ165" s="1">
        <f ca="1">_xlfn.NORM.S.DIST(-AJ165,0)</f>
        <v>0.3989422804014327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-2.7657102733000016</v>
      </c>
      <c r="F166" s="10"/>
      <c r="G166" s="10">
        <f ca="1">MAX($X$30+A162,0)</f>
        <v>0</v>
      </c>
      <c r="I166" t="s">
        <v>42</v>
      </c>
      <c r="J166" s="1">
        <v>0</v>
      </c>
      <c r="K166" s="1">
        <v>0</v>
      </c>
      <c r="L166" s="1">
        <f ca="1">_xlfn.NORM.S.DIST(E166,0)</f>
        <v>8.7079821006075218E-3</v>
      </c>
      <c r="M166" s="1">
        <f ca="1">1-L166-N166</f>
        <v>0.59234973749795983</v>
      </c>
      <c r="N166" s="1">
        <f ca="1">_xlfn.NORM.S.DIST(-G166,0)</f>
        <v>0.3989422804014327</v>
      </c>
      <c r="Q166" t="s">
        <v>42</v>
      </c>
      <c r="R166" s="10"/>
      <c r="S166" s="10"/>
      <c r="T166" s="10">
        <f ca="1">MIN($V$30+P162,0)</f>
        <v>-2.7663274451439315</v>
      </c>
      <c r="U166" s="10"/>
      <c r="V166" s="10">
        <f ca="1">MAX($X$30+P162,0)</f>
        <v>0</v>
      </c>
      <c r="X166" t="s">
        <v>42</v>
      </c>
      <c r="Y166" s="1">
        <v>0</v>
      </c>
      <c r="Z166" s="1">
        <v>0</v>
      </c>
      <c r="AA166" s="1">
        <f ca="1">_xlfn.NORM.S.DIST(T166,0)</f>
        <v>8.6931293076177689E-3</v>
      </c>
      <c r="AB166" s="1">
        <f ca="1">1-AA166-AC166</f>
        <v>0.59236459029094957</v>
      </c>
      <c r="AC166" s="1">
        <f ca="1">_xlfn.NORM.S.DIST(-V166,0)</f>
        <v>0.3989422804014327</v>
      </c>
      <c r="AF166" t="s">
        <v>42</v>
      </c>
      <c r="AG166" s="10"/>
      <c r="AH166" s="10"/>
      <c r="AI166" s="10">
        <f ca="1">MIN($V$30+AE162,0)</f>
        <v>-2.7663274451439315</v>
      </c>
      <c r="AJ166" s="10"/>
      <c r="AK166" s="10">
        <f ca="1">MAX($X$30+AE162,0)</f>
        <v>0</v>
      </c>
      <c r="AM166" t="s">
        <v>42</v>
      </c>
      <c r="AN166" s="1">
        <v>0</v>
      </c>
      <c r="AO166" s="1">
        <v>0</v>
      </c>
      <c r="AP166" s="1">
        <f ca="1">_xlfn.NORM.S.DIST(AI166,0)</f>
        <v>8.6931293076177689E-3</v>
      </c>
      <c r="AQ166" s="1">
        <f ca="1">1-AP166-AR166</f>
        <v>0.59236459029094957</v>
      </c>
      <c r="AR166" s="1">
        <f ca="1">_xlfn.NORM.S.DIST(-AK166,0)</f>
        <v>0.3989422804014327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-0.30021976704732561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-0.19219694781328339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-0.4095013057824235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2.0349343388171697</v>
      </c>
      <c r="E170" s="10"/>
      <c r="F170" s="10"/>
      <c r="G170" s="10"/>
      <c r="I170" t="s">
        <v>2</v>
      </c>
      <c r="J170" s="1">
        <f ca="1">1-K170</f>
        <v>0.94968325802713516</v>
      </c>
      <c r="K170" s="1">
        <f ca="1">_xlfn.NORM.S.DIST(-D170,0)</f>
        <v>5.0316741972864835E-2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2.1429571580512117</v>
      </c>
      <c r="T170" s="10"/>
      <c r="U170" s="10"/>
      <c r="V170" s="10"/>
      <c r="X170" t="s">
        <v>2</v>
      </c>
      <c r="Y170" s="1">
        <f ca="1">1-Z170</f>
        <v>0.9598475260910424</v>
      </c>
      <c r="Z170" s="1">
        <f ca="1">_xlfn.NORM.S.DIST(-S170,0)</f>
        <v>4.0152473908957598E-2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1.9256528000820716</v>
      </c>
      <c r="AI170" s="10"/>
      <c r="AJ170" s="10"/>
      <c r="AK170" s="10"/>
      <c r="AM170" t="s">
        <v>2</v>
      </c>
      <c r="AN170" s="1">
        <f ca="1">1-AO170</f>
        <v>0.93752619227248835</v>
      </c>
      <c r="AO170" s="1">
        <f ca="1">_xlfn.NORM.S.DIST(-AH170,0)</f>
        <v>6.2473807727511627E-2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-1.0413610772816539</v>
      </c>
      <c r="D171" s="10"/>
      <c r="E171" s="10">
        <f ca="1">MAX($V$28+A169,0)</f>
        <v>8.5127647759510094E-2</v>
      </c>
      <c r="F171" s="10"/>
      <c r="G171" s="10"/>
      <c r="I171" t="s">
        <v>1</v>
      </c>
      <c r="J171" s="1">
        <f ca="1">_xlfn.NORM.S.DIST(C171,0)</f>
        <v>0.23196820135304208</v>
      </c>
      <c r="K171" s="1">
        <f ca="1">1-J171-L171</f>
        <v>0.37053241338955623</v>
      </c>
      <c r="L171" s="1">
        <f ca="1">_xlfn.NORM.S.DIST(-E171,0)</f>
        <v>0.39749938525740169</v>
      </c>
      <c r="M171" s="1">
        <v>0</v>
      </c>
      <c r="N171" s="1">
        <v>0</v>
      </c>
      <c r="Q171" t="s">
        <v>1</v>
      </c>
      <c r="R171" s="10">
        <f ca="1">MIN($T$28+P169,0)</f>
        <v>-0.93333825804761172</v>
      </c>
      <c r="S171" s="10"/>
      <c r="T171" s="10">
        <f ca="1">MAX($V$28+P169,0)</f>
        <v>0.19315046699355232</v>
      </c>
      <c r="U171" s="10"/>
      <c r="V171" s="10"/>
      <c r="X171" t="s">
        <v>1</v>
      </c>
      <c r="Y171" s="1">
        <f ca="1">_xlfn.NORM.S.DIST(R171,0)</f>
        <v>0.25807663967391709</v>
      </c>
      <c r="Z171" s="1">
        <f ca="1">1-Y171-AA171</f>
        <v>0.3503537928578751</v>
      </c>
      <c r="AA171" s="1">
        <f ca="1">_xlfn.NORM.S.DIST(-T171,0)</f>
        <v>0.39156956746820776</v>
      </c>
      <c r="AB171" s="1">
        <v>0</v>
      </c>
      <c r="AC171" s="1">
        <v>0</v>
      </c>
      <c r="AF171" t="s">
        <v>1</v>
      </c>
      <c r="AG171" s="10">
        <f ca="1">MIN($T$28+AE169,0)</f>
        <v>-1.1506426160167518</v>
      </c>
      <c r="AH171" s="10"/>
      <c r="AI171" s="10">
        <f ca="1">MAX($V$28+AE169,0)</f>
        <v>0</v>
      </c>
      <c r="AJ171" s="10"/>
      <c r="AK171" s="10"/>
      <c r="AM171" t="s">
        <v>1</v>
      </c>
      <c r="AN171" s="1">
        <f ca="1">_xlfn.NORM.S.DIST(AG171,0)</f>
        <v>0.20578409381422547</v>
      </c>
      <c r="AO171" s="1">
        <f ca="1">1-AN171-AP171</f>
        <v>0.39527362578434183</v>
      </c>
      <c r="AP171" s="1">
        <f ca="1">_xlfn.NORM.S.DIST(-AI171,0)</f>
        <v>0.3989422804014327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-1.7767059798945719</v>
      </c>
      <c r="E172" s="10"/>
      <c r="F172" s="10">
        <f ca="1">MAX($CI$7+A169,0)</f>
        <v>0</v>
      </c>
      <c r="G172" s="10"/>
      <c r="I172" t="s">
        <v>0</v>
      </c>
      <c r="J172" s="1">
        <v>0</v>
      </c>
      <c r="K172" s="1">
        <f ca="1">_xlfn.NORM.S.DIST(D172,0)</f>
        <v>8.2308524137013922E-2</v>
      </c>
      <c r="L172" s="1">
        <f ca="1">1-K172-M172</f>
        <v>0.51874919546155329</v>
      </c>
      <c r="M172" s="1">
        <f ca="1">_xlfn.NORM.S.DIST(-F172,0)</f>
        <v>0.3989422804014327</v>
      </c>
      <c r="N172" s="1">
        <v>0</v>
      </c>
      <c r="Q172" t="s">
        <v>0</v>
      </c>
      <c r="R172" s="10"/>
      <c r="S172" s="10">
        <f ca="1">MIN($U$29+P169,0)</f>
        <v>-1.6686831606605297</v>
      </c>
      <c r="T172" s="10"/>
      <c r="U172" s="10">
        <f ca="1">MAX($CI$7+P169,0)</f>
        <v>0</v>
      </c>
      <c r="V172" s="10"/>
      <c r="X172" t="s">
        <v>0</v>
      </c>
      <c r="Y172" s="1">
        <v>0</v>
      </c>
      <c r="Z172" s="1">
        <f ca="1">_xlfn.NORM.S.DIST(S172,0)</f>
        <v>9.9143173308937863E-2</v>
      </c>
      <c r="AA172" s="1">
        <f ca="1">1-Z172-AB172</f>
        <v>0.5019145462896295</v>
      </c>
      <c r="AB172" s="1">
        <f ca="1">_xlfn.NORM.S.DIST(-U172,0)</f>
        <v>0.3989422804014327</v>
      </c>
      <c r="AC172" s="1">
        <v>0</v>
      </c>
      <c r="AF172" t="s">
        <v>0</v>
      </c>
      <c r="AG172" s="10"/>
      <c r="AH172" s="10">
        <f ca="1">MIN($U$29+AE169,0)</f>
        <v>-1.8859875186296697</v>
      </c>
      <c r="AI172" s="10"/>
      <c r="AJ172" s="10">
        <f ca="1">MAX($CI$7+AE169,0)</f>
        <v>0</v>
      </c>
      <c r="AK172" s="10"/>
      <c r="AM172" t="s">
        <v>0</v>
      </c>
      <c r="AN172" s="1">
        <v>0</v>
      </c>
      <c r="AO172" s="1">
        <f ca="1">_xlfn.NORM.S.DIST(AH172,0)</f>
        <v>6.7379598927511941E-2</v>
      </c>
      <c r="AP172" s="1">
        <f ca="1">1-AO172-AQ172</f>
        <v>0.53367812067105547</v>
      </c>
      <c r="AQ172" s="1">
        <f ca="1">_xlfn.NORM.S.DIST(-AJ172,0)</f>
        <v>0.3989422804014327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-2.5543144411427621</v>
      </c>
      <c r="F173" s="10"/>
      <c r="G173" s="10">
        <f ca="1">MAX($X$30+A169,0)</f>
        <v>0</v>
      </c>
      <c r="I173" t="s">
        <v>42</v>
      </c>
      <c r="J173" s="1">
        <v>0</v>
      </c>
      <c r="K173" s="1">
        <v>0</v>
      </c>
      <c r="L173" s="1">
        <f ca="1">_xlfn.NORM.S.DIST(E173,0)</f>
        <v>1.5280165482132652E-2</v>
      </c>
      <c r="M173" s="1">
        <f ca="1">1-L173-N173</f>
        <v>0.58577755411643473</v>
      </c>
      <c r="N173" s="1">
        <f ca="1">_xlfn.NORM.S.DIST(-G173,0)</f>
        <v>0.3989422804014327</v>
      </c>
      <c r="Q173" t="s">
        <v>42</v>
      </c>
      <c r="R173" s="10"/>
      <c r="S173" s="10"/>
      <c r="T173" s="10">
        <f ca="1">MIN($V$30+P169,0)</f>
        <v>-2.4462916219087201</v>
      </c>
      <c r="U173" s="10"/>
      <c r="V173" s="10">
        <f ca="1">MAX($X$30+P169,0)</f>
        <v>0</v>
      </c>
      <c r="X173" t="s">
        <v>42</v>
      </c>
      <c r="Y173" s="1">
        <v>0</v>
      </c>
      <c r="Z173" s="1">
        <v>0</v>
      </c>
      <c r="AA173" s="1">
        <f ca="1">_xlfn.NORM.S.DIST(T173,0)</f>
        <v>2.0018270790727169E-2</v>
      </c>
      <c r="AB173" s="1">
        <f ca="1">1-AA173-AC173</f>
        <v>0.58103944880784009</v>
      </c>
      <c r="AC173" s="1">
        <f ca="1">_xlfn.NORM.S.DIST(-V173,0)</f>
        <v>0.3989422804014327</v>
      </c>
      <c r="AF173" t="s">
        <v>42</v>
      </c>
      <c r="AG173" s="10"/>
      <c r="AH173" s="10"/>
      <c r="AI173" s="10">
        <f ca="1">MIN($V$30+AE169,0)</f>
        <v>-2.6635959798778601</v>
      </c>
      <c r="AJ173" s="10"/>
      <c r="AK173" s="10">
        <f ca="1">MAX($X$30+AE169,0)</f>
        <v>0</v>
      </c>
      <c r="AM173" t="s">
        <v>42</v>
      </c>
      <c r="AN173" s="1">
        <v>0</v>
      </c>
      <c r="AO173" s="1">
        <v>0</v>
      </c>
      <c r="AP173" s="1">
        <f ca="1">_xlfn.NORM.S.DIST(AI173,0)</f>
        <v>1.1489630969026847E-2</v>
      </c>
      <c r="AQ173" s="1">
        <f ca="1">1-AP173-AR173</f>
        <v>0.58956808862954047</v>
      </c>
      <c r="AR173" s="1">
        <f ca="1">_xlfn.NORM.S.DIST(-AK173,0)</f>
        <v>0.3989422804014327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-0.32751217829587037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-0.19002399778991175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-0.46628317211900433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2.0076419275686246</v>
      </c>
      <c r="E177" s="10"/>
      <c r="F177" s="10"/>
      <c r="G177" s="10"/>
      <c r="I177" t="s">
        <v>2</v>
      </c>
      <c r="J177" s="1">
        <f ca="1">1-K177</f>
        <v>0.94682950213529715</v>
      </c>
      <c r="K177" s="1">
        <f ca="1">_xlfn.NORM.S.DIST(-D177,0)</f>
        <v>5.3170497864702883E-2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2.1451301080745835</v>
      </c>
      <c r="T177" s="10"/>
      <c r="U177" s="10"/>
      <c r="V177" s="10"/>
      <c r="X177" t="s">
        <v>2</v>
      </c>
      <c r="Y177" s="1">
        <f ca="1">1-Z177</f>
        <v>0.96003415735245345</v>
      </c>
      <c r="Z177" s="1">
        <f ca="1">_xlfn.NORM.S.DIST(-S177,0)</f>
        <v>3.9965842647546594E-2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1.8688709337454907</v>
      </c>
      <c r="AI177" s="10"/>
      <c r="AJ177" s="10"/>
      <c r="AK177" s="10"/>
      <c r="AM177" t="s">
        <v>2</v>
      </c>
      <c r="AN177" s="1">
        <f ca="1">1-AO177</f>
        <v>0.93041997964406897</v>
      </c>
      <c r="AO177" s="1">
        <f ca="1">_xlfn.NORM.S.DIST(-AH177,0)</f>
        <v>6.9580020355930985E-2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-1.0686534885301986</v>
      </c>
      <c r="D178" s="10"/>
      <c r="E178" s="10">
        <f ca="1">MAX($V$28+A176,0)</f>
        <v>5.7835236510965338E-2</v>
      </c>
      <c r="F178" s="10"/>
      <c r="G178" s="10"/>
      <c r="I178" t="s">
        <v>1</v>
      </c>
      <c r="J178" s="1">
        <f ca="1">_xlfn.NORM.S.DIST(C178,0)</f>
        <v>0.22538422365612804</v>
      </c>
      <c r="K178" s="1">
        <f ca="1">1-J178-L178</f>
        <v>0.37634015223555867</v>
      </c>
      <c r="L178" s="1">
        <f ca="1">_xlfn.NORM.S.DIST(-E178,0)</f>
        <v>0.39827562410831324</v>
      </c>
      <c r="M178" s="1">
        <v>0</v>
      </c>
      <c r="N178" s="1">
        <v>0</v>
      </c>
      <c r="Q178" t="s">
        <v>1</v>
      </c>
      <c r="R178" s="10">
        <f ca="1">MIN($T$28+P176,0)</f>
        <v>-0.93116530802424002</v>
      </c>
      <c r="S178" s="10"/>
      <c r="T178" s="10">
        <f ca="1">MAX($V$28+P176,0)</f>
        <v>0.19532341701692396</v>
      </c>
      <c r="U178" s="10"/>
      <c r="V178" s="10"/>
      <c r="X178" t="s">
        <v>1</v>
      </c>
      <c r="Y178" s="1">
        <f ca="1">_xlfn.NORM.S.DIST(R178,0)</f>
        <v>0.25859996483189412</v>
      </c>
      <c r="Z178" s="1">
        <f ca="1">1-Y178-AA178</f>
        <v>0.34999570148585418</v>
      </c>
      <c r="AA178" s="1">
        <f ca="1">_xlfn.NORM.S.DIST(-T178,0)</f>
        <v>0.39140433368225164</v>
      </c>
      <c r="AB178" s="1">
        <v>0</v>
      </c>
      <c r="AC178" s="1">
        <v>0</v>
      </c>
      <c r="AF178" t="s">
        <v>1</v>
      </c>
      <c r="AG178" s="10">
        <f ca="1">MIN($T$28+AE176,0)</f>
        <v>-1.2074244823533327</v>
      </c>
      <c r="AH178" s="10"/>
      <c r="AI178" s="10">
        <f ca="1">MAX($V$28+AE176,0)</f>
        <v>0</v>
      </c>
      <c r="AJ178" s="10"/>
      <c r="AK178" s="10"/>
      <c r="AM178" t="s">
        <v>1</v>
      </c>
      <c r="AN178" s="1">
        <f ca="1">_xlfn.NORM.S.DIST(AG178,0)</f>
        <v>0.19245835746793663</v>
      </c>
      <c r="AO178" s="1">
        <f ca="1">1-AN178-AP178</f>
        <v>0.40859936213063069</v>
      </c>
      <c r="AP178" s="1">
        <f ca="1">_xlfn.NORM.S.DIST(-AI178,0)</f>
        <v>0.3989422804014327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-1.8039983911431166</v>
      </c>
      <c r="E179" s="10"/>
      <c r="F179" s="10">
        <f ca="1">MAX($CI$7+A176,0)</f>
        <v>0</v>
      </c>
      <c r="G179" s="10"/>
      <c r="I179" t="s">
        <v>0</v>
      </c>
      <c r="J179" s="1">
        <v>0</v>
      </c>
      <c r="K179" s="1">
        <f ca="1">_xlfn.NORM.S.DIST(D179,0)</f>
        <v>7.8383359076857298E-2</v>
      </c>
      <c r="L179" s="1">
        <f ca="1">1-K179-M179</f>
        <v>0.5226743605217099</v>
      </c>
      <c r="M179" s="1">
        <f ca="1">_xlfn.NORM.S.DIST(-F179,0)</f>
        <v>0.3989422804014327</v>
      </c>
      <c r="N179" s="1">
        <v>0</v>
      </c>
      <c r="Q179" t="s">
        <v>0</v>
      </c>
      <c r="R179" s="10"/>
      <c r="S179" s="10">
        <f ca="1">MIN($U$29+P176,0)</f>
        <v>-1.6665102106371581</v>
      </c>
      <c r="T179" s="10"/>
      <c r="U179" s="10">
        <f ca="1">MAX($CI$7+P176,0)</f>
        <v>0</v>
      </c>
      <c r="V179" s="10"/>
      <c r="X179" t="s">
        <v>0</v>
      </c>
      <c r="Y179" s="1">
        <v>0</v>
      </c>
      <c r="Z179" s="1">
        <f ca="1">_xlfn.NORM.S.DIST(S179,0)</f>
        <v>9.9503080620818085E-2</v>
      </c>
      <c r="AA179" s="1">
        <f ca="1">1-Z179-AB179</f>
        <v>0.50155463897774921</v>
      </c>
      <c r="AB179" s="1">
        <f ca="1">_xlfn.NORM.S.DIST(-U179,0)</f>
        <v>0.3989422804014327</v>
      </c>
      <c r="AC179" s="1">
        <v>0</v>
      </c>
      <c r="AF179" t="s">
        <v>0</v>
      </c>
      <c r="AG179" s="10"/>
      <c r="AH179" s="10">
        <f ca="1">MIN($U$29+AE176,0)</f>
        <v>-1.9427693849662506</v>
      </c>
      <c r="AI179" s="10"/>
      <c r="AJ179" s="10">
        <f ca="1">MAX($CI$7+AE176,0)</f>
        <v>0</v>
      </c>
      <c r="AK179" s="10"/>
      <c r="AM179" t="s">
        <v>0</v>
      </c>
      <c r="AN179" s="1">
        <v>0</v>
      </c>
      <c r="AO179" s="1">
        <f ca="1">_xlfn.NORM.S.DIST(AH179,0)</f>
        <v>6.0439345244446198E-2</v>
      </c>
      <c r="AP179" s="1">
        <f ca="1">1-AO179-AQ179</f>
        <v>0.54061837435412108</v>
      </c>
      <c r="AQ179" s="1">
        <f ca="1">_xlfn.NORM.S.DIST(-AJ179,0)</f>
        <v>0.3989422804014327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-2.5816068523913072</v>
      </c>
      <c r="F180" s="10"/>
      <c r="G180" s="10">
        <f ca="1">MAX($X$30+A176,0)</f>
        <v>0</v>
      </c>
      <c r="I180" t="s">
        <v>42</v>
      </c>
      <c r="J180" s="1">
        <v>0</v>
      </c>
      <c r="K180" s="1">
        <v>0</v>
      </c>
      <c r="L180" s="1">
        <f ca="1">_xlfn.NORM.S.DIST(E180,0)</f>
        <v>1.4245908969268651E-2</v>
      </c>
      <c r="M180" s="1">
        <f ca="1">1-L180-N180</f>
        <v>0.58681181062929855</v>
      </c>
      <c r="N180" s="1">
        <f ca="1">_xlfn.NORM.S.DIST(-G180,0)</f>
        <v>0.3989422804014327</v>
      </c>
      <c r="Q180" t="s">
        <v>42</v>
      </c>
      <c r="R180" s="10"/>
      <c r="S180" s="10"/>
      <c r="T180" s="10">
        <f ca="1">MIN($V$30+P176,0)</f>
        <v>-2.4441186718853483</v>
      </c>
      <c r="U180" s="10"/>
      <c r="V180" s="10">
        <f ca="1">MAX($X$30+P176,0)</f>
        <v>0</v>
      </c>
      <c r="X180" t="s">
        <v>42</v>
      </c>
      <c r="Y180" s="1">
        <v>0</v>
      </c>
      <c r="Z180" s="1">
        <v>0</v>
      </c>
      <c r="AA180" s="1">
        <f ca="1">_xlfn.NORM.S.DIST(T180,0)</f>
        <v>2.0124917112209397E-2</v>
      </c>
      <c r="AB180" s="1">
        <f ca="1">1-AA180-AC180</f>
        <v>0.58093280248635781</v>
      </c>
      <c r="AC180" s="1">
        <f ca="1">_xlfn.NORM.S.DIST(-V180,0)</f>
        <v>0.3989422804014327</v>
      </c>
      <c r="AF180" t="s">
        <v>42</v>
      </c>
      <c r="AG180" s="10"/>
      <c r="AH180" s="10"/>
      <c r="AI180" s="10">
        <f ca="1">MIN($V$30+AE176,0)</f>
        <v>-2.7203778462144408</v>
      </c>
      <c r="AJ180" s="10"/>
      <c r="AK180" s="10">
        <f ca="1">MAX($X$30+AE176,0)</f>
        <v>0</v>
      </c>
      <c r="AM180" t="s">
        <v>42</v>
      </c>
      <c r="AN180" s="1">
        <v>0</v>
      </c>
      <c r="AO180" s="1">
        <v>0</v>
      </c>
      <c r="AP180" s="1">
        <f ca="1">_xlfn.NORM.S.DIST(AI180,0)</f>
        <v>9.8610133058518266E-3</v>
      </c>
      <c r="AQ180" s="1">
        <f ca="1">1-AP180-AR180</f>
        <v>0.59119670629271548</v>
      </c>
      <c r="AR180" s="1">
        <f ca="1">_xlfn.NORM.S.DIST(-AK180,0)</f>
        <v>0.3989422804014327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-0.31357765993295889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-0.15188021921236824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-0.47658174206706388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2.0215764459315362</v>
      </c>
      <c r="E184" s="10"/>
      <c r="F184" s="10"/>
      <c r="G184" s="10"/>
      <c r="I184" t="s">
        <v>2</v>
      </c>
      <c r="J184" s="1">
        <f ca="1">1-K184</f>
        <v>0.94830138032553479</v>
      </c>
      <c r="K184" s="1">
        <f ca="1">_xlfn.NORM.S.DIST(-D184,0)</f>
        <v>5.1698619674465165E-2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2.1832738866521271</v>
      </c>
      <c r="T184" s="10"/>
      <c r="U184" s="10"/>
      <c r="V184" s="10"/>
      <c r="X184" t="s">
        <v>2</v>
      </c>
      <c r="Y184" s="1">
        <f ca="1">1-Z184</f>
        <v>0.96320086594775889</v>
      </c>
      <c r="Z184" s="1">
        <f ca="1">_xlfn.NORM.S.DIST(-S184,0)</f>
        <v>3.6799134052241098E-2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1.8585723637974312</v>
      </c>
      <c r="AI184" s="10"/>
      <c r="AJ184" s="10"/>
      <c r="AK184" s="10"/>
      <c r="AM184" t="s">
        <v>2</v>
      </c>
      <c r="AN184" s="1">
        <f ca="1">1-AO184</f>
        <v>0.92907158492536457</v>
      </c>
      <c r="AO184" s="1">
        <f ca="1">_xlfn.NORM.S.DIST(-AH184,0)</f>
        <v>7.0928415074635376E-2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-1.0547189701672872</v>
      </c>
      <c r="D185" s="10"/>
      <c r="E185" s="10">
        <f ca="1">MAX($V$28+A183,0)</f>
        <v>7.1769754873876823E-2</v>
      </c>
      <c r="F185" s="10"/>
      <c r="G185" s="10"/>
      <c r="I185" t="s">
        <v>1</v>
      </c>
      <c r="J185" s="1">
        <f ca="1">_xlfn.NORM.S.DIST(C185,0)</f>
        <v>0.22874336373999227</v>
      </c>
      <c r="K185" s="1">
        <f ca="1">1-J185-L185</f>
        <v>0.37334048935441533</v>
      </c>
      <c r="L185" s="1">
        <f ca="1">_xlfn.NORM.S.DIST(-E185,0)</f>
        <v>0.3979161469055924</v>
      </c>
      <c r="M185" s="1">
        <v>0</v>
      </c>
      <c r="N185" s="1">
        <v>0</v>
      </c>
      <c r="Q185" t="s">
        <v>1</v>
      </c>
      <c r="R185" s="10">
        <f ca="1">MIN($T$28+P183,0)</f>
        <v>-0.89302152944669655</v>
      </c>
      <c r="S185" s="10"/>
      <c r="T185" s="10">
        <f ca="1">MAX($V$28+P183,0)</f>
        <v>0.23346719559446746</v>
      </c>
      <c r="U185" s="10"/>
      <c r="V185" s="10"/>
      <c r="X185" t="s">
        <v>1</v>
      </c>
      <c r="Y185" s="1">
        <f ca="1">_xlfn.NORM.S.DIST(R185,0)</f>
        <v>0.26775517041539781</v>
      </c>
      <c r="Z185" s="1">
        <f ca="1">1-Y185-AA185</f>
        <v>0.34402828828905679</v>
      </c>
      <c r="AA185" s="1">
        <f ca="1">_xlfn.NORM.S.DIST(-T185,0)</f>
        <v>0.38821654129554545</v>
      </c>
      <c r="AB185" s="1">
        <v>0</v>
      </c>
      <c r="AC185" s="1">
        <v>0</v>
      </c>
      <c r="AF185" t="s">
        <v>1</v>
      </c>
      <c r="AG185" s="10">
        <f ca="1">MIN($T$28+AE183,0)</f>
        <v>-1.2177230523013922</v>
      </c>
      <c r="AH185" s="10"/>
      <c r="AI185" s="10">
        <f ca="1">MAX($V$28+AE183,0)</f>
        <v>0</v>
      </c>
      <c r="AJ185" s="10"/>
      <c r="AK185" s="10"/>
      <c r="AM185" t="s">
        <v>1</v>
      </c>
      <c r="AN185" s="1">
        <f ca="1">_xlfn.NORM.S.DIST(AG185,0)</f>
        <v>0.19006992480102583</v>
      </c>
      <c r="AO185" s="1">
        <f ca="1">1-AN185-AP185</f>
        <v>0.41098779479754149</v>
      </c>
      <c r="AP185" s="1">
        <f ca="1">_xlfn.NORM.S.DIST(-AI185,0)</f>
        <v>0.3989422804014327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-1.7900638727802052</v>
      </c>
      <c r="E186" s="10"/>
      <c r="F186" s="10">
        <f ca="1">MAX($CI$7+A183,0)</f>
        <v>0</v>
      </c>
      <c r="G186" s="10"/>
      <c r="I186" t="s">
        <v>0</v>
      </c>
      <c r="J186" s="1">
        <v>0</v>
      </c>
      <c r="K186" s="1">
        <f ca="1">_xlfn.NORM.S.DIST(D186,0)</f>
        <v>8.0370919376688263E-2</v>
      </c>
      <c r="L186" s="1">
        <f ca="1">1-K186-M186</f>
        <v>0.52068680022187896</v>
      </c>
      <c r="M186" s="1">
        <f ca="1">_xlfn.NORM.S.DIST(-F186,0)</f>
        <v>0.3989422804014327</v>
      </c>
      <c r="N186" s="1">
        <v>0</v>
      </c>
      <c r="Q186" t="s">
        <v>0</v>
      </c>
      <c r="R186" s="10"/>
      <c r="S186" s="10">
        <f ca="1">MIN($U$29+P183,0)</f>
        <v>-1.6283664320596145</v>
      </c>
      <c r="T186" s="10"/>
      <c r="U186" s="10">
        <f ca="1">MAX($CI$7+P183,0)</f>
        <v>0</v>
      </c>
      <c r="V186" s="10"/>
      <c r="X186" t="s">
        <v>0</v>
      </c>
      <c r="Y186" s="1">
        <v>0</v>
      </c>
      <c r="Z186" s="1">
        <f ca="1">_xlfn.NORM.S.DIST(S186,0)</f>
        <v>0.10595644646257181</v>
      </c>
      <c r="AA186" s="1">
        <f ca="1">1-Z186-AB186</f>
        <v>0.49510127313599545</v>
      </c>
      <c r="AB186" s="1">
        <f ca="1">_xlfn.NORM.S.DIST(-U186,0)</f>
        <v>0.3989422804014327</v>
      </c>
      <c r="AC186" s="1">
        <v>0</v>
      </c>
      <c r="AF186" t="s">
        <v>0</v>
      </c>
      <c r="AG186" s="10"/>
      <c r="AH186" s="10">
        <f ca="1">MIN($U$29+AE183,0)</f>
        <v>-1.9530679549143102</v>
      </c>
      <c r="AI186" s="10"/>
      <c r="AJ186" s="10">
        <f ca="1">MAX($CI$7+AE183,0)</f>
        <v>0</v>
      </c>
      <c r="AK186" s="10"/>
      <c r="AM186" t="s">
        <v>0</v>
      </c>
      <c r="AN186" s="1">
        <v>0</v>
      </c>
      <c r="AO186" s="1">
        <f ca="1">_xlfn.NORM.S.DIST(AH186,0)</f>
        <v>5.9238965567336432E-2</v>
      </c>
      <c r="AP186" s="1">
        <f ca="1">1-AO186-AQ186</f>
        <v>0.54181875403123092</v>
      </c>
      <c r="AQ186" s="1">
        <f ca="1">_xlfn.NORM.S.DIST(-AJ186,0)</f>
        <v>0.3989422804014327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-2.5676723340283956</v>
      </c>
      <c r="F187" s="10"/>
      <c r="G187" s="10">
        <f ca="1">MAX($X$30+A183,0)</f>
        <v>0</v>
      </c>
      <c r="I187" t="s">
        <v>42</v>
      </c>
      <c r="J187" s="1">
        <v>0</v>
      </c>
      <c r="K187" s="1">
        <v>0</v>
      </c>
      <c r="L187" s="1">
        <f ca="1">_xlfn.NORM.S.DIST(E187,0)</f>
        <v>1.4766279045677292E-2</v>
      </c>
      <c r="M187" s="1">
        <f ca="1">1-L187-N187</f>
        <v>0.58629144055289006</v>
      </c>
      <c r="N187" s="1">
        <f ca="1">_xlfn.NORM.S.DIST(-G187,0)</f>
        <v>0.3989422804014327</v>
      </c>
      <c r="Q187" t="s">
        <v>42</v>
      </c>
      <c r="R187" s="10"/>
      <c r="S187" s="10"/>
      <c r="T187" s="10">
        <f ca="1">MIN($V$30+P183,0)</f>
        <v>-2.4059748933078047</v>
      </c>
      <c r="U187" s="10"/>
      <c r="V187" s="10">
        <f ca="1">MAX($X$30+P183,0)</f>
        <v>0</v>
      </c>
      <c r="X187" t="s">
        <v>42</v>
      </c>
      <c r="Y187" s="1">
        <v>0</v>
      </c>
      <c r="Z187" s="1">
        <v>0</v>
      </c>
      <c r="AA187" s="1">
        <f ca="1">_xlfn.NORM.S.DIST(T187,0)</f>
        <v>2.2075295932230281E-2</v>
      </c>
      <c r="AB187" s="1">
        <f ca="1">1-AA187-AC187</f>
        <v>0.57898242366633701</v>
      </c>
      <c r="AC187" s="1">
        <f ca="1">_xlfn.NORM.S.DIST(-V187,0)</f>
        <v>0.3989422804014327</v>
      </c>
      <c r="AF187" t="s">
        <v>42</v>
      </c>
      <c r="AG187" s="10"/>
      <c r="AH187" s="10"/>
      <c r="AI187" s="10">
        <f ca="1">MIN($V$30+AE183,0)</f>
        <v>-2.7306764161625003</v>
      </c>
      <c r="AJ187" s="10"/>
      <c r="AK187" s="10">
        <f ca="1">MAX($X$30+AE183,0)</f>
        <v>0</v>
      </c>
      <c r="AM187" t="s">
        <v>42</v>
      </c>
      <c r="AN187" s="1">
        <v>0</v>
      </c>
      <c r="AO187" s="1">
        <v>0</v>
      </c>
      <c r="AP187" s="1">
        <f ca="1">_xlfn.NORM.S.DIST(AI187,0)</f>
        <v>9.5880727186619767E-3</v>
      </c>
      <c r="AQ187" s="1">
        <f ca="1">1-AP187-AR187</f>
        <v>0.59146964687990522</v>
      </c>
      <c r="AR187" s="1">
        <f ca="1">_xlfn.NORM.S.DIST(-AK187,0)</f>
        <v>0.3989422804014327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-0.3420063702086677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-0.1592339096143659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-0.52610904953810333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1.9931477356558274</v>
      </c>
      <c r="E191" s="10"/>
      <c r="F191" s="10"/>
      <c r="G191" s="10"/>
      <c r="I191" t="s">
        <v>2</v>
      </c>
      <c r="J191" s="1">
        <f ca="1">1-K191</f>
        <v>0.94526530437249912</v>
      </c>
      <c r="K191" s="1">
        <f ca="1">_xlfn.NORM.S.DIST(-D191,0)</f>
        <v>5.4734695627500836E-2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2.1759201962501291</v>
      </c>
      <c r="T191" s="10"/>
      <c r="U191" s="10"/>
      <c r="V191" s="10"/>
      <c r="X191" t="s">
        <v>2</v>
      </c>
      <c r="Y191" s="1">
        <f ca="1">1-Z191</f>
        <v>0.96260629422194754</v>
      </c>
      <c r="Z191" s="1">
        <f ca="1">_xlfn.NORM.S.DIST(-S191,0)</f>
        <v>3.7393705778052469E-2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1.8090450563263918</v>
      </c>
      <c r="AI191" s="10"/>
      <c r="AJ191" s="10"/>
      <c r="AK191" s="10"/>
      <c r="AM191" t="s">
        <v>2</v>
      </c>
      <c r="AN191" s="1">
        <f ca="1">1-AO191</f>
        <v>0.92232800731669107</v>
      </c>
      <c r="AO191" s="1">
        <f ca="1">_xlfn.NORM.S.DIST(-AH191,0)</f>
        <v>7.7671992683308932E-2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-1.083147680442996</v>
      </c>
      <c r="D192" s="10"/>
      <c r="E192" s="10">
        <f ca="1">MAX($V$28+A190,0)</f>
        <v>4.334104459816801E-2</v>
      </c>
      <c r="F192" s="10"/>
      <c r="G192" s="10"/>
      <c r="I192" t="s">
        <v>1</v>
      </c>
      <c r="J192" s="1">
        <f ca="1">_xlfn.NORM.S.DIST(C192,0)</f>
        <v>0.22189677515392758</v>
      </c>
      <c r="K192" s="1">
        <f ca="1">1-J192-L192</f>
        <v>0.37953546433296775</v>
      </c>
      <c r="L192" s="1">
        <f ca="1">_xlfn.NORM.S.DIST(-E192,0)</f>
        <v>0.39856776051310466</v>
      </c>
      <c r="M192" s="1">
        <v>0</v>
      </c>
      <c r="N192" s="1">
        <v>0</v>
      </c>
      <c r="Q192" t="s">
        <v>1</v>
      </c>
      <c r="R192" s="10">
        <f ca="1">MIN($T$28+P190,0)</f>
        <v>-0.90037521984869417</v>
      </c>
      <c r="S192" s="10"/>
      <c r="T192" s="10">
        <f ca="1">MAX($V$28+P190,0)</f>
        <v>0.22611350519246981</v>
      </c>
      <c r="U192" s="10"/>
      <c r="V192" s="10"/>
      <c r="X192" t="s">
        <v>1</v>
      </c>
      <c r="Y192" s="1">
        <f ca="1">_xlfn.NORM.S.DIST(R192,0)</f>
        <v>0.26599538992398419</v>
      </c>
      <c r="Z192" s="1">
        <f ca="1">1-Y192-AA192</f>
        <v>0.34513150313650975</v>
      </c>
      <c r="AA192" s="1">
        <f ca="1">_xlfn.NORM.S.DIST(-T192,0)</f>
        <v>0.38887310693950605</v>
      </c>
      <c r="AB192" s="1">
        <v>0</v>
      </c>
      <c r="AC192" s="1">
        <v>0</v>
      </c>
      <c r="AF192" t="s">
        <v>1</v>
      </c>
      <c r="AG192" s="10">
        <f ca="1">MIN($T$28+AE190,0)</f>
        <v>-1.2672503597724316</v>
      </c>
      <c r="AH192" s="10"/>
      <c r="AI192" s="10">
        <f ca="1">MAX($V$28+AE190,0)</f>
        <v>0</v>
      </c>
      <c r="AJ192" s="10"/>
      <c r="AK192" s="10"/>
      <c r="AM192" t="s">
        <v>1</v>
      </c>
      <c r="AN192" s="1">
        <f ca="1">_xlfn.NORM.S.DIST(AG192,0)</f>
        <v>0.17872619691690958</v>
      </c>
      <c r="AO192" s="1">
        <f ca="1">1-AN192-AP192</f>
        <v>0.42233152268165769</v>
      </c>
      <c r="AP192" s="1">
        <f ca="1">_xlfn.NORM.S.DIST(-AI192,0)</f>
        <v>0.3989422804014327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-1.818492583055914</v>
      </c>
      <c r="E193" s="10"/>
      <c r="F193" s="10">
        <f ca="1">MAX($CI$7+A190,0)</f>
        <v>0</v>
      </c>
      <c r="G193" s="10"/>
      <c r="I193" t="s">
        <v>0</v>
      </c>
      <c r="J193" s="1">
        <v>0</v>
      </c>
      <c r="K193" s="1">
        <f ca="1">_xlfn.NORM.S.DIST(D193,0)</f>
        <v>7.6352372750406364E-2</v>
      </c>
      <c r="L193" s="1">
        <f ca="1">1-K193-M193</f>
        <v>0.52470534684816084</v>
      </c>
      <c r="M193" s="1">
        <f ca="1">_xlfn.NORM.S.DIST(-F193,0)</f>
        <v>0.3989422804014327</v>
      </c>
      <c r="N193" s="1">
        <v>0</v>
      </c>
      <c r="Q193" t="s">
        <v>0</v>
      </c>
      <c r="R193" s="10"/>
      <c r="S193" s="10">
        <f ca="1">MIN($U$29+P190,0)</f>
        <v>-1.635720122461612</v>
      </c>
      <c r="T193" s="10"/>
      <c r="U193" s="10">
        <f ca="1">MAX($CI$7+P190,0)</f>
        <v>0</v>
      </c>
      <c r="V193" s="10"/>
      <c r="X193" t="s">
        <v>0</v>
      </c>
      <c r="Y193" s="1">
        <v>0</v>
      </c>
      <c r="Z193" s="1">
        <f ca="1">_xlfn.NORM.S.DIST(S193,0)</f>
        <v>0.10469240621562767</v>
      </c>
      <c r="AA193" s="1">
        <f ca="1">1-Z193-AB193</f>
        <v>0.4963653133829396</v>
      </c>
      <c r="AB193" s="1">
        <f ca="1">_xlfn.NORM.S.DIST(-U193,0)</f>
        <v>0.3989422804014327</v>
      </c>
      <c r="AC193" s="1">
        <v>0</v>
      </c>
      <c r="AF193" t="s">
        <v>0</v>
      </c>
      <c r="AG193" s="10"/>
      <c r="AH193" s="10">
        <f ca="1">MIN($U$29+AE190,0)</f>
        <v>-2.0025952623853494</v>
      </c>
      <c r="AI193" s="10"/>
      <c r="AJ193" s="10">
        <f ca="1">MAX($CI$7+AE190,0)</f>
        <v>0</v>
      </c>
      <c r="AK193" s="10"/>
      <c r="AM193" t="s">
        <v>0</v>
      </c>
      <c r="AN193" s="1">
        <v>0</v>
      </c>
      <c r="AO193" s="1">
        <f ca="1">_xlfn.NORM.S.DIST(AH193,0)</f>
        <v>5.3711270224077672E-2</v>
      </c>
      <c r="AP193" s="1">
        <f ca="1">1-AO193-AQ193</f>
        <v>0.54734644937448973</v>
      </c>
      <c r="AQ193" s="1">
        <f ca="1">_xlfn.NORM.S.DIST(-AJ193,0)</f>
        <v>0.3989422804014327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-2.5961010443041044</v>
      </c>
      <c r="F194" s="10"/>
      <c r="G194" s="10">
        <f ca="1">MAX($X$30+A190,0)</f>
        <v>0</v>
      </c>
      <c r="I194" t="s">
        <v>42</v>
      </c>
      <c r="J194" s="1">
        <v>0</v>
      </c>
      <c r="K194" s="1">
        <v>0</v>
      </c>
      <c r="L194" s="1">
        <f ca="1">_xlfn.NORM.S.DIST(E194,0)</f>
        <v>1.3721259654818869E-2</v>
      </c>
      <c r="M194" s="1">
        <f ca="1">1-L194-N194</f>
        <v>0.5873364599437485</v>
      </c>
      <c r="N194" s="1">
        <f ca="1">_xlfn.NORM.S.DIST(-G194,0)</f>
        <v>0.3989422804014327</v>
      </c>
      <c r="Q194" t="s">
        <v>42</v>
      </c>
      <c r="R194" s="10"/>
      <c r="S194" s="10"/>
      <c r="T194" s="10">
        <f ca="1">MIN($V$30+P190,0)</f>
        <v>-2.4133285837098026</v>
      </c>
      <c r="U194" s="10"/>
      <c r="V194" s="10">
        <f ca="1">MAX($X$30+P190,0)</f>
        <v>0</v>
      </c>
      <c r="X194" t="s">
        <v>42</v>
      </c>
      <c r="Y194" s="1">
        <v>0</v>
      </c>
      <c r="Z194" s="1">
        <v>0</v>
      </c>
      <c r="AA194" s="1">
        <f ca="1">_xlfn.NORM.S.DIST(T194,0)</f>
        <v>2.1687570735957038E-2</v>
      </c>
      <c r="AB194" s="1">
        <f ca="1">1-AA194-AC194</f>
        <v>0.57937014886261018</v>
      </c>
      <c r="AC194" s="1">
        <f ca="1">_xlfn.NORM.S.DIST(-V194,0)</f>
        <v>0.3989422804014327</v>
      </c>
      <c r="AF194" t="s">
        <v>42</v>
      </c>
      <c r="AG194" s="10"/>
      <c r="AH194" s="10"/>
      <c r="AI194" s="10">
        <f ca="1">MIN($V$30+AE190,0)</f>
        <v>-2.78020372363354</v>
      </c>
      <c r="AJ194" s="10"/>
      <c r="AK194" s="10">
        <f ca="1">MAX($X$30+AE190,0)</f>
        <v>0</v>
      </c>
      <c r="AM194" t="s">
        <v>42</v>
      </c>
      <c r="AN194" s="1">
        <v>0</v>
      </c>
      <c r="AO194" s="1">
        <v>0</v>
      </c>
      <c r="AP194" s="1">
        <f ca="1">_xlfn.NORM.S.DIST(AI194,0)</f>
        <v>8.3649501354281456E-3</v>
      </c>
      <c r="AQ194" s="1">
        <f ca="1">1-AP194-AR194</f>
        <v>0.5926927694631392</v>
      </c>
      <c r="AR194" s="1">
        <f ca="1">_xlfn.NORM.S.DIST(-AK194,0)</f>
        <v>0.3989422804014327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-0.34580239997195522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-0.14410024926354836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-0.54885810972107318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1.9893517058925398</v>
      </c>
      <c r="E198" s="10"/>
      <c r="F198" s="10"/>
      <c r="G198" s="10"/>
      <c r="I198" t="s">
        <v>2</v>
      </c>
      <c r="J198" s="1">
        <f ca="1">1-K198</f>
        <v>0.94485000577921374</v>
      </c>
      <c r="K198" s="1">
        <f ca="1">_xlfn.NORM.S.DIST(-D198,0)</f>
        <v>5.5149994220786244E-2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2.1910538566009468</v>
      </c>
      <c r="T198" s="10"/>
      <c r="U198" s="10"/>
      <c r="V198" s="10"/>
      <c r="X198" t="s">
        <v>2</v>
      </c>
      <c r="Y198" s="1">
        <f ca="1">1-Z198</f>
        <v>0.96382174511658747</v>
      </c>
      <c r="Z198" s="1">
        <f ca="1">_xlfn.NORM.S.DIST(-S198,0)</f>
        <v>3.6178254883412579E-2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1.7862959961434219</v>
      </c>
      <c r="AI198" s="10"/>
      <c r="AJ198" s="10"/>
      <c r="AK198" s="10"/>
      <c r="AM198" t="s">
        <v>2</v>
      </c>
      <c r="AN198" s="1">
        <f ca="1">1-AO198</f>
        <v>0.91908574183425196</v>
      </c>
      <c r="AO198" s="1">
        <f ca="1">_xlfn.NORM.S.DIST(-AH198,0)</f>
        <v>8.0914258165748057E-2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-1.0869437102062836</v>
      </c>
      <c r="D199" s="10"/>
      <c r="E199" s="10">
        <f ca="1">MAX($V$28+A197,0)</f>
        <v>3.9545014834880488E-2</v>
      </c>
      <c r="F199" s="10"/>
      <c r="G199" s="10"/>
      <c r="I199" t="s">
        <v>1</v>
      </c>
      <c r="J199" s="1">
        <f ca="1">_xlfn.NORM.S.DIST(C199,0)</f>
        <v>0.22098469178975602</v>
      </c>
      <c r="K199" s="1">
        <f ca="1">1-J199-L199</f>
        <v>0.38038484049348525</v>
      </c>
      <c r="L199" s="1">
        <f ca="1">_xlfn.NORM.S.DIST(-E199,0)</f>
        <v>0.39863046771675875</v>
      </c>
      <c r="M199" s="1">
        <v>0</v>
      </c>
      <c r="N199" s="1">
        <v>0</v>
      </c>
      <c r="Q199" t="s">
        <v>1</v>
      </c>
      <c r="R199" s="10">
        <f ca="1">MIN($T$28+P197,0)</f>
        <v>-0.88524155949787664</v>
      </c>
      <c r="S199" s="10"/>
      <c r="T199" s="10">
        <f ca="1">MAX($V$28+P197,0)</f>
        <v>0.24124716554328735</v>
      </c>
      <c r="U199" s="10"/>
      <c r="V199" s="10"/>
      <c r="X199" t="s">
        <v>1</v>
      </c>
      <c r="Y199" s="1">
        <f ca="1">_xlfn.NORM.S.DIST(R199,0)</f>
        <v>0.26961376542866022</v>
      </c>
      <c r="Z199" s="1">
        <f ca="1">1-Y199-AA199</f>
        <v>0.34288592474840895</v>
      </c>
      <c r="AA199" s="1">
        <f ca="1">_xlfn.NORM.S.DIST(-T199,0)</f>
        <v>0.38750030982293082</v>
      </c>
      <c r="AB199" s="1">
        <v>0</v>
      </c>
      <c r="AC199" s="1">
        <v>0</v>
      </c>
      <c r="AF199" t="s">
        <v>1</v>
      </c>
      <c r="AG199" s="10">
        <f ca="1">MIN($T$28+AE197,0)</f>
        <v>-1.2899994199554015</v>
      </c>
      <c r="AH199" s="10"/>
      <c r="AI199" s="10">
        <f ca="1">MAX($V$28+AE197,0)</f>
        <v>0</v>
      </c>
      <c r="AJ199" s="10"/>
      <c r="AK199" s="10"/>
      <c r="AM199" t="s">
        <v>1</v>
      </c>
      <c r="AN199" s="1">
        <f ca="1">_xlfn.NORM.S.DIST(AG199,0)</f>
        <v>0.17360237691424132</v>
      </c>
      <c r="AO199" s="1">
        <f ca="1">1-AN199-AP199</f>
        <v>0.427455342684326</v>
      </c>
      <c r="AP199" s="1">
        <f ca="1">_xlfn.NORM.S.DIST(-AI199,0)</f>
        <v>0.3989422804014327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-1.8222886128192015</v>
      </c>
      <c r="E200" s="10"/>
      <c r="F200" s="10">
        <f ca="1">MAX($CI$7+A197,0)</f>
        <v>0</v>
      </c>
      <c r="G200" s="10"/>
      <c r="I200" t="s">
        <v>0</v>
      </c>
      <c r="J200" s="1">
        <v>0</v>
      </c>
      <c r="K200" s="1">
        <f ca="1">_xlfn.NORM.S.DIST(D200,0)</f>
        <v>7.582657702456401E-2</v>
      </c>
      <c r="L200" s="1">
        <f ca="1">1-K200-M200</f>
        <v>0.52523114257400327</v>
      </c>
      <c r="M200" s="1">
        <f ca="1">_xlfn.NORM.S.DIST(-F200,0)</f>
        <v>0.3989422804014327</v>
      </c>
      <c r="N200" s="1">
        <v>0</v>
      </c>
      <c r="Q200" t="s">
        <v>0</v>
      </c>
      <c r="R200" s="10"/>
      <c r="S200" s="10">
        <f ca="1">MIN($U$29+P197,0)</f>
        <v>-1.6205864621107946</v>
      </c>
      <c r="T200" s="10"/>
      <c r="U200" s="10">
        <f ca="1">MAX($CI$7+P197,0)</f>
        <v>0</v>
      </c>
      <c r="V200" s="10"/>
      <c r="X200" t="s">
        <v>0</v>
      </c>
      <c r="Y200" s="1">
        <v>0</v>
      </c>
      <c r="Z200" s="1">
        <f ca="1">_xlfn.NORM.S.DIST(S200,0)</f>
        <v>0.10730406197765845</v>
      </c>
      <c r="AA200" s="1">
        <f ca="1">1-Z200-AB200</f>
        <v>0.49375365762090889</v>
      </c>
      <c r="AB200" s="1">
        <f ca="1">_xlfn.NORM.S.DIST(-U200,0)</f>
        <v>0.3989422804014327</v>
      </c>
      <c r="AC200" s="1">
        <v>0</v>
      </c>
      <c r="AF200" t="s">
        <v>0</v>
      </c>
      <c r="AG200" s="10"/>
      <c r="AH200" s="10">
        <f ca="1">MIN($U$29+AE197,0)</f>
        <v>-2.0253443225683192</v>
      </c>
      <c r="AI200" s="10"/>
      <c r="AJ200" s="10">
        <f ca="1">MAX($CI$7+AE197,0)</f>
        <v>0</v>
      </c>
      <c r="AK200" s="10"/>
      <c r="AM200" t="s">
        <v>0</v>
      </c>
      <c r="AN200" s="1">
        <v>0</v>
      </c>
      <c r="AO200" s="1">
        <f ca="1">_xlfn.NORM.S.DIST(AH200,0)</f>
        <v>5.1305960437739551E-2</v>
      </c>
      <c r="AP200" s="1">
        <f ca="1">1-AO200-AQ200</f>
        <v>0.54975175916082786</v>
      </c>
      <c r="AQ200" s="1">
        <f ca="1">_xlfn.NORM.S.DIST(-AJ200,0)</f>
        <v>0.3989422804014327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-2.5998970740673917</v>
      </c>
      <c r="F201" s="10"/>
      <c r="G201" s="10">
        <f ca="1">MAX($X$30+A197,0)</f>
        <v>0</v>
      </c>
      <c r="I201" t="s">
        <v>42</v>
      </c>
      <c r="J201" s="1">
        <v>0</v>
      </c>
      <c r="K201" s="1">
        <v>0</v>
      </c>
      <c r="L201" s="1">
        <f ca="1">_xlfn.NORM.S.DIST(E201,0)</f>
        <v>1.3586604551543558E-2</v>
      </c>
      <c r="M201" s="1">
        <f ca="1">1-L201-N201</f>
        <v>0.58747111504702376</v>
      </c>
      <c r="N201" s="1">
        <f ca="1">_xlfn.NORM.S.DIST(-G201,0)</f>
        <v>0.3989422804014327</v>
      </c>
      <c r="Q201" t="s">
        <v>42</v>
      </c>
      <c r="R201" s="10"/>
      <c r="S201" s="10"/>
      <c r="T201" s="10">
        <f ca="1">MIN($V$30+P197,0)</f>
        <v>-2.398194923358985</v>
      </c>
      <c r="U201" s="10"/>
      <c r="V201" s="10">
        <f ca="1">MAX($X$30+P197,0)</f>
        <v>0</v>
      </c>
      <c r="X201" t="s">
        <v>42</v>
      </c>
      <c r="Y201" s="1">
        <v>0</v>
      </c>
      <c r="Z201" s="1">
        <v>0</v>
      </c>
      <c r="AA201" s="1">
        <f ca="1">_xlfn.NORM.S.DIST(T201,0)</f>
        <v>2.2491721328885134E-2</v>
      </c>
      <c r="AB201" s="1">
        <f ca="1">1-AA201-AC201</f>
        <v>0.57856599826968225</v>
      </c>
      <c r="AC201" s="1">
        <f ca="1">_xlfn.NORM.S.DIST(-V201,0)</f>
        <v>0.3989422804014327</v>
      </c>
      <c r="AF201" t="s">
        <v>42</v>
      </c>
      <c r="AG201" s="10"/>
      <c r="AH201" s="10"/>
      <c r="AI201" s="10">
        <f ca="1">MIN($V$30+AE197,0)</f>
        <v>-2.8029527838165098</v>
      </c>
      <c r="AJ201" s="10"/>
      <c r="AK201" s="10">
        <f ca="1">MAX($X$30+AE197,0)</f>
        <v>0</v>
      </c>
      <c r="AM201" t="s">
        <v>42</v>
      </c>
      <c r="AN201" s="1">
        <v>0</v>
      </c>
      <c r="AO201" s="1">
        <v>0</v>
      </c>
      <c r="AP201" s="1">
        <f ca="1">_xlfn.NORM.S.DIST(AI201,0)</f>
        <v>7.8502438234582129E-3</v>
      </c>
      <c r="AQ201" s="1">
        <f ca="1">1-AP201-AR201</f>
        <v>0.59320747577510913</v>
      </c>
      <c r="AR201" s="1">
        <f ca="1">_xlfn.NORM.S.DIST(-AK201,0)</f>
        <v>0.3989422804014327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-0.33734241433825951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-0.11829796346652408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-0.55776354023856067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1.9978116915262356</v>
      </c>
      <c r="E205" s="10"/>
      <c r="F205" s="10"/>
      <c r="G205" s="10"/>
      <c r="I205" t="s">
        <v>2</v>
      </c>
      <c r="J205" s="1">
        <f ca="1">1-K205</f>
        <v>0.9457723477000981</v>
      </c>
      <c r="K205" s="1">
        <f ca="1">_xlfn.NORM.S.DIST(-D205,0)</f>
        <v>5.4227652299901917E-2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2.2168561423979711</v>
      </c>
      <c r="T205" s="10"/>
      <c r="U205" s="10"/>
      <c r="V205" s="10"/>
      <c r="X205" t="s">
        <v>2</v>
      </c>
      <c r="Y205" s="1">
        <f ca="1">1-Z205</f>
        <v>0.96582169220832959</v>
      </c>
      <c r="Z205" s="1">
        <f ca="1">_xlfn.NORM.S.DIST(-S205,0)</f>
        <v>3.417830779167047E-2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1.7773905656259346</v>
      </c>
      <c r="AI205" s="10"/>
      <c r="AJ205" s="10"/>
      <c r="AK205" s="10"/>
      <c r="AM205" t="s">
        <v>2</v>
      </c>
      <c r="AN205" s="1">
        <f ca="1">1-AO205</f>
        <v>0.9177915467480704</v>
      </c>
      <c r="AO205" s="1">
        <f ca="1">_xlfn.NORM.S.DIST(-AH205,0)</f>
        <v>8.2208453251929603E-2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-1.0784837245725878</v>
      </c>
      <c r="D206" s="10"/>
      <c r="E206" s="10">
        <f ca="1">MAX($V$28+A204,0)</f>
        <v>4.8005000468576198E-2</v>
      </c>
      <c r="F206" s="10"/>
      <c r="G206" s="10"/>
      <c r="I206" t="s">
        <v>1</v>
      </c>
      <c r="J206" s="1">
        <f ca="1">_xlfn.NORM.S.DIST(C206,0)</f>
        <v>0.22301815343689552</v>
      </c>
      <c r="K206" s="1">
        <f ca="1">1-J206-L206</f>
        <v>0.37849897870121318</v>
      </c>
      <c r="L206" s="1">
        <f ca="1">_xlfn.NORM.S.DIST(-E206,0)</f>
        <v>0.39848286786189124</v>
      </c>
      <c r="M206" s="1">
        <v>0</v>
      </c>
      <c r="N206" s="1">
        <v>0</v>
      </c>
      <c r="Q206" t="s">
        <v>1</v>
      </c>
      <c r="R206" s="10">
        <f ca="1">MIN($T$28+P204,0)</f>
        <v>-0.85943927370085238</v>
      </c>
      <c r="S206" s="10"/>
      <c r="T206" s="10">
        <f ca="1">MAX($V$28+P204,0)</f>
        <v>0.26704945134031166</v>
      </c>
      <c r="U206" s="10"/>
      <c r="V206" s="10"/>
      <c r="X206" t="s">
        <v>1</v>
      </c>
      <c r="Y206" s="1">
        <f ca="1">_xlfn.NORM.S.DIST(R206,0)</f>
        <v>0.27575114575855619</v>
      </c>
      <c r="Z206" s="1">
        <f ca="1">1-Y206-AA206</f>
        <v>0.33928130577144899</v>
      </c>
      <c r="AA206" s="1">
        <f ca="1">_xlfn.NORM.S.DIST(-T206,0)</f>
        <v>0.38496754846999481</v>
      </c>
      <c r="AB206" s="1">
        <v>0</v>
      </c>
      <c r="AC206" s="1">
        <v>0</v>
      </c>
      <c r="AF206" t="s">
        <v>1</v>
      </c>
      <c r="AG206" s="10">
        <f ca="1">MIN($T$28+AE204,0)</f>
        <v>-1.2989048504728888</v>
      </c>
      <c r="AH206" s="10"/>
      <c r="AI206" s="10">
        <f ca="1">MAX($V$28+AE204,0)</f>
        <v>0</v>
      </c>
      <c r="AJ206" s="10"/>
      <c r="AK206" s="10"/>
      <c r="AM206" t="s">
        <v>1</v>
      </c>
      <c r="AN206" s="1">
        <f ca="1">_xlfn.NORM.S.DIST(AG206,0)</f>
        <v>0.17161263939449645</v>
      </c>
      <c r="AO206" s="1">
        <f ca="1">1-AN206-AP206</f>
        <v>0.42944508020407085</v>
      </c>
      <c r="AP206" s="1">
        <f ca="1">_xlfn.NORM.S.DIST(-AI206,0)</f>
        <v>0.3989422804014327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-1.8138286271855057</v>
      </c>
      <c r="E207" s="10"/>
      <c r="F207" s="10">
        <f ca="1">MAX($CI$7+A204,0)</f>
        <v>0</v>
      </c>
      <c r="G207" s="10"/>
      <c r="I207" t="s">
        <v>0</v>
      </c>
      <c r="J207" s="1">
        <v>0</v>
      </c>
      <c r="K207" s="1">
        <f ca="1">_xlfn.NORM.S.DIST(D207,0)</f>
        <v>7.7001861845930511E-2</v>
      </c>
      <c r="L207" s="1">
        <f ca="1">1-K207-M207</f>
        <v>0.52405585775263686</v>
      </c>
      <c r="M207" s="1">
        <f ca="1">_xlfn.NORM.S.DIST(-F207,0)</f>
        <v>0.3989422804014327</v>
      </c>
      <c r="N207" s="1">
        <v>0</v>
      </c>
      <c r="Q207" t="s">
        <v>0</v>
      </c>
      <c r="R207" s="10"/>
      <c r="S207" s="10">
        <f ca="1">MIN($U$29+P204,0)</f>
        <v>-1.5947841763137702</v>
      </c>
      <c r="T207" s="10"/>
      <c r="U207" s="10">
        <f ca="1">MAX($CI$7+P204,0)</f>
        <v>0</v>
      </c>
      <c r="V207" s="10"/>
      <c r="X207" t="s">
        <v>0</v>
      </c>
      <c r="Y207" s="1">
        <v>0</v>
      </c>
      <c r="Z207" s="1">
        <f ca="1">_xlfn.NORM.S.DIST(S207,0)</f>
        <v>0.11184885615291346</v>
      </c>
      <c r="AA207" s="1">
        <f ca="1">1-Z207-AB207</f>
        <v>0.4892088634456539</v>
      </c>
      <c r="AB207" s="1">
        <f ca="1">_xlfn.NORM.S.DIST(-U207,0)</f>
        <v>0.3989422804014327</v>
      </c>
      <c r="AC207" s="1">
        <v>0</v>
      </c>
      <c r="AF207" t="s">
        <v>0</v>
      </c>
      <c r="AG207" s="10"/>
      <c r="AH207" s="10">
        <f ca="1">MIN($U$29+AE204,0)</f>
        <v>-2.034249753085807</v>
      </c>
      <c r="AI207" s="10"/>
      <c r="AJ207" s="10">
        <f ca="1">MAX($CI$7+AE204,0)</f>
        <v>0</v>
      </c>
      <c r="AK207" s="10"/>
      <c r="AM207" t="s">
        <v>0</v>
      </c>
      <c r="AN207" s="1">
        <v>0</v>
      </c>
      <c r="AO207" s="1">
        <f ca="1">_xlfn.NORM.S.DIST(AH207,0)</f>
        <v>5.0386874612841491E-2</v>
      </c>
      <c r="AP207" s="1">
        <f ca="1">1-AO207-AQ207</f>
        <v>0.55067084498572583</v>
      </c>
      <c r="AQ207" s="1">
        <f ca="1">_xlfn.NORM.S.DIST(-AJ207,0)</f>
        <v>0.3989422804014327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-2.5914370884336959</v>
      </c>
      <c r="F208" s="10"/>
      <c r="G208" s="10">
        <f ca="1">MAX($X$30+A204,0)</f>
        <v>0</v>
      </c>
      <c r="I208" t="s">
        <v>42</v>
      </c>
      <c r="J208" s="1">
        <v>0</v>
      </c>
      <c r="K208" s="1">
        <v>0</v>
      </c>
      <c r="L208" s="1">
        <f ca="1">_xlfn.NORM.S.DIST(E208,0)</f>
        <v>1.3888256877665307E-2</v>
      </c>
      <c r="M208" s="1">
        <f ca="1">1-L208-N208</f>
        <v>0.58716946272090209</v>
      </c>
      <c r="N208" s="1">
        <f ca="1">_xlfn.NORM.S.DIST(-G208,0)</f>
        <v>0.3989422804014327</v>
      </c>
      <c r="Q208" t="s">
        <v>42</v>
      </c>
      <c r="R208" s="10"/>
      <c r="S208" s="10"/>
      <c r="T208" s="10">
        <f ca="1">MIN($V$30+P204,0)</f>
        <v>-2.3723926375619606</v>
      </c>
      <c r="U208" s="10"/>
      <c r="V208" s="10">
        <f ca="1">MAX($X$30+P204,0)</f>
        <v>0</v>
      </c>
      <c r="X208" t="s">
        <v>42</v>
      </c>
      <c r="Y208" s="1">
        <v>0</v>
      </c>
      <c r="Z208" s="1">
        <v>0</v>
      </c>
      <c r="AA208" s="1">
        <f ca="1">_xlfn.NORM.S.DIST(T208,0)</f>
        <v>2.391948341289548E-2</v>
      </c>
      <c r="AB208" s="1">
        <f ca="1">1-AA208-AC208</f>
        <v>0.57713823618567184</v>
      </c>
      <c r="AC208" s="1">
        <f ca="1">_xlfn.NORM.S.DIST(-V208,0)</f>
        <v>0.3989422804014327</v>
      </c>
      <c r="AF208" t="s">
        <v>42</v>
      </c>
      <c r="AG208" s="10"/>
      <c r="AH208" s="10"/>
      <c r="AI208" s="10">
        <f ca="1">MIN($V$30+AE204,0)</f>
        <v>-2.8118582143339972</v>
      </c>
      <c r="AJ208" s="10"/>
      <c r="AK208" s="10">
        <f ca="1">MAX($X$30+AE204,0)</f>
        <v>0</v>
      </c>
      <c r="AM208" t="s">
        <v>42</v>
      </c>
      <c r="AN208" s="1">
        <v>0</v>
      </c>
      <c r="AO208" s="1">
        <v>0</v>
      </c>
      <c r="AP208" s="1">
        <f ca="1">_xlfn.NORM.S.DIST(AI208,0)</f>
        <v>7.6564117727106482E-3</v>
      </c>
      <c r="AQ208" s="1">
        <f ca="1">1-AP208-AR208</f>
        <v>0.59340130782585665</v>
      </c>
      <c r="AR208" s="1">
        <f ca="1">_xlfn.NORM.S.DIST(-AK208,0)</f>
        <v>0.3989422804014327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-0.34788394713555132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-0.11273283146845768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-0.58443464124869782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1.9872701587289439</v>
      </c>
      <c r="E212" s="10"/>
      <c r="F212" s="10"/>
      <c r="G212" s="10"/>
      <c r="I212" t="s">
        <v>2</v>
      </c>
      <c r="J212" s="1">
        <f ca="1">1-K212</f>
        <v>0.9446212800303655</v>
      </c>
      <c r="K212" s="1">
        <f ca="1">_xlfn.NORM.S.DIST(-D212,0)</f>
        <v>5.5378719969634498E-2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2.2224212743960376</v>
      </c>
      <c r="T212" s="10"/>
      <c r="U212" s="10"/>
      <c r="V212" s="10"/>
      <c r="X212" t="s">
        <v>2</v>
      </c>
      <c r="Y212" s="1">
        <f ca="1">1-Z212</f>
        <v>0.96624128570467027</v>
      </c>
      <c r="Z212" s="1">
        <f ca="1">_xlfn.NORM.S.DIST(-S212,0)</f>
        <v>3.375871429532968E-2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1.7507194646157973</v>
      </c>
      <c r="AI212" s="10"/>
      <c r="AJ212" s="10"/>
      <c r="AK212" s="10"/>
      <c r="AM212" t="s">
        <v>2</v>
      </c>
      <c r="AN212" s="1">
        <f ca="1">1-AO212</f>
        <v>0.91383126370536694</v>
      </c>
      <c r="AO212" s="1">
        <f ca="1">_xlfn.NORM.S.DIST(-AH212,0)</f>
        <v>8.6168736294633078E-2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-1.0890252573698795</v>
      </c>
      <c r="D213" s="10"/>
      <c r="E213" s="10">
        <f ca="1">MAX($V$28+A211,0)</f>
        <v>3.7463467671284389E-2</v>
      </c>
      <c r="F213" s="10"/>
      <c r="G213" s="10"/>
      <c r="I213" t="s">
        <v>1</v>
      </c>
      <c r="J213" s="1">
        <f ca="1">_xlfn.NORM.S.DIST(C213,0)</f>
        <v>0.22048479601192264</v>
      </c>
      <c r="K213" s="1">
        <f ca="1">1-J213-L213</f>
        <v>0.38085278539907674</v>
      </c>
      <c r="L213" s="1">
        <f ca="1">_xlfn.NORM.S.DIST(-E213,0)</f>
        <v>0.39866241858900064</v>
      </c>
      <c r="M213" s="1">
        <v>0</v>
      </c>
      <c r="N213" s="1">
        <v>0</v>
      </c>
      <c r="Q213" t="s">
        <v>1</v>
      </c>
      <c r="R213" s="10">
        <f ca="1">MIN($T$28+P211,0)</f>
        <v>-0.85387414170278597</v>
      </c>
      <c r="S213" s="10"/>
      <c r="T213" s="10">
        <f ca="1">MAX($V$28+P211,0)</f>
        <v>0.27261458333837801</v>
      </c>
      <c r="U213" s="10"/>
      <c r="V213" s="10"/>
      <c r="X213" t="s">
        <v>1</v>
      </c>
      <c r="Y213" s="1">
        <f ca="1">_xlfn.NORM.S.DIST(R213,0)</f>
        <v>0.27706890252783323</v>
      </c>
      <c r="Z213" s="1">
        <f ca="1">1-Y213-AA213</f>
        <v>0.33854120200182719</v>
      </c>
      <c r="AA213" s="1">
        <f ca="1">_xlfn.NORM.S.DIST(-T213,0)</f>
        <v>0.38438989547033958</v>
      </c>
      <c r="AB213" s="1">
        <v>0</v>
      </c>
      <c r="AC213" s="1">
        <v>0</v>
      </c>
      <c r="AF213" t="s">
        <v>1</v>
      </c>
      <c r="AG213" s="10">
        <f ca="1">MIN($T$28+AE211,0)</f>
        <v>-1.3255759514830261</v>
      </c>
      <c r="AH213" s="10"/>
      <c r="AI213" s="10">
        <f ca="1">MAX($V$28+AE211,0)</f>
        <v>0</v>
      </c>
      <c r="AJ213" s="10"/>
      <c r="AK213" s="10"/>
      <c r="AM213" t="s">
        <v>1</v>
      </c>
      <c r="AN213" s="1">
        <f ca="1">_xlfn.NORM.S.DIST(AG213,0)</f>
        <v>0.1657102769945546</v>
      </c>
      <c r="AO213" s="1">
        <f ca="1">1-AN213-AP213</f>
        <v>0.43534744260401265</v>
      </c>
      <c r="AP213" s="1">
        <f ca="1">_xlfn.NORM.S.DIST(-AI213,0)</f>
        <v>0.3989422804014327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-1.8243701599827975</v>
      </c>
      <c r="E214" s="10"/>
      <c r="F214" s="10">
        <f ca="1">MAX($CI$7+A211,0)</f>
        <v>0</v>
      </c>
      <c r="G214" s="10"/>
      <c r="I214" t="s">
        <v>0</v>
      </c>
      <c r="J214" s="1">
        <v>0</v>
      </c>
      <c r="K214" s="1">
        <f ca="1">_xlfn.NORM.S.DIST(D214,0)</f>
        <v>7.5539334357696775E-2</v>
      </c>
      <c r="L214" s="1">
        <f ca="1">1-K214-M214</f>
        <v>0.52551838524087047</v>
      </c>
      <c r="M214" s="1">
        <f ca="1">_xlfn.NORM.S.DIST(-F214,0)</f>
        <v>0.3989422804014327</v>
      </c>
      <c r="N214" s="1">
        <v>0</v>
      </c>
      <c r="Q214" t="s">
        <v>0</v>
      </c>
      <c r="R214" s="10"/>
      <c r="S214" s="10">
        <f ca="1">MIN($U$29+P211,0)</f>
        <v>-1.5892190443157039</v>
      </c>
      <c r="T214" s="10"/>
      <c r="U214" s="10">
        <f ca="1">MAX($CI$7+P211,0)</f>
        <v>0</v>
      </c>
      <c r="V214" s="10"/>
      <c r="X214" t="s">
        <v>0</v>
      </c>
      <c r="Y214" s="1">
        <v>0</v>
      </c>
      <c r="Z214" s="1">
        <f ca="1">_xlfn.NORM.S.DIST(S214,0)</f>
        <v>0.11284420610315786</v>
      </c>
      <c r="AA214" s="1">
        <f ca="1">1-Z214-AB214</f>
        <v>0.48821351349540948</v>
      </c>
      <c r="AB214" s="1">
        <f ca="1">_xlfn.NORM.S.DIST(-U214,0)</f>
        <v>0.3989422804014327</v>
      </c>
      <c r="AC214" s="1">
        <v>0</v>
      </c>
      <c r="AF214" t="s">
        <v>0</v>
      </c>
      <c r="AG214" s="10"/>
      <c r="AH214" s="10">
        <f ca="1">MIN($U$29+AE211,0)</f>
        <v>-2.0609208540959441</v>
      </c>
      <c r="AI214" s="10"/>
      <c r="AJ214" s="10">
        <f ca="1">MAX($CI$7+AE211,0)</f>
        <v>0</v>
      </c>
      <c r="AK214" s="10"/>
      <c r="AM214" t="s">
        <v>0</v>
      </c>
      <c r="AN214" s="1">
        <v>0</v>
      </c>
      <c r="AO214" s="1">
        <f ca="1">_xlfn.NORM.S.DIST(AH214,0)</f>
        <v>4.7708966747401473E-2</v>
      </c>
      <c r="AP214" s="1">
        <f ca="1">1-AO214-AQ214</f>
        <v>0.5533487528511658</v>
      </c>
      <c r="AQ214" s="1">
        <f ca="1">_xlfn.NORM.S.DIST(-AJ214,0)</f>
        <v>0.3989422804014327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-2.6019786212309879</v>
      </c>
      <c r="F215" s="10"/>
      <c r="G215" s="10">
        <f ca="1">MAX($X$30+A211,0)</f>
        <v>0</v>
      </c>
      <c r="I215" t="s">
        <v>42</v>
      </c>
      <c r="J215" s="1">
        <v>0</v>
      </c>
      <c r="K215" s="1">
        <v>0</v>
      </c>
      <c r="L215" s="1">
        <f ca="1">_xlfn.NORM.S.DIST(E215,0)</f>
        <v>1.3513245777354193E-2</v>
      </c>
      <c r="M215" s="1">
        <f ca="1">1-L215-N215</f>
        <v>0.587544473821213</v>
      </c>
      <c r="N215" s="1">
        <f ca="1">_xlfn.NORM.S.DIST(-G215,0)</f>
        <v>0.3989422804014327</v>
      </c>
      <c r="Q215" t="s">
        <v>42</v>
      </c>
      <c r="R215" s="10"/>
      <c r="S215" s="10"/>
      <c r="T215" s="10">
        <f ca="1">MIN($V$30+P211,0)</f>
        <v>-2.3668275055638941</v>
      </c>
      <c r="U215" s="10"/>
      <c r="V215" s="10">
        <f ca="1">MAX($X$30+P211,0)</f>
        <v>0</v>
      </c>
      <c r="X215" t="s">
        <v>42</v>
      </c>
      <c r="Y215" s="1">
        <v>0</v>
      </c>
      <c r="Z215" s="1">
        <v>0</v>
      </c>
      <c r="AA215" s="1">
        <f ca="1">_xlfn.NORM.S.DIST(T215,0)</f>
        <v>2.4237003249330726E-2</v>
      </c>
      <c r="AB215" s="1">
        <f ca="1">1-AA215-AC215</f>
        <v>0.57682071634923648</v>
      </c>
      <c r="AC215" s="1">
        <f ca="1">_xlfn.NORM.S.DIST(-V215,0)</f>
        <v>0.3989422804014327</v>
      </c>
      <c r="AF215" t="s">
        <v>42</v>
      </c>
      <c r="AG215" s="10"/>
      <c r="AH215" s="10"/>
      <c r="AI215" s="10">
        <f ca="1">MIN($V$30+AE211,0)</f>
        <v>-2.8385293153441342</v>
      </c>
      <c r="AJ215" s="10"/>
      <c r="AK215" s="10">
        <f ca="1">MAX($X$30+AE211,0)</f>
        <v>0</v>
      </c>
      <c r="AM215" t="s">
        <v>42</v>
      </c>
      <c r="AN215" s="1">
        <v>0</v>
      </c>
      <c r="AO215" s="1">
        <v>0</v>
      </c>
      <c r="AP215" s="1">
        <f ca="1">_xlfn.NORM.S.DIST(AI215,0)</f>
        <v>7.1006931691775044E-3</v>
      </c>
      <c r="AQ215" s="1">
        <f ca="1">1-AP215-AR215</f>
        <v>0.59395702642938986</v>
      </c>
      <c r="AR215" s="1">
        <f ca="1">_xlfn.NORM.S.DIST(-AK215,0)</f>
        <v>0.3989422804014327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-0.45063583434496673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-0.20037493696407771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-0.70231901191077917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1.8845182715195283</v>
      </c>
      <c r="E219" s="10"/>
      <c r="F219" s="10"/>
      <c r="G219" s="10"/>
      <c r="I219" t="s">
        <v>2</v>
      </c>
      <c r="J219" s="1">
        <f ca="1">1-K219</f>
        <v>0.93243350744280473</v>
      </c>
      <c r="K219" s="1">
        <f ca="1">_xlfn.NORM.S.DIST(-D219,0)</f>
        <v>6.7566492557195212E-2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2.1347791689004172</v>
      </c>
      <c r="T219" s="10"/>
      <c r="U219" s="10"/>
      <c r="V219" s="10"/>
      <c r="X219" t="s">
        <v>2</v>
      </c>
      <c r="Y219" s="1">
        <f ca="1">1-Z219</f>
        <v>0.95913901500052512</v>
      </c>
      <c r="Z219" s="1">
        <f ca="1">_xlfn.NORM.S.DIST(-S219,0)</f>
        <v>4.0860984999474846E-2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1.632835093953716</v>
      </c>
      <c r="AI219" s="10"/>
      <c r="AJ219" s="10"/>
      <c r="AK219" s="10"/>
      <c r="AM219" t="s">
        <v>2</v>
      </c>
      <c r="AN219" s="1">
        <f ca="1">1-AO219</f>
        <v>0.89481281011301272</v>
      </c>
      <c r="AO219" s="1">
        <f ca="1">_xlfn.NORM.S.DIST(-AH219,0)</f>
        <v>0.10518718988698725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-1.1917771445792951</v>
      </c>
      <c r="D220" s="10"/>
      <c r="E220" s="10">
        <f ca="1">MAX($V$28+A218,0)</f>
        <v>0</v>
      </c>
      <c r="F220" s="10"/>
      <c r="G220" s="10"/>
      <c r="I220" t="s">
        <v>1</v>
      </c>
      <c r="J220" s="1">
        <f ca="1">_xlfn.NORM.S.DIST(C220,0)</f>
        <v>0.19610502638281424</v>
      </c>
      <c r="K220" s="1">
        <f ca="1">1-J220-L220</f>
        <v>0.40495269321575306</v>
      </c>
      <c r="L220" s="1">
        <f ca="1">_xlfn.NORM.S.DIST(-E220,0)</f>
        <v>0.3989422804014327</v>
      </c>
      <c r="M220" s="1">
        <v>0</v>
      </c>
      <c r="N220" s="1">
        <v>0</v>
      </c>
      <c r="Q220" t="s">
        <v>1</v>
      </c>
      <c r="R220" s="10">
        <f ca="1">MIN($T$28+P218,0)</f>
        <v>-0.94151624719840599</v>
      </c>
      <c r="S220" s="10"/>
      <c r="T220" s="10">
        <f ca="1">MAX($V$28+P218,0)</f>
        <v>0.184972477842758</v>
      </c>
      <c r="U220" s="10"/>
      <c r="V220" s="10"/>
      <c r="X220" t="s">
        <v>1</v>
      </c>
      <c r="Y220" s="1">
        <f ca="1">_xlfn.NORM.S.DIST(R220,0)</f>
        <v>0.25610571895681539</v>
      </c>
      <c r="Z220" s="1">
        <f ca="1">1-Y220-AA220</f>
        <v>0.3517188228823101</v>
      </c>
      <c r="AA220" s="1">
        <f ca="1">_xlfn.NORM.S.DIST(-T220,0)</f>
        <v>0.39217545816087446</v>
      </c>
      <c r="AB220" s="1">
        <v>0</v>
      </c>
      <c r="AC220" s="1">
        <v>0</v>
      </c>
      <c r="AF220" t="s">
        <v>1</v>
      </c>
      <c r="AG220" s="10">
        <f ca="1">MIN($T$28+AE218,0)</f>
        <v>-1.4434603221451074</v>
      </c>
      <c r="AH220" s="10"/>
      <c r="AI220" s="10">
        <f ca="1">MAX($V$28+AE218,0)</f>
        <v>0</v>
      </c>
      <c r="AJ220" s="10"/>
      <c r="AK220" s="10"/>
      <c r="AM220" t="s">
        <v>1</v>
      </c>
      <c r="AN220" s="1">
        <f ca="1">_xlfn.NORM.S.DIST(AG220,0)</f>
        <v>0.14075600001241378</v>
      </c>
      <c r="AO220" s="1">
        <f ca="1">1-AN220-AP220</f>
        <v>0.46030171958615357</v>
      </c>
      <c r="AP220" s="1">
        <f ca="1">_xlfn.NORM.S.DIST(-AI220,0)</f>
        <v>0.3989422804014327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-1.927122047192213</v>
      </c>
      <c r="E221" s="10"/>
      <c r="F221" s="10">
        <f ca="1">MAX($CI$7+A218,0)</f>
        <v>0</v>
      </c>
      <c r="G221" s="10"/>
      <c r="I221" t="s">
        <v>0</v>
      </c>
      <c r="J221" s="1">
        <v>0</v>
      </c>
      <c r="K221" s="1">
        <f ca="1">_xlfn.NORM.S.DIST(D221,0)</f>
        <v>6.2297235660617754E-2</v>
      </c>
      <c r="L221" s="1">
        <f ca="1">1-K221-M221</f>
        <v>0.53876048393794962</v>
      </c>
      <c r="M221" s="1">
        <f ca="1">_xlfn.NORM.S.DIST(-F221,0)</f>
        <v>0.3989422804014327</v>
      </c>
      <c r="N221" s="1">
        <v>0</v>
      </c>
      <c r="Q221" t="s">
        <v>0</v>
      </c>
      <c r="R221" s="10"/>
      <c r="S221" s="10">
        <f ca="1">MIN($U$29+P218,0)</f>
        <v>-1.6768611498113239</v>
      </c>
      <c r="T221" s="10"/>
      <c r="U221" s="10">
        <f ca="1">MAX($CI$7+P218,0)</f>
        <v>0</v>
      </c>
      <c r="V221" s="10"/>
      <c r="X221" t="s">
        <v>0</v>
      </c>
      <c r="Y221" s="1">
        <v>0</v>
      </c>
      <c r="Z221" s="1">
        <f ca="1">_xlfn.NORM.S.DIST(S221,0)</f>
        <v>9.779613803869526E-2</v>
      </c>
      <c r="AA221" s="1">
        <f ca="1">1-Z221-AB221</f>
        <v>0.503261581559872</v>
      </c>
      <c r="AB221" s="1">
        <f ca="1">_xlfn.NORM.S.DIST(-U221,0)</f>
        <v>0.3989422804014327</v>
      </c>
      <c r="AC221" s="1">
        <v>0</v>
      </c>
      <c r="AF221" t="s">
        <v>0</v>
      </c>
      <c r="AG221" s="10"/>
      <c r="AH221" s="10">
        <f ca="1">MIN($U$29+AE218,0)</f>
        <v>-2.1788052247580252</v>
      </c>
      <c r="AI221" s="10"/>
      <c r="AJ221" s="10">
        <f ca="1">MAX($CI$7+AE218,0)</f>
        <v>0</v>
      </c>
      <c r="AK221" s="10"/>
      <c r="AM221" t="s">
        <v>0</v>
      </c>
      <c r="AN221" s="1">
        <v>0</v>
      </c>
      <c r="AO221" s="1">
        <f ca="1">_xlfn.NORM.S.DIST(AH221,0)</f>
        <v>3.7159543979566105E-2</v>
      </c>
      <c r="AP221" s="1">
        <f ca="1">1-AO221-AQ221</f>
        <v>0.56389817561900113</v>
      </c>
      <c r="AQ221" s="1">
        <f ca="1">_xlfn.NORM.S.DIST(-AJ221,0)</f>
        <v>0.3989422804014327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-2.7047305084404032</v>
      </c>
      <c r="F222" s="10"/>
      <c r="G222" s="10">
        <f ca="1">MAX($X$30+A218,0)</f>
        <v>0</v>
      </c>
      <c r="I222" t="s">
        <v>42</v>
      </c>
      <c r="J222" s="1">
        <v>0</v>
      </c>
      <c r="K222" s="1">
        <v>0</v>
      </c>
      <c r="L222" s="1">
        <f ca="1">_xlfn.NORM.S.DIST(E222,0)</f>
        <v>1.0288566026742657E-2</v>
      </c>
      <c r="M222" s="1">
        <f ca="1">1-L222-N222</f>
        <v>0.59076915357182469</v>
      </c>
      <c r="N222" s="1">
        <f ca="1">_xlfn.NORM.S.DIST(-G222,0)</f>
        <v>0.3989422804014327</v>
      </c>
      <c r="Q222" t="s">
        <v>42</v>
      </c>
      <c r="R222" s="10"/>
      <c r="S222" s="10"/>
      <c r="T222" s="10">
        <f ca="1">MIN($V$30+P218,0)</f>
        <v>-2.4544696110595146</v>
      </c>
      <c r="U222" s="10"/>
      <c r="V222" s="10">
        <f ca="1">MAX($X$30+P218,0)</f>
        <v>0</v>
      </c>
      <c r="X222" t="s">
        <v>42</v>
      </c>
      <c r="Y222" s="1">
        <v>0</v>
      </c>
      <c r="Z222" s="1">
        <v>0</v>
      </c>
      <c r="AA222" s="1">
        <f ca="1">_xlfn.NORM.S.DIST(T222,0)</f>
        <v>1.9621113581042803E-2</v>
      </c>
      <c r="AB222" s="1">
        <f ca="1">1-AA222-AC222</f>
        <v>0.58143660601752445</v>
      </c>
      <c r="AC222" s="1">
        <f ca="1">_xlfn.NORM.S.DIST(-V222,0)</f>
        <v>0.3989422804014327</v>
      </c>
      <c r="AF222" t="s">
        <v>42</v>
      </c>
      <c r="AG222" s="10"/>
      <c r="AH222" s="10"/>
      <c r="AI222" s="10">
        <f ca="1">MIN($V$30+AE218,0)</f>
        <v>-2.9564136860062158</v>
      </c>
      <c r="AJ222" s="10"/>
      <c r="AK222" s="10">
        <f ca="1">MAX($X$30+AE218,0)</f>
        <v>0</v>
      </c>
      <c r="AM222" t="s">
        <v>42</v>
      </c>
      <c r="AN222" s="1">
        <v>0</v>
      </c>
      <c r="AO222" s="1">
        <v>0</v>
      </c>
      <c r="AP222" s="1">
        <f ca="1">_xlfn.NORM.S.DIST(AI222,0)</f>
        <v>5.0461511509358146E-3</v>
      </c>
      <c r="AQ222" s="1">
        <f ca="1">1-AP222-AR222</f>
        <v>0.59601156844763148</v>
      </c>
      <c r="AR222" s="1">
        <f ca="1">_xlfn.NORM.S.DIST(-AK222,0)</f>
        <v>0.3989422804014327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-0.43517334669856034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-0.1706286830787519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-0.70116280068315684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1.8999807591659348</v>
      </c>
      <c r="E226" s="10"/>
      <c r="F226" s="10"/>
      <c r="G226" s="10"/>
      <c r="I226" t="s">
        <v>2</v>
      </c>
      <c r="J226" s="1">
        <f ca="1">1-K226</f>
        <v>0.93438178643791492</v>
      </c>
      <c r="K226" s="1">
        <f ca="1">_xlfn.NORM.S.DIST(-D226,0)</f>
        <v>6.5618213562085095E-2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2.1645254227857431</v>
      </c>
      <c r="T226" s="10"/>
      <c r="U226" s="10"/>
      <c r="V226" s="10"/>
      <c r="X226" t="s">
        <v>2</v>
      </c>
      <c r="Y226" s="1">
        <f ca="1">1-Z226</f>
        <v>0.96167004931373257</v>
      </c>
      <c r="Z226" s="1">
        <f ca="1">_xlfn.NORM.S.DIST(-S226,0)</f>
        <v>3.8329950686267447E-2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1.6339913051813384</v>
      </c>
      <c r="AI226" s="10"/>
      <c r="AJ226" s="10"/>
      <c r="AK226" s="10"/>
      <c r="AM226" t="s">
        <v>2</v>
      </c>
      <c r="AN226" s="1">
        <f ca="1">1-AO226</f>
        <v>0.8950112760883171</v>
      </c>
      <c r="AO226" s="1">
        <f ca="1">_xlfn.NORM.S.DIST(-AH226,0)</f>
        <v>0.10498872391168292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-1.1763146569328886</v>
      </c>
      <c r="D227" s="10"/>
      <c r="E227" s="10">
        <f ca="1">MAX($V$28+A225,0)</f>
        <v>0</v>
      </c>
      <c r="F227" s="10"/>
      <c r="G227" s="10"/>
      <c r="I227" t="s">
        <v>1</v>
      </c>
      <c r="J227" s="1">
        <f ca="1">_xlfn.NORM.S.DIST(C227,0)</f>
        <v>0.1997284431592149</v>
      </c>
      <c r="K227" s="1">
        <f ca="1">1-J227-L227</f>
        <v>0.4013292764393524</v>
      </c>
      <c r="L227" s="1">
        <f ca="1">_xlfn.NORM.S.DIST(-E227,0)</f>
        <v>0.3989422804014327</v>
      </c>
      <c r="M227" s="1">
        <v>0</v>
      </c>
      <c r="N227" s="1">
        <v>0</v>
      </c>
      <c r="Q227" t="s">
        <v>1</v>
      </c>
      <c r="R227" s="10">
        <f ca="1">MIN($T$28+P225,0)</f>
        <v>-0.91176999331308017</v>
      </c>
      <c r="S227" s="10"/>
      <c r="T227" s="10">
        <f ca="1">MAX($V$28+P225,0)</f>
        <v>0.21471873172808381</v>
      </c>
      <c r="U227" s="10"/>
      <c r="V227" s="10"/>
      <c r="X227" t="s">
        <v>1</v>
      </c>
      <c r="Y227" s="1">
        <f ca="1">_xlfn.NORM.S.DIST(R227,0)</f>
        <v>0.26326325086699925</v>
      </c>
      <c r="Z227" s="1">
        <f ca="1">1-Y227-AA227</f>
        <v>0.34688572415971025</v>
      </c>
      <c r="AA227" s="1">
        <f ca="1">_xlfn.NORM.S.DIST(-T227,0)</f>
        <v>0.38985102497329055</v>
      </c>
      <c r="AB227" s="1">
        <v>0</v>
      </c>
      <c r="AC227" s="1">
        <v>0</v>
      </c>
      <c r="AF227" t="s">
        <v>1</v>
      </c>
      <c r="AG227" s="10">
        <f ca="1">MIN($T$28+AE225,0)</f>
        <v>-1.442304110917485</v>
      </c>
      <c r="AH227" s="10"/>
      <c r="AI227" s="10">
        <f ca="1">MAX($V$28+AE225,0)</f>
        <v>0</v>
      </c>
      <c r="AJ227" s="10"/>
      <c r="AK227" s="10"/>
      <c r="AM227" t="s">
        <v>1</v>
      </c>
      <c r="AN227" s="1">
        <f ca="1">_xlfn.NORM.S.DIST(AG227,0)</f>
        <v>0.14099101593748245</v>
      </c>
      <c r="AO227" s="1">
        <f ca="1">1-AN227-AP227</f>
        <v>0.46006670366108487</v>
      </c>
      <c r="AP227" s="1">
        <f ca="1">_xlfn.NORM.S.DIST(-AI227,0)</f>
        <v>0.3989422804014327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-1.9116595595458066</v>
      </c>
      <c r="E228" s="10"/>
      <c r="F228" s="10">
        <f ca="1">MAX($CI$7+A225,0)</f>
        <v>0</v>
      </c>
      <c r="G228" s="10"/>
      <c r="I228" t="s">
        <v>0</v>
      </c>
      <c r="J228" s="1">
        <v>0</v>
      </c>
      <c r="K228" s="1">
        <f ca="1">_xlfn.NORM.S.DIST(D228,0)</f>
        <v>6.4173837366099815E-2</v>
      </c>
      <c r="L228" s="1">
        <f ca="1">1-K228-M228</f>
        <v>0.53688388223246752</v>
      </c>
      <c r="M228" s="1">
        <f ca="1">_xlfn.NORM.S.DIST(-F228,0)</f>
        <v>0.3989422804014327</v>
      </c>
      <c r="N228" s="1">
        <v>0</v>
      </c>
      <c r="Q228" t="s">
        <v>0</v>
      </c>
      <c r="R228" s="10"/>
      <c r="S228" s="10">
        <f ca="1">MIN($U$29+P225,0)</f>
        <v>-1.647114895925998</v>
      </c>
      <c r="T228" s="10"/>
      <c r="U228" s="10">
        <f ca="1">MAX($CI$7+P225,0)</f>
        <v>0</v>
      </c>
      <c r="V228" s="10"/>
      <c r="X228" t="s">
        <v>0</v>
      </c>
      <c r="Y228" s="1">
        <v>0</v>
      </c>
      <c r="Z228" s="1">
        <f ca="1">_xlfn.NORM.S.DIST(S228,0)</f>
        <v>0.10275248166959404</v>
      </c>
      <c r="AA228" s="1">
        <f ca="1">1-Z228-AB228</f>
        <v>0.49830523792897324</v>
      </c>
      <c r="AB228" s="1">
        <f ca="1">_xlfn.NORM.S.DIST(-U228,0)</f>
        <v>0.3989422804014327</v>
      </c>
      <c r="AC228" s="1">
        <v>0</v>
      </c>
      <c r="AF228" t="s">
        <v>0</v>
      </c>
      <c r="AG228" s="10"/>
      <c r="AH228" s="10">
        <f ca="1">MIN($U$29+AE225,0)</f>
        <v>-2.1776490135304032</v>
      </c>
      <c r="AI228" s="10"/>
      <c r="AJ228" s="10">
        <f ca="1">MAX($CI$7+AE225,0)</f>
        <v>0</v>
      </c>
      <c r="AK228" s="10"/>
      <c r="AM228" t="s">
        <v>0</v>
      </c>
      <c r="AN228" s="1">
        <v>0</v>
      </c>
      <c r="AO228" s="1">
        <f ca="1">_xlfn.NORM.S.DIST(AH228,0)</f>
        <v>3.7253247890374312E-2</v>
      </c>
      <c r="AP228" s="1">
        <f ca="1">1-AO228-AQ228</f>
        <v>0.56380447170819292</v>
      </c>
      <c r="AQ228" s="1">
        <f ca="1">_xlfn.NORM.S.DIST(-AJ228,0)</f>
        <v>0.3989422804014327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-2.689268020793997</v>
      </c>
      <c r="F229" s="10"/>
      <c r="G229" s="10">
        <f ca="1">MAX($X$30+A225,0)</f>
        <v>0</v>
      </c>
      <c r="I229" t="s">
        <v>42</v>
      </c>
      <c r="J229" s="1">
        <v>0</v>
      </c>
      <c r="K229" s="1">
        <v>0</v>
      </c>
      <c r="L229" s="1">
        <f ca="1">_xlfn.NORM.S.DIST(E229,0)</f>
        <v>1.0726695082166757E-2</v>
      </c>
      <c r="M229" s="1">
        <f ca="1">1-L229-N229</f>
        <v>0.59033102451640063</v>
      </c>
      <c r="N229" s="1">
        <f ca="1">_xlfn.NORM.S.DIST(-G229,0)</f>
        <v>0.3989422804014327</v>
      </c>
      <c r="Q229" t="s">
        <v>42</v>
      </c>
      <c r="R229" s="10"/>
      <c r="S229" s="10"/>
      <c r="T229" s="10">
        <f ca="1">MIN($V$30+P225,0)</f>
        <v>-2.4247233571741886</v>
      </c>
      <c r="U229" s="10"/>
      <c r="V229" s="10">
        <f ca="1">MAX($X$30+P225,0)</f>
        <v>0</v>
      </c>
      <c r="X229" t="s">
        <v>42</v>
      </c>
      <c r="Y229" s="1">
        <v>0</v>
      </c>
      <c r="Z229" s="1">
        <v>0</v>
      </c>
      <c r="AA229" s="1">
        <f ca="1">_xlfn.NORM.S.DIST(T229,0)</f>
        <v>2.1097932847384225E-2</v>
      </c>
      <c r="AB229" s="1">
        <f ca="1">1-AA229-AC229</f>
        <v>0.57995978675118298</v>
      </c>
      <c r="AC229" s="1">
        <f ca="1">_xlfn.NORM.S.DIST(-V229,0)</f>
        <v>0.3989422804014327</v>
      </c>
      <c r="AF229" t="s">
        <v>42</v>
      </c>
      <c r="AG229" s="10"/>
      <c r="AH229" s="10"/>
      <c r="AI229" s="10">
        <f ca="1">MIN($V$30+AE225,0)</f>
        <v>-2.9552574747785934</v>
      </c>
      <c r="AJ229" s="10"/>
      <c r="AK229" s="10">
        <f ca="1">MAX($X$30+AE225,0)</f>
        <v>0</v>
      </c>
      <c r="AM229" t="s">
        <v>42</v>
      </c>
      <c r="AN229" s="1">
        <v>0</v>
      </c>
      <c r="AO229" s="1">
        <v>0</v>
      </c>
      <c r="AP229" s="1">
        <f ca="1">_xlfn.NORM.S.DIST(AI229,0)</f>
        <v>5.0634262297470601E-3</v>
      </c>
      <c r="AQ229" s="1">
        <f ca="1">1-AP229-AR229</f>
        <v>0.59599429336882026</v>
      </c>
      <c r="AR229" s="1">
        <f ca="1">_xlfn.NORM.S.DIST(-AK229,0)</f>
        <v>0.3989422804014327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-0.3738019465297826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-9.56722576930219E-2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-0.65339875377298817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1.9613521593347125</v>
      </c>
      <c r="E233" s="10"/>
      <c r="F233" s="10"/>
      <c r="G233" s="10"/>
      <c r="I233" t="s">
        <v>2</v>
      </c>
      <c r="J233" s="1">
        <f ca="1">1-K233</f>
        <v>0.94171378597246047</v>
      </c>
      <c r="K233" s="1">
        <f ca="1">_xlfn.NORM.S.DIST(-D233,0)</f>
        <v>5.8286214027539474E-2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2.2394818481714731</v>
      </c>
      <c r="T233" s="10"/>
      <c r="U233" s="10"/>
      <c r="V233" s="10"/>
      <c r="X233" t="s">
        <v>2</v>
      </c>
      <c r="Y233" s="1">
        <f ca="1">1-Z233</f>
        <v>0.96750204151122488</v>
      </c>
      <c r="Z233" s="1">
        <f ca="1">_xlfn.NORM.S.DIST(-S233,0)</f>
        <v>3.2497958488775153E-2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1.6817553520915069</v>
      </c>
      <c r="AI233" s="10"/>
      <c r="AJ233" s="10"/>
      <c r="AK233" s="10"/>
      <c r="AM233" t="s">
        <v>2</v>
      </c>
      <c r="AN233" s="1">
        <f ca="1">1-AO233</f>
        <v>0.90300434209521552</v>
      </c>
      <c r="AO233" s="1">
        <f ca="1">_xlfn.NORM.S.DIST(-AH233,0)</f>
        <v>9.699565790478451E-2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-1.1149432567641109</v>
      </c>
      <c r="D234" s="10"/>
      <c r="E234" s="10">
        <f ca="1">MAX($V$28+A232,0)</f>
        <v>1.1545468277053106E-2</v>
      </c>
      <c r="F234" s="10"/>
      <c r="G234" s="10"/>
      <c r="I234" t="s">
        <v>1</v>
      </c>
      <c r="J234" s="1">
        <f ca="1">_xlfn.NORM.S.DIST(C234,0)</f>
        <v>0.21427655908999327</v>
      </c>
      <c r="K234" s="1">
        <f ca="1">1-J234-L234</f>
        <v>0.38680774869420681</v>
      </c>
      <c r="L234" s="1">
        <f ca="1">_xlfn.NORM.S.DIST(-E234,0)</f>
        <v>0.39891569221579987</v>
      </c>
      <c r="M234" s="1">
        <v>0</v>
      </c>
      <c r="N234" s="1">
        <v>0</v>
      </c>
      <c r="Q234" t="s">
        <v>1</v>
      </c>
      <c r="R234" s="10">
        <f ca="1">MIN($T$28+P232,0)</f>
        <v>-0.83681356792735018</v>
      </c>
      <c r="S234" s="10"/>
      <c r="T234" s="10">
        <f ca="1">MAX($V$28+P232,0)</f>
        <v>0.28967515711381381</v>
      </c>
      <c r="U234" s="10"/>
      <c r="V234" s="10"/>
      <c r="X234" t="s">
        <v>1</v>
      </c>
      <c r="Y234" s="1">
        <f ca="1">_xlfn.NORM.S.DIST(R234,0)</f>
        <v>0.28109375799962083</v>
      </c>
      <c r="Z234" s="1">
        <f ca="1">1-Y234-AA234</f>
        <v>0.3363556552542466</v>
      </c>
      <c r="AA234" s="1">
        <f ca="1">_xlfn.NORM.S.DIST(-T234,0)</f>
        <v>0.38255058674613251</v>
      </c>
      <c r="AB234" s="1">
        <v>0</v>
      </c>
      <c r="AC234" s="1">
        <v>0</v>
      </c>
      <c r="AF234" t="s">
        <v>1</v>
      </c>
      <c r="AG234" s="10">
        <f ca="1">MIN($T$28+AE232,0)</f>
        <v>-1.3945400640073164</v>
      </c>
      <c r="AH234" s="10"/>
      <c r="AI234" s="10">
        <f ca="1">MAX($V$28+AE232,0)</f>
        <v>0</v>
      </c>
      <c r="AJ234" s="10"/>
      <c r="AK234" s="10"/>
      <c r="AM234" t="s">
        <v>1</v>
      </c>
      <c r="AN234" s="1">
        <f ca="1">_xlfn.NORM.S.DIST(AG234,0)</f>
        <v>0.15087410550988875</v>
      </c>
      <c r="AO234" s="1">
        <f ca="1">1-AN234-AP234</f>
        <v>0.45018361408867852</v>
      </c>
      <c r="AP234" s="1">
        <f ca="1">_xlfn.NORM.S.DIST(-AI234,0)</f>
        <v>0.3989422804014327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-1.8502881593770288</v>
      </c>
      <c r="E235" s="10"/>
      <c r="F235" s="10">
        <f ca="1">MAX($CI$7+A232,0)</f>
        <v>0</v>
      </c>
      <c r="G235" s="10"/>
      <c r="I235" t="s">
        <v>0</v>
      </c>
      <c r="J235" s="1">
        <v>0</v>
      </c>
      <c r="K235" s="1">
        <f ca="1">_xlfn.NORM.S.DIST(D235,0)</f>
        <v>7.2026464170877949E-2</v>
      </c>
      <c r="L235" s="1">
        <f ca="1">1-K235-M235</f>
        <v>0.52903125542768925</v>
      </c>
      <c r="M235" s="1">
        <f ca="1">_xlfn.NORM.S.DIST(-F235,0)</f>
        <v>0.3989422804014327</v>
      </c>
      <c r="N235" s="1">
        <v>0</v>
      </c>
      <c r="Q235" t="s">
        <v>0</v>
      </c>
      <c r="R235" s="10"/>
      <c r="S235" s="10">
        <f ca="1">MIN($U$29+P232,0)</f>
        <v>-1.572158470540268</v>
      </c>
      <c r="T235" s="10"/>
      <c r="U235" s="10">
        <f ca="1">MAX($CI$7+P232,0)</f>
        <v>0</v>
      </c>
      <c r="V235" s="10"/>
      <c r="X235" t="s">
        <v>0</v>
      </c>
      <c r="Y235" s="1">
        <v>0</v>
      </c>
      <c r="Z235" s="1">
        <f ca="1">_xlfn.NORM.S.DIST(S235,0)</f>
        <v>0.11592873136749203</v>
      </c>
      <c r="AA235" s="1">
        <f ca="1">1-Z235-AB235</f>
        <v>0.48512898823107525</v>
      </c>
      <c r="AB235" s="1">
        <f ca="1">_xlfn.NORM.S.DIST(-U235,0)</f>
        <v>0.3989422804014327</v>
      </c>
      <c r="AC235" s="1">
        <v>0</v>
      </c>
      <c r="AF235" t="s">
        <v>0</v>
      </c>
      <c r="AG235" s="10"/>
      <c r="AH235" s="10">
        <f ca="1">MIN($U$29+AE232,0)</f>
        <v>-2.1298849666202342</v>
      </c>
      <c r="AI235" s="10"/>
      <c r="AJ235" s="10">
        <f ca="1">MAX($CI$7+AE232,0)</f>
        <v>0</v>
      </c>
      <c r="AK235" s="10"/>
      <c r="AM235" t="s">
        <v>0</v>
      </c>
      <c r="AN235" s="1">
        <v>0</v>
      </c>
      <c r="AO235" s="1">
        <f ca="1">_xlfn.NORM.S.DIST(AH235,0)</f>
        <v>4.1289645748267781E-2</v>
      </c>
      <c r="AP235" s="1">
        <f ca="1">1-AO235-AQ235</f>
        <v>0.55976807385029947</v>
      </c>
      <c r="AQ235" s="1">
        <f ca="1">_xlfn.NORM.S.DIST(-AJ235,0)</f>
        <v>0.3989422804014327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-2.6278966206252194</v>
      </c>
      <c r="F236" s="10"/>
      <c r="G236" s="10">
        <f ca="1">MAX($X$30+A232,0)</f>
        <v>0</v>
      </c>
      <c r="I236" t="s">
        <v>42</v>
      </c>
      <c r="J236" s="1">
        <v>0</v>
      </c>
      <c r="K236" s="1">
        <v>0</v>
      </c>
      <c r="L236" s="1">
        <f ca="1">_xlfn.NORM.S.DIST(E236,0)</f>
        <v>1.2627745557644935E-2</v>
      </c>
      <c r="M236" s="1">
        <f ca="1">1-L236-N236</f>
        <v>0.58842997404092245</v>
      </c>
      <c r="N236" s="1">
        <f ca="1">_xlfn.NORM.S.DIST(-G236,0)</f>
        <v>0.3989422804014327</v>
      </c>
      <c r="Q236" t="s">
        <v>42</v>
      </c>
      <c r="R236" s="10"/>
      <c r="S236" s="10"/>
      <c r="T236" s="10">
        <f ca="1">MIN($V$30+P232,0)</f>
        <v>-2.3497669317884586</v>
      </c>
      <c r="U236" s="10"/>
      <c r="V236" s="10">
        <f ca="1">MAX($X$30+P232,0)</f>
        <v>0</v>
      </c>
      <c r="X236" t="s">
        <v>42</v>
      </c>
      <c r="Y236" s="1">
        <v>0</v>
      </c>
      <c r="Z236" s="1">
        <v>0</v>
      </c>
      <c r="AA236" s="1">
        <f ca="1">_xlfn.NORM.S.DIST(T236,0)</f>
        <v>2.523203529185928E-2</v>
      </c>
      <c r="AB236" s="1">
        <f ca="1">1-AA236-AC236</f>
        <v>0.575825684306708</v>
      </c>
      <c r="AC236" s="1">
        <f ca="1">_xlfn.NORM.S.DIST(-V236,0)</f>
        <v>0.3989422804014327</v>
      </c>
      <c r="AF236" t="s">
        <v>42</v>
      </c>
      <c r="AG236" s="10"/>
      <c r="AH236" s="10"/>
      <c r="AI236" s="10">
        <f ca="1">MIN($V$30+AE232,0)</f>
        <v>-2.9074934278684248</v>
      </c>
      <c r="AJ236" s="10"/>
      <c r="AK236" s="10">
        <f ca="1">MAX($X$30+AE232,0)</f>
        <v>0</v>
      </c>
      <c r="AM236" t="s">
        <v>42</v>
      </c>
      <c r="AN236" s="1">
        <v>0</v>
      </c>
      <c r="AO236" s="1">
        <v>0</v>
      </c>
      <c r="AP236" s="1">
        <f ca="1">_xlfn.NORM.S.DIST(AI236,0)</f>
        <v>5.8244101308176314E-3</v>
      </c>
      <c r="AQ236" s="1">
        <f ca="1">1-AP236-AR236</f>
        <v>0.59523330946774977</v>
      </c>
      <c r="AR236" s="1">
        <f ca="1">_xlfn.NORM.S.DIST(-AK236,0)</f>
        <v>0.3989422804014327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-0.37148014747980967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-8.0366354769046883E-2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-0.66408321328710551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1.9636739583846854</v>
      </c>
      <c r="E240" s="10"/>
      <c r="F240" s="10"/>
      <c r="G240" s="10"/>
      <c r="I240" t="s">
        <v>2</v>
      </c>
      <c r="J240" s="1">
        <f ca="1">1-K240</f>
        <v>0.94197876650111811</v>
      </c>
      <c r="K240" s="1">
        <f ca="1">_xlfn.NORM.S.DIST(-D240,0)</f>
        <v>5.8021233498881927E-2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2.2547877510954484</v>
      </c>
      <c r="T240" s="10"/>
      <c r="U240" s="10"/>
      <c r="V240" s="10"/>
      <c r="X240" t="s">
        <v>2</v>
      </c>
      <c r="Y240" s="1">
        <f ca="1">1-Z240</f>
        <v>0.96860078650933745</v>
      </c>
      <c r="Z240" s="1">
        <f ca="1">_xlfn.NORM.S.DIST(-S240,0)</f>
        <v>3.1399213490662589E-2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1.6710708925773896</v>
      </c>
      <c r="AI240" s="10"/>
      <c r="AJ240" s="10"/>
      <c r="AK240" s="10"/>
      <c r="AM240" t="s">
        <v>2</v>
      </c>
      <c r="AN240" s="1">
        <f ca="1">1-AO240</f>
        <v>0.90125134516466754</v>
      </c>
      <c r="AO240" s="1">
        <f ca="1">_xlfn.NORM.S.DIST(-AH240,0)</f>
        <v>9.8748654835332406E-2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-1.112621457714138</v>
      </c>
      <c r="D241" s="10"/>
      <c r="E241" s="10">
        <f ca="1">MAX($V$28+A239,0)</f>
        <v>1.3867267327026034E-2</v>
      </c>
      <c r="F241" s="10"/>
      <c r="G241" s="10"/>
      <c r="I241" t="s">
        <v>1</v>
      </c>
      <c r="J241" s="1">
        <f ca="1">_xlfn.NORM.S.DIST(C241,0)</f>
        <v>0.21483139081554178</v>
      </c>
      <c r="K241" s="1">
        <f ca="1">1-J241-L241</f>
        <v>0.38626468545928916</v>
      </c>
      <c r="L241" s="1">
        <f ca="1">_xlfn.NORM.S.DIST(-E241,0)</f>
        <v>0.39890392372516903</v>
      </c>
      <c r="M241" s="1">
        <v>0</v>
      </c>
      <c r="N241" s="1">
        <v>0</v>
      </c>
      <c r="Q241" t="s">
        <v>1</v>
      </c>
      <c r="R241" s="10">
        <f ca="1">MIN($T$28+P239,0)</f>
        <v>-0.82150766500337513</v>
      </c>
      <c r="S241" s="10"/>
      <c r="T241" s="10">
        <f ca="1">MAX($V$28+P239,0)</f>
        <v>0.3049810600377888</v>
      </c>
      <c r="U241" s="10"/>
      <c r="V241" s="10"/>
      <c r="X241" t="s">
        <v>1</v>
      </c>
      <c r="Y241" s="1">
        <f ca="1">_xlfn.NORM.S.DIST(R241,0)</f>
        <v>0.28468386641244281</v>
      </c>
      <c r="Z241" s="1">
        <f ca="1">1-Y241-AA241</f>
        <v>0.3345025314087729</v>
      </c>
      <c r="AA241" s="1">
        <f ca="1">_xlfn.NORM.S.DIST(-T241,0)</f>
        <v>0.38081360217878429</v>
      </c>
      <c r="AB241" s="1">
        <v>0</v>
      </c>
      <c r="AC241" s="1">
        <v>0</v>
      </c>
      <c r="AF241" t="s">
        <v>1</v>
      </c>
      <c r="AG241" s="10">
        <f ca="1">MIN($T$28+AE239,0)</f>
        <v>-1.4052245235214338</v>
      </c>
      <c r="AH241" s="10"/>
      <c r="AI241" s="10">
        <f ca="1">MAX($V$28+AE239,0)</f>
        <v>0</v>
      </c>
      <c r="AJ241" s="10"/>
      <c r="AK241" s="10"/>
      <c r="AM241" t="s">
        <v>1</v>
      </c>
      <c r="AN241" s="1">
        <f ca="1">_xlfn.NORM.S.DIST(AG241,0)</f>
        <v>0.14863427597771009</v>
      </c>
      <c r="AO241" s="1">
        <f ca="1">1-AN241-AP241</f>
        <v>0.45242344362085724</v>
      </c>
      <c r="AP241" s="1">
        <f ca="1">_xlfn.NORM.S.DIST(-AI241,0)</f>
        <v>0.3989422804014327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-1.847966360327056</v>
      </c>
      <c r="E242" s="10"/>
      <c r="F242" s="10">
        <f ca="1">MAX($CI$7+A239,0)</f>
        <v>0</v>
      </c>
      <c r="G242" s="10"/>
      <c r="I242" t="s">
        <v>0</v>
      </c>
      <c r="J242" s="1">
        <v>0</v>
      </c>
      <c r="K242" s="1">
        <f ca="1">_xlfn.NORM.S.DIST(D242,0)</f>
        <v>7.2336360290237794E-2</v>
      </c>
      <c r="L242" s="1">
        <f ca="1">1-K242-M242</f>
        <v>0.52872135930832953</v>
      </c>
      <c r="M242" s="1">
        <f ca="1">_xlfn.NORM.S.DIST(-F242,0)</f>
        <v>0.3989422804014327</v>
      </c>
      <c r="N242" s="1">
        <v>0</v>
      </c>
      <c r="Q242" t="s">
        <v>0</v>
      </c>
      <c r="R242" s="10"/>
      <c r="S242" s="10">
        <f ca="1">MIN($U$29+P239,0)</f>
        <v>-1.5568525676162932</v>
      </c>
      <c r="T242" s="10"/>
      <c r="U242" s="10">
        <f ca="1">MAX($CI$7+P239,0)</f>
        <v>0</v>
      </c>
      <c r="V242" s="10"/>
      <c r="X242" t="s">
        <v>0</v>
      </c>
      <c r="Y242" s="1">
        <v>0</v>
      </c>
      <c r="Z242" s="1">
        <f ca="1">_xlfn.NORM.S.DIST(S242,0)</f>
        <v>0.11873828520352468</v>
      </c>
      <c r="AA242" s="1">
        <f ca="1">1-Z242-AB242</f>
        <v>0.4823194343950426</v>
      </c>
      <c r="AB242" s="1">
        <f ca="1">_xlfn.NORM.S.DIST(-U242,0)</f>
        <v>0.3989422804014327</v>
      </c>
      <c r="AC242" s="1">
        <v>0</v>
      </c>
      <c r="AF242" t="s">
        <v>0</v>
      </c>
      <c r="AG242" s="10"/>
      <c r="AH242" s="10">
        <f ca="1">MIN($U$29+AE239,0)</f>
        <v>-2.140569426134352</v>
      </c>
      <c r="AI242" s="10"/>
      <c r="AJ242" s="10">
        <f ca="1">MAX($CI$7+AE239,0)</f>
        <v>0</v>
      </c>
      <c r="AK242" s="10"/>
      <c r="AM242" t="s">
        <v>0</v>
      </c>
      <c r="AN242" s="1">
        <v>0</v>
      </c>
      <c r="AO242" s="1">
        <f ca="1">_xlfn.NORM.S.DIST(AH242,0)</f>
        <v>4.0358337857733073E-2</v>
      </c>
      <c r="AP242" s="1">
        <f ca="1">1-AO242-AQ242</f>
        <v>0.56069938174083434</v>
      </c>
      <c r="AQ242" s="1">
        <f ca="1">_xlfn.NORM.S.DIST(-AJ242,0)</f>
        <v>0.3989422804014327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-2.6255748215752464</v>
      </c>
      <c r="F243" s="10"/>
      <c r="G243" s="10">
        <f ca="1">MAX($X$30+A239,0)</f>
        <v>0</v>
      </c>
      <c r="I243" t="s">
        <v>42</v>
      </c>
      <c r="J243" s="1">
        <v>0</v>
      </c>
      <c r="K243" s="1">
        <v>0</v>
      </c>
      <c r="L243" s="1">
        <f ca="1">_xlfn.NORM.S.DIST(E243,0)</f>
        <v>1.2704994373724047E-2</v>
      </c>
      <c r="M243" s="1">
        <f ca="1">1-L243-N243</f>
        <v>0.58835272522484328</v>
      </c>
      <c r="N243" s="1">
        <f ca="1">_xlfn.NORM.S.DIST(-G243,0)</f>
        <v>0.3989422804014327</v>
      </c>
      <c r="Q243" t="s">
        <v>42</v>
      </c>
      <c r="R243" s="10"/>
      <c r="S243" s="10"/>
      <c r="T243" s="10">
        <f ca="1">MIN($V$30+P239,0)</f>
        <v>-2.3344610288644834</v>
      </c>
      <c r="U243" s="10"/>
      <c r="V243" s="10">
        <f ca="1">MAX($X$30+P239,0)</f>
        <v>0</v>
      </c>
      <c r="X243" t="s">
        <v>42</v>
      </c>
      <c r="Y243" s="1">
        <v>0</v>
      </c>
      <c r="Z243" s="1">
        <v>0</v>
      </c>
      <c r="AA243" s="1">
        <f ca="1">_xlfn.NORM.S.DIST(T243,0)</f>
        <v>2.6152965777509713E-2</v>
      </c>
      <c r="AB243" s="1">
        <f ca="1">1-AA243-AC243</f>
        <v>0.57490475382105766</v>
      </c>
      <c r="AC243" s="1">
        <f ca="1">_xlfn.NORM.S.DIST(-V243,0)</f>
        <v>0.3989422804014327</v>
      </c>
      <c r="AF243" t="s">
        <v>42</v>
      </c>
      <c r="AG243" s="10"/>
      <c r="AH243" s="10"/>
      <c r="AI243" s="10">
        <f ca="1">MIN($V$30+AE239,0)</f>
        <v>-2.9181778873825421</v>
      </c>
      <c r="AJ243" s="10"/>
      <c r="AK243" s="10">
        <f ca="1">MAX($X$30+AE239,0)</f>
        <v>0</v>
      </c>
      <c r="AM243" t="s">
        <v>42</v>
      </c>
      <c r="AN243" s="1">
        <v>0</v>
      </c>
      <c r="AO243" s="1">
        <v>0</v>
      </c>
      <c r="AP243" s="1">
        <f ca="1">_xlfn.NORM.S.DIST(AI243,0)</f>
        <v>5.6459340818778457E-3</v>
      </c>
      <c r="AQ243" s="1">
        <f ca="1">1-AP243-AR243</f>
        <v>0.59541178551668938</v>
      </c>
      <c r="AR243" s="1">
        <f ca="1">_xlfn.NORM.S.DIST(-AK243,0)</f>
        <v>0.3989422804014327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-0.3516161913439661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-4.8042114068911818E-2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-0.65670153126375319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1.983537914520529</v>
      </c>
      <c r="E247" s="10"/>
      <c r="F247" s="10"/>
      <c r="G247" s="10"/>
      <c r="I247" t="s">
        <v>2</v>
      </c>
      <c r="J247" s="1">
        <f ca="1">1-K247</f>
        <v>0.94420939887347</v>
      </c>
      <c r="K247" s="1">
        <f ca="1">_xlfn.NORM.S.DIST(-D247,0)</f>
        <v>5.5790601126529983E-2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2.2871119917955833</v>
      </c>
      <c r="T247" s="10"/>
      <c r="U247" s="10"/>
      <c r="V247" s="10"/>
      <c r="X247" t="s">
        <v>2</v>
      </c>
      <c r="Y247" s="1">
        <f ca="1">1-Z247</f>
        <v>0.97082313460472991</v>
      </c>
      <c r="Z247" s="1">
        <f ca="1">_xlfn.NORM.S.DIST(-S247,0)</f>
        <v>2.9176865395270098E-2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1.6784525746007419</v>
      </c>
      <c r="AI247" s="10"/>
      <c r="AJ247" s="10"/>
      <c r="AK247" s="10"/>
      <c r="AM247" t="s">
        <v>2</v>
      </c>
      <c r="AN247" s="1">
        <f ca="1">1-AO247</f>
        <v>0.90246461617574414</v>
      </c>
      <c r="AO247" s="1">
        <f ca="1">_xlfn.NORM.S.DIST(-AH247,0)</f>
        <v>9.7535383824255861E-2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-1.0927575015782944</v>
      </c>
      <c r="D248" s="10"/>
      <c r="E248" s="10">
        <f ca="1">MAX($V$28+A246,0)</f>
        <v>3.3731223462869608E-2</v>
      </c>
      <c r="F248" s="10"/>
      <c r="G248" s="10"/>
      <c r="I248" t="s">
        <v>1</v>
      </c>
      <c r="J248" s="1">
        <f ca="1">_xlfn.NORM.S.DIST(C248,0)</f>
        <v>0.21958892310950914</v>
      </c>
      <c r="K248" s="1">
        <f ca="1">1-J248-L248</f>
        <v>0.38169568929653286</v>
      </c>
      <c r="L248" s="1">
        <f ca="1">_xlfn.NORM.S.DIST(-E248,0)</f>
        <v>0.39871538759395797</v>
      </c>
      <c r="M248" s="1">
        <v>0</v>
      </c>
      <c r="N248" s="1">
        <v>0</v>
      </c>
      <c r="Q248" t="s">
        <v>1</v>
      </c>
      <c r="R248" s="10">
        <f ca="1">MIN($T$28+P246,0)</f>
        <v>-0.78918342430324007</v>
      </c>
      <c r="S248" s="10"/>
      <c r="T248" s="10">
        <f ca="1">MAX($V$28+P246,0)</f>
        <v>0.33730530073792386</v>
      </c>
      <c r="U248" s="10"/>
      <c r="V248" s="10"/>
      <c r="X248" t="s">
        <v>1</v>
      </c>
      <c r="Y248" s="1">
        <f ca="1">_xlfn.NORM.S.DIST(R248,0)</f>
        <v>0.29219211300412101</v>
      </c>
      <c r="Z248" s="1">
        <f ca="1">1-Y248-AA248</f>
        <v>0.33092695292299495</v>
      </c>
      <c r="AA248" s="1">
        <f ca="1">_xlfn.NORM.S.DIST(-T248,0)</f>
        <v>0.37688093407288409</v>
      </c>
      <c r="AB248" s="1">
        <v>0</v>
      </c>
      <c r="AC248" s="1">
        <v>0</v>
      </c>
      <c r="AF248" t="s">
        <v>1</v>
      </c>
      <c r="AG248" s="10">
        <f ca="1">MIN($T$28+AE246,0)</f>
        <v>-1.3978428414980815</v>
      </c>
      <c r="AH248" s="10"/>
      <c r="AI248" s="10">
        <f ca="1">MAX($V$28+AE246,0)</f>
        <v>0</v>
      </c>
      <c r="AJ248" s="10"/>
      <c r="AK248" s="10"/>
      <c r="AM248" t="s">
        <v>1</v>
      </c>
      <c r="AN248" s="1">
        <f ca="1">_xlfn.NORM.S.DIST(AG248,0)</f>
        <v>0.15017997992724461</v>
      </c>
      <c r="AO248" s="1">
        <f ca="1">1-AN248-AP248</f>
        <v>0.45087773967132266</v>
      </c>
      <c r="AP248" s="1">
        <f ca="1">_xlfn.NORM.S.DIST(-AI248,0)</f>
        <v>0.3989422804014327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-1.8281024041912124</v>
      </c>
      <c r="E249" s="10"/>
      <c r="F249" s="10">
        <f ca="1">MAX($CI$7+A246,0)</f>
        <v>0</v>
      </c>
      <c r="G249" s="10"/>
      <c r="I249" t="s">
        <v>0</v>
      </c>
      <c r="J249" s="1">
        <v>0</v>
      </c>
      <c r="K249" s="1">
        <f ca="1">_xlfn.NORM.S.DIST(D249,0)</f>
        <v>7.5026211989612193E-2</v>
      </c>
      <c r="L249" s="1">
        <f ca="1">1-K249-M249</f>
        <v>0.52603150760895501</v>
      </c>
      <c r="M249" s="1">
        <f ca="1">_xlfn.NORM.S.DIST(-F249,0)</f>
        <v>0.3989422804014327</v>
      </c>
      <c r="N249" s="1">
        <v>0</v>
      </c>
      <c r="Q249" t="s">
        <v>0</v>
      </c>
      <c r="R249" s="10"/>
      <c r="S249" s="10">
        <f ca="1">MIN($U$29+P246,0)</f>
        <v>-1.524528326916158</v>
      </c>
      <c r="T249" s="10"/>
      <c r="U249" s="10">
        <f ca="1">MAX($CI$7+P246,0)</f>
        <v>0</v>
      </c>
      <c r="V249" s="10"/>
      <c r="X249" t="s">
        <v>0</v>
      </c>
      <c r="Y249" s="1">
        <v>0</v>
      </c>
      <c r="Z249" s="1">
        <f ca="1">_xlfn.NORM.S.DIST(S249,0)</f>
        <v>0.1248013703186675</v>
      </c>
      <c r="AA249" s="1">
        <f ca="1">1-Z249-AB249</f>
        <v>0.47625634927989985</v>
      </c>
      <c r="AB249" s="1">
        <f ca="1">_xlfn.NORM.S.DIST(-U249,0)</f>
        <v>0.3989422804014327</v>
      </c>
      <c r="AC249" s="1">
        <v>0</v>
      </c>
      <c r="AF249" t="s">
        <v>0</v>
      </c>
      <c r="AG249" s="10"/>
      <c r="AH249" s="10">
        <f ca="1">MIN($U$29+AE246,0)</f>
        <v>-2.1331877441109994</v>
      </c>
      <c r="AI249" s="10"/>
      <c r="AJ249" s="10">
        <f ca="1">MAX($CI$7+AE246,0)</f>
        <v>0</v>
      </c>
      <c r="AK249" s="10"/>
      <c r="AM249" t="s">
        <v>0</v>
      </c>
      <c r="AN249" s="1">
        <v>0</v>
      </c>
      <c r="AO249" s="1">
        <f ca="1">_xlfn.NORM.S.DIST(AH249,0)</f>
        <v>4.0999987833681042E-2</v>
      </c>
      <c r="AP249" s="1">
        <f ca="1">1-AO249-AQ249</f>
        <v>0.56005773176488627</v>
      </c>
      <c r="AQ249" s="1">
        <f ca="1">_xlfn.NORM.S.DIST(-AJ249,0)</f>
        <v>0.3989422804014327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-2.6057108654394026</v>
      </c>
      <c r="F250" s="10"/>
      <c r="G250" s="10">
        <f ca="1">MAX($X$30+A246,0)</f>
        <v>0</v>
      </c>
      <c r="I250" t="s">
        <v>42</v>
      </c>
      <c r="J250" s="1">
        <v>0</v>
      </c>
      <c r="K250" s="1">
        <v>0</v>
      </c>
      <c r="L250" s="1">
        <f ca="1">_xlfn.NORM.S.DIST(E250,0)</f>
        <v>1.3382557616571911E-2</v>
      </c>
      <c r="M250" s="1">
        <f ca="1">1-L250-N250</f>
        <v>0.58767516198199532</v>
      </c>
      <c r="N250" s="1">
        <f ca="1">_xlfn.NORM.S.DIST(-G250,0)</f>
        <v>0.3989422804014327</v>
      </c>
      <c r="Q250" t="s">
        <v>42</v>
      </c>
      <c r="R250" s="10"/>
      <c r="S250" s="10"/>
      <c r="T250" s="10">
        <f ca="1">MIN($V$30+P246,0)</f>
        <v>-2.3021367881643484</v>
      </c>
      <c r="U250" s="10"/>
      <c r="V250" s="10">
        <f ca="1">MAX($X$30+P246,0)</f>
        <v>0</v>
      </c>
      <c r="X250" t="s">
        <v>42</v>
      </c>
      <c r="Y250" s="1">
        <v>0</v>
      </c>
      <c r="Z250" s="1">
        <v>0</v>
      </c>
      <c r="AA250" s="1">
        <f ca="1">_xlfn.NORM.S.DIST(T250,0)</f>
        <v>2.8188098506037467E-2</v>
      </c>
      <c r="AB250" s="1">
        <f ca="1">1-AA250-AC250</f>
        <v>0.57286962109252992</v>
      </c>
      <c r="AC250" s="1">
        <f ca="1">_xlfn.NORM.S.DIST(-V250,0)</f>
        <v>0.3989422804014327</v>
      </c>
      <c r="AF250" t="s">
        <v>42</v>
      </c>
      <c r="AG250" s="10"/>
      <c r="AH250" s="10"/>
      <c r="AI250" s="10">
        <f ca="1">MIN($V$30+AE246,0)</f>
        <v>-2.9107962053591896</v>
      </c>
      <c r="AJ250" s="10"/>
      <c r="AK250" s="10">
        <f ca="1">MAX($X$30+AE246,0)</f>
        <v>0</v>
      </c>
      <c r="AM250" t="s">
        <v>42</v>
      </c>
      <c r="AN250" s="1">
        <v>0</v>
      </c>
      <c r="AO250" s="1">
        <v>0</v>
      </c>
      <c r="AP250" s="1">
        <f ca="1">_xlfn.NORM.S.DIST(AI250,0)</f>
        <v>5.7687156872407884E-3</v>
      </c>
      <c r="AQ250" s="1">
        <f ca="1">1-AP250-AR250</f>
        <v>0.59528900391132655</v>
      </c>
      <c r="AR250" s="1">
        <f ca="1">_xlfn.NORM.S.DIST(-AK250,0)</f>
        <v>0.3989422804014327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-0.36433445853002117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-4.8761868749486001E-2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-0.68144014304508882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1.9708196473344739</v>
      </c>
      <c r="E254" s="10"/>
      <c r="F254" s="10"/>
      <c r="G254" s="10"/>
      <c r="I254" t="s">
        <v>2</v>
      </c>
      <c r="J254" s="1">
        <f ca="1">1-K254</f>
        <v>0.94278868436441932</v>
      </c>
      <c r="K254" s="1">
        <f ca="1">_xlfn.NORM.S.DIST(-D254,0)</f>
        <v>5.721131563558067E-2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2.2863922371150092</v>
      </c>
      <c r="T254" s="10"/>
      <c r="U254" s="10"/>
      <c r="V254" s="10"/>
      <c r="X254" t="s">
        <v>2</v>
      </c>
      <c r="Y254" s="1">
        <f ca="1">1-Z254</f>
        <v>0.97077507284469922</v>
      </c>
      <c r="Z254" s="1">
        <f ca="1">_xlfn.NORM.S.DIST(-S254,0)</f>
        <v>2.9224927155300787E-2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1.6537139628194062</v>
      </c>
      <c r="AI254" s="10"/>
      <c r="AJ254" s="10"/>
      <c r="AK254" s="10"/>
      <c r="AM254" t="s">
        <v>2</v>
      </c>
      <c r="AN254" s="1">
        <f ca="1">1-AO254</f>
        <v>0.89836054357805128</v>
      </c>
      <c r="AO254" s="1">
        <f ca="1">_xlfn.NORM.S.DIST(-AH254,0)</f>
        <v>0.10163945642194867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-1.1054757687643495</v>
      </c>
      <c r="D255" s="10"/>
      <c r="E255" s="10">
        <f ca="1">MAX($V$28+A253,0)</f>
        <v>2.1012956276814543E-2</v>
      </c>
      <c r="F255" s="10"/>
      <c r="G255" s="10"/>
      <c r="I255" t="s">
        <v>1</v>
      </c>
      <c r="J255" s="1">
        <f ca="1">_xlfn.NORM.S.DIST(C255,0)</f>
        <v>0.21654067565612331</v>
      </c>
      <c r="K255" s="1">
        <f ca="1">1-J255-L255</f>
        <v>0.38460510957211808</v>
      </c>
      <c r="L255" s="1">
        <f ca="1">_xlfn.NORM.S.DIST(-E255,0)</f>
        <v>0.39885421477175859</v>
      </c>
      <c r="M255" s="1">
        <v>0</v>
      </c>
      <c r="N255" s="1">
        <v>0</v>
      </c>
      <c r="Q255" t="s">
        <v>1</v>
      </c>
      <c r="R255" s="10">
        <f ca="1">MIN($T$28+P253,0)</f>
        <v>-0.78990317898381424</v>
      </c>
      <c r="S255" s="10"/>
      <c r="T255" s="10">
        <f ca="1">MAX($V$28+P253,0)</f>
        <v>0.33658554605734969</v>
      </c>
      <c r="U255" s="10"/>
      <c r="V255" s="10"/>
      <c r="X255" t="s">
        <v>1</v>
      </c>
      <c r="Y255" s="1">
        <f ca="1">_xlfn.NORM.S.DIST(R255,0)</f>
        <v>0.29202611397568135</v>
      </c>
      <c r="Z255" s="1">
        <f ca="1">1-Y255-AA255</f>
        <v>0.33100154043986113</v>
      </c>
      <c r="AA255" s="1">
        <f ca="1">_xlfn.NORM.S.DIST(-T255,0)</f>
        <v>0.37697234558445752</v>
      </c>
      <c r="AB255" s="1">
        <v>0</v>
      </c>
      <c r="AC255" s="1">
        <v>0</v>
      </c>
      <c r="AF255" t="s">
        <v>1</v>
      </c>
      <c r="AG255" s="10">
        <f ca="1">MIN($T$28+AE253,0)</f>
        <v>-1.4225814532794172</v>
      </c>
      <c r="AH255" s="10"/>
      <c r="AI255" s="10">
        <f ca="1">MAX($V$28+AE253,0)</f>
        <v>0</v>
      </c>
      <c r="AJ255" s="10"/>
      <c r="AK255" s="10"/>
      <c r="AM255" t="s">
        <v>1</v>
      </c>
      <c r="AN255" s="1">
        <f ca="1">_xlfn.NORM.S.DIST(AG255,0)</f>
        <v>0.14503103444437945</v>
      </c>
      <c r="AO255" s="1">
        <f ca="1">1-AN255-AP255</f>
        <v>0.45602668515418782</v>
      </c>
      <c r="AP255" s="1">
        <f ca="1">_xlfn.NORM.S.DIST(-AI255,0)</f>
        <v>0.3989422804014327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-1.8408206713772675</v>
      </c>
      <c r="E256" s="10"/>
      <c r="F256" s="10">
        <f ca="1">MAX($CI$7+A253,0)</f>
        <v>0</v>
      </c>
      <c r="G256" s="10"/>
      <c r="I256" t="s">
        <v>0</v>
      </c>
      <c r="J256" s="1">
        <v>0</v>
      </c>
      <c r="K256" s="1">
        <f ca="1">_xlfn.NORM.S.DIST(D256,0)</f>
        <v>7.3296024667637447E-2</v>
      </c>
      <c r="L256" s="1">
        <f ca="1">1-K256-M256</f>
        <v>0.52776169493092984</v>
      </c>
      <c r="M256" s="1">
        <f ca="1">_xlfn.NORM.S.DIST(-F256,0)</f>
        <v>0.3989422804014327</v>
      </c>
      <c r="N256" s="1">
        <v>0</v>
      </c>
      <c r="Q256" t="s">
        <v>0</v>
      </c>
      <c r="R256" s="10"/>
      <c r="S256" s="10">
        <f ca="1">MIN($U$29+P253,0)</f>
        <v>-1.5252480815967322</v>
      </c>
      <c r="T256" s="10"/>
      <c r="U256" s="10">
        <f ca="1">MAX($CI$7+P253,0)</f>
        <v>0</v>
      </c>
      <c r="V256" s="10"/>
      <c r="X256" t="s">
        <v>0</v>
      </c>
      <c r="Y256" s="1">
        <v>0</v>
      </c>
      <c r="Z256" s="1">
        <f ca="1">_xlfn.NORM.S.DIST(S256,0)</f>
        <v>0.12466447028671351</v>
      </c>
      <c r="AA256" s="1">
        <f ca="1">1-Z256-AB256</f>
        <v>0.47639324931185384</v>
      </c>
      <c r="AB256" s="1">
        <f ca="1">_xlfn.NORM.S.DIST(-U256,0)</f>
        <v>0.3989422804014327</v>
      </c>
      <c r="AC256" s="1">
        <v>0</v>
      </c>
      <c r="AF256" t="s">
        <v>0</v>
      </c>
      <c r="AG256" s="10"/>
      <c r="AH256" s="10">
        <f ca="1">MIN($U$29+AE253,0)</f>
        <v>-2.1579263558923349</v>
      </c>
      <c r="AI256" s="10"/>
      <c r="AJ256" s="10">
        <f ca="1">MAX($CI$7+AE253,0)</f>
        <v>0</v>
      </c>
      <c r="AK256" s="10"/>
      <c r="AM256" t="s">
        <v>0</v>
      </c>
      <c r="AN256" s="1">
        <v>0</v>
      </c>
      <c r="AO256" s="1">
        <f ca="1">_xlfn.NORM.S.DIST(AH256,0)</f>
        <v>3.8880532172002852E-2</v>
      </c>
      <c r="AP256" s="1">
        <f ca="1">1-AO256-AQ256</f>
        <v>0.56217718742656442</v>
      </c>
      <c r="AQ256" s="1">
        <f ca="1">_xlfn.NORM.S.DIST(-AJ256,0)</f>
        <v>0.3989422804014327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-2.6184291326254576</v>
      </c>
      <c r="F257" s="10"/>
      <c r="G257" s="10">
        <f ca="1">MAX($X$30+A253,0)</f>
        <v>0</v>
      </c>
      <c r="I257" t="s">
        <v>42</v>
      </c>
      <c r="J257" s="1">
        <v>0</v>
      </c>
      <c r="K257" s="1">
        <v>0</v>
      </c>
      <c r="L257" s="1">
        <f ca="1">_xlfn.NORM.S.DIST(E257,0)</f>
        <v>1.2945279243271671E-2</v>
      </c>
      <c r="M257" s="1">
        <f ca="1">1-L257-N257</f>
        <v>0.58811244035529553</v>
      </c>
      <c r="N257" s="1">
        <f ca="1">_xlfn.NORM.S.DIST(-G257,0)</f>
        <v>0.3989422804014327</v>
      </c>
      <c r="Q257" t="s">
        <v>42</v>
      </c>
      <c r="R257" s="10"/>
      <c r="S257" s="10"/>
      <c r="T257" s="10">
        <f ca="1">MIN($V$30+P253,0)</f>
        <v>-2.3028565428449226</v>
      </c>
      <c r="U257" s="10"/>
      <c r="V257" s="10">
        <f ca="1">MAX($X$30+P253,0)</f>
        <v>0</v>
      </c>
      <c r="X257" t="s">
        <v>42</v>
      </c>
      <c r="Y257" s="1">
        <v>0</v>
      </c>
      <c r="Z257" s="1">
        <v>0</v>
      </c>
      <c r="AA257" s="1">
        <f ca="1">_xlfn.NORM.S.DIST(T257,0)</f>
        <v>2.8141422952786894E-2</v>
      </c>
      <c r="AB257" s="1">
        <f ca="1">1-AA257-AC257</f>
        <v>0.57291629664578037</v>
      </c>
      <c r="AC257" s="1">
        <f ca="1">_xlfn.NORM.S.DIST(-V257,0)</f>
        <v>0.3989422804014327</v>
      </c>
      <c r="AF257" t="s">
        <v>42</v>
      </c>
      <c r="AG257" s="10"/>
      <c r="AH257" s="10"/>
      <c r="AI257" s="10">
        <f ca="1">MIN($V$30+AE253,0)</f>
        <v>-2.9355348171405256</v>
      </c>
      <c r="AJ257" s="10"/>
      <c r="AK257" s="10">
        <f ca="1">MAX($X$30+AE253,0)</f>
        <v>0</v>
      </c>
      <c r="AM257" t="s">
        <v>42</v>
      </c>
      <c r="AN257" s="1">
        <v>0</v>
      </c>
      <c r="AO257" s="1">
        <v>0</v>
      </c>
      <c r="AP257" s="1">
        <f ca="1">_xlfn.NORM.S.DIST(AI257,0)</f>
        <v>5.3662772278779856E-3</v>
      </c>
      <c r="AQ257" s="1">
        <f ca="1">1-AP257-AR257</f>
        <v>0.59569144237068938</v>
      </c>
      <c r="AR257" s="1">
        <f ca="1">_xlfn.NORM.S.DIST(-AK257,0)</f>
        <v>0.3989422804014327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-0.33538658475069716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-8.2264462167602782E-3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-0.66410149985305544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1.999767521113798</v>
      </c>
      <c r="E261" s="10"/>
      <c r="F261" s="10"/>
      <c r="G261" s="10"/>
      <c r="I261" t="s">
        <v>2</v>
      </c>
      <c r="J261" s="1">
        <f ca="1">1-K261</f>
        <v>0.9459839255900373</v>
      </c>
      <c r="K261" s="1">
        <f ca="1">_xlfn.NORM.S.DIST(-D261,0)</f>
        <v>5.4016074409962749E-2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2.3269276596477346</v>
      </c>
      <c r="T261" s="10"/>
      <c r="U261" s="10"/>
      <c r="V261" s="10"/>
      <c r="X261" t="s">
        <v>2</v>
      </c>
      <c r="Y261" s="1">
        <f ca="1">1-Z261</f>
        <v>0.97338378599467024</v>
      </c>
      <c r="Z261" s="1">
        <f ca="1">_xlfn.NORM.S.DIST(-S261,0)</f>
        <v>2.6616214005329753E-2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1.6710526060114397</v>
      </c>
      <c r="AI261" s="10"/>
      <c r="AJ261" s="10"/>
      <c r="AK261" s="10"/>
      <c r="AM261" t="s">
        <v>2</v>
      </c>
      <c r="AN261" s="1">
        <f ca="1">1-AO261</f>
        <v>0.90124832755905504</v>
      </c>
      <c r="AO261" s="1">
        <f ca="1">_xlfn.NORM.S.DIST(-AH261,0)</f>
        <v>9.8751672440945001E-2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-1.0765278949850254</v>
      </c>
      <c r="D262" s="10"/>
      <c r="E262" s="10">
        <f ca="1">MAX($V$28+A260,0)</f>
        <v>4.996083005613855E-2</v>
      </c>
      <c r="F262" s="10"/>
      <c r="G262" s="10"/>
      <c r="I262" t="s">
        <v>1</v>
      </c>
      <c r="J262" s="1">
        <f ca="1">_xlfn.NORM.S.DIST(C262,0)</f>
        <v>0.22348864143382749</v>
      </c>
      <c r="K262" s="1">
        <f ca="1">1-J262-L262</f>
        <v>0.37806666442502074</v>
      </c>
      <c r="L262" s="1">
        <f ca="1">_xlfn.NORM.S.DIST(-E262,0)</f>
        <v>0.39844469414115175</v>
      </c>
      <c r="M262" s="1">
        <v>0</v>
      </c>
      <c r="N262" s="1">
        <v>0</v>
      </c>
      <c r="Q262" t="s">
        <v>1</v>
      </c>
      <c r="R262" s="10">
        <f ca="1">MIN($T$28+P260,0)</f>
        <v>-0.74936775645108855</v>
      </c>
      <c r="S262" s="10"/>
      <c r="T262" s="10">
        <f ca="1">MAX($V$28+P260,0)</f>
        <v>0.37712096859007543</v>
      </c>
      <c r="U262" s="10"/>
      <c r="V262" s="10"/>
      <c r="X262" t="s">
        <v>1</v>
      </c>
      <c r="Y262" s="1">
        <f ca="1">_xlfn.NORM.S.DIST(R262,0)</f>
        <v>0.30128019994886268</v>
      </c>
      <c r="Z262" s="1">
        <f ca="1">1-Y262-AA262</f>
        <v>0.32716118419019297</v>
      </c>
      <c r="AA262" s="1">
        <f ca="1">_xlfn.NORM.S.DIST(-T262,0)</f>
        <v>0.37155861586094435</v>
      </c>
      <c r="AB262" s="1">
        <v>0</v>
      </c>
      <c r="AC262" s="1">
        <v>0</v>
      </c>
      <c r="AF262" t="s">
        <v>1</v>
      </c>
      <c r="AG262" s="10">
        <f ca="1">MIN($T$28+AE260,0)</f>
        <v>-1.4052428100873837</v>
      </c>
      <c r="AH262" s="10"/>
      <c r="AI262" s="10">
        <f ca="1">MAX($V$28+AE260,0)</f>
        <v>0</v>
      </c>
      <c r="AJ262" s="10"/>
      <c r="AK262" s="10"/>
      <c r="AM262" t="s">
        <v>1</v>
      </c>
      <c r="AN262" s="1">
        <f ca="1">_xlfn.NORM.S.DIST(AG262,0)</f>
        <v>0.14863045658693616</v>
      </c>
      <c r="AO262" s="1">
        <f ca="1">1-AN262-AP262</f>
        <v>0.45242726301163111</v>
      </c>
      <c r="AP262" s="1">
        <f ca="1">_xlfn.NORM.S.DIST(-AI262,0)</f>
        <v>0.3989422804014327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-1.8118727975979434</v>
      </c>
      <c r="E263" s="10"/>
      <c r="F263" s="10">
        <f ca="1">MAX($CI$7+A260,0)</f>
        <v>0</v>
      </c>
      <c r="G263" s="10"/>
      <c r="I263" t="s">
        <v>0</v>
      </c>
      <c r="J263" s="1">
        <v>0</v>
      </c>
      <c r="K263" s="1">
        <f ca="1">_xlfn.NORM.S.DIST(D263,0)</f>
        <v>7.7275366316946259E-2</v>
      </c>
      <c r="L263" s="1">
        <f ca="1">1-K263-M263</f>
        <v>0.52378235328162104</v>
      </c>
      <c r="M263" s="1">
        <f ca="1">_xlfn.NORM.S.DIST(-F263,0)</f>
        <v>0.3989422804014327</v>
      </c>
      <c r="N263" s="1">
        <v>0</v>
      </c>
      <c r="Q263" t="s">
        <v>0</v>
      </c>
      <c r="R263" s="10"/>
      <c r="S263" s="10">
        <f ca="1">MIN($U$29+P260,0)</f>
        <v>-1.4847126590640065</v>
      </c>
      <c r="T263" s="10"/>
      <c r="U263" s="10">
        <f ca="1">MAX($CI$7+P260,0)</f>
        <v>0</v>
      </c>
      <c r="V263" s="10"/>
      <c r="X263" t="s">
        <v>0</v>
      </c>
      <c r="Y263" s="1">
        <v>0</v>
      </c>
      <c r="Z263" s="1">
        <f ca="1">_xlfn.NORM.S.DIST(S263,0)</f>
        <v>0.1325063946518347</v>
      </c>
      <c r="AA263" s="1">
        <f ca="1">1-Z263-AB263</f>
        <v>0.46855132494673263</v>
      </c>
      <c r="AB263" s="1">
        <f ca="1">_xlfn.NORM.S.DIST(-U263,0)</f>
        <v>0.3989422804014327</v>
      </c>
      <c r="AC263" s="1">
        <v>0</v>
      </c>
      <c r="AF263" t="s">
        <v>0</v>
      </c>
      <c r="AG263" s="10"/>
      <c r="AH263" s="10">
        <f ca="1">MIN($U$29+AE260,0)</f>
        <v>-2.1405877127003015</v>
      </c>
      <c r="AI263" s="10"/>
      <c r="AJ263" s="10">
        <f ca="1">MAX($CI$7+AE260,0)</f>
        <v>0</v>
      </c>
      <c r="AK263" s="10"/>
      <c r="AM263" t="s">
        <v>0</v>
      </c>
      <c r="AN263" s="1">
        <v>0</v>
      </c>
      <c r="AO263" s="1">
        <f ca="1">_xlfn.NORM.S.DIST(AH263,0)</f>
        <v>4.0356758108688183E-2</v>
      </c>
      <c r="AP263" s="1">
        <f ca="1">1-AO263-AQ263</f>
        <v>0.56070096148987902</v>
      </c>
      <c r="AQ263" s="1">
        <f ca="1">_xlfn.NORM.S.DIST(-AJ263,0)</f>
        <v>0.3989422804014327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-2.589481258846134</v>
      </c>
      <c r="F264" s="10"/>
      <c r="G264" s="10">
        <f ca="1">MAX($X$30+A260,0)</f>
        <v>0</v>
      </c>
      <c r="I264" t="s">
        <v>42</v>
      </c>
      <c r="J264" s="1">
        <v>0</v>
      </c>
      <c r="K264" s="1">
        <v>0</v>
      </c>
      <c r="L264" s="1">
        <f ca="1">_xlfn.NORM.S.DIST(E264,0)</f>
        <v>1.3958800238216806E-2</v>
      </c>
      <c r="M264" s="1">
        <f ca="1">1-L264-N264</f>
        <v>0.58709891936035041</v>
      </c>
      <c r="N264" s="1">
        <f ca="1">_xlfn.NORM.S.DIST(-G264,0)</f>
        <v>0.3989422804014327</v>
      </c>
      <c r="Q264" t="s">
        <v>42</v>
      </c>
      <c r="R264" s="10"/>
      <c r="S264" s="10"/>
      <c r="T264" s="10">
        <f ca="1">MIN($V$30+P260,0)</f>
        <v>-2.2623211203121971</v>
      </c>
      <c r="U264" s="10"/>
      <c r="V264" s="10">
        <f ca="1">MAX($X$30+P260,0)</f>
        <v>6.933102158874745E-3</v>
      </c>
      <c r="X264" t="s">
        <v>42</v>
      </c>
      <c r="Y264" s="1">
        <v>0</v>
      </c>
      <c r="Z264" s="1">
        <v>0</v>
      </c>
      <c r="AA264" s="1">
        <f ca="1">_xlfn.NORM.S.DIST(T264,0)</f>
        <v>3.0869490079909453E-2</v>
      </c>
      <c r="AB264" s="1">
        <f ca="1">1-AA264-AC264</f>
        <v>0.57019781756336418</v>
      </c>
      <c r="AC264" s="1">
        <f ca="1">_xlfn.NORM.S.DIST(-V264,0)</f>
        <v>0.39893269235672629</v>
      </c>
      <c r="AF264" t="s">
        <v>42</v>
      </c>
      <c r="AG264" s="10"/>
      <c r="AH264" s="10"/>
      <c r="AI264" s="10">
        <f ca="1">MIN($V$30+AE260,0)</f>
        <v>-2.9181961739484921</v>
      </c>
      <c r="AJ264" s="10"/>
      <c r="AK264" s="10">
        <f ca="1">MAX($X$30+AE260,0)</f>
        <v>0</v>
      </c>
      <c r="AM264" t="s">
        <v>42</v>
      </c>
      <c r="AN264" s="1">
        <v>0</v>
      </c>
      <c r="AO264" s="1">
        <v>0</v>
      </c>
      <c r="AP264" s="1">
        <f ca="1">_xlfn.NORM.S.DIST(AI264,0)</f>
        <v>5.6456328024380234E-3</v>
      </c>
      <c r="AQ264" s="1">
        <f ca="1">1-AP264-AR264</f>
        <v>0.59541208679612923</v>
      </c>
      <c r="AR264" s="1">
        <f ca="1">_xlfn.NORM.S.DIST(-AK264,0)</f>
        <v>0.3989422804014327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-0.34263025349881576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-4.2513047751756572E-3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-0.68258551713069793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1.9925238523656794</v>
      </c>
      <c r="E268" s="10"/>
      <c r="F268" s="10"/>
      <c r="G268" s="10"/>
      <c r="I268" t="s">
        <v>2</v>
      </c>
      <c r="J268" s="1">
        <f ca="1">1-K268</f>
        <v>0.94519721057062611</v>
      </c>
      <c r="K268" s="1">
        <f ca="1">_xlfn.NORM.S.DIST(-D268,0)</f>
        <v>5.480278942937386E-2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2.3309028010893194</v>
      </c>
      <c r="T268" s="10"/>
      <c r="U268" s="10"/>
      <c r="V268" s="10"/>
      <c r="X268" t="s">
        <v>2</v>
      </c>
      <c r="Y268" s="1">
        <f ca="1">1-Z268</f>
        <v>0.97362905563781088</v>
      </c>
      <c r="Z268" s="1">
        <f ca="1">_xlfn.NORM.S.DIST(-S268,0)</f>
        <v>2.6370944362189109E-2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1.6525685887337973</v>
      </c>
      <c r="AI268" s="10"/>
      <c r="AJ268" s="10"/>
      <c r="AK268" s="10"/>
      <c r="AM268" t="s">
        <v>2</v>
      </c>
      <c r="AN268" s="1">
        <f ca="1">1-AO268</f>
        <v>0.898167910492227</v>
      </c>
      <c r="AO268" s="1">
        <f ca="1">_xlfn.NORM.S.DIST(-AH268,0)</f>
        <v>0.10183208950777302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-1.083771563733144</v>
      </c>
      <c r="D269" s="10"/>
      <c r="E269" s="10">
        <f ca="1">MAX($V$28+A267,0)</f>
        <v>4.2717161308019946E-2</v>
      </c>
      <c r="F269" s="10"/>
      <c r="G269" s="10"/>
      <c r="I269" t="s">
        <v>1</v>
      </c>
      <c r="J269" s="1">
        <f ca="1">_xlfn.NORM.S.DIST(C269,0)</f>
        <v>0.22174683418865151</v>
      </c>
      <c r="K269" s="1">
        <f ca="1">1-J269-L269</f>
        <v>0.37967470554796445</v>
      </c>
      <c r="L269" s="1">
        <f ca="1">_xlfn.NORM.S.DIST(-E269,0)</f>
        <v>0.39857846026338406</v>
      </c>
      <c r="M269" s="1">
        <v>0</v>
      </c>
      <c r="N269" s="1">
        <v>0</v>
      </c>
      <c r="Q269" t="s">
        <v>1</v>
      </c>
      <c r="R269" s="10">
        <f ca="1">MIN($T$28+P267,0)</f>
        <v>-0.74539261500950393</v>
      </c>
      <c r="S269" s="10"/>
      <c r="T269" s="10">
        <f ca="1">MAX($V$28+P267,0)</f>
        <v>0.38109611003166005</v>
      </c>
      <c r="U269" s="10"/>
      <c r="V269" s="10"/>
      <c r="X269" t="s">
        <v>1</v>
      </c>
      <c r="Y269" s="1">
        <f ca="1">_xlfn.NORM.S.DIST(R269,0)</f>
        <v>0.302176616875242</v>
      </c>
      <c r="Z269" s="1">
        <f ca="1">1-Y269-AA269</f>
        <v>0.32682428813014763</v>
      </c>
      <c r="AA269" s="1">
        <f ca="1">_xlfn.NORM.S.DIST(-T269,0)</f>
        <v>0.37099909499461037</v>
      </c>
      <c r="AB269" s="1">
        <v>0</v>
      </c>
      <c r="AC269" s="1">
        <v>0</v>
      </c>
      <c r="AF269" t="s">
        <v>1</v>
      </c>
      <c r="AG269" s="10">
        <f ca="1">MIN($T$28+AE267,0)</f>
        <v>-1.4237268273650261</v>
      </c>
      <c r="AH269" s="10"/>
      <c r="AI269" s="10">
        <f ca="1">MAX($V$28+AE267,0)</f>
        <v>0</v>
      </c>
      <c r="AJ269" s="10"/>
      <c r="AK269" s="10"/>
      <c r="AM269" t="s">
        <v>1</v>
      </c>
      <c r="AN269" s="1">
        <f ca="1">_xlfn.NORM.S.DIST(AG269,0)</f>
        <v>0.14479482006761285</v>
      </c>
      <c r="AO269" s="1">
        <f ca="1">1-AN269-AP269</f>
        <v>0.4562628995309545</v>
      </c>
      <c r="AP269" s="1">
        <f ca="1">_xlfn.NORM.S.DIST(-AI269,0)</f>
        <v>0.3989422804014327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-1.8191164663460619</v>
      </c>
      <c r="E270" s="10"/>
      <c r="F270" s="10">
        <f ca="1">MAX($CI$7+A267,0)</f>
        <v>0</v>
      </c>
      <c r="G270" s="10"/>
      <c r="I270" t="s">
        <v>0</v>
      </c>
      <c r="J270" s="1">
        <v>0</v>
      </c>
      <c r="K270" s="1">
        <f ca="1">_xlfn.NORM.S.DIST(D270,0)</f>
        <v>7.6265783189125858E-2</v>
      </c>
      <c r="L270" s="1">
        <f ca="1">1-K270-M270</f>
        <v>0.52479193640944155</v>
      </c>
      <c r="M270" s="1">
        <f ca="1">_xlfn.NORM.S.DIST(-F270,0)</f>
        <v>0.3989422804014327</v>
      </c>
      <c r="N270" s="1">
        <v>0</v>
      </c>
      <c r="Q270" t="s">
        <v>0</v>
      </c>
      <c r="R270" s="10"/>
      <c r="S270" s="10">
        <f ca="1">MIN($U$29+P267,0)</f>
        <v>-1.4807375176224218</v>
      </c>
      <c r="T270" s="10"/>
      <c r="U270" s="10">
        <f ca="1">MAX($CI$7+P267,0)</f>
        <v>0</v>
      </c>
      <c r="V270" s="10"/>
      <c r="X270" t="s">
        <v>0</v>
      </c>
      <c r="Y270" s="1">
        <v>0</v>
      </c>
      <c r="Z270" s="1">
        <f ca="1">_xlfn.NORM.S.DIST(S270,0)</f>
        <v>0.1332896990467457</v>
      </c>
      <c r="AA270" s="1">
        <f ca="1">1-Z270-AB270</f>
        <v>0.4677680205518216</v>
      </c>
      <c r="AB270" s="1">
        <f ca="1">_xlfn.NORM.S.DIST(-U270,0)</f>
        <v>0.3989422804014327</v>
      </c>
      <c r="AC270" s="1">
        <v>0</v>
      </c>
      <c r="AF270" t="s">
        <v>0</v>
      </c>
      <c r="AG270" s="10"/>
      <c r="AH270" s="10">
        <f ca="1">MIN($U$29+AE267,0)</f>
        <v>-2.1590717299779443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3.8784526990319305E-2</v>
      </c>
      <c r="AP270" s="1">
        <f ca="1">1-AO270-AQ270</f>
        <v>0.56227319260824804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-2.5967249275942526</v>
      </c>
      <c r="F271" s="10"/>
      <c r="G271" s="10">
        <f ca="1">MAX($X$30+A267,0)</f>
        <v>0</v>
      </c>
      <c r="I271" t="s">
        <v>42</v>
      </c>
      <c r="J271" s="1">
        <v>0</v>
      </c>
      <c r="K271" s="1">
        <v>0</v>
      </c>
      <c r="L271" s="1">
        <f ca="1">_xlfn.NORM.S.DIST(E271,0)</f>
        <v>1.3699051145497236E-2</v>
      </c>
      <c r="M271" s="1">
        <f ca="1">1-L271-N271</f>
        <v>0.58735866845307005</v>
      </c>
      <c r="N271" s="1">
        <f ca="1">_xlfn.NORM.S.DIST(-G271,0)</f>
        <v>0.3989422804014327</v>
      </c>
      <c r="Q271" t="s">
        <v>42</v>
      </c>
      <c r="R271" s="10"/>
      <c r="S271" s="10"/>
      <c r="T271" s="10">
        <f ca="1">MIN($V$30+P267,0)</f>
        <v>-2.2583459788706124</v>
      </c>
      <c r="U271" s="10"/>
      <c r="V271" s="10">
        <f ca="1">MAX($X$30+P267,0)</f>
        <v>1.0908243600459366E-2</v>
      </c>
      <c r="X271" t="s">
        <v>42</v>
      </c>
      <c r="Y271" s="1">
        <v>0</v>
      </c>
      <c r="Z271" s="1">
        <v>0</v>
      </c>
      <c r="AA271" s="1">
        <f ca="1">_xlfn.NORM.S.DIST(T271,0)</f>
        <v>3.1148106773103455E-2</v>
      </c>
      <c r="AB271" s="1">
        <f ca="1">1-AA271-AC271</f>
        <v>0.56993334714620048</v>
      </c>
      <c r="AC271" s="1">
        <f ca="1">_xlfn.NORM.S.DIST(-V271,0)</f>
        <v>0.39891854608069605</v>
      </c>
      <c r="AF271" t="s">
        <v>42</v>
      </c>
      <c r="AG271" s="10"/>
      <c r="AH271" s="10"/>
      <c r="AI271" s="10">
        <f ca="1">MIN($V$30+AE267,0)</f>
        <v>-2.9366801912261344</v>
      </c>
      <c r="AJ271" s="10"/>
      <c r="AK271" s="10">
        <f ca="1">MAX($X$30+AE267,0)</f>
        <v>0</v>
      </c>
      <c r="AM271" t="s">
        <v>42</v>
      </c>
      <c r="AN271" s="1">
        <v>0</v>
      </c>
      <c r="AO271" s="1">
        <v>0</v>
      </c>
      <c r="AP271" s="1">
        <f ca="1">_xlfn.NORM.S.DIST(AI271,0)</f>
        <v>5.3482610624017808E-3</v>
      </c>
      <c r="AQ271" s="1">
        <f ca="1">1-AP271-AR271</f>
        <v>0.59570945853616553</v>
      </c>
      <c r="AR271" s="1">
        <f ca="1">_xlfn.NORM.S.DIST(-AK271,0)</f>
        <v>0.3989422804014327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-0.31677733898768184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3.2487223201495774E-2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-0.66763961728817278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2.0183767668768131</v>
      </c>
      <c r="E275" s="10"/>
      <c r="F275" s="10"/>
      <c r="G275" s="10"/>
      <c r="I275" t="s">
        <v>2</v>
      </c>
      <c r="J275" s="1">
        <f ca="1">1-K275</f>
        <v>0.94796615567652398</v>
      </c>
      <c r="K275" s="1">
        <f ca="1">_xlfn.NORM.S.DIST(-D275,0)</f>
        <v>5.2033844323475964E-2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2.3676413290659908</v>
      </c>
      <c r="T275" s="10"/>
      <c r="U275" s="10"/>
      <c r="V275" s="10"/>
      <c r="X275" t="s">
        <v>2</v>
      </c>
      <c r="Y275" s="1">
        <f ca="1">1-Z275</f>
        <v>0.97580964465584896</v>
      </c>
      <c r="Z275" s="1">
        <f ca="1">_xlfn.NORM.S.DIST(-S275,0)</f>
        <v>2.4190355344151079E-2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1.6675144885763222</v>
      </c>
      <c r="AI275" s="10"/>
      <c r="AJ275" s="10"/>
      <c r="AK275" s="10"/>
      <c r="AM275" t="s">
        <v>2</v>
      </c>
      <c r="AN275" s="1">
        <f ca="1">1-AO275</f>
        <v>0.90066336247371659</v>
      </c>
      <c r="AO275" s="1">
        <f ca="1">_xlfn.NORM.S.DIST(-AH275,0)</f>
        <v>9.9336637526283425E-2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-1.0579186492220101</v>
      </c>
      <c r="D276" s="10"/>
      <c r="E276" s="10">
        <f ca="1">MAX($V$28+A274,0)</f>
        <v>6.8570075819153864E-2</v>
      </c>
      <c r="F276" s="10"/>
      <c r="G276" s="10"/>
      <c r="I276" t="s">
        <v>1</v>
      </c>
      <c r="J276" s="1">
        <f ca="1">_xlfn.NORM.S.DIST(C276,0)</f>
        <v>0.22797154341724776</v>
      </c>
      <c r="K276" s="1">
        <f ca="1">1-J276-L276</f>
        <v>0.37402295903283034</v>
      </c>
      <c r="L276" s="1">
        <f ca="1">_xlfn.NORM.S.DIST(-E276,0)</f>
        <v>0.39800549754992187</v>
      </c>
      <c r="M276" s="1">
        <v>0</v>
      </c>
      <c r="N276" s="1">
        <v>0</v>
      </c>
      <c r="Q276" t="s">
        <v>1</v>
      </c>
      <c r="R276" s="10">
        <f ca="1">MIN($T$28+P274,0)</f>
        <v>-0.7086540870328325</v>
      </c>
      <c r="S276" s="10"/>
      <c r="T276" s="10">
        <f ca="1">MAX($V$28+P274,0)</f>
        <v>0.41783463800833148</v>
      </c>
      <c r="U276" s="10"/>
      <c r="V276" s="10"/>
      <c r="X276" t="s">
        <v>1</v>
      </c>
      <c r="Y276" s="1">
        <f ca="1">_xlfn.NORM.S.DIST(R276,0)</f>
        <v>0.31035643839659405</v>
      </c>
      <c r="Z276" s="1">
        <f ca="1">1-Y276-AA276</f>
        <v>0.32404940609762989</v>
      </c>
      <c r="AA276" s="1">
        <f ca="1">_xlfn.NORM.S.DIST(-T276,0)</f>
        <v>0.36559415550577612</v>
      </c>
      <c r="AB276" s="1">
        <v>0</v>
      </c>
      <c r="AC276" s="1">
        <v>0</v>
      </c>
      <c r="AF276" t="s">
        <v>1</v>
      </c>
      <c r="AG276" s="10">
        <f ca="1">MIN($T$28+AE274,0)</f>
        <v>-1.4087809275225012</v>
      </c>
      <c r="AH276" s="10"/>
      <c r="AI276" s="10">
        <f ca="1">MAX($V$28+AE274,0)</f>
        <v>0</v>
      </c>
      <c r="AJ276" s="10"/>
      <c r="AK276" s="10"/>
      <c r="AM276" t="s">
        <v>1</v>
      </c>
      <c r="AN276" s="1">
        <f ca="1">_xlfn.NORM.S.DIST(AG276,0)</f>
        <v>0.14789238707081959</v>
      </c>
      <c r="AO276" s="1">
        <f ca="1">1-AN276-AP276</f>
        <v>0.45316533252774777</v>
      </c>
      <c r="AP276" s="1">
        <f ca="1">_xlfn.NORM.S.DIST(-AI276,0)</f>
        <v>0.3989422804014327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-1.793263551834928</v>
      </c>
      <c r="E277" s="10"/>
      <c r="F277" s="10">
        <f ca="1">MAX($CI$7+A274,0)</f>
        <v>0</v>
      </c>
      <c r="G277" s="10"/>
      <c r="I277" t="s">
        <v>0</v>
      </c>
      <c r="J277" s="1">
        <v>0</v>
      </c>
      <c r="K277" s="1">
        <f ca="1">_xlfn.NORM.S.DIST(D277,0)</f>
        <v>7.9911491232106724E-2</v>
      </c>
      <c r="L277" s="1">
        <f ca="1">1-K277-M277</f>
        <v>0.52114622836646052</v>
      </c>
      <c r="M277" s="1">
        <f ca="1">_xlfn.NORM.S.DIST(-F277,0)</f>
        <v>0.3989422804014327</v>
      </c>
      <c r="N277" s="1">
        <v>0</v>
      </c>
      <c r="Q277" t="s">
        <v>0</v>
      </c>
      <c r="R277" s="10"/>
      <c r="S277" s="10">
        <f ca="1">MIN($U$29+P274,0)</f>
        <v>-1.4439989896457504</v>
      </c>
      <c r="T277" s="10"/>
      <c r="U277" s="10">
        <f ca="1">MAX($CI$7+P274,0)</f>
        <v>3.2487223201495774E-2</v>
      </c>
      <c r="V277" s="10"/>
      <c r="X277" t="s">
        <v>0</v>
      </c>
      <c r="Y277" s="1">
        <v>0</v>
      </c>
      <c r="Z277" s="1">
        <f ca="1">_xlfn.NORM.S.DIST(S277,0)</f>
        <v>0.14064657799796185</v>
      </c>
      <c r="AA277" s="1">
        <f ca="1">1-Z277-AB277</f>
        <v>0.46062161182735001</v>
      </c>
      <c r="AB277" s="1">
        <f ca="1">_xlfn.NORM.S.DIST(-U277,0)</f>
        <v>0.39873181017468812</v>
      </c>
      <c r="AC277" s="1">
        <v>0</v>
      </c>
      <c r="AF277" t="s">
        <v>0</v>
      </c>
      <c r="AG277" s="10"/>
      <c r="AH277" s="10">
        <f ca="1">MIN($U$29+AE274,0)</f>
        <v>-2.1441258301354189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4.0052013946307419E-2</v>
      </c>
      <c r="AP277" s="1">
        <f ca="1">1-AO277-AQ277</f>
        <v>0.56100570565225993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-2.5708720130831186</v>
      </c>
      <c r="F278" s="10"/>
      <c r="G278" s="10">
        <f ca="1">MAX($X$30+A274,0)</f>
        <v>0</v>
      </c>
      <c r="I278" t="s">
        <v>42</v>
      </c>
      <c r="J278" s="1">
        <v>0</v>
      </c>
      <c r="K278" s="1">
        <v>0</v>
      </c>
      <c r="L278" s="1">
        <f ca="1">_xlfn.NORM.S.DIST(E278,0)</f>
        <v>1.4645385339487487E-2</v>
      </c>
      <c r="M278" s="1">
        <f ca="1">1-L278-N278</f>
        <v>0.5864123342590799</v>
      </c>
      <c r="N278" s="1">
        <f ca="1">_xlfn.NORM.S.DIST(-G278,0)</f>
        <v>0.3989422804014327</v>
      </c>
      <c r="Q278" t="s">
        <v>42</v>
      </c>
      <c r="R278" s="10"/>
      <c r="S278" s="10"/>
      <c r="T278" s="10">
        <f ca="1">MIN($V$30+P274,0)</f>
        <v>-2.221607450893941</v>
      </c>
      <c r="U278" s="10"/>
      <c r="V278" s="10">
        <f ca="1">MAX($X$30+P274,0)</f>
        <v>4.7646771577130799E-2</v>
      </c>
      <c r="X278" t="s">
        <v>42</v>
      </c>
      <c r="Y278" s="1">
        <v>0</v>
      </c>
      <c r="Z278" s="1">
        <v>0</v>
      </c>
      <c r="AA278" s="1">
        <f ca="1">_xlfn.NORM.S.DIST(T278,0)</f>
        <v>3.3819816336703473E-2</v>
      </c>
      <c r="AB278" s="1">
        <f ca="1">1-AA278-AC278</f>
        <v>0.56769048868970895</v>
      </c>
      <c r="AC278" s="1">
        <f ca="1">_xlfn.NORM.S.DIST(-V278,0)</f>
        <v>0.3984896949735876</v>
      </c>
      <c r="AF278" t="s">
        <v>42</v>
      </c>
      <c r="AG278" s="10"/>
      <c r="AH278" s="10"/>
      <c r="AI278" s="10">
        <f ca="1">MIN($V$30+AE274,0)</f>
        <v>-2.9217342913836095</v>
      </c>
      <c r="AJ278" s="10"/>
      <c r="AK278" s="10">
        <f ca="1">MAX($X$30+AE274,0)</f>
        <v>0</v>
      </c>
      <c r="AM278" t="s">
        <v>42</v>
      </c>
      <c r="AN278" s="1">
        <v>0</v>
      </c>
      <c r="AO278" s="1">
        <v>0</v>
      </c>
      <c r="AP278" s="1">
        <f ca="1">_xlfn.NORM.S.DIST(AI278,0)</f>
        <v>5.5876070078760085E-3</v>
      </c>
      <c r="AQ278" s="1">
        <f ca="1">1-AP278-AR278</f>
        <v>0.59547011259069138</v>
      </c>
      <c r="AR278" s="1">
        <f ca="1">_xlfn.NORM.S.DIST(-AK278,0)</f>
        <v>0.3989422804014327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-0.33096355632494412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2.8883672329443499E-2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-0.69242977114218851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2.0041905495395511</v>
      </c>
      <c r="E282" s="10"/>
      <c r="F282" s="10"/>
      <c r="G282" s="10"/>
      <c r="I282" t="s">
        <v>2</v>
      </c>
      <c r="J282" s="1">
        <f ca="1">1-K282</f>
        <v>0.94646011627518489</v>
      </c>
      <c r="K282" s="1">
        <f ca="1">_xlfn.NORM.S.DIST(-D282,0)</f>
        <v>5.3539883724815114E-2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2.3640377781939388</v>
      </c>
      <c r="T282" s="10"/>
      <c r="U282" s="10"/>
      <c r="V282" s="10"/>
      <c r="X282" t="s">
        <v>2</v>
      </c>
      <c r="Y282" s="1">
        <f ca="1">1-Z282</f>
        <v>0.97560253002403496</v>
      </c>
      <c r="Z282" s="1">
        <f ca="1">_xlfn.NORM.S.DIST(-S282,0)</f>
        <v>2.4397469975965022E-2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1.6427243347223066</v>
      </c>
      <c r="AI282" s="10"/>
      <c r="AJ282" s="10"/>
      <c r="AK282" s="10"/>
      <c r="AM282" t="s">
        <v>2</v>
      </c>
      <c r="AN282" s="1">
        <f ca="1">1-AO282</f>
        <v>0.89650274135498642</v>
      </c>
      <c r="AO282" s="1">
        <f ca="1">_xlfn.NORM.S.DIST(-AH282,0)</f>
        <v>0.10349725864501361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-1.0721048665592723</v>
      </c>
      <c r="D283" s="10"/>
      <c r="E283" s="10">
        <f ca="1">MAX($V$28+A281,0)</f>
        <v>5.4383858481891589E-2</v>
      </c>
      <c r="F283" s="10"/>
      <c r="G283" s="10"/>
      <c r="I283" t="s">
        <v>1</v>
      </c>
      <c r="J283" s="1">
        <f ca="1">_xlfn.NORM.S.DIST(C283,0)</f>
        <v>0.22455312660963789</v>
      </c>
      <c r="K283" s="1">
        <f ca="1">1-J283-L283</f>
        <v>0.37709411364410944</v>
      </c>
      <c r="L283" s="1">
        <f ca="1">_xlfn.NORM.S.DIST(-E283,0)</f>
        <v>0.39835275974625267</v>
      </c>
      <c r="M283" s="1">
        <v>0</v>
      </c>
      <c r="N283" s="1">
        <v>0</v>
      </c>
      <c r="Q283" t="s">
        <v>1</v>
      </c>
      <c r="R283" s="10">
        <f ca="1">MIN($T$28+P281,0)</f>
        <v>-0.71225763790488483</v>
      </c>
      <c r="S283" s="10"/>
      <c r="T283" s="10">
        <f ca="1">MAX($V$28+P281,0)</f>
        <v>0.41423108713627921</v>
      </c>
      <c r="U283" s="10"/>
      <c r="V283" s="10"/>
      <c r="X283" t="s">
        <v>1</v>
      </c>
      <c r="Y283" s="1">
        <f ca="1">_xlfn.NORM.S.DIST(R283,0)</f>
        <v>0.30956289130337084</v>
      </c>
      <c r="Z283" s="1">
        <f ca="1">1-Y283-AA283</f>
        <v>0.3242944449893157</v>
      </c>
      <c r="AA283" s="1">
        <f ca="1">_xlfn.NORM.S.DIST(-T283,0)</f>
        <v>0.36614266370731352</v>
      </c>
      <c r="AB283" s="1">
        <v>0</v>
      </c>
      <c r="AC283" s="1">
        <v>0</v>
      </c>
      <c r="AF283" t="s">
        <v>1</v>
      </c>
      <c r="AG283" s="10">
        <f ca="1">MIN($T$28+AE281,0)</f>
        <v>-1.4335710813765168</v>
      </c>
      <c r="AH283" s="10"/>
      <c r="AI283" s="10">
        <f ca="1">MAX($V$28+AE281,0)</f>
        <v>0</v>
      </c>
      <c r="AJ283" s="10"/>
      <c r="AK283" s="10"/>
      <c r="AM283" t="s">
        <v>1</v>
      </c>
      <c r="AN283" s="1">
        <f ca="1">_xlfn.NORM.S.DIST(AG283,0)</f>
        <v>0.14277268114538161</v>
      </c>
      <c r="AO283" s="1">
        <f ca="1">1-AN283-AP283</f>
        <v>0.45828503845318574</v>
      </c>
      <c r="AP283" s="1">
        <f ca="1">_xlfn.NORM.S.DIST(-AI283,0)</f>
        <v>0.3989422804014327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-1.8074497691721905</v>
      </c>
      <c r="E284" s="10"/>
      <c r="F284" s="10">
        <f ca="1">MAX($CI$7+A281,0)</f>
        <v>0</v>
      </c>
      <c r="G284" s="10"/>
      <c r="I284" t="s">
        <v>0</v>
      </c>
      <c r="J284" s="1">
        <v>0</v>
      </c>
      <c r="K284" s="1">
        <f ca="1">_xlfn.NORM.S.DIST(D284,0)</f>
        <v>7.7896374529597204E-2</v>
      </c>
      <c r="L284" s="1">
        <f ca="1">1-K284-M284</f>
        <v>0.52316134506897005</v>
      </c>
      <c r="M284" s="1">
        <f ca="1">_xlfn.NORM.S.DIST(-F284,0)</f>
        <v>0.3989422804014327</v>
      </c>
      <c r="N284" s="1">
        <v>0</v>
      </c>
      <c r="Q284" t="s">
        <v>0</v>
      </c>
      <c r="R284" s="10"/>
      <c r="S284" s="10">
        <f ca="1">MIN($U$29+P281,0)</f>
        <v>-1.4476025405178028</v>
      </c>
      <c r="T284" s="10"/>
      <c r="U284" s="10">
        <f ca="1">MAX($CI$7+P281,0)</f>
        <v>2.8883672329443499E-2</v>
      </c>
      <c r="V284" s="10"/>
      <c r="X284" t="s">
        <v>0</v>
      </c>
      <c r="Y284" s="1">
        <v>0</v>
      </c>
      <c r="Z284" s="1">
        <f ca="1">_xlfn.NORM.S.DIST(S284,0)</f>
        <v>0.13991571255454144</v>
      </c>
      <c r="AA284" s="1">
        <f ca="1">1-Z284-AB284</f>
        <v>0.46130838443625993</v>
      </c>
      <c r="AB284" s="1">
        <f ca="1">_xlfn.NORM.S.DIST(-U284,0)</f>
        <v>0.39877590300919868</v>
      </c>
      <c r="AC284" s="1">
        <v>0</v>
      </c>
      <c r="AF284" t="s">
        <v>0</v>
      </c>
      <c r="AG284" s="10"/>
      <c r="AH284" s="10">
        <f ca="1">MIN($U$29+AE281,0)</f>
        <v>-2.168915983989435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3.7967042204037897E-2</v>
      </c>
      <c r="AP284" s="1">
        <f ca="1">1-AO284-AQ284</f>
        <v>0.56309067739452945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-2.5850582304203806</v>
      </c>
      <c r="F285" s="10"/>
      <c r="G285" s="10">
        <f ca="1">MAX($X$30+A281,0)</f>
        <v>0</v>
      </c>
      <c r="I285" t="s">
        <v>42</v>
      </c>
      <c r="J285" s="1">
        <v>0</v>
      </c>
      <c r="K285" s="1">
        <v>0</v>
      </c>
      <c r="L285" s="1">
        <f ca="1">_xlfn.NORM.S.DIST(E285,0)</f>
        <v>1.4119456198161698E-2</v>
      </c>
      <c r="M285" s="1">
        <f ca="1">1-L285-N285</f>
        <v>0.58693826340040567</v>
      </c>
      <c r="N285" s="1">
        <f ca="1">_xlfn.NORM.S.DIST(-G285,0)</f>
        <v>0.3989422804014327</v>
      </c>
      <c r="Q285" t="s">
        <v>42</v>
      </c>
      <c r="R285" s="10"/>
      <c r="S285" s="10"/>
      <c r="T285" s="10">
        <f ca="1">MIN($V$30+P281,0)</f>
        <v>-2.225211001765993</v>
      </c>
      <c r="U285" s="10"/>
      <c r="V285" s="10">
        <f ca="1">MAX($X$30+P281,0)</f>
        <v>4.4043220705078524E-2</v>
      </c>
      <c r="X285" t="s">
        <v>42</v>
      </c>
      <c r="Y285" s="1">
        <v>0</v>
      </c>
      <c r="Z285" s="1">
        <v>0</v>
      </c>
      <c r="AA285" s="1">
        <f ca="1">_xlfn.NORM.S.DIST(T285,0)</f>
        <v>3.3549928913314278E-2</v>
      </c>
      <c r="AB285" s="1">
        <f ca="1">1-AA285-AC285</f>
        <v>0.56789453827415892</v>
      </c>
      <c r="AC285" s="1">
        <f ca="1">_xlfn.NORM.S.DIST(-V285,0)</f>
        <v>0.3985555328125267</v>
      </c>
      <c r="AF285" t="s">
        <v>42</v>
      </c>
      <c r="AG285" s="10"/>
      <c r="AH285" s="10"/>
      <c r="AI285" s="10">
        <f ca="1">MIN($V$30+AE281,0)</f>
        <v>-2.9465244452376251</v>
      </c>
      <c r="AJ285" s="10"/>
      <c r="AK285" s="10">
        <f ca="1">MAX($X$30+AE281,0)</f>
        <v>0</v>
      </c>
      <c r="AM285" t="s">
        <v>42</v>
      </c>
      <c r="AN285" s="1">
        <v>0</v>
      </c>
      <c r="AO285" s="1">
        <v>0</v>
      </c>
      <c r="AP285" s="1">
        <f ca="1">_xlfn.NORM.S.DIST(AI285,0)</f>
        <v>5.1956076844800582E-3</v>
      </c>
      <c r="AQ285" s="1">
        <f ca="1">1-AP285-AR285</f>
        <v>0.59586211191408722</v>
      </c>
      <c r="AR285" s="1">
        <f ca="1">_xlfn.NORM.S.DIST(-AK285,0)</f>
        <v>0.3989422804014327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-0.33562050032657503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3.4532445187765839E-2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-0.70741357654609061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1.99953360553792</v>
      </c>
      <c r="E289" s="10"/>
      <c r="F289" s="10"/>
      <c r="G289" s="10"/>
      <c r="I289" t="s">
        <v>2</v>
      </c>
      <c r="J289" s="1">
        <f ca="1">1-K289</f>
        <v>0.94595865369293863</v>
      </c>
      <c r="K289" s="1">
        <f ca="1">_xlfn.NORM.S.DIST(-D289,0)</f>
        <v>5.4041346307061387E-2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2.3696865510522609</v>
      </c>
      <c r="T289" s="10"/>
      <c r="U289" s="10"/>
      <c r="V289" s="10"/>
      <c r="X289" t="s">
        <v>2</v>
      </c>
      <c r="Y289" s="1">
        <f ca="1">1-Z289</f>
        <v>0.97592655006774121</v>
      </c>
      <c r="Z289" s="1">
        <f ca="1">_xlfn.NORM.S.DIST(-S289,0)</f>
        <v>2.4073449932258819E-2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1.6277405293184044</v>
      </c>
      <c r="AI289" s="10"/>
      <c r="AJ289" s="10"/>
      <c r="AK289" s="10"/>
      <c r="AM289" t="s">
        <v>2</v>
      </c>
      <c r="AN289" s="1">
        <f ca="1">1-AO289</f>
        <v>0.8939355285566114</v>
      </c>
      <c r="AO289" s="1">
        <f ca="1">_xlfn.NORM.S.DIST(-AH289,0)</f>
        <v>0.10606447144338861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-1.0767618105609034</v>
      </c>
      <c r="D290" s="10"/>
      <c r="E290" s="10">
        <f ca="1">MAX($V$28+A288,0)</f>
        <v>4.9726914480260676E-2</v>
      </c>
      <c r="F290" s="10"/>
      <c r="G290" s="10"/>
      <c r="I290" t="s">
        <v>1</v>
      </c>
      <c r="J290" s="1">
        <f ca="1">_xlfn.NORM.S.DIST(C290,0)</f>
        <v>0.22343236424707941</v>
      </c>
      <c r="K290" s="1">
        <f ca="1">1-J290-L290</f>
        <v>0.37811829601516489</v>
      </c>
      <c r="L290" s="1">
        <f ca="1">_xlfn.NORM.S.DIST(-E290,0)</f>
        <v>0.39844933973775565</v>
      </c>
      <c r="M290" s="1">
        <v>0</v>
      </c>
      <c r="N290" s="1">
        <v>0</v>
      </c>
      <c r="Q290" t="s">
        <v>1</v>
      </c>
      <c r="R290" s="10">
        <f ca="1">MIN($T$28+P288,0)</f>
        <v>-0.7066088650465624</v>
      </c>
      <c r="S290" s="10"/>
      <c r="T290" s="10">
        <f ca="1">MAX($V$28+P288,0)</f>
        <v>0.41987985999460153</v>
      </c>
      <c r="U290" s="10"/>
      <c r="V290" s="10"/>
      <c r="X290" t="s">
        <v>1</v>
      </c>
      <c r="Y290" s="1">
        <f ca="1">_xlfn.NORM.S.DIST(R290,0)</f>
        <v>0.31080593111601512</v>
      </c>
      <c r="Z290" s="1">
        <f ca="1">1-Y290-AA290</f>
        <v>0.32391296771601813</v>
      </c>
      <c r="AA290" s="1">
        <f ca="1">_xlfn.NORM.S.DIST(-T290,0)</f>
        <v>0.36528110116796669</v>
      </c>
      <c r="AB290" s="1">
        <v>0</v>
      </c>
      <c r="AC290" s="1">
        <v>0</v>
      </c>
      <c r="AF290" t="s">
        <v>1</v>
      </c>
      <c r="AG290" s="10">
        <f ca="1">MIN($T$28+AE288,0)</f>
        <v>-1.448554886780419</v>
      </c>
      <c r="AH290" s="10"/>
      <c r="AI290" s="10">
        <f ca="1">MAX($V$28+AE288,0)</f>
        <v>0</v>
      </c>
      <c r="AJ290" s="10"/>
      <c r="AK290" s="10"/>
      <c r="AM290" t="s">
        <v>1</v>
      </c>
      <c r="AN290" s="1">
        <f ca="1">_xlfn.NORM.S.DIST(AG290,0)</f>
        <v>0.13972289165144611</v>
      </c>
      <c r="AO290" s="1">
        <f ca="1">1-AN290-AP290</f>
        <v>0.46133482794712116</v>
      </c>
      <c r="AP290" s="1">
        <f ca="1">_xlfn.NORM.S.DIST(-AI290,0)</f>
        <v>0.3989422804014327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-1.8121067131738213</v>
      </c>
      <c r="E291" s="10"/>
      <c r="F291" s="10">
        <f ca="1">MAX($CI$7+A288,0)</f>
        <v>0</v>
      </c>
      <c r="G291" s="10"/>
      <c r="I291" t="s">
        <v>0</v>
      </c>
      <c r="J291" s="1">
        <v>0</v>
      </c>
      <c r="K291" s="1">
        <f ca="1">_xlfn.NORM.S.DIST(D291,0)</f>
        <v>7.7242619890241213E-2</v>
      </c>
      <c r="L291" s="1">
        <f ca="1">1-K291-M291</f>
        <v>0.52381509970832618</v>
      </c>
      <c r="M291" s="1">
        <f ca="1">_xlfn.NORM.S.DIST(-F291,0)</f>
        <v>0.3989422804014327</v>
      </c>
      <c r="N291" s="1">
        <v>0</v>
      </c>
      <c r="Q291" t="s">
        <v>0</v>
      </c>
      <c r="R291" s="10"/>
      <c r="S291" s="10">
        <f ca="1">MIN($U$29+P288,0)</f>
        <v>-1.4419537676594805</v>
      </c>
      <c r="T291" s="10"/>
      <c r="U291" s="10">
        <f ca="1">MAX($CI$7+P288,0)</f>
        <v>3.4532445187765839E-2</v>
      </c>
      <c r="V291" s="10"/>
      <c r="X291" t="s">
        <v>0</v>
      </c>
      <c r="Y291" s="1">
        <v>0</v>
      </c>
      <c r="Z291" s="1">
        <f ca="1">_xlfn.NORM.S.DIST(S291,0)</f>
        <v>0.14106226825792265</v>
      </c>
      <c r="AA291" s="1">
        <f ca="1">1-Z291-AB291</f>
        <v>0.46023324773538615</v>
      </c>
      <c r="AB291" s="1">
        <f ca="1">_xlfn.NORM.S.DIST(-U291,0)</f>
        <v>0.39870448400669117</v>
      </c>
      <c r="AC291" s="1">
        <v>0</v>
      </c>
      <c r="AF291" t="s">
        <v>0</v>
      </c>
      <c r="AG291" s="10"/>
      <c r="AH291" s="10">
        <f ca="1">MIN($U$29+AE288,0)</f>
        <v>-2.1838997893933367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3.674887455077995E-2</v>
      </c>
      <c r="AP291" s="1">
        <f ca="1">1-AO291-AQ291</f>
        <v>0.56430884504778733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-2.5897151744220115</v>
      </c>
      <c r="F292" s="10"/>
      <c r="G292" s="10">
        <f ca="1">MAX($X$30+A288,0)</f>
        <v>0</v>
      </c>
      <c r="I292" t="s">
        <v>42</v>
      </c>
      <c r="J292" s="1">
        <v>0</v>
      </c>
      <c r="K292" s="1">
        <v>0</v>
      </c>
      <c r="L292" s="1">
        <f ca="1">_xlfn.NORM.S.DIST(E292,0)</f>
        <v>1.3950347292283075E-2</v>
      </c>
      <c r="M292" s="1">
        <f ca="1">1-L292-N292</f>
        <v>0.58710737230628429</v>
      </c>
      <c r="N292" s="1">
        <f ca="1">_xlfn.NORM.S.DIST(-G292,0)</f>
        <v>0.3989422804014327</v>
      </c>
      <c r="Q292" t="s">
        <v>42</v>
      </c>
      <c r="R292" s="10"/>
      <c r="S292" s="10"/>
      <c r="T292" s="10">
        <f ca="1">MIN($V$30+P288,0)</f>
        <v>-2.2195622289076709</v>
      </c>
      <c r="U292" s="10"/>
      <c r="V292" s="10">
        <f ca="1">MAX($X$30+P288,0)</f>
        <v>4.9691993563400864E-2</v>
      </c>
      <c r="X292" t="s">
        <v>42</v>
      </c>
      <c r="Y292" s="1">
        <v>0</v>
      </c>
      <c r="Z292" s="1">
        <v>0</v>
      </c>
      <c r="AA292" s="1">
        <f ca="1">_xlfn.NORM.S.DIST(T292,0)</f>
        <v>3.3973761353313744E-2</v>
      </c>
      <c r="AB292" s="1">
        <f ca="1">1-AA292-AC292</f>
        <v>0.56757620724023661</v>
      </c>
      <c r="AC292" s="1">
        <f ca="1">_xlfn.NORM.S.DIST(-V292,0)</f>
        <v>0.39845003140644969</v>
      </c>
      <c r="AF292" t="s">
        <v>42</v>
      </c>
      <c r="AG292" s="10"/>
      <c r="AH292" s="10"/>
      <c r="AI292" s="10">
        <f ca="1">MIN($V$30+AE288,0)</f>
        <v>-2.9615082506415273</v>
      </c>
      <c r="AJ292" s="10"/>
      <c r="AK292" s="10">
        <f ca="1">MAX($X$30+AE288,0)</f>
        <v>0</v>
      </c>
      <c r="AM292" t="s">
        <v>42</v>
      </c>
      <c r="AN292" s="1">
        <v>0</v>
      </c>
      <c r="AO292" s="1">
        <v>0</v>
      </c>
      <c r="AP292" s="1">
        <f ca="1">_xlfn.NORM.S.DIST(AI292,0)</f>
        <v>4.970652834282001E-3</v>
      </c>
      <c r="AQ292" s="1">
        <f ca="1">1-AP292-AR292</f>
        <v>0.59608706676428524</v>
      </c>
      <c r="AR292" s="1">
        <f ca="1">_xlfn.NORM.S.DIST(-AK292,0)</f>
        <v>0.3989422804014327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-0.32301852190660202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5.7185727038468748E-2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-0.70488392591564331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2.0121355839578929</v>
      </c>
      <c r="E296" s="10"/>
      <c r="F296" s="10"/>
      <c r="G296" s="10"/>
      <c r="I296" t="s">
        <v>2</v>
      </c>
      <c r="J296" s="1">
        <f ca="1">1-K296</f>
        <v>0.94730756263903559</v>
      </c>
      <c r="K296" s="1">
        <f ca="1">_xlfn.NORM.S.DIST(-D296,0)</f>
        <v>5.269243736096442E-2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2.3923398329029637</v>
      </c>
      <c r="T296" s="10"/>
      <c r="U296" s="10"/>
      <c r="V296" s="10"/>
      <c r="X296" t="s">
        <v>2</v>
      </c>
      <c r="Y296" s="1">
        <f ca="1">1-Z296</f>
        <v>0.97719062107513321</v>
      </c>
      <c r="Z296" s="1">
        <f ca="1">_xlfn.NORM.S.DIST(-S296,0)</f>
        <v>2.2809378924866838E-2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1.6302701799488517</v>
      </c>
      <c r="AI296" s="10"/>
      <c r="AJ296" s="10"/>
      <c r="AK296" s="10"/>
      <c r="AM296" t="s">
        <v>2</v>
      </c>
      <c r="AN296" s="1">
        <f ca="1">1-AO296</f>
        <v>0.89437170124964771</v>
      </c>
      <c r="AO296" s="1">
        <f ca="1">_xlfn.NORM.S.DIST(-AH296,0)</f>
        <v>0.10562829875035232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-1.0641598321409302</v>
      </c>
      <c r="D297" s="10"/>
      <c r="E297" s="10">
        <f ca="1">MAX($V$28+A295,0)</f>
        <v>6.232889290023369E-2</v>
      </c>
      <c r="F297" s="10"/>
      <c r="G297" s="10"/>
      <c r="I297" t="s">
        <v>1</v>
      </c>
      <c r="J297" s="1">
        <f ca="1">_xlfn.NORM.S.DIST(C297,0)</f>
        <v>0.22646687151672615</v>
      </c>
      <c r="K297" s="1">
        <f ca="1">1-J297-L297</f>
        <v>0.3753650195609084</v>
      </c>
      <c r="L297" s="1">
        <f ca="1">_xlfn.NORM.S.DIST(-E297,0)</f>
        <v>0.39816810892236543</v>
      </c>
      <c r="M297" s="1">
        <v>0</v>
      </c>
      <c r="N297" s="1">
        <v>0</v>
      </c>
      <c r="Q297" t="s">
        <v>1</v>
      </c>
      <c r="R297" s="10">
        <f ca="1">MIN($T$28+P295,0)</f>
        <v>-0.68395558319585947</v>
      </c>
      <c r="S297" s="10"/>
      <c r="T297" s="10">
        <f ca="1">MAX($V$28+P295,0)</f>
        <v>0.44253314184530446</v>
      </c>
      <c r="U297" s="10"/>
      <c r="V297" s="10"/>
      <c r="X297" t="s">
        <v>1</v>
      </c>
      <c r="Y297" s="1">
        <f ca="1">_xlfn.NORM.S.DIST(R297,0)</f>
        <v>0.31574001129764767</v>
      </c>
      <c r="Z297" s="1">
        <f ca="1">1-Y297-AA297</f>
        <v>0.32252967118329462</v>
      </c>
      <c r="AA297" s="1">
        <f ca="1">_xlfn.NORM.S.DIST(-T297,0)</f>
        <v>0.36173031751905776</v>
      </c>
      <c r="AB297" s="1">
        <v>0</v>
      </c>
      <c r="AC297" s="1">
        <v>0</v>
      </c>
      <c r="AF297" t="s">
        <v>1</v>
      </c>
      <c r="AG297" s="10">
        <f ca="1">MIN($T$28+AE295,0)</f>
        <v>-1.4460252361499717</v>
      </c>
      <c r="AH297" s="10"/>
      <c r="AI297" s="10">
        <f ca="1">MAX($V$28+AE295,0)</f>
        <v>0</v>
      </c>
      <c r="AJ297" s="10"/>
      <c r="AK297" s="10"/>
      <c r="AM297" t="s">
        <v>1</v>
      </c>
      <c r="AN297" s="1">
        <f ca="1">_xlfn.NORM.S.DIST(AG297,0)</f>
        <v>0.14023537403175476</v>
      </c>
      <c r="AO297" s="1">
        <f ca="1">1-AN297-AP297</f>
        <v>0.46082234556681251</v>
      </c>
      <c r="AP297" s="1">
        <f ca="1">_xlfn.NORM.S.DIST(-AI297,0)</f>
        <v>0.3989422804014327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-1.7995047347538482</v>
      </c>
      <c r="E298" s="10"/>
      <c r="F298" s="10">
        <f ca="1">MAX($CI$7+A295,0)</f>
        <v>0</v>
      </c>
      <c r="G298" s="10"/>
      <c r="I298" t="s">
        <v>0</v>
      </c>
      <c r="J298" s="1">
        <v>0</v>
      </c>
      <c r="K298" s="1">
        <f ca="1">_xlfn.NORM.S.DIST(D298,0)</f>
        <v>7.9020562276195735E-2</v>
      </c>
      <c r="L298" s="1">
        <f ca="1">1-K298-M298</f>
        <v>0.52203715732237166</v>
      </c>
      <c r="M298" s="1">
        <f ca="1">_xlfn.NORM.S.DIST(-F298,0)</f>
        <v>0.3989422804014327</v>
      </c>
      <c r="N298" s="1">
        <v>0</v>
      </c>
      <c r="Q298" t="s">
        <v>0</v>
      </c>
      <c r="R298" s="10"/>
      <c r="S298" s="10">
        <f ca="1">MIN($U$29+P295,0)</f>
        <v>-1.4193004858087774</v>
      </c>
      <c r="T298" s="10"/>
      <c r="U298" s="10">
        <f ca="1">MAX($CI$7+P295,0)</f>
        <v>5.7185727038468748E-2</v>
      </c>
      <c r="V298" s="10"/>
      <c r="X298" t="s">
        <v>0</v>
      </c>
      <c r="Y298" s="1">
        <v>0</v>
      </c>
      <c r="Z298" s="1">
        <f ca="1">_xlfn.NORM.S.DIST(S298,0)</f>
        <v>0.14570875655160023</v>
      </c>
      <c r="AA298" s="1">
        <f ca="1">1-Z298-AB298</f>
        <v>0.45600074203280744</v>
      </c>
      <c r="AB298" s="1">
        <f ca="1">_xlfn.NORM.S.DIST(-U298,0)</f>
        <v>0.39829050141559236</v>
      </c>
      <c r="AC298" s="1">
        <v>0</v>
      </c>
      <c r="AF298" t="s">
        <v>0</v>
      </c>
      <c r="AG298" s="10"/>
      <c r="AH298" s="10">
        <f ca="1">MIN($U$29+AE295,0)</f>
        <v>-2.1813701387628894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3.6952337428948344E-2</v>
      </c>
      <c r="AP298" s="1">
        <f ca="1">1-AO298-AQ298</f>
        <v>0.56410538216961892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-2.5771131960020388</v>
      </c>
      <c r="F299" s="10"/>
      <c r="G299" s="10">
        <f ca="1">MAX($X$30+A295,0)</f>
        <v>0</v>
      </c>
      <c r="I299" t="s">
        <v>42</v>
      </c>
      <c r="J299" s="1">
        <v>0</v>
      </c>
      <c r="K299" s="1">
        <v>0</v>
      </c>
      <c r="L299" s="1">
        <f ca="1">_xlfn.NORM.S.DIST(E299,0)</f>
        <v>1.4411990493670614E-2</v>
      </c>
      <c r="M299" s="1">
        <f ca="1">1-L299-N299</f>
        <v>0.58664572910489676</v>
      </c>
      <c r="N299" s="1">
        <f ca="1">_xlfn.NORM.S.DIST(-G299,0)</f>
        <v>0.3989422804014327</v>
      </c>
      <c r="Q299" t="s">
        <v>42</v>
      </c>
      <c r="R299" s="10"/>
      <c r="S299" s="10"/>
      <c r="T299" s="10">
        <f ca="1">MIN($V$30+P295,0)</f>
        <v>-2.196908947056968</v>
      </c>
      <c r="U299" s="10"/>
      <c r="V299" s="10">
        <f ca="1">MAX($X$30+P295,0)</f>
        <v>7.2345275414103766E-2</v>
      </c>
      <c r="X299" t="s">
        <v>42</v>
      </c>
      <c r="Y299" s="1">
        <v>0</v>
      </c>
      <c r="Z299" s="1">
        <v>0</v>
      </c>
      <c r="AA299" s="1">
        <f ca="1">_xlfn.NORM.S.DIST(T299,0)</f>
        <v>3.5716482786900351E-2</v>
      </c>
      <c r="AB299" s="1">
        <f ca="1">1-AA299-AC299</f>
        <v>0.56638387177876282</v>
      </c>
      <c r="AC299" s="1">
        <f ca="1">_xlfn.NORM.S.DIST(-V299,0)</f>
        <v>0.39789964543433687</v>
      </c>
      <c r="AF299" t="s">
        <v>42</v>
      </c>
      <c r="AG299" s="10"/>
      <c r="AH299" s="10"/>
      <c r="AI299" s="10">
        <f ca="1">MIN($V$30+AE295,0)</f>
        <v>-2.95897860001108</v>
      </c>
      <c r="AJ299" s="10"/>
      <c r="AK299" s="10">
        <f ca="1">MAX($X$30+AE295,0)</f>
        <v>0</v>
      </c>
      <c r="AM299" t="s">
        <v>42</v>
      </c>
      <c r="AN299" s="1">
        <v>0</v>
      </c>
      <c r="AO299" s="1">
        <v>0</v>
      </c>
      <c r="AP299" s="1">
        <f ca="1">_xlfn.NORM.S.DIST(AI299,0)</f>
        <v>5.0080146950856113E-3</v>
      </c>
      <c r="AQ299" s="1">
        <f ca="1">1-AP299-AR299</f>
        <v>0.59604970490348164</v>
      </c>
      <c r="AR299" s="1">
        <f ca="1">_xlfn.NORM.S.DIST(-AK299,0)</f>
        <v>0.3989422804014327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-0.31803056424197956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7.1990261129383504E-2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-0.70973345388548326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2.0171235416225155</v>
      </c>
      <c r="E303" s="10"/>
      <c r="F303" s="10"/>
      <c r="G303" s="10"/>
      <c r="I303" t="s">
        <v>2</v>
      </c>
      <c r="J303" s="1">
        <f ca="1">1-K303</f>
        <v>0.94783441143079217</v>
      </c>
      <c r="K303" s="1">
        <f ca="1">_xlfn.NORM.S.DIST(-D303,0)</f>
        <v>5.2165588569207881E-2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2.4071443669938786</v>
      </c>
      <c r="T303" s="10"/>
      <c r="U303" s="10"/>
      <c r="V303" s="10"/>
      <c r="X303" t="s">
        <v>2</v>
      </c>
      <c r="Y303" s="1">
        <f ca="1">1-Z303</f>
        <v>0.97798674561473731</v>
      </c>
      <c r="Z303" s="1">
        <f ca="1">_xlfn.NORM.S.DIST(-S303,0)</f>
        <v>2.2013254385262745E-2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1.6254206519790118</v>
      </c>
      <c r="AI303" s="10"/>
      <c r="AJ303" s="10"/>
      <c r="AK303" s="10"/>
      <c r="AM303" t="s">
        <v>2</v>
      </c>
      <c r="AN303" s="1">
        <f ca="1">1-AO303</f>
        <v>0.89353454164598434</v>
      </c>
      <c r="AO303" s="1">
        <f ca="1">_xlfn.NORM.S.DIST(-AH303,0)</f>
        <v>0.10646545835401572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-1.0591718744763079</v>
      </c>
      <c r="D304" s="10"/>
      <c r="E304" s="10">
        <f ca="1">MAX($V$28+A302,0)</f>
        <v>6.7316850564856145E-2</v>
      </c>
      <c r="F304" s="10"/>
      <c r="G304" s="10"/>
      <c r="I304" t="s">
        <v>1</v>
      </c>
      <c r="J304" s="1">
        <f ca="1">_xlfn.NORM.S.DIST(C304,0)</f>
        <v>0.2276693178681673</v>
      </c>
      <c r="K304" s="1">
        <f ca="1">1-J304-L304</f>
        <v>0.37429129358229335</v>
      </c>
      <c r="L304" s="1">
        <f ca="1">_xlfn.NORM.S.DIST(-E304,0)</f>
        <v>0.39803938854953941</v>
      </c>
      <c r="M304" s="1">
        <v>0</v>
      </c>
      <c r="N304" s="1">
        <v>0</v>
      </c>
      <c r="Q304" t="s">
        <v>1</v>
      </c>
      <c r="R304" s="10">
        <f ca="1">MIN($T$28+P302,0)</f>
        <v>-0.66915104910494483</v>
      </c>
      <c r="S304" s="10"/>
      <c r="T304" s="10">
        <f ca="1">MAX($V$28+P302,0)</f>
        <v>0.45733767593621921</v>
      </c>
      <c r="U304" s="10"/>
      <c r="V304" s="10"/>
      <c r="X304" t="s">
        <v>1</v>
      </c>
      <c r="Y304" s="1">
        <f ca="1">_xlfn.NORM.S.DIST(R304,0)</f>
        <v>0.3189183718805757</v>
      </c>
      <c r="Z304" s="1">
        <f ca="1">1-Y304-AA304</f>
        <v>0.3217528194609241</v>
      </c>
      <c r="AA304" s="1">
        <f ca="1">_xlfn.NORM.S.DIST(-T304,0)</f>
        <v>0.3593288086585002</v>
      </c>
      <c r="AB304" s="1">
        <v>0</v>
      </c>
      <c r="AC304" s="1">
        <v>0</v>
      </c>
      <c r="AF304" t="s">
        <v>1</v>
      </c>
      <c r="AG304" s="10">
        <f ca="1">MIN($T$28+AE302,0)</f>
        <v>-1.4508747641198116</v>
      </c>
      <c r="AH304" s="10"/>
      <c r="AI304" s="10">
        <f ca="1">MAX($V$28+AE302,0)</f>
        <v>0</v>
      </c>
      <c r="AJ304" s="10"/>
      <c r="AK304" s="10"/>
      <c r="AM304" t="s">
        <v>1</v>
      </c>
      <c r="AN304" s="1">
        <f ca="1">_xlfn.NORM.S.DIST(AG304,0)</f>
        <v>0.13925377043838164</v>
      </c>
      <c r="AO304" s="1">
        <f ca="1">1-AN304-AP304</f>
        <v>0.46180394916018569</v>
      </c>
      <c r="AP304" s="1">
        <f ca="1">_xlfn.NORM.S.DIST(-AI304,0)</f>
        <v>0.3989422804014327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-1.7945167770892259</v>
      </c>
      <c r="E305" s="10"/>
      <c r="F305" s="10">
        <f ca="1">MAX($CI$7+A302,0)</f>
        <v>0</v>
      </c>
      <c r="G305" s="10"/>
      <c r="I305" t="s">
        <v>0</v>
      </c>
      <c r="J305" s="1">
        <v>0</v>
      </c>
      <c r="K305" s="1">
        <f ca="1">_xlfn.NORM.S.DIST(D305,0)</f>
        <v>7.9732040128296003E-2</v>
      </c>
      <c r="L305" s="1">
        <f ca="1">1-K305-M305</f>
        <v>0.5213256794702712</v>
      </c>
      <c r="M305" s="1">
        <f ca="1">_xlfn.NORM.S.DIST(-F305,0)</f>
        <v>0.3989422804014327</v>
      </c>
      <c r="N305" s="1">
        <v>0</v>
      </c>
      <c r="Q305" t="s">
        <v>0</v>
      </c>
      <c r="R305" s="10"/>
      <c r="S305" s="10">
        <f ca="1">MIN($U$29+P302,0)</f>
        <v>-1.4044959517178628</v>
      </c>
      <c r="T305" s="10"/>
      <c r="U305" s="10">
        <f ca="1">MAX($CI$7+P302,0)</f>
        <v>7.1990261129383504E-2</v>
      </c>
      <c r="V305" s="10"/>
      <c r="X305" t="s">
        <v>0</v>
      </c>
      <c r="Y305" s="1">
        <v>0</v>
      </c>
      <c r="Z305" s="1">
        <f ca="1">_xlfn.NORM.S.DIST(S305,0)</f>
        <v>0.14878648721995838</v>
      </c>
      <c r="AA305" s="1">
        <f ca="1">1-Z305-AB305</f>
        <v>0.45330367279197725</v>
      </c>
      <c r="AB305" s="1">
        <f ca="1">_xlfn.NORM.S.DIST(-U305,0)</f>
        <v>0.3979098399880644</v>
      </c>
      <c r="AC305" s="1">
        <v>0</v>
      </c>
      <c r="AF305" t="s">
        <v>0</v>
      </c>
      <c r="AG305" s="10"/>
      <c r="AH305" s="10">
        <f ca="1">MIN($U$29+AE302,0)</f>
        <v>-2.1862196667327294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3.6563063256265384E-2</v>
      </c>
      <c r="AP305" s="1">
        <f ca="1">1-AO305-AQ305</f>
        <v>0.56449465634230189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-2.5721252383374162</v>
      </c>
      <c r="F306" s="10"/>
      <c r="G306" s="10">
        <f ca="1">MAX($X$30+A302,0)</f>
        <v>0</v>
      </c>
      <c r="I306" t="s">
        <v>42</v>
      </c>
      <c r="J306" s="1">
        <v>0</v>
      </c>
      <c r="K306" s="1">
        <v>0</v>
      </c>
      <c r="L306" s="1">
        <f ca="1">_xlfn.NORM.S.DIST(E306,0)</f>
        <v>1.4598264107972578E-2</v>
      </c>
      <c r="M306" s="1">
        <f ca="1">1-L306-N306</f>
        <v>0.58645945549059464</v>
      </c>
      <c r="N306" s="1">
        <f ca="1">_xlfn.NORM.S.DIST(-G306,0)</f>
        <v>0.3989422804014327</v>
      </c>
      <c r="Q306" t="s">
        <v>42</v>
      </c>
      <c r="R306" s="10"/>
      <c r="S306" s="10"/>
      <c r="T306" s="10">
        <f ca="1">MIN($V$30+P302,0)</f>
        <v>-2.1821044129660532</v>
      </c>
      <c r="U306" s="10"/>
      <c r="V306" s="10">
        <f ca="1">MAX($X$30+P302,0)</f>
        <v>8.7149809505018522E-2</v>
      </c>
      <c r="X306" t="s">
        <v>42</v>
      </c>
      <c r="Y306" s="1">
        <v>0</v>
      </c>
      <c r="Z306" s="1">
        <v>0</v>
      </c>
      <c r="AA306" s="1">
        <f ca="1">_xlfn.NORM.S.DIST(T306,0)</f>
        <v>3.6893187419894079E-2</v>
      </c>
      <c r="AB306" s="1">
        <f ca="1">1-AA306-AC306</f>
        <v>0.56567666029636077</v>
      </c>
      <c r="AC306" s="1">
        <f ca="1">_xlfn.NORM.S.DIST(-V306,0)</f>
        <v>0.39743015228374506</v>
      </c>
      <c r="AF306" t="s">
        <v>42</v>
      </c>
      <c r="AG306" s="10"/>
      <c r="AH306" s="10"/>
      <c r="AI306" s="10">
        <f ca="1">MIN($V$30+AE302,0)</f>
        <v>-2.96382812798092</v>
      </c>
      <c r="AJ306" s="10"/>
      <c r="AK306" s="10">
        <f ca="1">MAX($X$30+AE302,0)</f>
        <v>0</v>
      </c>
      <c r="AM306" t="s">
        <v>42</v>
      </c>
      <c r="AN306" s="1">
        <v>0</v>
      </c>
      <c r="AO306" s="1">
        <v>0</v>
      </c>
      <c r="AP306" s="1">
        <f ca="1">_xlfn.NORM.S.DIST(AI306,0)</f>
        <v>4.9366065387311383E-3</v>
      </c>
      <c r="AQ306" s="1">
        <f ca="1">1-AP306-AR306</f>
        <v>0.59612111305983606</v>
      </c>
      <c r="AR306" s="1">
        <f ca="1">_xlfn.NORM.S.DIST(-AK306,0)</f>
        <v>0.3989422804014327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-0.31875629685885526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8.0863693901877629E-2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-0.72007915071092166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2.0163978090056398</v>
      </c>
      <c r="E310" s="10"/>
      <c r="F310" s="10"/>
      <c r="G310" s="10"/>
      <c r="I310" t="s">
        <v>2</v>
      </c>
      <c r="J310" s="1">
        <f ca="1">1-K310</f>
        <v>0.94775800446034031</v>
      </c>
      <c r="K310" s="1">
        <f ca="1">_xlfn.NORM.S.DIST(-D310,0)</f>
        <v>5.224199553965965E-2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2.4160177997663728</v>
      </c>
      <c r="T310" s="10"/>
      <c r="U310" s="10"/>
      <c r="V310" s="10"/>
      <c r="X310" t="s">
        <v>2</v>
      </c>
      <c r="Y310" s="1">
        <f ca="1">1-Z310</f>
        <v>0.97845280293753278</v>
      </c>
      <c r="Z310" s="1">
        <f ca="1">_xlfn.NORM.S.DIST(-S310,0)</f>
        <v>2.154719706246723E-2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1.6150749551535735</v>
      </c>
      <c r="AI310" s="10"/>
      <c r="AJ310" s="10"/>
      <c r="AK310" s="10"/>
      <c r="AM310" t="s">
        <v>2</v>
      </c>
      <c r="AN310" s="1">
        <f ca="1">1-AO310</f>
        <v>0.89173486304652316</v>
      </c>
      <c r="AO310" s="1">
        <f ca="1">_xlfn.NORM.S.DIST(-AH310,0)</f>
        <v>0.10826513695347682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-1.0598976070931836</v>
      </c>
      <c r="D311" s="10"/>
      <c r="E311" s="10">
        <f ca="1">MAX($V$28+A309,0)</f>
        <v>6.6591117947980449E-2</v>
      </c>
      <c r="F311" s="10"/>
      <c r="G311" s="10"/>
      <c r="I311" t="s">
        <v>1</v>
      </c>
      <c r="J311" s="1">
        <f ca="1">_xlfn.NORM.S.DIST(C311,0)</f>
        <v>0.22749432135818198</v>
      </c>
      <c r="K311" s="1">
        <f ca="1">1-J311-L311</f>
        <v>0.37444694861375633</v>
      </c>
      <c r="L311" s="1">
        <f ca="1">_xlfn.NORM.S.DIST(-E311,0)</f>
        <v>0.39805873002806175</v>
      </c>
      <c r="M311" s="1">
        <v>0</v>
      </c>
      <c r="N311" s="1">
        <v>0</v>
      </c>
      <c r="Q311" t="s">
        <v>1</v>
      </c>
      <c r="R311" s="10">
        <f ca="1">MIN($T$28+P309,0)</f>
        <v>-0.66027761633245063</v>
      </c>
      <c r="S311" s="10"/>
      <c r="T311" s="10">
        <f ca="1">MAX($V$28+P309,0)</f>
        <v>0.46621110870871335</v>
      </c>
      <c r="U311" s="10"/>
      <c r="V311" s="10"/>
      <c r="X311" t="s">
        <v>1</v>
      </c>
      <c r="Y311" s="1">
        <f ca="1">_xlfn.NORM.S.DIST(R311,0)</f>
        <v>0.32080500595312123</v>
      </c>
      <c r="Z311" s="1">
        <f ca="1">1-Y311-AA311</f>
        <v>0.32133553141905535</v>
      </c>
      <c r="AA311" s="1">
        <f ca="1">_xlfn.NORM.S.DIST(-T311,0)</f>
        <v>0.35785946262782342</v>
      </c>
      <c r="AB311" s="1">
        <v>0</v>
      </c>
      <c r="AC311" s="1">
        <v>0</v>
      </c>
      <c r="AF311" t="s">
        <v>1</v>
      </c>
      <c r="AG311" s="10">
        <f ca="1">MIN($T$28+AE309,0)</f>
        <v>-1.4612204609452499</v>
      </c>
      <c r="AH311" s="10"/>
      <c r="AI311" s="10">
        <f ca="1">MAX($V$28+AE309,0)</f>
        <v>0</v>
      </c>
      <c r="AJ311" s="10"/>
      <c r="AK311" s="10"/>
      <c r="AM311" t="s">
        <v>1</v>
      </c>
      <c r="AN311" s="1">
        <f ca="1">_xlfn.NORM.S.DIST(AG311,0)</f>
        <v>0.13717179632761806</v>
      </c>
      <c r="AO311" s="1">
        <f ca="1">1-AN311-AP311</f>
        <v>0.4638859232709493</v>
      </c>
      <c r="AP311" s="1">
        <f ca="1">_xlfn.NORM.S.DIST(-AI311,0)</f>
        <v>0.3989422804014327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-1.7952425097061016</v>
      </c>
      <c r="E312" s="10"/>
      <c r="F312" s="10">
        <f ca="1">MAX($CI$7+A309,0)</f>
        <v>0</v>
      </c>
      <c r="G312" s="10"/>
      <c r="I312" t="s">
        <v>0</v>
      </c>
      <c r="J312" s="1">
        <v>0</v>
      </c>
      <c r="K312" s="1">
        <f ca="1">_xlfn.NORM.S.DIST(D312,0)</f>
        <v>7.9628248571758972E-2</v>
      </c>
      <c r="L312" s="1">
        <f ca="1">1-K312-M312</f>
        <v>0.52142947102680837</v>
      </c>
      <c r="M312" s="1">
        <f ca="1">_xlfn.NORM.S.DIST(-F312,0)</f>
        <v>0.3989422804014327</v>
      </c>
      <c r="N312" s="1">
        <v>0</v>
      </c>
      <c r="Q312" t="s">
        <v>0</v>
      </c>
      <c r="R312" s="10"/>
      <c r="S312" s="10">
        <f ca="1">MIN($U$29+P309,0)</f>
        <v>-1.3956225189453686</v>
      </c>
      <c r="T312" s="10"/>
      <c r="U312" s="10">
        <f ca="1">MAX($CI$7+P309,0)</f>
        <v>8.0863693901877629E-2</v>
      </c>
      <c r="V312" s="10"/>
      <c r="X312" t="s">
        <v>0</v>
      </c>
      <c r="Y312" s="1">
        <v>0</v>
      </c>
      <c r="Z312" s="1">
        <f ca="1">_xlfn.NORM.S.DIST(S312,0)</f>
        <v>0.15064644056029725</v>
      </c>
      <c r="AA312" s="1">
        <f ca="1">1-Z312-AB312</f>
        <v>0.45171347834587106</v>
      </c>
      <c r="AB312" s="1">
        <f ca="1">_xlfn.NORM.S.DIST(-U312,0)</f>
        <v>0.39764008109383175</v>
      </c>
      <c r="AC312" s="1">
        <v>0</v>
      </c>
      <c r="AF312" t="s">
        <v>0</v>
      </c>
      <c r="AG312" s="10"/>
      <c r="AH312" s="10">
        <f ca="1">MIN($U$29+AE309,0)</f>
        <v>-2.1965653635581681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3.574345042946455E-2</v>
      </c>
      <c r="AP312" s="1">
        <f ca="1">1-AO312-AQ312</f>
        <v>0.56531426916910266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-2.5728509709542919</v>
      </c>
      <c r="F313" s="10"/>
      <c r="G313" s="10">
        <f ca="1">MAX($X$30+A309,0)</f>
        <v>0</v>
      </c>
      <c r="I313" t="s">
        <v>42</v>
      </c>
      <c r="J313" s="1">
        <v>0</v>
      </c>
      <c r="K313" s="1">
        <v>0</v>
      </c>
      <c r="L313" s="1">
        <f ca="1">_xlfn.NORM.S.DIST(E313,0)</f>
        <v>1.457103547132896E-2</v>
      </c>
      <c r="M313" s="1">
        <f ca="1">1-L313-N313</f>
        <v>0.58648668412723826</v>
      </c>
      <c r="N313" s="1">
        <f ca="1">_xlfn.NORM.S.DIST(-G313,0)</f>
        <v>0.3989422804014327</v>
      </c>
      <c r="Q313" t="s">
        <v>42</v>
      </c>
      <c r="R313" s="10"/>
      <c r="S313" s="10"/>
      <c r="T313" s="10">
        <f ca="1">MIN($V$30+P309,0)</f>
        <v>-2.173230980193559</v>
      </c>
      <c r="U313" s="10"/>
      <c r="V313" s="10">
        <f ca="1">MAX($X$30+P309,0)</f>
        <v>9.6023242277512647E-2</v>
      </c>
      <c r="X313" t="s">
        <v>42</v>
      </c>
      <c r="Y313" s="1">
        <v>0</v>
      </c>
      <c r="Z313" s="1">
        <v>0</v>
      </c>
      <c r="AA313" s="1">
        <f ca="1">_xlfn.NORM.S.DIST(T313,0)</f>
        <v>3.7613021206973456E-2</v>
      </c>
      <c r="AB313" s="1">
        <f ca="1">1-AA313-AC313</f>
        <v>0.56527968157209663</v>
      </c>
      <c r="AC313" s="1">
        <f ca="1">_xlfn.NORM.S.DIST(-V313,0)</f>
        <v>0.39710729722092991</v>
      </c>
      <c r="AF313" t="s">
        <v>42</v>
      </c>
      <c r="AG313" s="10"/>
      <c r="AH313" s="10"/>
      <c r="AI313" s="10">
        <f ca="1">MIN($V$30+AE309,0)</f>
        <v>-2.9741738248063583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4.7872770091359857E-3</v>
      </c>
      <c r="AQ313" s="1">
        <f ca="1">1-AP313-AR313</f>
        <v>0.5962704425894314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-0.29047750000783651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0.11853957105678885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-0.70121812710398335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2.0446766058566586</v>
      </c>
      <c r="E317" s="10"/>
      <c r="F317" s="10"/>
      <c r="G317" s="10"/>
      <c r="I317" t="s">
        <v>2</v>
      </c>
      <c r="J317" s="1">
        <f ca="1">1-K317</f>
        <v>0.95067329911642817</v>
      </c>
      <c r="K317" s="1">
        <f ca="1">_xlfn.NORM.S.DIST(-D317,0)</f>
        <v>4.9326700883571883E-2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2.4536936769212838</v>
      </c>
      <c r="T317" s="10"/>
      <c r="U317" s="10"/>
      <c r="V317" s="10"/>
      <c r="X317" t="s">
        <v>2</v>
      </c>
      <c r="Y317" s="1">
        <f ca="1">1-Z317</f>
        <v>0.98034148818647027</v>
      </c>
      <c r="Z317" s="1">
        <f ca="1">_xlfn.NORM.S.DIST(-S317,0)</f>
        <v>1.9658511813529744E-2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1.6339359787605119</v>
      </c>
      <c r="AI317" s="10"/>
      <c r="AJ317" s="10"/>
      <c r="AK317" s="10"/>
      <c r="AM317" t="s">
        <v>2</v>
      </c>
      <c r="AN317" s="1">
        <f ca="1">1-AO317</f>
        <v>0.89500178453586521</v>
      </c>
      <c r="AO317" s="1">
        <f ca="1">_xlfn.NORM.S.DIST(-AH317,0)</f>
        <v>0.10499821546413479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-1.0316188102421648</v>
      </c>
      <c r="D318" s="10"/>
      <c r="E318" s="10">
        <f ca="1">MAX($V$28+A316,0)</f>
        <v>9.48699147989992E-2</v>
      </c>
      <c r="F318" s="10"/>
      <c r="G318" s="10"/>
      <c r="I318" t="s">
        <v>1</v>
      </c>
      <c r="J318" s="1">
        <f ca="1">_xlfn.NORM.S.DIST(C318,0)</f>
        <v>0.23432242720112029</v>
      </c>
      <c r="K318" s="1">
        <f ca="1">1-J318-L318</f>
        <v>0.36852655913919496</v>
      </c>
      <c r="L318" s="1">
        <f ca="1">_xlfn.NORM.S.DIST(-E318,0)</f>
        <v>0.39715101365968475</v>
      </c>
      <c r="M318" s="1">
        <v>0</v>
      </c>
      <c r="N318" s="1">
        <v>0</v>
      </c>
      <c r="Q318" t="s">
        <v>1</v>
      </c>
      <c r="R318" s="10">
        <f ca="1">MIN($T$28+P316,0)</f>
        <v>-0.62260173917753947</v>
      </c>
      <c r="S318" s="10"/>
      <c r="T318" s="10">
        <f ca="1">MAX($V$28+P316,0)</f>
        <v>0.50388698586362457</v>
      </c>
      <c r="U318" s="10"/>
      <c r="V318" s="10"/>
      <c r="X318" t="s">
        <v>1</v>
      </c>
      <c r="Y318" s="1">
        <f ca="1">_xlfn.NORM.S.DIST(R318,0)</f>
        <v>0.32865227697870641</v>
      </c>
      <c r="Z318" s="1">
        <f ca="1">1-Y318-AA318</f>
        <v>0.31996862270080539</v>
      </c>
      <c r="AA318" s="1">
        <f ca="1">_xlfn.NORM.S.DIST(-T318,0)</f>
        <v>0.35137910032048825</v>
      </c>
      <c r="AB318" s="1">
        <v>0</v>
      </c>
      <c r="AC318" s="1">
        <v>0</v>
      </c>
      <c r="AF318" t="s">
        <v>1</v>
      </c>
      <c r="AG318" s="10">
        <f ca="1">MIN($T$28+AE316,0)</f>
        <v>-1.4423594373383115</v>
      </c>
      <c r="AH318" s="10"/>
      <c r="AI318" s="10">
        <f ca="1">MAX($V$28+AE316,0)</f>
        <v>0</v>
      </c>
      <c r="AJ318" s="10"/>
      <c r="AK318" s="10"/>
      <c r="AM318" t="s">
        <v>1</v>
      </c>
      <c r="AN318" s="1">
        <f ca="1">_xlfn.NORM.S.DIST(AG318,0)</f>
        <v>0.14097976543658411</v>
      </c>
      <c r="AO318" s="1">
        <f ca="1">1-AN318-AP318</f>
        <v>0.46007795416198322</v>
      </c>
      <c r="AP318" s="1">
        <f ca="1">_xlfn.NORM.S.DIST(-AI318,0)</f>
        <v>0.3989422804014327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-1.7669637128550828</v>
      </c>
      <c r="E319" s="10"/>
      <c r="F319" s="10">
        <f ca="1">MAX($CI$7+A316,0)</f>
        <v>0</v>
      </c>
      <c r="G319" s="10"/>
      <c r="I319" t="s">
        <v>0</v>
      </c>
      <c r="J319" s="1">
        <v>0</v>
      </c>
      <c r="K319" s="1">
        <f ca="1">_xlfn.NORM.S.DIST(D319,0)</f>
        <v>8.37416416477791E-2</v>
      </c>
      <c r="L319" s="1">
        <f ca="1">1-K319-M319</f>
        <v>0.51731607795078816</v>
      </c>
      <c r="M319" s="1">
        <f ca="1">_xlfn.NORM.S.DIST(-F319,0)</f>
        <v>0.3989422804014327</v>
      </c>
      <c r="N319" s="1">
        <v>0</v>
      </c>
      <c r="Q319" t="s">
        <v>0</v>
      </c>
      <c r="R319" s="10"/>
      <c r="S319" s="10">
        <f ca="1">MIN($U$29+P316,0)</f>
        <v>-1.3579466417904573</v>
      </c>
      <c r="T319" s="10"/>
      <c r="U319" s="10">
        <f ca="1">MAX($CI$7+P316,0)</f>
        <v>0.11853957105678885</v>
      </c>
      <c r="V319" s="10"/>
      <c r="X319" t="s">
        <v>0</v>
      </c>
      <c r="Y319" s="1">
        <v>0</v>
      </c>
      <c r="Z319" s="1">
        <f ca="1">_xlfn.NORM.S.DIST(S319,0)</f>
        <v>0.15866692675949381</v>
      </c>
      <c r="AA319" s="1">
        <f ca="1">1-Z319-AB319</f>
        <v>0.445183864187637</v>
      </c>
      <c r="AB319" s="1">
        <f ca="1">_xlfn.NORM.S.DIST(-U319,0)</f>
        <v>0.39614920905286921</v>
      </c>
      <c r="AC319" s="1">
        <v>0</v>
      </c>
      <c r="AF319" t="s">
        <v>0</v>
      </c>
      <c r="AG319" s="10"/>
      <c r="AH319" s="10">
        <f ca="1">MIN($U$29+AE316,0)</f>
        <v>-2.1777043399512297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3.7248759775589876E-2</v>
      </c>
      <c r="AP319" s="1">
        <f ca="1">1-AO319-AQ319</f>
        <v>0.56380895982297741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-2.5445721741032732</v>
      </c>
      <c r="F320" s="10"/>
      <c r="G320" s="10">
        <f ca="1">MAX($X$30+A316,0)</f>
        <v>0</v>
      </c>
      <c r="I320" t="s">
        <v>42</v>
      </c>
      <c r="J320" s="1">
        <v>0</v>
      </c>
      <c r="K320" s="1">
        <v>0</v>
      </c>
      <c r="L320" s="1">
        <f ca="1">_xlfn.NORM.S.DIST(E320,0)</f>
        <v>1.5664436802666524E-2</v>
      </c>
      <c r="M320" s="1">
        <f ca="1">1-L320-N320</f>
        <v>0.58539328279590075</v>
      </c>
      <c r="N320" s="1">
        <f ca="1">_xlfn.NORM.S.DIST(-G320,0)</f>
        <v>0.3989422804014327</v>
      </c>
      <c r="Q320" t="s">
        <v>42</v>
      </c>
      <c r="R320" s="10"/>
      <c r="S320" s="10"/>
      <c r="T320" s="10">
        <f ca="1">MIN($V$30+P316,0)</f>
        <v>-2.1355551030386479</v>
      </c>
      <c r="U320" s="10"/>
      <c r="V320" s="10">
        <f ca="1">MAX($X$30+P316,0)</f>
        <v>0.13369911943242388</v>
      </c>
      <c r="X320" t="s">
        <v>42</v>
      </c>
      <c r="Y320" s="1">
        <v>0</v>
      </c>
      <c r="Z320" s="1">
        <v>0</v>
      </c>
      <c r="AA320" s="1">
        <f ca="1">_xlfn.NORM.S.DIST(T320,0)</f>
        <v>4.079334464752804E-2</v>
      </c>
      <c r="AB320" s="1">
        <f ca="1">1-AA320-AC320</f>
        <v>0.56381412526868524</v>
      </c>
      <c r="AC320" s="1">
        <f ca="1">_xlfn.NORM.S.DIST(-V320,0)</f>
        <v>0.39539253008378666</v>
      </c>
      <c r="AF320" t="s">
        <v>42</v>
      </c>
      <c r="AG320" s="10"/>
      <c r="AH320" s="10"/>
      <c r="AI320" s="10">
        <f ca="1">MIN($V$30+AE316,0)</f>
        <v>-2.9553128011994199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5.0625984001523112E-3</v>
      </c>
      <c r="AQ320" s="1">
        <f ca="1">1-AP320-AR320</f>
        <v>0.59599512119841491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-0.28849755953508976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0.12972814809859606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-0.70846741453758177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2.0466565463294053</v>
      </c>
      <c r="E324" s="10"/>
      <c r="F324" s="10"/>
      <c r="G324" s="10"/>
      <c r="I324" t="s">
        <v>2</v>
      </c>
      <c r="J324" s="1">
        <f ca="1">1-K324</f>
        <v>0.9508726829022669</v>
      </c>
      <c r="K324" s="1">
        <f ca="1">_xlfn.NORM.S.DIST(-D324,0)</f>
        <v>4.9127317097733138E-2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2.4648822539630912</v>
      </c>
      <c r="T324" s="10"/>
      <c r="U324" s="10"/>
      <c r="V324" s="10"/>
      <c r="X324" t="s">
        <v>2</v>
      </c>
      <c r="Y324" s="1">
        <f ca="1">1-Z324</f>
        <v>0.9808750362779145</v>
      </c>
      <c r="Z324" s="1">
        <f ca="1">_xlfn.NORM.S.DIST(-S324,0)</f>
        <v>1.9124963722085452E-2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1.6266866913269133</v>
      </c>
      <c r="AI324" s="10"/>
      <c r="AJ324" s="10"/>
      <c r="AK324" s="10"/>
      <c r="AM324" t="s">
        <v>2</v>
      </c>
      <c r="AN324" s="1">
        <f ca="1">1-AO324</f>
        <v>0.89375349109421287</v>
      </c>
      <c r="AO324" s="1">
        <f ca="1">_xlfn.NORM.S.DIST(-AH324,0)</f>
        <v>0.10624650890578716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-1.0296388697694181</v>
      </c>
      <c r="D325" s="10"/>
      <c r="E325" s="10">
        <f ca="1">MAX($V$28+A323,0)</f>
        <v>9.6849855271745944E-2</v>
      </c>
      <c r="F325" s="10"/>
      <c r="G325" s="10"/>
      <c r="I325" t="s">
        <v>1</v>
      </c>
      <c r="J325" s="1">
        <f ca="1">_xlfn.NORM.S.DIST(C325,0)</f>
        <v>0.23480106992815966</v>
      </c>
      <c r="K325" s="1">
        <f ca="1">1-J325-L325</f>
        <v>0.36812328727711124</v>
      </c>
      <c r="L325" s="1">
        <f ca="1">_xlfn.NORM.S.DIST(-E325,0)</f>
        <v>0.39707564279472912</v>
      </c>
      <c r="M325" s="1">
        <v>0</v>
      </c>
      <c r="N325" s="1">
        <v>0</v>
      </c>
      <c r="Q325" t="s">
        <v>1</v>
      </c>
      <c r="R325" s="10">
        <f ca="1">MIN($T$28+P323,0)</f>
        <v>-0.61141316213573216</v>
      </c>
      <c r="S325" s="10"/>
      <c r="T325" s="10">
        <f ca="1">MAX($V$28+P323,0)</f>
        <v>0.51507556290543177</v>
      </c>
      <c r="U325" s="10"/>
      <c r="V325" s="10"/>
      <c r="X325" t="s">
        <v>1</v>
      </c>
      <c r="Y325" s="1">
        <f ca="1">_xlfn.NORM.S.DIST(R325,0)</f>
        <v>0.33092895615300488</v>
      </c>
      <c r="Z325" s="1">
        <f ca="1">1-Y325-AA325</f>
        <v>0.3196892365173265</v>
      </c>
      <c r="AA325" s="1">
        <f ca="1">_xlfn.NORM.S.DIST(-T325,0)</f>
        <v>0.34938180732966861</v>
      </c>
      <c r="AB325" s="1">
        <v>0</v>
      </c>
      <c r="AC325" s="1">
        <v>0</v>
      </c>
      <c r="AF325" t="s">
        <v>1</v>
      </c>
      <c r="AG325" s="10">
        <f ca="1">MIN($T$28+AE323,0)</f>
        <v>-1.4496087247719101</v>
      </c>
      <c r="AH325" s="10"/>
      <c r="AI325" s="10">
        <f ca="1">MAX($V$28+AE323,0)</f>
        <v>0</v>
      </c>
      <c r="AJ325" s="10"/>
      <c r="AK325" s="10"/>
      <c r="AM325" t="s">
        <v>1</v>
      </c>
      <c r="AN325" s="1">
        <f ca="1">_xlfn.NORM.S.DIST(AG325,0)</f>
        <v>0.13950968401439681</v>
      </c>
      <c r="AO325" s="1">
        <f ca="1">1-AN325-AP325</f>
        <v>0.46154803558417051</v>
      </c>
      <c r="AP325" s="1">
        <f ca="1">_xlfn.NORM.S.DIST(-AI325,0)</f>
        <v>0.3989422804014327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-1.7649837723823361</v>
      </c>
      <c r="E326" s="10"/>
      <c r="F326" s="10">
        <f ca="1">MAX($CI$7+A323,0)</f>
        <v>0</v>
      </c>
      <c r="G326" s="10"/>
      <c r="I326" t="s">
        <v>0</v>
      </c>
      <c r="J326" s="1">
        <v>0</v>
      </c>
      <c r="K326" s="1">
        <f ca="1">_xlfn.NORM.S.DIST(D326,0)</f>
        <v>8.4034958710458588E-2</v>
      </c>
      <c r="L326" s="1">
        <f ca="1">1-K326-M326</f>
        <v>0.51702276088810861</v>
      </c>
      <c r="M326" s="1">
        <f ca="1">_xlfn.NORM.S.DIST(-F326,0)</f>
        <v>0.3989422804014327</v>
      </c>
      <c r="N326" s="1">
        <v>0</v>
      </c>
      <c r="Q326" t="s">
        <v>0</v>
      </c>
      <c r="R326" s="10"/>
      <c r="S326" s="10">
        <f ca="1">MIN($U$29+P323,0)</f>
        <v>-1.3467580647486501</v>
      </c>
      <c r="T326" s="10"/>
      <c r="U326" s="10">
        <f ca="1">MAX($CI$7+P323,0)</f>
        <v>0.12972814809859606</v>
      </c>
      <c r="V326" s="10"/>
      <c r="X326" t="s">
        <v>0</v>
      </c>
      <c r="Y326" s="1">
        <v>0</v>
      </c>
      <c r="Z326" s="1">
        <f ca="1">_xlfn.NORM.S.DIST(S326,0)</f>
        <v>0.16108595480459365</v>
      </c>
      <c r="AA326" s="1">
        <f ca="1">1-Z326-AB326</f>
        <v>0.44331465844441353</v>
      </c>
      <c r="AB326" s="1">
        <f ca="1">_xlfn.NORM.S.DIST(-U326,0)</f>
        <v>0.39559938675099282</v>
      </c>
      <c r="AC326" s="1">
        <v>0</v>
      </c>
      <c r="AF326" t="s">
        <v>0</v>
      </c>
      <c r="AG326" s="10"/>
      <c r="AH326" s="10">
        <f ca="1">MIN($U$29+AE323,0)</f>
        <v>-2.1849536273848278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3.666437476884233E-2</v>
      </c>
      <c r="AP326" s="1">
        <f ca="1">1-AO326-AQ326</f>
        <v>0.56439334482972492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-2.5425922336305264</v>
      </c>
      <c r="F327" s="10"/>
      <c r="G327" s="10">
        <f ca="1">MAX($X$30+A323,0)</f>
        <v>0</v>
      </c>
      <c r="I327" t="s">
        <v>42</v>
      </c>
      <c r="J327" s="1">
        <v>0</v>
      </c>
      <c r="K327" s="1">
        <v>0</v>
      </c>
      <c r="L327" s="1">
        <f ca="1">_xlfn.NORM.S.DIST(E327,0)</f>
        <v>1.5743524100842284E-2</v>
      </c>
      <c r="M327" s="1">
        <f ca="1">1-L327-N327</f>
        <v>0.58531419549772501</v>
      </c>
      <c r="N327" s="1">
        <f ca="1">_xlfn.NORM.S.DIST(-G327,0)</f>
        <v>0.3989422804014327</v>
      </c>
      <c r="Q327" t="s">
        <v>42</v>
      </c>
      <c r="R327" s="10"/>
      <c r="S327" s="10"/>
      <c r="T327" s="10">
        <f ca="1">MIN($V$30+P323,0)</f>
        <v>-2.1243665259968405</v>
      </c>
      <c r="U327" s="10"/>
      <c r="V327" s="10">
        <f ca="1">MAX($X$30+P323,0)</f>
        <v>0.14488769647423108</v>
      </c>
      <c r="X327" t="s">
        <v>42</v>
      </c>
      <c r="Y327" s="1">
        <v>0</v>
      </c>
      <c r="Z327" s="1">
        <v>0</v>
      </c>
      <c r="AA327" s="1">
        <f ca="1">_xlfn.NORM.S.DIST(T327,0)</f>
        <v>4.1777176655688947E-2</v>
      </c>
      <c r="AB327" s="1">
        <f ca="1">1-AA327-AC327</f>
        <v>0.56344603061566334</v>
      </c>
      <c r="AC327" s="1">
        <f ca="1">_xlfn.NORM.S.DIST(-V327,0)</f>
        <v>0.39477679272864774</v>
      </c>
      <c r="AF327" t="s">
        <v>42</v>
      </c>
      <c r="AG327" s="10"/>
      <c r="AH327" s="10"/>
      <c r="AI327" s="10">
        <f ca="1">MIN($V$30+AE323,0)</f>
        <v>-2.9625620886330184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4.9551611069753735E-3</v>
      </c>
      <c r="AQ327" s="1">
        <f ca="1">1-AP327-AR327</f>
        <v>0.59610255849159199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-0.30908710600940681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0.11817099892130807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-0.7381098521017696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2.0260669998550882</v>
      </c>
      <c r="E331" s="10"/>
      <c r="F331" s="10"/>
      <c r="G331" s="10"/>
      <c r="I331" t="s">
        <v>2</v>
      </c>
      <c r="J331" s="1">
        <f ca="1">1-K331</f>
        <v>0.94876909302243195</v>
      </c>
      <c r="K331" s="1">
        <f ca="1">_xlfn.NORM.S.DIST(-D331,0)</f>
        <v>5.1230906977568012E-2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2.4533251047858031</v>
      </c>
      <c r="T331" s="10"/>
      <c r="U331" s="10"/>
      <c r="V331" s="10"/>
      <c r="X331" t="s">
        <v>2</v>
      </c>
      <c r="Y331" s="1">
        <f ca="1">1-Z331</f>
        <v>0.98032370304838901</v>
      </c>
      <c r="Z331" s="1">
        <f ca="1">_xlfn.NORM.S.DIST(-S331,0)</f>
        <v>1.9676296951611019E-2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1.5970442537627254</v>
      </c>
      <c r="AI331" s="10"/>
      <c r="AJ331" s="10"/>
      <c r="AK331" s="10"/>
      <c r="AM331" t="s">
        <v>2</v>
      </c>
      <c r="AN331" s="1">
        <f ca="1">1-AO331</f>
        <v>0.88855384365393864</v>
      </c>
      <c r="AO331" s="1">
        <f ca="1">_xlfn.NORM.S.DIST(-AH331,0)</f>
        <v>0.11144615634606131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-1.0502284162437352</v>
      </c>
      <c r="D332" s="10"/>
      <c r="E332" s="10">
        <f ca="1">MAX($V$28+A330,0)</f>
        <v>7.62603087974289E-2</v>
      </c>
      <c r="F332" s="10"/>
      <c r="G332" s="10"/>
      <c r="I332" t="s">
        <v>1</v>
      </c>
      <c r="J332" s="1">
        <f ca="1">_xlfn.NORM.S.DIST(C332,0)</f>
        <v>0.22982700704399761</v>
      </c>
      <c r="K332" s="1">
        <f ca="1">1-J332-L332</f>
        <v>0.37238907886371714</v>
      </c>
      <c r="L332" s="1">
        <f ca="1">_xlfn.NORM.S.DIST(-E332,0)</f>
        <v>0.39778391409228525</v>
      </c>
      <c r="M332" s="1">
        <v>0</v>
      </c>
      <c r="N332" s="1">
        <v>0</v>
      </c>
      <c r="Q332" t="s">
        <v>1</v>
      </c>
      <c r="R332" s="10">
        <f ca="1">MIN($T$28+P330,0)</f>
        <v>-0.62297031131302016</v>
      </c>
      <c r="S332" s="10"/>
      <c r="T332" s="10">
        <f ca="1">MAX($V$28+P330,0)</f>
        <v>0.50351841372814377</v>
      </c>
      <c r="U332" s="10"/>
      <c r="V332" s="10"/>
      <c r="X332" t="s">
        <v>1</v>
      </c>
      <c r="Y332" s="1">
        <f ca="1">_xlfn.NORM.S.DIST(R332,0)</f>
        <v>0.32857684627490441</v>
      </c>
      <c r="Z332" s="1">
        <f ca="1">1-Y332-AA332</f>
        <v>0.31997881354493068</v>
      </c>
      <c r="AA332" s="1">
        <f ca="1">_xlfn.NORM.S.DIST(-T332,0)</f>
        <v>0.35144434018016496</v>
      </c>
      <c r="AB332" s="1">
        <v>0</v>
      </c>
      <c r="AC332" s="1">
        <v>0</v>
      </c>
      <c r="AF332" t="s">
        <v>1</v>
      </c>
      <c r="AG332" s="10">
        <f ca="1">MIN($T$28+AE330,0)</f>
        <v>-1.479251162336098</v>
      </c>
      <c r="AH332" s="10"/>
      <c r="AI332" s="10">
        <f ca="1">MAX($V$28+AE330,0)</f>
        <v>0</v>
      </c>
      <c r="AJ332" s="10"/>
      <c r="AK332" s="10"/>
      <c r="AM332" t="s">
        <v>1</v>
      </c>
      <c r="AN332" s="1">
        <f ca="1">_xlfn.NORM.S.DIST(AG332,0)</f>
        <v>0.13358323211989334</v>
      </c>
      <c r="AO332" s="1">
        <f ca="1">1-AN332-AP332</f>
        <v>0.46747448747867398</v>
      </c>
      <c r="AP332" s="1">
        <f ca="1">_xlfn.NORM.S.DIST(-AI332,0)</f>
        <v>0.3989422804014327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-1.7855733188566529</v>
      </c>
      <c r="E333" s="10"/>
      <c r="F333" s="10">
        <f ca="1">MAX($CI$7+A330,0)</f>
        <v>0</v>
      </c>
      <c r="G333" s="10"/>
      <c r="I333" t="s">
        <v>0</v>
      </c>
      <c r="J333" s="1">
        <v>0</v>
      </c>
      <c r="K333" s="1">
        <f ca="1">_xlfn.NORM.S.DIST(D333,0)</f>
        <v>8.1018757932130342E-2</v>
      </c>
      <c r="L333" s="1">
        <f ca="1">1-K333-M333</f>
        <v>0.52003896166643693</v>
      </c>
      <c r="M333" s="1">
        <f ca="1">_xlfn.NORM.S.DIST(-F333,0)</f>
        <v>0.3989422804014327</v>
      </c>
      <c r="N333" s="1">
        <v>0</v>
      </c>
      <c r="Q333" t="s">
        <v>0</v>
      </c>
      <c r="R333" s="10"/>
      <c r="S333" s="10">
        <f ca="1">MIN($U$29+P330,0)</f>
        <v>-1.3583152139259382</v>
      </c>
      <c r="T333" s="10"/>
      <c r="U333" s="10">
        <f ca="1">MAX($CI$7+P330,0)</f>
        <v>0.11817099892130807</v>
      </c>
      <c r="V333" s="10"/>
      <c r="X333" t="s">
        <v>0</v>
      </c>
      <c r="Y333" s="1">
        <v>0</v>
      </c>
      <c r="Z333" s="1">
        <f ca="1">_xlfn.NORM.S.DIST(S333,0)</f>
        <v>0.15858752285553923</v>
      </c>
      <c r="AA333" s="1">
        <f ca="1">1-Z333-AB333</f>
        <v>0.44524598671158716</v>
      </c>
      <c r="AB333" s="1">
        <f ca="1">_xlfn.NORM.S.DIST(-U333,0)</f>
        <v>0.39616649043287361</v>
      </c>
      <c r="AC333" s="1">
        <v>0</v>
      </c>
      <c r="AF333" t="s">
        <v>0</v>
      </c>
      <c r="AG333" s="10"/>
      <c r="AH333" s="10">
        <f ca="1">MIN($U$29+AE330,0)</f>
        <v>-2.2145960649490157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3.4349892198371298E-2</v>
      </c>
      <c r="AP333" s="1">
        <f ca="1">1-AO333-AQ333</f>
        <v>0.56670782740019598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-2.5631817801048435</v>
      </c>
      <c r="F334" s="10"/>
      <c r="G334" s="10">
        <f ca="1">MAX($X$30+A330,0)</f>
        <v>0</v>
      </c>
      <c r="I334" t="s">
        <v>42</v>
      </c>
      <c r="J334" s="1">
        <v>0</v>
      </c>
      <c r="K334" s="1">
        <v>0</v>
      </c>
      <c r="L334" s="1">
        <f ca="1">_xlfn.NORM.S.DIST(E334,0)</f>
        <v>1.4937372989293056E-2</v>
      </c>
      <c r="M334" s="1">
        <f ca="1">1-L334-N334</f>
        <v>0.58612034660927415</v>
      </c>
      <c r="N334" s="1">
        <f ca="1">_xlfn.NORM.S.DIST(-G334,0)</f>
        <v>0.3989422804014327</v>
      </c>
      <c r="Q334" t="s">
        <v>42</v>
      </c>
      <c r="R334" s="10"/>
      <c r="S334" s="10"/>
      <c r="T334" s="10">
        <f ca="1">MIN($V$30+P330,0)</f>
        <v>-2.1359236751741286</v>
      </c>
      <c r="U334" s="10"/>
      <c r="V334" s="10">
        <f ca="1">MAX($X$30+P330,0)</f>
        <v>0.1333305472969431</v>
      </c>
      <c r="X334" t="s">
        <v>42</v>
      </c>
      <c r="Y334" s="1">
        <v>0</v>
      </c>
      <c r="Z334" s="1">
        <v>0</v>
      </c>
      <c r="AA334" s="1">
        <f ca="1">_xlfn.NORM.S.DIST(T334,0)</f>
        <v>4.0761245821466327E-2</v>
      </c>
      <c r="AB334" s="1">
        <f ca="1">1-AA334-AC334</f>
        <v>0.56382676640998619</v>
      </c>
      <c r="AC334" s="1">
        <f ca="1">_xlfn.NORM.S.DIST(-V334,0)</f>
        <v>0.39541198776854747</v>
      </c>
      <c r="AF334" t="s">
        <v>42</v>
      </c>
      <c r="AG334" s="10"/>
      <c r="AH334" s="10"/>
      <c r="AI334" s="10">
        <f ca="1">MIN($V$30+AE330,0)</f>
        <v>-2.9922045261972063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4.5365770887298628E-3</v>
      </c>
      <c r="AQ334" s="1">
        <f ca="1">1-AP334-AR334</f>
        <v>0.59652114250983734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-0.30695953620510807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0.1291656971224816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-0.74486981079838221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2.0281945696593873</v>
      </c>
      <c r="E338" s="10"/>
      <c r="F338" s="10"/>
      <c r="G338" s="10"/>
      <c r="I338" t="s">
        <v>2</v>
      </c>
      <c r="J338" s="1">
        <f ca="1">1-K338</f>
        <v>0.94898956908382293</v>
      </c>
      <c r="K338" s="1">
        <f ca="1">_xlfn.NORM.S.DIST(-D338,0)</f>
        <v>5.101043091617706E-2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2.4643198029869766</v>
      </c>
      <c r="T338" s="10"/>
      <c r="U338" s="10"/>
      <c r="V338" s="10"/>
      <c r="X338" t="s">
        <v>2</v>
      </c>
      <c r="Y338" s="1">
        <f ca="1">1-Z338</f>
        <v>0.98084850653947475</v>
      </c>
      <c r="Z338" s="1">
        <f ca="1">_xlfn.NORM.S.DIST(-S338,0)</f>
        <v>1.9151493460525235E-2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1.5902842950661129</v>
      </c>
      <c r="AI338" s="10"/>
      <c r="AJ338" s="10"/>
      <c r="AK338" s="10"/>
      <c r="AM338" t="s">
        <v>2</v>
      </c>
      <c r="AN338" s="1">
        <f ca="1">1-AO338</f>
        <v>0.88734673205132186</v>
      </c>
      <c r="AO338" s="1">
        <f ca="1">_xlfn.NORM.S.DIST(-AH338,0)</f>
        <v>0.11265326794867814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-1.0481008464394364</v>
      </c>
      <c r="D339" s="10"/>
      <c r="E339" s="10">
        <f ca="1">MAX($V$28+A337,0)</f>
        <v>7.8387878601727634E-2</v>
      </c>
      <c r="F339" s="10"/>
      <c r="G339" s="10"/>
      <c r="I339" t="s">
        <v>1</v>
      </c>
      <c r="J339" s="1">
        <f ca="1">_xlfn.NORM.S.DIST(C339,0)</f>
        <v>0.23034059321452363</v>
      </c>
      <c r="K339" s="1">
        <f ca="1">1-J339-L339</f>
        <v>0.3719409276997418</v>
      </c>
      <c r="L339" s="1">
        <f ca="1">_xlfn.NORM.S.DIST(-E339,0)</f>
        <v>0.3977184790857346</v>
      </c>
      <c r="M339" s="1">
        <v>0</v>
      </c>
      <c r="N339" s="1">
        <v>0</v>
      </c>
      <c r="Q339" t="s">
        <v>1</v>
      </c>
      <c r="R339" s="10">
        <f ca="1">MIN($T$28+P337,0)</f>
        <v>-0.61197561311184667</v>
      </c>
      <c r="S339" s="10"/>
      <c r="T339" s="10">
        <f ca="1">MAX($V$28+P337,0)</f>
        <v>0.51451311192931737</v>
      </c>
      <c r="U339" s="10"/>
      <c r="V339" s="10"/>
      <c r="X339" t="s">
        <v>1</v>
      </c>
      <c r="Y339" s="1">
        <f ca="1">_xlfn.NORM.S.DIST(R339,0)</f>
        <v>0.3308151202562527</v>
      </c>
      <c r="Z339" s="1">
        <f ca="1">1-Y339-AA339</f>
        <v>0.31970189546048478</v>
      </c>
      <c r="AA339" s="1">
        <f ca="1">_xlfn.NORM.S.DIST(-T339,0)</f>
        <v>0.34948298428326252</v>
      </c>
      <c r="AB339" s="1">
        <v>0</v>
      </c>
      <c r="AC339" s="1">
        <v>0</v>
      </c>
      <c r="AF339" t="s">
        <v>1</v>
      </c>
      <c r="AG339" s="10">
        <f ca="1">MIN($T$28+AE337,0)</f>
        <v>-1.4860111210327105</v>
      </c>
      <c r="AH339" s="10"/>
      <c r="AI339" s="10">
        <f ca="1">MAX($V$28+AE337,0)</f>
        <v>0</v>
      </c>
      <c r="AJ339" s="10"/>
      <c r="AK339" s="10"/>
      <c r="AM339" t="s">
        <v>1</v>
      </c>
      <c r="AN339" s="1">
        <f ca="1">_xlfn.NORM.S.DIST(AG339,0)</f>
        <v>0.13225107772585631</v>
      </c>
      <c r="AO339" s="1">
        <f ca="1">1-AN339-AP339</f>
        <v>0.46880664187271098</v>
      </c>
      <c r="AP339" s="1">
        <f ca="1">_xlfn.NORM.S.DIST(-AI339,0)</f>
        <v>0.3989422804014327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-1.7834457490523543</v>
      </c>
      <c r="E340" s="10"/>
      <c r="F340" s="10">
        <f ca="1">MAX($CI$7+A337,0)</f>
        <v>0</v>
      </c>
      <c r="G340" s="10"/>
      <c r="I340" t="s">
        <v>0</v>
      </c>
      <c r="J340" s="1">
        <v>0</v>
      </c>
      <c r="K340" s="1">
        <f ca="1">_xlfn.NORM.S.DIST(D340,0)</f>
        <v>8.1326943976314112E-2</v>
      </c>
      <c r="L340" s="1">
        <f ca="1">1-K340-M340</f>
        <v>0.51973077562225312</v>
      </c>
      <c r="M340" s="1">
        <f ca="1">_xlfn.NORM.S.DIST(-F340,0)</f>
        <v>0.3989422804014327</v>
      </c>
      <c r="N340" s="1">
        <v>0</v>
      </c>
      <c r="Q340" t="s">
        <v>0</v>
      </c>
      <c r="R340" s="10"/>
      <c r="S340" s="10">
        <f ca="1">MIN($U$29+P337,0)</f>
        <v>-1.3473205157247645</v>
      </c>
      <c r="T340" s="10"/>
      <c r="U340" s="10">
        <f ca="1">MAX($CI$7+P337,0)</f>
        <v>0.1291656971224816</v>
      </c>
      <c r="V340" s="10"/>
      <c r="X340" t="s">
        <v>0</v>
      </c>
      <c r="Y340" s="1">
        <v>0</v>
      </c>
      <c r="Z340" s="1">
        <f ca="1">_xlfn.NORM.S.DIST(S340,0)</f>
        <v>0.16096395528964974</v>
      </c>
      <c r="AA340" s="1">
        <f ca="1">1-Z340-AB340</f>
        <v>0.44340785428947721</v>
      </c>
      <c r="AB340" s="1">
        <f ca="1">_xlfn.NORM.S.DIST(-U340,0)</f>
        <v>0.39562819042087299</v>
      </c>
      <c r="AC340" s="1">
        <v>0</v>
      </c>
      <c r="AF340" t="s">
        <v>0</v>
      </c>
      <c r="AG340" s="10"/>
      <c r="AH340" s="10">
        <f ca="1">MIN($U$29+AE337,0)</f>
        <v>-2.2213560236456287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3.3838711368439675E-2</v>
      </c>
      <c r="AP340" s="1">
        <f ca="1">1-AO340-AQ340</f>
        <v>0.56721900823012761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-2.5610542103005445</v>
      </c>
      <c r="F341" s="10"/>
      <c r="G341" s="10">
        <f ca="1">MAX($X$30+A337,0)</f>
        <v>0</v>
      </c>
      <c r="I341" t="s">
        <v>42</v>
      </c>
      <c r="J341" s="1">
        <v>0</v>
      </c>
      <c r="K341" s="1">
        <v>0</v>
      </c>
      <c r="L341" s="1">
        <f ca="1">_xlfn.NORM.S.DIST(E341,0)</f>
        <v>1.5019020208152408E-2</v>
      </c>
      <c r="M341" s="1">
        <f ca="1">1-L341-N341</f>
        <v>0.58603869939041497</v>
      </c>
      <c r="N341" s="1">
        <f ca="1">_xlfn.NORM.S.DIST(-G341,0)</f>
        <v>0.3989422804014327</v>
      </c>
      <c r="Q341" t="s">
        <v>42</v>
      </c>
      <c r="R341" s="10"/>
      <c r="S341" s="10"/>
      <c r="T341" s="10">
        <f ca="1">MIN($V$30+P337,0)</f>
        <v>-2.1249289769729551</v>
      </c>
      <c r="U341" s="10"/>
      <c r="V341" s="10">
        <f ca="1">MAX($X$30+P337,0)</f>
        <v>0.14432524549811662</v>
      </c>
      <c r="X341" t="s">
        <v>42</v>
      </c>
      <c r="Y341" s="1">
        <v>0</v>
      </c>
      <c r="Z341" s="1">
        <v>0</v>
      </c>
      <c r="AA341" s="1">
        <f ca="1">_xlfn.NORM.S.DIST(T341,0)</f>
        <v>4.1727282321443092E-2</v>
      </c>
      <c r="AB341" s="1">
        <f ca="1">1-AA341-AC341</f>
        <v>0.56346381484840646</v>
      </c>
      <c r="AC341" s="1">
        <f ca="1">_xlfn.NORM.S.DIST(-V341,0)</f>
        <v>0.39480890283015047</v>
      </c>
      <c r="AF341" t="s">
        <v>42</v>
      </c>
      <c r="AG341" s="10"/>
      <c r="AH341" s="10"/>
      <c r="AI341" s="10">
        <f ca="1">MIN($V$30+AE337,0)</f>
        <v>-2.9989644848938188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4.4456351735781569E-3</v>
      </c>
      <c r="AQ341" s="1">
        <f ca="1">1-AP341-AR341</f>
        <v>0.59661208442498914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-0.33483362477406292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0.11000337177935858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-0.78147597267477242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2.0003204810904323</v>
      </c>
      <c r="E345" s="10"/>
      <c r="F345" s="10"/>
      <c r="G345" s="10"/>
      <c r="I345" t="s">
        <v>2</v>
      </c>
      <c r="J345" s="1">
        <f ca="1">1-K345</f>
        <v>0.94604363133708091</v>
      </c>
      <c r="K345" s="1">
        <f ca="1">_xlfn.NORM.S.DIST(-D345,0)</f>
        <v>5.3956368662919037E-2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2.4451574776438538</v>
      </c>
      <c r="T345" s="10"/>
      <c r="U345" s="10"/>
      <c r="V345" s="10"/>
      <c r="X345" t="s">
        <v>2</v>
      </c>
      <c r="Y345" s="1">
        <f ca="1">1-Z345</f>
        <v>0.97992612535878709</v>
      </c>
      <c r="Z345" s="1">
        <f ca="1">_xlfn.NORM.S.DIST(-S345,0)</f>
        <v>2.0073874641212883E-2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1.5536781331897227</v>
      </c>
      <c r="AI345" s="10"/>
      <c r="AJ345" s="10"/>
      <c r="AK345" s="10"/>
      <c r="AM345" t="s">
        <v>2</v>
      </c>
      <c r="AN345" s="1">
        <f ca="1">1-AO345</f>
        <v>0.88067404395119764</v>
      </c>
      <c r="AO345" s="1">
        <f ca="1">_xlfn.NORM.S.DIST(-AH345,0)</f>
        <v>0.1193259560488024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-1.0759749350083911</v>
      </c>
      <c r="D346" s="10"/>
      <c r="E346" s="10">
        <f ca="1">MAX($V$28+A344,0)</f>
        <v>5.0513790032772787E-2</v>
      </c>
      <c r="F346" s="10"/>
      <c r="G346" s="10"/>
      <c r="I346" t="s">
        <v>1</v>
      </c>
      <c r="J346" s="1">
        <f ca="1">_xlfn.NORM.S.DIST(C346,0)</f>
        <v>0.22362168446314715</v>
      </c>
      <c r="K346" s="1">
        <f ca="1">1-J346-L346</f>
        <v>0.37794468972549455</v>
      </c>
      <c r="L346" s="1">
        <f ca="1">_xlfn.NORM.S.DIST(-E346,0)</f>
        <v>0.39843362581135833</v>
      </c>
      <c r="M346" s="1">
        <v>0</v>
      </c>
      <c r="N346" s="1">
        <v>0</v>
      </c>
      <c r="Q346" t="s">
        <v>1</v>
      </c>
      <c r="R346" s="10">
        <f ca="1">MIN($T$28+P344,0)</f>
        <v>-0.63113793845496968</v>
      </c>
      <c r="S346" s="10"/>
      <c r="T346" s="10">
        <f ca="1">MAX($V$28+P344,0)</f>
        <v>0.4953507865861943</v>
      </c>
      <c r="U346" s="10"/>
      <c r="V346" s="10"/>
      <c r="X346" t="s">
        <v>1</v>
      </c>
      <c r="Y346" s="1">
        <f ca="1">_xlfn.NORM.S.DIST(R346,0)</f>
        <v>0.32689832737750874</v>
      </c>
      <c r="Z346" s="1">
        <f ca="1">1-Y346-AA346</f>
        <v>0.32022079426955469</v>
      </c>
      <c r="AA346" s="1">
        <f ca="1">_xlfn.NORM.S.DIST(-T346,0)</f>
        <v>0.35288087835293652</v>
      </c>
      <c r="AB346" s="1">
        <v>0</v>
      </c>
      <c r="AC346" s="1">
        <v>0</v>
      </c>
      <c r="AF346" t="s">
        <v>1</v>
      </c>
      <c r="AG346" s="10">
        <f ca="1">MIN($T$28+AE344,0)</f>
        <v>-1.5226172829091007</v>
      </c>
      <c r="AH346" s="10"/>
      <c r="AI346" s="10">
        <f ca="1">MAX($V$28+AE344,0)</f>
        <v>0</v>
      </c>
      <c r="AJ346" s="10"/>
      <c r="AK346" s="10"/>
      <c r="AM346" t="s">
        <v>1</v>
      </c>
      <c r="AN346" s="1">
        <f ca="1">_xlfn.NORM.S.DIST(AG346,0)</f>
        <v>0.12516527333594077</v>
      </c>
      <c r="AO346" s="1">
        <f ca="1">1-AN346-AP346</f>
        <v>0.47589244626262656</v>
      </c>
      <c r="AP346" s="1">
        <f ca="1">_xlfn.NORM.S.DIST(-AI346,0)</f>
        <v>0.3989422804014327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-1.8113198376213091</v>
      </c>
      <c r="E347" s="10"/>
      <c r="F347" s="10">
        <f ca="1">MAX($CI$7+A344,0)</f>
        <v>0</v>
      </c>
      <c r="G347" s="10"/>
      <c r="I347" t="s">
        <v>0</v>
      </c>
      <c r="J347" s="1">
        <v>0</v>
      </c>
      <c r="K347" s="1">
        <f ca="1">_xlfn.NORM.S.DIST(D347,0)</f>
        <v>7.7352814947524648E-2</v>
      </c>
      <c r="L347" s="1">
        <f ca="1">1-K347-M347</f>
        <v>0.52370490465104269</v>
      </c>
      <c r="M347" s="1">
        <f ca="1">_xlfn.NORM.S.DIST(-F347,0)</f>
        <v>0.3989422804014327</v>
      </c>
      <c r="N347" s="1">
        <v>0</v>
      </c>
      <c r="Q347" t="s">
        <v>0</v>
      </c>
      <c r="R347" s="10"/>
      <c r="S347" s="10">
        <f ca="1">MIN($U$29+P344,0)</f>
        <v>-1.3664828410678878</v>
      </c>
      <c r="T347" s="10"/>
      <c r="U347" s="10">
        <f ca="1">MAX($CI$7+P344,0)</f>
        <v>0.11000337177935858</v>
      </c>
      <c r="V347" s="10"/>
      <c r="X347" t="s">
        <v>0</v>
      </c>
      <c r="Y347" s="1">
        <v>0</v>
      </c>
      <c r="Z347" s="1">
        <f ca="1">_xlfn.NORM.S.DIST(S347,0)</f>
        <v>0.15683261158072592</v>
      </c>
      <c r="AA347" s="1">
        <f ca="1">1-Z347-AB347</f>
        <v>0.44663156944931148</v>
      </c>
      <c r="AB347" s="1">
        <f ca="1">_xlfn.NORM.S.DIST(-U347,0)</f>
        <v>0.39653581896996259</v>
      </c>
      <c r="AC347" s="1">
        <v>0</v>
      </c>
      <c r="AF347" t="s">
        <v>0</v>
      </c>
      <c r="AG347" s="10"/>
      <c r="AH347" s="10">
        <f ca="1">MIN($U$29+AE344,0)</f>
        <v>-2.2579621855220187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3.1175113433177252E-2</v>
      </c>
      <c r="AP347" s="1">
        <f ca="1">1-AO347-AQ347</f>
        <v>0.5698826061653901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-2.5889282988694995</v>
      </c>
      <c r="F348" s="10"/>
      <c r="G348" s="10">
        <f ca="1">MAX($X$30+A344,0)</f>
        <v>0</v>
      </c>
      <c r="I348" t="s">
        <v>42</v>
      </c>
      <c r="J348" s="1">
        <v>0</v>
      </c>
      <c r="K348" s="1">
        <v>0</v>
      </c>
      <c r="L348" s="1">
        <f ca="1">_xlfn.NORM.S.DIST(E348,0)</f>
        <v>1.3978799737509028E-2</v>
      </c>
      <c r="M348" s="1">
        <f ca="1">1-L348-N348</f>
        <v>0.5870789198610582</v>
      </c>
      <c r="N348" s="1">
        <f ca="1">_xlfn.NORM.S.DIST(-G348,0)</f>
        <v>0.3989422804014327</v>
      </c>
      <c r="Q348" t="s">
        <v>42</v>
      </c>
      <c r="R348" s="10"/>
      <c r="S348" s="10"/>
      <c r="T348" s="10">
        <f ca="1">MIN($V$30+P344,0)</f>
        <v>-2.1440913023160779</v>
      </c>
      <c r="U348" s="10"/>
      <c r="V348" s="10">
        <f ca="1">MAX($X$30+P344,0)</f>
        <v>0.12516292015499361</v>
      </c>
      <c r="X348" t="s">
        <v>42</v>
      </c>
      <c r="Y348" s="1">
        <v>0</v>
      </c>
      <c r="Z348" s="1">
        <v>0</v>
      </c>
      <c r="AA348" s="1">
        <f ca="1">_xlfn.NORM.S.DIST(T348,0)</f>
        <v>4.0054979162459411E-2</v>
      </c>
      <c r="AB348" s="1">
        <f ca="1">1-AA348-AC348</f>
        <v>0.56411540030611995</v>
      </c>
      <c r="AC348" s="1">
        <f ca="1">_xlfn.NORM.S.DIST(-V348,0)</f>
        <v>0.39582962053142068</v>
      </c>
      <c r="AF348" t="s">
        <v>42</v>
      </c>
      <c r="AG348" s="10"/>
      <c r="AH348" s="10"/>
      <c r="AI348" s="10">
        <f ca="1">MIN($V$30+AE344,0)</f>
        <v>-3.0355706467702088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3.9807576679534024E-3</v>
      </c>
      <c r="AQ348" s="1">
        <f ca="1">1-AP348-AR348</f>
        <v>0.59707696193061399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-0.30965553549658059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0.14376337637896813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-0.76490002226811482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2.0254985703679145</v>
      </c>
      <c r="E352" s="10"/>
      <c r="F352" s="10"/>
      <c r="G352" s="10"/>
      <c r="I352" t="s">
        <v>2</v>
      </c>
      <c r="J352" s="1">
        <f ca="1">1-K352</f>
        <v>0.94871006590273232</v>
      </c>
      <c r="K352" s="1">
        <f ca="1">_xlfn.NORM.S.DIST(-D352,0)</f>
        <v>5.1289934097267703E-2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2.4789174822434634</v>
      </c>
      <c r="T352" s="10"/>
      <c r="U352" s="10"/>
      <c r="V352" s="10"/>
      <c r="X352" t="s">
        <v>2</v>
      </c>
      <c r="Y352" s="1">
        <f ca="1">1-Z352</f>
        <v>0.98152717369498654</v>
      </c>
      <c r="Z352" s="1">
        <f ca="1">_xlfn.NORM.S.DIST(-S352,0)</f>
        <v>1.8472826305013422E-2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1.5702540835963803</v>
      </c>
      <c r="AI352" s="10"/>
      <c r="AJ352" s="10"/>
      <c r="AK352" s="10"/>
      <c r="AM352" t="s">
        <v>2</v>
      </c>
      <c r="AN352" s="1">
        <f ca="1">1-AO352</f>
        <v>0.88372386897109223</v>
      </c>
      <c r="AO352" s="1">
        <f ca="1">_xlfn.NORM.S.DIST(-AH352,0)</f>
        <v>0.11627613102890776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-1.0507968457309089</v>
      </c>
      <c r="D353" s="10"/>
      <c r="E353" s="10">
        <f ca="1">MAX($V$28+A351,0)</f>
        <v>7.5691879310255117E-2</v>
      </c>
      <c r="F353" s="10"/>
      <c r="G353" s="10"/>
      <c r="I353" t="s">
        <v>1</v>
      </c>
      <c r="J353" s="1">
        <f ca="1">_xlfn.NORM.S.DIST(C353,0)</f>
        <v>0.22968980857110211</v>
      </c>
      <c r="K353" s="1">
        <f ca="1">1-J353-L353</f>
        <v>0.37250909785099517</v>
      </c>
      <c r="L353" s="1">
        <f ca="1">_xlfn.NORM.S.DIST(-E353,0)</f>
        <v>0.39780109357790272</v>
      </c>
      <c r="M353" s="1">
        <v>0</v>
      </c>
      <c r="N353" s="1">
        <v>0</v>
      </c>
      <c r="Q353" t="s">
        <v>1</v>
      </c>
      <c r="R353" s="10">
        <f ca="1">MIN($T$28+P351,0)</f>
        <v>-0.5973779338553602</v>
      </c>
      <c r="S353" s="10"/>
      <c r="T353" s="10">
        <f ca="1">MAX($V$28+P351,0)</f>
        <v>0.52911079118580384</v>
      </c>
      <c r="U353" s="10"/>
      <c r="V353" s="10"/>
      <c r="X353" t="s">
        <v>1</v>
      </c>
      <c r="Y353" s="1">
        <f ca="1">_xlfn.NORM.S.DIST(R353,0)</f>
        <v>0.33374811035769064</v>
      </c>
      <c r="Z353" s="1">
        <f ca="1">1-Y353-AA353</f>
        <v>0.31942088912389399</v>
      </c>
      <c r="AA353" s="1">
        <f ca="1">_xlfn.NORM.S.DIST(-T353,0)</f>
        <v>0.34683100051841531</v>
      </c>
      <c r="AB353" s="1">
        <v>0</v>
      </c>
      <c r="AC353" s="1">
        <v>0</v>
      </c>
      <c r="AF353" t="s">
        <v>1</v>
      </c>
      <c r="AG353" s="10">
        <f ca="1">MIN($T$28+AE351,0)</f>
        <v>-1.5060413325024431</v>
      </c>
      <c r="AH353" s="10"/>
      <c r="AI353" s="10">
        <f ca="1">MAX($V$28+AE351,0)</f>
        <v>0</v>
      </c>
      <c r="AJ353" s="10"/>
      <c r="AK353" s="10"/>
      <c r="AM353" t="s">
        <v>1</v>
      </c>
      <c r="AN353" s="1">
        <f ca="1">_xlfn.NORM.S.DIST(AG353,0)</f>
        <v>0.12834686712478899</v>
      </c>
      <c r="AO353" s="1">
        <f ca="1">1-AN353-AP353</f>
        <v>0.47271085247377836</v>
      </c>
      <c r="AP353" s="1">
        <f ca="1">_xlfn.NORM.S.DIST(-AI353,0)</f>
        <v>0.3989422804014327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-1.7861417483438269</v>
      </c>
      <c r="E354" s="10"/>
      <c r="F354" s="10">
        <f ca="1">MAX($CI$7+A351,0)</f>
        <v>0</v>
      </c>
      <c r="G354" s="10"/>
      <c r="I354" t="s">
        <v>0</v>
      </c>
      <c r="J354" s="1">
        <v>0</v>
      </c>
      <c r="K354" s="1">
        <f ca="1">_xlfn.NORM.S.DIST(D354,0)</f>
        <v>8.0936554760352761E-2</v>
      </c>
      <c r="L354" s="1">
        <f ca="1">1-K354-M354</f>
        <v>0.52012116483821447</v>
      </c>
      <c r="M354" s="1">
        <f ca="1">_xlfn.NORM.S.DIST(-F354,0)</f>
        <v>0.3989422804014327</v>
      </c>
      <c r="N354" s="1">
        <v>0</v>
      </c>
      <c r="Q354" t="s">
        <v>0</v>
      </c>
      <c r="R354" s="10"/>
      <c r="S354" s="10">
        <f ca="1">MIN($U$29+P351,0)</f>
        <v>-1.3327228364682782</v>
      </c>
      <c r="T354" s="10"/>
      <c r="U354" s="10">
        <f ca="1">MAX($CI$7+P351,0)</f>
        <v>0.14376337637896813</v>
      </c>
      <c r="V354" s="10"/>
      <c r="X354" t="s">
        <v>0</v>
      </c>
      <c r="Y354" s="1">
        <v>0</v>
      </c>
      <c r="Z354" s="1">
        <f ca="1">_xlfn.NORM.S.DIST(S354,0)</f>
        <v>0.16414360195293737</v>
      </c>
      <c r="AA354" s="1">
        <f ca="1">1-Z354-AB354</f>
        <v>0.44101554044029112</v>
      </c>
      <c r="AB354" s="1">
        <f ca="1">_xlfn.NORM.S.DIST(-U354,0)</f>
        <v>0.39484085760677146</v>
      </c>
      <c r="AC354" s="1">
        <v>0</v>
      </c>
      <c r="AF354" t="s">
        <v>0</v>
      </c>
      <c r="AG354" s="10"/>
      <c r="AH354" s="10">
        <f ca="1">MIN($U$29+AE351,0)</f>
        <v>-2.2413862351153613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3.235959634727105E-2</v>
      </c>
      <c r="AP354" s="1">
        <f ca="1">1-AO354-AQ354</f>
        <v>0.56869812325129621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-2.5637502095920173</v>
      </c>
      <c r="F355" s="10"/>
      <c r="G355" s="10">
        <f ca="1">MAX($X$30+A351,0)</f>
        <v>0</v>
      </c>
      <c r="I355" t="s">
        <v>42</v>
      </c>
      <c r="J355" s="1">
        <v>0</v>
      </c>
      <c r="K355" s="1">
        <v>0</v>
      </c>
      <c r="L355" s="1">
        <f ca="1">_xlfn.NORM.S.DIST(E355,0)</f>
        <v>1.4915622851759125E-2</v>
      </c>
      <c r="M355" s="1">
        <f ca="1">1-L355-N355</f>
        <v>0.58614209674680828</v>
      </c>
      <c r="N355" s="1">
        <f ca="1">_xlfn.NORM.S.DIST(-G355,0)</f>
        <v>0.3989422804014327</v>
      </c>
      <c r="Q355" t="s">
        <v>42</v>
      </c>
      <c r="R355" s="10"/>
      <c r="S355" s="10"/>
      <c r="T355" s="10">
        <f ca="1">MIN($V$30+P351,0)</f>
        <v>-2.1103312977164683</v>
      </c>
      <c r="U355" s="10"/>
      <c r="V355" s="10">
        <f ca="1">MAX($X$30+P351,0)</f>
        <v>0.15892292475460315</v>
      </c>
      <c r="X355" t="s">
        <v>42</v>
      </c>
      <c r="Y355" s="1">
        <v>0</v>
      </c>
      <c r="Z355" s="1">
        <v>0</v>
      </c>
      <c r="AA355" s="1">
        <f ca="1">_xlfn.NORM.S.DIST(T355,0)</f>
        <v>4.3037320278012582E-2</v>
      </c>
      <c r="AB355" s="1">
        <f ca="1">1-AA355-AC355</f>
        <v>0.56302666466743911</v>
      </c>
      <c r="AC355" s="1">
        <f ca="1">_xlfn.NORM.S.DIST(-V355,0)</f>
        <v>0.39393601505454828</v>
      </c>
      <c r="AF355" t="s">
        <v>42</v>
      </c>
      <c r="AG355" s="10"/>
      <c r="AH355" s="10"/>
      <c r="AI355" s="10">
        <f ca="1">MIN($V$30+AE351,0)</f>
        <v>-3.0189946963635514</v>
      </c>
      <c r="AJ355" s="10"/>
      <c r="AK355" s="10">
        <f ca="1">MAX($X$30+AE351,0)</f>
        <v>0</v>
      </c>
      <c r="AM355" t="s">
        <v>42</v>
      </c>
      <c r="AN355" s="1">
        <v>0</v>
      </c>
      <c r="AO355" s="1">
        <v>0</v>
      </c>
      <c r="AP355" s="1">
        <f ca="1">_xlfn.NORM.S.DIST(AI355,0)</f>
        <v>4.1856091857326531E-3</v>
      </c>
      <c r="AQ355" s="1">
        <f ca="1">1-AP355-AR355</f>
        <v>0.59687211041283472</v>
      </c>
      <c r="AR355" s="1">
        <f ca="1">_xlfn.NORM.S.DIST(-AK355,0)</f>
        <v>0.3989422804014327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-0.33651943415093727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0.12521398309841947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-0.80032325799119142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1.9986346717135579</v>
      </c>
      <c r="E359" s="10"/>
      <c r="F359" s="10"/>
      <c r="G359" s="10"/>
      <c r="I359" t="s">
        <v>2</v>
      </c>
      <c r="J359" s="1">
        <f ca="1">1-K359</f>
        <v>0.94586145168489222</v>
      </c>
      <c r="K359" s="1">
        <f ca="1">_xlfn.NORM.S.DIST(-D359,0)</f>
        <v>5.4138548315107789E-2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2.4603680889629147</v>
      </c>
      <c r="T359" s="10"/>
      <c r="U359" s="10"/>
      <c r="V359" s="10"/>
      <c r="X359" t="s">
        <v>2</v>
      </c>
      <c r="Y359" s="1">
        <f ca="1">1-Z359</f>
        <v>0.98066124373167562</v>
      </c>
      <c r="Z359" s="1">
        <f ca="1">_xlfn.NORM.S.DIST(-S359,0)</f>
        <v>1.933875626832441E-2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1.5348308478733037</v>
      </c>
      <c r="AI359" s="10"/>
      <c r="AJ359" s="10"/>
      <c r="AK359" s="10"/>
      <c r="AM359" t="s">
        <v>2</v>
      </c>
      <c r="AN359" s="1">
        <f ca="1">1-AO359</f>
        <v>0.87715002690187016</v>
      </c>
      <c r="AO359" s="1">
        <f ca="1">_xlfn.NORM.S.DIST(-AH359,0)</f>
        <v>0.12284997309812987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-1.0776607443852655</v>
      </c>
      <c r="D360" s="10"/>
      <c r="E360" s="10">
        <f ca="1">MAX($V$28+A358,0)</f>
        <v>4.882798065589844E-2</v>
      </c>
      <c r="F360" s="10"/>
      <c r="G360" s="10"/>
      <c r="I360" t="s">
        <v>1</v>
      </c>
      <c r="J360" s="1">
        <f ca="1">_xlfn.NORM.S.DIST(C360,0)</f>
        <v>0.22321611010292852</v>
      </c>
      <c r="K360" s="1">
        <f ca="1">1-J360-L360</f>
        <v>0.37831689959247738</v>
      </c>
      <c r="L360" s="1">
        <f ca="1">_xlfn.NORM.S.DIST(-E360,0)</f>
        <v>0.39846699030459409</v>
      </c>
      <c r="M360" s="1">
        <v>0</v>
      </c>
      <c r="N360" s="1">
        <v>0</v>
      </c>
      <c r="Q360" t="s">
        <v>1</v>
      </c>
      <c r="R360" s="10">
        <f ca="1">MIN($T$28+P358,0)</f>
        <v>-0.61592732713590881</v>
      </c>
      <c r="S360" s="10"/>
      <c r="T360" s="10">
        <f ca="1">MAX($V$28+P358,0)</f>
        <v>0.51056139790525523</v>
      </c>
      <c r="U360" s="10"/>
      <c r="V360" s="10"/>
      <c r="X360" t="s">
        <v>1</v>
      </c>
      <c r="Y360" s="1">
        <f ca="1">_xlfn.NORM.S.DIST(R360,0)</f>
        <v>0.33001348247839274</v>
      </c>
      <c r="Z360" s="1">
        <f ca="1">1-Y360-AA360</f>
        <v>0.31979497285486952</v>
      </c>
      <c r="AA360" s="1">
        <f ca="1">_xlfn.NORM.S.DIST(-T360,0)</f>
        <v>0.3501915446667378</v>
      </c>
      <c r="AB360" s="1">
        <v>0</v>
      </c>
      <c r="AC360" s="1">
        <v>0</v>
      </c>
      <c r="AF360" t="s">
        <v>1</v>
      </c>
      <c r="AG360" s="10">
        <f ca="1">MIN($T$28+AE358,0)</f>
        <v>-1.5414645682255197</v>
      </c>
      <c r="AH360" s="10"/>
      <c r="AI360" s="10">
        <f ca="1">MAX($V$28+AE358,0)</f>
        <v>0</v>
      </c>
      <c r="AJ360" s="10"/>
      <c r="AK360" s="10"/>
      <c r="AM360" t="s">
        <v>1</v>
      </c>
      <c r="AN360" s="1">
        <f ca="1">_xlfn.NORM.S.DIST(AG360,0)</f>
        <v>0.12160282950660269</v>
      </c>
      <c r="AO360" s="1">
        <f ca="1">1-AN360-AP360</f>
        <v>0.47945489009196457</v>
      </c>
      <c r="AP360" s="1">
        <f ca="1">_xlfn.NORM.S.DIST(-AI360,0)</f>
        <v>0.3989422804014327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-1.8130056469981835</v>
      </c>
      <c r="E361" s="10"/>
      <c r="F361" s="10">
        <f ca="1">MAX($CI$7+A358,0)</f>
        <v>0</v>
      </c>
      <c r="G361" s="10"/>
      <c r="I361" t="s">
        <v>0</v>
      </c>
      <c r="J361" s="1">
        <v>0</v>
      </c>
      <c r="K361" s="1">
        <f ca="1">_xlfn.NORM.S.DIST(D361,0)</f>
        <v>7.7116865710354671E-2</v>
      </c>
      <c r="L361" s="1">
        <f ca="1">1-K361-M361</f>
        <v>0.52394085388821265</v>
      </c>
      <c r="M361" s="1">
        <f ca="1">_xlfn.NORM.S.DIST(-F361,0)</f>
        <v>0.3989422804014327</v>
      </c>
      <c r="N361" s="1">
        <v>0</v>
      </c>
      <c r="Q361" t="s">
        <v>0</v>
      </c>
      <c r="R361" s="10"/>
      <c r="S361" s="10">
        <f ca="1">MIN($U$29+P358,0)</f>
        <v>-1.3512722297488269</v>
      </c>
      <c r="T361" s="10"/>
      <c r="U361" s="10">
        <f ca="1">MAX($CI$7+P358,0)</f>
        <v>0.12521398309841947</v>
      </c>
      <c r="V361" s="10"/>
      <c r="X361" t="s">
        <v>0</v>
      </c>
      <c r="Y361" s="1">
        <v>0</v>
      </c>
      <c r="Z361" s="1">
        <f ca="1">_xlfn.NORM.S.DIST(S361,0)</f>
        <v>0.16010797419195189</v>
      </c>
      <c r="AA361" s="1">
        <f ca="1">1-Z361-AB361</f>
        <v>0.44406493560575655</v>
      </c>
      <c r="AB361" s="1">
        <f ca="1">_xlfn.NORM.S.DIST(-U361,0)</f>
        <v>0.39582709020229156</v>
      </c>
      <c r="AC361" s="1">
        <v>0</v>
      </c>
      <c r="AF361" t="s">
        <v>0</v>
      </c>
      <c r="AG361" s="10"/>
      <c r="AH361" s="10">
        <f ca="1">MIN($U$29+AE358,0)</f>
        <v>-2.2768094708384377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2.9870938837804232E-2</v>
      </c>
      <c r="AP361" s="1">
        <f ca="1">1-AO361-AQ361</f>
        <v>0.57118678076076312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-2.5906141082463741</v>
      </c>
      <c r="F362" s="10"/>
      <c r="G362" s="10">
        <f ca="1">MAX($X$30+A358,0)</f>
        <v>0</v>
      </c>
      <c r="I362" t="s">
        <v>42</v>
      </c>
      <c r="J362" s="1">
        <v>0</v>
      </c>
      <c r="K362" s="1">
        <v>0</v>
      </c>
      <c r="L362" s="1">
        <f ca="1">_xlfn.NORM.S.DIST(E362,0)</f>
        <v>1.3917903276251843E-2</v>
      </c>
      <c r="M362" s="1">
        <f ca="1">1-L362-N362</f>
        <v>0.58713981632231538</v>
      </c>
      <c r="N362" s="1">
        <f ca="1">_xlfn.NORM.S.DIST(-G362,0)</f>
        <v>0.3989422804014327</v>
      </c>
      <c r="Q362" t="s">
        <v>42</v>
      </c>
      <c r="R362" s="10"/>
      <c r="S362" s="10"/>
      <c r="T362" s="10">
        <f ca="1">MIN($V$30+P358,0)</f>
        <v>-2.128880690997017</v>
      </c>
      <c r="U362" s="10"/>
      <c r="V362" s="10">
        <f ca="1">MAX($X$30+P358,0)</f>
        <v>0.14037353147405449</v>
      </c>
      <c r="X362" t="s">
        <v>42</v>
      </c>
      <c r="Y362" s="1">
        <v>0</v>
      </c>
      <c r="Z362" s="1">
        <v>0</v>
      </c>
      <c r="AA362" s="1">
        <f ca="1">_xlfn.NORM.S.DIST(T362,0)</f>
        <v>4.1378037608727262E-2</v>
      </c>
      <c r="AB362" s="1">
        <f ca="1">1-AA362-AC362</f>
        <v>0.56359090757127284</v>
      </c>
      <c r="AC362" s="1">
        <f ca="1">_xlfn.NORM.S.DIST(-V362,0)</f>
        <v>0.39503105481999989</v>
      </c>
      <c r="AF362" t="s">
        <v>42</v>
      </c>
      <c r="AG362" s="10"/>
      <c r="AH362" s="10"/>
      <c r="AI362" s="10">
        <f ca="1">MIN($V$30+AE358,0)</f>
        <v>-3.0544179320866283</v>
      </c>
      <c r="AJ362" s="10"/>
      <c r="AK362" s="10">
        <f ca="1">MAX($X$30+AE358,0)</f>
        <v>0</v>
      </c>
      <c r="AM362" t="s">
        <v>42</v>
      </c>
      <c r="AN362" s="1">
        <v>0</v>
      </c>
      <c r="AO362" s="1">
        <v>0</v>
      </c>
      <c r="AP362" s="1">
        <f ca="1">_xlfn.NORM.S.DIST(AI362,0)</f>
        <v>3.758734358109759E-3</v>
      </c>
      <c r="AQ362" s="1">
        <f ca="1">1-AP362-AR362</f>
        <v>0.59729898524045755</v>
      </c>
      <c r="AR362" s="1">
        <f ca="1">_xlfn.NORM.S.DIST(-AK362,0)</f>
        <v>0.3989422804014327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-0.32257686097834004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0.1474537322799136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-0.79469576385698171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2.0125772448861552</v>
      </c>
      <c r="E366" s="10"/>
      <c r="F366" s="10"/>
      <c r="G366" s="10"/>
      <c r="I366" t="s">
        <v>2</v>
      </c>
      <c r="J366" s="1">
        <f ca="1">1-K366</f>
        <v>0.94735437377600018</v>
      </c>
      <c r="K366" s="1">
        <f ca="1">_xlfn.NORM.S.DIST(-D366,0)</f>
        <v>5.2645626223999868E-2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2.4826078381444088</v>
      </c>
      <c r="T366" s="10"/>
      <c r="U366" s="10"/>
      <c r="V366" s="10"/>
      <c r="X366" t="s">
        <v>2</v>
      </c>
      <c r="Y366" s="1">
        <f ca="1">1-Z366</f>
        <v>0.98169551875273886</v>
      </c>
      <c r="Z366" s="1">
        <f ca="1">_xlfn.NORM.S.DIST(-S366,0)</f>
        <v>1.830448124726114E-2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1.5404583420075135</v>
      </c>
      <c r="AI366" s="10"/>
      <c r="AJ366" s="10"/>
      <c r="AK366" s="10"/>
      <c r="AM366" t="s">
        <v>2</v>
      </c>
      <c r="AN366" s="1">
        <f ca="1">1-AO366</f>
        <v>0.87820847226296972</v>
      </c>
      <c r="AO366" s="1">
        <f ca="1">_xlfn.NORM.S.DIST(-AH366,0)</f>
        <v>0.12179152773703034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-1.0637181712126682</v>
      </c>
      <c r="D367" s="10"/>
      <c r="E367" s="10">
        <f ca="1">MAX($V$28+A365,0)</f>
        <v>6.2770553828495668E-2</v>
      </c>
      <c r="F367" s="10"/>
      <c r="G367" s="10"/>
      <c r="I367" t="s">
        <v>1</v>
      </c>
      <c r="J367" s="1">
        <f ca="1">_xlfn.NORM.S.DIST(C367,0)</f>
        <v>0.2265733133712397</v>
      </c>
      <c r="K367" s="1">
        <f ca="1">1-J367-L367</f>
        <v>0.37526957725461252</v>
      </c>
      <c r="L367" s="1">
        <f ca="1">_xlfn.NORM.S.DIST(-E367,0)</f>
        <v>0.39815710937414772</v>
      </c>
      <c r="M367" s="1">
        <v>0</v>
      </c>
      <c r="N367" s="1">
        <v>0</v>
      </c>
      <c r="Q367" t="s">
        <v>1</v>
      </c>
      <c r="R367" s="10">
        <f ca="1">MIN($T$28+P365,0)</f>
        <v>-0.59368757795441462</v>
      </c>
      <c r="S367" s="10"/>
      <c r="T367" s="10">
        <f ca="1">MAX($V$28+P365,0)</f>
        <v>0.5328011470867493</v>
      </c>
      <c r="U367" s="10"/>
      <c r="V367" s="10"/>
      <c r="X367" t="s">
        <v>1</v>
      </c>
      <c r="Y367" s="1">
        <f ca="1">_xlfn.NORM.S.DIST(R367,0)</f>
        <v>0.33448240445841559</v>
      </c>
      <c r="Z367" s="1">
        <f ca="1">1-Y367-AA367</f>
        <v>0.31936551604442198</v>
      </c>
      <c r="AA367" s="1">
        <f ca="1">_xlfn.NORM.S.DIST(-T367,0)</f>
        <v>0.34615207949716242</v>
      </c>
      <c r="AB367" s="1">
        <v>0</v>
      </c>
      <c r="AC367" s="1">
        <v>0</v>
      </c>
      <c r="AF367" t="s">
        <v>1</v>
      </c>
      <c r="AG367" s="10">
        <f ca="1">MIN($T$28+AE365,0)</f>
        <v>-1.5358370740913099</v>
      </c>
      <c r="AH367" s="10"/>
      <c r="AI367" s="10">
        <f ca="1">MAX($V$28+AE365,0)</f>
        <v>0</v>
      </c>
      <c r="AJ367" s="10"/>
      <c r="AK367" s="10"/>
      <c r="AM367" t="s">
        <v>1</v>
      </c>
      <c r="AN367" s="1">
        <f ca="1">_xlfn.NORM.S.DIST(AG367,0)</f>
        <v>0.12266032952689436</v>
      </c>
      <c r="AO367" s="1">
        <f ca="1">1-AN367-AP367</f>
        <v>0.47839739007167298</v>
      </c>
      <c r="AP367" s="1">
        <f ca="1">_xlfn.NORM.S.DIST(-AI367,0)</f>
        <v>0.3989422804014327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-1.7990630738255864</v>
      </c>
      <c r="E368" s="10"/>
      <c r="F368" s="10">
        <f ca="1">MAX($CI$7+A365,0)</f>
        <v>0</v>
      </c>
      <c r="G368" s="10"/>
      <c r="I368" t="s">
        <v>0</v>
      </c>
      <c r="J368" s="1">
        <v>0</v>
      </c>
      <c r="K368" s="1">
        <f ca="1">_xlfn.NORM.S.DIST(D368,0)</f>
        <v>7.9083382772623056E-2</v>
      </c>
      <c r="L368" s="1">
        <f ca="1">1-K368-M368</f>
        <v>0.52197433682594419</v>
      </c>
      <c r="M368" s="1">
        <f ca="1">_xlfn.NORM.S.DIST(-F368,0)</f>
        <v>0.3989422804014327</v>
      </c>
      <c r="N368" s="1">
        <v>0</v>
      </c>
      <c r="Q368" t="s">
        <v>0</v>
      </c>
      <c r="R368" s="10"/>
      <c r="S368" s="10">
        <f ca="1">MIN($U$29+P365,0)</f>
        <v>-1.3290324805673326</v>
      </c>
      <c r="T368" s="10"/>
      <c r="U368" s="10">
        <f ca="1">MAX($CI$7+P365,0)</f>
        <v>0.1474537322799136</v>
      </c>
      <c r="V368" s="10"/>
      <c r="X368" t="s">
        <v>0</v>
      </c>
      <c r="Y368" s="1">
        <v>0</v>
      </c>
      <c r="Z368" s="1">
        <f ca="1">_xlfn.NORM.S.DIST(S368,0)</f>
        <v>0.16495176182409407</v>
      </c>
      <c r="AA368" s="1">
        <f ca="1">1-Z368-AB368</f>
        <v>0.44041949027912275</v>
      </c>
      <c r="AB368" s="1">
        <f ca="1">_xlfn.NORM.S.DIST(-U368,0)</f>
        <v>0.39462874789678315</v>
      </c>
      <c r="AC368" s="1">
        <v>0</v>
      </c>
      <c r="AF368" t="s">
        <v>0</v>
      </c>
      <c r="AG368" s="10"/>
      <c r="AH368" s="10">
        <f ca="1">MIN($U$29+AE365,0)</f>
        <v>-2.2711819767042281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3.0255650491009069E-2</v>
      </c>
      <c r="AP368" s="1">
        <f ca="1">1-AO368-AQ368</f>
        <v>0.57080206910755815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-2.5766715350737766</v>
      </c>
      <c r="F369" s="10"/>
      <c r="G369" s="10">
        <f ca="1">MAX($X$30+A365,0)</f>
        <v>0</v>
      </c>
      <c r="I369" t="s">
        <v>42</v>
      </c>
      <c r="J369" s="1">
        <v>0</v>
      </c>
      <c r="K369" s="1">
        <v>0</v>
      </c>
      <c r="L369" s="1">
        <f ca="1">_xlfn.NORM.S.DIST(E369,0)</f>
        <v>1.4428402300182823E-2</v>
      </c>
      <c r="M369" s="1">
        <f ca="1">1-L369-N369</f>
        <v>0.58662931729838452</v>
      </c>
      <c r="N369" s="1">
        <f ca="1">_xlfn.NORM.S.DIST(-G369,0)</f>
        <v>0.3989422804014327</v>
      </c>
      <c r="Q369" t="s">
        <v>42</v>
      </c>
      <c r="R369" s="10"/>
      <c r="S369" s="10"/>
      <c r="T369" s="10">
        <f ca="1">MIN($V$30+P365,0)</f>
        <v>-2.106640941815523</v>
      </c>
      <c r="U369" s="10"/>
      <c r="V369" s="10">
        <f ca="1">MAX($X$30+P365,0)</f>
        <v>0.16261328065554861</v>
      </c>
      <c r="X369" t="s">
        <v>42</v>
      </c>
      <c r="Y369" s="1">
        <v>0</v>
      </c>
      <c r="Z369" s="1">
        <v>0</v>
      </c>
      <c r="AA369" s="1">
        <f ca="1">_xlfn.NORM.S.DIST(T369,0)</f>
        <v>4.3373502662017623E-2</v>
      </c>
      <c r="AB369" s="1">
        <f ca="1">1-AA369-AC369</f>
        <v>0.56292413186120061</v>
      </c>
      <c r="AC369" s="1">
        <f ca="1">_xlfn.NORM.S.DIST(-V369,0)</f>
        <v>0.39370236547678178</v>
      </c>
      <c r="AF369" t="s">
        <v>42</v>
      </c>
      <c r="AG369" s="10"/>
      <c r="AH369" s="10"/>
      <c r="AI369" s="10">
        <f ca="1">MIN($V$30+AE365,0)</f>
        <v>-3.0487904379524182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3.8238400963332532E-3</v>
      </c>
      <c r="AQ369" s="1">
        <f ca="1">1-AP369-AR369</f>
        <v>0.59723387950223406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-0.35038558211317899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0.12781823453163521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-0.83069558133510057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1.9847685237513162</v>
      </c>
      <c r="E373" s="10"/>
      <c r="F373" s="10"/>
      <c r="G373" s="10"/>
      <c r="I373" t="s">
        <v>2</v>
      </c>
      <c r="J373" s="1">
        <f ca="1">1-K373</f>
        <v>0.94434545757152943</v>
      </c>
      <c r="K373" s="1">
        <f ca="1">_xlfn.NORM.S.DIST(-D373,0)</f>
        <v>5.5654542428470614E-2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2.4629723403961306</v>
      </c>
      <c r="T373" s="10"/>
      <c r="U373" s="10"/>
      <c r="V373" s="10"/>
      <c r="X373" t="s">
        <v>2</v>
      </c>
      <c r="Y373" s="1">
        <f ca="1">1-Z373</f>
        <v>0.98078482423992819</v>
      </c>
      <c r="Z373" s="1">
        <f ca="1">_xlfn.NORM.S.DIST(-S373,0)</f>
        <v>1.9215175760071816E-2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1.5044585245293947</v>
      </c>
      <c r="AI373" s="10"/>
      <c r="AJ373" s="10"/>
      <c r="AK373" s="10"/>
      <c r="AM373" t="s">
        <v>2</v>
      </c>
      <c r="AN373" s="1">
        <f ca="1">1-AO373</f>
        <v>0.8713469791293641</v>
      </c>
      <c r="AO373" s="1">
        <f ca="1">_xlfn.NORM.S.DIST(-AH373,0)</f>
        <v>0.12865302087063588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-1.0915268923475072</v>
      </c>
      <c r="D374" s="10"/>
      <c r="E374" s="10">
        <f ca="1">MAX($V$28+A372,0)</f>
        <v>3.4961832693656714E-2</v>
      </c>
      <c r="F374" s="10"/>
      <c r="G374" s="10"/>
      <c r="I374" t="s">
        <v>1</v>
      </c>
      <c r="J374" s="1">
        <f ca="1">_xlfn.NORM.S.DIST(C374,0)</f>
        <v>0.21988424909586674</v>
      </c>
      <c r="K374" s="1">
        <f ca="1">1-J374-L374</f>
        <v>0.38141721551891367</v>
      </c>
      <c r="L374" s="1">
        <f ca="1">_xlfn.NORM.S.DIST(-E374,0)</f>
        <v>0.39869853538521954</v>
      </c>
      <c r="M374" s="1">
        <v>0</v>
      </c>
      <c r="N374" s="1">
        <v>0</v>
      </c>
      <c r="Q374" t="s">
        <v>1</v>
      </c>
      <c r="R374" s="10">
        <f ca="1">MIN($T$28+P372,0)</f>
        <v>-0.61332307570269307</v>
      </c>
      <c r="S374" s="10"/>
      <c r="T374" s="10">
        <f ca="1">MAX($V$28+P372,0)</f>
        <v>0.51316564933847086</v>
      </c>
      <c r="U374" s="10"/>
      <c r="V374" s="10"/>
      <c r="X374" t="s">
        <v>1</v>
      </c>
      <c r="Y374" s="1">
        <f ca="1">_xlfn.NORM.S.DIST(R374,0)</f>
        <v>0.33054213776447272</v>
      </c>
      <c r="Z374" s="1">
        <f ca="1">1-Y374-AA374</f>
        <v>0.31973281936466635</v>
      </c>
      <c r="AA374" s="1">
        <f ca="1">_xlfn.NORM.S.DIST(-T374,0)</f>
        <v>0.34972504287086092</v>
      </c>
      <c r="AB374" s="1">
        <v>0</v>
      </c>
      <c r="AC374" s="1">
        <v>0</v>
      </c>
      <c r="AF374" t="s">
        <v>1</v>
      </c>
      <c r="AG374" s="10">
        <f ca="1">MIN($T$28+AE372,0)</f>
        <v>-1.5718368915694287</v>
      </c>
      <c r="AH374" s="10"/>
      <c r="AI374" s="10">
        <f ca="1">MAX($V$28+AE372,0)</f>
        <v>0</v>
      </c>
      <c r="AJ374" s="10"/>
      <c r="AK374" s="10"/>
      <c r="AM374" t="s">
        <v>1</v>
      </c>
      <c r="AN374" s="1">
        <f ca="1">_xlfn.NORM.S.DIST(AG374,0)</f>
        <v>0.11598735063705906</v>
      </c>
      <c r="AO374" s="1">
        <f ca="1">1-AN374-AP374</f>
        <v>0.48507036896150829</v>
      </c>
      <c r="AP374" s="1">
        <f ca="1">_xlfn.NORM.S.DIST(-AI374,0)</f>
        <v>0.3989422804014327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-1.8268717949604252</v>
      </c>
      <c r="E375" s="10"/>
      <c r="F375" s="10">
        <f ca="1">MAX($CI$7+A372,0)</f>
        <v>0</v>
      </c>
      <c r="G375" s="10"/>
      <c r="I375" t="s">
        <v>0</v>
      </c>
      <c r="J375" s="1">
        <v>0</v>
      </c>
      <c r="K375" s="1">
        <f ca="1">_xlfn.NORM.S.DIST(D375,0)</f>
        <v>7.519512999594441E-2</v>
      </c>
      <c r="L375" s="1">
        <f ca="1">1-K375-M375</f>
        <v>0.525862589602623</v>
      </c>
      <c r="M375" s="1">
        <f ca="1">_xlfn.NORM.S.DIST(-F375,0)</f>
        <v>0.3989422804014327</v>
      </c>
      <c r="N375" s="1">
        <v>0</v>
      </c>
      <c r="Q375" t="s">
        <v>0</v>
      </c>
      <c r="R375" s="10"/>
      <c r="S375" s="10">
        <f ca="1">MIN($U$29+P372,0)</f>
        <v>-1.348667978315611</v>
      </c>
      <c r="T375" s="10"/>
      <c r="U375" s="10">
        <f ca="1">MAX($CI$7+P372,0)</f>
        <v>0.12781823453163521</v>
      </c>
      <c r="V375" s="10"/>
      <c r="X375" t="s">
        <v>0</v>
      </c>
      <c r="Y375" s="1">
        <v>0</v>
      </c>
      <c r="Z375" s="1">
        <f ca="1">_xlfn.NORM.S.DIST(S375,0)</f>
        <v>0.16067185026311859</v>
      </c>
      <c r="AA375" s="1">
        <f ca="1">1-Z375-AB375</f>
        <v>0.44363145506583973</v>
      </c>
      <c r="AB375" s="1">
        <f ca="1">_xlfn.NORM.S.DIST(-U375,0)</f>
        <v>0.39569669467104168</v>
      </c>
      <c r="AC375" s="1">
        <v>0</v>
      </c>
      <c r="AF375" t="s">
        <v>0</v>
      </c>
      <c r="AG375" s="10"/>
      <c r="AH375" s="10">
        <f ca="1">MIN($U$29+AE372,0)</f>
        <v>-2.3071817941823469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2.7862252898676148E-2</v>
      </c>
      <c r="AP375" s="1">
        <f ca="1">1-AO375-AQ375</f>
        <v>0.57319546669989108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-2.6044802562086158</v>
      </c>
      <c r="F376" s="10"/>
      <c r="G376" s="10">
        <f ca="1">MAX($X$30+A372,0)</f>
        <v>0</v>
      </c>
      <c r="I376" t="s">
        <v>42</v>
      </c>
      <c r="J376" s="1">
        <v>0</v>
      </c>
      <c r="K376" s="1">
        <v>0</v>
      </c>
      <c r="L376" s="1">
        <f ca="1">_xlfn.NORM.S.DIST(E376,0)</f>
        <v>1.3425528994250846E-2</v>
      </c>
      <c r="M376" s="1">
        <f ca="1">1-L376-N376</f>
        <v>0.58763219060431648</v>
      </c>
      <c r="N376" s="1">
        <f ca="1">_xlfn.NORM.S.DIST(-G376,0)</f>
        <v>0.3989422804014327</v>
      </c>
      <c r="Q376" t="s">
        <v>42</v>
      </c>
      <c r="R376" s="10"/>
      <c r="S376" s="10"/>
      <c r="T376" s="10">
        <f ca="1">MIN($V$30+P372,0)</f>
        <v>-2.1262764395638012</v>
      </c>
      <c r="U376" s="10"/>
      <c r="V376" s="10">
        <f ca="1">MAX($X$30+P372,0)</f>
        <v>0.14297778290727023</v>
      </c>
      <c r="X376" t="s">
        <v>42</v>
      </c>
      <c r="Y376" s="1">
        <v>0</v>
      </c>
      <c r="Z376" s="1">
        <v>0</v>
      </c>
      <c r="AA376" s="1">
        <f ca="1">_xlfn.NORM.S.DIST(T376,0)</f>
        <v>4.160793927668982E-2</v>
      </c>
      <c r="AB376" s="1">
        <f ca="1">1-AA376-AC376</f>
        <v>0.5635067292947824</v>
      </c>
      <c r="AC376" s="1">
        <f ca="1">_xlfn.NORM.S.DIST(-V376,0)</f>
        <v>0.39488533142852772</v>
      </c>
      <c r="AF376" t="s">
        <v>42</v>
      </c>
      <c r="AG376" s="10"/>
      <c r="AH376" s="10"/>
      <c r="AI376" s="10">
        <f ca="1">MIN($V$30+AE372,0)</f>
        <v>-3.0847902554305371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3.4241432203496718E-3</v>
      </c>
      <c r="AQ376" s="1">
        <f ca="1">1-AP376-AR376</f>
        <v>0.59763357637821768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-0.35419428037457951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0.13206507576305399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-0.84257766314922722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1.9809598254899157</v>
      </c>
      <c r="E380" s="10"/>
      <c r="F380" s="10"/>
      <c r="G380" s="10"/>
      <c r="I380" t="s">
        <v>2</v>
      </c>
      <c r="J380" s="1">
        <f ca="1">1-K380</f>
        <v>0.94392355603509293</v>
      </c>
      <c r="K380" s="1">
        <f ca="1">_xlfn.NORM.S.DIST(-D380,0)</f>
        <v>5.607644396490704E-2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2.4672191816275491</v>
      </c>
      <c r="T380" s="10"/>
      <c r="U380" s="10"/>
      <c r="V380" s="10"/>
      <c r="X380" t="s">
        <v>2</v>
      </c>
      <c r="Y380" s="1">
        <f ca="1">1-Z380</f>
        <v>0.98098493612276927</v>
      </c>
      <c r="Z380" s="1">
        <f ca="1">_xlfn.NORM.S.DIST(-S380,0)</f>
        <v>1.9015063877230728E-2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1.4925764427152679</v>
      </c>
      <c r="AI380" s="10"/>
      <c r="AJ380" s="10"/>
      <c r="AK380" s="10"/>
      <c r="AM380" t="s">
        <v>2</v>
      </c>
      <c r="AN380" s="1">
        <f ca="1">1-AO380</f>
        <v>0.86903573141491708</v>
      </c>
      <c r="AO380" s="1">
        <f ca="1">_xlfn.NORM.S.DIST(-AH380,0)</f>
        <v>0.13096426858508295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-1.0953355906089077</v>
      </c>
      <c r="D381" s="10"/>
      <c r="E381" s="10">
        <f ca="1">MAX($V$28+A379,0)</f>
        <v>3.1153134432256202E-2</v>
      </c>
      <c r="F381" s="10"/>
      <c r="G381" s="10"/>
      <c r="I381" t="s">
        <v>1</v>
      </c>
      <c r="J381" s="1">
        <f ca="1">_xlfn.NORM.S.DIST(C381,0)</f>
        <v>0.21897043435338059</v>
      </c>
      <c r="K381" s="1">
        <f ca="1">1-J381-L381</f>
        <v>0.38228082857122869</v>
      </c>
      <c r="L381" s="1">
        <f ca="1">_xlfn.NORM.S.DIST(-E381,0)</f>
        <v>0.39874873707539071</v>
      </c>
      <c r="M381" s="1">
        <v>0</v>
      </c>
      <c r="N381" s="1">
        <v>0</v>
      </c>
      <c r="Q381" t="s">
        <v>1</v>
      </c>
      <c r="R381" s="10">
        <f ca="1">MIN($T$28+P379,0)</f>
        <v>-0.60907623447127435</v>
      </c>
      <c r="S381" s="10"/>
      <c r="T381" s="10">
        <f ca="1">MAX($V$28+P379,0)</f>
        <v>0.51741249056988969</v>
      </c>
      <c r="U381" s="10"/>
      <c r="V381" s="10"/>
      <c r="X381" t="s">
        <v>1</v>
      </c>
      <c r="Y381" s="1">
        <f ca="1">_xlfn.NORM.S.DIST(R381,0)</f>
        <v>0.33140122985623166</v>
      </c>
      <c r="Z381" s="1">
        <f ca="1">1-Y381-AA381</f>
        <v>0.31963821158912453</v>
      </c>
      <c r="AA381" s="1">
        <f ca="1">_xlfn.NORM.S.DIST(-T381,0)</f>
        <v>0.34896055855464381</v>
      </c>
      <c r="AB381" s="1">
        <v>0</v>
      </c>
      <c r="AC381" s="1">
        <v>0</v>
      </c>
      <c r="AF381" t="s">
        <v>1</v>
      </c>
      <c r="AG381" s="10">
        <f ca="1">MIN($T$28+AE379,0)</f>
        <v>-1.5837189733835555</v>
      </c>
      <c r="AH381" s="10"/>
      <c r="AI381" s="10">
        <f ca="1">MAX($V$28+AE379,0)</f>
        <v>0</v>
      </c>
      <c r="AJ381" s="10"/>
      <c r="AK381" s="10"/>
      <c r="AM381" t="s">
        <v>1</v>
      </c>
      <c r="AN381" s="1">
        <f ca="1">_xlfn.NORM.S.DIST(AG381,0)</f>
        <v>0.11383315827000398</v>
      </c>
      <c r="AO381" s="1">
        <f ca="1">1-AN381-AP381</f>
        <v>0.48722456132856334</v>
      </c>
      <c r="AP381" s="1">
        <f ca="1">_xlfn.NORM.S.DIST(-AI381,0)</f>
        <v>0.3989422804014327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-1.8306804932218257</v>
      </c>
      <c r="E382" s="10"/>
      <c r="F382" s="10">
        <f ca="1">MAX($CI$7+A379,0)</f>
        <v>0</v>
      </c>
      <c r="G382" s="10"/>
      <c r="I382" t="s">
        <v>0</v>
      </c>
      <c r="J382" s="1">
        <v>0</v>
      </c>
      <c r="K382" s="1">
        <f ca="1">_xlfn.NORM.S.DIST(D382,0)</f>
        <v>7.4673196437116382E-2</v>
      </c>
      <c r="L382" s="1">
        <f ca="1">1-K382-M382</f>
        <v>0.52638452316145101</v>
      </c>
      <c r="M382" s="1">
        <f ca="1">_xlfn.NORM.S.DIST(-F382,0)</f>
        <v>0.3989422804014327</v>
      </c>
      <c r="N382" s="1">
        <v>0</v>
      </c>
      <c r="Q382" t="s">
        <v>0</v>
      </c>
      <c r="R382" s="10"/>
      <c r="S382" s="10">
        <f ca="1">MIN($U$29+P379,0)</f>
        <v>-1.3444211370841923</v>
      </c>
      <c r="T382" s="10"/>
      <c r="U382" s="10">
        <f ca="1">MAX($CI$7+P379,0)</f>
        <v>0.13206507576305399</v>
      </c>
      <c r="V382" s="10"/>
      <c r="X382" t="s">
        <v>0</v>
      </c>
      <c r="Y382" s="1">
        <v>0</v>
      </c>
      <c r="Z382" s="1">
        <f ca="1">_xlfn.NORM.S.DIST(S382,0)</f>
        <v>0.1615932941869459</v>
      </c>
      <c r="AA382" s="1">
        <f ca="1">1-Z382-AB382</f>
        <v>0.44292831279120592</v>
      </c>
      <c r="AB382" s="1">
        <f ca="1">_xlfn.NORM.S.DIST(-U382,0)</f>
        <v>0.39547839302184817</v>
      </c>
      <c r="AC382" s="1">
        <v>0</v>
      </c>
      <c r="AF382" t="s">
        <v>0</v>
      </c>
      <c r="AG382" s="10"/>
      <c r="AH382" s="10">
        <f ca="1">MIN($U$29+AE379,0)</f>
        <v>-2.3190638759964735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2.7106894775906255E-2</v>
      </c>
      <c r="AP382" s="1">
        <f ca="1">1-AO382-AQ382</f>
        <v>0.57395082482266102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-2.6082889544700163</v>
      </c>
      <c r="F383" s="10"/>
      <c r="G383" s="10">
        <f ca="1">MAX($X$30+A379,0)</f>
        <v>0</v>
      </c>
      <c r="I383" t="s">
        <v>42</v>
      </c>
      <c r="J383" s="1">
        <v>0</v>
      </c>
      <c r="K383" s="1">
        <v>0</v>
      </c>
      <c r="L383" s="1">
        <f ca="1">_xlfn.NORM.S.DIST(E383,0)</f>
        <v>1.3292913993064228E-2</v>
      </c>
      <c r="M383" s="1">
        <f ca="1">1-L383-N383</f>
        <v>0.58776480560550315</v>
      </c>
      <c r="N383" s="1">
        <f ca="1">_xlfn.NORM.S.DIST(-G383,0)</f>
        <v>0.3989422804014327</v>
      </c>
      <c r="Q383" t="s">
        <v>42</v>
      </c>
      <c r="R383" s="10"/>
      <c r="S383" s="10"/>
      <c r="T383" s="10">
        <f ca="1">MIN($V$30+P379,0)</f>
        <v>-2.1220295983323827</v>
      </c>
      <c r="U383" s="10"/>
      <c r="V383" s="10">
        <f ca="1">MAX($X$30+P379,0)</f>
        <v>0.147224624138689</v>
      </c>
      <c r="X383" t="s">
        <v>42</v>
      </c>
      <c r="Y383" s="1">
        <v>0</v>
      </c>
      <c r="Z383" s="1">
        <v>0</v>
      </c>
      <c r="AA383" s="1">
        <f ca="1">_xlfn.NORM.S.DIST(T383,0)</f>
        <v>4.1984980100902902E-2</v>
      </c>
      <c r="AB383" s="1">
        <f ca="1">1-AA383-AC383</f>
        <v>0.56337295045060731</v>
      </c>
      <c r="AC383" s="1">
        <f ca="1">_xlfn.NORM.S.DIST(-V383,0)</f>
        <v>0.39464206944848973</v>
      </c>
      <c r="AF383" t="s">
        <v>42</v>
      </c>
      <c r="AG383" s="10"/>
      <c r="AH383" s="10"/>
      <c r="AI383" s="10">
        <f ca="1">MIN($V$30+AE379,0)</f>
        <v>-3.0966723372446641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3.3006749030885154E-3</v>
      </c>
      <c r="AQ383" s="1">
        <f ca="1">1-AP383-AR383</f>
        <v>0.59775704469547875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-0.34572214589940303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0.1484808391973953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-0.84206697393187857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1.989431959965092</v>
      </c>
      <c r="E387" s="10"/>
      <c r="F387" s="10"/>
      <c r="G387" s="10"/>
      <c r="I387" t="s">
        <v>2</v>
      </c>
      <c r="J387" s="1">
        <f ca="1">1-K387</f>
        <v>0.94485881014776041</v>
      </c>
      <c r="K387" s="1">
        <f ca="1">_xlfn.NORM.S.DIST(-D387,0)</f>
        <v>5.5141189852239578E-2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2.4836349450618904</v>
      </c>
      <c r="T387" s="10"/>
      <c r="U387" s="10"/>
      <c r="V387" s="10"/>
      <c r="X387" t="s">
        <v>2</v>
      </c>
      <c r="Y387" s="1">
        <f ca="1">1-Z387</f>
        <v>0.9817421435900554</v>
      </c>
      <c r="Z387" s="1">
        <f ca="1">_xlfn.NORM.S.DIST(-S387,0)</f>
        <v>1.8257856409944595E-2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1.4930871319326164</v>
      </c>
      <c r="AI387" s="10"/>
      <c r="AJ387" s="10"/>
      <c r="AK387" s="10"/>
      <c r="AM387" t="s">
        <v>2</v>
      </c>
      <c r="AN387" s="1">
        <f ca="1">1-AO387</f>
        <v>0.8691355370005871</v>
      </c>
      <c r="AO387" s="1">
        <f ca="1">_xlfn.NORM.S.DIST(-AH387,0)</f>
        <v>0.13086446299941284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-1.0868634561337314</v>
      </c>
      <c r="D388" s="10"/>
      <c r="E388" s="10">
        <f ca="1">MAX($V$28+A386,0)</f>
        <v>3.9625268907432676E-2</v>
      </c>
      <c r="F388" s="10"/>
      <c r="G388" s="10"/>
      <c r="I388" t="s">
        <v>1</v>
      </c>
      <c r="J388" s="1">
        <f ca="1">_xlfn.NORM.S.DIST(C388,0)</f>
        <v>0.22100396878020703</v>
      </c>
      <c r="K388" s="1">
        <f ca="1">1-J388-L388</f>
        <v>0.38036682989773735</v>
      </c>
      <c r="L388" s="1">
        <f ca="1">_xlfn.NORM.S.DIST(-E388,0)</f>
        <v>0.39862920132205565</v>
      </c>
      <c r="M388" s="1">
        <v>0</v>
      </c>
      <c r="N388" s="1">
        <v>0</v>
      </c>
      <c r="Q388" t="s">
        <v>1</v>
      </c>
      <c r="R388" s="10">
        <f ca="1">MIN($T$28+P386,0)</f>
        <v>-0.59266047103693298</v>
      </c>
      <c r="S388" s="10"/>
      <c r="T388" s="10">
        <f ca="1">MAX($V$28+P386,0)</f>
        <v>0.53382825400423095</v>
      </c>
      <c r="U388" s="10"/>
      <c r="V388" s="10"/>
      <c r="X388" t="s">
        <v>1</v>
      </c>
      <c r="Y388" s="1">
        <f ca="1">_xlfn.NORM.S.DIST(R388,0)</f>
        <v>0.33468625100565708</v>
      </c>
      <c r="Z388" s="1">
        <f ca="1">1-Y388-AA388</f>
        <v>0.31935122972086599</v>
      </c>
      <c r="AA388" s="1">
        <f ca="1">_xlfn.NORM.S.DIST(-T388,0)</f>
        <v>0.34596251927347693</v>
      </c>
      <c r="AB388" s="1">
        <v>0</v>
      </c>
      <c r="AC388" s="1">
        <v>0</v>
      </c>
      <c r="AF388" t="s">
        <v>1</v>
      </c>
      <c r="AG388" s="10">
        <f ca="1">MIN($T$28+AE386,0)</f>
        <v>-1.583208284166207</v>
      </c>
      <c r="AH388" s="10"/>
      <c r="AI388" s="10">
        <f ca="1">MAX($V$28+AE386,0)</f>
        <v>0</v>
      </c>
      <c r="AJ388" s="10"/>
      <c r="AK388" s="10"/>
      <c r="AM388" t="s">
        <v>1</v>
      </c>
      <c r="AN388" s="1">
        <f ca="1">_xlfn.NORM.S.DIST(AG388,0)</f>
        <v>0.1139252475708307</v>
      </c>
      <c r="AO388" s="1">
        <f ca="1">1-AN388-AP388</f>
        <v>0.48713247202773663</v>
      </c>
      <c r="AP388" s="1">
        <f ca="1">_xlfn.NORM.S.DIST(-AI388,0)</f>
        <v>0.3989422804014327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-1.8222083587466493</v>
      </c>
      <c r="E389" s="10"/>
      <c r="F389" s="10">
        <f ca="1">MAX($CI$7+A386,0)</f>
        <v>0</v>
      </c>
      <c r="G389" s="10"/>
      <c r="I389" t="s">
        <v>0</v>
      </c>
      <c r="J389" s="1">
        <v>0</v>
      </c>
      <c r="K389" s="1">
        <f ca="1">_xlfn.NORM.S.DIST(D389,0)</f>
        <v>7.5837666931107925E-2</v>
      </c>
      <c r="L389" s="1">
        <f ca="1">1-K389-M389</f>
        <v>0.5252200526674593</v>
      </c>
      <c r="M389" s="1">
        <f ca="1">_xlfn.NORM.S.DIST(-F389,0)</f>
        <v>0.3989422804014327</v>
      </c>
      <c r="N389" s="1">
        <v>0</v>
      </c>
      <c r="Q389" t="s">
        <v>0</v>
      </c>
      <c r="R389" s="10"/>
      <c r="S389" s="10">
        <f ca="1">MIN($U$29+P386,0)</f>
        <v>-1.3280053736498509</v>
      </c>
      <c r="T389" s="10"/>
      <c r="U389" s="10">
        <f ca="1">MAX($CI$7+P386,0)</f>
        <v>0.1484808391973953</v>
      </c>
      <c r="V389" s="10"/>
      <c r="X389" t="s">
        <v>0</v>
      </c>
      <c r="Y389" s="1">
        <v>0</v>
      </c>
      <c r="Z389" s="1">
        <f ca="1">_xlfn.NORM.S.DIST(S389,0)</f>
        <v>0.16517699724872434</v>
      </c>
      <c r="AA389" s="1">
        <f ca="1">1-Z389-AB389</f>
        <v>0.44025422527302699</v>
      </c>
      <c r="AB389" s="1">
        <f ca="1">_xlfn.NORM.S.DIST(-U389,0)</f>
        <v>0.39456877747824864</v>
      </c>
      <c r="AC389" s="1">
        <v>0</v>
      </c>
      <c r="AF389" t="s">
        <v>0</v>
      </c>
      <c r="AG389" s="10"/>
      <c r="AH389" s="10">
        <f ca="1">MIN($U$29+AE386,0)</f>
        <v>-2.3185531867791247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2.7139013517166934E-2</v>
      </c>
      <c r="AP389" s="1">
        <f ca="1">1-AO389-AQ389</f>
        <v>0.57391870608140039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-2.5998168199948397</v>
      </c>
      <c r="F390" s="10"/>
      <c r="G390" s="10">
        <f ca="1">MAX($X$30+A386,0)</f>
        <v>0</v>
      </c>
      <c r="I390" t="s">
        <v>42</v>
      </c>
      <c r="J390" s="1">
        <v>0</v>
      </c>
      <c r="K390" s="1">
        <v>0</v>
      </c>
      <c r="L390" s="1">
        <f ca="1">_xlfn.NORM.S.DIST(E390,0)</f>
        <v>1.3589439680227943E-2</v>
      </c>
      <c r="M390" s="1">
        <f ca="1">1-L390-N390</f>
        <v>0.58746827991833928</v>
      </c>
      <c r="N390" s="1">
        <f ca="1">_xlfn.NORM.S.DIST(-G390,0)</f>
        <v>0.3989422804014327</v>
      </c>
      <c r="Q390" t="s">
        <v>42</v>
      </c>
      <c r="R390" s="10"/>
      <c r="S390" s="10"/>
      <c r="T390" s="10">
        <f ca="1">MIN($V$30+P386,0)</f>
        <v>-2.1056138348980413</v>
      </c>
      <c r="U390" s="10"/>
      <c r="V390" s="10">
        <f ca="1">MAX($X$30+P386,0)</f>
        <v>0.16364038757303032</v>
      </c>
      <c r="X390" t="s">
        <v>42</v>
      </c>
      <c r="Y390" s="1">
        <v>0</v>
      </c>
      <c r="Z390" s="1">
        <v>0</v>
      </c>
      <c r="AA390" s="1">
        <f ca="1">_xlfn.NORM.S.DIST(T390,0)</f>
        <v>4.3467430560751967E-2</v>
      </c>
      <c r="AB390" s="1">
        <f ca="1">1-AA390-AC390</f>
        <v>0.56289616275607934</v>
      </c>
      <c r="AC390" s="1">
        <f ca="1">_xlfn.NORM.S.DIST(-V390,0)</f>
        <v>0.39363640668316868</v>
      </c>
      <c r="AF390" t="s">
        <v>42</v>
      </c>
      <c r="AG390" s="10"/>
      <c r="AH390" s="10"/>
      <c r="AI390" s="10">
        <f ca="1">MIN($V$30+AE386,0)</f>
        <v>-3.0961616480273153</v>
      </c>
      <c r="AJ390" s="10"/>
      <c r="AK390" s="10">
        <f ca="1">MAX($X$30+AE386,0)</f>
        <v>0</v>
      </c>
      <c r="AM390" t="s">
        <v>42</v>
      </c>
      <c r="AN390" s="1">
        <v>0</v>
      </c>
      <c r="AO390" s="1">
        <v>0</v>
      </c>
      <c r="AP390" s="1">
        <f ca="1">_xlfn.NORM.S.DIST(AI390,0)</f>
        <v>3.30589841155636E-3</v>
      </c>
      <c r="AQ390" s="1">
        <f ca="1">1-AP390-AR390</f>
        <v>0.59775182118701098</v>
      </c>
      <c r="AR390" s="1">
        <f ca="1">_xlfn.NORM.S.DIST(-AK390,0)</f>
        <v>0.3989422804014327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-0.35598628789460152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0.14605374653880926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-0.86018595489810346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1.9791678179698935</v>
      </c>
      <c r="E394" s="10"/>
      <c r="F394" s="10"/>
      <c r="G394" s="10"/>
      <c r="I394" t="s">
        <v>2</v>
      </c>
      <c r="J394" s="1">
        <f ca="1">1-K394</f>
        <v>0.94372422716219395</v>
      </c>
      <c r="K394" s="1">
        <f ca="1">_xlfn.NORM.S.DIST(-D394,0)</f>
        <v>5.6275772837806014E-2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2.4812078524033043</v>
      </c>
      <c r="T394" s="10"/>
      <c r="U394" s="10"/>
      <c r="V394" s="10"/>
      <c r="X394" t="s">
        <v>2</v>
      </c>
      <c r="Y394" s="1">
        <f ca="1">1-Z394</f>
        <v>0.98163180672672867</v>
      </c>
      <c r="Z394" s="1">
        <f ca="1">_xlfn.NORM.S.DIST(-S394,0)</f>
        <v>1.8368193273271338E-2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1.4749681509663917</v>
      </c>
      <c r="AI394" s="10"/>
      <c r="AJ394" s="10"/>
      <c r="AK394" s="10"/>
      <c r="AM394" t="s">
        <v>2</v>
      </c>
      <c r="AN394" s="1">
        <f ca="1">1-AO394</f>
        <v>0.86556897763866192</v>
      </c>
      <c r="AO394" s="1">
        <f ca="1">_xlfn.NORM.S.DIST(-AH394,0)</f>
        <v>0.13443102236133803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-1.0971275981289299</v>
      </c>
      <c r="D395" s="10"/>
      <c r="E395" s="10">
        <f ca="1">MAX($V$28+A393,0)</f>
        <v>2.9361126912234192E-2</v>
      </c>
      <c r="F395" s="10"/>
      <c r="G395" s="10"/>
      <c r="I395" t="s">
        <v>1</v>
      </c>
      <c r="J395" s="1">
        <f ca="1">_xlfn.NORM.S.DIST(C395,0)</f>
        <v>0.21854069896782477</v>
      </c>
      <c r="K395" s="1">
        <f ca="1">1-J395-L395</f>
        <v>0.38268894281308424</v>
      </c>
      <c r="L395" s="1">
        <f ca="1">_xlfn.NORM.S.DIST(-E395,0)</f>
        <v>0.39877035821909096</v>
      </c>
      <c r="M395" s="1">
        <v>0</v>
      </c>
      <c r="N395" s="1">
        <v>0</v>
      </c>
      <c r="Q395" t="s">
        <v>1</v>
      </c>
      <c r="R395" s="10">
        <f ca="1">MIN($T$28+P393,0)</f>
        <v>-0.59508756369551907</v>
      </c>
      <c r="S395" s="10"/>
      <c r="T395" s="10">
        <f ca="1">MAX($V$28+P393,0)</f>
        <v>0.53140116134564497</v>
      </c>
      <c r="U395" s="10"/>
      <c r="V395" s="10"/>
      <c r="X395" t="s">
        <v>1</v>
      </c>
      <c r="Y395" s="1">
        <f ca="1">_xlfn.NORM.S.DIST(R395,0)</f>
        <v>0.33420418600942708</v>
      </c>
      <c r="Z395" s="1">
        <f ca="1">1-Y395-AA395</f>
        <v>0.31938577796190792</v>
      </c>
      <c r="AA395" s="1">
        <f ca="1">_xlfn.NORM.S.DIST(-T395,0)</f>
        <v>0.34641003602866494</v>
      </c>
      <c r="AB395" s="1">
        <v>0</v>
      </c>
      <c r="AC395" s="1">
        <v>0</v>
      </c>
      <c r="AF395" t="s">
        <v>1</v>
      </c>
      <c r="AG395" s="10">
        <f ca="1">MIN($T$28+AE393,0)</f>
        <v>-1.6013272651324317</v>
      </c>
      <c r="AH395" s="10"/>
      <c r="AI395" s="10">
        <f ca="1">MAX($V$28+AE393,0)</f>
        <v>0</v>
      </c>
      <c r="AJ395" s="10"/>
      <c r="AK395" s="10"/>
      <c r="AM395" t="s">
        <v>1</v>
      </c>
      <c r="AN395" s="1">
        <f ca="1">_xlfn.NORM.S.DIST(AG395,0)</f>
        <v>0.11068543295305723</v>
      </c>
      <c r="AO395" s="1">
        <f ca="1">1-AN395-AP395</f>
        <v>0.49037228664551008</v>
      </c>
      <c r="AP395" s="1">
        <f ca="1">_xlfn.NORM.S.DIST(-AI395,0)</f>
        <v>0.3989422804014327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-1.8324725007418476</v>
      </c>
      <c r="E396" s="10"/>
      <c r="F396" s="10">
        <f ca="1">MAX($CI$7+A393,0)</f>
        <v>0</v>
      </c>
      <c r="G396" s="10"/>
      <c r="I396" t="s">
        <v>0</v>
      </c>
      <c r="J396" s="1">
        <v>0</v>
      </c>
      <c r="K396" s="1">
        <f ca="1">_xlfn.NORM.S.DIST(D396,0)</f>
        <v>7.442850593829517E-2</v>
      </c>
      <c r="L396" s="1">
        <f ca="1">1-K396-M396</f>
        <v>0.52662921366027216</v>
      </c>
      <c r="M396" s="1">
        <f ca="1">_xlfn.NORM.S.DIST(-F396,0)</f>
        <v>0.3989422804014327</v>
      </c>
      <c r="N396" s="1">
        <v>0</v>
      </c>
      <c r="Q396" t="s">
        <v>0</v>
      </c>
      <c r="R396" s="10"/>
      <c r="S396" s="10">
        <f ca="1">MIN($U$29+P393,0)</f>
        <v>-1.330432466308437</v>
      </c>
      <c r="T396" s="10"/>
      <c r="U396" s="10">
        <f ca="1">MAX($CI$7+P393,0)</f>
        <v>0.14605374653880926</v>
      </c>
      <c r="V396" s="10"/>
      <c r="X396" t="s">
        <v>0</v>
      </c>
      <c r="Y396" s="1">
        <v>0</v>
      </c>
      <c r="Z396" s="1">
        <f ca="1">_xlfn.NORM.S.DIST(S396,0)</f>
        <v>0.16464497220109583</v>
      </c>
      <c r="AA396" s="1">
        <f ca="1">1-Z396-AB396</f>
        <v>0.44064519385628842</v>
      </c>
      <c r="AB396" s="1">
        <f ca="1">_xlfn.NORM.S.DIST(-U396,0)</f>
        <v>0.39470983394261572</v>
      </c>
      <c r="AC396" s="1">
        <v>0</v>
      </c>
      <c r="AF396" t="s">
        <v>0</v>
      </c>
      <c r="AG396" s="10"/>
      <c r="AH396" s="10">
        <f ca="1">MIN($U$29+AE393,0)</f>
        <v>-2.3366721677453497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2.6018253152214441E-2</v>
      </c>
      <c r="AP396" s="1">
        <f ca="1">1-AO396-AQ396</f>
        <v>0.57503946644635295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-2.6100809619900383</v>
      </c>
      <c r="F397" s="10"/>
      <c r="G397" s="10">
        <f ca="1">MAX($X$30+A393,0)</f>
        <v>0</v>
      </c>
      <c r="I397" t="s">
        <v>42</v>
      </c>
      <c r="J397" s="1">
        <v>0</v>
      </c>
      <c r="K397" s="1">
        <v>0</v>
      </c>
      <c r="L397" s="1">
        <f ca="1">_xlfn.NORM.S.DIST(E397,0)</f>
        <v>1.3230905671850412E-2</v>
      </c>
      <c r="M397" s="1">
        <f ca="1">1-L397-N397</f>
        <v>0.58782681392671687</v>
      </c>
      <c r="N397" s="1">
        <f ca="1">_xlfn.NORM.S.DIST(-G397,0)</f>
        <v>0.3989422804014327</v>
      </c>
      <c r="Q397" t="s">
        <v>42</v>
      </c>
      <c r="R397" s="10"/>
      <c r="S397" s="10"/>
      <c r="T397" s="10">
        <f ca="1">MIN($V$30+P393,0)</f>
        <v>-2.1080409275566274</v>
      </c>
      <c r="U397" s="10"/>
      <c r="V397" s="10">
        <f ca="1">MAX($X$30+P393,0)</f>
        <v>0.16121329491444428</v>
      </c>
      <c r="X397" t="s">
        <v>42</v>
      </c>
      <c r="Y397" s="1">
        <v>0</v>
      </c>
      <c r="Z397" s="1">
        <v>0</v>
      </c>
      <c r="AA397" s="1">
        <f ca="1">_xlfn.NORM.S.DIST(T397,0)</f>
        <v>4.3245728679722331E-2</v>
      </c>
      <c r="AB397" s="1">
        <f ca="1">1-AA397-AC397</f>
        <v>0.56296265273487434</v>
      </c>
      <c r="AC397" s="1">
        <f ca="1">_xlfn.NORM.S.DIST(-V397,0)</f>
        <v>0.39379161858540335</v>
      </c>
      <c r="AF397" t="s">
        <v>42</v>
      </c>
      <c r="AG397" s="10"/>
      <c r="AH397" s="10"/>
      <c r="AI397" s="10">
        <f ca="1">MIN($V$30+AE393,0)</f>
        <v>-3.1142806289935399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3.1250329518202938E-3</v>
      </c>
      <c r="AQ397" s="1">
        <f ca="1">1-AP397-AR397</f>
        <v>0.59793268664674692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-0.45865188022438291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5.1123558259790688E-2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-0.9706047153089512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1.8765022256401123</v>
      </c>
      <c r="E401" s="10"/>
      <c r="F401" s="10"/>
      <c r="G401" s="10"/>
      <c r="I401" t="s">
        <v>2</v>
      </c>
      <c r="J401" s="1">
        <f ca="1">1-K401</f>
        <v>0.93140727741337925</v>
      </c>
      <c r="K401" s="1">
        <f ca="1">_xlfn.NORM.S.DIST(-D401,0)</f>
        <v>6.8592722586620719E-2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2.386277664124286</v>
      </c>
      <c r="T401" s="10"/>
      <c r="U401" s="10"/>
      <c r="V401" s="10"/>
      <c r="X401" t="s">
        <v>2</v>
      </c>
      <c r="Y401" s="1">
        <f ca="1">1-Z401</f>
        <v>0.97685783679801175</v>
      </c>
      <c r="Z401" s="1">
        <f ca="1">_xlfn.NORM.S.DIST(-S401,0)</f>
        <v>2.3142163201988235E-2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1.3645493905555439</v>
      </c>
      <c r="AI401" s="10"/>
      <c r="AJ401" s="10"/>
      <c r="AK401" s="10"/>
      <c r="AM401" t="s">
        <v>2</v>
      </c>
      <c r="AN401" s="1">
        <f ca="1">1-AO401</f>
        <v>0.84275277849423835</v>
      </c>
      <c r="AO401" s="1">
        <f ca="1">_xlfn.NORM.S.DIST(-AH401,0)</f>
        <v>0.15724722150576165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-1.1997931904587111</v>
      </c>
      <c r="D402" s="10"/>
      <c r="E402" s="10">
        <f ca="1">MAX($V$28+A400,0)</f>
        <v>0</v>
      </c>
      <c r="F402" s="10"/>
      <c r="G402" s="10"/>
      <c r="I402" t="s">
        <v>1</v>
      </c>
      <c r="J402" s="1">
        <f ca="1">_xlfn.NORM.S.DIST(C402,0)</f>
        <v>0.19423424824460617</v>
      </c>
      <c r="K402" s="1">
        <f ca="1">1-J402-L402</f>
        <v>0.40682347135396107</v>
      </c>
      <c r="L402" s="1">
        <f ca="1">_xlfn.NORM.S.DIST(-E402,0)</f>
        <v>0.3989422804014327</v>
      </c>
      <c r="M402" s="1">
        <v>0</v>
      </c>
      <c r="N402" s="1">
        <v>0</v>
      </c>
      <c r="Q402" t="s">
        <v>1</v>
      </c>
      <c r="R402" s="10">
        <f ca="1">MIN($T$28+P400,0)</f>
        <v>-0.69001775197453763</v>
      </c>
      <c r="S402" s="10"/>
      <c r="T402" s="10">
        <f ca="1">MAX($V$28+P400,0)</f>
        <v>0.43647097306662641</v>
      </c>
      <c r="U402" s="10"/>
      <c r="V402" s="10"/>
      <c r="X402" t="s">
        <v>1</v>
      </c>
      <c r="Y402" s="1">
        <f ca="1">_xlfn.NORM.S.DIST(R402,0)</f>
        <v>0.31442780557153094</v>
      </c>
      <c r="Z402" s="1">
        <f ca="1">1-Y402-AA402</f>
        <v>0.32287682088274033</v>
      </c>
      <c r="AA402" s="1">
        <f ca="1">_xlfn.NORM.S.DIST(-T402,0)</f>
        <v>0.36269537354572873</v>
      </c>
      <c r="AB402" s="1">
        <v>0</v>
      </c>
      <c r="AC402" s="1">
        <v>0</v>
      </c>
      <c r="AF402" t="s">
        <v>1</v>
      </c>
      <c r="AG402" s="10">
        <f ca="1">MIN($T$28+AE400,0)</f>
        <v>-1.7117460255432795</v>
      </c>
      <c r="AH402" s="10"/>
      <c r="AI402" s="10">
        <f ca="1">MAX($V$28+AE400,0)</f>
        <v>0</v>
      </c>
      <c r="AJ402" s="10"/>
      <c r="AK402" s="10"/>
      <c r="AM402" t="s">
        <v>1</v>
      </c>
      <c r="AN402" s="1">
        <f ca="1">_xlfn.NORM.S.DIST(AG402,0)</f>
        <v>9.2183349006647375E-2</v>
      </c>
      <c r="AO402" s="1">
        <f ca="1">1-AN402-AP402</f>
        <v>0.50887437059191987</v>
      </c>
      <c r="AP402" s="1">
        <f ca="1">_xlfn.NORM.S.DIST(-AI402,0)</f>
        <v>0.3989422804014327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-1.9351380930716291</v>
      </c>
      <c r="E403" s="10"/>
      <c r="F403" s="10">
        <f ca="1">MAX($CI$7+A400,0)</f>
        <v>0</v>
      </c>
      <c r="G403" s="10"/>
      <c r="I403" t="s">
        <v>0</v>
      </c>
      <c r="J403" s="1">
        <v>0</v>
      </c>
      <c r="K403" s="1">
        <f ca="1">_xlfn.NORM.S.DIST(D403,0)</f>
        <v>6.1340298570901439E-2</v>
      </c>
      <c r="L403" s="1">
        <f ca="1">1-K403-M403</f>
        <v>0.53971742102766584</v>
      </c>
      <c r="M403" s="1">
        <f ca="1">_xlfn.NORM.S.DIST(-F403,0)</f>
        <v>0.3989422804014327</v>
      </c>
      <c r="N403" s="1">
        <v>0</v>
      </c>
      <c r="Q403" t="s">
        <v>0</v>
      </c>
      <c r="R403" s="10"/>
      <c r="S403" s="10">
        <f ca="1">MIN($U$29+P400,0)</f>
        <v>-1.4253626545874556</v>
      </c>
      <c r="T403" s="10"/>
      <c r="U403" s="10">
        <f ca="1">MAX($CI$7+P400,0)</f>
        <v>5.1123558259790688E-2</v>
      </c>
      <c r="V403" s="10"/>
      <c r="X403" t="s">
        <v>0</v>
      </c>
      <c r="Y403" s="1">
        <v>0</v>
      </c>
      <c r="Z403" s="1">
        <f ca="1">_xlfn.NORM.S.DIST(S403,0)</f>
        <v>0.14445779622294858</v>
      </c>
      <c r="AA403" s="1">
        <f ca="1">1-Z403-AB403</f>
        <v>0.45712092428133722</v>
      </c>
      <c r="AB403" s="1">
        <f ca="1">_xlfn.NORM.S.DIST(-U403,0)</f>
        <v>0.39842127949571426</v>
      </c>
      <c r="AC403" s="1">
        <v>0</v>
      </c>
      <c r="AF403" t="s">
        <v>0</v>
      </c>
      <c r="AG403" s="10"/>
      <c r="AH403" s="10">
        <f ca="1">MIN($U$29+AE400,0)</f>
        <v>-2.4470909281561974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1.997916020280267E-2</v>
      </c>
      <c r="AP403" s="1">
        <f ca="1">1-AO403-AQ403</f>
        <v>0.58107855939576458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-2.7127465543198195</v>
      </c>
      <c r="F404" s="10"/>
      <c r="G404" s="10">
        <f ca="1">MAX($X$30+A400,0)</f>
        <v>0</v>
      </c>
      <c r="I404" t="s">
        <v>42</v>
      </c>
      <c r="J404" s="1">
        <v>0</v>
      </c>
      <c r="K404" s="1">
        <v>0</v>
      </c>
      <c r="L404" s="1">
        <f ca="1">_xlfn.NORM.S.DIST(E404,0)</f>
        <v>1.0067574480113327E-2</v>
      </c>
      <c r="M404" s="1">
        <f ca="1">1-L404-N404</f>
        <v>0.59099014511845405</v>
      </c>
      <c r="N404" s="1">
        <f ca="1">_xlfn.NORM.S.DIST(-G404,0)</f>
        <v>0.3989422804014327</v>
      </c>
      <c r="Q404" t="s">
        <v>42</v>
      </c>
      <c r="R404" s="10"/>
      <c r="S404" s="10"/>
      <c r="T404" s="10">
        <f ca="1">MIN($V$30+P400,0)</f>
        <v>-2.2029711158356458</v>
      </c>
      <c r="U404" s="10"/>
      <c r="V404" s="10">
        <f ca="1">MAX($X$30+P400,0)</f>
        <v>6.6283106635425706E-2</v>
      </c>
      <c r="X404" t="s">
        <v>42</v>
      </c>
      <c r="Y404" s="1">
        <v>0</v>
      </c>
      <c r="Z404" s="1">
        <v>0</v>
      </c>
      <c r="AA404" s="1">
        <f ca="1">_xlfn.NORM.S.DIST(T404,0)</f>
        <v>3.5243315397937333E-2</v>
      </c>
      <c r="AB404" s="1">
        <f ca="1">1-AA404-AC404</f>
        <v>0.56668980886274234</v>
      </c>
      <c r="AC404" s="1">
        <f ca="1">_xlfn.NORM.S.DIST(-V404,0)</f>
        <v>0.39806687573932026</v>
      </c>
      <c r="AF404" t="s">
        <v>42</v>
      </c>
      <c r="AG404" s="10"/>
      <c r="AH404" s="10"/>
      <c r="AI404" s="10">
        <f ca="1">MIN($V$30+AE400,0)</f>
        <v>-3.2246993894043881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2.2022370172397666E-3</v>
      </c>
      <c r="AQ404" s="1">
        <f ca="1">1-AP404-AR404</f>
        <v>0.59885548258132748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-0.44309752232069172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7.431625263318227E-2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-0.96270643332605343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1.8920565835438035</v>
      </c>
      <c r="E408" s="10"/>
      <c r="F408" s="10"/>
      <c r="G408" s="10"/>
      <c r="I408" t="s">
        <v>2</v>
      </c>
      <c r="J408" s="1">
        <f ca="1">1-K408</f>
        <v>0.93338846983837698</v>
      </c>
      <c r="K408" s="1">
        <f ca="1">_xlfn.NORM.S.DIST(-D408,0)</f>
        <v>6.6611530161622981E-2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2.4094703584976775</v>
      </c>
      <c r="T408" s="10"/>
      <c r="U408" s="10"/>
      <c r="V408" s="10"/>
      <c r="X408" t="s">
        <v>2</v>
      </c>
      <c r="Y408" s="1">
        <f ca="1">1-Z408</f>
        <v>0.97810971258234236</v>
      </c>
      <c r="Z408" s="1">
        <f ca="1">_xlfn.NORM.S.DIST(-S408,0)</f>
        <v>2.1890287417657583E-2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1.3724476725384416</v>
      </c>
      <c r="AI408" s="10"/>
      <c r="AJ408" s="10"/>
      <c r="AK408" s="10"/>
      <c r="AM408" t="s">
        <v>2</v>
      </c>
      <c r="AN408" s="1">
        <f ca="1">1-AO408</f>
        <v>0.84444327768283123</v>
      </c>
      <c r="AO408" s="1">
        <f ca="1">_xlfn.NORM.S.DIST(-AH408,0)</f>
        <v>0.15555672231716877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-1.1842388325550199</v>
      </c>
      <c r="D409" s="10"/>
      <c r="E409" s="10">
        <f ca="1">MAX($V$28+A407,0)</f>
        <v>0</v>
      </c>
      <c r="F409" s="10"/>
      <c r="G409" s="10"/>
      <c r="I409" t="s">
        <v>1</v>
      </c>
      <c r="J409" s="1">
        <f ca="1">_xlfn.NORM.S.DIST(C409,0)</f>
        <v>0.19786914720340429</v>
      </c>
      <c r="K409" s="1">
        <f ca="1">1-J409-L409</f>
        <v>0.40318857239516298</v>
      </c>
      <c r="L409" s="1">
        <f ca="1">_xlfn.NORM.S.DIST(-E409,0)</f>
        <v>0.3989422804014327</v>
      </c>
      <c r="M409" s="1">
        <v>0</v>
      </c>
      <c r="N409" s="1">
        <v>0</v>
      </c>
      <c r="Q409" t="s">
        <v>1</v>
      </c>
      <c r="R409" s="10">
        <f ca="1">MIN($T$28+P407,0)</f>
        <v>-0.66682505760114597</v>
      </c>
      <c r="S409" s="10"/>
      <c r="T409" s="10">
        <f ca="1">MAX($V$28+P407,0)</f>
        <v>0.45966366744001796</v>
      </c>
      <c r="U409" s="10"/>
      <c r="V409" s="10"/>
      <c r="X409" t="s">
        <v>1</v>
      </c>
      <c r="Y409" s="1">
        <f ca="1">_xlfn.NORM.S.DIST(R409,0)</f>
        <v>0.31941427151780116</v>
      </c>
      <c r="Z409" s="1">
        <f ca="1">1-Y409-AA409</f>
        <v>0.3216399284695618</v>
      </c>
      <c r="AA409" s="1">
        <f ca="1">_xlfn.NORM.S.DIST(-T409,0)</f>
        <v>0.35894580001263698</v>
      </c>
      <c r="AB409" s="1">
        <v>0</v>
      </c>
      <c r="AC409" s="1">
        <v>0</v>
      </c>
      <c r="AF409" t="s">
        <v>1</v>
      </c>
      <c r="AG409" s="10">
        <f ca="1">MIN($T$28+AE407,0)</f>
        <v>-1.7038477435603818</v>
      </c>
      <c r="AH409" s="10"/>
      <c r="AI409" s="10">
        <f ca="1">MAX($V$28+AE407,0)</f>
        <v>0</v>
      </c>
      <c r="AJ409" s="10"/>
      <c r="AK409" s="10"/>
      <c r="AM409" t="s">
        <v>1</v>
      </c>
      <c r="AN409" s="1">
        <f ca="1">_xlfn.NORM.S.DIST(AG409,0)</f>
        <v>9.3435202920983909E-2</v>
      </c>
      <c r="AO409" s="1">
        <f ca="1">1-AN409-AP409</f>
        <v>0.5076225166775834</v>
      </c>
      <c r="AP409" s="1">
        <f ca="1">_xlfn.NORM.S.DIST(-AI409,0)</f>
        <v>0.3989422804014327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-1.9195837351679379</v>
      </c>
      <c r="E410" s="10"/>
      <c r="F410" s="10">
        <f ca="1">MAX($CI$7+A407,0)</f>
        <v>0</v>
      </c>
      <c r="G410" s="10"/>
      <c r="I410" t="s">
        <v>0</v>
      </c>
      <c r="J410" s="1">
        <v>0</v>
      </c>
      <c r="K410" s="1">
        <f ca="1">_xlfn.NORM.S.DIST(D410,0)</f>
        <v>6.3207052658008481E-2</v>
      </c>
      <c r="L410" s="1">
        <f ca="1">1-K410-M410</f>
        <v>0.53785066694055872</v>
      </c>
      <c r="M410" s="1">
        <f ca="1">_xlfn.NORM.S.DIST(-F410,0)</f>
        <v>0.3989422804014327</v>
      </c>
      <c r="N410" s="1">
        <v>0</v>
      </c>
      <c r="Q410" t="s">
        <v>0</v>
      </c>
      <c r="R410" s="10"/>
      <c r="S410" s="10">
        <f ca="1">MIN($U$29+P407,0)</f>
        <v>-1.402169960214064</v>
      </c>
      <c r="T410" s="10"/>
      <c r="U410" s="10">
        <f ca="1">MAX($CI$7+P407,0)</f>
        <v>7.431625263318227E-2</v>
      </c>
      <c r="V410" s="10"/>
      <c r="X410" t="s">
        <v>0</v>
      </c>
      <c r="Y410" s="1">
        <v>0</v>
      </c>
      <c r="Z410" s="1">
        <f ca="1">_xlfn.NORM.S.DIST(S410,0)</f>
        <v>0.14927294071796848</v>
      </c>
      <c r="AA410" s="1">
        <f ca="1">1-Z410-AB410</f>
        <v>0.45288491942689546</v>
      </c>
      <c r="AB410" s="1">
        <f ca="1">_xlfn.NORM.S.DIST(-U410,0)</f>
        <v>0.39784213985513606</v>
      </c>
      <c r="AC410" s="1">
        <v>0</v>
      </c>
      <c r="AF410" t="s">
        <v>0</v>
      </c>
      <c r="AG410" s="10"/>
      <c r="AH410" s="10">
        <f ca="1">MIN($U$29+AE407,0)</f>
        <v>-2.4391926461732996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2.0368434278690253E-2</v>
      </c>
      <c r="AP410" s="1">
        <f ca="1">1-AO410-AQ410</f>
        <v>0.58068928531987707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-2.6971921964161285</v>
      </c>
      <c r="F411" s="10"/>
      <c r="G411" s="10">
        <f ca="1">MAX($X$30+A407,0)</f>
        <v>0</v>
      </c>
      <c r="I411" t="s">
        <v>42</v>
      </c>
      <c r="J411" s="1">
        <v>0</v>
      </c>
      <c r="K411" s="1">
        <v>0</v>
      </c>
      <c r="L411" s="1">
        <f ca="1">_xlfn.NORM.S.DIST(E411,0)</f>
        <v>1.0500195474124055E-2</v>
      </c>
      <c r="M411" s="1">
        <f ca="1">1-L411-N411</f>
        <v>0.59055752412444318</v>
      </c>
      <c r="N411" s="1">
        <f ca="1">_xlfn.NORM.S.DIST(-G411,0)</f>
        <v>0.3989422804014327</v>
      </c>
      <c r="Q411" t="s">
        <v>42</v>
      </c>
      <c r="R411" s="10"/>
      <c r="S411" s="10"/>
      <c r="T411" s="10">
        <f ca="1">MIN($V$30+P407,0)</f>
        <v>-2.1797784214622542</v>
      </c>
      <c r="U411" s="10"/>
      <c r="V411" s="10">
        <f ca="1">MAX($X$30+P407,0)</f>
        <v>8.9475801008817288E-2</v>
      </c>
      <c r="X411" t="s">
        <v>42</v>
      </c>
      <c r="Y411" s="1">
        <v>0</v>
      </c>
      <c r="Z411" s="1">
        <v>0</v>
      </c>
      <c r="AA411" s="1">
        <f ca="1">_xlfn.NORM.S.DIST(T411,0)</f>
        <v>3.7080816575242807E-2</v>
      </c>
      <c r="AB411" s="1">
        <f ca="1">1-AA411-AC411</f>
        <v>0.56557066080579088</v>
      </c>
      <c r="AC411" s="1">
        <f ca="1">_xlfn.NORM.S.DIST(-V411,0)</f>
        <v>0.3973485226189663</v>
      </c>
      <c r="AF411" t="s">
        <v>42</v>
      </c>
      <c r="AG411" s="10"/>
      <c r="AH411" s="10"/>
      <c r="AI411" s="10">
        <f ca="1">MIN($V$30+AE407,0)</f>
        <v>-3.2168011074214902</v>
      </c>
      <c r="AJ411" s="10"/>
      <c r="AK411" s="10">
        <f ca="1">MAX($X$30+AE407,0)</f>
        <v>0</v>
      </c>
      <c r="AM411" t="s">
        <v>42</v>
      </c>
      <c r="AN411" s="1">
        <v>0</v>
      </c>
      <c r="AO411" s="1">
        <v>0</v>
      </c>
      <c r="AP411" s="1">
        <f ca="1">_xlfn.NORM.S.DIST(AI411,0)</f>
        <v>2.2589770169098092E-3</v>
      </c>
      <c r="AQ411" s="1">
        <f ca="1">1-AP411-AR411</f>
        <v>0.59879874258165744</v>
      </c>
      <c r="AR411" s="1">
        <f ca="1">_xlfn.NORM.S.DIST(-AK411,0)</f>
        <v>0.3989422804014327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-0.38138979329494993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0.14356950654173306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-0.90856194504619681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1.9537643125695452</v>
      </c>
      <c r="E415" s="10"/>
      <c r="F415" s="10"/>
      <c r="G415" s="10"/>
      <c r="I415" t="s">
        <v>2</v>
      </c>
      <c r="J415" s="1">
        <f ca="1">1-K415</f>
        <v>0.94084156101067928</v>
      </c>
      <c r="K415" s="1">
        <f ca="1">_xlfn.NORM.S.DIST(-D415,0)</f>
        <v>5.9158438989320723E-2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2.4787236124062284</v>
      </c>
      <c r="T415" s="10"/>
      <c r="U415" s="10"/>
      <c r="V415" s="10"/>
      <c r="X415" t="s">
        <v>2</v>
      </c>
      <c r="Y415" s="1">
        <f ca="1">1-Z415</f>
        <v>0.98151829410243707</v>
      </c>
      <c r="Z415" s="1">
        <f ca="1">_xlfn.NORM.S.DIST(-S415,0)</f>
        <v>1.8481705897562931E-2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1.4265921608182983</v>
      </c>
      <c r="AI415" s="10"/>
      <c r="AJ415" s="10"/>
      <c r="AK415" s="10"/>
      <c r="AM415" t="s">
        <v>2</v>
      </c>
      <c r="AN415" s="1">
        <f ca="1">1-AO415</f>
        <v>0.85579525224174691</v>
      </c>
      <c r="AO415" s="1">
        <f ca="1">_xlfn.NORM.S.DIST(-AH415,0)</f>
        <v>0.14420474775825304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-1.1225311035292782</v>
      </c>
      <c r="D416" s="10"/>
      <c r="E416" s="10">
        <f ca="1">MAX($V$28+A414,0)</f>
        <v>3.9576215118857783E-3</v>
      </c>
      <c r="F416" s="10"/>
      <c r="G416" s="10"/>
      <c r="I416" t="s">
        <v>1</v>
      </c>
      <c r="J416" s="1">
        <f ca="1">_xlfn.NORM.S.DIST(C416,0)</f>
        <v>0.21246530545382422</v>
      </c>
      <c r="K416" s="1">
        <f ca="1">1-J416-L416</f>
        <v>0.38859553840270733</v>
      </c>
      <c r="L416" s="1">
        <f ca="1">_xlfn.NORM.S.DIST(-E416,0)</f>
        <v>0.39893915614346842</v>
      </c>
      <c r="M416" s="1">
        <v>0</v>
      </c>
      <c r="N416" s="1">
        <v>0</v>
      </c>
      <c r="Q416" t="s">
        <v>1</v>
      </c>
      <c r="R416" s="10">
        <f ca="1">MIN($T$28+P414,0)</f>
        <v>-0.59757180369259522</v>
      </c>
      <c r="S416" s="10"/>
      <c r="T416" s="10">
        <f ca="1">MAX($V$28+P414,0)</f>
        <v>0.52891692134856871</v>
      </c>
      <c r="U416" s="10"/>
      <c r="V416" s="10"/>
      <c r="X416" t="s">
        <v>1</v>
      </c>
      <c r="Y416" s="1">
        <f ca="1">_xlfn.NORM.S.DIST(R416,0)</f>
        <v>0.33370945376678901</v>
      </c>
      <c r="Z416" s="1">
        <f ca="1">1-Y416-AA416</f>
        <v>0.31942397296213443</v>
      </c>
      <c r="AA416" s="1">
        <f ca="1">_xlfn.NORM.S.DIST(-T416,0)</f>
        <v>0.34686657327107651</v>
      </c>
      <c r="AB416" s="1">
        <v>0</v>
      </c>
      <c r="AC416" s="1">
        <v>0</v>
      </c>
      <c r="AF416" t="s">
        <v>1</v>
      </c>
      <c r="AG416" s="10">
        <f ca="1">MIN($T$28+AE414,0)</f>
        <v>-1.6497032552805251</v>
      </c>
      <c r="AH416" s="10"/>
      <c r="AI416" s="10">
        <f ca="1">MAX($V$28+AE414,0)</f>
        <v>0</v>
      </c>
      <c r="AJ416" s="10"/>
      <c r="AK416" s="10"/>
      <c r="AM416" t="s">
        <v>1</v>
      </c>
      <c r="AN416" s="1">
        <f ca="1">_xlfn.NORM.S.DIST(AG416,0)</f>
        <v>0.10231500417047114</v>
      </c>
      <c r="AO416" s="1">
        <f ca="1">1-AN416-AP416</f>
        <v>0.49874271542809617</v>
      </c>
      <c r="AP416" s="1">
        <f ca="1">_xlfn.NORM.S.DIST(-AI416,0)</f>
        <v>0.3989422804014327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-1.8578760061421962</v>
      </c>
      <c r="E417" s="10"/>
      <c r="F417" s="10">
        <f ca="1">MAX($CI$7+A414,0)</f>
        <v>0</v>
      </c>
      <c r="G417" s="10"/>
      <c r="I417" t="s">
        <v>0</v>
      </c>
      <c r="J417" s="1">
        <v>0</v>
      </c>
      <c r="K417" s="1">
        <f ca="1">_xlfn.NORM.S.DIST(D417,0)</f>
        <v>7.1020255044860162E-2</v>
      </c>
      <c r="L417" s="1">
        <f ca="1">1-K417-M417</f>
        <v>0.53003746455370715</v>
      </c>
      <c r="M417" s="1">
        <f ca="1">_xlfn.NORM.S.DIST(-F417,0)</f>
        <v>0.3989422804014327</v>
      </c>
      <c r="N417" s="1">
        <v>0</v>
      </c>
      <c r="Q417" t="s">
        <v>0</v>
      </c>
      <c r="R417" s="10"/>
      <c r="S417" s="10">
        <f ca="1">MIN($U$29+P414,0)</f>
        <v>-1.3329167063055132</v>
      </c>
      <c r="T417" s="10"/>
      <c r="U417" s="10">
        <f ca="1">MAX($CI$7+P414,0)</f>
        <v>0.14356950654173306</v>
      </c>
      <c r="V417" s="10"/>
      <c r="X417" t="s">
        <v>0</v>
      </c>
      <c r="Y417" s="1">
        <v>0</v>
      </c>
      <c r="Z417" s="1">
        <f ca="1">_xlfn.NORM.S.DIST(S417,0)</f>
        <v>0.164101193783802</v>
      </c>
      <c r="AA417" s="1">
        <f ca="1">1-Z417-AB417</f>
        <v>0.44104695111590003</v>
      </c>
      <c r="AB417" s="1">
        <f ca="1">_xlfn.NORM.S.DIST(-U417,0)</f>
        <v>0.39485185510029802</v>
      </c>
      <c r="AC417" s="1">
        <v>0</v>
      </c>
      <c r="AF417" t="s">
        <v>0</v>
      </c>
      <c r="AG417" s="10"/>
      <c r="AH417" s="10">
        <f ca="1">MIN($U$29+AE414,0)</f>
        <v>-2.385048157893443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2.3210143154050473E-2</v>
      </c>
      <c r="AP417" s="1">
        <f ca="1">1-AO417-AQ417</f>
        <v>0.57784757644451679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-2.6354844673903868</v>
      </c>
      <c r="F418" s="10"/>
      <c r="G418" s="10">
        <f ca="1">MAX($X$30+A414,0)</f>
        <v>0</v>
      </c>
      <c r="I418" t="s">
        <v>42</v>
      </c>
      <c r="J418" s="1">
        <v>0</v>
      </c>
      <c r="K418" s="1">
        <v>0</v>
      </c>
      <c r="L418" s="1">
        <f ca="1">_xlfn.NORM.S.DIST(E418,0)</f>
        <v>1.2378084833313503E-2</v>
      </c>
      <c r="M418" s="1">
        <f ca="1">1-L418-N418</f>
        <v>0.58867963476525387</v>
      </c>
      <c r="N418" s="1">
        <f ca="1">_xlfn.NORM.S.DIST(-G418,0)</f>
        <v>0.3989422804014327</v>
      </c>
      <c r="Q418" t="s">
        <v>42</v>
      </c>
      <c r="R418" s="10"/>
      <c r="S418" s="10"/>
      <c r="T418" s="10">
        <f ca="1">MIN($V$30+P414,0)</f>
        <v>-2.1105251675537033</v>
      </c>
      <c r="U418" s="10"/>
      <c r="V418" s="10">
        <f ca="1">MAX($X$30+P414,0)</f>
        <v>0.15872905491736808</v>
      </c>
      <c r="X418" t="s">
        <v>42</v>
      </c>
      <c r="Y418" s="1">
        <v>0</v>
      </c>
      <c r="Z418" s="1">
        <v>0</v>
      </c>
      <c r="AA418" s="1">
        <f ca="1">_xlfn.NORM.S.DIST(T418,0)</f>
        <v>4.3019715230013231E-2</v>
      </c>
      <c r="AB418" s="1">
        <f ca="1">1-AA418-AC418</f>
        <v>0.56303213962077758</v>
      </c>
      <c r="AC418" s="1">
        <f ca="1">_xlfn.NORM.S.DIST(-V418,0)</f>
        <v>0.39394814514920923</v>
      </c>
      <c r="AF418" t="s">
        <v>42</v>
      </c>
      <c r="AG418" s="10"/>
      <c r="AH418" s="10"/>
      <c r="AI418" s="10">
        <f ca="1">MIN($V$30+AE414,0)</f>
        <v>-3.1626566191416332</v>
      </c>
      <c r="AJ418" s="10"/>
      <c r="AK418" s="10">
        <f ca="1">MAX($X$30+AE414,0)</f>
        <v>0</v>
      </c>
      <c r="AM418" t="s">
        <v>42</v>
      </c>
      <c r="AN418" s="1">
        <v>0</v>
      </c>
      <c r="AO418" s="1">
        <v>0</v>
      </c>
      <c r="AP418" s="1">
        <f ca="1">_xlfn.NORM.S.DIST(AI418,0)</f>
        <v>2.6848323874385208E-3</v>
      </c>
      <c r="AQ418" s="1">
        <f ca="1">1-AP418-AR418</f>
        <v>0.59837288721112869</v>
      </c>
      <c r="AR418" s="1">
        <f ca="1">_xlfn.NORM.S.DIST(-AK418,0)</f>
        <v>0.3989422804014327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-0.37890193331341099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0.15351404475299379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-0.9135484565283728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1.9562521725510842</v>
      </c>
      <c r="E422" s="10"/>
      <c r="F422" s="10"/>
      <c r="G422" s="10"/>
      <c r="I422" t="s">
        <v>2</v>
      </c>
      <c r="J422" s="1">
        <f ca="1">1-K422</f>
        <v>0.94112859643817404</v>
      </c>
      <c r="K422" s="1">
        <f ca="1">_xlfn.NORM.S.DIST(-D422,0)</f>
        <v>5.8871403561825936E-2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2.4886681506174888</v>
      </c>
      <c r="T422" s="10"/>
      <c r="U422" s="10"/>
      <c r="V422" s="10"/>
      <c r="X422" t="s">
        <v>2</v>
      </c>
      <c r="Y422" s="1">
        <f ca="1">1-Z422</f>
        <v>0.98196918634880359</v>
      </c>
      <c r="Z422" s="1">
        <f ca="1">_xlfn.NORM.S.DIST(-S422,0)</f>
        <v>1.8030813651196371E-2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1.4216056493361222</v>
      </c>
      <c r="AI422" s="10"/>
      <c r="AJ422" s="10"/>
      <c r="AK422" s="10"/>
      <c r="AM422" t="s">
        <v>2</v>
      </c>
      <c r="AN422" s="1">
        <f ca="1">1-AO422</f>
        <v>0.85476756853236913</v>
      </c>
      <c r="AO422" s="1">
        <f ca="1">_xlfn.NORM.S.DIST(-AH422,0)</f>
        <v>0.1452324314676309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-1.1200432435477392</v>
      </c>
      <c r="D423" s="10"/>
      <c r="E423" s="10">
        <f ca="1">MAX($V$28+A421,0)</f>
        <v>6.4454814934247207E-3</v>
      </c>
      <c r="F423" s="10"/>
      <c r="G423" s="10"/>
      <c r="I423" t="s">
        <v>1</v>
      </c>
      <c r="J423" s="1">
        <f ca="1">_xlfn.NORM.S.DIST(C423,0)</f>
        <v>0.21305882729668629</v>
      </c>
      <c r="K423" s="1">
        <f ca="1">1-J423-L423</f>
        <v>0.38800717909107607</v>
      </c>
      <c r="L423" s="1">
        <f ca="1">_xlfn.NORM.S.DIST(-E423,0)</f>
        <v>0.39893399361223769</v>
      </c>
      <c r="M423" s="1">
        <v>0</v>
      </c>
      <c r="N423" s="1">
        <v>0</v>
      </c>
      <c r="Q423" t="s">
        <v>1</v>
      </c>
      <c r="R423" s="10">
        <f ca="1">MIN($T$28+P421,0)</f>
        <v>-0.58762726548133448</v>
      </c>
      <c r="S423" s="10"/>
      <c r="T423" s="10">
        <f ca="1">MAX($V$28+P421,0)</f>
        <v>0.53886145955982956</v>
      </c>
      <c r="U423" s="10"/>
      <c r="V423" s="10"/>
      <c r="X423" t="s">
        <v>1</v>
      </c>
      <c r="Y423" s="1">
        <f ca="1">_xlfn.NORM.S.DIST(R423,0)</f>
        <v>0.33568185262336686</v>
      </c>
      <c r="Z423" s="1">
        <f ca="1">1-Y423-AA423</f>
        <v>0.3192883061920459</v>
      </c>
      <c r="AA423" s="1">
        <f ca="1">_xlfn.NORM.S.DIST(-T423,0)</f>
        <v>0.34502984118458718</v>
      </c>
      <c r="AB423" s="1">
        <v>0</v>
      </c>
      <c r="AC423" s="1">
        <v>0</v>
      </c>
      <c r="AF423" t="s">
        <v>1</v>
      </c>
      <c r="AG423" s="10">
        <f ca="1">MIN($T$28+AE421,0)</f>
        <v>-1.6546897667627012</v>
      </c>
      <c r="AH423" s="10"/>
      <c r="AI423" s="10">
        <f ca="1">MAX($V$28+AE421,0)</f>
        <v>0</v>
      </c>
      <c r="AJ423" s="10"/>
      <c r="AK423" s="10"/>
      <c r="AM423" t="s">
        <v>1</v>
      </c>
      <c r="AN423" s="1">
        <f ca="1">_xlfn.NORM.S.DIST(AG423,0)</f>
        <v>0.10147552472228023</v>
      </c>
      <c r="AO423" s="1">
        <f ca="1">1-AN423-AP423</f>
        <v>0.49958219487628702</v>
      </c>
      <c r="AP423" s="1">
        <f ca="1">_xlfn.NORM.S.DIST(-AI423,0)</f>
        <v>0.3989422804014327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-1.8553881461606572</v>
      </c>
      <c r="E424" s="10"/>
      <c r="F424" s="10">
        <f ca="1">MAX($CI$7+A421,0)</f>
        <v>0</v>
      </c>
      <c r="G424" s="10"/>
      <c r="I424" t="s">
        <v>0</v>
      </c>
      <c r="J424" s="1">
        <v>0</v>
      </c>
      <c r="K424" s="1">
        <f ca="1">_xlfn.NORM.S.DIST(D424,0)</f>
        <v>7.1349059284840144E-2</v>
      </c>
      <c r="L424" s="1">
        <f ca="1">1-K424-M424</f>
        <v>0.5297086603137271</v>
      </c>
      <c r="M424" s="1">
        <f ca="1">_xlfn.NORM.S.DIST(-F424,0)</f>
        <v>0.3989422804014327</v>
      </c>
      <c r="N424" s="1">
        <v>0</v>
      </c>
      <c r="Q424" t="s">
        <v>0</v>
      </c>
      <c r="R424" s="10"/>
      <c r="S424" s="10">
        <f ca="1">MIN($U$29+P421,0)</f>
        <v>-1.3229721680942523</v>
      </c>
      <c r="T424" s="10"/>
      <c r="U424" s="10">
        <f ca="1">MAX($CI$7+P421,0)</f>
        <v>0.15351404475299379</v>
      </c>
      <c r="V424" s="10"/>
      <c r="X424" t="s">
        <v>0</v>
      </c>
      <c r="Y424" s="1">
        <v>0</v>
      </c>
      <c r="Z424" s="1">
        <f ca="1">_xlfn.NORM.S.DIST(S424,0)</f>
        <v>0.1662826526223169</v>
      </c>
      <c r="AA424" s="1">
        <f ca="1">1-Z424-AB424</f>
        <v>0.43944832870657957</v>
      </c>
      <c r="AB424" s="1">
        <f ca="1">_xlfn.NORM.S.DIST(-U424,0)</f>
        <v>0.39426901867110353</v>
      </c>
      <c r="AC424" s="1">
        <v>0</v>
      </c>
      <c r="AF424" t="s">
        <v>0</v>
      </c>
      <c r="AG424" s="10"/>
      <c r="AH424" s="10">
        <f ca="1">MIN($U$29+AE421,0)</f>
        <v>-2.3900346693756189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2.2935453138601805E-2</v>
      </c>
      <c r="AP424" s="1">
        <f ca="1">1-AO424-AQ424</f>
        <v>0.57812226645996545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-2.6329966074088476</v>
      </c>
      <c r="F425" s="10"/>
      <c r="G425" s="10">
        <f ca="1">MAX($X$30+A421,0)</f>
        <v>0</v>
      </c>
      <c r="I425" t="s">
        <v>42</v>
      </c>
      <c r="J425" s="1">
        <v>0</v>
      </c>
      <c r="K425" s="1">
        <v>0</v>
      </c>
      <c r="L425" s="1">
        <f ca="1">_xlfn.NORM.S.DIST(E425,0)</f>
        <v>1.2459472518372657E-2</v>
      </c>
      <c r="M425" s="1">
        <f ca="1">1-L425-N425</f>
        <v>0.5885982470801947</v>
      </c>
      <c r="N425" s="1">
        <f ca="1">_xlfn.NORM.S.DIST(-G425,0)</f>
        <v>0.3989422804014327</v>
      </c>
      <c r="Q425" t="s">
        <v>42</v>
      </c>
      <c r="R425" s="10"/>
      <c r="S425" s="10"/>
      <c r="T425" s="10">
        <f ca="1">MIN($V$30+P421,0)</f>
        <v>-2.1005806293424429</v>
      </c>
      <c r="U425" s="10"/>
      <c r="V425" s="10">
        <f ca="1">MAX($X$30+P421,0)</f>
        <v>0.16867359312862881</v>
      </c>
      <c r="X425" t="s">
        <v>42</v>
      </c>
      <c r="Y425" s="1">
        <v>0</v>
      </c>
      <c r="Z425" s="1">
        <v>0</v>
      </c>
      <c r="AA425" s="1">
        <f ca="1">_xlfn.NORM.S.DIST(T425,0)</f>
        <v>4.3929991108807416E-2</v>
      </c>
      <c r="AB425" s="1">
        <f ca="1">1-AA425-AC425</f>
        <v>0.56276266361857008</v>
      </c>
      <c r="AC425" s="1">
        <f ca="1">_xlfn.NORM.S.DIST(-V425,0)</f>
        <v>0.39330734527262246</v>
      </c>
      <c r="AF425" t="s">
        <v>42</v>
      </c>
      <c r="AG425" s="10"/>
      <c r="AH425" s="10"/>
      <c r="AI425" s="10">
        <f ca="1">MIN($V$30+AE421,0)</f>
        <v>-3.1676431306238095</v>
      </c>
      <c r="AJ425" s="10"/>
      <c r="AK425" s="10">
        <f ca="1">MAX($X$30+AE421,0)</f>
        <v>0</v>
      </c>
      <c r="AM425" t="s">
        <v>42</v>
      </c>
      <c r="AN425" s="1">
        <v>0</v>
      </c>
      <c r="AO425" s="1">
        <v>0</v>
      </c>
      <c r="AP425" s="1">
        <f ca="1">_xlfn.NORM.S.DIST(AI425,0)</f>
        <v>2.642790177020746E-3</v>
      </c>
      <c r="AQ425" s="1">
        <f ca="1">1-AP425-AR425</f>
        <v>0.59841492942154662</v>
      </c>
      <c r="AR425" s="1">
        <f ca="1">_xlfn.NORM.S.DIST(-AK425,0)</f>
        <v>0.3989422804014327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-0.35877026077897062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0.18101724973792566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-0.90080598797737843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1.9763838450855244</v>
      </c>
      <c r="E429" s="10"/>
      <c r="F429" s="10"/>
      <c r="G429" s="10"/>
      <c r="I429" t="s">
        <v>2</v>
      </c>
      <c r="J429" s="1">
        <f ca="1">1-K429</f>
        <v>0.94341351395641859</v>
      </c>
      <c r="K429" s="1">
        <f ca="1">_xlfn.NORM.S.DIST(-D429,0)</f>
        <v>5.6586486043581352E-2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2.5161713556024208</v>
      </c>
      <c r="T429" s="10"/>
      <c r="U429" s="10"/>
      <c r="V429" s="10"/>
      <c r="X429" t="s">
        <v>2</v>
      </c>
      <c r="Y429" s="1">
        <f ca="1">1-Z429</f>
        <v>0.98316840793801574</v>
      </c>
      <c r="Z429" s="1">
        <f ca="1">_xlfn.NORM.S.DIST(-S429,0)</f>
        <v>1.6831592061984219E-2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1.4343481178871167</v>
      </c>
      <c r="AI429" s="10"/>
      <c r="AJ429" s="10"/>
      <c r="AK429" s="10"/>
      <c r="AM429" t="s">
        <v>2</v>
      </c>
      <c r="AN429" s="1">
        <f ca="1">1-AO429</f>
        <v>0.85738631314362823</v>
      </c>
      <c r="AO429" s="1">
        <f ca="1">_xlfn.NORM.S.DIST(-AH429,0)</f>
        <v>0.14261368685637177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-1.0999115710132989</v>
      </c>
      <c r="D430" s="10"/>
      <c r="E430" s="10">
        <f ca="1">MAX($V$28+A428,0)</f>
        <v>2.6577154027865091E-2</v>
      </c>
      <c r="F430" s="10"/>
      <c r="G430" s="10"/>
      <c r="I430" t="s">
        <v>1</v>
      </c>
      <c r="J430" s="1">
        <f ca="1">_xlfn.NORM.S.DIST(C430,0)</f>
        <v>0.21787336810336452</v>
      </c>
      <c r="K430" s="1">
        <f ca="1">1-J430-L430</f>
        <v>0.38332522208363323</v>
      </c>
      <c r="L430" s="1">
        <f ca="1">_xlfn.NORM.S.DIST(-E430,0)</f>
        <v>0.39880140981300222</v>
      </c>
      <c r="M430" s="1">
        <v>0</v>
      </c>
      <c r="N430" s="1">
        <v>0</v>
      </c>
      <c r="Q430" t="s">
        <v>1</v>
      </c>
      <c r="R430" s="10">
        <f ca="1">MIN($T$28+P428,0)</f>
        <v>-0.56012406049640262</v>
      </c>
      <c r="S430" s="10"/>
      <c r="T430" s="10">
        <f ca="1">MAX($V$28+P428,0)</f>
        <v>0.56636466454476131</v>
      </c>
      <c r="U430" s="10"/>
      <c r="V430" s="10"/>
      <c r="X430" t="s">
        <v>1</v>
      </c>
      <c r="Y430" s="1">
        <f ca="1">_xlfn.NORM.S.DIST(R430,0)</f>
        <v>0.34102209305553921</v>
      </c>
      <c r="Z430" s="1">
        <f ca="1">1-Y430-AA430</f>
        <v>0.31915239722910799</v>
      </c>
      <c r="AA430" s="1">
        <f ca="1">_xlfn.NORM.S.DIST(-T430,0)</f>
        <v>0.3398255097153528</v>
      </c>
      <c r="AB430" s="1">
        <v>0</v>
      </c>
      <c r="AC430" s="1">
        <v>0</v>
      </c>
      <c r="AF430" t="s">
        <v>1</v>
      </c>
      <c r="AG430" s="10">
        <f ca="1">MIN($T$28+AE428,0)</f>
        <v>-1.6419472982117067</v>
      </c>
      <c r="AH430" s="10"/>
      <c r="AI430" s="10">
        <f ca="1">MAX($V$28+AE428,0)</f>
        <v>0</v>
      </c>
      <c r="AJ430" s="10"/>
      <c r="AK430" s="10"/>
      <c r="AM430" t="s">
        <v>1</v>
      </c>
      <c r="AN430" s="1">
        <f ca="1">_xlfn.NORM.S.DIST(AG430,0)</f>
        <v>0.10362942149014262</v>
      </c>
      <c r="AO430" s="1">
        <f ca="1">1-AN430-AP430</f>
        <v>0.49742829810842465</v>
      </c>
      <c r="AP430" s="1">
        <f ca="1">_xlfn.NORM.S.DIST(-AI430,0)</f>
        <v>0.3989422804014327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-1.8352564736262169</v>
      </c>
      <c r="E431" s="10"/>
      <c r="F431" s="10">
        <f ca="1">MAX($CI$7+A428,0)</f>
        <v>0</v>
      </c>
      <c r="G431" s="10"/>
      <c r="I431" t="s">
        <v>0</v>
      </c>
      <c r="J431" s="1">
        <v>0</v>
      </c>
      <c r="K431" s="1">
        <f ca="1">_xlfn.NORM.S.DIST(D431,0)</f>
        <v>7.4049484841139393E-2</v>
      </c>
      <c r="L431" s="1">
        <f ca="1">1-K431-M431</f>
        <v>0.52700823475742786</v>
      </c>
      <c r="M431" s="1">
        <f ca="1">_xlfn.NORM.S.DIST(-F431,0)</f>
        <v>0.3989422804014327</v>
      </c>
      <c r="N431" s="1">
        <v>0</v>
      </c>
      <c r="Q431" t="s">
        <v>0</v>
      </c>
      <c r="R431" s="10"/>
      <c r="S431" s="10">
        <f ca="1">MIN($U$29+P428,0)</f>
        <v>-1.2954689631093206</v>
      </c>
      <c r="T431" s="10"/>
      <c r="U431" s="10">
        <f ca="1">MAX($CI$7+P428,0)</f>
        <v>0.18101724973792566</v>
      </c>
      <c r="V431" s="10"/>
      <c r="X431" t="s">
        <v>0</v>
      </c>
      <c r="Y431" s="1">
        <v>0</v>
      </c>
      <c r="Z431" s="1">
        <f ca="1">_xlfn.NORM.S.DIST(S431,0)</f>
        <v>0.17237922194194799</v>
      </c>
      <c r="AA431" s="1">
        <f ca="1">1-Z431-AB431</f>
        <v>0.43516136587440923</v>
      </c>
      <c r="AB431" s="1">
        <f ca="1">_xlfn.NORM.S.DIST(-U431,0)</f>
        <v>0.39245941218364278</v>
      </c>
      <c r="AC431" s="1">
        <v>0</v>
      </c>
      <c r="AF431" t="s">
        <v>0</v>
      </c>
      <c r="AG431" s="10"/>
      <c r="AH431" s="10">
        <f ca="1">MIN($U$29+AE428,0)</f>
        <v>-2.3772922008246247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2.3642776661877744E-2</v>
      </c>
      <c r="AP431" s="1">
        <f ca="1">1-AO431-AQ431</f>
        <v>0.57741494293668949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-2.6128649348744073</v>
      </c>
      <c r="F432" s="10"/>
      <c r="G432" s="10">
        <f ca="1">MAX($X$30+A428,0)</f>
        <v>0</v>
      </c>
      <c r="I432" t="s">
        <v>42</v>
      </c>
      <c r="J432" s="1">
        <v>0</v>
      </c>
      <c r="K432" s="1">
        <v>0</v>
      </c>
      <c r="L432" s="1">
        <f ca="1">_xlfn.NORM.S.DIST(E432,0)</f>
        <v>1.3135062242864804E-2</v>
      </c>
      <c r="M432" s="1">
        <f ca="1">1-L432-N432</f>
        <v>0.58792265735570259</v>
      </c>
      <c r="N432" s="1">
        <f ca="1">_xlfn.NORM.S.DIST(-G432,0)</f>
        <v>0.3989422804014327</v>
      </c>
      <c r="Q432" t="s">
        <v>42</v>
      </c>
      <c r="R432" s="10"/>
      <c r="S432" s="10"/>
      <c r="T432" s="10">
        <f ca="1">MIN($V$30+P428,0)</f>
        <v>-2.073077424357511</v>
      </c>
      <c r="U432" s="10"/>
      <c r="V432" s="10">
        <f ca="1">MAX($X$30+P428,0)</f>
        <v>0.19617679811356067</v>
      </c>
      <c r="X432" t="s">
        <v>42</v>
      </c>
      <c r="Y432" s="1">
        <v>0</v>
      </c>
      <c r="Z432" s="1">
        <v>0</v>
      </c>
      <c r="AA432" s="1">
        <f ca="1">_xlfn.NORM.S.DIST(T432,0)</f>
        <v>4.6525090238059015E-2</v>
      </c>
      <c r="AB432" s="1">
        <f ca="1">1-AA432-AC432</f>
        <v>0.56213595449415044</v>
      </c>
      <c r="AC432" s="1">
        <f ca="1">_xlfn.NORM.S.DIST(-V432,0)</f>
        <v>0.39133895526779056</v>
      </c>
      <c r="AF432" t="s">
        <v>42</v>
      </c>
      <c r="AG432" s="10"/>
      <c r="AH432" s="10"/>
      <c r="AI432" s="10">
        <f ca="1">MIN($V$30+AE428,0)</f>
        <v>-3.1549006620728148</v>
      </c>
      <c r="AJ432" s="10"/>
      <c r="AK432" s="10">
        <f ca="1">MAX($X$30+AE428,0)</f>
        <v>0</v>
      </c>
      <c r="AM432" t="s">
        <v>42</v>
      </c>
      <c r="AN432" s="1">
        <v>0</v>
      </c>
      <c r="AO432" s="1">
        <v>0</v>
      </c>
      <c r="AP432" s="1">
        <f ca="1">_xlfn.NORM.S.DIST(AI432,0)</f>
        <v>2.7514214031109396E-3</v>
      </c>
      <c r="AQ432" s="1">
        <f ca="1">1-AP432-AR432</f>
        <v>0.59830629819545633</v>
      </c>
      <c r="AR432" s="1">
        <f ca="1">_xlfn.NORM.S.DIST(-AK432,0)</f>
        <v>0.3989422804014327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-0.37115808454009158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0.17591927332977991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-0.92050130982184108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1.9639960213244034</v>
      </c>
      <c r="E436" s="10"/>
      <c r="F436" s="10"/>
      <c r="G436" s="10"/>
      <c r="I436" t="s">
        <v>2</v>
      </c>
      <c r="J436" s="1">
        <f ca="1">1-K436</f>
        <v>0.94201545207946413</v>
      </c>
      <c r="K436" s="1">
        <f ca="1">_xlfn.NORM.S.DIST(-D436,0)</f>
        <v>5.7984547920535895E-2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2.5110733791942752</v>
      </c>
      <c r="T436" s="10"/>
      <c r="U436" s="10"/>
      <c r="V436" s="10"/>
      <c r="X436" t="s">
        <v>2</v>
      </c>
      <c r="Y436" s="1">
        <f ca="1">1-Z436</f>
        <v>0.98295133352725728</v>
      </c>
      <c r="Z436" s="1">
        <f ca="1">_xlfn.NORM.S.DIST(-S436,0)</f>
        <v>1.7048666472742703E-2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1.414652796042654</v>
      </c>
      <c r="AI436" s="10"/>
      <c r="AJ436" s="10"/>
      <c r="AK436" s="10"/>
      <c r="AM436" t="s">
        <v>2</v>
      </c>
      <c r="AN436" s="1">
        <f ca="1">1-AO436</f>
        <v>0.853328487260824</v>
      </c>
      <c r="AO436" s="1">
        <f ca="1">_xlfn.NORM.S.DIST(-AH436,0)</f>
        <v>0.146671512739176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-1.11229939477442</v>
      </c>
      <c r="D437" s="10"/>
      <c r="E437" s="10">
        <f ca="1">MAX($V$28+A435,0)</f>
        <v>1.4189330266744127E-2</v>
      </c>
      <c r="F437" s="10"/>
      <c r="G437" s="10"/>
      <c r="I437" t="s">
        <v>1</v>
      </c>
      <c r="J437" s="1">
        <f ca="1">_xlfn.NORM.S.DIST(C437,0)</f>
        <v>0.21490837488521705</v>
      </c>
      <c r="K437" s="1">
        <f ca="1">1-J437-L437</f>
        <v>0.38618950363153526</v>
      </c>
      <c r="L437" s="1">
        <f ca="1">_xlfn.NORM.S.DIST(-E437,0)</f>
        <v>0.39890212148324766</v>
      </c>
      <c r="M437" s="1">
        <v>0</v>
      </c>
      <c r="N437" s="1">
        <v>0</v>
      </c>
      <c r="Q437" t="s">
        <v>1</v>
      </c>
      <c r="R437" s="10">
        <f ca="1">MIN($T$28+P435,0)</f>
        <v>-0.56522203690454842</v>
      </c>
      <c r="S437" s="10"/>
      <c r="T437" s="10">
        <f ca="1">MAX($V$28+P435,0)</f>
        <v>0.56126668813661562</v>
      </c>
      <c r="U437" s="10"/>
      <c r="V437" s="10"/>
      <c r="X437" t="s">
        <v>1</v>
      </c>
      <c r="Y437" s="1">
        <f ca="1">_xlfn.NORM.S.DIST(R437,0)</f>
        <v>0.34004527492060926</v>
      </c>
      <c r="Z437" s="1">
        <f ca="1">1-Y437-AA437</f>
        <v>0.31915104332336058</v>
      </c>
      <c r="AA437" s="1">
        <f ca="1">_xlfn.NORM.S.DIST(-T437,0)</f>
        <v>0.3408036817560301</v>
      </c>
      <c r="AB437" s="1">
        <v>0</v>
      </c>
      <c r="AC437" s="1">
        <v>0</v>
      </c>
      <c r="AF437" t="s">
        <v>1</v>
      </c>
      <c r="AG437" s="10">
        <f ca="1">MIN($T$28+AE435,0)</f>
        <v>-1.6616426200561694</v>
      </c>
      <c r="AH437" s="10"/>
      <c r="AI437" s="10">
        <f ca="1">MAX($V$28+AE435,0)</f>
        <v>0</v>
      </c>
      <c r="AJ437" s="10"/>
      <c r="AK437" s="10"/>
      <c r="AM437" t="s">
        <v>1</v>
      </c>
      <c r="AN437" s="1">
        <f ca="1">_xlfn.NORM.S.DIST(AG437,0)</f>
        <v>0.1003123328854892</v>
      </c>
      <c r="AO437" s="1">
        <f ca="1">1-AN437-AP437</f>
        <v>0.500745386713078</v>
      </c>
      <c r="AP437" s="1">
        <f ca="1">_xlfn.NORM.S.DIST(-AI437,0)</f>
        <v>0.3989422804014327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-1.8476442973873377</v>
      </c>
      <c r="E438" s="10"/>
      <c r="F438" s="10">
        <f ca="1">MAX($CI$7+A435,0)</f>
        <v>0</v>
      </c>
      <c r="G438" s="10"/>
      <c r="I438" t="s">
        <v>0</v>
      </c>
      <c r="J438" s="1">
        <v>0</v>
      </c>
      <c r="K438" s="1">
        <f ca="1">_xlfn.NORM.S.DIST(D438,0)</f>
        <v>7.2379421165549879E-2</v>
      </c>
      <c r="L438" s="1">
        <f ca="1">1-K438-M438</f>
        <v>0.52867829843301739</v>
      </c>
      <c r="M438" s="1">
        <f ca="1">_xlfn.NORM.S.DIST(-F438,0)</f>
        <v>0.3989422804014327</v>
      </c>
      <c r="N438" s="1">
        <v>0</v>
      </c>
      <c r="Q438" t="s">
        <v>0</v>
      </c>
      <c r="R438" s="10"/>
      <c r="S438" s="10">
        <f ca="1">MIN($U$29+P435,0)</f>
        <v>-1.3005669395174664</v>
      </c>
      <c r="T438" s="10"/>
      <c r="U438" s="10">
        <f ca="1">MAX($CI$7+P435,0)</f>
        <v>0.17591927332977991</v>
      </c>
      <c r="V438" s="10"/>
      <c r="X438" t="s">
        <v>0</v>
      </c>
      <c r="Y438" s="1">
        <v>0</v>
      </c>
      <c r="Z438" s="1">
        <f ca="1">_xlfn.NORM.S.DIST(S438,0)</f>
        <v>0.17124230874478855</v>
      </c>
      <c r="AA438" s="1">
        <f ca="1">1-Z438-AB438</f>
        <v>0.4359410464217901</v>
      </c>
      <c r="AB438" s="1">
        <f ca="1">_xlfn.NORM.S.DIST(-U438,0)</f>
        <v>0.39281664483342138</v>
      </c>
      <c r="AC438" s="1">
        <v>0</v>
      </c>
      <c r="AF438" t="s">
        <v>0</v>
      </c>
      <c r="AG438" s="10"/>
      <c r="AH438" s="10">
        <f ca="1">MIN($U$29+AE435,0)</f>
        <v>-2.3969875226690873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2.2556925895816163E-2</v>
      </c>
      <c r="AP438" s="1">
        <f ca="1">1-AO438-AQ438</f>
        <v>0.57850079370275109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-2.6252527586355283</v>
      </c>
      <c r="F439" s="10"/>
      <c r="G439" s="10">
        <f ca="1">MAX($X$30+A435,0)</f>
        <v>0</v>
      </c>
      <c r="I439" t="s">
        <v>42</v>
      </c>
      <c r="J439" s="1">
        <v>0</v>
      </c>
      <c r="K439" s="1">
        <v>0</v>
      </c>
      <c r="L439" s="1">
        <f ca="1">_xlfn.NORM.S.DIST(E439,0)</f>
        <v>1.2715741605458467E-2</v>
      </c>
      <c r="M439" s="1">
        <f ca="1">1-L439-N439</f>
        <v>0.58834197799310872</v>
      </c>
      <c r="N439" s="1">
        <f ca="1">_xlfn.NORM.S.DIST(-G439,0)</f>
        <v>0.3989422804014327</v>
      </c>
      <c r="Q439" t="s">
        <v>42</v>
      </c>
      <c r="R439" s="10"/>
      <c r="S439" s="10"/>
      <c r="T439" s="10">
        <f ca="1">MIN($V$30+P435,0)</f>
        <v>-2.0781754007656565</v>
      </c>
      <c r="U439" s="10"/>
      <c r="V439" s="10">
        <f ca="1">MAX($X$30+P435,0)</f>
        <v>0.19107882170541493</v>
      </c>
      <c r="X439" t="s">
        <v>42</v>
      </c>
      <c r="Y439" s="1">
        <v>0</v>
      </c>
      <c r="Z439" s="1">
        <v>0</v>
      </c>
      <c r="AA439" s="1">
        <f ca="1">_xlfn.NORM.S.DIST(T439,0)</f>
        <v>4.6035380750794504E-2</v>
      </c>
      <c r="AB439" s="1">
        <f ca="1">1-AA439-AC439</f>
        <v>0.56223917866220741</v>
      </c>
      <c r="AC439" s="1">
        <f ca="1">_xlfn.NORM.S.DIST(-V439,0)</f>
        <v>0.39172544058699804</v>
      </c>
      <c r="AF439" t="s">
        <v>42</v>
      </c>
      <c r="AG439" s="10"/>
      <c r="AH439" s="10"/>
      <c r="AI439" s="10">
        <f ca="1">MIN($V$30+AE435,0)</f>
        <v>-3.1745959839172775</v>
      </c>
      <c r="AJ439" s="10"/>
      <c r="AK439" s="10">
        <f ca="1">MAX($X$30+AE435,0)</f>
        <v>0</v>
      </c>
      <c r="AM439" t="s">
        <v>42</v>
      </c>
      <c r="AN439" s="1">
        <v>0</v>
      </c>
      <c r="AO439" s="1">
        <v>0</v>
      </c>
      <c r="AP439" s="1">
        <f ca="1">_xlfn.NORM.S.DIST(AI439,0)</f>
        <v>2.5851587426545166E-3</v>
      </c>
      <c r="AQ439" s="1">
        <f ca="1">1-AP439-AR439</f>
        <v>0.59847256085591272</v>
      </c>
      <c r="AR439" s="1">
        <f ca="1">_xlfn.NORM.S.DIST(-AK439,0)</f>
        <v>0.3989422804014327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-0.34198033531208294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0.21230842647079823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-0.89855259530470755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1.9931737705524122</v>
      </c>
      <c r="E443" s="10"/>
      <c r="F443" s="10"/>
      <c r="G443" s="10"/>
      <c r="I443" t="s">
        <v>2</v>
      </c>
      <c r="J443" s="1">
        <f ca="1">1-K443</f>
        <v>0.94526814457707764</v>
      </c>
      <c r="K443" s="1">
        <f ca="1">_xlfn.NORM.S.DIST(-D443,0)</f>
        <v>5.4731855422922381E-2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2.5474625323352935</v>
      </c>
      <c r="T443" s="10"/>
      <c r="U443" s="10"/>
      <c r="V443" s="10"/>
      <c r="X443" t="s">
        <v>2</v>
      </c>
      <c r="Y443" s="1">
        <f ca="1">1-Z443</f>
        <v>0.98445041315293969</v>
      </c>
      <c r="Z443" s="1">
        <f ca="1">_xlfn.NORM.S.DIST(-S443,0)</f>
        <v>1.5549586847060294E-2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1.4366015105597876</v>
      </c>
      <c r="AI443" s="10"/>
      <c r="AJ443" s="10"/>
      <c r="AK443" s="10"/>
      <c r="AM443" t="s">
        <v>2</v>
      </c>
      <c r="AN443" s="1">
        <f ca="1">1-AO443</f>
        <v>0.85784687869159493</v>
      </c>
      <c r="AO443" s="1">
        <f ca="1">_xlfn.NORM.S.DIST(-AH443,0)</f>
        <v>0.1421531213084051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-1.0831216455464112</v>
      </c>
      <c r="D444" s="10"/>
      <c r="E444" s="10">
        <f ca="1">MAX($V$28+A442,0)</f>
        <v>4.3367079494752769E-2</v>
      </c>
      <c r="F444" s="10"/>
      <c r="G444" s="10"/>
      <c r="I444" t="s">
        <v>1</v>
      </c>
      <c r="J444" s="1">
        <f ca="1">_xlfn.NORM.S.DIST(C444,0)</f>
        <v>0.22190303257565067</v>
      </c>
      <c r="K444" s="1">
        <f ca="1">1-J444-L444</f>
        <v>0.37952965678180423</v>
      </c>
      <c r="L444" s="1">
        <f ca="1">_xlfn.NORM.S.DIST(-E444,0)</f>
        <v>0.39856731064254508</v>
      </c>
      <c r="M444" s="1">
        <v>0</v>
      </c>
      <c r="N444" s="1">
        <v>0</v>
      </c>
      <c r="Q444" t="s">
        <v>1</v>
      </c>
      <c r="R444" s="10">
        <f ca="1">MIN($T$28+P442,0)</f>
        <v>-0.5288328837635301</v>
      </c>
      <c r="S444" s="10"/>
      <c r="T444" s="10">
        <f ca="1">MAX($V$28+P442,0)</f>
        <v>0.59765584127763394</v>
      </c>
      <c r="U444" s="10"/>
      <c r="V444" s="10"/>
      <c r="X444" t="s">
        <v>1</v>
      </c>
      <c r="Y444" s="1">
        <f ca="1">_xlfn.NORM.S.DIST(R444,0)</f>
        <v>0.34688199022673044</v>
      </c>
      <c r="Z444" s="1">
        <f ca="1">1-Y444-AA444</f>
        <v>0.31942531514930939</v>
      </c>
      <c r="AA444" s="1">
        <f ca="1">_xlfn.NORM.S.DIST(-T444,0)</f>
        <v>0.33369269462396023</v>
      </c>
      <c r="AB444" s="1">
        <v>0</v>
      </c>
      <c r="AC444" s="1">
        <v>0</v>
      </c>
      <c r="AF444" t="s">
        <v>1</v>
      </c>
      <c r="AG444" s="10">
        <f ca="1">MIN($T$28+AE442,0)</f>
        <v>-1.6396939055390358</v>
      </c>
      <c r="AH444" s="10"/>
      <c r="AI444" s="10">
        <f ca="1">MAX($V$28+AE442,0)</f>
        <v>0</v>
      </c>
      <c r="AJ444" s="10"/>
      <c r="AK444" s="10"/>
      <c r="AM444" t="s">
        <v>1</v>
      </c>
      <c r="AN444" s="1">
        <f ca="1">_xlfn.NORM.S.DIST(AG444,0)</f>
        <v>0.10401329149861048</v>
      </c>
      <c r="AO444" s="1">
        <f ca="1">1-AN444-AP444</f>
        <v>0.4970444280999568</v>
      </c>
      <c r="AP444" s="1">
        <f ca="1">_xlfn.NORM.S.DIST(-AI444,0)</f>
        <v>0.3989422804014327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-1.8184665481593292</v>
      </c>
      <c r="E445" s="10"/>
      <c r="F445" s="10">
        <f ca="1">MAX($CI$7+A442,0)</f>
        <v>0</v>
      </c>
      <c r="G445" s="10"/>
      <c r="I445" t="s">
        <v>0</v>
      </c>
      <c r="J445" s="1">
        <v>0</v>
      </c>
      <c r="K445" s="1">
        <f ca="1">_xlfn.NORM.S.DIST(D445,0)</f>
        <v>7.63559876571724E-2</v>
      </c>
      <c r="L445" s="1">
        <f ca="1">1-K445-M445</f>
        <v>0.52470173194139491</v>
      </c>
      <c r="M445" s="1">
        <f ca="1">_xlfn.NORM.S.DIST(-F445,0)</f>
        <v>0.3989422804014327</v>
      </c>
      <c r="N445" s="1">
        <v>0</v>
      </c>
      <c r="Q445" t="s">
        <v>0</v>
      </c>
      <c r="R445" s="10"/>
      <c r="S445" s="10">
        <f ca="1">MIN($U$29+P442,0)</f>
        <v>-1.2641777863764481</v>
      </c>
      <c r="T445" s="10"/>
      <c r="U445" s="10">
        <f ca="1">MAX($CI$7+P442,0)</f>
        <v>0.21230842647079823</v>
      </c>
      <c r="V445" s="10"/>
      <c r="X445" t="s">
        <v>0</v>
      </c>
      <c r="Y445" s="1">
        <v>0</v>
      </c>
      <c r="Z445" s="1">
        <f ca="1">_xlfn.NORM.S.DIST(S445,0)</f>
        <v>0.17942261629684472</v>
      </c>
      <c r="AA445" s="1">
        <f ca="1">1-Z445-AB445</f>
        <v>0.4305256769311559</v>
      </c>
      <c r="AB445" s="1">
        <f ca="1">_xlfn.NORM.S.DIST(-U445,0)</f>
        <v>0.39005170677199935</v>
      </c>
      <c r="AC445" s="1">
        <v>0</v>
      </c>
      <c r="AF445" t="s">
        <v>0</v>
      </c>
      <c r="AG445" s="10"/>
      <c r="AH445" s="10">
        <f ca="1">MIN($U$29+AE442,0)</f>
        <v>-2.3750388081519538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2.3769709872078031E-2</v>
      </c>
      <c r="AP445" s="1">
        <f ca="1">1-AO445-AQ445</f>
        <v>0.57728800972648919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-2.5960750094075196</v>
      </c>
      <c r="F446" s="10"/>
      <c r="G446" s="10">
        <f ca="1">MAX($X$30+A442,0)</f>
        <v>0</v>
      </c>
      <c r="I446" t="s">
        <v>42</v>
      </c>
      <c r="J446" s="1">
        <v>0</v>
      </c>
      <c r="K446" s="1">
        <v>0</v>
      </c>
      <c r="L446" s="1">
        <f ca="1">_xlfn.NORM.S.DIST(E446,0)</f>
        <v>1.3722187090778295E-2</v>
      </c>
      <c r="M446" s="1">
        <f ca="1">1-L446-N446</f>
        <v>0.58733553250778892</v>
      </c>
      <c r="N446" s="1">
        <f ca="1">_xlfn.NORM.S.DIST(-G446,0)</f>
        <v>0.3989422804014327</v>
      </c>
      <c r="Q446" t="s">
        <v>42</v>
      </c>
      <c r="R446" s="10"/>
      <c r="S446" s="10"/>
      <c r="T446" s="10">
        <f ca="1">MIN($V$30+P442,0)</f>
        <v>-2.0417862476246382</v>
      </c>
      <c r="U446" s="10"/>
      <c r="V446" s="10">
        <f ca="1">MAX($X$30+P442,0)</f>
        <v>0.22746797484643325</v>
      </c>
      <c r="X446" t="s">
        <v>42</v>
      </c>
      <c r="Y446" s="1">
        <v>0</v>
      </c>
      <c r="Z446" s="1">
        <v>0</v>
      </c>
      <c r="AA446" s="1">
        <f ca="1">_xlfn.NORM.S.DIST(T446,0)</f>
        <v>4.9618870017562232E-2</v>
      </c>
      <c r="AB446" s="1">
        <f ca="1">1-AA446-AC446</f>
        <v>0.56162745919570001</v>
      </c>
      <c r="AC446" s="1">
        <f ca="1">_xlfn.NORM.S.DIST(-V446,0)</f>
        <v>0.38875367078673773</v>
      </c>
      <c r="AF446" t="s">
        <v>42</v>
      </c>
      <c r="AG446" s="10"/>
      <c r="AH446" s="10"/>
      <c r="AI446" s="10">
        <f ca="1">MIN($V$30+AE442,0)</f>
        <v>-3.1526472694001439</v>
      </c>
      <c r="AJ446" s="10"/>
      <c r="AK446" s="10">
        <f ca="1">MAX($X$30+AE442,0)</f>
        <v>0</v>
      </c>
      <c r="AM446" t="s">
        <v>42</v>
      </c>
      <c r="AN446" s="1">
        <v>0</v>
      </c>
      <c r="AO446" s="1">
        <v>0</v>
      </c>
      <c r="AP446" s="1">
        <f ca="1">_xlfn.NORM.S.DIST(AI446,0)</f>
        <v>2.7710445504692226E-3</v>
      </c>
      <c r="AQ446" s="1">
        <f ca="1">1-AP446-AR446</f>
        <v>0.59828667504809818</v>
      </c>
      <c r="AR446" s="1">
        <f ca="1">_xlfn.NORM.S.DIST(-AK446,0)</f>
        <v>0.3989422804014327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-0.34893109839617037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0.21249366532517183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-0.91265697203550755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1.9862230074683247</v>
      </c>
      <c r="E450" s="10"/>
      <c r="F450" s="10"/>
      <c r="G450" s="10"/>
      <c r="I450" t="s">
        <v>2</v>
      </c>
      <c r="J450" s="1">
        <f ca="1">1-K450</f>
        <v>0.94450594887451811</v>
      </c>
      <c r="K450" s="1">
        <f ca="1">_xlfn.NORM.S.DIST(-D450,0)</f>
        <v>5.549405112548194E-2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2.5476477711896668</v>
      </c>
      <c r="T450" s="10"/>
      <c r="U450" s="10"/>
      <c r="V450" s="10"/>
      <c r="X450" t="s">
        <v>2</v>
      </c>
      <c r="Y450" s="1">
        <f ca="1">1-Z450</f>
        <v>0.98445774936820662</v>
      </c>
      <c r="Z450" s="1">
        <f ca="1">_xlfn.NORM.S.DIST(-S450,0)</f>
        <v>1.5542250631793354E-2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1.4224971338289876</v>
      </c>
      <c r="AI450" s="10"/>
      <c r="AJ450" s="10"/>
      <c r="AK450" s="10"/>
      <c r="AM450" t="s">
        <v>2</v>
      </c>
      <c r="AN450" s="1">
        <f ca="1">1-AO450</f>
        <v>0.85495156836869379</v>
      </c>
      <c r="AO450" s="1">
        <f ca="1">_xlfn.NORM.S.DIST(-AH450,0)</f>
        <v>0.14504843163130618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-1.0900724086304987</v>
      </c>
      <c r="D451" s="10"/>
      <c r="E451" s="10">
        <f ca="1">MAX($V$28+A449,0)</f>
        <v>3.6416316410665339E-2</v>
      </c>
      <c r="F451" s="10"/>
      <c r="G451" s="10"/>
      <c r="I451" t="s">
        <v>1</v>
      </c>
      <c r="J451" s="1">
        <f ca="1">_xlfn.NORM.S.DIST(C451,0)</f>
        <v>0.22023338341021143</v>
      </c>
      <c r="K451" s="1">
        <f ca="1">1-J451-L451</f>
        <v>0.38108877678058556</v>
      </c>
      <c r="L451" s="1">
        <f ca="1">_xlfn.NORM.S.DIST(-E451,0)</f>
        <v>0.39867783980920296</v>
      </c>
      <c r="M451" s="1">
        <v>0</v>
      </c>
      <c r="N451" s="1">
        <v>0</v>
      </c>
      <c r="Q451" t="s">
        <v>1</v>
      </c>
      <c r="R451" s="10">
        <f ca="1">MIN($T$28+P449,0)</f>
        <v>-0.52864764490915639</v>
      </c>
      <c r="S451" s="10"/>
      <c r="T451" s="10">
        <f ca="1">MAX($V$28+P449,0)</f>
        <v>0.59784108013200754</v>
      </c>
      <c r="U451" s="10"/>
      <c r="V451" s="10"/>
      <c r="X451" t="s">
        <v>1</v>
      </c>
      <c r="Y451" s="1">
        <f ca="1">_xlfn.NORM.S.DIST(R451,0)</f>
        <v>0.34691596663689045</v>
      </c>
      <c r="Z451" s="1">
        <f ca="1">1-Y451-AA451</f>
        <v>0.31942828523105127</v>
      </c>
      <c r="AA451" s="1">
        <f ca="1">_xlfn.NORM.S.DIST(-T451,0)</f>
        <v>0.33365574813205834</v>
      </c>
      <c r="AB451" s="1">
        <v>0</v>
      </c>
      <c r="AC451" s="1">
        <v>0</v>
      </c>
      <c r="AF451" t="s">
        <v>1</v>
      </c>
      <c r="AG451" s="10">
        <f ca="1">MIN($T$28+AE449,0)</f>
        <v>-1.6537982822698358</v>
      </c>
      <c r="AH451" s="10"/>
      <c r="AI451" s="10">
        <f ca="1">MAX($V$28+AE449,0)</f>
        <v>0</v>
      </c>
      <c r="AJ451" s="10"/>
      <c r="AK451" s="10"/>
      <c r="AM451" t="s">
        <v>1</v>
      </c>
      <c r="AN451" s="1">
        <f ca="1">_xlfn.NORM.S.DIST(AG451,0)</f>
        <v>0.10162528441728549</v>
      </c>
      <c r="AO451" s="1">
        <f ca="1">1-AN451-AP451</f>
        <v>0.49943243518128183</v>
      </c>
      <c r="AP451" s="1">
        <f ca="1">_xlfn.NORM.S.DIST(-AI451,0)</f>
        <v>0.3989422804014327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-1.8254173112434167</v>
      </c>
      <c r="E452" s="10"/>
      <c r="F452" s="10">
        <f ca="1">MAX($CI$7+A449,0)</f>
        <v>0</v>
      </c>
      <c r="G452" s="10"/>
      <c r="I452" t="s">
        <v>0</v>
      </c>
      <c r="J452" s="1">
        <v>0</v>
      </c>
      <c r="K452" s="1">
        <f ca="1">_xlfn.NORM.S.DIST(D452,0)</f>
        <v>7.5395121074374322E-2</v>
      </c>
      <c r="L452" s="1">
        <f ca="1">1-K452-M452</f>
        <v>0.52566259852419295</v>
      </c>
      <c r="M452" s="1">
        <f ca="1">_xlfn.NORM.S.DIST(-F452,0)</f>
        <v>0.3989422804014327</v>
      </c>
      <c r="N452" s="1">
        <v>0</v>
      </c>
      <c r="Q452" t="s">
        <v>0</v>
      </c>
      <c r="R452" s="10"/>
      <c r="S452" s="10">
        <f ca="1">MIN($U$29+P449,0)</f>
        <v>-1.2639925475220744</v>
      </c>
      <c r="T452" s="10"/>
      <c r="U452" s="10">
        <f ca="1">MAX($CI$7+P449,0)</f>
        <v>0.21249366532517183</v>
      </c>
      <c r="V452" s="10"/>
      <c r="X452" t="s">
        <v>0</v>
      </c>
      <c r="Y452" s="1">
        <v>0</v>
      </c>
      <c r="Z452" s="1">
        <f ca="1">_xlfn.NORM.S.DIST(S452,0)</f>
        <v>0.17946463440111887</v>
      </c>
      <c r="AA452" s="1">
        <f ca="1">1-Z452-AB452</f>
        <v>0.43049900508068023</v>
      </c>
      <c r="AB452" s="1">
        <f ca="1">_xlfn.NORM.S.DIST(-U452,0)</f>
        <v>0.39003636051820095</v>
      </c>
      <c r="AC452" s="1">
        <v>0</v>
      </c>
      <c r="AF452" t="s">
        <v>0</v>
      </c>
      <c r="AG452" s="10"/>
      <c r="AH452" s="10">
        <f ca="1">MIN($U$29+AE449,0)</f>
        <v>-2.3891431848827538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2.2984364188148969E-2</v>
      </c>
      <c r="AP452" s="1">
        <f ca="1">1-AO452-AQ452</f>
        <v>0.57807335541041827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-2.6030257724916068</v>
      </c>
      <c r="F453" s="10"/>
      <c r="G453" s="10">
        <f ca="1">MAX($X$30+A449,0)</f>
        <v>0</v>
      </c>
      <c r="I453" t="s">
        <v>42</v>
      </c>
      <c r="J453" s="1">
        <v>0</v>
      </c>
      <c r="K453" s="1">
        <v>0</v>
      </c>
      <c r="L453" s="1">
        <f ca="1">_xlfn.NORM.S.DIST(E453,0)</f>
        <v>1.3476469432580383E-2</v>
      </c>
      <c r="M453" s="1">
        <f ca="1">1-L453-N453</f>
        <v>0.58758125016598695</v>
      </c>
      <c r="N453" s="1">
        <f ca="1">_xlfn.NORM.S.DIST(-G453,0)</f>
        <v>0.3989422804014327</v>
      </c>
      <c r="Q453" t="s">
        <v>42</v>
      </c>
      <c r="R453" s="10"/>
      <c r="S453" s="10"/>
      <c r="T453" s="10">
        <f ca="1">MIN($V$30+P449,0)</f>
        <v>-2.041601008770265</v>
      </c>
      <c r="U453" s="10"/>
      <c r="V453" s="10">
        <f ca="1">MAX($X$30+P449,0)</f>
        <v>0.22765321370080685</v>
      </c>
      <c r="X453" t="s">
        <v>42</v>
      </c>
      <c r="Y453" s="1">
        <v>0</v>
      </c>
      <c r="Z453" s="1">
        <v>0</v>
      </c>
      <c r="AA453" s="1">
        <f ca="1">_xlfn.NORM.S.DIST(T453,0)</f>
        <v>4.9637639472348935E-2</v>
      </c>
      <c r="AB453" s="1">
        <f ca="1">1-AA453-AC453</f>
        <v>0.56162507655381466</v>
      </c>
      <c r="AC453" s="1">
        <f ca="1">_xlfn.NORM.S.DIST(-V453,0)</f>
        <v>0.3887372839738365</v>
      </c>
      <c r="AF453" t="s">
        <v>42</v>
      </c>
      <c r="AG453" s="10"/>
      <c r="AH453" s="10"/>
      <c r="AI453" s="10">
        <f ca="1">MIN($V$30+AE449,0)</f>
        <v>-3.166751646130944</v>
      </c>
      <c r="AJ453" s="10"/>
      <c r="AK453" s="10">
        <f ca="1">MAX($X$30+AE449,0)</f>
        <v>0</v>
      </c>
      <c r="AM453" t="s">
        <v>42</v>
      </c>
      <c r="AN453" s="1">
        <v>0</v>
      </c>
      <c r="AO453" s="1">
        <v>0</v>
      </c>
      <c r="AP453" s="1">
        <f ca="1">_xlfn.NORM.S.DIST(AI453,0)</f>
        <v>2.6502626588695128E-3</v>
      </c>
      <c r="AQ453" s="1">
        <f ca="1">1-AP453-AR453</f>
        <v>0.59840745693969777</v>
      </c>
      <c r="AR453" s="1">
        <f ca="1">_xlfn.NORM.S.DIST(-AK453,0)</f>
        <v>0.3989422804014327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-0.3228716043538597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0.24561661740807889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-0.89367852946922455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2.0122825015106356</v>
      </c>
      <c r="E457" s="10"/>
      <c r="F457" s="10"/>
      <c r="G457" s="10"/>
      <c r="I457" t="s">
        <v>2</v>
      </c>
      <c r="J457" s="1">
        <f ca="1">1-K457</f>
        <v>0.94732313774020782</v>
      </c>
      <c r="K457" s="1">
        <f ca="1">_xlfn.NORM.S.DIST(-D457,0)</f>
        <v>5.267686225979213E-2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2.5807707232725741</v>
      </c>
      <c r="T457" s="10"/>
      <c r="U457" s="10"/>
      <c r="V457" s="10"/>
      <c r="X457" t="s">
        <v>2</v>
      </c>
      <c r="Y457" s="1">
        <f ca="1">1-Z457</f>
        <v>0.98572331220716503</v>
      </c>
      <c r="Z457" s="1">
        <f ca="1">_xlfn.NORM.S.DIST(-S457,0)</f>
        <v>1.4276687792834948E-2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1.4414755763952707</v>
      </c>
      <c r="AI457" s="10"/>
      <c r="AJ457" s="10"/>
      <c r="AK457" s="10"/>
      <c r="AM457" t="s">
        <v>2</v>
      </c>
      <c r="AN457" s="1">
        <f ca="1">1-AO457</f>
        <v>0.85884044771669399</v>
      </c>
      <c r="AO457" s="1">
        <f ca="1">_xlfn.NORM.S.DIST(-AH457,0)</f>
        <v>0.14115955228330596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-1.064012914588188</v>
      </c>
      <c r="D458" s="10"/>
      <c r="E458" s="10">
        <f ca="1">MAX($V$28+A456,0)</f>
        <v>6.2475810452976011E-2</v>
      </c>
      <c r="F458" s="10"/>
      <c r="G458" s="10"/>
      <c r="I458" t="s">
        <v>1</v>
      </c>
      <c r="J458" s="1">
        <f ca="1">_xlfn.NORM.S.DIST(C458,0)</f>
        <v>0.22650227852199312</v>
      </c>
      <c r="K458" s="1">
        <f ca="1">1-J458-L458</f>
        <v>0.37533326294444663</v>
      </c>
      <c r="L458" s="1">
        <f ca="1">_xlfn.NORM.S.DIST(-E458,0)</f>
        <v>0.39816445853356025</v>
      </c>
      <c r="M458" s="1">
        <v>0</v>
      </c>
      <c r="N458" s="1">
        <v>0</v>
      </c>
      <c r="Q458" t="s">
        <v>1</v>
      </c>
      <c r="R458" s="10">
        <f ca="1">MIN($T$28+P456,0)</f>
        <v>-0.49552469282624939</v>
      </c>
      <c r="S458" s="10"/>
      <c r="T458" s="10">
        <f ca="1">MAX($V$28+P456,0)</f>
        <v>0.63096403221491459</v>
      </c>
      <c r="U458" s="10"/>
      <c r="V458" s="10"/>
      <c r="X458" t="s">
        <v>1</v>
      </c>
      <c r="Y458" s="1">
        <f ca="1">_xlfn.NORM.S.DIST(R458,0)</f>
        <v>0.35285047554697468</v>
      </c>
      <c r="Z458" s="1">
        <f ca="1">1-Y458-AA458</f>
        <v>0.3202153200735906</v>
      </c>
      <c r="AA458" s="1">
        <f ca="1">_xlfn.NORM.S.DIST(-T458,0)</f>
        <v>0.32693420437943471</v>
      </c>
      <c r="AB458" s="1">
        <v>0</v>
      </c>
      <c r="AC458" s="1">
        <v>0</v>
      </c>
      <c r="AF458" t="s">
        <v>1</v>
      </c>
      <c r="AG458" s="10">
        <f ca="1">MIN($T$28+AE456,0)</f>
        <v>-1.6348198397035527</v>
      </c>
      <c r="AH458" s="10"/>
      <c r="AI458" s="10">
        <f ca="1">MAX($V$28+AE456,0)</f>
        <v>0</v>
      </c>
      <c r="AJ458" s="10"/>
      <c r="AK458" s="10"/>
      <c r="AM458" t="s">
        <v>1</v>
      </c>
      <c r="AN458" s="1">
        <f ca="1">_xlfn.NORM.S.DIST(AG458,0)</f>
        <v>0.1048466484483877</v>
      </c>
      <c r="AO458" s="1">
        <f ca="1">1-AN458-AP458</f>
        <v>0.49621107115017965</v>
      </c>
      <c r="AP458" s="1">
        <f ca="1">_xlfn.NORM.S.DIST(-AI458,0)</f>
        <v>0.3989422804014327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-1.799357817201106</v>
      </c>
      <c r="E459" s="10"/>
      <c r="F459" s="10">
        <f ca="1">MAX($CI$7+A456,0)</f>
        <v>0</v>
      </c>
      <c r="G459" s="10"/>
      <c r="I459" t="s">
        <v>0</v>
      </c>
      <c r="J459" s="1">
        <v>0</v>
      </c>
      <c r="K459" s="1">
        <f ca="1">_xlfn.NORM.S.DIST(D459,0)</f>
        <v>7.9041455548951631E-2</v>
      </c>
      <c r="L459" s="1">
        <f ca="1">1-K459-M459</f>
        <v>0.52201626404961576</v>
      </c>
      <c r="M459" s="1">
        <f ca="1">_xlfn.NORM.S.DIST(-F459,0)</f>
        <v>0.3989422804014327</v>
      </c>
      <c r="N459" s="1">
        <v>0</v>
      </c>
      <c r="Q459" t="s">
        <v>0</v>
      </c>
      <c r="R459" s="10"/>
      <c r="S459" s="10">
        <f ca="1">MIN($U$29+P456,0)</f>
        <v>-1.2308695954391673</v>
      </c>
      <c r="T459" s="10"/>
      <c r="U459" s="10">
        <f ca="1">MAX($CI$7+P456,0)</f>
        <v>0.24561661740807889</v>
      </c>
      <c r="V459" s="10"/>
      <c r="X459" t="s">
        <v>0</v>
      </c>
      <c r="Y459" s="1">
        <v>0</v>
      </c>
      <c r="Z459" s="1">
        <f ca="1">_xlfn.NORM.S.DIST(S459,0)</f>
        <v>0.18703518706735997</v>
      </c>
      <c r="AA459" s="1">
        <f ca="1">1-Z459-AB459</f>
        <v>0.42587645408543118</v>
      </c>
      <c r="AB459" s="1">
        <f ca="1">_xlfn.NORM.S.DIST(-U459,0)</f>
        <v>0.38708835884720882</v>
      </c>
      <c r="AC459" s="1">
        <v>0</v>
      </c>
      <c r="AF459" t="s">
        <v>0</v>
      </c>
      <c r="AG459" s="10"/>
      <c r="AH459" s="10">
        <f ca="1">MIN($U$29+AE456,0)</f>
        <v>-2.3701647423164709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2.4046183480449488E-2</v>
      </c>
      <c r="AP459" s="1">
        <f ca="1">1-AO459-AQ459</f>
        <v>0.57701153611811784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-2.5769662784492962</v>
      </c>
      <c r="F460" s="10"/>
      <c r="G460" s="10">
        <f ca="1">MAX($X$30+A456,0)</f>
        <v>0</v>
      </c>
      <c r="I460" t="s">
        <v>42</v>
      </c>
      <c r="J460" s="1">
        <v>0</v>
      </c>
      <c r="K460" s="1">
        <v>0</v>
      </c>
      <c r="L460" s="1">
        <f ca="1">_xlfn.NORM.S.DIST(E460,0)</f>
        <v>1.4417448084660191E-2</v>
      </c>
      <c r="M460" s="1">
        <f ca="1">1-L460-N460</f>
        <v>0.58664027151390719</v>
      </c>
      <c r="N460" s="1">
        <f ca="1">_xlfn.NORM.S.DIST(-G460,0)</f>
        <v>0.3989422804014327</v>
      </c>
      <c r="Q460" t="s">
        <v>42</v>
      </c>
      <c r="R460" s="10"/>
      <c r="S460" s="10"/>
      <c r="T460" s="10">
        <f ca="1">MIN($V$30+P456,0)</f>
        <v>-2.0084780566873577</v>
      </c>
      <c r="U460" s="10"/>
      <c r="V460" s="10">
        <f ca="1">MAX($X$30+P456,0)</f>
        <v>0.26077616578371393</v>
      </c>
      <c r="X460" t="s">
        <v>42</v>
      </c>
      <c r="Y460" s="1">
        <v>0</v>
      </c>
      <c r="Z460" s="1">
        <v>0</v>
      </c>
      <c r="AA460" s="1">
        <f ca="1">_xlfn.NORM.S.DIST(T460,0)</f>
        <v>5.3081299638103235E-2</v>
      </c>
      <c r="AB460" s="1">
        <f ca="1">1-AA460-AC460</f>
        <v>0.56131327156900035</v>
      </c>
      <c r="AC460" s="1">
        <f ca="1">_xlfn.NORM.S.DIST(-V460,0)</f>
        <v>0.38560542879289633</v>
      </c>
      <c r="AF460" t="s">
        <v>42</v>
      </c>
      <c r="AG460" s="10"/>
      <c r="AH460" s="10"/>
      <c r="AI460" s="10">
        <f ca="1">MIN($V$30+AE456,0)</f>
        <v>-3.1477732035646611</v>
      </c>
      <c r="AJ460" s="10"/>
      <c r="AK460" s="10">
        <f ca="1">MAX($X$30+AE456,0)</f>
        <v>0</v>
      </c>
      <c r="AM460" t="s">
        <v>42</v>
      </c>
      <c r="AN460" s="1">
        <v>0</v>
      </c>
      <c r="AO460" s="1">
        <v>0</v>
      </c>
      <c r="AP460" s="1">
        <f ca="1">_xlfn.NORM.S.DIST(AI460,0)</f>
        <v>2.8139204114842865E-3</v>
      </c>
      <c r="AQ460" s="1">
        <f ca="1">1-AP460-AR460</f>
        <v>0.59824379918708304</v>
      </c>
      <c r="AR460" s="1">
        <f ca="1">_xlfn.NORM.S.DIST(-AK460,0)</f>
        <v>0.3989422804014327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-0.33688553956009293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0.23859628606796984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-0.91470364449594066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1.9982685663044022</v>
      </c>
      <c r="E464" s="10"/>
      <c r="F464" s="10"/>
      <c r="G464" s="10"/>
      <c r="I464" t="s">
        <v>2</v>
      </c>
      <c r="J464" s="1">
        <f ca="1">1-K464</f>
        <v>0.94582182704988804</v>
      </c>
      <c r="K464" s="1">
        <f ca="1">_xlfn.NORM.S.DIST(-D464,0)</f>
        <v>5.4178172950111965E-2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2.5737503919324651</v>
      </c>
      <c r="T464" s="10"/>
      <c r="U464" s="10"/>
      <c r="V464" s="10"/>
      <c r="X464" t="s">
        <v>2</v>
      </c>
      <c r="Y464" s="1">
        <f ca="1">1-Z464</f>
        <v>0.98546264991070598</v>
      </c>
      <c r="Z464" s="1">
        <f ca="1">_xlfn.NORM.S.DIST(-S464,0)</f>
        <v>1.4537350089294063E-2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1.4204504613685545</v>
      </c>
      <c r="AI464" s="10"/>
      <c r="AJ464" s="10"/>
      <c r="AK464" s="10"/>
      <c r="AM464" t="s">
        <v>2</v>
      </c>
      <c r="AN464" s="1">
        <f ca="1">1-AO464</f>
        <v>0.85452896579321147</v>
      </c>
      <c r="AO464" s="1">
        <f ca="1">_xlfn.NORM.S.DIST(-AH464,0)</f>
        <v>0.14547103420678856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-1.0780268497944212</v>
      </c>
      <c r="D465" s="10"/>
      <c r="E465" s="10">
        <f ca="1">MAX($V$28+A463,0)</f>
        <v>4.846187524674278E-2</v>
      </c>
      <c r="F465" s="10"/>
      <c r="G465" s="10"/>
      <c r="I465" t="s">
        <v>1</v>
      </c>
      <c r="J465" s="1">
        <f ca="1">_xlfn.NORM.S.DIST(C465,0)</f>
        <v>0.22312804541033601</v>
      </c>
      <c r="K465" s="1">
        <f ca="1">1-J465-L465</f>
        <v>0.37839786785501106</v>
      </c>
      <c r="L465" s="1">
        <f ca="1">_xlfn.NORM.S.DIST(-E465,0)</f>
        <v>0.3984740867346529</v>
      </c>
      <c r="M465" s="1">
        <v>0</v>
      </c>
      <c r="N465" s="1">
        <v>0</v>
      </c>
      <c r="Q465" t="s">
        <v>1</v>
      </c>
      <c r="R465" s="10">
        <f ca="1">MIN($T$28+P463,0)</f>
        <v>-0.50254502416635849</v>
      </c>
      <c r="S465" s="10"/>
      <c r="T465" s="10">
        <f ca="1">MAX($V$28+P463,0)</f>
        <v>0.62394370087480555</v>
      </c>
      <c r="U465" s="10"/>
      <c r="V465" s="10"/>
      <c r="X465" t="s">
        <v>1</v>
      </c>
      <c r="Y465" s="1">
        <f ca="1">_xlfn.NORM.S.DIST(R465,0)</f>
        <v>0.35161646557066828</v>
      </c>
      <c r="Z465" s="1">
        <f ca="1">1-Y465-AA465</f>
        <v>0.32000602995583949</v>
      </c>
      <c r="AA465" s="1">
        <f ca="1">_xlfn.NORM.S.DIST(-T465,0)</f>
        <v>0.32837750447349223</v>
      </c>
      <c r="AB465" s="1">
        <v>0</v>
      </c>
      <c r="AC465" s="1">
        <v>0</v>
      </c>
      <c r="AF465" t="s">
        <v>1</v>
      </c>
      <c r="AG465" s="10">
        <f ca="1">MIN($T$28+AE463,0)</f>
        <v>-1.6558449547302689</v>
      </c>
      <c r="AH465" s="10"/>
      <c r="AI465" s="10">
        <f ca="1">MAX($V$28+AE463,0)</f>
        <v>0</v>
      </c>
      <c r="AJ465" s="10"/>
      <c r="AK465" s="10"/>
      <c r="AM465" t="s">
        <v>1</v>
      </c>
      <c r="AN465" s="1">
        <f ca="1">_xlfn.NORM.S.DIST(AG465,0)</f>
        <v>0.10128167420553386</v>
      </c>
      <c r="AO465" s="1">
        <f ca="1">1-AN465-AP465</f>
        <v>0.4997760453930335</v>
      </c>
      <c r="AP465" s="1">
        <f ca="1">_xlfn.NORM.S.DIST(-AI465,0)</f>
        <v>0.3989422804014327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-1.8133717524073392</v>
      </c>
      <c r="E466" s="10"/>
      <c r="F466" s="10">
        <f ca="1">MAX($CI$7+A463,0)</f>
        <v>0</v>
      </c>
      <c r="G466" s="10"/>
      <c r="I466" t="s">
        <v>0</v>
      </c>
      <c r="J466" s="1">
        <v>0</v>
      </c>
      <c r="K466" s="1">
        <f ca="1">_xlfn.NORM.S.DIST(D466,0)</f>
        <v>7.7065691119271529E-2</v>
      </c>
      <c r="L466" s="1">
        <f ca="1">1-K466-M466</f>
        <v>0.52399202847929582</v>
      </c>
      <c r="M466" s="1">
        <f ca="1">_xlfn.NORM.S.DIST(-F466,0)</f>
        <v>0.3989422804014327</v>
      </c>
      <c r="N466" s="1">
        <v>0</v>
      </c>
      <c r="Q466" t="s">
        <v>0</v>
      </c>
      <c r="R466" s="10"/>
      <c r="S466" s="10">
        <f ca="1">MIN($U$29+P463,0)</f>
        <v>-1.2378899267792765</v>
      </c>
      <c r="T466" s="10"/>
      <c r="U466" s="10">
        <f ca="1">MAX($CI$7+P463,0)</f>
        <v>0.23859628606796984</v>
      </c>
      <c r="V466" s="10"/>
      <c r="X466" t="s">
        <v>0</v>
      </c>
      <c r="Y466" s="1">
        <v>0</v>
      </c>
      <c r="Z466" s="1">
        <f ca="1">_xlfn.NORM.S.DIST(S466,0)</f>
        <v>0.18542138846498538</v>
      </c>
      <c r="AA466" s="1">
        <f ca="1">1-Z466-AB466</f>
        <v>0.42683177173965758</v>
      </c>
      <c r="AB466" s="1">
        <f ca="1">_xlfn.NORM.S.DIST(-U466,0)</f>
        <v>0.38774683979535707</v>
      </c>
      <c r="AC466" s="1">
        <v>0</v>
      </c>
      <c r="AF466" t="s">
        <v>0</v>
      </c>
      <c r="AG466" s="10"/>
      <c r="AH466" s="10">
        <f ca="1">MIN($U$29+AE463,0)</f>
        <v>-2.3911898573431869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2.2872201819461289E-2</v>
      </c>
      <c r="AP466" s="1">
        <f ca="1">1-AO466-AQ466</f>
        <v>0.57818551777910598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-2.5909802136555298</v>
      </c>
      <c r="F467" s="10"/>
      <c r="G467" s="10">
        <f ca="1">MAX($X$30+A463,0)</f>
        <v>0</v>
      </c>
      <c r="I467" t="s">
        <v>42</v>
      </c>
      <c r="J467" s="1">
        <v>0</v>
      </c>
      <c r="K467" s="1">
        <v>0</v>
      </c>
      <c r="L467" s="1">
        <f ca="1">_xlfn.NORM.S.DIST(E467,0)</f>
        <v>1.39047083361494E-2</v>
      </c>
      <c r="M467" s="1">
        <f ca="1">1-L467-N467</f>
        <v>0.58715301126241792</v>
      </c>
      <c r="N467" s="1">
        <f ca="1">_xlfn.NORM.S.DIST(-G467,0)</f>
        <v>0.3989422804014327</v>
      </c>
      <c r="Q467" t="s">
        <v>42</v>
      </c>
      <c r="R467" s="10"/>
      <c r="S467" s="10"/>
      <c r="T467" s="10">
        <f ca="1">MIN($V$30+P463,0)</f>
        <v>-2.0154983880274666</v>
      </c>
      <c r="U467" s="10"/>
      <c r="V467" s="10">
        <f ca="1">MAX($X$30+P463,0)</f>
        <v>0.25375583444360489</v>
      </c>
      <c r="X467" t="s">
        <v>42</v>
      </c>
      <c r="Y467" s="1">
        <v>0</v>
      </c>
      <c r="Z467" s="1">
        <v>0</v>
      </c>
      <c r="AA467" s="1">
        <f ca="1">_xlfn.NORM.S.DIST(T467,0)</f>
        <v>5.2336805923599641E-2</v>
      </c>
      <c r="AB467" s="1">
        <f ca="1">1-AA467-AC467</f>
        <v>0.56136069689064105</v>
      </c>
      <c r="AC467" s="1">
        <f ca="1">_xlfn.NORM.S.DIST(-V467,0)</f>
        <v>0.38630249718575921</v>
      </c>
      <c r="AF467" t="s">
        <v>42</v>
      </c>
      <c r="AG467" s="10"/>
      <c r="AH467" s="10"/>
      <c r="AI467" s="10">
        <f ca="1">MIN($V$30+AE463,0)</f>
        <v>-3.1687983185913771</v>
      </c>
      <c r="AJ467" s="10"/>
      <c r="AK467" s="10">
        <f ca="1">MAX($X$30+AE463,0)</f>
        <v>0</v>
      </c>
      <c r="AM467" t="s">
        <v>42</v>
      </c>
      <c r="AN467" s="1">
        <v>0</v>
      </c>
      <c r="AO467" s="1">
        <v>0</v>
      </c>
      <c r="AP467" s="1">
        <f ca="1">_xlfn.NORM.S.DIST(AI467,0)</f>
        <v>2.6331355327121019E-3</v>
      </c>
      <c r="AQ467" s="1">
        <f ca="1">1-AP467-AR467</f>
        <v>0.5984245840658553</v>
      </c>
      <c r="AR467" s="1">
        <f ca="1">_xlfn.NORM.S.DIST(-AK467,0)</f>
        <v>0.3989422804014327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-0.34127572279585361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0.24113238738344084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-0.92603767152391792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1.9938783830686415</v>
      </c>
      <c r="E471" s="10"/>
      <c r="F471" s="10"/>
      <c r="G471" s="10"/>
      <c r="I471" t="s">
        <v>2</v>
      </c>
      <c r="J471" s="1">
        <f ca="1">1-K471</f>
        <v>0.94534497044270704</v>
      </c>
      <c r="K471" s="1">
        <f ca="1">_xlfn.NORM.S.DIST(-D471,0)</f>
        <v>5.4655029557292921E-2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2.5762864932479359</v>
      </c>
      <c r="T471" s="10"/>
      <c r="U471" s="10"/>
      <c r="V471" s="10"/>
      <c r="X471" t="s">
        <v>2</v>
      </c>
      <c r="Y471" s="1">
        <f ca="1">1-Z471</f>
        <v>0.98555727686947481</v>
      </c>
      <c r="Z471" s="1">
        <f ca="1">_xlfn.NORM.S.DIST(-S471,0)</f>
        <v>1.4442723130525222E-2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1.4091164343405773</v>
      </c>
      <c r="AI471" s="10"/>
      <c r="AJ471" s="10"/>
      <c r="AK471" s="10"/>
      <c r="AM471" t="s">
        <v>2</v>
      </c>
      <c r="AN471" s="1">
        <f ca="1">1-AO471</f>
        <v>0.85217750689765115</v>
      </c>
      <c r="AO471" s="1">
        <f ca="1">_xlfn.NORM.S.DIST(-AH471,0)</f>
        <v>0.14782249310234882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-1.0824170330301819</v>
      </c>
      <c r="D472" s="10"/>
      <c r="E472" s="10">
        <f ca="1">MAX($V$28+A470,0)</f>
        <v>4.40716920109821E-2</v>
      </c>
      <c r="F472" s="10"/>
      <c r="G472" s="10"/>
      <c r="I472" t="s">
        <v>1</v>
      </c>
      <c r="J472" s="1">
        <f ca="1">_xlfn.NORM.S.DIST(C472,0)</f>
        <v>0.22207239428156775</v>
      </c>
      <c r="K472" s="1">
        <f ca="1">1-J472-L472</f>
        <v>0.37937257284301784</v>
      </c>
      <c r="L472" s="1">
        <f ca="1">_xlfn.NORM.S.DIST(-E472,0)</f>
        <v>0.39855503287541438</v>
      </c>
      <c r="M472" s="1">
        <v>0</v>
      </c>
      <c r="N472" s="1">
        <v>0</v>
      </c>
      <c r="Q472" t="s">
        <v>1</v>
      </c>
      <c r="R472" s="10">
        <f ca="1">MIN($T$28+P470,0)</f>
        <v>-0.50000892285088749</v>
      </c>
      <c r="S472" s="10"/>
      <c r="T472" s="10">
        <f ca="1">MAX($V$28+P470,0)</f>
        <v>0.62647980219027655</v>
      </c>
      <c r="U472" s="10"/>
      <c r="V472" s="10"/>
      <c r="X472" t="s">
        <v>1</v>
      </c>
      <c r="Y472" s="1">
        <f ca="1">_xlfn.NORM.S.DIST(R472,0)</f>
        <v>0.35206375604058143</v>
      </c>
      <c r="Z472" s="1">
        <f ca="1">1-Y472-AA472</f>
        <v>0.32007900239695064</v>
      </c>
      <c r="AA472" s="1">
        <f ca="1">_xlfn.NORM.S.DIST(-T472,0)</f>
        <v>0.32785724156246787</v>
      </c>
      <c r="AB472" s="1">
        <v>0</v>
      </c>
      <c r="AC472" s="1">
        <v>0</v>
      </c>
      <c r="AF472" t="s">
        <v>1</v>
      </c>
      <c r="AG472" s="10">
        <f ca="1">MIN($T$28+AE470,0)</f>
        <v>-1.6671789817582461</v>
      </c>
      <c r="AH472" s="10"/>
      <c r="AI472" s="10">
        <f ca="1">MAX($V$28+AE470,0)</f>
        <v>0</v>
      </c>
      <c r="AJ472" s="10"/>
      <c r="AK472" s="10"/>
      <c r="AM472" t="s">
        <v>1</v>
      </c>
      <c r="AN472" s="1">
        <f ca="1">_xlfn.NORM.S.DIST(AG472,0)</f>
        <v>9.9392222602847469E-2</v>
      </c>
      <c r="AO472" s="1">
        <f ca="1">1-AN472-AP472</f>
        <v>0.50166549699571994</v>
      </c>
      <c r="AP472" s="1">
        <f ca="1">_xlfn.NORM.S.DIST(-AI472,0)</f>
        <v>0.3989422804014327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-1.8177619356430998</v>
      </c>
      <c r="E473" s="10"/>
      <c r="F473" s="10">
        <f ca="1">MAX($CI$7+A470,0)</f>
        <v>0</v>
      </c>
      <c r="G473" s="10"/>
      <c r="I473" t="s">
        <v>0</v>
      </c>
      <c r="J473" s="1">
        <v>0</v>
      </c>
      <c r="K473" s="1">
        <f ca="1">_xlfn.NORM.S.DIST(D473,0)</f>
        <v>7.6453867402556996E-2</v>
      </c>
      <c r="L473" s="1">
        <f ca="1">1-K473-M473</f>
        <v>0.52460385219601036</v>
      </c>
      <c r="M473" s="1">
        <f ca="1">_xlfn.NORM.S.DIST(-F473,0)</f>
        <v>0.3989422804014327</v>
      </c>
      <c r="N473" s="1">
        <v>0</v>
      </c>
      <c r="Q473" t="s">
        <v>0</v>
      </c>
      <c r="R473" s="10"/>
      <c r="S473" s="10">
        <f ca="1">MIN($U$29+P470,0)</f>
        <v>-1.2353538254638055</v>
      </c>
      <c r="T473" s="10"/>
      <c r="U473" s="10">
        <f ca="1">MAX($CI$7+P470,0)</f>
        <v>0.24113238738344084</v>
      </c>
      <c r="V473" s="10"/>
      <c r="X473" t="s">
        <v>0</v>
      </c>
      <c r="Y473" s="1">
        <v>0</v>
      </c>
      <c r="Z473" s="1">
        <f ca="1">_xlfn.NORM.S.DIST(S473,0)</f>
        <v>0.18600381955298068</v>
      </c>
      <c r="AA473" s="1">
        <f ca="1">1-Z473-AB473</f>
        <v>0.4264851431810241</v>
      </c>
      <c r="AB473" s="1">
        <f ca="1">_xlfn.NORM.S.DIST(-U473,0)</f>
        <v>0.38751103726599517</v>
      </c>
      <c r="AC473" s="1">
        <v>0</v>
      </c>
      <c r="AF473" t="s">
        <v>0</v>
      </c>
      <c r="AG473" s="10"/>
      <c r="AH473" s="10">
        <f ca="1">MIN($U$29+AE470,0)</f>
        <v>-2.4025238843711643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2.2259218519501685E-2</v>
      </c>
      <c r="AP473" s="1">
        <f ca="1">1-AO473-AQ473</f>
        <v>0.57879850107906572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-2.5953703968912905</v>
      </c>
      <c r="F474" s="10"/>
      <c r="G474" s="10">
        <f ca="1">MAX($X$30+A470,0)</f>
        <v>0</v>
      </c>
      <c r="I474" t="s">
        <v>42</v>
      </c>
      <c r="J474" s="1">
        <v>0</v>
      </c>
      <c r="K474" s="1">
        <v>0</v>
      </c>
      <c r="L474" s="1">
        <f ca="1">_xlfn.NORM.S.DIST(E474,0)</f>
        <v>1.3747307644233433E-2</v>
      </c>
      <c r="M474" s="1">
        <f ca="1">1-L474-N474</f>
        <v>0.58731041195433376</v>
      </c>
      <c r="N474" s="1">
        <f ca="1">_xlfn.NORM.S.DIST(-G474,0)</f>
        <v>0.3989422804014327</v>
      </c>
      <c r="Q474" t="s">
        <v>42</v>
      </c>
      <c r="R474" s="10"/>
      <c r="S474" s="10"/>
      <c r="T474" s="10">
        <f ca="1">MIN($V$30+P470,0)</f>
        <v>-2.0129622867119958</v>
      </c>
      <c r="U474" s="10"/>
      <c r="V474" s="10">
        <f ca="1">MAX($X$30+P470,0)</f>
        <v>0.25629193575907588</v>
      </c>
      <c r="X474" t="s">
        <v>42</v>
      </c>
      <c r="Y474" s="1">
        <v>0</v>
      </c>
      <c r="Z474" s="1">
        <v>0</v>
      </c>
      <c r="AA474" s="1">
        <f ca="1">_xlfn.NORM.S.DIST(T474,0)</f>
        <v>5.2604841641030152E-2</v>
      </c>
      <c r="AB474" s="1">
        <f ca="1">1-AA474-AC474</f>
        <v>0.56134242787361299</v>
      </c>
      <c r="AC474" s="1">
        <f ca="1">_xlfn.NORM.S.DIST(-V474,0)</f>
        <v>0.38605273048535688</v>
      </c>
      <c r="AF474" t="s">
        <v>42</v>
      </c>
      <c r="AG474" s="10"/>
      <c r="AH474" s="10"/>
      <c r="AI474" s="10">
        <f ca="1">MIN($V$30+AE470,0)</f>
        <v>-3.1801323456193544</v>
      </c>
      <c r="AJ474" s="10"/>
      <c r="AK474" s="10">
        <f ca="1">MAX($X$30+AE470,0)</f>
        <v>0</v>
      </c>
      <c r="AM474" t="s">
        <v>42</v>
      </c>
      <c r="AN474" s="1">
        <v>0</v>
      </c>
      <c r="AO474" s="1">
        <v>0</v>
      </c>
      <c r="AP474" s="1">
        <f ca="1">_xlfn.NORM.S.DIST(AI474,0)</f>
        <v>2.5400807654603081E-3</v>
      </c>
      <c r="AQ474" s="1">
        <f ca="1">1-AP474-AR474</f>
        <v>0.59851763883310705</v>
      </c>
      <c r="AR474" s="1">
        <f ca="1">_xlfn.NORM.S.DIST(-AK474,0)</f>
        <v>0.3989422804014327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-0.3284866450323779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0.26078282251234253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-0.92012749439807484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2.0066674608321171</v>
      </c>
      <c r="E478" s="10"/>
      <c r="F478" s="10"/>
      <c r="G478" s="10"/>
      <c r="I478" t="s">
        <v>2</v>
      </c>
      <c r="J478" s="1">
        <f ca="1">1-K478</f>
        <v>0.94672540389693727</v>
      </c>
      <c r="K478" s="1">
        <f ca="1">_xlfn.NORM.S.DIST(-D478,0)</f>
        <v>5.3274596103062725E-2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2.5959369283768376</v>
      </c>
      <c r="T478" s="10"/>
      <c r="U478" s="10"/>
      <c r="V478" s="10"/>
      <c r="X478" t="s">
        <v>2</v>
      </c>
      <c r="Y478" s="1">
        <f ca="1">1-Z478</f>
        <v>0.9862728931835838</v>
      </c>
      <c r="Z478" s="1">
        <f ca="1">_xlfn.NORM.S.DIST(-S478,0)</f>
        <v>1.372710681641621E-2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1.4150266114664203</v>
      </c>
      <c r="AI478" s="10"/>
      <c r="AJ478" s="10"/>
      <c r="AK478" s="10"/>
      <c r="AM478" t="s">
        <v>2</v>
      </c>
      <c r="AN478" s="1">
        <f ca="1">1-AO478</f>
        <v>0.85340603968624318</v>
      </c>
      <c r="AO478" s="1">
        <f ca="1">_xlfn.NORM.S.DIST(-AH478,0)</f>
        <v>0.14659396031375679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-1.0696279552667063</v>
      </c>
      <c r="D479" s="10"/>
      <c r="E479" s="10">
        <f ca="1">MAX($V$28+A477,0)</f>
        <v>5.6860769774457809E-2</v>
      </c>
      <c r="F479" s="10"/>
      <c r="G479" s="10"/>
      <c r="I479" t="s">
        <v>1</v>
      </c>
      <c r="J479" s="1">
        <f ca="1">_xlfn.NORM.S.DIST(C479,0)</f>
        <v>0.22514953116746089</v>
      </c>
      <c r="K479" s="1">
        <f ca="1">1-J479-L479</f>
        <v>0.37655258697826371</v>
      </c>
      <c r="L479" s="1">
        <f ca="1">_xlfn.NORM.S.DIST(-E479,0)</f>
        <v>0.39829788185427534</v>
      </c>
      <c r="M479" s="1">
        <v>0</v>
      </c>
      <c r="N479" s="1">
        <v>0</v>
      </c>
      <c r="Q479" t="s">
        <v>1</v>
      </c>
      <c r="R479" s="10">
        <f ca="1">MIN($T$28+P477,0)</f>
        <v>-0.48035848772198575</v>
      </c>
      <c r="S479" s="10"/>
      <c r="T479" s="10">
        <f ca="1">MAX($V$28+P477,0)</f>
        <v>0.64613023731917818</v>
      </c>
      <c r="U479" s="10"/>
      <c r="V479" s="10"/>
      <c r="X479" t="s">
        <v>1</v>
      </c>
      <c r="Y479" s="1">
        <f ca="1">_xlfn.NORM.S.DIST(R479,0)</f>
        <v>0.35547133298564798</v>
      </c>
      <c r="Z479" s="1">
        <f ca="1">1-Y479-AA479</f>
        <v>0.32074532196921979</v>
      </c>
      <c r="AA479" s="1">
        <f ca="1">_xlfn.NORM.S.DIST(-T479,0)</f>
        <v>0.32378334504513218</v>
      </c>
      <c r="AB479" s="1">
        <v>0</v>
      </c>
      <c r="AC479" s="1">
        <v>0</v>
      </c>
      <c r="AF479" t="s">
        <v>1</v>
      </c>
      <c r="AG479" s="10">
        <f ca="1">MIN($T$28+AE477,0)</f>
        <v>-1.6612688046324031</v>
      </c>
      <c r="AH479" s="10"/>
      <c r="AI479" s="10">
        <f ca="1">MAX($V$28+AE477,0)</f>
        <v>0</v>
      </c>
      <c r="AJ479" s="10"/>
      <c r="AK479" s="10"/>
      <c r="AM479" t="s">
        <v>1</v>
      </c>
      <c r="AN479" s="1">
        <f ca="1">_xlfn.NORM.S.DIST(AG479,0)</f>
        <v>0.10037465399674461</v>
      </c>
      <c r="AO479" s="1">
        <f ca="1">1-AN479-AP479</f>
        <v>0.50068306560182263</v>
      </c>
      <c r="AP479" s="1">
        <f ca="1">_xlfn.NORM.S.DIST(-AI479,0)</f>
        <v>0.3989422804014327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-1.804972857879624</v>
      </c>
      <c r="E480" s="10"/>
      <c r="F480" s="10">
        <f ca="1">MAX($CI$7+A477,0)</f>
        <v>0</v>
      </c>
      <c r="G480" s="10"/>
      <c r="I480" t="s">
        <v>0</v>
      </c>
      <c r="J480" s="1">
        <v>0</v>
      </c>
      <c r="K480" s="1">
        <f ca="1">_xlfn.NORM.S.DIST(D480,0)</f>
        <v>7.8245650009051926E-2</v>
      </c>
      <c r="L480" s="1">
        <f ca="1">1-K480-M480</f>
        <v>0.52281206958951532</v>
      </c>
      <c r="M480" s="1">
        <f ca="1">_xlfn.NORM.S.DIST(-F480,0)</f>
        <v>0.3989422804014327</v>
      </c>
      <c r="N480" s="1">
        <v>0</v>
      </c>
      <c r="Q480" t="s">
        <v>0</v>
      </c>
      <c r="R480" s="10"/>
      <c r="S480" s="10">
        <f ca="1">MIN($U$29+P477,0)</f>
        <v>-1.2157033903349037</v>
      </c>
      <c r="T480" s="10"/>
      <c r="U480" s="10">
        <f ca="1">MAX($CI$7+P477,0)</f>
        <v>0.26078282251234253</v>
      </c>
      <c r="V480" s="10"/>
      <c r="X480" t="s">
        <v>0</v>
      </c>
      <c r="Y480" s="1">
        <v>0</v>
      </c>
      <c r="Z480" s="1">
        <f ca="1">_xlfn.NORM.S.DIST(S480,0)</f>
        <v>0.19053756736523381</v>
      </c>
      <c r="AA480" s="1">
        <f ca="1">1-Z480-AB480</f>
        <v>0.42385767322853074</v>
      </c>
      <c r="AB480" s="1">
        <f ca="1">_xlfn.NORM.S.DIST(-U480,0)</f>
        <v>0.3856047594062354</v>
      </c>
      <c r="AC480" s="1">
        <v>0</v>
      </c>
      <c r="AF480" t="s">
        <v>0</v>
      </c>
      <c r="AG480" s="10"/>
      <c r="AH480" s="10">
        <f ca="1">MIN($U$29+AE477,0)</f>
        <v>-2.3966137072453213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2.25771450789936E-2</v>
      </c>
      <c r="AP480" s="1">
        <f ca="1">1-AO480-AQ480</f>
        <v>0.5784805745195738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-2.5825813191278146</v>
      </c>
      <c r="F481" s="10"/>
      <c r="G481" s="10">
        <f ca="1">MAX($X$30+A477,0)</f>
        <v>0</v>
      </c>
      <c r="I481" t="s">
        <v>42</v>
      </c>
      <c r="J481" s="1">
        <v>0</v>
      </c>
      <c r="K481" s="1">
        <v>0</v>
      </c>
      <c r="L481" s="1">
        <f ca="1">_xlfn.NORM.S.DIST(E481,0)</f>
        <v>1.4210108972850508E-2</v>
      </c>
      <c r="M481" s="1">
        <f ca="1">1-L481-N481</f>
        <v>0.58684761062571678</v>
      </c>
      <c r="N481" s="1">
        <f ca="1">_xlfn.NORM.S.DIST(-G481,0)</f>
        <v>0.3989422804014327</v>
      </c>
      <c r="Q481" t="s">
        <v>42</v>
      </c>
      <c r="R481" s="10"/>
      <c r="S481" s="10"/>
      <c r="T481" s="10">
        <f ca="1">MIN($V$30+P477,0)</f>
        <v>-1.9933118515830941</v>
      </c>
      <c r="U481" s="10"/>
      <c r="V481" s="10">
        <f ca="1">MAX($X$30+P477,0)</f>
        <v>0.27594237088797757</v>
      </c>
      <c r="X481" t="s">
        <v>42</v>
      </c>
      <c r="Y481" s="1">
        <v>0</v>
      </c>
      <c r="Z481" s="1">
        <v>0</v>
      </c>
      <c r="AA481" s="1">
        <f ca="1">_xlfn.NORM.S.DIST(T481,0)</f>
        <v>5.4716793700702288E-2</v>
      </c>
      <c r="AB481" s="1">
        <f ca="1">1-AA481-AC481</f>
        <v>0.5612439989868403</v>
      </c>
      <c r="AC481" s="1">
        <f ca="1">_xlfn.NORM.S.DIST(-V481,0)</f>
        <v>0.38403920731245744</v>
      </c>
      <c r="AF481" t="s">
        <v>42</v>
      </c>
      <c r="AG481" s="10"/>
      <c r="AH481" s="10"/>
      <c r="AI481" s="10">
        <f ca="1">MIN($V$30+AE477,0)</f>
        <v>-3.1742221684935115</v>
      </c>
      <c r="AJ481" s="10"/>
      <c r="AK481" s="10">
        <f ca="1">MAX($X$30+AE477,0)</f>
        <v>0</v>
      </c>
      <c r="AM481" t="s">
        <v>42</v>
      </c>
      <c r="AN481" s="1">
        <v>0</v>
      </c>
      <c r="AO481" s="1">
        <v>0</v>
      </c>
      <c r="AP481" s="1">
        <f ca="1">_xlfn.NORM.S.DIST(AI481,0)</f>
        <v>2.5882282242010767E-3</v>
      </c>
      <c r="AQ481" s="1">
        <f ca="1">1-AP481-AR481</f>
        <v>0.59846949137436622</v>
      </c>
      <c r="AR481" s="1">
        <f ca="1">_xlfn.NORM.S.DIST(-AK481,0)</f>
        <v>0.3989422804014327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-0.32341742206411739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0.27265073599885142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-0.92187448997388488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2.0117366838003776</v>
      </c>
      <c r="E485" s="10"/>
      <c r="F485" s="10"/>
      <c r="G485" s="10"/>
      <c r="I485" t="s">
        <v>2</v>
      </c>
      <c r="J485" s="1">
        <f ca="1">1-K485</f>
        <v>0.94726525673577711</v>
      </c>
      <c r="K485" s="1">
        <f ca="1">_xlfn.NORM.S.DIST(-D485,0)</f>
        <v>5.2734743264222915E-2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2.6078048418633464</v>
      </c>
      <c r="T485" s="10"/>
      <c r="U485" s="10"/>
      <c r="V485" s="10"/>
      <c r="X485" t="s">
        <v>2</v>
      </c>
      <c r="Y485" s="1">
        <f ca="1">1-Z485</f>
        <v>0.98669029192838942</v>
      </c>
      <c r="Z485" s="1">
        <f ca="1">_xlfn.NORM.S.DIST(-S485,0)</f>
        <v>1.3309708071610542E-2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1.4132796158906102</v>
      </c>
      <c r="AI485" s="10"/>
      <c r="AJ485" s="10"/>
      <c r="AK485" s="10"/>
      <c r="AM485" t="s">
        <v>2</v>
      </c>
      <c r="AN485" s="1">
        <f ca="1">1-AO485</f>
        <v>0.85304342875361994</v>
      </c>
      <c r="AO485" s="1">
        <f ca="1">_xlfn.NORM.S.DIST(-AH485,0)</f>
        <v>0.14695657124638001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-1.0645587322984458</v>
      </c>
      <c r="D486" s="10"/>
      <c r="E486" s="10">
        <f ca="1">MAX($V$28+A484,0)</f>
        <v>6.1929992742718321E-2</v>
      </c>
      <c r="F486" s="10"/>
      <c r="G486" s="10"/>
      <c r="I486" t="s">
        <v>1</v>
      </c>
      <c r="J486" s="1">
        <f ca="1">_xlfn.NORM.S.DIST(C486,0)</f>
        <v>0.22637074018719278</v>
      </c>
      <c r="K486" s="1">
        <f ca="1">1-J486-L486</f>
        <v>0.37545128279091927</v>
      </c>
      <c r="L486" s="1">
        <f ca="1">_xlfn.NORM.S.DIST(-E486,0)</f>
        <v>0.3981779770218879</v>
      </c>
      <c r="M486" s="1">
        <v>0</v>
      </c>
      <c r="N486" s="1">
        <v>0</v>
      </c>
      <c r="Q486" t="s">
        <v>1</v>
      </c>
      <c r="R486" s="10">
        <f ca="1">MIN($T$28+P484,0)</f>
        <v>-0.46849057423547685</v>
      </c>
      <c r="S486" s="10"/>
      <c r="T486" s="10">
        <f ca="1">MAX($V$28+P484,0)</f>
        <v>0.65799815080568713</v>
      </c>
      <c r="U486" s="10"/>
      <c r="V486" s="10"/>
      <c r="X486" t="s">
        <v>1</v>
      </c>
      <c r="Y486" s="1">
        <f ca="1">_xlfn.NORM.S.DIST(R486,0)</f>
        <v>0.35747843430913928</v>
      </c>
      <c r="Z486" s="1">
        <f ca="1">1-Y486-AA486</f>
        <v>0.32123419368172967</v>
      </c>
      <c r="AA486" s="1">
        <f ca="1">_xlfn.NORM.S.DIST(-T486,0)</f>
        <v>0.32128737200913104</v>
      </c>
      <c r="AB486" s="1">
        <v>0</v>
      </c>
      <c r="AC486" s="1">
        <v>0</v>
      </c>
      <c r="AF486" t="s">
        <v>1</v>
      </c>
      <c r="AG486" s="10">
        <f ca="1">MIN($T$28+AE484,0)</f>
        <v>-1.6630158002082132</v>
      </c>
      <c r="AH486" s="10"/>
      <c r="AI486" s="10">
        <f ca="1">MAX($V$28+AE484,0)</f>
        <v>0</v>
      </c>
      <c r="AJ486" s="10"/>
      <c r="AK486" s="10"/>
      <c r="AM486" t="s">
        <v>1</v>
      </c>
      <c r="AN486" s="1">
        <f ca="1">_xlfn.NORM.S.DIST(AG486,0)</f>
        <v>0.10008361332829946</v>
      </c>
      <c r="AO486" s="1">
        <f ca="1">1-AN486-AP486</f>
        <v>0.50097410627026795</v>
      </c>
      <c r="AP486" s="1">
        <f ca="1">_xlfn.NORM.S.DIST(-AI486,0)</f>
        <v>0.3989422804014327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-1.7999036349113635</v>
      </c>
      <c r="E487" s="10"/>
      <c r="F487" s="10">
        <f ca="1">MAX($CI$7+A484,0)</f>
        <v>0</v>
      </c>
      <c r="G487" s="10"/>
      <c r="I487" t="s">
        <v>0</v>
      </c>
      <c r="J487" s="1">
        <v>0</v>
      </c>
      <c r="K487" s="1">
        <f ca="1">_xlfn.NORM.S.DIST(D487,0)</f>
        <v>7.896385359223107E-2</v>
      </c>
      <c r="L487" s="1">
        <f ca="1">1-K487-M487</f>
        <v>0.52209386600633634</v>
      </c>
      <c r="M487" s="1">
        <f ca="1">_xlfn.NORM.S.DIST(-F487,0)</f>
        <v>0.3989422804014327</v>
      </c>
      <c r="N487" s="1">
        <v>0</v>
      </c>
      <c r="Q487" t="s">
        <v>0</v>
      </c>
      <c r="R487" s="10"/>
      <c r="S487" s="10">
        <f ca="1">MIN($U$29+P484,0)</f>
        <v>-1.2038354768483948</v>
      </c>
      <c r="T487" s="10"/>
      <c r="U487" s="10">
        <f ca="1">MAX($CI$7+P484,0)</f>
        <v>0.27265073599885142</v>
      </c>
      <c r="V487" s="10"/>
      <c r="X487" t="s">
        <v>0</v>
      </c>
      <c r="Y487" s="1">
        <v>0</v>
      </c>
      <c r="Z487" s="1">
        <f ca="1">_xlfn.NORM.S.DIST(S487,0)</f>
        <v>0.19329293151624158</v>
      </c>
      <c r="AA487" s="1">
        <f ca="1">1-Z487-AB487</f>
        <v>0.42232096169376748</v>
      </c>
      <c r="AB487" s="1">
        <f ca="1">_xlfn.NORM.S.DIST(-U487,0)</f>
        <v>0.38438610678999091</v>
      </c>
      <c r="AC487" s="1">
        <v>0</v>
      </c>
      <c r="AF487" t="s">
        <v>0</v>
      </c>
      <c r="AG487" s="10"/>
      <c r="AH487" s="10">
        <f ca="1">MIN($U$29+AE484,0)</f>
        <v>-2.3983607028211313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2.2482780730671406E-2</v>
      </c>
      <c r="AP487" s="1">
        <f ca="1">1-AO487-AQ487</f>
        <v>0.57857493886789579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-2.5775120961595541</v>
      </c>
      <c r="F488" s="10"/>
      <c r="G488" s="10">
        <f ca="1">MAX($X$30+A484,0)</f>
        <v>0</v>
      </c>
      <c r="I488" t="s">
        <v>42</v>
      </c>
      <c r="J488" s="1">
        <v>0</v>
      </c>
      <c r="K488" s="1">
        <v>0</v>
      </c>
      <c r="L488" s="1">
        <f ca="1">_xlfn.NORM.S.DIST(E488,0)</f>
        <v>1.4397181278214589E-2</v>
      </c>
      <c r="M488" s="1">
        <f ca="1">1-L488-N488</f>
        <v>0.5866605383203527</v>
      </c>
      <c r="N488" s="1">
        <f ca="1">_xlfn.NORM.S.DIST(-G488,0)</f>
        <v>0.3989422804014327</v>
      </c>
      <c r="Q488" t="s">
        <v>42</v>
      </c>
      <c r="R488" s="10"/>
      <c r="S488" s="10"/>
      <c r="T488" s="10">
        <f ca="1">MIN($V$30+P484,0)</f>
        <v>-1.9814439380965851</v>
      </c>
      <c r="U488" s="10"/>
      <c r="V488" s="10">
        <f ca="1">MAX($X$30+P484,0)</f>
        <v>0.28781028437448647</v>
      </c>
      <c r="X488" t="s">
        <v>42</v>
      </c>
      <c r="Y488" s="1">
        <v>0</v>
      </c>
      <c r="Z488" s="1">
        <v>0</v>
      </c>
      <c r="AA488" s="1">
        <f ca="1">_xlfn.NORM.S.DIST(T488,0)</f>
        <v>5.6022685441081299E-2</v>
      </c>
      <c r="AB488" s="1">
        <f ca="1">1-AA488-AC488</f>
        <v>0.56122068092959077</v>
      </c>
      <c r="AC488" s="1">
        <f ca="1">_xlfn.NORM.S.DIST(-V488,0)</f>
        <v>0.38275663362932794</v>
      </c>
      <c r="AF488" t="s">
        <v>42</v>
      </c>
      <c r="AG488" s="10"/>
      <c r="AH488" s="10"/>
      <c r="AI488" s="10">
        <f ca="1">MIN($V$30+AE484,0)</f>
        <v>-3.1759691640693215</v>
      </c>
      <c r="AJ488" s="10"/>
      <c r="AK488" s="10">
        <f ca="1">MAX($X$30+AE484,0)</f>
        <v>0</v>
      </c>
      <c r="AM488" t="s">
        <v>42</v>
      </c>
      <c r="AN488" s="1">
        <v>0</v>
      </c>
      <c r="AO488" s="1">
        <v>0</v>
      </c>
      <c r="AP488" s="1">
        <f ca="1">_xlfn.NORM.S.DIST(AI488,0)</f>
        <v>2.5739113813926266E-3</v>
      </c>
      <c r="AQ488" s="1">
        <f ca="1">1-AP488-AR488</f>
        <v>0.59848380821717462</v>
      </c>
      <c r="AR488" s="1">
        <f ca="1">_xlfn.NORM.S.DIST(-AK488,0)</f>
        <v>0.3989422804014327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-0.32404685781984044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0.27875946234937438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-0.92925960131633878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2.0111072480446546</v>
      </c>
      <c r="E492" s="10"/>
      <c r="F492" s="10"/>
      <c r="G492" s="10"/>
      <c r="I492" t="s">
        <v>2</v>
      </c>
      <c r="J492" s="1">
        <f ca="1">1-K492</f>
        <v>0.9471984490566131</v>
      </c>
      <c r="K492" s="1">
        <f ca="1">_xlfn.NORM.S.DIST(-D492,0)</f>
        <v>5.2801550943386906E-2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2.6139135682138694</v>
      </c>
      <c r="T492" s="10"/>
      <c r="U492" s="10"/>
      <c r="V492" s="10"/>
      <c r="X492" t="s">
        <v>2</v>
      </c>
      <c r="Y492" s="1">
        <f ca="1">1-Z492</f>
        <v>0.9869008849468428</v>
      </c>
      <c r="Z492" s="1">
        <f ca="1">_xlfn.NORM.S.DIST(-S492,0)</f>
        <v>1.3099115053157249E-2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1.4058945045481563</v>
      </c>
      <c r="AI492" s="10"/>
      <c r="AJ492" s="10"/>
      <c r="AK492" s="10"/>
      <c r="AM492" t="s">
        <v>2</v>
      </c>
      <c r="AN492" s="1">
        <f ca="1">1-AO492</f>
        <v>0.85150562676995567</v>
      </c>
      <c r="AO492" s="1">
        <f ca="1">_xlfn.NORM.S.DIST(-AH492,0)</f>
        <v>0.14849437323004436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-1.0651881680541688</v>
      </c>
      <c r="D493" s="10"/>
      <c r="E493" s="10">
        <f ca="1">MAX($V$28+A491,0)</f>
        <v>6.1300556986995269E-2</v>
      </c>
      <c r="F493" s="10"/>
      <c r="G493" s="10"/>
      <c r="I493" t="s">
        <v>1</v>
      </c>
      <c r="J493" s="1">
        <f ca="1">_xlfn.NORM.S.DIST(C493,0)</f>
        <v>0.22621906163978708</v>
      </c>
      <c r="K493" s="1">
        <f ca="1">1-J493-L493</f>
        <v>0.37558751855928668</v>
      </c>
      <c r="L493" s="1">
        <f ca="1">_xlfn.NORM.S.DIST(-E493,0)</f>
        <v>0.39819341980092621</v>
      </c>
      <c r="M493" s="1">
        <v>0</v>
      </c>
      <c r="N493" s="1">
        <v>0</v>
      </c>
      <c r="Q493" t="s">
        <v>1</v>
      </c>
      <c r="R493" s="10">
        <f ca="1">MIN($T$28+P491,0)</f>
        <v>-0.4623818478849539</v>
      </c>
      <c r="S493" s="10"/>
      <c r="T493" s="10">
        <f ca="1">MAX($V$28+P491,0)</f>
        <v>0.66410687715621008</v>
      </c>
      <c r="U493" s="10"/>
      <c r="V493" s="10"/>
      <c r="X493" t="s">
        <v>1</v>
      </c>
      <c r="Y493" s="1">
        <f ca="1">_xlfn.NORM.S.DIST(R493,0)</f>
        <v>0.35849627130069767</v>
      </c>
      <c r="Z493" s="1">
        <f ca="1">1-Y493-AA493</f>
        <v>0.32151115970402633</v>
      </c>
      <c r="AA493" s="1">
        <f ca="1">_xlfn.NORM.S.DIST(-T493,0)</f>
        <v>0.31999256899527606</v>
      </c>
      <c r="AB493" s="1">
        <v>0</v>
      </c>
      <c r="AC493" s="1">
        <v>0</v>
      </c>
      <c r="AF493" t="s">
        <v>1</v>
      </c>
      <c r="AG493" s="10">
        <f ca="1">MIN($T$28+AE491,0)</f>
        <v>-1.6704009115506671</v>
      </c>
      <c r="AH493" s="10"/>
      <c r="AI493" s="10">
        <f ca="1">MAX($V$28+AE491,0)</f>
        <v>0</v>
      </c>
      <c r="AJ493" s="10"/>
      <c r="AK493" s="10"/>
      <c r="AM493" t="s">
        <v>1</v>
      </c>
      <c r="AN493" s="1">
        <f ca="1">_xlfn.NORM.S.DIST(AG493,0)</f>
        <v>9.8859252151050639E-2</v>
      </c>
      <c r="AO493" s="1">
        <f ca="1">1-AN493-AP493</f>
        <v>0.50219846744751662</v>
      </c>
      <c r="AP493" s="1">
        <f ca="1">_xlfn.NORM.S.DIST(-AI493,0)</f>
        <v>0.3989422804014327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-1.8005330706670866</v>
      </c>
      <c r="E494" s="10"/>
      <c r="F494" s="10">
        <f ca="1">MAX($CI$7+A491,0)</f>
        <v>0</v>
      </c>
      <c r="G494" s="10"/>
      <c r="I494" t="s">
        <v>0</v>
      </c>
      <c r="J494" s="1">
        <v>0</v>
      </c>
      <c r="K494" s="1">
        <f ca="1">_xlfn.NORM.S.DIST(D494,0)</f>
        <v>7.8874428602635466E-2</v>
      </c>
      <c r="L494" s="1">
        <f ca="1">1-K494-M494</f>
        <v>0.52218329099593186</v>
      </c>
      <c r="M494" s="1">
        <f ca="1">_xlfn.NORM.S.DIST(-F494,0)</f>
        <v>0.3989422804014327</v>
      </c>
      <c r="N494" s="1">
        <v>0</v>
      </c>
      <c r="Q494" t="s">
        <v>0</v>
      </c>
      <c r="R494" s="10"/>
      <c r="S494" s="10">
        <f ca="1">MIN($U$29+P491,0)</f>
        <v>-1.1977267504978719</v>
      </c>
      <c r="T494" s="10"/>
      <c r="U494" s="10">
        <f ca="1">MAX($CI$7+P491,0)</f>
        <v>0.27875946234937438</v>
      </c>
      <c r="V494" s="10"/>
      <c r="X494" t="s">
        <v>0</v>
      </c>
      <c r="Y494" s="1">
        <v>0</v>
      </c>
      <c r="Z494" s="1">
        <f ca="1">_xlfn.NORM.S.DIST(S494,0)</f>
        <v>0.19471599506148071</v>
      </c>
      <c r="AA494" s="1">
        <f ca="1">1-Z494-AB494</f>
        <v>0.4215447390620406</v>
      </c>
      <c r="AB494" s="1">
        <f ca="1">_xlfn.NORM.S.DIST(-U494,0)</f>
        <v>0.38373926587647866</v>
      </c>
      <c r="AC494" s="1">
        <v>0</v>
      </c>
      <c r="AF494" t="s">
        <v>0</v>
      </c>
      <c r="AG494" s="10"/>
      <c r="AH494" s="10">
        <f ca="1">MIN($U$29+AE491,0)</f>
        <v>-2.405745814163585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2.2087465697009236E-2</v>
      </c>
      <c r="AP494" s="1">
        <f ca="1">1-AO494-AQ494</f>
        <v>0.57897025390155799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-2.5781415319152772</v>
      </c>
      <c r="F495" s="10"/>
      <c r="G495" s="10">
        <f ca="1">MAX($X$30+A491,0)</f>
        <v>0</v>
      </c>
      <c r="I495" t="s">
        <v>42</v>
      </c>
      <c r="J495" s="1">
        <v>0</v>
      </c>
      <c r="K495" s="1">
        <v>0</v>
      </c>
      <c r="L495" s="1">
        <f ca="1">_xlfn.NORM.S.DIST(E495,0)</f>
        <v>1.4373839693967544E-2</v>
      </c>
      <c r="M495" s="1">
        <f ca="1">1-L495-N495</f>
        <v>0.58668387990459969</v>
      </c>
      <c r="N495" s="1">
        <f ca="1">_xlfn.NORM.S.DIST(-G495,0)</f>
        <v>0.3989422804014327</v>
      </c>
      <c r="Q495" t="s">
        <v>42</v>
      </c>
      <c r="R495" s="10"/>
      <c r="S495" s="10"/>
      <c r="T495" s="10">
        <f ca="1">MIN($V$30+P491,0)</f>
        <v>-1.9753352117460623</v>
      </c>
      <c r="U495" s="10"/>
      <c r="V495" s="10">
        <f ca="1">MAX($X$30+P491,0)</f>
        <v>0.29391901072500942</v>
      </c>
      <c r="X495" t="s">
        <v>42</v>
      </c>
      <c r="Y495" s="1">
        <v>0</v>
      </c>
      <c r="Z495" s="1">
        <v>0</v>
      </c>
      <c r="AA495" s="1">
        <f ca="1">_xlfn.NORM.S.DIST(T495,0)</f>
        <v>5.6703852082871049E-2</v>
      </c>
      <c r="AB495" s="1">
        <f ca="1">1-AA495-AC495</f>
        <v>0.56121899723734803</v>
      </c>
      <c r="AC495" s="1">
        <f ca="1">_xlfn.NORM.S.DIST(-V495,0)</f>
        <v>0.38207715067978087</v>
      </c>
      <c r="AF495" t="s">
        <v>42</v>
      </c>
      <c r="AG495" s="10"/>
      <c r="AH495" s="10"/>
      <c r="AI495" s="10">
        <f ca="1">MIN($V$30+AE491,0)</f>
        <v>-3.1833542754117756</v>
      </c>
      <c r="AJ495" s="10"/>
      <c r="AK495" s="10">
        <f ca="1">MAX($X$30+AE491,0)</f>
        <v>0</v>
      </c>
      <c r="AM495" t="s">
        <v>42</v>
      </c>
      <c r="AN495" s="1">
        <v>0</v>
      </c>
      <c r="AO495" s="1">
        <v>0</v>
      </c>
      <c r="AP495" s="1">
        <f ca="1">_xlfn.NORM.S.DIST(AI495,0)</f>
        <v>2.5141745134013229E-3</v>
      </c>
      <c r="AQ495" s="1">
        <f ca="1">1-AP495-AR495</f>
        <v>0.59854354508516594</v>
      </c>
      <c r="AR495" s="1">
        <f ca="1">_xlfn.NORM.S.DIST(-AK495,0)</f>
        <v>0.3989422804014327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-0.2957339146838186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0.313752064666529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-0.90764381697711283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2.0394201911806764</v>
      </c>
      <c r="E499" s="10"/>
      <c r="F499" s="10"/>
      <c r="G499" s="10"/>
      <c r="I499" t="s">
        <v>2</v>
      </c>
      <c r="J499" s="1">
        <f ca="1">1-K499</f>
        <v>0.95014098175445927</v>
      </c>
      <c r="K499" s="1">
        <f ca="1">_xlfn.NORM.S.DIST(-D499,0)</f>
        <v>4.9859018245540752E-2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2.6489061705310242</v>
      </c>
      <c r="T499" s="10"/>
      <c r="U499" s="10"/>
      <c r="V499" s="10"/>
      <c r="X499" t="s">
        <v>2</v>
      </c>
      <c r="Y499" s="1">
        <f ca="1">1-Z499</f>
        <v>0.98805318404446241</v>
      </c>
      <c r="Z499" s="1">
        <f ca="1">_xlfn.NORM.S.DIST(-S499,0)</f>
        <v>1.194681595553755E-2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1.4275102888873823</v>
      </c>
      <c r="AI499" s="10"/>
      <c r="AJ499" s="10"/>
      <c r="AK499" s="10"/>
      <c r="AM499" t="s">
        <v>2</v>
      </c>
      <c r="AN499" s="1">
        <f ca="1">1-AO499</f>
        <v>0.85598406785700132</v>
      </c>
      <c r="AO499" s="1">
        <f ca="1">_xlfn.NORM.S.DIST(-AH499,0)</f>
        <v>0.14401593214299868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-1.036875224918147</v>
      </c>
      <c r="D500" s="10"/>
      <c r="E500" s="10">
        <f ca="1">MAX($V$28+A498,0)</f>
        <v>8.9613500123017109E-2</v>
      </c>
      <c r="F500" s="10"/>
      <c r="G500" s="10"/>
      <c r="I500" t="s">
        <v>1</v>
      </c>
      <c r="J500" s="1">
        <f ca="1">_xlfn.NORM.S.DIST(C500,0)</f>
        <v>0.23305200585464406</v>
      </c>
      <c r="K500" s="1">
        <f ca="1">1-J500-L500</f>
        <v>0.36960437089051323</v>
      </c>
      <c r="L500" s="1">
        <f ca="1">_xlfn.NORM.S.DIST(-E500,0)</f>
        <v>0.39734362325484274</v>
      </c>
      <c r="M500" s="1">
        <v>0</v>
      </c>
      <c r="N500" s="1">
        <v>0</v>
      </c>
      <c r="Q500" t="s">
        <v>1</v>
      </c>
      <c r="R500" s="10">
        <f ca="1">MIN($T$28+P498,0)</f>
        <v>-0.42738924556779928</v>
      </c>
      <c r="S500" s="10"/>
      <c r="T500" s="10">
        <f ca="1">MAX($V$28+P498,0)</f>
        <v>0.6990994794733647</v>
      </c>
      <c r="U500" s="10"/>
      <c r="V500" s="10"/>
      <c r="X500" t="s">
        <v>1</v>
      </c>
      <c r="Y500" s="1">
        <f ca="1">_xlfn.NORM.S.DIST(R500,0)</f>
        <v>0.36412090248232232</v>
      </c>
      <c r="Z500" s="1">
        <f ca="1">1-Y500-AA500</f>
        <v>0.32342839503480031</v>
      </c>
      <c r="AA500" s="1">
        <f ca="1">_xlfn.NORM.S.DIST(-T500,0)</f>
        <v>0.31245070248287737</v>
      </c>
      <c r="AB500" s="1">
        <v>0</v>
      </c>
      <c r="AC500" s="1">
        <v>0</v>
      </c>
      <c r="AF500" t="s">
        <v>1</v>
      </c>
      <c r="AG500" s="10">
        <f ca="1">MIN($T$28+AE498,0)</f>
        <v>-1.6487851272114411</v>
      </c>
      <c r="AH500" s="10"/>
      <c r="AI500" s="10">
        <f ca="1">MAX($V$28+AE498,0)</f>
        <v>0</v>
      </c>
      <c r="AJ500" s="10"/>
      <c r="AK500" s="10"/>
      <c r="AM500" t="s">
        <v>1</v>
      </c>
      <c r="AN500" s="1">
        <f ca="1">_xlfn.NORM.S.DIST(AG500,0)</f>
        <v>0.10247004868443221</v>
      </c>
      <c r="AO500" s="1">
        <f ca="1">1-AN500-AP500</f>
        <v>0.49858767091413508</v>
      </c>
      <c r="AP500" s="1">
        <f ca="1">_xlfn.NORM.S.DIST(-AI500,0)</f>
        <v>0.3989422804014327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-1.7722201275310647</v>
      </c>
      <c r="E501" s="10"/>
      <c r="F501" s="10">
        <f ca="1">MAX($CI$7+A498,0)</f>
        <v>0</v>
      </c>
      <c r="G501" s="10"/>
      <c r="I501" t="s">
        <v>0</v>
      </c>
      <c r="J501" s="1">
        <v>0</v>
      </c>
      <c r="K501" s="1">
        <f ca="1">_xlfn.NORM.S.DIST(D501,0)</f>
        <v>8.2966312802882719E-2</v>
      </c>
      <c r="L501" s="1">
        <f ca="1">1-K501-M501</f>
        <v>0.51809140679568455</v>
      </c>
      <c r="M501" s="1">
        <f ca="1">_xlfn.NORM.S.DIST(-F501,0)</f>
        <v>0.3989422804014327</v>
      </c>
      <c r="N501" s="1">
        <v>0</v>
      </c>
      <c r="Q501" t="s">
        <v>0</v>
      </c>
      <c r="R501" s="10"/>
      <c r="S501" s="10">
        <f ca="1">MIN($U$29+P498,0)</f>
        <v>-1.1627341481807172</v>
      </c>
      <c r="T501" s="10"/>
      <c r="U501" s="10">
        <f ca="1">MAX($CI$7+P498,0)</f>
        <v>0.313752064666529</v>
      </c>
      <c r="V501" s="10"/>
      <c r="X501" t="s">
        <v>0</v>
      </c>
      <c r="Y501" s="1">
        <v>0</v>
      </c>
      <c r="Z501" s="1">
        <f ca="1">_xlfn.NORM.S.DIST(S501,0)</f>
        <v>0.20292600315358378</v>
      </c>
      <c r="AA501" s="1">
        <f ca="1">1-Z501-AB501</f>
        <v>0.41729231478228312</v>
      </c>
      <c r="AB501" s="1">
        <f ca="1">_xlfn.NORM.S.DIST(-U501,0)</f>
        <v>0.3797816820641331</v>
      </c>
      <c r="AC501" s="1">
        <v>0</v>
      </c>
      <c r="AF501" t="s">
        <v>0</v>
      </c>
      <c r="AG501" s="10"/>
      <c r="AH501" s="10">
        <f ca="1">MIN($U$29+AE498,0)</f>
        <v>-2.3841300298243588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2.3261014137913198E-2</v>
      </c>
      <c r="AP501" s="1">
        <f ca="1">1-AO501-AQ501</f>
        <v>0.57779670546065409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-2.5498285887792553</v>
      </c>
      <c r="F502" s="10"/>
      <c r="G502" s="10">
        <f ca="1">MAX($X$30+A498,0)</f>
        <v>0</v>
      </c>
      <c r="I502" t="s">
        <v>42</v>
      </c>
      <c r="J502" s="1">
        <v>0</v>
      </c>
      <c r="K502" s="1">
        <v>0</v>
      </c>
      <c r="L502" s="1">
        <f ca="1">_xlfn.NORM.S.DIST(E502,0)</f>
        <v>1.5456101271587804E-2</v>
      </c>
      <c r="M502" s="1">
        <f ca="1">1-L502-N502</f>
        <v>0.58560161832697943</v>
      </c>
      <c r="N502" s="1">
        <f ca="1">_xlfn.NORM.S.DIST(-G502,0)</f>
        <v>0.3989422804014327</v>
      </c>
      <c r="Q502" t="s">
        <v>42</v>
      </c>
      <c r="R502" s="10"/>
      <c r="S502" s="10"/>
      <c r="T502" s="10">
        <f ca="1">MIN($V$30+P498,0)</f>
        <v>-1.9403426094289076</v>
      </c>
      <c r="U502" s="10"/>
      <c r="V502" s="10">
        <f ca="1">MAX($X$30+P498,0)</f>
        <v>0.32891161304216404</v>
      </c>
      <c r="X502" t="s">
        <v>42</v>
      </c>
      <c r="Y502" s="1">
        <v>0</v>
      </c>
      <c r="Z502" s="1">
        <v>0</v>
      </c>
      <c r="AA502" s="1">
        <f ca="1">_xlfn.NORM.S.DIST(T502,0)</f>
        <v>6.0724790493435883E-2</v>
      </c>
      <c r="AB502" s="1">
        <f ca="1">1-AA502-AC502</f>
        <v>0.56133903865484491</v>
      </c>
      <c r="AC502" s="1">
        <f ca="1">_xlfn.NORM.S.DIST(-V502,0)</f>
        <v>0.37793617085171921</v>
      </c>
      <c r="AF502" t="s">
        <v>42</v>
      </c>
      <c r="AG502" s="10"/>
      <c r="AH502" s="10"/>
      <c r="AI502" s="10">
        <f ca="1">MIN($V$30+AE498,0)</f>
        <v>-3.1617384910725495</v>
      </c>
      <c r="AJ502" s="10"/>
      <c r="AK502" s="10">
        <f ca="1">MAX($X$30+AE498,0)</f>
        <v>0</v>
      </c>
      <c r="AM502" t="s">
        <v>42</v>
      </c>
      <c r="AN502" s="1">
        <v>0</v>
      </c>
      <c r="AO502" s="1">
        <v>0</v>
      </c>
      <c r="AP502" s="1">
        <f ca="1">_xlfn.NORM.S.DIST(AI502,0)</f>
        <v>2.6926385939844769E-3</v>
      </c>
      <c r="AQ502" s="1">
        <f ca="1">1-AP502-AR502</f>
        <v>0.59836508100458285</v>
      </c>
      <c r="AR502" s="1">
        <f ca="1">_xlfn.NORM.S.DIST(-AK502,0)</f>
        <v>0.3989422804014327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-0.2937855004399707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0.32232355583338074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-0.91233596606786982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2.0413686054245246</v>
      </c>
      <c r="E506" s="10"/>
      <c r="F506" s="10"/>
      <c r="G506" s="10"/>
      <c r="I506" t="s">
        <v>2</v>
      </c>
      <c r="J506" s="1">
        <f ca="1">1-K506</f>
        <v>0.95033880446624985</v>
      </c>
      <c r="K506" s="1">
        <f ca="1">_xlfn.NORM.S.DIST(-D506,0)</f>
        <v>4.9661195533750167E-2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2.6574776616978757</v>
      </c>
      <c r="T506" s="10"/>
      <c r="U506" s="10"/>
      <c r="V506" s="10"/>
      <c r="X506" t="s">
        <v>2</v>
      </c>
      <c r="Y506" s="1">
        <f ca="1">1-Z506</f>
        <v>0.98832181017601795</v>
      </c>
      <c r="Z506" s="1">
        <f ca="1">_xlfn.NORM.S.DIST(-S506,0)</f>
        <v>1.1678189823982076E-2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1.4228181397966253</v>
      </c>
      <c r="AI506" s="10"/>
      <c r="AJ506" s="10"/>
      <c r="AK506" s="10"/>
      <c r="AM506" t="s">
        <v>2</v>
      </c>
      <c r="AN506" s="1">
        <f ca="1">1-AO506</f>
        <v>0.85501779419406132</v>
      </c>
      <c r="AO506" s="1">
        <f ca="1">_xlfn.NORM.S.DIST(-AH506,0)</f>
        <v>0.14498220580593862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-1.034926810674299</v>
      </c>
      <c r="D507" s="10"/>
      <c r="E507" s="10">
        <f ca="1">MAX($V$28+A505,0)</f>
        <v>9.1561914366865005E-2</v>
      </c>
      <c r="F507" s="10"/>
      <c r="G507" s="10"/>
      <c r="I507" t="s">
        <v>1</v>
      </c>
      <c r="J507" s="1">
        <f ca="1">_xlfn.NORM.S.DIST(C507,0)</f>
        <v>0.23352286472542474</v>
      </c>
      <c r="K507" s="1">
        <f ca="1">1-J507-L507</f>
        <v>0.36920363792568595</v>
      </c>
      <c r="L507" s="1">
        <f ca="1">_xlfn.NORM.S.DIST(-E507,0)</f>
        <v>0.39727349734888934</v>
      </c>
      <c r="M507" s="1">
        <v>0</v>
      </c>
      <c r="N507" s="1">
        <v>0</v>
      </c>
      <c r="Q507" t="s">
        <v>1</v>
      </c>
      <c r="R507" s="10">
        <f ca="1">MIN($T$28+P505,0)</f>
        <v>-0.41881775440094754</v>
      </c>
      <c r="S507" s="10"/>
      <c r="T507" s="10">
        <f ca="1">MAX($V$28+P505,0)</f>
        <v>0.70767097064021645</v>
      </c>
      <c r="U507" s="10"/>
      <c r="V507" s="10"/>
      <c r="X507" t="s">
        <v>1</v>
      </c>
      <c r="Y507" s="1">
        <f ca="1">_xlfn.NORM.S.DIST(R507,0)</f>
        <v>0.36544383094556038</v>
      </c>
      <c r="Z507" s="1">
        <f ca="1">1-Y507-AA507</f>
        <v>0.32398358335128336</v>
      </c>
      <c r="AA507" s="1">
        <f ca="1">_xlfn.NORM.S.DIST(-T507,0)</f>
        <v>0.31057258570315632</v>
      </c>
      <c r="AB507" s="1">
        <v>0</v>
      </c>
      <c r="AC507" s="1">
        <v>0</v>
      </c>
      <c r="AF507" t="s">
        <v>1</v>
      </c>
      <c r="AG507" s="10">
        <f ca="1">MIN($T$28+AE505,0)</f>
        <v>-1.6534772763021981</v>
      </c>
      <c r="AH507" s="10"/>
      <c r="AI507" s="10">
        <f ca="1">MAX($V$28+AE505,0)</f>
        <v>0</v>
      </c>
      <c r="AJ507" s="10"/>
      <c r="AK507" s="10"/>
      <c r="AM507" t="s">
        <v>1</v>
      </c>
      <c r="AN507" s="1">
        <f ca="1">_xlfn.NORM.S.DIST(AG507,0)</f>
        <v>0.1016792442430661</v>
      </c>
      <c r="AO507" s="1">
        <f ca="1">1-AN507-AP507</f>
        <v>0.49937847535550123</v>
      </c>
      <c r="AP507" s="1">
        <f ca="1">_xlfn.NORM.S.DIST(-AI507,0)</f>
        <v>0.3989422804014327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-1.770271713287217</v>
      </c>
      <c r="E508" s="10"/>
      <c r="F508" s="10">
        <f ca="1">MAX($CI$7+A505,0)</f>
        <v>0</v>
      </c>
      <c r="G508" s="10"/>
      <c r="I508" t="s">
        <v>0</v>
      </c>
      <c r="J508" s="1">
        <v>0</v>
      </c>
      <c r="K508" s="1">
        <f ca="1">_xlfn.NORM.S.DIST(D508,0)</f>
        <v>8.3253134212080346E-2</v>
      </c>
      <c r="L508" s="1">
        <f ca="1">1-K508-M508</f>
        <v>0.51780458538648699</v>
      </c>
      <c r="M508" s="1">
        <f ca="1">_xlfn.NORM.S.DIST(-F508,0)</f>
        <v>0.3989422804014327</v>
      </c>
      <c r="N508" s="1">
        <v>0</v>
      </c>
      <c r="Q508" t="s">
        <v>0</v>
      </c>
      <c r="R508" s="10"/>
      <c r="S508" s="10">
        <f ca="1">MIN($U$29+P505,0)</f>
        <v>-1.1541626570138654</v>
      </c>
      <c r="T508" s="10"/>
      <c r="U508" s="10">
        <f ca="1">MAX($CI$7+P505,0)</f>
        <v>0.32232355583338074</v>
      </c>
      <c r="V508" s="10"/>
      <c r="X508" t="s">
        <v>0</v>
      </c>
      <c r="Y508" s="1">
        <v>0</v>
      </c>
      <c r="Z508" s="1">
        <f ca="1">_xlfn.NORM.S.DIST(S508,0)</f>
        <v>0.20495102053148589</v>
      </c>
      <c r="AA508" s="1">
        <f ca="1">1-Z508-AB508</f>
        <v>0.41630119453166364</v>
      </c>
      <c r="AB508" s="1">
        <f ca="1">_xlfn.NORM.S.DIST(-U508,0)</f>
        <v>0.37874778493685041</v>
      </c>
      <c r="AC508" s="1">
        <v>0</v>
      </c>
      <c r="AF508" t="s">
        <v>0</v>
      </c>
      <c r="AG508" s="10"/>
      <c r="AH508" s="10">
        <f ca="1">MIN($U$29+AE505,0)</f>
        <v>-2.3888221789151158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2.3001997144731872E-2</v>
      </c>
      <c r="AP508" s="1">
        <f ca="1">1-AO508-AQ508</f>
        <v>0.57805572245383541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-2.5478801745354072</v>
      </c>
      <c r="F509" s="10"/>
      <c r="G509" s="10">
        <f ca="1">MAX($X$30+A505,0)</f>
        <v>0</v>
      </c>
      <c r="I509" t="s">
        <v>42</v>
      </c>
      <c r="J509" s="1">
        <v>0</v>
      </c>
      <c r="K509" s="1">
        <v>0</v>
      </c>
      <c r="L509" s="1">
        <f ca="1">_xlfn.NORM.S.DIST(E509,0)</f>
        <v>1.5533050651275795E-2</v>
      </c>
      <c r="M509" s="1">
        <f ca="1">1-L509-N509</f>
        <v>0.58552466894729149</v>
      </c>
      <c r="N509" s="1">
        <f ca="1">_xlfn.NORM.S.DIST(-G509,0)</f>
        <v>0.3989422804014327</v>
      </c>
      <c r="Q509" t="s">
        <v>42</v>
      </c>
      <c r="R509" s="10"/>
      <c r="S509" s="10"/>
      <c r="T509" s="10">
        <f ca="1">MIN($V$30+P505,0)</f>
        <v>-1.9317711182620558</v>
      </c>
      <c r="U509" s="10"/>
      <c r="V509" s="10">
        <f ca="1">MAX($X$30+P505,0)</f>
        <v>0.33748310420901578</v>
      </c>
      <c r="X509" t="s">
        <v>42</v>
      </c>
      <c r="Y509" s="1">
        <v>0</v>
      </c>
      <c r="Z509" s="1">
        <v>0</v>
      </c>
      <c r="AA509" s="1">
        <f ca="1">_xlfn.NORM.S.DIST(T509,0)</f>
        <v>6.1740919934565833E-2</v>
      </c>
      <c r="AB509" s="1">
        <f ca="1">1-AA509-AC509</f>
        <v>0.56140075434900183</v>
      </c>
      <c r="AC509" s="1">
        <f ca="1">_xlfn.NORM.S.DIST(-V509,0)</f>
        <v>0.37685832571643235</v>
      </c>
      <c r="AF509" t="s">
        <v>42</v>
      </c>
      <c r="AG509" s="10"/>
      <c r="AH509" s="10"/>
      <c r="AI509" s="10">
        <f ca="1">MIN($V$30+AE505,0)</f>
        <v>-3.1664306401633064</v>
      </c>
      <c r="AJ509" s="10"/>
      <c r="AK509" s="10">
        <f ca="1">MAX($X$30+AE505,0)</f>
        <v>0</v>
      </c>
      <c r="AM509" t="s">
        <v>42</v>
      </c>
      <c r="AN509" s="1">
        <v>0</v>
      </c>
      <c r="AO509" s="1">
        <v>0</v>
      </c>
      <c r="AP509" s="1">
        <f ca="1">_xlfn.NORM.S.DIST(AI509,0)</f>
        <v>2.6529580063650742E-3</v>
      </c>
      <c r="AQ509" s="1">
        <f ca="1">1-AP509-AR509</f>
        <v>0.59840476159220213</v>
      </c>
      <c r="AR509" s="1">
        <f ca="1">_xlfn.NORM.S.DIST(-AK509,0)</f>
        <v>0.3989422804014327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-0.31439636421191614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0.30828100996632368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-0.9395326215939872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2.020757741652579</v>
      </c>
      <c r="E513" s="10"/>
      <c r="F513" s="10"/>
      <c r="G513" s="10"/>
      <c r="I513" t="s">
        <v>2</v>
      </c>
      <c r="J513" s="1">
        <f ca="1">1-K513</f>
        <v>0.94821576182879153</v>
      </c>
      <c r="K513" s="1">
        <f ca="1">_xlfn.NORM.S.DIST(-D513,0)</f>
        <v>5.1784238171208447E-2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2.6434351158308189</v>
      </c>
      <c r="T513" s="10"/>
      <c r="U513" s="10"/>
      <c r="V513" s="10"/>
      <c r="X513" t="s">
        <v>2</v>
      </c>
      <c r="Y513" s="1">
        <f ca="1">1-Z513</f>
        <v>0.98787896782494045</v>
      </c>
      <c r="Z513" s="1">
        <f ca="1">_xlfn.NORM.S.DIST(-S513,0)</f>
        <v>1.2121032175059533E-2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1.3956214842705079</v>
      </c>
      <c r="AI513" s="10"/>
      <c r="AJ513" s="10"/>
      <c r="AK513" s="10"/>
      <c r="AM513" t="s">
        <v>2</v>
      </c>
      <c r="AN513" s="1">
        <f ca="1">1-AO513</f>
        <v>0.84935334190382583</v>
      </c>
      <c r="AO513" s="1">
        <f ca="1">_xlfn.NORM.S.DIST(-AH513,0)</f>
        <v>0.1506466580961742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-1.0555376744462444</v>
      </c>
      <c r="D514" s="10"/>
      <c r="E514" s="10">
        <f ca="1">MAX($V$28+A512,0)</f>
        <v>7.0951050594919574E-2</v>
      </c>
      <c r="F514" s="10"/>
      <c r="G514" s="10"/>
      <c r="I514" t="s">
        <v>1</v>
      </c>
      <c r="J514" s="1">
        <f ca="1">_xlfn.NORM.S.DIST(C514,0)</f>
        <v>0.22854585183503665</v>
      </c>
      <c r="K514" s="1">
        <f ca="1">1-J514-L514</f>
        <v>0.3735147530985255</v>
      </c>
      <c r="L514" s="1">
        <f ca="1">_xlfn.NORM.S.DIST(-E514,0)</f>
        <v>0.39793939506643788</v>
      </c>
      <c r="M514" s="1">
        <v>0</v>
      </c>
      <c r="N514" s="1">
        <v>0</v>
      </c>
      <c r="Q514" t="s">
        <v>1</v>
      </c>
      <c r="R514" s="10">
        <f ca="1">MIN($T$28+P512,0)</f>
        <v>-0.43286030026800459</v>
      </c>
      <c r="S514" s="10"/>
      <c r="T514" s="10">
        <f ca="1">MAX($V$28+P512,0)</f>
        <v>0.69362842477315945</v>
      </c>
      <c r="U514" s="10"/>
      <c r="V514" s="10"/>
      <c r="X514" t="s">
        <v>1</v>
      </c>
      <c r="Y514" s="1">
        <f ca="1">_xlfn.NORM.S.DIST(R514,0)</f>
        <v>0.3632650474172906</v>
      </c>
      <c r="Z514" s="1">
        <f ca="1">1-Y514-AA514</f>
        <v>0.32309159078672217</v>
      </c>
      <c r="AA514" s="1">
        <f ca="1">_xlfn.NORM.S.DIST(-T514,0)</f>
        <v>0.31364336179598723</v>
      </c>
      <c r="AB514" s="1">
        <v>0</v>
      </c>
      <c r="AC514" s="1">
        <v>0</v>
      </c>
      <c r="AF514" t="s">
        <v>1</v>
      </c>
      <c r="AG514" s="10">
        <f ca="1">MIN($T$28+AE512,0)</f>
        <v>-1.6806739318283155</v>
      </c>
      <c r="AH514" s="10"/>
      <c r="AI514" s="10">
        <f ca="1">MAX($V$28+AE512,0)</f>
        <v>0</v>
      </c>
      <c r="AJ514" s="10"/>
      <c r="AK514" s="10"/>
      <c r="AM514" t="s">
        <v>1</v>
      </c>
      <c r="AN514" s="1">
        <f ca="1">_xlfn.NORM.S.DIST(AG514,0)</f>
        <v>9.7172166075835661E-2</v>
      </c>
      <c r="AO514" s="1">
        <f ca="1">1-AN514-AP514</f>
        <v>0.50388555352273157</v>
      </c>
      <c r="AP514" s="1">
        <f ca="1">_xlfn.NORM.S.DIST(-AI514,0)</f>
        <v>0.3989422804014327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-1.7908825770591623</v>
      </c>
      <c r="E515" s="10"/>
      <c r="F515" s="10">
        <f ca="1">MAX($CI$7+A512,0)</f>
        <v>0</v>
      </c>
      <c r="G515" s="10"/>
      <c r="I515" t="s">
        <v>0</v>
      </c>
      <c r="J515" s="1">
        <v>0</v>
      </c>
      <c r="K515" s="1">
        <f ca="1">_xlfn.NORM.S.DIST(D515,0)</f>
        <v>8.0253192517665467E-2</v>
      </c>
      <c r="L515" s="1">
        <f ca="1">1-K515-M515</f>
        <v>0.52080452708090186</v>
      </c>
      <c r="M515" s="1">
        <f ca="1">_xlfn.NORM.S.DIST(-F515,0)</f>
        <v>0.3989422804014327</v>
      </c>
      <c r="N515" s="1">
        <v>0</v>
      </c>
      <c r="Q515" t="s">
        <v>0</v>
      </c>
      <c r="R515" s="10"/>
      <c r="S515" s="10">
        <f ca="1">MIN($U$29+P512,0)</f>
        <v>-1.1682052028809227</v>
      </c>
      <c r="T515" s="10"/>
      <c r="U515" s="10">
        <f ca="1">MAX($CI$7+P512,0)</f>
        <v>0.30828100996632368</v>
      </c>
      <c r="V515" s="10"/>
      <c r="X515" t="s">
        <v>0</v>
      </c>
      <c r="Y515" s="1">
        <v>0</v>
      </c>
      <c r="Z515" s="1">
        <f ca="1">_xlfn.NORM.S.DIST(S515,0)</f>
        <v>0.20163619277915631</v>
      </c>
      <c r="AA515" s="1">
        <f ca="1">1-Z515-AB515</f>
        <v>0.41793534289586609</v>
      </c>
      <c r="AB515" s="1">
        <f ca="1">_xlfn.NORM.S.DIST(-U515,0)</f>
        <v>0.38042846432497757</v>
      </c>
      <c r="AC515" s="1">
        <v>0</v>
      </c>
      <c r="AF515" t="s">
        <v>0</v>
      </c>
      <c r="AG515" s="10"/>
      <c r="AH515" s="10">
        <f ca="1">MIN($U$29+AE512,0)</f>
        <v>-2.4160188344412337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2.1547143198993198E-2</v>
      </c>
      <c r="AP515" s="1">
        <f ca="1">1-AO515-AQ515</f>
        <v>0.57951057639957404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-2.5684910383073527</v>
      </c>
      <c r="F516" s="10"/>
      <c r="G516" s="10">
        <f ca="1">MAX($X$30+A512,0)</f>
        <v>0</v>
      </c>
      <c r="I516" t="s">
        <v>42</v>
      </c>
      <c r="J516" s="1">
        <v>0</v>
      </c>
      <c r="K516" s="1">
        <v>0</v>
      </c>
      <c r="L516" s="1">
        <f ca="1">_xlfn.NORM.S.DIST(E516,0)</f>
        <v>1.4735265566217688E-2</v>
      </c>
      <c r="M516" s="1">
        <f ca="1">1-L516-N516</f>
        <v>0.5863224540323495</v>
      </c>
      <c r="N516" s="1">
        <f ca="1">_xlfn.NORM.S.DIST(-G516,0)</f>
        <v>0.3989422804014327</v>
      </c>
      <c r="Q516" t="s">
        <v>42</v>
      </c>
      <c r="R516" s="10"/>
      <c r="S516" s="10"/>
      <c r="T516" s="10">
        <f ca="1">MIN($V$30+P512,0)</f>
        <v>-1.9458136641291128</v>
      </c>
      <c r="U516" s="10"/>
      <c r="V516" s="10">
        <f ca="1">MAX($X$30+P512,0)</f>
        <v>0.32344055834195873</v>
      </c>
      <c r="X516" t="s">
        <v>42</v>
      </c>
      <c r="Y516" s="1">
        <v>0</v>
      </c>
      <c r="Z516" s="1">
        <v>0</v>
      </c>
      <c r="AA516" s="1">
        <f ca="1">_xlfn.NORM.S.DIST(T516,0)</f>
        <v>6.0082663439428897E-2</v>
      </c>
      <c r="AB516" s="1">
        <f ca="1">1-AA516-AC516</f>
        <v>0.56130612619551545</v>
      </c>
      <c r="AC516" s="1">
        <f ca="1">_xlfn.NORM.S.DIST(-V516,0)</f>
        <v>0.37861121036505563</v>
      </c>
      <c r="AF516" t="s">
        <v>42</v>
      </c>
      <c r="AG516" s="10"/>
      <c r="AH516" s="10"/>
      <c r="AI516" s="10">
        <f ca="1">MIN($V$30+AE512,0)</f>
        <v>-3.1936272956894238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2.4331557901960794E-3</v>
      </c>
      <c r="AQ516" s="1">
        <f ca="1">1-AP516-AR516</f>
        <v>0.59862456380837115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183</v>
      </c>
      <c r="C519" t="s">
        <v>184</v>
      </c>
      <c r="D519" s="65" t="s">
        <v>185</v>
      </c>
      <c r="E519" s="65" t="s">
        <v>186</v>
      </c>
      <c r="F519" s="65" t="s">
        <v>187</v>
      </c>
      <c r="G519" s="65" t="s">
        <v>188</v>
      </c>
      <c r="H519" s="65" t="s">
        <v>189</v>
      </c>
      <c r="I519" s="65" t="s">
        <v>190</v>
      </c>
      <c r="J519" s="65" t="s">
        <v>191</v>
      </c>
      <c r="K519" s="65" t="s">
        <v>192</v>
      </c>
      <c r="L519" s="65" t="s">
        <v>193</v>
      </c>
      <c r="M519" s="65" t="s">
        <v>194</v>
      </c>
      <c r="N519" s="65" t="s">
        <v>195</v>
      </c>
      <c r="O519" s="65" t="s">
        <v>196</v>
      </c>
      <c r="P519" s="65" t="s">
        <v>197</v>
      </c>
      <c r="Q519" s="65" t="s">
        <v>198</v>
      </c>
      <c r="R519" s="65" t="s">
        <v>199</v>
      </c>
      <c r="S519" s="65" t="s">
        <v>200</v>
      </c>
      <c r="T519" s="65" t="s">
        <v>201</v>
      </c>
      <c r="U519" s="65" t="s">
        <v>202</v>
      </c>
      <c r="V519" s="65" t="s">
        <v>203</v>
      </c>
      <c r="W519" s="65" t="s">
        <v>204</v>
      </c>
      <c r="X519" s="65" t="s">
        <v>205</v>
      </c>
      <c r="Y519" s="65" t="s">
        <v>206</v>
      </c>
      <c r="Z519" s="65" t="s">
        <v>207</v>
      </c>
      <c r="AA519" s="65" t="s">
        <v>208</v>
      </c>
      <c r="AB519" s="65" t="s">
        <v>209</v>
      </c>
      <c r="AC519" s="65" t="s">
        <v>210</v>
      </c>
      <c r="AD519" s="65" t="s">
        <v>211</v>
      </c>
      <c r="AE519" s="65" t="s">
        <v>212</v>
      </c>
      <c r="AF519" s="65" t="s">
        <v>213</v>
      </c>
      <c r="AG519" s="65" t="s">
        <v>214</v>
      </c>
      <c r="AH519" s="65" t="s">
        <v>215</v>
      </c>
      <c r="AI519" s="65" t="s">
        <v>216</v>
      </c>
      <c r="AJ519" s="65" t="s">
        <v>217</v>
      </c>
      <c r="AK519" s="65" t="s">
        <v>218</v>
      </c>
      <c r="AL519" s="65" t="s">
        <v>219</v>
      </c>
      <c r="AM519" s="65" t="s">
        <v>220</v>
      </c>
    </row>
    <row r="520" spans="1:44">
      <c r="A520">
        <f>A36</f>
        <v>202101</v>
      </c>
      <c r="B520" t="s">
        <v>2</v>
      </c>
      <c r="C520" t="s">
        <v>179</v>
      </c>
      <c r="D520" s="1">
        <v>0</v>
      </c>
      <c r="E520" s="1">
        <v>0</v>
      </c>
      <c r="F520" s="1">
        <v>0</v>
      </c>
      <c r="G520" s="1">
        <v>9.8332221651035957E-4</v>
      </c>
      <c r="H520" s="1">
        <v>3.1788945129851919E-3</v>
      </c>
      <c r="I520" s="1">
        <v>6.4627972392443632E-3</v>
      </c>
      <c r="J520" s="1">
        <v>1.064807394771383E-2</v>
      </c>
      <c r="K520" s="1">
        <v>1.5549579053945261E-2</v>
      </c>
      <c r="L520" s="1">
        <v>2.1024444105364311E-2</v>
      </c>
      <c r="M520" s="1">
        <v>2.6982921910234759E-2</v>
      </c>
      <c r="N520" s="1">
        <v>3.33350998320011E-2</v>
      </c>
      <c r="O520" s="1">
        <v>3.9964607646343887E-2</v>
      </c>
      <c r="P520" s="1">
        <v>4.6825801805677407E-2</v>
      </c>
      <c r="Q520" s="1">
        <v>5.3733387643206891E-2</v>
      </c>
      <c r="R520" s="1">
        <v>6.070425791799286E-2</v>
      </c>
      <c r="S520" s="1">
        <v>6.7728512079553896E-2</v>
      </c>
      <c r="T520" s="1">
        <v>7.4743319617484955E-2</v>
      </c>
      <c r="U520" s="1">
        <v>8.1675325729923767E-2</v>
      </c>
      <c r="V520" s="1">
        <v>8.8499443176256201E-2</v>
      </c>
      <c r="W520" s="1">
        <v>9.5188148123720825E-2</v>
      </c>
      <c r="X520" s="1">
        <v>0.1017302365899854</v>
      </c>
      <c r="Y520" s="1">
        <v>0.1081053810201969</v>
      </c>
      <c r="Z520" s="1">
        <v>0.1142946678772353</v>
      </c>
      <c r="AA520" s="1">
        <v>0.120352460174263</v>
      </c>
      <c r="AB520" s="1">
        <v>0.1263263238001513</v>
      </c>
      <c r="AC520" s="1">
        <v>0.1322518033459672</v>
      </c>
      <c r="AD520" s="1">
        <v>0.1381271553604386</v>
      </c>
      <c r="AE520" s="1">
        <v>0.1439689335628308</v>
      </c>
      <c r="AF520" s="1">
        <v>0.14973311896452651</v>
      </c>
      <c r="AG520" s="1">
        <v>0.15544267488658761</v>
      </c>
      <c r="AH520" s="1">
        <v>0.16112823626664161</v>
      </c>
      <c r="AI520" s="1">
        <v>0.16684032446569899</v>
      </c>
      <c r="AJ520" s="1">
        <v>0.17263525611731401</v>
      </c>
      <c r="AK520" s="1">
        <v>0.1785814427493056</v>
      </c>
      <c r="AL520" s="1">
        <v>0.1847175136972235</v>
      </c>
      <c r="AM520" s="1">
        <v>0.19101608498820641</v>
      </c>
    </row>
    <row r="521" spans="1:44">
      <c r="A521">
        <f t="shared" ref="A521:A584" si="18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5.3485835389255582E-2</v>
      </c>
      <c r="G521" s="1">
        <v>0.123943848357218</v>
      </c>
      <c r="H521" s="1">
        <v>0.1907150813462633</v>
      </c>
      <c r="I521" s="1">
        <v>0.24717717839985859</v>
      </c>
      <c r="J521" s="1">
        <v>0.29226284220158788</v>
      </c>
      <c r="K521" s="1">
        <v>0.32740058713772707</v>
      </c>
      <c r="L521" s="1">
        <v>0.35441042037956338</v>
      </c>
      <c r="M521" s="1">
        <v>0.37522152201297199</v>
      </c>
      <c r="N521" s="1">
        <v>0.39138595690168432</v>
      </c>
      <c r="O521" s="1">
        <v>0.40415086356996321</v>
      </c>
      <c r="P521" s="1">
        <v>0.41454208714426949</v>
      </c>
      <c r="Q521" s="1">
        <v>0.42309911038537101</v>
      </c>
      <c r="R521" s="1">
        <v>0.43040097236190461</v>
      </c>
      <c r="S521" s="1">
        <v>0.43680265782003808</v>
      </c>
      <c r="T521" s="1">
        <v>0.44255063061775701</v>
      </c>
      <c r="U521" s="1">
        <v>0.44778429469290848</v>
      </c>
      <c r="V521" s="1">
        <v>0.45262908032227811</v>
      </c>
      <c r="W521" s="1">
        <v>0.45716398583378032</v>
      </c>
      <c r="X521" s="1">
        <v>0.4614538871703473</v>
      </c>
      <c r="Y521" s="1">
        <v>0.465533999591904</v>
      </c>
      <c r="Z521" s="1">
        <v>0.46942517929347821</v>
      </c>
      <c r="AA521" s="1">
        <v>0.47318293705805609</v>
      </c>
      <c r="AB521" s="1">
        <v>0.4768514818966586</v>
      </c>
      <c r="AC521" s="1">
        <v>0.48046356618233521</v>
      </c>
      <c r="AD521" s="1">
        <v>0.48402616438030832</v>
      </c>
      <c r="AE521" s="1">
        <v>0.48755521133103952</v>
      </c>
      <c r="AF521" s="1">
        <v>0.49102823496978548</v>
      </c>
      <c r="AG521" s="1">
        <v>0.49446190871313123</v>
      </c>
      <c r="AH521" s="1">
        <v>0.49787648453866401</v>
      </c>
      <c r="AI521" s="1">
        <v>0.50130359336245256</v>
      </c>
      <c r="AJ521" s="1">
        <v>0.50477788561681658</v>
      </c>
      <c r="AK521" s="1">
        <v>0.50834100504392332</v>
      </c>
      <c r="AL521" s="1">
        <v>0.51201656155072839</v>
      </c>
      <c r="AM521" s="1">
        <v>0.51578851950732896</v>
      </c>
    </row>
    <row r="522" spans="1:44">
      <c r="A522">
        <f t="shared" si="18"/>
        <v>202101</v>
      </c>
      <c r="B522" t="s">
        <v>0</v>
      </c>
      <c r="C522" t="str">
        <f t="shared" ref="C522:C528" si="19">C521</f>
        <v>base</v>
      </c>
      <c r="D522" s="1">
        <v>0</v>
      </c>
      <c r="E522" s="1">
        <v>0.1551322403890322</v>
      </c>
      <c r="F522" s="1">
        <v>0.31000660262123031</v>
      </c>
      <c r="G522" s="1">
        <v>0.43845621508675092</v>
      </c>
      <c r="H522" s="1">
        <v>0.53793649698337831</v>
      </c>
      <c r="I522" s="1">
        <v>0.61300283606405082</v>
      </c>
      <c r="J522" s="1">
        <v>0.66858125617602593</v>
      </c>
      <c r="K522" s="1">
        <v>0.70941631963736207</v>
      </c>
      <c r="L522" s="1">
        <v>0.73915674703180945</v>
      </c>
      <c r="M522" s="1">
        <v>0.76081056120050705</v>
      </c>
      <c r="N522" s="1">
        <v>0.77657654814990096</v>
      </c>
      <c r="O522" s="1">
        <v>0.7881282075670567</v>
      </c>
      <c r="P522" s="1">
        <v>0.79675708548763502</v>
      </c>
      <c r="Q522" s="1">
        <v>0.80321652950781097</v>
      </c>
      <c r="R522" s="1">
        <v>0.80818451455932772</v>
      </c>
      <c r="S522" s="1">
        <v>0.81208391367352162</v>
      </c>
      <c r="T522" s="1">
        <v>0.81523352518806558</v>
      </c>
      <c r="U522" s="1">
        <v>0.81783178280911317</v>
      </c>
      <c r="V522" s="1">
        <v>0.82003607440666593</v>
      </c>
      <c r="W522" s="1">
        <v>0.82195109246396292</v>
      </c>
      <c r="X522" s="1">
        <v>0.82365700164972877</v>
      </c>
      <c r="Y522" s="1">
        <v>0.82520428523960632</v>
      </c>
      <c r="Z522" s="1">
        <v>0.82662619793151404</v>
      </c>
      <c r="AA522" s="1">
        <v>0.82795971088737619</v>
      </c>
      <c r="AB522" s="1">
        <v>0.82923216105159814</v>
      </c>
      <c r="AC522" s="1">
        <v>0.83046364676221018</v>
      </c>
      <c r="AD522" s="1">
        <v>0.83166301991542435</v>
      </c>
      <c r="AE522" s="1">
        <v>0.83284041949657805</v>
      </c>
      <c r="AF522" s="1">
        <v>0.83399169566929221</v>
      </c>
      <c r="AG522" s="1">
        <v>0.83512468694330211</v>
      </c>
      <c r="AH522" s="1">
        <v>0.83624756782560072</v>
      </c>
      <c r="AI522" s="1">
        <v>0.83737179364686165</v>
      </c>
      <c r="AJ522" s="1">
        <v>0.83850943603346861</v>
      </c>
      <c r="AK522" s="1">
        <v>0.83967464530648828</v>
      </c>
      <c r="AL522" s="1">
        <v>0.8408755208040074</v>
      </c>
      <c r="AM522" s="1">
        <v>0.84210712449669756</v>
      </c>
    </row>
    <row r="523" spans="1:44">
      <c r="A523">
        <f t="shared" si="18"/>
        <v>202101</v>
      </c>
      <c r="B523" t="s">
        <v>42</v>
      </c>
      <c r="C523" t="str">
        <f t="shared" si="19"/>
        <v>base</v>
      </c>
      <c r="D523" s="1">
        <v>0.39411825119234051</v>
      </c>
      <c r="E523" s="1">
        <v>0.61527089375000243</v>
      </c>
      <c r="F523" s="1">
        <v>0.74573322479484361</v>
      </c>
      <c r="G523" s="1">
        <v>0.82605604541990207</v>
      </c>
      <c r="H523" s="1">
        <v>0.87688137028861346</v>
      </c>
      <c r="I523" s="1">
        <v>0.91003693673218011</v>
      </c>
      <c r="J523" s="1">
        <v>0.93211460570750226</v>
      </c>
      <c r="K523" s="1">
        <v>0.94709697443280327</v>
      </c>
      <c r="L523" s="1">
        <v>0.95736047900031007</v>
      </c>
      <c r="M523" s="1">
        <v>0.96446829756665409</v>
      </c>
      <c r="N523" s="1">
        <v>0.96941988882138319</v>
      </c>
      <c r="O523" s="1">
        <v>0.97289613089688154</v>
      </c>
      <c r="P523" s="1">
        <v>0.97537864903777183</v>
      </c>
      <c r="Q523" s="1">
        <v>0.97714624984784437</v>
      </c>
      <c r="R523" s="1">
        <v>0.97842828200102827</v>
      </c>
      <c r="S523" s="1">
        <v>0.97936619391237423</v>
      </c>
      <c r="T523" s="1">
        <v>0.98006645646279467</v>
      </c>
      <c r="U523" s="1">
        <v>0.98059611101285726</v>
      </c>
      <c r="V523" s="1">
        <v>0.98100633173480556</v>
      </c>
      <c r="W523" s="1">
        <v>0.98133140696800136</v>
      </c>
      <c r="X523" s="1">
        <v>0.98159704017379523</v>
      </c>
      <c r="Y523" s="1">
        <v>0.98181991697597271</v>
      </c>
      <c r="Z523" s="1">
        <v>0.98201123053919925</v>
      </c>
      <c r="AA523" s="1">
        <v>0.98218031976647335</v>
      </c>
      <c r="AB523" s="1">
        <v>0.98233378257649739</v>
      </c>
      <c r="AC523" s="1">
        <v>0.9824764428174807</v>
      </c>
      <c r="AD523" s="1">
        <v>0.98261113320233062</v>
      </c>
      <c r="AE523" s="1">
        <v>0.9827403412384127</v>
      </c>
      <c r="AF523" s="1">
        <v>0.98286456549857582</v>
      </c>
      <c r="AG523" s="1">
        <v>0.98298531455622917</v>
      </c>
      <c r="AH523" s="1">
        <v>0.98310388937052173</v>
      </c>
      <c r="AI523" s="1">
        <v>0.98322180404261994</v>
      </c>
      <c r="AJ523" s="1">
        <v>0.98334052889407852</v>
      </c>
      <c r="AK523" s="1">
        <v>0.98346168987373495</v>
      </c>
      <c r="AL523" s="1">
        <v>0.98358623911377729</v>
      </c>
      <c r="AM523" s="1">
        <v>0.98371375202426259</v>
      </c>
    </row>
    <row r="524" spans="1:44">
      <c r="A524">
        <f t="shared" si="18"/>
        <v>202102</v>
      </c>
      <c r="B524" t="str">
        <f>B520</f>
        <v>M0</v>
      </c>
      <c r="C524" t="str">
        <f t="shared" si="19"/>
        <v>base</v>
      </c>
      <c r="D524" s="1">
        <v>0</v>
      </c>
      <c r="E524" s="1">
        <v>0</v>
      </c>
      <c r="F524" s="1">
        <v>0</v>
      </c>
      <c r="G524" s="1">
        <v>9.224001192536087E-4</v>
      </c>
      <c r="H524" s="1">
        <v>3.0114045223544961E-3</v>
      </c>
      <c r="I524" s="1">
        <v>6.2127965095144528E-3</v>
      </c>
      <c r="J524" s="1">
        <v>1.035475748916233E-2</v>
      </c>
      <c r="K524" s="1">
        <v>1.527053406498108E-2</v>
      </c>
      <c r="L524" s="1">
        <v>2.083121611706789E-2</v>
      </c>
      <c r="M524" s="1">
        <v>2.691072788920092E-2</v>
      </c>
      <c r="N524" s="1">
        <v>3.3360490997407483E-2</v>
      </c>
      <c r="O524" s="1">
        <v>4.010841836353108E-2</v>
      </c>
      <c r="P524" s="1">
        <v>4.6951461857661941E-2</v>
      </c>
      <c r="Q524" s="1">
        <v>5.3892025046323982E-2</v>
      </c>
      <c r="R524" s="1">
        <v>6.0910803160651637E-2</v>
      </c>
      <c r="S524" s="1">
        <v>6.7937092144696953E-2</v>
      </c>
      <c r="T524" s="1">
        <v>7.4892195361310199E-2</v>
      </c>
      <c r="U524" s="1">
        <v>8.17471516800332E-2</v>
      </c>
      <c r="V524" s="1">
        <v>8.8471721088444699E-2</v>
      </c>
      <c r="W524" s="1">
        <v>9.5052730311990158E-2</v>
      </c>
      <c r="X524" s="1">
        <v>0.1014684508374421</v>
      </c>
      <c r="Y524" s="1">
        <v>0.1076989790669302</v>
      </c>
      <c r="Z524" s="1">
        <v>0.1137984771526072</v>
      </c>
      <c r="AA524" s="1">
        <v>0.11981445022749281</v>
      </c>
      <c r="AB524" s="1">
        <v>0.1257824048939056</v>
      </c>
      <c r="AC524" s="1">
        <v>0.13170037288031619</v>
      </c>
      <c r="AD524" s="1">
        <v>0.13758487216505921</v>
      </c>
      <c r="AE524" s="1">
        <v>0.14339145298413641</v>
      </c>
      <c r="AF524" s="1">
        <v>0.14914317257089671</v>
      </c>
      <c r="AG524" s="1">
        <v>0.15487084377809721</v>
      </c>
      <c r="AH524" s="1">
        <v>0.1606253280790389</v>
      </c>
      <c r="AI524" s="1">
        <v>0.16646333732267071</v>
      </c>
      <c r="AJ524" s="1">
        <v>0.17245377498104189</v>
      </c>
      <c r="AK524" s="1">
        <v>0.17863554565286219</v>
      </c>
      <c r="AL524" s="1">
        <v>0.18498105170259299</v>
      </c>
      <c r="AM524" s="1">
        <v>0.19149145597178999</v>
      </c>
    </row>
    <row r="525" spans="1:44">
      <c r="A525">
        <f t="shared" si="18"/>
        <v>202102</v>
      </c>
      <c r="B525" t="str">
        <f>B521</f>
        <v>M1</v>
      </c>
      <c r="C525" t="str">
        <f t="shared" si="19"/>
        <v>base</v>
      </c>
      <c r="D525" s="1">
        <v>0</v>
      </c>
      <c r="E525" s="1">
        <v>0</v>
      </c>
      <c r="F525" s="1">
        <v>5.2844780458260257E-2</v>
      </c>
      <c r="G525" s="1">
        <v>0.12218880582014049</v>
      </c>
      <c r="H525" s="1">
        <v>0.1884929154014103</v>
      </c>
      <c r="I525" s="1">
        <v>0.2445693174522624</v>
      </c>
      <c r="J525" s="1">
        <v>0.28952998662718732</v>
      </c>
      <c r="K525" s="1">
        <v>0.324491771778599</v>
      </c>
      <c r="L525" s="1">
        <v>0.35143042014744508</v>
      </c>
      <c r="M525" s="1">
        <v>0.37216330044297707</v>
      </c>
      <c r="N525" s="1">
        <v>0.38827273499439852</v>
      </c>
      <c r="O525" s="1">
        <v>0.40110774014630701</v>
      </c>
      <c r="P525" s="1">
        <v>0.41141935773537291</v>
      </c>
      <c r="Q525" s="1">
        <v>0.41998865592631351</v>
      </c>
      <c r="R525" s="1">
        <v>0.42730172263594368</v>
      </c>
      <c r="S525" s="1">
        <v>0.43371098650953832</v>
      </c>
      <c r="T525" s="1">
        <v>0.4394248268127085</v>
      </c>
      <c r="U525" s="1">
        <v>0.44462246937028921</v>
      </c>
      <c r="V525" s="1">
        <v>0.44941964455006489</v>
      </c>
      <c r="W525" s="1">
        <v>0.45390901093340702</v>
      </c>
      <c r="X525" s="1">
        <v>0.45814412899831108</v>
      </c>
      <c r="Y525" s="1">
        <v>0.46215830206332909</v>
      </c>
      <c r="Z525" s="1">
        <v>0.46601648676463492</v>
      </c>
      <c r="AA525" s="1">
        <v>0.46976945331926151</v>
      </c>
      <c r="AB525" s="1">
        <v>0.47345474988521752</v>
      </c>
      <c r="AC525" s="1">
        <v>0.47708249027040522</v>
      </c>
      <c r="AD525" s="1">
        <v>0.48067111320875772</v>
      </c>
      <c r="AE525" s="1">
        <v>0.48419931926283238</v>
      </c>
      <c r="AF525" s="1">
        <v>0.48768511871992148</v>
      </c>
      <c r="AG525" s="1">
        <v>0.4911497630847203</v>
      </c>
      <c r="AH525" s="1">
        <v>0.49462583583475789</v>
      </c>
      <c r="AI525" s="1">
        <v>0.49814880952384011</v>
      </c>
      <c r="AJ525" s="1">
        <v>0.50176115001851795</v>
      </c>
      <c r="AK525" s="1">
        <v>0.50548696898287571</v>
      </c>
      <c r="AL525" s="1">
        <v>0.50931015124061774</v>
      </c>
      <c r="AM525" s="1">
        <v>0.51323176801487636</v>
      </c>
    </row>
    <row r="526" spans="1:44">
      <c r="A526">
        <f t="shared" si="18"/>
        <v>202102</v>
      </c>
      <c r="B526" t="str">
        <f>B522</f>
        <v>M2</v>
      </c>
      <c r="C526" t="str">
        <f t="shared" si="19"/>
        <v>base</v>
      </c>
      <c r="D526" s="1">
        <v>0</v>
      </c>
      <c r="E526" s="1">
        <v>0.15397413660651901</v>
      </c>
      <c r="F526" s="1">
        <v>0.30820702648595683</v>
      </c>
      <c r="G526" s="1">
        <v>0.4357677187600506</v>
      </c>
      <c r="H526" s="1">
        <v>0.53532751144717494</v>
      </c>
      <c r="I526" s="1">
        <v>0.6104763791079556</v>
      </c>
      <c r="J526" s="1">
        <v>0.6663081987106716</v>
      </c>
      <c r="K526" s="1">
        <v>0.7071951625069206</v>
      </c>
      <c r="L526" s="1">
        <v>0.73699753780244559</v>
      </c>
      <c r="M526" s="1">
        <v>0.75863289852781679</v>
      </c>
      <c r="N526" s="1">
        <v>0.77437875225714514</v>
      </c>
      <c r="O526" s="1">
        <v>0.78601675564271289</v>
      </c>
      <c r="P526" s="1">
        <v>0.79460398542094579</v>
      </c>
      <c r="Q526" s="1">
        <v>0.80108672893812605</v>
      </c>
      <c r="R526" s="1">
        <v>0.80605837858739227</v>
      </c>
      <c r="S526" s="1">
        <v>0.80997213990286709</v>
      </c>
      <c r="T526" s="1">
        <v>0.81311316161033187</v>
      </c>
      <c r="U526" s="1">
        <v>0.81570547590565878</v>
      </c>
      <c r="V526" s="1">
        <v>0.81789906975673743</v>
      </c>
      <c r="W526" s="1">
        <v>0.81980812487600596</v>
      </c>
      <c r="X526" s="1">
        <v>0.82150559950116808</v>
      </c>
      <c r="Y526" s="1">
        <v>0.82303999512996939</v>
      </c>
      <c r="Z526" s="1">
        <v>0.82445942882229373</v>
      </c>
      <c r="AA526" s="1">
        <v>0.82579891404602179</v>
      </c>
      <c r="AB526" s="1">
        <v>0.82708415098890198</v>
      </c>
      <c r="AC526" s="1">
        <v>0.82832780389321492</v>
      </c>
      <c r="AD526" s="1">
        <v>0.82954294552250385</v>
      </c>
      <c r="AE526" s="1">
        <v>0.83072710417687157</v>
      </c>
      <c r="AF526" s="1">
        <v>0.83188960105654175</v>
      </c>
      <c r="AG526" s="1">
        <v>0.8330396399554616</v>
      </c>
      <c r="AH526" s="1">
        <v>0.83418953170775101</v>
      </c>
      <c r="AI526" s="1">
        <v>0.83535201155009475</v>
      </c>
      <c r="AJ526" s="1">
        <v>0.83654182232425667</v>
      </c>
      <c r="AK526" s="1">
        <v>0.83776744334100539</v>
      </c>
      <c r="AL526" s="1">
        <v>0.83902400124723897</v>
      </c>
      <c r="AM526" s="1">
        <v>0.84031215416304217</v>
      </c>
    </row>
    <row r="527" spans="1:44">
      <c r="A527">
        <f t="shared" si="18"/>
        <v>202102</v>
      </c>
      <c r="B527" t="str">
        <f>B523</f>
        <v>M3</v>
      </c>
      <c r="C527" t="str">
        <f t="shared" si="19"/>
        <v>base</v>
      </c>
      <c r="D527" s="1">
        <v>0.39273396023747592</v>
      </c>
      <c r="E527" s="1">
        <v>0.61272037603789431</v>
      </c>
      <c r="F527" s="1">
        <v>0.7436468795416098</v>
      </c>
      <c r="G527" s="1">
        <v>0.82421614232990903</v>
      </c>
      <c r="H527" s="1">
        <v>0.87553337572122558</v>
      </c>
      <c r="I527" s="1">
        <v>0.90903205990401748</v>
      </c>
      <c r="J527" s="1">
        <v>0.93139778435723242</v>
      </c>
      <c r="K527" s="1">
        <v>0.94651865275048985</v>
      </c>
      <c r="L527" s="1">
        <v>0.95687742786990637</v>
      </c>
      <c r="M527" s="1">
        <v>0.96402739366031509</v>
      </c>
      <c r="N527" s="1">
        <v>0.96900469910304432</v>
      </c>
      <c r="O527" s="1">
        <v>0.97252931236511586</v>
      </c>
      <c r="P527" s="1">
        <v>0.97501606171548738</v>
      </c>
      <c r="Q527" s="1">
        <v>0.97680036058117292</v>
      </c>
      <c r="R527" s="1">
        <v>0.97808832890993591</v>
      </c>
      <c r="S527" s="1">
        <v>0.97903461971196848</v>
      </c>
      <c r="T527" s="1">
        <v>0.97973662986732168</v>
      </c>
      <c r="U527" s="1">
        <v>0.98026822062584595</v>
      </c>
      <c r="V527" s="1">
        <v>0.98067889064908698</v>
      </c>
      <c r="W527" s="1">
        <v>0.9810056127372303</v>
      </c>
      <c r="X527" s="1">
        <v>0.98127247649979943</v>
      </c>
      <c r="Y527" s="1">
        <v>0.98149567537869198</v>
      </c>
      <c r="Z527" s="1">
        <v>0.98168813912494901</v>
      </c>
      <c r="AA527" s="1">
        <v>0.98185892519827667</v>
      </c>
      <c r="AB527" s="1">
        <v>0.98201464796715243</v>
      </c>
      <c r="AC527" s="1">
        <v>0.98215937599008396</v>
      </c>
      <c r="AD527" s="1">
        <v>0.98229653376293513</v>
      </c>
      <c r="AE527" s="1">
        <v>0.98242719441488202</v>
      </c>
      <c r="AF527" s="1">
        <v>0.98255332895253678</v>
      </c>
      <c r="AG527" s="1">
        <v>0.982676548608309</v>
      </c>
      <c r="AH527" s="1">
        <v>0.98279860712699962</v>
      </c>
      <c r="AI527" s="1">
        <v>0.98292114827179156</v>
      </c>
      <c r="AJ527" s="1">
        <v>0.98304593968853404</v>
      </c>
      <c r="AK527" s="1">
        <v>0.98317402817348898</v>
      </c>
      <c r="AL527" s="1">
        <v>0.98330502987510282</v>
      </c>
      <c r="AM527" s="1">
        <v>0.98343910323377881</v>
      </c>
    </row>
    <row r="528" spans="1:44">
      <c r="A528">
        <f t="shared" si="18"/>
        <v>202103</v>
      </c>
      <c r="B528" t="str">
        <f>B524</f>
        <v>M0</v>
      </c>
      <c r="C528" t="str">
        <f t="shared" si="19"/>
        <v>base</v>
      </c>
      <c r="D528" s="1">
        <v>0</v>
      </c>
      <c r="E528" s="1">
        <v>0</v>
      </c>
      <c r="F528" s="1">
        <v>0</v>
      </c>
      <c r="G528" s="1">
        <v>8.8166077009268963E-4</v>
      </c>
      <c r="H528" s="1">
        <v>2.9513475660957432E-3</v>
      </c>
      <c r="I528" s="1">
        <v>6.157925164766636E-3</v>
      </c>
      <c r="J528" s="1">
        <v>1.0354695617684029E-2</v>
      </c>
      <c r="K528" s="1">
        <v>1.5386485788169341E-2</v>
      </c>
      <c r="L528" s="1">
        <v>2.1091845130069141E-2</v>
      </c>
      <c r="M528" s="1">
        <v>2.7285631311792301E-2</v>
      </c>
      <c r="N528" s="1">
        <v>3.386348535889059E-2</v>
      </c>
      <c r="O528" s="1">
        <v>4.0600498656481639E-2</v>
      </c>
      <c r="P528" s="1">
        <v>4.7480268466666892E-2</v>
      </c>
      <c r="Q528" s="1">
        <v>5.4471222252078517E-2</v>
      </c>
      <c r="R528" s="1">
        <v>6.1492411238369162E-2</v>
      </c>
      <c r="S528" s="1">
        <v>6.8458241911303105E-2</v>
      </c>
      <c r="T528" s="1">
        <v>7.5334647019322867E-2</v>
      </c>
      <c r="U528" s="1">
        <v>8.2087825937961684E-2</v>
      </c>
      <c r="V528" s="1">
        <v>8.8701992536491081E-2</v>
      </c>
      <c r="W528" s="1">
        <v>9.5153593439435274E-2</v>
      </c>
      <c r="X528" s="1">
        <v>0.1014214476551302</v>
      </c>
      <c r="Y528" s="1">
        <v>0.1075592865941917</v>
      </c>
      <c r="Z528" s="1">
        <v>0.11361439318040099</v>
      </c>
      <c r="AA528" s="1">
        <v>0.11962211780567381</v>
      </c>
      <c r="AB528" s="1">
        <v>0.12558019413376911</v>
      </c>
      <c r="AC528" s="1">
        <v>0.13150504296429019</v>
      </c>
      <c r="AD528" s="1">
        <v>0.13735176362146889</v>
      </c>
      <c r="AE528" s="1">
        <v>0.14314347207948319</v>
      </c>
      <c r="AF528" s="1">
        <v>0.1489111305609872</v>
      </c>
      <c r="AG528" s="1">
        <v>0.1547059098880518</v>
      </c>
      <c r="AH528" s="1">
        <v>0.16058488845253541</v>
      </c>
      <c r="AI528" s="1">
        <v>0.1666174309800395</v>
      </c>
      <c r="AJ528" s="1">
        <v>0.1728426991223147</v>
      </c>
      <c r="AK528" s="1">
        <v>0.17923288801460449</v>
      </c>
      <c r="AL528" s="1">
        <v>0.1857891593602678</v>
      </c>
      <c r="AM528" s="1">
        <v>0.1924059010404833</v>
      </c>
    </row>
    <row r="529" spans="1:39">
      <c r="A529">
        <f t="shared" si="18"/>
        <v>202103</v>
      </c>
      <c r="B529" t="str">
        <f t="shared" ref="B529:B592" si="20">B525</f>
        <v>M1</v>
      </c>
      <c r="C529" t="str">
        <f t="shared" ref="C529:C592" si="21">C528</f>
        <v>base</v>
      </c>
      <c r="D529" s="1">
        <v>0</v>
      </c>
      <c r="E529" s="1">
        <v>0</v>
      </c>
      <c r="F529" s="1">
        <v>5.224439611411983E-2</v>
      </c>
      <c r="G529" s="1">
        <v>0.12150954653486611</v>
      </c>
      <c r="H529" s="1">
        <v>0.187678590060192</v>
      </c>
      <c r="I529" s="1">
        <v>0.2438649308378506</v>
      </c>
      <c r="J529" s="1">
        <v>0.2887859378874984</v>
      </c>
      <c r="K529" s="1">
        <v>0.32377396547292397</v>
      </c>
      <c r="L529" s="1">
        <v>0.35067117785576107</v>
      </c>
      <c r="M529" s="1">
        <v>0.3713634009566979</v>
      </c>
      <c r="N529" s="1">
        <v>0.3875741438793866</v>
      </c>
      <c r="O529" s="1">
        <v>0.40031666766256402</v>
      </c>
      <c r="P529" s="1">
        <v>0.41063975158336219</v>
      </c>
      <c r="Q529" s="1">
        <v>0.41920666490212138</v>
      </c>
      <c r="R529" s="1">
        <v>0.42651671584464401</v>
      </c>
      <c r="S529" s="1">
        <v>0.43287494742297911</v>
      </c>
      <c r="T529" s="1">
        <v>0.43853650116574222</v>
      </c>
      <c r="U529" s="1">
        <v>0.44366924817663528</v>
      </c>
      <c r="V529" s="1">
        <v>0.44840539351670389</v>
      </c>
      <c r="W529" s="1">
        <v>0.4528247433224255</v>
      </c>
      <c r="X529" s="1">
        <v>0.4569784677065698</v>
      </c>
      <c r="Y529" s="1">
        <v>0.46094469511853048</v>
      </c>
      <c r="Z529" s="1">
        <v>0.46478329432984122</v>
      </c>
      <c r="AA529" s="1">
        <v>0.4685384634309383</v>
      </c>
      <c r="AB529" s="1">
        <v>0.47222481835883517</v>
      </c>
      <c r="AC529" s="1">
        <v>0.47586428407995479</v>
      </c>
      <c r="AD529" s="1">
        <v>0.47943749939172042</v>
      </c>
      <c r="AE529" s="1">
        <v>0.48296425320983227</v>
      </c>
      <c r="AF529" s="1">
        <v>0.48646704750210817</v>
      </c>
      <c r="AG529" s="1">
        <v>0.48997953169254471</v>
      </c>
      <c r="AH529" s="1">
        <v>0.49353802332036639</v>
      </c>
      <c r="AI529" s="1">
        <v>0.49718576188329727</v>
      </c>
      <c r="AJ529" s="1">
        <v>0.50094734964547405</v>
      </c>
      <c r="AK529" s="1">
        <v>0.50480671912715014</v>
      </c>
      <c r="AL529" s="1">
        <v>0.50876509649873358</v>
      </c>
      <c r="AM529" s="1">
        <v>0.51275909971748213</v>
      </c>
    </row>
    <row r="530" spans="1:39">
      <c r="A530">
        <f t="shared" si="18"/>
        <v>202103</v>
      </c>
      <c r="B530" t="str">
        <f t="shared" si="20"/>
        <v>M2</v>
      </c>
      <c r="C530" t="str">
        <f t="shared" si="21"/>
        <v>base</v>
      </c>
      <c r="D530" s="1">
        <v>0</v>
      </c>
      <c r="E530" s="1">
        <v>0.15386352153472441</v>
      </c>
      <c r="F530" s="1">
        <v>0.30720980052120478</v>
      </c>
      <c r="G530" s="1">
        <v>0.43501973688159667</v>
      </c>
      <c r="H530" s="1">
        <v>0.53476123832825317</v>
      </c>
      <c r="I530" s="1">
        <v>0.61029943965790778</v>
      </c>
      <c r="J530" s="1">
        <v>0.66622235309089706</v>
      </c>
      <c r="K530" s="1">
        <v>0.7071966917029382</v>
      </c>
      <c r="L530" s="1">
        <v>0.73696037300714878</v>
      </c>
      <c r="M530" s="1">
        <v>0.75854964085485399</v>
      </c>
      <c r="N530" s="1">
        <v>0.77439295660772145</v>
      </c>
      <c r="O530" s="1">
        <v>0.78595622949772659</v>
      </c>
      <c r="P530" s="1">
        <v>0.79455498840962613</v>
      </c>
      <c r="Q530" s="1">
        <v>0.80101909205526256</v>
      </c>
      <c r="R530" s="1">
        <v>0.80599012003894688</v>
      </c>
      <c r="S530" s="1">
        <v>0.80987535077600425</v>
      </c>
      <c r="T530" s="1">
        <v>0.81299294923575494</v>
      </c>
      <c r="U530" s="1">
        <v>0.81555705465788286</v>
      </c>
      <c r="V530" s="1">
        <v>0.81773008486827048</v>
      </c>
      <c r="W530" s="1">
        <v>0.81961694841751354</v>
      </c>
      <c r="X530" s="1">
        <v>0.82128785741390919</v>
      </c>
      <c r="Y530" s="1">
        <v>0.82280655183630691</v>
      </c>
      <c r="Z530" s="1">
        <v>0.82421877079754702</v>
      </c>
      <c r="AA530" s="1">
        <v>0.82555804056180182</v>
      </c>
      <c r="AB530" s="1">
        <v>0.82684245036132065</v>
      </c>
      <c r="AC530" s="1">
        <v>0.82808918079123017</v>
      </c>
      <c r="AD530" s="1">
        <v>0.82929831210302307</v>
      </c>
      <c r="AE530" s="1">
        <v>0.83048118670252602</v>
      </c>
      <c r="AF530" s="1">
        <v>0.83164835604041842</v>
      </c>
      <c r="AG530" s="1">
        <v>0.83281315641949094</v>
      </c>
      <c r="AH530" s="1">
        <v>0.83398905382195154</v>
      </c>
      <c r="AI530" s="1">
        <v>0.83519137506087404</v>
      </c>
      <c r="AJ530" s="1">
        <v>0.83642899374844482</v>
      </c>
      <c r="AK530" s="1">
        <v>0.83769723197787549</v>
      </c>
      <c r="AL530" s="1">
        <v>0.83899692809262039</v>
      </c>
      <c r="AM530" s="1">
        <v>0.84030758815083095</v>
      </c>
    </row>
    <row r="531" spans="1:39">
      <c r="A531">
        <f t="shared" si="18"/>
        <v>202103</v>
      </c>
      <c r="B531" t="str">
        <f t="shared" si="20"/>
        <v>M3</v>
      </c>
      <c r="C531" t="str">
        <f t="shared" si="21"/>
        <v>base</v>
      </c>
      <c r="D531" s="1">
        <v>0.39105079277134802</v>
      </c>
      <c r="E531" s="1">
        <v>0.61155777193273586</v>
      </c>
      <c r="F531" s="1">
        <v>0.74259015961553287</v>
      </c>
      <c r="G531" s="1">
        <v>0.82365348538310001</v>
      </c>
      <c r="H531" s="1">
        <v>0.87527331782424644</v>
      </c>
      <c r="I531" s="1">
        <v>0.90902683289124364</v>
      </c>
      <c r="J531" s="1">
        <v>0.931460901020154</v>
      </c>
      <c r="K531" s="1">
        <v>0.94661798443386813</v>
      </c>
      <c r="L531" s="1">
        <v>0.9569621159432774</v>
      </c>
      <c r="M531" s="1">
        <v>0.9640938343262595</v>
      </c>
      <c r="N531" s="1">
        <v>0.9690999402416276</v>
      </c>
      <c r="O531" s="1">
        <v>0.97260132130042332</v>
      </c>
      <c r="P531" s="1">
        <v>0.97508964909512996</v>
      </c>
      <c r="Q531" s="1">
        <v>0.97686536452039963</v>
      </c>
      <c r="R531" s="1">
        <v>0.97815238537436511</v>
      </c>
      <c r="S531" s="1">
        <v>0.97909147344218173</v>
      </c>
      <c r="T531" s="1">
        <v>0.97978863637169167</v>
      </c>
      <c r="U531" s="1">
        <v>0.98031484295300031</v>
      </c>
      <c r="V531" s="1">
        <v>0.98072290687431196</v>
      </c>
      <c r="W531" s="1">
        <v>0.98104731157229086</v>
      </c>
      <c r="X531" s="1">
        <v>0.98131126197043672</v>
      </c>
      <c r="Y531" s="1">
        <v>0.98153267584397819</v>
      </c>
      <c r="Z531" s="1">
        <v>0.98172401831625655</v>
      </c>
      <c r="AA531" s="1">
        <v>0.98189438236784476</v>
      </c>
      <c r="AB531" s="1">
        <v>0.98204956251405684</v>
      </c>
      <c r="AC531" s="1">
        <v>0.98219428059816427</v>
      </c>
      <c r="AD531" s="1">
        <v>0.98233043785020446</v>
      </c>
      <c r="AE531" s="1">
        <v>0.98246063641550008</v>
      </c>
      <c r="AF531" s="1">
        <v>0.98258690176840247</v>
      </c>
      <c r="AG531" s="1">
        <v>0.98271129136337387</v>
      </c>
      <c r="AH531" s="1">
        <v>0.98283565684261376</v>
      </c>
      <c r="AI531" s="1">
        <v>0.98296192215710021</v>
      </c>
      <c r="AJ531" s="1">
        <v>0.98309124279364257</v>
      </c>
      <c r="AK531" s="1">
        <v>0.98322330823239978</v>
      </c>
      <c r="AL531" s="1">
        <v>0.98335833348406765</v>
      </c>
      <c r="AM531" s="1">
        <v>0.98349428247824244</v>
      </c>
    </row>
    <row r="532" spans="1:39">
      <c r="A532">
        <f t="shared" si="18"/>
        <v>202104</v>
      </c>
      <c r="B532" t="str">
        <f t="shared" si="20"/>
        <v>M0</v>
      </c>
      <c r="C532" t="str">
        <f t="shared" si="21"/>
        <v>base</v>
      </c>
      <c r="D532" s="1">
        <v>0</v>
      </c>
      <c r="E532" s="1">
        <v>0</v>
      </c>
      <c r="F532" s="1">
        <v>0</v>
      </c>
      <c r="G532" s="1">
        <v>9.2021449678107996E-4</v>
      </c>
      <c r="H532" s="1">
        <v>3.0447069660497271E-3</v>
      </c>
      <c r="I532" s="1">
        <v>6.3508913367645841E-3</v>
      </c>
      <c r="J532" s="1">
        <v>1.069834259750042E-2</v>
      </c>
      <c r="K532" s="1">
        <v>1.5903097835809239E-2</v>
      </c>
      <c r="L532" s="1">
        <v>2.174335302518652E-2</v>
      </c>
      <c r="M532" s="1">
        <v>2.8077431414702841E-2</v>
      </c>
      <c r="N532" s="1">
        <v>3.465429406194593E-2</v>
      </c>
      <c r="O532" s="1">
        <v>4.143353720120356E-2</v>
      </c>
      <c r="P532" s="1">
        <v>4.8367749604392947E-2</v>
      </c>
      <c r="Q532" s="1">
        <v>5.5362651819140629E-2</v>
      </c>
      <c r="R532" s="1">
        <v>6.2323693776075453E-2</v>
      </c>
      <c r="S532" s="1">
        <v>6.9210051583606533E-2</v>
      </c>
      <c r="T532" s="1">
        <v>7.5983222705790499E-2</v>
      </c>
      <c r="U532" s="1">
        <v>8.2623934599803939E-2</v>
      </c>
      <c r="V532" s="1">
        <v>8.9106229253479122E-2</v>
      </c>
      <c r="W532" s="1">
        <v>9.5407253332074532E-2</v>
      </c>
      <c r="X532" s="1">
        <v>0.1015800043442784</v>
      </c>
      <c r="Y532" s="1">
        <v>0.107671331666258</v>
      </c>
      <c r="Z532" s="1">
        <v>0.11371627473222259</v>
      </c>
      <c r="AA532" s="1">
        <v>0.119712168600421</v>
      </c>
      <c r="AB532" s="1">
        <v>0.12567525601756949</v>
      </c>
      <c r="AC532" s="1">
        <v>0.1315601492680204</v>
      </c>
      <c r="AD532" s="1">
        <v>0.13738997937173261</v>
      </c>
      <c r="AE532" s="1">
        <v>0.14319582479000581</v>
      </c>
      <c r="AF532" s="1">
        <v>0.1490291333931735</v>
      </c>
      <c r="AG532" s="1">
        <v>0.15494732180713541</v>
      </c>
      <c r="AH532" s="1">
        <v>0.16102018729237569</v>
      </c>
      <c r="AI532" s="1">
        <v>0.1672871311312952</v>
      </c>
      <c r="AJ532" s="1">
        <v>0.17372014470952779</v>
      </c>
      <c r="AK532" s="1">
        <v>0.1803203849235861</v>
      </c>
      <c r="AL532" s="1">
        <v>0.18698152221559891</v>
      </c>
      <c r="AM532" s="1">
        <v>0.1937155216471973</v>
      </c>
    </row>
    <row r="533" spans="1:39">
      <c r="A533">
        <f t="shared" si="18"/>
        <v>202104</v>
      </c>
      <c r="B533" t="str">
        <f t="shared" si="20"/>
        <v>M1</v>
      </c>
      <c r="C533" t="str">
        <f t="shared" si="21"/>
        <v>base</v>
      </c>
      <c r="D533" s="1">
        <v>0</v>
      </c>
      <c r="E533" s="1">
        <v>0</v>
      </c>
      <c r="F533" s="1">
        <v>5.2874220346807492E-2</v>
      </c>
      <c r="G533" s="1">
        <v>0.1227296236296615</v>
      </c>
      <c r="H533" s="1">
        <v>0.18974801804718519</v>
      </c>
      <c r="I533" s="1">
        <v>0.24646368409782801</v>
      </c>
      <c r="J533" s="1">
        <v>0.2918517345701902</v>
      </c>
      <c r="K533" s="1">
        <v>0.32707829930446031</v>
      </c>
      <c r="L533" s="1">
        <v>0.35412021869713062</v>
      </c>
      <c r="M533" s="1">
        <v>0.37507380639386267</v>
      </c>
      <c r="N533" s="1">
        <v>0.3912550895420796</v>
      </c>
      <c r="O533" s="1">
        <v>0.4040630338889446</v>
      </c>
      <c r="P533" s="1">
        <v>0.4144000928836703</v>
      </c>
      <c r="Q533" s="1">
        <v>0.42297144331741099</v>
      </c>
      <c r="R533" s="1">
        <v>0.43021967013444767</v>
      </c>
      <c r="S533" s="1">
        <v>0.43650915299317999</v>
      </c>
      <c r="T533" s="1">
        <v>0.44208336844973628</v>
      </c>
      <c r="U533" s="1">
        <v>0.44713212814375952</v>
      </c>
      <c r="V533" s="1">
        <v>0.45177368291825187</v>
      </c>
      <c r="W533" s="1">
        <v>0.45608547179509512</v>
      </c>
      <c r="X533" s="1">
        <v>0.46016450523393021</v>
      </c>
      <c r="Y533" s="1">
        <v>0.464083632964851</v>
      </c>
      <c r="Z533" s="1">
        <v>0.46789654291688221</v>
      </c>
      <c r="AA533" s="1">
        <v>0.47162447498365939</v>
      </c>
      <c r="AB533" s="1">
        <v>0.47529434995031389</v>
      </c>
      <c r="AC533" s="1">
        <v>0.47888998844842512</v>
      </c>
      <c r="AD533" s="1">
        <v>0.48243361918500488</v>
      </c>
      <c r="AE533" s="1">
        <v>0.48594934965477099</v>
      </c>
      <c r="AF533" s="1">
        <v>0.48947201282197572</v>
      </c>
      <c r="AG533" s="1">
        <v>0.49303874102424972</v>
      </c>
      <c r="AH533" s="1">
        <v>0.49669339190280498</v>
      </c>
      <c r="AI533" s="1">
        <v>0.50046099581164438</v>
      </c>
      <c r="AJ533" s="1">
        <v>0.50432576323712874</v>
      </c>
      <c r="AK533" s="1">
        <v>0.50828913934791675</v>
      </c>
      <c r="AL533" s="1">
        <v>0.5122878202392015</v>
      </c>
      <c r="AM533" s="1">
        <v>0.51632935557715842</v>
      </c>
    </row>
    <row r="534" spans="1:39">
      <c r="A534">
        <f t="shared" si="18"/>
        <v>202104</v>
      </c>
      <c r="B534" t="str">
        <f t="shared" si="20"/>
        <v>M2</v>
      </c>
      <c r="C534" t="str">
        <f t="shared" si="21"/>
        <v>base</v>
      </c>
      <c r="D534" s="1">
        <v>0</v>
      </c>
      <c r="E534" s="1">
        <v>0.15406417154069399</v>
      </c>
      <c r="F534" s="1">
        <v>0.30855701130941438</v>
      </c>
      <c r="G534" s="1">
        <v>0.43701005359878142</v>
      </c>
      <c r="H534" s="1">
        <v>0.5374815128240451</v>
      </c>
      <c r="I534" s="1">
        <v>0.61323835372301605</v>
      </c>
      <c r="J534" s="1">
        <v>0.66931568539383046</v>
      </c>
      <c r="K534" s="1">
        <v>0.71023373980429483</v>
      </c>
      <c r="L534" s="1">
        <v>0.7399166142187692</v>
      </c>
      <c r="M534" s="1">
        <v>0.76161655510997761</v>
      </c>
      <c r="N534" s="1">
        <v>0.77733594587792465</v>
      </c>
      <c r="O534" s="1">
        <v>0.7888915857170965</v>
      </c>
      <c r="P534" s="1">
        <v>0.79743780649227736</v>
      </c>
      <c r="Q534" s="1">
        <v>0.80387833645913376</v>
      </c>
      <c r="R534" s="1">
        <v>0.80879145106610817</v>
      </c>
      <c r="S534" s="1">
        <v>0.81262773398794241</v>
      </c>
      <c r="T534" s="1">
        <v>0.81569186805023319</v>
      </c>
      <c r="U534" s="1">
        <v>0.81821448953118459</v>
      </c>
      <c r="V534" s="1">
        <v>0.82034580347456998</v>
      </c>
      <c r="W534" s="1">
        <v>0.82218685228217114</v>
      </c>
      <c r="X534" s="1">
        <v>0.82382331839568645</v>
      </c>
      <c r="Y534" s="1">
        <v>0.82531597329256023</v>
      </c>
      <c r="Z534" s="1">
        <v>0.82670931293304939</v>
      </c>
      <c r="AA534" s="1">
        <v>0.82802913347582563</v>
      </c>
      <c r="AB534" s="1">
        <v>0.82929838410351475</v>
      </c>
      <c r="AC534" s="1">
        <v>0.83052093676568961</v>
      </c>
      <c r="AD534" s="1">
        <v>0.83171091614517911</v>
      </c>
      <c r="AE534" s="1">
        <v>0.83288067029175872</v>
      </c>
      <c r="AF534" s="1">
        <v>0.83404479859257574</v>
      </c>
      <c r="AG534" s="1">
        <v>0.83521758943140001</v>
      </c>
      <c r="AH534" s="1">
        <v>0.83641493733961181</v>
      </c>
      <c r="AI534" s="1">
        <v>0.83764612818601092</v>
      </c>
      <c r="AJ534" s="1">
        <v>0.83890686637286804</v>
      </c>
      <c r="AK534" s="1">
        <v>0.84019824176397473</v>
      </c>
      <c r="AL534" s="1">
        <v>0.84150007848295427</v>
      </c>
      <c r="AM534" s="1">
        <v>0.84281513727249269</v>
      </c>
    </row>
    <row r="535" spans="1:39">
      <c r="A535">
        <f t="shared" si="18"/>
        <v>202104</v>
      </c>
      <c r="B535" t="str">
        <f t="shared" si="20"/>
        <v>M3</v>
      </c>
      <c r="C535" t="str">
        <f t="shared" si="21"/>
        <v>base</v>
      </c>
      <c r="D535" s="1">
        <v>0.39231628926781092</v>
      </c>
      <c r="E535" s="1">
        <v>0.61259198284907634</v>
      </c>
      <c r="F535" s="1">
        <v>0.74392916834219891</v>
      </c>
      <c r="G535" s="1">
        <v>0.82505391387037197</v>
      </c>
      <c r="H535" s="1">
        <v>0.87672579528118311</v>
      </c>
      <c r="I535" s="1">
        <v>0.91032019991946012</v>
      </c>
      <c r="J535" s="1">
        <v>0.93260929176340168</v>
      </c>
      <c r="K535" s="1">
        <v>0.9475999115831284</v>
      </c>
      <c r="L535" s="1">
        <v>0.95781233657267473</v>
      </c>
      <c r="M535" s="1">
        <v>0.96490886654223285</v>
      </c>
      <c r="N535" s="1">
        <v>0.96982712739589794</v>
      </c>
      <c r="O535" s="1">
        <v>0.97329033020942912</v>
      </c>
      <c r="P535" s="1">
        <v>0.97573671692384012</v>
      </c>
      <c r="Q535" s="1">
        <v>0.97748928720432182</v>
      </c>
      <c r="R535" s="1">
        <v>0.97875024103602482</v>
      </c>
      <c r="S535" s="1">
        <v>0.97967059685763391</v>
      </c>
      <c r="T535" s="1">
        <v>0.98035120391966091</v>
      </c>
      <c r="U535" s="1">
        <v>0.98086678735081978</v>
      </c>
      <c r="V535" s="1">
        <v>0.98126616912178899</v>
      </c>
      <c r="W535" s="1">
        <v>0.98158220589973699</v>
      </c>
      <c r="X535" s="1">
        <v>0.98183962895062327</v>
      </c>
      <c r="Y535" s="1">
        <v>0.98205554638487147</v>
      </c>
      <c r="Z535" s="1">
        <v>0.98224242437671538</v>
      </c>
      <c r="AA535" s="1">
        <v>0.98240842047102561</v>
      </c>
      <c r="AB535" s="1">
        <v>0.98256002124401176</v>
      </c>
      <c r="AC535" s="1">
        <v>0.98270028629942063</v>
      </c>
      <c r="AD535" s="1">
        <v>0.98283266704101857</v>
      </c>
      <c r="AE535" s="1">
        <v>0.98295973708387008</v>
      </c>
      <c r="AF535" s="1">
        <v>0.98308393914406389</v>
      </c>
      <c r="AG535" s="1">
        <v>0.98320737570811312</v>
      </c>
      <c r="AH535" s="1">
        <v>0.98333214393340973</v>
      </c>
      <c r="AI535" s="1">
        <v>0.98345952502511991</v>
      </c>
      <c r="AJ535" s="1">
        <v>0.98358932483975126</v>
      </c>
      <c r="AK535" s="1">
        <v>0.98372183500324473</v>
      </c>
      <c r="AL535" s="1">
        <v>0.98385511601108278</v>
      </c>
      <c r="AM535" s="1">
        <v>0.98398953852893445</v>
      </c>
    </row>
    <row r="536" spans="1:39">
      <c r="A536">
        <f t="shared" si="18"/>
        <v>202105</v>
      </c>
      <c r="B536" t="str">
        <f t="shared" si="20"/>
        <v>M0</v>
      </c>
      <c r="C536" t="str">
        <f t="shared" si="21"/>
        <v>base</v>
      </c>
      <c r="D536" s="1">
        <v>0</v>
      </c>
      <c r="E536" s="1">
        <v>0</v>
      </c>
      <c r="F536" s="1">
        <v>0</v>
      </c>
      <c r="G536" s="1">
        <v>9.1551857027133247E-4</v>
      </c>
      <c r="H536" s="1">
        <v>3.0877327600386589E-3</v>
      </c>
      <c r="I536" s="1">
        <v>6.5015782138912234E-3</v>
      </c>
      <c r="J536" s="1">
        <v>1.0992793925293089E-2</v>
      </c>
      <c r="K536" s="1">
        <v>1.6311854784346679E-2</v>
      </c>
      <c r="L536" s="1">
        <v>2.227491644479649E-2</v>
      </c>
      <c r="M536" s="1">
        <v>2.8598842219233991E-2</v>
      </c>
      <c r="N536" s="1">
        <v>3.5210650676420811E-2</v>
      </c>
      <c r="O536" s="1">
        <v>4.2040958869689588E-2</v>
      </c>
      <c r="P536" s="1">
        <v>4.8976600619839758E-2</v>
      </c>
      <c r="Q536" s="1">
        <v>5.5910282530661763E-2</v>
      </c>
      <c r="R536" s="1">
        <v>6.2791380055542953E-2</v>
      </c>
      <c r="S536" s="1">
        <v>6.9574561254271375E-2</v>
      </c>
      <c r="T536" s="1">
        <v>7.6235438800877797E-2</v>
      </c>
      <c r="U536" s="1">
        <v>8.2744554526681641E-2</v>
      </c>
      <c r="V536" s="1">
        <v>8.9076630303905474E-2</v>
      </c>
      <c r="W536" s="1">
        <v>9.5283414077999048E-2</v>
      </c>
      <c r="X536" s="1">
        <v>0.1014109706560852</v>
      </c>
      <c r="Y536" s="1">
        <v>0.1074937719253914</v>
      </c>
      <c r="Z536" s="1">
        <v>0.1135285648684454</v>
      </c>
      <c r="AA536" s="1">
        <v>0.11953127810385369</v>
      </c>
      <c r="AB536" s="1">
        <v>0.12545592912421941</v>
      </c>
      <c r="AC536" s="1">
        <v>0.1313256032488796</v>
      </c>
      <c r="AD536" s="1">
        <v>0.13717146119005269</v>
      </c>
      <c r="AE536" s="1">
        <v>0.14304521359301459</v>
      </c>
      <c r="AF536" s="1">
        <v>0.14900461380334659</v>
      </c>
      <c r="AG536" s="1">
        <v>0.15511990038271381</v>
      </c>
      <c r="AH536" s="1">
        <v>0.16143071693756519</v>
      </c>
      <c r="AI536" s="1">
        <v>0.16790883259855341</v>
      </c>
      <c r="AJ536" s="1">
        <v>0.17455539365245129</v>
      </c>
      <c r="AK536" s="1">
        <v>0.1812633106910754</v>
      </c>
      <c r="AL536" s="1">
        <v>0.18804462364399649</v>
      </c>
      <c r="AM536" s="1">
        <v>0.19491200265540279</v>
      </c>
    </row>
    <row r="537" spans="1:39">
      <c r="A537">
        <f t="shared" si="18"/>
        <v>202105</v>
      </c>
      <c r="B537" t="str">
        <f t="shared" si="20"/>
        <v>M1</v>
      </c>
      <c r="C537" t="str">
        <f t="shared" si="21"/>
        <v>base</v>
      </c>
      <c r="D537" s="1">
        <v>0</v>
      </c>
      <c r="E537" s="1">
        <v>0</v>
      </c>
      <c r="F537" s="1">
        <v>5.2896324985046893E-2</v>
      </c>
      <c r="G537" s="1">
        <v>0.12330681074340311</v>
      </c>
      <c r="H537" s="1">
        <v>0.1906625831411467</v>
      </c>
      <c r="I537" s="1">
        <v>0.24774252094800131</v>
      </c>
      <c r="J537" s="1">
        <v>0.2932498463131572</v>
      </c>
      <c r="K537" s="1">
        <v>0.32852851416993067</v>
      </c>
      <c r="L537" s="1">
        <v>0.35581858333161109</v>
      </c>
      <c r="M537" s="1">
        <v>0.37668197905726902</v>
      </c>
      <c r="N537" s="1">
        <v>0.39291836894364057</v>
      </c>
      <c r="O537" s="1">
        <v>0.40572136163003669</v>
      </c>
      <c r="P537" s="1">
        <v>0.416063449165468</v>
      </c>
      <c r="Q537" s="1">
        <v>0.42456985775670197</v>
      </c>
      <c r="R537" s="1">
        <v>0.43175333002305372</v>
      </c>
      <c r="S537" s="1">
        <v>0.43796110596151627</v>
      </c>
      <c r="T537" s="1">
        <v>0.44346280929729931</v>
      </c>
      <c r="U537" s="1">
        <v>0.44843017997047868</v>
      </c>
      <c r="V537" s="1">
        <v>0.45297732326975049</v>
      </c>
      <c r="W537" s="1">
        <v>0.45722781528865603</v>
      </c>
      <c r="X537" s="1">
        <v>0.46127281990556601</v>
      </c>
      <c r="Y537" s="1">
        <v>0.4651794330857757</v>
      </c>
      <c r="Z537" s="1">
        <v>0.46897820593527551</v>
      </c>
      <c r="AA537" s="1">
        <v>0.47270312397423753</v>
      </c>
      <c r="AB537" s="1">
        <v>0.47634239487350272</v>
      </c>
      <c r="AC537" s="1">
        <v>0.47992173094312368</v>
      </c>
      <c r="AD537" s="1">
        <v>0.48346756489837522</v>
      </c>
      <c r="AE537" s="1">
        <v>0.48701650239674438</v>
      </c>
      <c r="AF537" s="1">
        <v>0.49060694125987109</v>
      </c>
      <c r="AG537" s="1">
        <v>0.4942837529086565</v>
      </c>
      <c r="AH537" s="1">
        <v>0.49807265153238578</v>
      </c>
      <c r="AI537" s="1">
        <v>0.50195818205666265</v>
      </c>
      <c r="AJ537" s="1">
        <v>0.50594210064371681</v>
      </c>
      <c r="AK537" s="1">
        <v>0.50996099605952894</v>
      </c>
      <c r="AL537" s="1">
        <v>0.51402260462957727</v>
      </c>
      <c r="AM537" s="1">
        <v>0.51813486164674449</v>
      </c>
    </row>
    <row r="538" spans="1:39">
      <c r="A538">
        <f t="shared" si="18"/>
        <v>202105</v>
      </c>
      <c r="B538" t="str">
        <f t="shared" si="20"/>
        <v>M2</v>
      </c>
      <c r="C538" t="str">
        <f t="shared" si="21"/>
        <v>base</v>
      </c>
      <c r="D538" s="1">
        <v>0</v>
      </c>
      <c r="E538" s="1">
        <v>0.15445063550740831</v>
      </c>
      <c r="F538" s="1">
        <v>0.30918775910958513</v>
      </c>
      <c r="G538" s="1">
        <v>0.43840339403145279</v>
      </c>
      <c r="H538" s="1">
        <v>0.53912922892604231</v>
      </c>
      <c r="I538" s="1">
        <v>0.61511887924267938</v>
      </c>
      <c r="J538" s="1">
        <v>0.67115016899063862</v>
      </c>
      <c r="K538" s="1">
        <v>0.71199133950587035</v>
      </c>
      <c r="L538" s="1">
        <v>0.74185921222720896</v>
      </c>
      <c r="M538" s="1">
        <v>0.76342174212338687</v>
      </c>
      <c r="N538" s="1">
        <v>0.77915970700645165</v>
      </c>
      <c r="O538" s="1">
        <v>0.79066501770543107</v>
      </c>
      <c r="P538" s="1">
        <v>0.79920276722700678</v>
      </c>
      <c r="Q538" s="1">
        <v>0.80558895456562563</v>
      </c>
      <c r="R538" s="1">
        <v>0.81045997432624228</v>
      </c>
      <c r="S538" s="1">
        <v>0.8142481226270577</v>
      </c>
      <c r="T538" s="1">
        <v>0.817280590546688</v>
      </c>
      <c r="U538" s="1">
        <v>0.8197718077080608</v>
      </c>
      <c r="V538" s="1">
        <v>0.82186659034221954</v>
      </c>
      <c r="W538" s="1">
        <v>0.8236819345195826</v>
      </c>
      <c r="X538" s="1">
        <v>0.82530009885700661</v>
      </c>
      <c r="Y538" s="1">
        <v>0.82678127051767281</v>
      </c>
      <c r="Z538" s="1">
        <v>0.82816222579891419</v>
      </c>
      <c r="AA538" s="1">
        <v>0.82947416737985036</v>
      </c>
      <c r="AB538" s="1">
        <v>0.83072629381656282</v>
      </c>
      <c r="AC538" s="1">
        <v>0.83193673894329989</v>
      </c>
      <c r="AD538" s="1">
        <v>0.83312046843522158</v>
      </c>
      <c r="AE538" s="1">
        <v>0.83429397455202403</v>
      </c>
      <c r="AF538" s="1">
        <v>0.8354728205683456</v>
      </c>
      <c r="AG538" s="1">
        <v>0.83667383457041544</v>
      </c>
      <c r="AH538" s="1">
        <v>0.83790696036353762</v>
      </c>
      <c r="AI538" s="1">
        <v>0.8391683981260939</v>
      </c>
      <c r="AJ538" s="1">
        <v>0.84045959859828068</v>
      </c>
      <c r="AK538" s="1">
        <v>0.84176065125079946</v>
      </c>
      <c r="AL538" s="1">
        <v>0.84307449193243245</v>
      </c>
      <c r="AM538" s="1">
        <v>0.84440397355947883</v>
      </c>
    </row>
    <row r="539" spans="1:39">
      <c r="A539">
        <f t="shared" si="18"/>
        <v>202105</v>
      </c>
      <c r="B539" t="str">
        <f t="shared" si="20"/>
        <v>M3</v>
      </c>
      <c r="C539" t="str">
        <f t="shared" si="21"/>
        <v>base</v>
      </c>
      <c r="D539" s="1">
        <v>0.39166093589290429</v>
      </c>
      <c r="E539" s="1">
        <v>0.61275293020545574</v>
      </c>
      <c r="F539" s="1">
        <v>0.74454169535240722</v>
      </c>
      <c r="G539" s="1">
        <v>0.82601608820724171</v>
      </c>
      <c r="H539" s="1">
        <v>0.87764102599980376</v>
      </c>
      <c r="I539" s="1">
        <v>0.91115561347161289</v>
      </c>
      <c r="J539" s="1">
        <v>0.93329963583151521</v>
      </c>
      <c r="K539" s="1">
        <v>0.94817046700567831</v>
      </c>
      <c r="L539" s="1">
        <v>0.95838433975509363</v>
      </c>
      <c r="M539" s="1">
        <v>0.96539365153913792</v>
      </c>
      <c r="N539" s="1">
        <v>0.9702846259187724</v>
      </c>
      <c r="O539" s="1">
        <v>0.97370834348310831</v>
      </c>
      <c r="P539" s="1">
        <v>0.97613728442123193</v>
      </c>
      <c r="Q539" s="1">
        <v>0.97786528935590389</v>
      </c>
      <c r="R539" s="1">
        <v>0.97910965221293977</v>
      </c>
      <c r="S539" s="1">
        <v>0.98001489180544377</v>
      </c>
      <c r="T539" s="1">
        <v>0.980687537024163</v>
      </c>
      <c r="U539" s="1">
        <v>0.98119713599674219</v>
      </c>
      <c r="V539" s="1">
        <v>0.98159045303436521</v>
      </c>
      <c r="W539" s="1">
        <v>0.98190204436916673</v>
      </c>
      <c r="X539" s="1">
        <v>0.9821557079534684</v>
      </c>
      <c r="Y539" s="1">
        <v>0.98236876471048606</v>
      </c>
      <c r="Z539" s="1">
        <v>0.98255275898116723</v>
      </c>
      <c r="AA539" s="1">
        <v>0.98271671267039695</v>
      </c>
      <c r="AB539" s="1">
        <v>0.982865325499239</v>
      </c>
      <c r="AC539" s="1">
        <v>0.98300327461614712</v>
      </c>
      <c r="AD539" s="1">
        <v>0.98313393142766348</v>
      </c>
      <c r="AE539" s="1">
        <v>0.98326031171878492</v>
      </c>
      <c r="AF539" s="1">
        <v>0.98338490110493104</v>
      </c>
      <c r="AG539" s="1">
        <v>0.98351007391975254</v>
      </c>
      <c r="AH539" s="1">
        <v>0.9836373078187447</v>
      </c>
      <c r="AI539" s="1">
        <v>0.98376656345788915</v>
      </c>
      <c r="AJ539" s="1">
        <v>0.98389824259037761</v>
      </c>
      <c r="AK539" s="1">
        <v>0.98403049930692066</v>
      </c>
      <c r="AL539" s="1">
        <v>0.98416375635888187</v>
      </c>
      <c r="AM539" s="1">
        <v>0.98429838560040017</v>
      </c>
    </row>
    <row r="540" spans="1:39">
      <c r="A540">
        <f t="shared" si="18"/>
        <v>202106</v>
      </c>
      <c r="B540" t="str">
        <f t="shared" si="20"/>
        <v>M0</v>
      </c>
      <c r="C540" t="str">
        <f t="shared" si="21"/>
        <v>base</v>
      </c>
      <c r="D540" s="1">
        <v>0</v>
      </c>
      <c r="E540" s="1">
        <v>0</v>
      </c>
      <c r="F540" s="1">
        <v>0</v>
      </c>
      <c r="G540" s="1">
        <v>9.7490569313970631E-4</v>
      </c>
      <c r="H540" s="1">
        <v>3.2648696880315251E-3</v>
      </c>
      <c r="I540" s="1">
        <v>6.8361120101819613E-3</v>
      </c>
      <c r="J540" s="1">
        <v>1.14530939339545E-2</v>
      </c>
      <c r="K540" s="1">
        <v>1.6899305604856179E-2</v>
      </c>
      <c r="L540" s="1">
        <v>2.2859558170403228E-2</v>
      </c>
      <c r="M540" s="1">
        <v>2.9221460845710121E-2</v>
      </c>
      <c r="N540" s="1">
        <v>3.5887951699179653E-2</v>
      </c>
      <c r="O540" s="1">
        <v>4.2721065140744981E-2</v>
      </c>
      <c r="P540" s="1">
        <v>4.9596569829567762E-2</v>
      </c>
      <c r="Q540" s="1">
        <v>5.6450516380817613E-2</v>
      </c>
      <c r="R540" s="1">
        <v>6.3228238942787701E-2</v>
      </c>
      <c r="S540" s="1">
        <v>6.9898283614624371E-2</v>
      </c>
      <c r="T540" s="1">
        <v>7.6426374615352746E-2</v>
      </c>
      <c r="U540" s="1">
        <v>8.2783901233282262E-2</v>
      </c>
      <c r="V540" s="1">
        <v>8.902070479180943E-2</v>
      </c>
      <c r="W540" s="1">
        <v>9.5181611982723763E-2</v>
      </c>
      <c r="X540" s="1">
        <v>0.1013001945183743</v>
      </c>
      <c r="Y540" s="1">
        <v>0.10737237885813369</v>
      </c>
      <c r="Z540" s="1">
        <v>0.11341360376156701</v>
      </c>
      <c r="AA540" s="1">
        <v>0.1193771803137333</v>
      </c>
      <c r="AB540" s="1">
        <v>0.12528606206509449</v>
      </c>
      <c r="AC540" s="1">
        <v>0.1311714352058414</v>
      </c>
      <c r="AD540" s="1">
        <v>0.1370852310871177</v>
      </c>
      <c r="AE540" s="1">
        <v>0.14308551064983599</v>
      </c>
      <c r="AF540" s="1">
        <v>0.1492429314714937</v>
      </c>
      <c r="AG540" s="1">
        <v>0.155597364110973</v>
      </c>
      <c r="AH540" s="1">
        <v>0.16212034584269081</v>
      </c>
      <c r="AI540" s="1">
        <v>0.16881300461381449</v>
      </c>
      <c r="AJ540" s="1">
        <v>0.17556748916566281</v>
      </c>
      <c r="AK540" s="1">
        <v>0.18239591015274861</v>
      </c>
      <c r="AL540" s="1">
        <v>0.1893110172115367</v>
      </c>
      <c r="AM540" s="1">
        <v>0.19623935526239389</v>
      </c>
    </row>
    <row r="541" spans="1:39">
      <c r="A541">
        <f t="shared" si="18"/>
        <v>202106</v>
      </c>
      <c r="B541" t="str">
        <f t="shared" si="20"/>
        <v>M1</v>
      </c>
      <c r="C541" t="str">
        <f t="shared" si="21"/>
        <v>base</v>
      </c>
      <c r="D541" s="1">
        <v>0</v>
      </c>
      <c r="E541" s="1">
        <v>0</v>
      </c>
      <c r="F541" s="1">
        <v>5.3816404931927637E-2</v>
      </c>
      <c r="G541" s="1">
        <v>0.1251720117656821</v>
      </c>
      <c r="H541" s="1">
        <v>0.19352645730679929</v>
      </c>
      <c r="I541" s="1">
        <v>0.2511759696392234</v>
      </c>
      <c r="J541" s="1">
        <v>0.29706285640399083</v>
      </c>
      <c r="K541" s="1">
        <v>0.3328907656502258</v>
      </c>
      <c r="L541" s="1">
        <v>0.36022861262845779</v>
      </c>
      <c r="M541" s="1">
        <v>0.38128058406828402</v>
      </c>
      <c r="N541" s="1">
        <v>0.39757665599174202</v>
      </c>
      <c r="O541" s="1">
        <v>0.41043663240578848</v>
      </c>
      <c r="P541" s="1">
        <v>0.42073193548930388</v>
      </c>
      <c r="Q541" s="1">
        <v>0.42918188220776721</v>
      </c>
      <c r="R541" s="1">
        <v>0.43628047669489672</v>
      </c>
      <c r="S541" s="1">
        <v>0.44241165548299027</v>
      </c>
      <c r="T541" s="1">
        <v>0.4478243337414845</v>
      </c>
      <c r="U541" s="1">
        <v>0.45268579813440701</v>
      </c>
      <c r="V541" s="1">
        <v>0.45715796585974822</v>
      </c>
      <c r="W541" s="1">
        <v>0.4613584430353993</v>
      </c>
      <c r="X541" s="1">
        <v>0.46537371583917547</v>
      </c>
      <c r="Y541" s="1">
        <v>0.46924794307417728</v>
      </c>
      <c r="Z541" s="1">
        <v>0.4730253586040612</v>
      </c>
      <c r="AA541" s="1">
        <v>0.47670079786486291</v>
      </c>
      <c r="AB541" s="1">
        <v>0.48030496010154128</v>
      </c>
      <c r="AC541" s="1">
        <v>0.4838675338471885</v>
      </c>
      <c r="AD541" s="1">
        <v>0.4874274768260437</v>
      </c>
      <c r="AE541" s="1">
        <v>0.49102476877844808</v>
      </c>
      <c r="AF541" s="1">
        <v>0.49470543651367338</v>
      </c>
      <c r="AG541" s="1">
        <v>0.49849600977541703</v>
      </c>
      <c r="AH541" s="1">
        <v>0.50238165491070796</v>
      </c>
      <c r="AI541" s="1">
        <v>0.50636457791325018</v>
      </c>
      <c r="AJ541" s="1">
        <v>0.51038171094682006</v>
      </c>
      <c r="AK541" s="1">
        <v>0.51444100728206799</v>
      </c>
      <c r="AL541" s="1">
        <v>0.5185505438063871</v>
      </c>
      <c r="AM541" s="1">
        <v>0.52266707657713274</v>
      </c>
    </row>
    <row r="542" spans="1:39">
      <c r="A542">
        <f t="shared" si="18"/>
        <v>202106</v>
      </c>
      <c r="B542" t="str">
        <f t="shared" si="20"/>
        <v>M2</v>
      </c>
      <c r="C542" t="str">
        <f t="shared" si="21"/>
        <v>base</v>
      </c>
      <c r="D542" s="1">
        <v>0</v>
      </c>
      <c r="E542" s="1">
        <v>0.1552855311720642</v>
      </c>
      <c r="F542" s="1">
        <v>0.31156517099865477</v>
      </c>
      <c r="G542" s="1">
        <v>0.44147076868615281</v>
      </c>
      <c r="H542" s="1">
        <v>0.54270846234013148</v>
      </c>
      <c r="I542" s="1">
        <v>0.61872288440975742</v>
      </c>
      <c r="J542" s="1">
        <v>0.67468563907013568</v>
      </c>
      <c r="K542" s="1">
        <v>0.71579283471445199</v>
      </c>
      <c r="L542" s="1">
        <v>0.74547459961074025</v>
      </c>
      <c r="M542" s="1">
        <v>0.76706125302422901</v>
      </c>
      <c r="N542" s="1">
        <v>0.78272030187822272</v>
      </c>
      <c r="O542" s="1">
        <v>0.79420789619073096</v>
      </c>
      <c r="P542" s="1">
        <v>0.80266711155230663</v>
      </c>
      <c r="Q542" s="1">
        <v>0.80899311397962159</v>
      </c>
      <c r="R542" s="1">
        <v>0.81379703782958646</v>
      </c>
      <c r="S542" s="1">
        <v>0.81754210403009697</v>
      </c>
      <c r="T542" s="1">
        <v>0.82053350225174504</v>
      </c>
      <c r="U542" s="1">
        <v>0.82297804768553628</v>
      </c>
      <c r="V542" s="1">
        <v>0.82503703599515898</v>
      </c>
      <c r="W542" s="1">
        <v>0.82682313576495814</v>
      </c>
      <c r="X542" s="1">
        <v>0.82841875801663167</v>
      </c>
      <c r="Y542" s="1">
        <v>0.82987628565605254</v>
      </c>
      <c r="Z542" s="1">
        <v>0.83123862578291541</v>
      </c>
      <c r="AA542" s="1">
        <v>0.83252262907876196</v>
      </c>
      <c r="AB542" s="1">
        <v>0.83375209079982238</v>
      </c>
      <c r="AC542" s="1">
        <v>0.83494564573833052</v>
      </c>
      <c r="AD542" s="1">
        <v>0.83612238945287476</v>
      </c>
      <c r="AE542" s="1">
        <v>0.83729959926304032</v>
      </c>
      <c r="AF542" s="1">
        <v>0.83849531037859848</v>
      </c>
      <c r="AG542" s="1">
        <v>0.83972033432644466</v>
      </c>
      <c r="AH542" s="1">
        <v>0.84097162509518131</v>
      </c>
      <c r="AI542" s="1">
        <v>0.8422511448170269</v>
      </c>
      <c r="AJ542" s="1">
        <v>0.8435395446265006</v>
      </c>
      <c r="AK542" s="1">
        <v>0.84483998876494992</v>
      </c>
      <c r="AL542" s="1">
        <v>0.84615547157755544</v>
      </c>
      <c r="AM542" s="1">
        <v>0.84747248513081552</v>
      </c>
    </row>
    <row r="543" spans="1:39">
      <c r="A543">
        <f t="shared" si="18"/>
        <v>202106</v>
      </c>
      <c r="B543" t="str">
        <f t="shared" si="20"/>
        <v>M3</v>
      </c>
      <c r="C543" t="str">
        <f t="shared" si="21"/>
        <v>base</v>
      </c>
      <c r="D543" s="1">
        <v>0.393247234032501</v>
      </c>
      <c r="E543" s="1">
        <v>0.61491677899498376</v>
      </c>
      <c r="F543" s="1">
        <v>0.74701267560309326</v>
      </c>
      <c r="G543" s="1">
        <v>0.82817997565786561</v>
      </c>
      <c r="H543" s="1">
        <v>0.87948670192290745</v>
      </c>
      <c r="I543" s="1">
        <v>0.91263807790244589</v>
      </c>
      <c r="J543" s="1">
        <v>0.93449771940943138</v>
      </c>
      <c r="K543" s="1">
        <v>0.94929278738020328</v>
      </c>
      <c r="L543" s="1">
        <v>0.95932523600884123</v>
      </c>
      <c r="M543" s="1">
        <v>0.96625390814100631</v>
      </c>
      <c r="N543" s="1">
        <v>0.971059058502168</v>
      </c>
      <c r="O543" s="1">
        <v>0.97443701528066162</v>
      </c>
      <c r="P543" s="1">
        <v>0.9768166568814951</v>
      </c>
      <c r="Q543" s="1">
        <v>0.97851104669256261</v>
      </c>
      <c r="R543" s="1">
        <v>0.9797271044567023</v>
      </c>
      <c r="S543" s="1">
        <v>0.98061631179802788</v>
      </c>
      <c r="T543" s="1">
        <v>0.98127733711380261</v>
      </c>
      <c r="U543" s="1">
        <v>0.98177639359316882</v>
      </c>
      <c r="V543" s="1">
        <v>0.9821617142778627</v>
      </c>
      <c r="W543" s="1">
        <v>0.98246638566570299</v>
      </c>
      <c r="X543" s="1">
        <v>0.98271445578652539</v>
      </c>
      <c r="Y543" s="1">
        <v>0.98292216123716669</v>
      </c>
      <c r="Z543" s="1">
        <v>0.98310202933947188</v>
      </c>
      <c r="AA543" s="1">
        <v>0.98326103707188173</v>
      </c>
      <c r="AB543" s="1">
        <v>0.98340555161662002</v>
      </c>
      <c r="AC543" s="1">
        <v>0.9835400409873043</v>
      </c>
      <c r="AD543" s="1">
        <v>0.9836683028725528</v>
      </c>
      <c r="AE543" s="1">
        <v>0.98379334111606831</v>
      </c>
      <c r="AF543" s="1">
        <v>0.98391789946128794</v>
      </c>
      <c r="AG543" s="1">
        <v>0.98404371930894241</v>
      </c>
      <c r="AH543" s="1">
        <v>0.98417098053664687</v>
      </c>
      <c r="AI543" s="1">
        <v>0.98430023677715062</v>
      </c>
      <c r="AJ543" s="1">
        <v>0.98442979192979752</v>
      </c>
      <c r="AK543" s="1">
        <v>0.98456013836971656</v>
      </c>
      <c r="AL543" s="1">
        <v>0.98469169187942274</v>
      </c>
      <c r="AM543" s="1">
        <v>0.98482319682455743</v>
      </c>
    </row>
    <row r="544" spans="1:39">
      <c r="A544">
        <f t="shared" si="18"/>
        <v>202107</v>
      </c>
      <c r="B544" t="str">
        <f t="shared" si="20"/>
        <v>M0</v>
      </c>
      <c r="C544" t="str">
        <f t="shared" si="21"/>
        <v>base</v>
      </c>
      <c r="D544" s="1">
        <v>0</v>
      </c>
      <c r="E544" s="1">
        <v>0</v>
      </c>
      <c r="F544" s="1">
        <v>0</v>
      </c>
      <c r="G544" s="1">
        <v>1.0109062771100231E-3</v>
      </c>
      <c r="H544" s="1">
        <v>3.3887251709569179E-3</v>
      </c>
      <c r="I544" s="1">
        <v>7.0299106300769961E-3</v>
      </c>
      <c r="J544" s="1">
        <v>1.1725572763642221E-2</v>
      </c>
      <c r="K544" s="1">
        <v>1.7139651796760389E-2</v>
      </c>
      <c r="L544" s="1">
        <v>2.3113957465001521E-2</v>
      </c>
      <c r="M544" s="1">
        <v>2.9516425729440861E-2</v>
      </c>
      <c r="N544" s="1">
        <v>3.6175124006613123E-2</v>
      </c>
      <c r="O544" s="1">
        <v>4.2942048075123869E-2</v>
      </c>
      <c r="P544" s="1">
        <v>4.973396823574338E-2</v>
      </c>
      <c r="Q544" s="1">
        <v>5.6482571870953208E-2</v>
      </c>
      <c r="R544" s="1">
        <v>6.3145934693339553E-2</v>
      </c>
      <c r="S544" s="1">
        <v>6.9682642177331902E-2</v>
      </c>
      <c r="T544" s="1">
        <v>7.605914065823341E-2</v>
      </c>
      <c r="U544" s="1">
        <v>8.2322233293307637E-2</v>
      </c>
      <c r="V544" s="1">
        <v>8.8514731381756542E-2</v>
      </c>
      <c r="W544" s="1">
        <v>9.4668735666621776E-2</v>
      </c>
      <c r="X544" s="1">
        <v>0.10077893771763111</v>
      </c>
      <c r="Y544" s="1">
        <v>0.1068599829490721</v>
      </c>
      <c r="Z544" s="1">
        <v>0.1128642524266508</v>
      </c>
      <c r="AA544" s="1">
        <v>0.1188144275252733</v>
      </c>
      <c r="AB544" s="1">
        <v>0.1247416360094159</v>
      </c>
      <c r="AC544" s="1">
        <v>0.1306979834392285</v>
      </c>
      <c r="AD544" s="1">
        <v>0.13674181819229819</v>
      </c>
      <c r="AE544" s="1">
        <v>0.1429442157142988</v>
      </c>
      <c r="AF544" s="1">
        <v>0.14934526789585501</v>
      </c>
      <c r="AG544" s="1">
        <v>0.1559162475876556</v>
      </c>
      <c r="AH544" s="1">
        <v>0.16265825126751399</v>
      </c>
      <c r="AI544" s="1">
        <v>0.1694626035485528</v>
      </c>
      <c r="AJ544" s="1">
        <v>0.1763414850374298</v>
      </c>
      <c r="AK544" s="1">
        <v>0.1833077266874415</v>
      </c>
      <c r="AL544" s="1">
        <v>0.19028731963741741</v>
      </c>
      <c r="AM544" s="1">
        <v>0.19719267727134149</v>
      </c>
    </row>
    <row r="545" spans="1:39">
      <c r="A545">
        <f t="shared" si="18"/>
        <v>202107</v>
      </c>
      <c r="B545" t="str">
        <f t="shared" si="20"/>
        <v>M1</v>
      </c>
      <c r="C545" t="str">
        <f t="shared" si="21"/>
        <v>base</v>
      </c>
      <c r="D545" s="1">
        <v>0</v>
      </c>
      <c r="E545" s="1">
        <v>0</v>
      </c>
      <c r="F545" s="1">
        <v>5.419063552018219E-2</v>
      </c>
      <c r="G545" s="1">
        <v>0.12629862439854919</v>
      </c>
      <c r="H545" s="1">
        <v>0.1950134997682533</v>
      </c>
      <c r="I545" s="1">
        <v>0.2528948347412876</v>
      </c>
      <c r="J545" s="1">
        <v>0.29931017981839309</v>
      </c>
      <c r="K545" s="1">
        <v>0.33508359620577832</v>
      </c>
      <c r="L545" s="1">
        <v>0.3626026813192702</v>
      </c>
      <c r="M545" s="1">
        <v>0.38368098129944361</v>
      </c>
      <c r="N545" s="1">
        <v>0.40003463640098108</v>
      </c>
      <c r="O545" s="1">
        <v>0.41283707022319388</v>
      </c>
      <c r="P545" s="1">
        <v>0.42307675928180438</v>
      </c>
      <c r="Q545" s="1">
        <v>0.4314439534718838</v>
      </c>
      <c r="R545" s="1">
        <v>0.4384787303404809</v>
      </c>
      <c r="S545" s="1">
        <v>0.4445364861604203</v>
      </c>
      <c r="T545" s="1">
        <v>0.44985842385796798</v>
      </c>
      <c r="U545" s="1">
        <v>0.45466022462107081</v>
      </c>
      <c r="V545" s="1">
        <v>0.45909672638485161</v>
      </c>
      <c r="W545" s="1">
        <v>0.46328179447959322</v>
      </c>
      <c r="X545" s="1">
        <v>0.4672787624525207</v>
      </c>
      <c r="Y545" s="1">
        <v>0.47114637422414701</v>
      </c>
      <c r="Z545" s="1">
        <v>0.47488870646535081</v>
      </c>
      <c r="AA545" s="1">
        <v>0.47854356956959643</v>
      </c>
      <c r="AB545" s="1">
        <v>0.48214533892483719</v>
      </c>
      <c r="AC545" s="1">
        <v>0.48573643659380128</v>
      </c>
      <c r="AD545" s="1">
        <v>0.48935923363834333</v>
      </c>
      <c r="AE545" s="1">
        <v>0.49306157808615331</v>
      </c>
      <c r="AF545" s="1">
        <v>0.49687125898884121</v>
      </c>
      <c r="AG545" s="1">
        <v>0.50077424732633413</v>
      </c>
      <c r="AH545" s="1">
        <v>0.50477338881671574</v>
      </c>
      <c r="AI545" s="1">
        <v>0.50880581766372557</v>
      </c>
      <c r="AJ545" s="1">
        <v>0.5128798261479921</v>
      </c>
      <c r="AK545" s="1">
        <v>0.5170037251847921</v>
      </c>
      <c r="AL545" s="1">
        <v>0.52113428814519169</v>
      </c>
      <c r="AM545" s="1">
        <v>0.52522007251929348</v>
      </c>
    </row>
    <row r="546" spans="1:39">
      <c r="A546">
        <f t="shared" si="18"/>
        <v>202107</v>
      </c>
      <c r="B546" t="str">
        <f t="shared" si="20"/>
        <v>M2</v>
      </c>
      <c r="C546" t="str">
        <f t="shared" si="21"/>
        <v>base</v>
      </c>
      <c r="D546" s="1">
        <v>0</v>
      </c>
      <c r="E546" s="1">
        <v>0.1560521300540561</v>
      </c>
      <c r="F546" s="1">
        <v>0.31279239216556082</v>
      </c>
      <c r="G546" s="1">
        <v>0.44325746843187502</v>
      </c>
      <c r="H546" s="1">
        <v>0.54449147386867447</v>
      </c>
      <c r="I546" s="1">
        <v>0.62041670856399878</v>
      </c>
      <c r="J546" s="1">
        <v>0.67676223176256178</v>
      </c>
      <c r="K546" s="1">
        <v>0.71764180680649514</v>
      </c>
      <c r="L546" s="1">
        <v>0.74739052954661112</v>
      </c>
      <c r="M546" s="1">
        <v>0.76889449945548938</v>
      </c>
      <c r="N546" s="1">
        <v>0.78455938522189606</v>
      </c>
      <c r="O546" s="1">
        <v>0.79596982852175224</v>
      </c>
      <c r="P546" s="1">
        <v>0.80437755264619437</v>
      </c>
      <c r="Q546" s="1">
        <v>0.81064251339430116</v>
      </c>
      <c r="R546" s="1">
        <v>0.81541883443304708</v>
      </c>
      <c r="S546" s="1">
        <v>0.81913960052093671</v>
      </c>
      <c r="T546" s="1">
        <v>0.82209926345077</v>
      </c>
      <c r="U546" s="1">
        <v>0.82452207419603607</v>
      </c>
      <c r="V546" s="1">
        <v>0.82656401159077197</v>
      </c>
      <c r="W546" s="1">
        <v>0.82833917962458603</v>
      </c>
      <c r="X546" s="1">
        <v>0.82992216085415238</v>
      </c>
      <c r="Y546" s="1">
        <v>0.8313725716333914</v>
      </c>
      <c r="Z546" s="1">
        <v>0.83271803793564014</v>
      </c>
      <c r="AA546" s="1">
        <v>0.83399048398097297</v>
      </c>
      <c r="AB546" s="1">
        <v>0.83521385747634425</v>
      </c>
      <c r="AC546" s="1">
        <v>0.8364111041611062</v>
      </c>
      <c r="AD546" s="1">
        <v>0.83760210067979601</v>
      </c>
      <c r="AE546" s="1">
        <v>0.8388067929201809</v>
      </c>
      <c r="AF546" s="1">
        <v>0.84003733659558788</v>
      </c>
      <c r="AG546" s="1">
        <v>0.84129168395584819</v>
      </c>
      <c r="AH546" s="1">
        <v>0.84257252928302362</v>
      </c>
      <c r="AI546" s="1">
        <v>0.84386103477830199</v>
      </c>
      <c r="AJ546" s="1">
        <v>0.8451607228588518</v>
      </c>
      <c r="AK546" s="1">
        <v>0.84647482377157579</v>
      </c>
      <c r="AL546" s="1">
        <v>0.84779003942820574</v>
      </c>
      <c r="AM546" s="1">
        <v>0.84909030881591319</v>
      </c>
    </row>
    <row r="547" spans="1:39">
      <c r="A547">
        <f t="shared" si="18"/>
        <v>202107</v>
      </c>
      <c r="B547" t="str">
        <f t="shared" si="20"/>
        <v>M3</v>
      </c>
      <c r="C547" t="str">
        <f t="shared" si="21"/>
        <v>base</v>
      </c>
      <c r="D547" s="1">
        <v>0.39391160036656181</v>
      </c>
      <c r="E547" s="1">
        <v>0.61644359761702638</v>
      </c>
      <c r="F547" s="1">
        <v>0.74842055086062653</v>
      </c>
      <c r="G547" s="1">
        <v>0.82938967264404528</v>
      </c>
      <c r="H547" s="1">
        <v>0.88038258780450107</v>
      </c>
      <c r="I547" s="1">
        <v>0.91328931656233447</v>
      </c>
      <c r="J547" s="1">
        <v>0.93517352971414902</v>
      </c>
      <c r="K547" s="1">
        <v>0.9498041007278144</v>
      </c>
      <c r="L547" s="1">
        <v>0.95978976917665393</v>
      </c>
      <c r="M547" s="1">
        <v>0.9666467389367619</v>
      </c>
      <c r="N547" s="1">
        <v>0.97142424611885625</v>
      </c>
      <c r="O547" s="1">
        <v>0.97476047762166085</v>
      </c>
      <c r="P547" s="1">
        <v>0.97711385303828568</v>
      </c>
      <c r="Q547" s="1">
        <v>0.97878481365135184</v>
      </c>
      <c r="R547" s="1">
        <v>0.97999138472013603</v>
      </c>
      <c r="S547" s="1">
        <v>0.98087502933589865</v>
      </c>
      <c r="T547" s="1">
        <v>0.98153037985963665</v>
      </c>
      <c r="U547" s="1">
        <v>0.98202560814607054</v>
      </c>
      <c r="V547" s="1">
        <v>0.98240731007108562</v>
      </c>
      <c r="W547" s="1">
        <v>0.98270929510762972</v>
      </c>
      <c r="X547" s="1">
        <v>0.98295458272652247</v>
      </c>
      <c r="Y547" s="1">
        <v>0.98316077148573955</v>
      </c>
      <c r="Z547" s="1">
        <v>0.98333809892138302</v>
      </c>
      <c r="AA547" s="1">
        <v>0.98349538277026916</v>
      </c>
      <c r="AB547" s="1">
        <v>0.98363868977118274</v>
      </c>
      <c r="AC547" s="1">
        <v>0.98377297384756002</v>
      </c>
      <c r="AD547" s="1">
        <v>0.98390201828583401</v>
      </c>
      <c r="AE547" s="1">
        <v>0.98402913875290043</v>
      </c>
      <c r="AF547" s="1">
        <v>0.98415647902266412</v>
      </c>
      <c r="AG547" s="1">
        <v>0.98428451890194568</v>
      </c>
      <c r="AH547" s="1">
        <v>0.98441403148068252</v>
      </c>
      <c r="AI547" s="1">
        <v>0.98454347610917448</v>
      </c>
      <c r="AJ547" s="1">
        <v>0.98467345225042424</v>
      </c>
      <c r="AK547" s="1">
        <v>0.98480444611216544</v>
      </c>
      <c r="AL547" s="1">
        <v>0.98493526648630314</v>
      </c>
      <c r="AM547" s="1">
        <v>0.98506440586230004</v>
      </c>
    </row>
    <row r="548" spans="1:39">
      <c r="A548">
        <f t="shared" si="18"/>
        <v>202108</v>
      </c>
      <c r="B548" t="str">
        <f t="shared" si="20"/>
        <v>M0</v>
      </c>
      <c r="C548" t="str">
        <f t="shared" si="21"/>
        <v>base</v>
      </c>
      <c r="D548" s="1">
        <v>0</v>
      </c>
      <c r="E548" s="1">
        <v>0</v>
      </c>
      <c r="F548" s="1">
        <v>0</v>
      </c>
      <c r="G548" s="1">
        <v>1.061487152700664E-3</v>
      </c>
      <c r="H548" s="1">
        <v>3.4752191103787672E-3</v>
      </c>
      <c r="I548" s="1">
        <v>7.159424831512131E-3</v>
      </c>
      <c r="J548" s="1">
        <v>1.18044101646486E-2</v>
      </c>
      <c r="K548" s="1">
        <v>1.721387836756649E-2</v>
      </c>
      <c r="L548" s="1">
        <v>2.3218846839837382E-2</v>
      </c>
      <c r="M548" s="1">
        <v>2.9604834738838289E-2</v>
      </c>
      <c r="N548" s="1">
        <v>3.6192630697026253E-2</v>
      </c>
      <c r="O548" s="1">
        <v>4.2872501152900207E-2</v>
      </c>
      <c r="P548" s="1">
        <v>4.9557031272397689E-2</v>
      </c>
      <c r="Q548" s="1">
        <v>5.6189372756947402E-2</v>
      </c>
      <c r="R548" s="1">
        <v>6.2717892026474722E-2</v>
      </c>
      <c r="S548" s="1">
        <v>6.9101933267458657E-2</v>
      </c>
      <c r="T548" s="1">
        <v>7.5383705230207848E-2</v>
      </c>
      <c r="U548" s="1">
        <v>8.1602925344769636E-2</v>
      </c>
      <c r="V548" s="1">
        <v>8.778942794251185E-2</v>
      </c>
      <c r="W548" s="1">
        <v>9.3936101984621559E-2</v>
      </c>
      <c r="X548" s="1">
        <v>0.10005637562038849</v>
      </c>
      <c r="Y548" s="1">
        <v>0.10610141020434739</v>
      </c>
      <c r="Z548" s="1">
        <v>0.1120934121497386</v>
      </c>
      <c r="AA548" s="1">
        <v>0.11806332262553181</v>
      </c>
      <c r="AB548" s="1">
        <v>0.1240633365848661</v>
      </c>
      <c r="AC548" s="1">
        <v>0.13015203894217889</v>
      </c>
      <c r="AD548" s="1">
        <v>0.1364008933539595</v>
      </c>
      <c r="AE548" s="1">
        <v>0.14285018943285191</v>
      </c>
      <c r="AF548" s="1">
        <v>0.14947090191834381</v>
      </c>
      <c r="AG548" s="1">
        <v>0.1562640772269909</v>
      </c>
      <c r="AH548" s="1">
        <v>0.16312017265660361</v>
      </c>
      <c r="AI548" s="1">
        <v>0.17005143288312399</v>
      </c>
      <c r="AJ548" s="1">
        <v>0.1770707676291442</v>
      </c>
      <c r="AK548" s="1">
        <v>0.1841035884070677</v>
      </c>
      <c r="AL548" s="1">
        <v>0.19106163022793821</v>
      </c>
      <c r="AM548" s="1">
        <v>0.19790287676245591</v>
      </c>
    </row>
    <row r="549" spans="1:39">
      <c r="A549">
        <f t="shared" si="18"/>
        <v>202108</v>
      </c>
      <c r="B549" t="str">
        <f t="shared" si="20"/>
        <v>M1</v>
      </c>
      <c r="C549" t="str">
        <f t="shared" si="21"/>
        <v>base</v>
      </c>
      <c r="D549" s="1">
        <v>0</v>
      </c>
      <c r="E549" s="1">
        <v>0</v>
      </c>
      <c r="F549" s="1">
        <v>5.4776833099209381E-2</v>
      </c>
      <c r="G549" s="1">
        <v>0.12716489692931579</v>
      </c>
      <c r="H549" s="1">
        <v>0.19608926108698529</v>
      </c>
      <c r="I549" s="1">
        <v>0.25458010946671888</v>
      </c>
      <c r="J549" s="1">
        <v>0.30089910375149481</v>
      </c>
      <c r="K549" s="1">
        <v>0.3369147797372376</v>
      </c>
      <c r="L549" s="1">
        <v>0.36445861908765631</v>
      </c>
      <c r="M549" s="1">
        <v>0.38562165527269582</v>
      </c>
      <c r="N549" s="1">
        <v>0.40191566319603161</v>
      </c>
      <c r="O549" s="1">
        <v>0.41466704405266103</v>
      </c>
      <c r="P549" s="1">
        <v>0.4248234531739275</v>
      </c>
      <c r="Q549" s="1">
        <v>0.43313671274521609</v>
      </c>
      <c r="R549" s="1">
        <v>0.44010891751486081</v>
      </c>
      <c r="S549" s="1">
        <v>0.44608424776106909</v>
      </c>
      <c r="T549" s="1">
        <v>0.45135386415843598</v>
      </c>
      <c r="U549" s="1">
        <v>0.45612512811959188</v>
      </c>
      <c r="V549" s="1">
        <v>0.46055068145747069</v>
      </c>
      <c r="W549" s="1">
        <v>0.46472108903993059</v>
      </c>
      <c r="X549" s="1">
        <v>0.46871573757556201</v>
      </c>
      <c r="Y549" s="1">
        <v>0.47255187952622563</v>
      </c>
      <c r="Z549" s="1">
        <v>0.47627745751482042</v>
      </c>
      <c r="AA549" s="1">
        <v>0.47993352354962998</v>
      </c>
      <c r="AB549" s="1">
        <v>0.48356742874716191</v>
      </c>
      <c r="AC549" s="1">
        <v>0.48722494106753889</v>
      </c>
      <c r="AD549" s="1">
        <v>0.49095648862762947</v>
      </c>
      <c r="AE549" s="1">
        <v>0.4947916473010282</v>
      </c>
      <c r="AF549" s="1">
        <v>0.49871754524112483</v>
      </c>
      <c r="AG549" s="1">
        <v>0.50273794147713435</v>
      </c>
      <c r="AH549" s="1">
        <v>0.50679028953902161</v>
      </c>
      <c r="AI549" s="1">
        <v>0.51088336245302146</v>
      </c>
      <c r="AJ549" s="1">
        <v>0.51502580175915147</v>
      </c>
      <c r="AK549" s="1">
        <v>0.51917442653024815</v>
      </c>
      <c r="AL549" s="1">
        <v>0.52327773000328359</v>
      </c>
      <c r="AM549" s="1">
        <v>0.52731133648172879</v>
      </c>
    </row>
    <row r="550" spans="1:39">
      <c r="A550">
        <f t="shared" si="18"/>
        <v>202108</v>
      </c>
      <c r="B550" t="str">
        <f t="shared" si="20"/>
        <v>M2</v>
      </c>
      <c r="C550" t="str">
        <f t="shared" si="21"/>
        <v>base</v>
      </c>
      <c r="D550" s="1">
        <v>0</v>
      </c>
      <c r="E550" s="1">
        <v>0.15627729099323751</v>
      </c>
      <c r="F550" s="1">
        <v>0.31376817562732567</v>
      </c>
      <c r="G550" s="1">
        <v>0.44422951382727688</v>
      </c>
      <c r="H550" s="1">
        <v>0.54533737291242967</v>
      </c>
      <c r="I550" s="1">
        <v>0.62176677927532553</v>
      </c>
      <c r="J550" s="1">
        <v>0.67779359550944707</v>
      </c>
      <c r="K550" s="1">
        <v>0.71877106623766585</v>
      </c>
      <c r="L550" s="1">
        <v>0.74840479903039581</v>
      </c>
      <c r="M550" s="1">
        <v>0.76992421529873789</v>
      </c>
      <c r="N550" s="1">
        <v>0.7854932522060406</v>
      </c>
      <c r="O550" s="1">
        <v>0.79684635769401224</v>
      </c>
      <c r="P550" s="1">
        <v>0.8051853333832375</v>
      </c>
      <c r="Q550" s="1">
        <v>0.81142987110428244</v>
      </c>
      <c r="R550" s="1">
        <v>0.8161920850864951</v>
      </c>
      <c r="S550" s="1">
        <v>0.81988966720863465</v>
      </c>
      <c r="T550" s="1">
        <v>0.82283577343821612</v>
      </c>
      <c r="U550" s="1">
        <v>0.82524768676496385</v>
      </c>
      <c r="V550" s="1">
        <v>0.82728445060662248</v>
      </c>
      <c r="W550" s="1">
        <v>0.82905213167710634</v>
      </c>
      <c r="X550" s="1">
        <v>0.83063408450018461</v>
      </c>
      <c r="Y550" s="1">
        <v>0.83207319060517004</v>
      </c>
      <c r="Z550" s="1">
        <v>0.8334129491321649</v>
      </c>
      <c r="AA550" s="1">
        <v>0.83468489147999969</v>
      </c>
      <c r="AB550" s="1">
        <v>0.83591749098055113</v>
      </c>
      <c r="AC550" s="1">
        <v>0.83713438057628997</v>
      </c>
      <c r="AD550" s="1">
        <v>0.83835829687460972</v>
      </c>
      <c r="AE550" s="1">
        <v>0.83960334870649611</v>
      </c>
      <c r="AF550" s="1">
        <v>0.84086887802790256</v>
      </c>
      <c r="AG550" s="1">
        <v>0.84215862145721143</v>
      </c>
      <c r="AH550" s="1">
        <v>0.84345435496190113</v>
      </c>
      <c r="AI550" s="1">
        <v>0.84476012301231962</v>
      </c>
      <c r="AJ550" s="1">
        <v>0.84607950469455606</v>
      </c>
      <c r="AK550" s="1">
        <v>0.84739942337759377</v>
      </c>
      <c r="AL550" s="1">
        <v>0.84870394477877686</v>
      </c>
      <c r="AM550" s="1">
        <v>0.84998564467233506</v>
      </c>
    </row>
    <row r="551" spans="1:39">
      <c r="A551">
        <f t="shared" si="18"/>
        <v>202108</v>
      </c>
      <c r="B551" t="str">
        <f t="shared" si="20"/>
        <v>M3</v>
      </c>
      <c r="C551" t="str">
        <f t="shared" si="21"/>
        <v>base</v>
      </c>
      <c r="D551" s="1">
        <v>0.39525008028615771</v>
      </c>
      <c r="E551" s="1">
        <v>0.61770510062488793</v>
      </c>
      <c r="F551" s="1">
        <v>0.74946974589991777</v>
      </c>
      <c r="G551" s="1">
        <v>0.83006002553210023</v>
      </c>
      <c r="H551" s="1">
        <v>0.88077218130735169</v>
      </c>
      <c r="I551" s="1">
        <v>0.91379469190079976</v>
      </c>
      <c r="J551" s="1">
        <v>0.93549452104111575</v>
      </c>
      <c r="K551" s="1">
        <v>0.95009563773301786</v>
      </c>
      <c r="L551" s="1">
        <v>0.96000755443447328</v>
      </c>
      <c r="M551" s="1">
        <v>0.96684680901202436</v>
      </c>
      <c r="N551" s="1">
        <v>0.97158136785283067</v>
      </c>
      <c r="O551" s="1">
        <v>0.97489276120354651</v>
      </c>
      <c r="P551" s="1">
        <v>0.97722267556759335</v>
      </c>
      <c r="Q551" s="1">
        <v>0.97888799668040161</v>
      </c>
      <c r="R551" s="1">
        <v>0.98009315520959739</v>
      </c>
      <c r="S551" s="1">
        <v>0.98097427745105192</v>
      </c>
      <c r="T551" s="1">
        <v>0.98162848925746804</v>
      </c>
      <c r="U551" s="1">
        <v>0.98212192894371353</v>
      </c>
      <c r="V551" s="1">
        <v>0.98250247979730054</v>
      </c>
      <c r="W551" s="1">
        <v>0.98280291335636527</v>
      </c>
      <c r="X551" s="1">
        <v>0.98304811037132156</v>
      </c>
      <c r="Y551" s="1">
        <v>0.98325297364617836</v>
      </c>
      <c r="Z551" s="1">
        <v>0.98342983695982322</v>
      </c>
      <c r="AA551" s="1">
        <v>0.9835870634824414</v>
      </c>
      <c r="AB551" s="1">
        <v>0.98373127381089731</v>
      </c>
      <c r="AC551" s="1">
        <v>0.9838673796228592</v>
      </c>
      <c r="AD551" s="1">
        <v>0.98399953060665002</v>
      </c>
      <c r="AE551" s="1">
        <v>0.98413045504918684</v>
      </c>
      <c r="AF551" s="1">
        <v>0.98426105550179732</v>
      </c>
      <c r="AG551" s="1">
        <v>0.98439241922310228</v>
      </c>
      <c r="AH551" s="1">
        <v>0.98452320399249049</v>
      </c>
      <c r="AI551" s="1">
        <v>0.98465416512942849</v>
      </c>
      <c r="AJ551" s="1">
        <v>0.98478589239865622</v>
      </c>
      <c r="AK551" s="1">
        <v>0.98491727044549948</v>
      </c>
      <c r="AL551" s="1">
        <v>0.98504684073542204</v>
      </c>
      <c r="AM551" s="1">
        <v>0.98517395747118752</v>
      </c>
    </row>
    <row r="552" spans="1:39">
      <c r="A552">
        <f t="shared" si="18"/>
        <v>202109</v>
      </c>
      <c r="B552" t="str">
        <f t="shared" si="20"/>
        <v>M0</v>
      </c>
      <c r="C552" t="str">
        <f t="shared" si="21"/>
        <v>base</v>
      </c>
      <c r="D552" s="1">
        <v>0</v>
      </c>
      <c r="E552" s="1">
        <v>0</v>
      </c>
      <c r="F552" s="1">
        <v>0</v>
      </c>
      <c r="G552" s="1">
        <v>1.029873307647702E-3</v>
      </c>
      <c r="H552" s="1">
        <v>3.413809878170089E-3</v>
      </c>
      <c r="I552" s="1">
        <v>6.9993342059531203E-3</v>
      </c>
      <c r="J552" s="1">
        <v>1.159497560696668E-2</v>
      </c>
      <c r="K552" s="1">
        <v>1.7007247273327392E-2</v>
      </c>
      <c r="L552" s="1">
        <v>2.2973267557539392E-2</v>
      </c>
      <c r="M552" s="1">
        <v>2.9274647812684591E-2</v>
      </c>
      <c r="N552" s="1">
        <v>3.5765654537616792E-2</v>
      </c>
      <c r="O552" s="1">
        <v>4.2332109757443871E-2</v>
      </c>
      <c r="P552" s="1">
        <v>4.8895690667223032E-2</v>
      </c>
      <c r="Q552" s="1">
        <v>5.5389917739269899E-2</v>
      </c>
      <c r="R552" s="1">
        <v>6.1763742521062467E-2</v>
      </c>
      <c r="S552" s="1">
        <v>6.8052385721607586E-2</v>
      </c>
      <c r="T552" s="1">
        <v>7.429080200455801E-2</v>
      </c>
      <c r="U552" s="1">
        <v>8.0505322233109244E-2</v>
      </c>
      <c r="V552" s="1">
        <v>8.6686146544479925E-2</v>
      </c>
      <c r="W552" s="1">
        <v>9.284482280043381E-2</v>
      </c>
      <c r="X552" s="1">
        <v>9.8930837944308361E-2</v>
      </c>
      <c r="Y552" s="1">
        <v>0.1049656057674988</v>
      </c>
      <c r="Z552" s="1">
        <v>0.11097968024160181</v>
      </c>
      <c r="AA552" s="1">
        <v>0.1170252134325401</v>
      </c>
      <c r="AB552" s="1">
        <v>0.1231609478423</v>
      </c>
      <c r="AC552" s="1">
        <v>0.12945868995127119</v>
      </c>
      <c r="AD552" s="1">
        <v>0.1359588906728921</v>
      </c>
      <c r="AE552" s="1">
        <v>0.14263217320783189</v>
      </c>
      <c r="AF552" s="1">
        <v>0.14947950470824201</v>
      </c>
      <c r="AG552" s="1">
        <v>0.15639040544794591</v>
      </c>
      <c r="AH552" s="1">
        <v>0.16337717512938049</v>
      </c>
      <c r="AI552" s="1">
        <v>0.1704527984551146</v>
      </c>
      <c r="AJ552" s="1">
        <v>0.1775420654431277</v>
      </c>
      <c r="AK552" s="1">
        <v>0.1845559870442188</v>
      </c>
      <c r="AL552" s="1">
        <v>0.19145219827330831</v>
      </c>
      <c r="AM552" s="1">
        <v>0.19817986385613209</v>
      </c>
    </row>
    <row r="553" spans="1:39">
      <c r="A553">
        <f t="shared" si="18"/>
        <v>202109</v>
      </c>
      <c r="B553" t="str">
        <f t="shared" si="20"/>
        <v>M1</v>
      </c>
      <c r="C553" t="str">
        <f t="shared" si="21"/>
        <v>base</v>
      </c>
      <c r="D553" s="1">
        <v>0</v>
      </c>
      <c r="E553" s="1">
        <v>0</v>
      </c>
      <c r="F553" s="1">
        <v>5.4351219644969889E-2</v>
      </c>
      <c r="G553" s="1">
        <v>0.12623866786912161</v>
      </c>
      <c r="H553" s="1">
        <v>0.19520015464609919</v>
      </c>
      <c r="I553" s="1">
        <v>0.253033154000538</v>
      </c>
      <c r="J553" s="1">
        <v>0.29929908707745928</v>
      </c>
      <c r="K553" s="1">
        <v>0.33505915353242161</v>
      </c>
      <c r="L553" s="1">
        <v>0.3625287332493522</v>
      </c>
      <c r="M553" s="1">
        <v>0.38349542786674801</v>
      </c>
      <c r="N553" s="1">
        <v>0.3996568051630694</v>
      </c>
      <c r="O553" s="1">
        <v>0.4122690375646707</v>
      </c>
      <c r="P553" s="1">
        <v>0.42235335925097262</v>
      </c>
      <c r="Q553" s="1">
        <v>0.43060344625276659</v>
      </c>
      <c r="R553" s="1">
        <v>0.43750038336436048</v>
      </c>
      <c r="S553" s="1">
        <v>0.44343719926890041</v>
      </c>
      <c r="T553" s="1">
        <v>0.44869271607748779</v>
      </c>
      <c r="U553" s="1">
        <v>0.45347265238087481</v>
      </c>
      <c r="V553" s="1">
        <v>0.4579048838988089</v>
      </c>
      <c r="W553" s="1">
        <v>0.4620972346656485</v>
      </c>
      <c r="X553" s="1">
        <v>0.46608492633242249</v>
      </c>
      <c r="Y553" s="1">
        <v>0.46992995722694819</v>
      </c>
      <c r="Z553" s="1">
        <v>0.47368270694885412</v>
      </c>
      <c r="AA553" s="1">
        <v>0.47739752351389247</v>
      </c>
      <c r="AB553" s="1">
        <v>0.48112508048466901</v>
      </c>
      <c r="AC553" s="1">
        <v>0.48491963076396938</v>
      </c>
      <c r="AD553" s="1">
        <v>0.48881336619691967</v>
      </c>
      <c r="AE553" s="1">
        <v>0.49279490979086288</v>
      </c>
      <c r="AF553" s="1">
        <v>0.49686928726525409</v>
      </c>
      <c r="AG553" s="1">
        <v>0.50097399723863734</v>
      </c>
      <c r="AH553" s="1">
        <v>0.50511852189738449</v>
      </c>
      <c r="AI553" s="1">
        <v>0.5093120067518675</v>
      </c>
      <c r="AJ553" s="1">
        <v>0.51351106413640069</v>
      </c>
      <c r="AK553" s="1">
        <v>0.51766377898547689</v>
      </c>
      <c r="AL553" s="1">
        <v>0.52174563850075972</v>
      </c>
      <c r="AM553" s="1">
        <v>0.52572694463412273</v>
      </c>
    </row>
    <row r="554" spans="1:39">
      <c r="A554">
        <f t="shared" si="18"/>
        <v>202109</v>
      </c>
      <c r="B554" t="str">
        <f t="shared" si="20"/>
        <v>M2</v>
      </c>
      <c r="C554" t="str">
        <f t="shared" si="21"/>
        <v>base</v>
      </c>
      <c r="D554" s="1">
        <v>0</v>
      </c>
      <c r="E554" s="1">
        <v>0.15610129515389709</v>
      </c>
      <c r="F554" s="1">
        <v>0.31284223219012608</v>
      </c>
      <c r="G554" s="1">
        <v>0.44275968462878529</v>
      </c>
      <c r="H554" s="1">
        <v>0.5443411342989013</v>
      </c>
      <c r="I554" s="1">
        <v>0.62025344413762851</v>
      </c>
      <c r="J554" s="1">
        <v>0.67640095671649336</v>
      </c>
      <c r="K554" s="1">
        <v>0.71721706482672443</v>
      </c>
      <c r="L554" s="1">
        <v>0.74688773852456258</v>
      </c>
      <c r="M554" s="1">
        <v>0.76829643067174491</v>
      </c>
      <c r="N554" s="1">
        <v>0.78381223920485665</v>
      </c>
      <c r="O554" s="1">
        <v>0.79509771056300305</v>
      </c>
      <c r="P554" s="1">
        <v>0.80343785211917318</v>
      </c>
      <c r="Q554" s="1">
        <v>0.80969350759787839</v>
      </c>
      <c r="R554" s="1">
        <v>0.81445482946337788</v>
      </c>
      <c r="S554" s="1">
        <v>0.81816021902890446</v>
      </c>
      <c r="T554" s="1">
        <v>0.82111363301486495</v>
      </c>
      <c r="U554" s="1">
        <v>0.8235378237332619</v>
      </c>
      <c r="V554" s="1">
        <v>0.82558349816089371</v>
      </c>
      <c r="W554" s="1">
        <v>0.82736776076924057</v>
      </c>
      <c r="X554" s="1">
        <v>0.82895505607516329</v>
      </c>
      <c r="Y554" s="1">
        <v>0.83040540075341751</v>
      </c>
      <c r="Z554" s="1">
        <v>0.83176119208120947</v>
      </c>
      <c r="AA554" s="1">
        <v>0.83305889863265037</v>
      </c>
      <c r="AB554" s="1">
        <v>0.83432764436873363</v>
      </c>
      <c r="AC554" s="1">
        <v>0.83559431477826396</v>
      </c>
      <c r="AD554" s="1">
        <v>0.8368758986560132</v>
      </c>
      <c r="AE554" s="1">
        <v>0.83817364530498051</v>
      </c>
      <c r="AF554" s="1">
        <v>0.83949277816251588</v>
      </c>
      <c r="AG554" s="1">
        <v>0.84081567761226661</v>
      </c>
      <c r="AH554" s="1">
        <v>0.84214716168248627</v>
      </c>
      <c r="AI554" s="1">
        <v>0.84349133799670184</v>
      </c>
      <c r="AJ554" s="1">
        <v>0.84483526173637691</v>
      </c>
      <c r="AK554" s="1">
        <v>0.84616296187687934</v>
      </c>
      <c r="AL554" s="1">
        <v>0.84746706412398931</v>
      </c>
      <c r="AM554" s="1">
        <v>0.84873839811526064</v>
      </c>
    </row>
    <row r="555" spans="1:39">
      <c r="A555">
        <f t="shared" si="18"/>
        <v>202109</v>
      </c>
      <c r="B555" t="str">
        <f t="shared" si="20"/>
        <v>M3</v>
      </c>
      <c r="C555" t="str">
        <f t="shared" si="21"/>
        <v>base</v>
      </c>
      <c r="D555" s="1">
        <v>0.39461719547319912</v>
      </c>
      <c r="E555" s="1">
        <v>0.61699636248380119</v>
      </c>
      <c r="F555" s="1">
        <v>0.74854979659990151</v>
      </c>
      <c r="G555" s="1">
        <v>0.82905400135455876</v>
      </c>
      <c r="H555" s="1">
        <v>0.88024042823539961</v>
      </c>
      <c r="I555" s="1">
        <v>0.91320946807105574</v>
      </c>
      <c r="J555" s="1">
        <v>0.93502439721799657</v>
      </c>
      <c r="K555" s="1">
        <v>0.9496368449160123</v>
      </c>
      <c r="L555" s="1">
        <v>0.95960977446342133</v>
      </c>
      <c r="M555" s="1">
        <v>0.96645042967304662</v>
      </c>
      <c r="N555" s="1">
        <v>0.97119537324684935</v>
      </c>
      <c r="O555" s="1">
        <v>0.97450712548234386</v>
      </c>
      <c r="P555" s="1">
        <v>0.9768542965287017</v>
      </c>
      <c r="Q555" s="1">
        <v>0.9785368798749976</v>
      </c>
      <c r="R555" s="1">
        <v>0.97975340278977341</v>
      </c>
      <c r="S555" s="1">
        <v>0.98064425296647872</v>
      </c>
      <c r="T555" s="1">
        <v>0.98130463324255668</v>
      </c>
      <c r="U555" s="1">
        <v>0.98180327336022888</v>
      </c>
      <c r="V555" s="1">
        <v>0.98218733931365154</v>
      </c>
      <c r="W555" s="1">
        <v>0.98249244498123378</v>
      </c>
      <c r="X555" s="1">
        <v>0.9827403366266374</v>
      </c>
      <c r="Y555" s="1">
        <v>0.98294852551776968</v>
      </c>
      <c r="Z555" s="1">
        <v>0.98312876167803187</v>
      </c>
      <c r="AA555" s="1">
        <v>0.98329013542240595</v>
      </c>
      <c r="AB555" s="1">
        <v>0.98343924010339112</v>
      </c>
      <c r="AC555" s="1">
        <v>0.98358148027625603</v>
      </c>
      <c r="AD555" s="1">
        <v>0.98372045930086949</v>
      </c>
      <c r="AE555" s="1">
        <v>0.98385768730919543</v>
      </c>
      <c r="AF555" s="1">
        <v>0.98399471286183493</v>
      </c>
      <c r="AG555" s="1">
        <v>0.98413043727787741</v>
      </c>
      <c r="AH555" s="1">
        <v>0.98426584978935694</v>
      </c>
      <c r="AI555" s="1">
        <v>0.98440169764903229</v>
      </c>
      <c r="AJ555" s="1">
        <v>0.98453694439818884</v>
      </c>
      <c r="AK555" s="1">
        <v>0.98467016504421867</v>
      </c>
      <c r="AL555" s="1">
        <v>0.98480075067703532</v>
      </c>
      <c r="AM555" s="1">
        <v>0.98492787303722873</v>
      </c>
    </row>
    <row r="556" spans="1:39">
      <c r="A556">
        <f t="shared" si="18"/>
        <v>202110</v>
      </c>
      <c r="B556" t="str">
        <f t="shared" si="20"/>
        <v>M0</v>
      </c>
      <c r="C556" t="str">
        <f t="shared" si="21"/>
        <v>base</v>
      </c>
      <c r="D556" s="1">
        <v>0</v>
      </c>
      <c r="E556" s="1">
        <v>0</v>
      </c>
      <c r="F556" s="1">
        <v>0</v>
      </c>
      <c r="G556" s="1">
        <v>1.0337898405009291E-3</v>
      </c>
      <c r="H556" s="1">
        <v>3.3650092687447721E-3</v>
      </c>
      <c r="I556" s="1">
        <v>6.9269301737462444E-3</v>
      </c>
      <c r="J556" s="1">
        <v>1.155234510528084E-2</v>
      </c>
      <c r="K556" s="1">
        <v>1.6941551212858869E-2</v>
      </c>
      <c r="L556" s="1">
        <v>2.283679774484948E-2</v>
      </c>
      <c r="M556" s="1">
        <v>2.9049939557040761E-2</v>
      </c>
      <c r="N556" s="1">
        <v>3.5433468976674223E-2</v>
      </c>
      <c r="O556" s="1">
        <v>4.1881170195913732E-2</v>
      </c>
      <c r="P556" s="1">
        <v>4.8306947480400243E-2</v>
      </c>
      <c r="Q556" s="1">
        <v>5.4645852586026562E-2</v>
      </c>
      <c r="R556" s="1">
        <v>6.0923459205549722E-2</v>
      </c>
      <c r="S556" s="1">
        <v>6.7168073044385088E-2</v>
      </c>
      <c r="T556" s="1">
        <v>7.3401108213559649E-2</v>
      </c>
      <c r="U556" s="1">
        <v>7.9609076877655144E-2</v>
      </c>
      <c r="V556" s="1">
        <v>8.5800882018988292E-2</v>
      </c>
      <c r="W556" s="1">
        <v>9.1923851325829503E-2</v>
      </c>
      <c r="X556" s="1">
        <v>9.7998226668667712E-2</v>
      </c>
      <c r="Y556" s="1">
        <v>0.1040539230677021</v>
      </c>
      <c r="Z556" s="1">
        <v>0.1101428610530345</v>
      </c>
      <c r="AA556" s="1">
        <v>0.11632380866673039</v>
      </c>
      <c r="AB556" s="1">
        <v>0.12266881254851621</v>
      </c>
      <c r="AC556" s="1">
        <v>0.12921841456599589</v>
      </c>
      <c r="AD556" s="1">
        <v>0.13594284549600669</v>
      </c>
      <c r="AE556" s="1">
        <v>0.14284295891050541</v>
      </c>
      <c r="AF556" s="1">
        <v>0.14980733540432939</v>
      </c>
      <c r="AG556" s="1">
        <v>0.1568483106440681</v>
      </c>
      <c r="AH556" s="1">
        <v>0.16397893082013679</v>
      </c>
      <c r="AI556" s="1">
        <v>0.17112336908238671</v>
      </c>
      <c r="AJ556" s="1">
        <v>0.1781919222323175</v>
      </c>
      <c r="AK556" s="1">
        <v>0.18514187979456101</v>
      </c>
      <c r="AL556" s="1">
        <v>0.1919219996608871</v>
      </c>
      <c r="AM556" s="1">
        <v>0.19848424351166721</v>
      </c>
    </row>
    <row r="557" spans="1:39">
      <c r="A557">
        <f t="shared" si="18"/>
        <v>202110</v>
      </c>
      <c r="B557" t="str">
        <f t="shared" si="20"/>
        <v>M1</v>
      </c>
      <c r="C557" t="str">
        <f t="shared" si="21"/>
        <v>base</v>
      </c>
      <c r="D557" s="1">
        <v>0</v>
      </c>
      <c r="E557" s="1">
        <v>0</v>
      </c>
      <c r="F557" s="1">
        <v>5.4218079327114851E-2</v>
      </c>
      <c r="G557" s="1">
        <v>0.12633086691224821</v>
      </c>
      <c r="H557" s="1">
        <v>0.19469545378345909</v>
      </c>
      <c r="I557" s="1">
        <v>0.25267799073769248</v>
      </c>
      <c r="J557" s="1">
        <v>0.29872778335828398</v>
      </c>
      <c r="K557" s="1">
        <v>0.33448359529350141</v>
      </c>
      <c r="L557" s="1">
        <v>0.36175990904598992</v>
      </c>
      <c r="M557" s="1">
        <v>0.38260135685401242</v>
      </c>
      <c r="N557" s="1">
        <v>0.39861508590327449</v>
      </c>
      <c r="O557" s="1">
        <v>0.41116331833098912</v>
      </c>
      <c r="P557" s="1">
        <v>0.42119266120389631</v>
      </c>
      <c r="Q557" s="1">
        <v>0.4293699261916557</v>
      </c>
      <c r="R557" s="1">
        <v>0.43622855789543452</v>
      </c>
      <c r="S557" s="1">
        <v>0.4421468990033337</v>
      </c>
      <c r="T557" s="1">
        <v>0.44740520794939159</v>
      </c>
      <c r="U557" s="1">
        <v>0.45218415164664072</v>
      </c>
      <c r="V557" s="1">
        <v>0.45663187378070152</v>
      </c>
      <c r="W557" s="1">
        <v>0.4608093768594983</v>
      </c>
      <c r="X557" s="1">
        <v>0.46479859898371451</v>
      </c>
      <c r="Y557" s="1">
        <v>0.46866309301745263</v>
      </c>
      <c r="Z557" s="1">
        <v>0.47246696878380762</v>
      </c>
      <c r="AA557" s="1">
        <v>0.47626764975749158</v>
      </c>
      <c r="AB557" s="1">
        <v>0.4801245392968867</v>
      </c>
      <c r="AC557" s="1">
        <v>0.48407339095230911</v>
      </c>
      <c r="AD557" s="1">
        <v>0.48810509480529007</v>
      </c>
      <c r="AE557" s="1">
        <v>0.49222648390113888</v>
      </c>
      <c r="AF557" s="1">
        <v>0.49637560859900759</v>
      </c>
      <c r="AG557" s="1">
        <v>0.5005629112187423</v>
      </c>
      <c r="AH557" s="1">
        <v>0.50479820089926442</v>
      </c>
      <c r="AI557" s="1">
        <v>0.50903812605205034</v>
      </c>
      <c r="AJ557" s="1">
        <v>0.51323058014518264</v>
      </c>
      <c r="AK557" s="1">
        <v>0.51735104117338182</v>
      </c>
      <c r="AL557" s="1">
        <v>0.52136968496022285</v>
      </c>
      <c r="AM557" s="1">
        <v>0.52525844374152586</v>
      </c>
    </row>
    <row r="558" spans="1:39">
      <c r="A558">
        <f t="shared" si="18"/>
        <v>202110</v>
      </c>
      <c r="B558" t="str">
        <f t="shared" si="20"/>
        <v>M2</v>
      </c>
      <c r="C558" t="str">
        <f t="shared" si="21"/>
        <v>base</v>
      </c>
      <c r="D558" s="1">
        <v>0</v>
      </c>
      <c r="E558" s="1">
        <v>0.1557862257196462</v>
      </c>
      <c r="F558" s="1">
        <v>0.31216448282513082</v>
      </c>
      <c r="G558" s="1">
        <v>0.44277962917665159</v>
      </c>
      <c r="H558" s="1">
        <v>0.54369850303375844</v>
      </c>
      <c r="I558" s="1">
        <v>0.61980500697436214</v>
      </c>
      <c r="J558" s="1">
        <v>0.67572038186896743</v>
      </c>
      <c r="K558" s="1">
        <v>0.71657795099344446</v>
      </c>
      <c r="L558" s="1">
        <v>0.7460840571834757</v>
      </c>
      <c r="M558" s="1">
        <v>0.76740999390646925</v>
      </c>
      <c r="N558" s="1">
        <v>0.78282407891089723</v>
      </c>
      <c r="O558" s="1">
        <v>0.79410638422986835</v>
      </c>
      <c r="P558" s="1">
        <v>0.80245975454610718</v>
      </c>
      <c r="Q558" s="1">
        <v>0.80871392816890431</v>
      </c>
      <c r="R558" s="1">
        <v>0.81348242500687684</v>
      </c>
      <c r="S558" s="1">
        <v>0.81719091677226918</v>
      </c>
      <c r="T558" s="1">
        <v>0.8201519472320562</v>
      </c>
      <c r="U558" s="1">
        <v>0.82257934246145326</v>
      </c>
      <c r="V558" s="1">
        <v>0.82463797638511738</v>
      </c>
      <c r="W558" s="1">
        <v>0.8264229629850619</v>
      </c>
      <c r="X558" s="1">
        <v>0.82801770720302648</v>
      </c>
      <c r="Y558" s="1">
        <v>0.82947996414973191</v>
      </c>
      <c r="Z558" s="1">
        <v>0.83085744501785019</v>
      </c>
      <c r="AA558" s="1">
        <v>0.83218694856764563</v>
      </c>
      <c r="AB558" s="1">
        <v>0.83350110260208488</v>
      </c>
      <c r="AC558" s="1">
        <v>0.83482090223547922</v>
      </c>
      <c r="AD558" s="1">
        <v>0.83615036866378945</v>
      </c>
      <c r="AE558" s="1">
        <v>0.83749683594459168</v>
      </c>
      <c r="AF558" s="1">
        <v>0.83884377611802441</v>
      </c>
      <c r="AG558" s="1">
        <v>0.84019708054362707</v>
      </c>
      <c r="AH558" s="1">
        <v>0.84156158056276464</v>
      </c>
      <c r="AI558" s="1">
        <v>0.84292467717613839</v>
      </c>
      <c r="AJ558" s="1">
        <v>0.84427053469045488</v>
      </c>
      <c r="AK558" s="1">
        <v>0.84559193905608032</v>
      </c>
      <c r="AL558" s="1">
        <v>0.8468797776184136</v>
      </c>
      <c r="AM558" s="1">
        <v>0.84812538477379884</v>
      </c>
    </row>
    <row r="559" spans="1:39">
      <c r="A559">
        <f t="shared" si="18"/>
        <v>202110</v>
      </c>
      <c r="B559" t="str">
        <f t="shared" si="20"/>
        <v>M3</v>
      </c>
      <c r="C559" t="str">
        <f t="shared" si="21"/>
        <v>base</v>
      </c>
      <c r="D559" s="1">
        <v>0.39473742621867158</v>
      </c>
      <c r="E559" s="1">
        <v>0.61663262348255332</v>
      </c>
      <c r="F559" s="1">
        <v>0.74786797007138239</v>
      </c>
      <c r="G559" s="1">
        <v>0.82898412740596195</v>
      </c>
      <c r="H559" s="1">
        <v>0.87997839729918848</v>
      </c>
      <c r="I559" s="1">
        <v>0.91302424448733521</v>
      </c>
      <c r="J559" s="1">
        <v>0.93479135142187175</v>
      </c>
      <c r="K559" s="1">
        <v>0.9494462304389899</v>
      </c>
      <c r="L559" s="1">
        <v>0.95938786714278168</v>
      </c>
      <c r="M559" s="1">
        <v>0.96621966898470668</v>
      </c>
      <c r="N559" s="1">
        <v>0.97094845021225884</v>
      </c>
      <c r="O559" s="1">
        <v>0.97427324204953725</v>
      </c>
      <c r="P559" s="1">
        <v>0.97663682774597793</v>
      </c>
      <c r="Q559" s="1">
        <v>0.97832971281898207</v>
      </c>
      <c r="R559" s="1">
        <v>0.97955532980294557</v>
      </c>
      <c r="S559" s="1">
        <v>0.98045091747650259</v>
      </c>
      <c r="T559" s="1">
        <v>0.98111516179057823</v>
      </c>
      <c r="U559" s="1">
        <v>0.98161583536358277</v>
      </c>
      <c r="V559" s="1">
        <v>0.98200385658182776</v>
      </c>
      <c r="W559" s="1">
        <v>0.98231073156884929</v>
      </c>
      <c r="X559" s="1">
        <v>0.98256132247693984</v>
      </c>
      <c r="Y559" s="1">
        <v>0.98277217819180362</v>
      </c>
      <c r="Z559" s="1">
        <v>0.98295587565734732</v>
      </c>
      <c r="AA559" s="1">
        <v>0.98312137354595142</v>
      </c>
      <c r="AB559" s="1">
        <v>0.98327583146501163</v>
      </c>
      <c r="AC559" s="1">
        <v>0.98342407950861177</v>
      </c>
      <c r="AD559" s="1">
        <v>0.98356849830295412</v>
      </c>
      <c r="AE559" s="1">
        <v>0.98371128956898168</v>
      </c>
      <c r="AF559" s="1">
        <v>0.98385173595846009</v>
      </c>
      <c r="AG559" s="1">
        <v>0.98399115396406833</v>
      </c>
      <c r="AH559" s="1">
        <v>0.98413050962026649</v>
      </c>
      <c r="AI559" s="1">
        <v>0.98426890295157399</v>
      </c>
      <c r="AJ559" s="1">
        <v>0.98440498574663726</v>
      </c>
      <c r="AK559" s="1">
        <v>0.98453821527320795</v>
      </c>
      <c r="AL559" s="1">
        <v>0.98466780106373397</v>
      </c>
      <c r="AM559" s="1">
        <v>0.98479296471249433</v>
      </c>
    </row>
    <row r="560" spans="1:39">
      <c r="A560">
        <f t="shared" si="18"/>
        <v>202111</v>
      </c>
      <c r="B560" t="str">
        <f t="shared" si="20"/>
        <v>M0</v>
      </c>
      <c r="C560" t="str">
        <f t="shared" si="21"/>
        <v>base</v>
      </c>
      <c r="D560" s="1">
        <v>0</v>
      </c>
      <c r="E560" s="1">
        <v>0</v>
      </c>
      <c r="F560" s="1">
        <v>0</v>
      </c>
      <c r="G560" s="1">
        <v>9.8991863105326542E-4</v>
      </c>
      <c r="H560" s="1">
        <v>3.2884908060905279E-3</v>
      </c>
      <c r="I560" s="1">
        <v>6.883743975073517E-3</v>
      </c>
      <c r="J560" s="1">
        <v>1.148373121374888E-2</v>
      </c>
      <c r="K560" s="1">
        <v>1.6804270891454271E-2</v>
      </c>
      <c r="L560" s="1">
        <v>2.2611615252135259E-2</v>
      </c>
      <c r="M560" s="1">
        <v>2.871812708307566E-2</v>
      </c>
      <c r="N560" s="1">
        <v>3.4981469357892113E-2</v>
      </c>
      <c r="O560" s="1">
        <v>4.128938414392129E-2</v>
      </c>
      <c r="P560" s="1">
        <v>4.7558014503295692E-2</v>
      </c>
      <c r="Q560" s="1">
        <v>5.3799416530949433E-2</v>
      </c>
      <c r="R560" s="1">
        <v>6.0032464646969548E-2</v>
      </c>
      <c r="S560" s="1">
        <v>6.627154837261609E-2</v>
      </c>
      <c r="T560" s="1">
        <v>7.2497982569995442E-2</v>
      </c>
      <c r="U560" s="1">
        <v>7.8716870436883107E-2</v>
      </c>
      <c r="V560" s="1">
        <v>8.4872627380183752E-2</v>
      </c>
      <c r="W560" s="1">
        <v>9.0983752627597114E-2</v>
      </c>
      <c r="X560" s="1">
        <v>9.7079148310246777E-2</v>
      </c>
      <c r="Y560" s="1">
        <v>0.1032102324511463</v>
      </c>
      <c r="Z560" s="1">
        <v>0.1094356160995144</v>
      </c>
      <c r="AA560" s="1">
        <v>0.1158274525934387</v>
      </c>
      <c r="AB560" s="1">
        <v>0.1224262804154857</v>
      </c>
      <c r="AC560" s="1">
        <v>0.12920186579427639</v>
      </c>
      <c r="AD560" s="1">
        <v>0.13615489654812979</v>
      </c>
      <c r="AE560" s="1">
        <v>0.14317297342525559</v>
      </c>
      <c r="AF560" s="1">
        <v>0.15026844291271799</v>
      </c>
      <c r="AG560" s="1">
        <v>0.1574543962901247</v>
      </c>
      <c r="AH560" s="1">
        <v>0.16465437233408739</v>
      </c>
      <c r="AI560" s="1">
        <v>0.1717779397734113</v>
      </c>
      <c r="AJ560" s="1">
        <v>0.1787820336378203</v>
      </c>
      <c r="AK560" s="1">
        <v>0.18561499751689309</v>
      </c>
      <c r="AL560" s="1">
        <v>0.1922284076429632</v>
      </c>
      <c r="AM560" s="1">
        <v>0.19859379211232289</v>
      </c>
    </row>
    <row r="561" spans="1:39">
      <c r="A561">
        <f t="shared" si="18"/>
        <v>202111</v>
      </c>
      <c r="B561" t="str">
        <f t="shared" si="20"/>
        <v>M1</v>
      </c>
      <c r="C561" t="str">
        <f t="shared" si="21"/>
        <v>base</v>
      </c>
      <c r="D561" s="1">
        <v>0</v>
      </c>
      <c r="E561" s="1">
        <v>0</v>
      </c>
      <c r="F561" s="1">
        <v>5.4146051773070872E-2</v>
      </c>
      <c r="G561" s="1">
        <v>0.1253882978721042</v>
      </c>
      <c r="H561" s="1">
        <v>0.19385635929936629</v>
      </c>
      <c r="I561" s="1">
        <v>0.25140763906533031</v>
      </c>
      <c r="J561" s="1">
        <v>0.29734396378937122</v>
      </c>
      <c r="K561" s="1">
        <v>0.3327655025941213</v>
      </c>
      <c r="L561" s="1">
        <v>0.3598270022560473</v>
      </c>
      <c r="M561" s="1">
        <v>0.38044266102555457</v>
      </c>
      <c r="N561" s="1">
        <v>0.39636203643058932</v>
      </c>
      <c r="O561" s="1">
        <v>0.40884314879851907</v>
      </c>
      <c r="P561" s="1">
        <v>0.41879250796738948</v>
      </c>
      <c r="Q561" s="1">
        <v>0.42693017133268019</v>
      </c>
      <c r="R561" s="1">
        <v>0.43376898882446058</v>
      </c>
      <c r="S561" s="1">
        <v>0.43969127174683598</v>
      </c>
      <c r="T561" s="1">
        <v>0.44495055025934171</v>
      </c>
      <c r="U561" s="1">
        <v>0.44975094608598992</v>
      </c>
      <c r="V561" s="1">
        <v>0.45418940905744298</v>
      </c>
      <c r="W561" s="1">
        <v>0.45837571152383771</v>
      </c>
      <c r="X561" s="1">
        <v>0.46239180696404558</v>
      </c>
      <c r="Y561" s="1">
        <v>0.46631543284605298</v>
      </c>
      <c r="Z561" s="1">
        <v>0.4702134229181924</v>
      </c>
      <c r="AA561" s="1">
        <v>0.47415234205679369</v>
      </c>
      <c r="AB561" s="1">
        <v>0.47817290604005402</v>
      </c>
      <c r="AC561" s="1">
        <v>0.48226921239757298</v>
      </c>
      <c r="AD561" s="1">
        <v>0.48645063050430543</v>
      </c>
      <c r="AE561" s="1">
        <v>0.49065608181618131</v>
      </c>
      <c r="AF561" s="1">
        <v>0.49489734608418501</v>
      </c>
      <c r="AG561" s="1">
        <v>0.49918515298438598</v>
      </c>
      <c r="AH561" s="1">
        <v>0.50347626739499984</v>
      </c>
      <c r="AI561" s="1">
        <v>0.50771839177399958</v>
      </c>
      <c r="AJ561" s="1">
        <v>0.51188702827075783</v>
      </c>
      <c r="AK561" s="1">
        <v>0.5159522200766461</v>
      </c>
      <c r="AL561" s="1">
        <v>0.51988573175300445</v>
      </c>
      <c r="AM561" s="1">
        <v>0.52367100452077597</v>
      </c>
    </row>
    <row r="562" spans="1:39">
      <c r="A562">
        <f t="shared" si="18"/>
        <v>202111</v>
      </c>
      <c r="B562" t="str">
        <f t="shared" si="20"/>
        <v>M2</v>
      </c>
      <c r="C562" t="str">
        <f t="shared" si="21"/>
        <v>base</v>
      </c>
      <c r="D562" s="1">
        <v>0</v>
      </c>
      <c r="E562" s="1">
        <v>0.15523782328955221</v>
      </c>
      <c r="F562" s="1">
        <v>0.31215241282833822</v>
      </c>
      <c r="G562" s="1">
        <v>0.44174870306996677</v>
      </c>
      <c r="H562" s="1">
        <v>0.54291768942690022</v>
      </c>
      <c r="I562" s="1">
        <v>0.61868362665501753</v>
      </c>
      <c r="J562" s="1">
        <v>0.67465441708356955</v>
      </c>
      <c r="K562" s="1">
        <v>0.71528770997029489</v>
      </c>
      <c r="L562" s="1">
        <v>0.74468706598421397</v>
      </c>
      <c r="M562" s="1">
        <v>0.7658798972909886</v>
      </c>
      <c r="N562" s="1">
        <v>0.78130009773318543</v>
      </c>
      <c r="O562" s="1">
        <v>0.79261295599486625</v>
      </c>
      <c r="P562" s="1">
        <v>0.80097746110360679</v>
      </c>
      <c r="Q562" s="1">
        <v>0.80725048519697895</v>
      </c>
      <c r="R562" s="1">
        <v>0.8120280034269125</v>
      </c>
      <c r="S562" s="1">
        <v>0.81574888754880748</v>
      </c>
      <c r="T562" s="1">
        <v>0.8187160824112123</v>
      </c>
      <c r="U562" s="1">
        <v>0.82116208586787576</v>
      </c>
      <c r="V562" s="1">
        <v>0.82322551297163615</v>
      </c>
      <c r="W562" s="1">
        <v>0.82502296009642206</v>
      </c>
      <c r="X562" s="1">
        <v>0.8266339841569863</v>
      </c>
      <c r="Y562" s="1">
        <v>0.82812225244806903</v>
      </c>
      <c r="Z562" s="1">
        <v>0.82953544955328973</v>
      </c>
      <c r="AA562" s="1">
        <v>0.83091433800995818</v>
      </c>
      <c r="AB562" s="1">
        <v>0.83228559375037159</v>
      </c>
      <c r="AC562" s="1">
        <v>0.83365719476138334</v>
      </c>
      <c r="AD562" s="1">
        <v>0.83503947776699194</v>
      </c>
      <c r="AE562" s="1">
        <v>0.83641751787142904</v>
      </c>
      <c r="AF562" s="1">
        <v>0.83779872825869661</v>
      </c>
      <c r="AG562" s="1">
        <v>0.8391889643077417</v>
      </c>
      <c r="AH562" s="1">
        <v>0.84057615302171029</v>
      </c>
      <c r="AI562" s="1">
        <v>0.8419446913793992</v>
      </c>
      <c r="AJ562" s="1">
        <v>0.84328761246272577</v>
      </c>
      <c r="AK562" s="1">
        <v>0.84459590864328205</v>
      </c>
      <c r="AL562" s="1">
        <v>0.84586096143457856</v>
      </c>
      <c r="AM562" s="1">
        <v>0.84707775224789306</v>
      </c>
    </row>
    <row r="563" spans="1:39">
      <c r="A563">
        <f t="shared" si="18"/>
        <v>202111</v>
      </c>
      <c r="B563" t="str">
        <f t="shared" si="20"/>
        <v>M3</v>
      </c>
      <c r="C563" t="str">
        <f t="shared" si="21"/>
        <v>base</v>
      </c>
      <c r="D563" s="1">
        <v>0.39383311868647441</v>
      </c>
      <c r="E563" s="1">
        <v>0.61523012972205615</v>
      </c>
      <c r="F563" s="1">
        <v>0.74754803787437518</v>
      </c>
      <c r="G563" s="1">
        <v>0.82843235678704152</v>
      </c>
      <c r="H563" s="1">
        <v>0.87957164478515126</v>
      </c>
      <c r="I563" s="1">
        <v>0.91257908895538586</v>
      </c>
      <c r="J563" s="1">
        <v>0.93443324385417803</v>
      </c>
      <c r="K563" s="1">
        <v>0.94906096410740615</v>
      </c>
      <c r="L563" s="1">
        <v>0.95900335727351937</v>
      </c>
      <c r="M563" s="1">
        <v>0.96582257238874714</v>
      </c>
      <c r="N563" s="1">
        <v>0.97057855925431813</v>
      </c>
      <c r="O563" s="1">
        <v>0.97393353738744293</v>
      </c>
      <c r="P563" s="1">
        <v>0.97631705075020236</v>
      </c>
      <c r="Q563" s="1">
        <v>0.97802653513222237</v>
      </c>
      <c r="R563" s="1">
        <v>0.97926131501321678</v>
      </c>
      <c r="S563" s="1">
        <v>0.98016395497625353</v>
      </c>
      <c r="T563" s="1">
        <v>0.98083224624887944</v>
      </c>
      <c r="U563" s="1">
        <v>0.98133929731594272</v>
      </c>
      <c r="V563" s="1">
        <v>0.98173073404120326</v>
      </c>
      <c r="W563" s="1">
        <v>0.98204202520223494</v>
      </c>
      <c r="X563" s="1">
        <v>0.98229663511991905</v>
      </c>
      <c r="Y563" s="1">
        <v>0.98251215838472583</v>
      </c>
      <c r="Z563" s="1">
        <v>0.98270095448492356</v>
      </c>
      <c r="AA563" s="1">
        <v>0.98287270382831882</v>
      </c>
      <c r="AB563" s="1">
        <v>0.98303399828816818</v>
      </c>
      <c r="AC563" s="1">
        <v>0.98318847072435056</v>
      </c>
      <c r="AD563" s="1">
        <v>0.98333926131227634</v>
      </c>
      <c r="AE563" s="1">
        <v>0.98348620513509699</v>
      </c>
      <c r="AF563" s="1">
        <v>0.98363108830417412</v>
      </c>
      <c r="AG563" s="1">
        <v>0.9837751905940415</v>
      </c>
      <c r="AH563" s="1">
        <v>0.98391781117670796</v>
      </c>
      <c r="AI563" s="1">
        <v>0.98405771579650914</v>
      </c>
      <c r="AJ563" s="1">
        <v>0.98419445852092513</v>
      </c>
      <c r="AK563" s="1">
        <v>0.9843273052585475</v>
      </c>
      <c r="AL563" s="1">
        <v>0.98445551442956714</v>
      </c>
      <c r="AM563" s="1">
        <v>0.9845786649528705</v>
      </c>
    </row>
    <row r="564" spans="1:39">
      <c r="A564">
        <f t="shared" si="18"/>
        <v>202112</v>
      </c>
      <c r="B564" t="str">
        <f t="shared" si="20"/>
        <v>M0</v>
      </c>
      <c r="C564" t="str">
        <f t="shared" si="21"/>
        <v>base</v>
      </c>
      <c r="D564" s="1">
        <v>0</v>
      </c>
      <c r="E564" s="1">
        <v>0</v>
      </c>
      <c r="F564" s="1">
        <v>0</v>
      </c>
      <c r="G564" s="1">
        <v>9.9200777372116639E-4</v>
      </c>
      <c r="H564" s="1">
        <v>3.3744048540860559E-3</v>
      </c>
      <c r="I564" s="1">
        <v>6.9790798226254253E-3</v>
      </c>
      <c r="J564" s="1">
        <v>1.154254130010326E-2</v>
      </c>
      <c r="K564" s="1">
        <v>1.679717127823575E-2</v>
      </c>
      <c r="L564" s="1">
        <v>2.2514498600251238E-2</v>
      </c>
      <c r="M564" s="1">
        <v>2.8509649005926618E-2</v>
      </c>
      <c r="N564" s="1">
        <v>3.463789204982242E-2</v>
      </c>
      <c r="O564" s="1">
        <v>4.0791118500617438E-2</v>
      </c>
      <c r="P564" s="1">
        <v>4.6963473229921449E-2</v>
      </c>
      <c r="Q564" s="1">
        <v>5.3161139966504851E-2</v>
      </c>
      <c r="R564" s="1">
        <v>5.9388958111182957E-2</v>
      </c>
      <c r="S564" s="1">
        <v>6.5621221267110993E-2</v>
      </c>
      <c r="T564" s="1">
        <v>7.1857817000325633E-2</v>
      </c>
      <c r="U564" s="1">
        <v>7.8039338212706685E-2</v>
      </c>
      <c r="V564" s="1">
        <v>8.4181830223077486E-2</v>
      </c>
      <c r="W564" s="1">
        <v>9.031271018758337E-2</v>
      </c>
      <c r="X564" s="1">
        <v>9.648254173329629E-2</v>
      </c>
      <c r="Y564" s="1">
        <v>0.10274953445019699</v>
      </c>
      <c r="Z564" s="1">
        <v>0.1091857607132256</v>
      </c>
      <c r="AA564" s="1">
        <v>0.1158316260129364</v>
      </c>
      <c r="AB564" s="1">
        <v>0.1226563511649548</v>
      </c>
      <c r="AC564" s="1">
        <v>0.12966039298338711</v>
      </c>
      <c r="AD564" s="1">
        <v>0.13673035582629689</v>
      </c>
      <c r="AE564" s="1">
        <v>0.14387856195750651</v>
      </c>
      <c r="AF564" s="1">
        <v>0.15111812338465691</v>
      </c>
      <c r="AG564" s="1">
        <v>0.1583719454953286</v>
      </c>
      <c r="AH564" s="1">
        <v>0.16554887856673409</v>
      </c>
      <c r="AI564" s="1">
        <v>0.1726055047534622</v>
      </c>
      <c r="AJ564" s="1">
        <v>0.17948975944349771</v>
      </c>
      <c r="AK564" s="1">
        <v>0.1861528402550191</v>
      </c>
      <c r="AL564" s="1">
        <v>0.19256605153748321</v>
      </c>
      <c r="AM564" s="1">
        <v>0.1987163320578664</v>
      </c>
    </row>
    <row r="565" spans="1:39">
      <c r="A565">
        <f t="shared" si="18"/>
        <v>202112</v>
      </c>
      <c r="B565" t="str">
        <f t="shared" si="20"/>
        <v>M1</v>
      </c>
      <c r="C565" t="str">
        <f t="shared" si="21"/>
        <v>base</v>
      </c>
      <c r="D565" s="1">
        <v>0</v>
      </c>
      <c r="E565" s="1">
        <v>0</v>
      </c>
      <c r="F565" s="1">
        <v>5.3805582562903742E-2</v>
      </c>
      <c r="G565" s="1">
        <v>0.12581399164828119</v>
      </c>
      <c r="H565" s="1">
        <v>0.19411941145590519</v>
      </c>
      <c r="I565" s="1">
        <v>0.25182283236853592</v>
      </c>
      <c r="J565" s="1">
        <v>0.29753617458477349</v>
      </c>
      <c r="K565" s="1">
        <v>0.33283278822804402</v>
      </c>
      <c r="L565" s="1">
        <v>0.35970367158009592</v>
      </c>
      <c r="M565" s="1">
        <v>0.38027599964977321</v>
      </c>
      <c r="N565" s="1">
        <v>0.39617003803514311</v>
      </c>
      <c r="O565" s="1">
        <v>0.40859587552321369</v>
      </c>
      <c r="P565" s="1">
        <v>0.4185211953908235</v>
      </c>
      <c r="Q565" s="1">
        <v>0.42664196537322208</v>
      </c>
      <c r="R565" s="1">
        <v>0.43348210773112528</v>
      </c>
      <c r="S565" s="1">
        <v>0.43939754635157302</v>
      </c>
      <c r="T565" s="1">
        <v>0.44467165685238552</v>
      </c>
      <c r="U565" s="1">
        <v>0.44945279881773348</v>
      </c>
      <c r="V565" s="1">
        <v>0.45389039620232891</v>
      </c>
      <c r="W565" s="1">
        <v>0.4580925798101772</v>
      </c>
      <c r="X565" s="1">
        <v>0.46215635271290262</v>
      </c>
      <c r="Y565" s="1">
        <v>0.46616174523149623</v>
      </c>
      <c r="Z565" s="1">
        <v>0.47018523037463089</v>
      </c>
      <c r="AA565" s="1">
        <v>0.47427444221960458</v>
      </c>
      <c r="AB565" s="1">
        <v>0.47842824670947698</v>
      </c>
      <c r="AC565" s="1">
        <v>0.48265965655521892</v>
      </c>
      <c r="AD565" s="1">
        <v>0.48690943344721338</v>
      </c>
      <c r="AE565" s="1">
        <v>0.4911912162682428</v>
      </c>
      <c r="AF565" s="1">
        <v>0.49551699038395719</v>
      </c>
      <c r="AG565" s="1">
        <v>0.49984408811838488</v>
      </c>
      <c r="AH565" s="1">
        <v>0.50412041013660513</v>
      </c>
      <c r="AI565" s="1">
        <v>0.50832171860620501</v>
      </c>
      <c r="AJ565" s="1">
        <v>0.51241813611710341</v>
      </c>
      <c r="AK565" s="1">
        <v>0.51638143930734481</v>
      </c>
      <c r="AL565" s="1">
        <v>0.5201950939591089</v>
      </c>
      <c r="AM565" s="1">
        <v>0.52385168846659236</v>
      </c>
    </row>
    <row r="566" spans="1:39">
      <c r="A566">
        <f t="shared" si="18"/>
        <v>202112</v>
      </c>
      <c r="B566" t="str">
        <f t="shared" si="20"/>
        <v>M2</v>
      </c>
      <c r="C566" t="str">
        <f t="shared" si="21"/>
        <v>base</v>
      </c>
      <c r="D566" s="1">
        <v>0</v>
      </c>
      <c r="E566" s="1">
        <v>0.15625188217494521</v>
      </c>
      <c r="F566" s="1">
        <v>0.31224672957423921</v>
      </c>
      <c r="G566" s="1">
        <v>0.44250217094620209</v>
      </c>
      <c r="H566" s="1">
        <v>0.54332714559296591</v>
      </c>
      <c r="I566" s="1">
        <v>0.61922775357287618</v>
      </c>
      <c r="J566" s="1">
        <v>0.67491221242880106</v>
      </c>
      <c r="K566" s="1">
        <v>0.71540642785746755</v>
      </c>
      <c r="L566" s="1">
        <v>0.74461945906060001</v>
      </c>
      <c r="M566" s="1">
        <v>0.76581771037039548</v>
      </c>
      <c r="N566" s="1">
        <v>0.78127764865788873</v>
      </c>
      <c r="O566" s="1">
        <v>0.79260412318669715</v>
      </c>
      <c r="P566" s="1">
        <v>0.80098877400229973</v>
      </c>
      <c r="Q566" s="1">
        <v>0.80726412536621328</v>
      </c>
      <c r="R566" s="1">
        <v>0.81204586941036816</v>
      </c>
      <c r="S566" s="1">
        <v>0.81576235936121055</v>
      </c>
      <c r="T566" s="1">
        <v>0.81874156158669986</v>
      </c>
      <c r="U566" s="1">
        <v>0.82118377818018451</v>
      </c>
      <c r="V566" s="1">
        <v>0.82325259263508754</v>
      </c>
      <c r="W566" s="1">
        <v>0.82505840682722076</v>
      </c>
      <c r="X566" s="1">
        <v>0.82668739823583648</v>
      </c>
      <c r="Y566" s="1">
        <v>0.82820255153782141</v>
      </c>
      <c r="Z566" s="1">
        <v>0.82965598980959021</v>
      </c>
      <c r="AA566" s="1">
        <v>0.83108235139966002</v>
      </c>
      <c r="AB566" s="1">
        <v>0.83249532128785619</v>
      </c>
      <c r="AC566" s="1">
        <v>0.83390950298590816</v>
      </c>
      <c r="AD566" s="1">
        <v>0.83531255827699891</v>
      </c>
      <c r="AE566" s="1">
        <v>0.836714030347949</v>
      </c>
      <c r="AF566" s="1">
        <v>0.83812119481746061</v>
      </c>
      <c r="AG566" s="1">
        <v>0.83952293589999394</v>
      </c>
      <c r="AH566" s="1">
        <v>0.84090422893393657</v>
      </c>
      <c r="AI566" s="1">
        <v>0.84225857629153877</v>
      </c>
      <c r="AJ566" s="1">
        <v>0.84357726108024167</v>
      </c>
      <c r="AK566" s="1">
        <v>0.84485186435653481</v>
      </c>
      <c r="AL566" s="1">
        <v>0.84607750529248604</v>
      </c>
      <c r="AM566" s="1">
        <v>0.84725209230910936</v>
      </c>
    </row>
    <row r="567" spans="1:39">
      <c r="A567">
        <f t="shared" si="18"/>
        <v>202112</v>
      </c>
      <c r="B567" t="str">
        <f t="shared" si="20"/>
        <v>M3</v>
      </c>
      <c r="C567" t="str">
        <f t="shared" si="21"/>
        <v>base</v>
      </c>
      <c r="D567" s="1">
        <v>0.3932585232582132</v>
      </c>
      <c r="E567" s="1">
        <v>0.61630342897171175</v>
      </c>
      <c r="F567" s="1">
        <v>0.74800865506758318</v>
      </c>
      <c r="G567" s="1">
        <v>0.82885345039537284</v>
      </c>
      <c r="H567" s="1">
        <v>0.87974898762834031</v>
      </c>
      <c r="I567" s="1">
        <v>0.91274532869298663</v>
      </c>
      <c r="J567" s="1">
        <v>0.93445642045430077</v>
      </c>
      <c r="K567" s="1">
        <v>0.94901039377579544</v>
      </c>
      <c r="L567" s="1">
        <v>0.95888216811317961</v>
      </c>
      <c r="M567" s="1">
        <v>0.96570392462108334</v>
      </c>
      <c r="N567" s="1">
        <v>0.97047731002701154</v>
      </c>
      <c r="O567" s="1">
        <v>0.97384219844957998</v>
      </c>
      <c r="P567" s="1">
        <v>0.97623550274742199</v>
      </c>
      <c r="Q567" s="1">
        <v>0.9779474122790297</v>
      </c>
      <c r="R567" s="1">
        <v>0.97918392921382424</v>
      </c>
      <c r="S567" s="1">
        <v>0.98008589732442886</v>
      </c>
      <c r="T567" s="1">
        <v>0.98075801806779683</v>
      </c>
      <c r="U567" s="1">
        <v>0.98126596971523172</v>
      </c>
      <c r="V567" s="1">
        <v>0.98166020558817291</v>
      </c>
      <c r="W567" s="1">
        <v>0.98197393552085965</v>
      </c>
      <c r="X567" s="1">
        <v>0.98223180142804101</v>
      </c>
      <c r="Y567" s="1">
        <v>0.98245092543609747</v>
      </c>
      <c r="Z567" s="1">
        <v>0.98264450411883297</v>
      </c>
      <c r="AA567" s="1">
        <v>0.98282158925841678</v>
      </c>
      <c r="AB567" s="1">
        <v>0.9829875839867166</v>
      </c>
      <c r="AC567" s="1">
        <v>0.98314694583994122</v>
      </c>
      <c r="AD567" s="1">
        <v>0.98330032834296477</v>
      </c>
      <c r="AE567" s="1">
        <v>0.98345017203861673</v>
      </c>
      <c r="AF567" s="1">
        <v>0.98359819202847221</v>
      </c>
      <c r="AG567" s="1">
        <v>0.98374399614795349</v>
      </c>
      <c r="AH567" s="1">
        <v>0.98388654457497648</v>
      </c>
      <c r="AI567" s="1">
        <v>0.98402554364829264</v>
      </c>
      <c r="AJ567" s="1">
        <v>0.98416035810068692</v>
      </c>
      <c r="AK567" s="1">
        <v>0.98429031650804288</v>
      </c>
      <c r="AL567" s="1">
        <v>0.98441504532754931</v>
      </c>
      <c r="AM567" s="1">
        <v>0.98453441430347066</v>
      </c>
    </row>
    <row r="568" spans="1:39">
      <c r="A568">
        <f t="shared" si="18"/>
        <v>202201</v>
      </c>
      <c r="B568" t="str">
        <f t="shared" si="20"/>
        <v>M0</v>
      </c>
      <c r="C568" t="str">
        <f t="shared" si="21"/>
        <v>base</v>
      </c>
      <c r="D568" s="1">
        <v>0</v>
      </c>
      <c r="E568" s="1">
        <v>0</v>
      </c>
      <c r="F568" s="1">
        <v>0</v>
      </c>
      <c r="G568" s="1">
        <v>1.1020427910201989E-3</v>
      </c>
      <c r="H568" s="1">
        <v>3.5085954696359701E-3</v>
      </c>
      <c r="I568" s="1">
        <v>7.095876723163543E-3</v>
      </c>
      <c r="J568" s="1">
        <v>1.160588944503141E-2</v>
      </c>
      <c r="K568" s="1">
        <v>1.6781276143669269E-2</v>
      </c>
      <c r="L568" s="1">
        <v>2.2391511227578029E-2</v>
      </c>
      <c r="M568" s="1">
        <v>2.8253084931708621E-2</v>
      </c>
      <c r="N568" s="1">
        <v>3.4227174800313127E-2</v>
      </c>
      <c r="O568" s="1">
        <v>4.0284242305843029E-2</v>
      </c>
      <c r="P568" s="1">
        <v>4.6413317980990132E-2</v>
      </c>
      <c r="Q568" s="1">
        <v>5.2606131631115577E-2</v>
      </c>
      <c r="R568" s="1">
        <v>5.8827334504110887E-2</v>
      </c>
      <c r="S568" s="1">
        <v>6.5069544087199588E-2</v>
      </c>
      <c r="T568" s="1">
        <v>7.1268185753884231E-2</v>
      </c>
      <c r="U568" s="1">
        <v>7.7435811455418543E-2</v>
      </c>
      <c r="V568" s="1">
        <v>8.359766632405001E-2</v>
      </c>
      <c r="W568" s="1">
        <v>8.9802954704865462E-2</v>
      </c>
      <c r="X568" s="1">
        <v>9.610913999338469E-2</v>
      </c>
      <c r="Y568" s="1">
        <v>0.10258795638428519</v>
      </c>
      <c r="Z568" s="1">
        <v>0.1092794959557155</v>
      </c>
      <c r="AA568" s="1">
        <v>0.1161523056498424</v>
      </c>
      <c r="AB568" s="1">
        <v>0.1232065147309085</v>
      </c>
      <c r="AC568" s="1">
        <v>0.13032767457229891</v>
      </c>
      <c r="AD568" s="1">
        <v>0.13752803475803371</v>
      </c>
      <c r="AE568" s="1">
        <v>0.14482069562166239</v>
      </c>
      <c r="AF568" s="1">
        <v>0.15212790880037261</v>
      </c>
      <c r="AG568" s="1">
        <v>0.1593577945841802</v>
      </c>
      <c r="AH568" s="1">
        <v>0.1664665723638781</v>
      </c>
      <c r="AI568" s="1">
        <v>0.17340176363311141</v>
      </c>
      <c r="AJ568" s="1">
        <v>0.1801141837137672</v>
      </c>
      <c r="AK568" s="1">
        <v>0.1865749105800851</v>
      </c>
      <c r="AL568" s="1">
        <v>0.19277077699389661</v>
      </c>
      <c r="AM568" s="1">
        <v>0.19874713335278579</v>
      </c>
    </row>
    <row r="569" spans="1:39">
      <c r="A569">
        <f t="shared" si="18"/>
        <v>202201</v>
      </c>
      <c r="B569" t="str">
        <f t="shared" si="20"/>
        <v>M1</v>
      </c>
      <c r="C569" t="str">
        <f t="shared" si="21"/>
        <v>base</v>
      </c>
      <c r="D569" s="1">
        <v>0</v>
      </c>
      <c r="E569" s="1">
        <v>0</v>
      </c>
      <c r="F569" s="1">
        <v>5.5118018117975558E-2</v>
      </c>
      <c r="G569" s="1">
        <v>0.1273592120194833</v>
      </c>
      <c r="H569" s="1">
        <v>0.1963359346432807</v>
      </c>
      <c r="I569" s="1">
        <v>0.25416182238299462</v>
      </c>
      <c r="J569" s="1">
        <v>0.30004432079395837</v>
      </c>
      <c r="K569" s="1">
        <v>0.3353310573121101</v>
      </c>
      <c r="L569" s="1">
        <v>0.36232798939682542</v>
      </c>
      <c r="M569" s="1">
        <v>0.38300626705232921</v>
      </c>
      <c r="N569" s="1">
        <v>0.39893355854326668</v>
      </c>
      <c r="O569" s="1">
        <v>0.41139622432845191</v>
      </c>
      <c r="P569" s="1">
        <v>0.42133636224235099</v>
      </c>
      <c r="Q569" s="1">
        <v>0.42947409851916762</v>
      </c>
      <c r="R569" s="1">
        <v>0.43630983374888938</v>
      </c>
      <c r="S569" s="1">
        <v>0.44224012614013097</v>
      </c>
      <c r="T569" s="1">
        <v>0.44748751970625489</v>
      </c>
      <c r="U569" s="1">
        <v>0.45225866517686791</v>
      </c>
      <c r="V569" s="1">
        <v>0.45669948985599568</v>
      </c>
      <c r="W569" s="1">
        <v>0.46093472262700819</v>
      </c>
      <c r="X569" s="1">
        <v>0.4650632870038921</v>
      </c>
      <c r="Y569" s="1">
        <v>0.46917570718109658</v>
      </c>
      <c r="Z569" s="1">
        <v>0.47332948908283012</v>
      </c>
      <c r="AA569" s="1">
        <v>0.47753062146420061</v>
      </c>
      <c r="AB569" s="1">
        <v>0.48179743294211153</v>
      </c>
      <c r="AC569" s="1">
        <v>0.48607398091190618</v>
      </c>
      <c r="AD569" s="1">
        <v>0.49037655319880008</v>
      </c>
      <c r="AE569" s="1">
        <v>0.49471889877318082</v>
      </c>
      <c r="AF569" s="1">
        <v>0.49905959300572389</v>
      </c>
      <c r="AG569" s="1">
        <v>0.50334731579556791</v>
      </c>
      <c r="AH569" s="1">
        <v>0.50755844244556725</v>
      </c>
      <c r="AI569" s="1">
        <v>0.51166349128097288</v>
      </c>
      <c r="AJ569" s="1">
        <v>0.51563451880189615</v>
      </c>
      <c r="AK569" s="1">
        <v>0.51945518086114517</v>
      </c>
      <c r="AL569" s="1">
        <v>0.52311820008719423</v>
      </c>
      <c r="AM569" s="1">
        <v>0.52665071825207566</v>
      </c>
    </row>
    <row r="570" spans="1:39">
      <c r="A570">
        <f t="shared" si="18"/>
        <v>202201</v>
      </c>
      <c r="B570" t="str">
        <f t="shared" si="20"/>
        <v>M2</v>
      </c>
      <c r="C570" t="str">
        <f t="shared" si="21"/>
        <v>base</v>
      </c>
      <c r="D570" s="1">
        <v>0</v>
      </c>
      <c r="E570" s="1">
        <v>0.1560064875972868</v>
      </c>
      <c r="F570" s="1">
        <v>0.31376638644498761</v>
      </c>
      <c r="G570" s="1">
        <v>0.4438650469193528</v>
      </c>
      <c r="H570" s="1">
        <v>0.54497558511416366</v>
      </c>
      <c r="I570" s="1">
        <v>0.62049455442178092</v>
      </c>
      <c r="J570" s="1">
        <v>0.6759687127674544</v>
      </c>
      <c r="K570" s="1">
        <v>0.71617390082723675</v>
      </c>
      <c r="L570" s="1">
        <v>0.74536750940577434</v>
      </c>
      <c r="M570" s="1">
        <v>0.76660133530781771</v>
      </c>
      <c r="N570" s="1">
        <v>0.78206789404578858</v>
      </c>
      <c r="O570" s="1">
        <v>0.79341086468481969</v>
      </c>
      <c r="P570" s="1">
        <v>0.80178671662498169</v>
      </c>
      <c r="Q570" s="1">
        <v>0.8080559411652537</v>
      </c>
      <c r="R570" s="1">
        <v>0.81282170172731372</v>
      </c>
      <c r="S570" s="1">
        <v>0.8165457113776653</v>
      </c>
      <c r="T570" s="1">
        <v>0.81951499107606884</v>
      </c>
      <c r="U570" s="1">
        <v>0.82195926178784096</v>
      </c>
      <c r="V570" s="1">
        <v>0.82403237149959851</v>
      </c>
      <c r="W570" s="1">
        <v>0.82585219868843174</v>
      </c>
      <c r="X570" s="1">
        <v>0.82750325724929286</v>
      </c>
      <c r="Y570" s="1">
        <v>0.829053626741031</v>
      </c>
      <c r="Z570" s="1">
        <v>0.83054914625061993</v>
      </c>
      <c r="AA570" s="1">
        <v>0.83201160984942268</v>
      </c>
      <c r="AB570" s="1">
        <v>0.83346165388810078</v>
      </c>
      <c r="AC570" s="1">
        <v>0.83489074804739061</v>
      </c>
      <c r="AD570" s="1">
        <v>0.83631143176527767</v>
      </c>
      <c r="AE570" s="1">
        <v>0.83773297211737419</v>
      </c>
      <c r="AF570" s="1">
        <v>0.83914570917723608</v>
      </c>
      <c r="AG570" s="1">
        <v>0.8405355568699141</v>
      </c>
      <c r="AH570" s="1">
        <v>0.84189673879611338</v>
      </c>
      <c r="AI570" s="1">
        <v>0.84322101815593875</v>
      </c>
      <c r="AJ570" s="1">
        <v>0.84450032279224996</v>
      </c>
      <c r="AK570" s="1">
        <v>0.84573000468813986</v>
      </c>
      <c r="AL570" s="1">
        <v>0.84690813230008477</v>
      </c>
      <c r="AM570" s="1">
        <v>0.84804370170011012</v>
      </c>
    </row>
    <row r="571" spans="1:39">
      <c r="A571">
        <f t="shared" si="18"/>
        <v>202201</v>
      </c>
      <c r="B571" t="str">
        <f t="shared" si="20"/>
        <v>M3</v>
      </c>
      <c r="C571" t="str">
        <f t="shared" si="21"/>
        <v>base</v>
      </c>
      <c r="D571" s="1">
        <v>0.39635257477755242</v>
      </c>
      <c r="E571" s="1">
        <v>0.61819653133003682</v>
      </c>
      <c r="F571" s="1">
        <v>0.74952400765338312</v>
      </c>
      <c r="G571" s="1">
        <v>0.82979409209605581</v>
      </c>
      <c r="H571" s="1">
        <v>0.88052358239567863</v>
      </c>
      <c r="I571" s="1">
        <v>0.91319995721291536</v>
      </c>
      <c r="J571" s="1">
        <v>0.93472526783061249</v>
      </c>
      <c r="K571" s="1">
        <v>0.94912406941901628</v>
      </c>
      <c r="L571" s="1">
        <v>0.95896389918435576</v>
      </c>
      <c r="M571" s="1">
        <v>0.96578608832197244</v>
      </c>
      <c r="N571" s="1">
        <v>0.97055627764419561</v>
      </c>
      <c r="O571" s="1">
        <v>0.97392235465679233</v>
      </c>
      <c r="P571" s="1">
        <v>0.97630957025093956</v>
      </c>
      <c r="Q571" s="1">
        <v>0.9780167148937734</v>
      </c>
      <c r="R571" s="1">
        <v>0.97924691109782458</v>
      </c>
      <c r="S571" s="1">
        <v>0.98015011540934061</v>
      </c>
      <c r="T571" s="1">
        <v>0.98082059806707245</v>
      </c>
      <c r="U571" s="1">
        <v>0.98133005442046117</v>
      </c>
      <c r="V571" s="1">
        <v>0.98172547009106159</v>
      </c>
      <c r="W571" s="1">
        <v>0.98204141769514319</v>
      </c>
      <c r="X571" s="1">
        <v>0.98230171571625957</v>
      </c>
      <c r="Y571" s="1">
        <v>0.98252449180910317</v>
      </c>
      <c r="Z571" s="1">
        <v>0.98272224715941969</v>
      </c>
      <c r="AA571" s="1">
        <v>0.98290287921835029</v>
      </c>
      <c r="AB571" s="1">
        <v>0.98307269562175914</v>
      </c>
      <c r="AC571" s="1">
        <v>0.98323352462678082</v>
      </c>
      <c r="AD571" s="1">
        <v>0.98338872270854694</v>
      </c>
      <c r="AE571" s="1">
        <v>0.98354061307511542</v>
      </c>
      <c r="AF571" s="1">
        <v>0.98368925410283636</v>
      </c>
      <c r="AG571" s="1">
        <v>0.9838338993314476</v>
      </c>
      <c r="AH571" s="1">
        <v>0.98397447854710851</v>
      </c>
      <c r="AI571" s="1">
        <v>0.98411050686449464</v>
      </c>
      <c r="AJ571" s="1">
        <v>0.98424142227467804</v>
      </c>
      <c r="AK571" s="1">
        <v>0.98436692439170093</v>
      </c>
      <c r="AL571" s="1">
        <v>0.98448693276672994</v>
      </c>
      <c r="AM571" s="1">
        <v>0.98460243955194493</v>
      </c>
    </row>
    <row r="572" spans="1:39">
      <c r="A572">
        <f t="shared" si="18"/>
        <v>202202</v>
      </c>
      <c r="B572" t="str">
        <f t="shared" si="20"/>
        <v>M0</v>
      </c>
      <c r="C572" t="str">
        <f t="shared" si="21"/>
        <v>base</v>
      </c>
      <c r="D572" s="1">
        <v>0</v>
      </c>
      <c r="E572" s="1">
        <v>0</v>
      </c>
      <c r="F572" s="1">
        <v>0</v>
      </c>
      <c r="G572" s="1">
        <v>9.6205243211210014E-4</v>
      </c>
      <c r="H572" s="1">
        <v>3.2070758173345731E-3</v>
      </c>
      <c r="I572" s="1">
        <v>6.6197166984112944E-3</v>
      </c>
      <c r="J572" s="1">
        <v>1.096090257709742E-2</v>
      </c>
      <c r="K572" s="1">
        <v>1.595898579888828E-2</v>
      </c>
      <c r="L572" s="1">
        <v>2.1383738698076089E-2</v>
      </c>
      <c r="M572" s="1">
        <v>2.7054614944003071E-2</v>
      </c>
      <c r="N572" s="1">
        <v>3.2907622858541263E-2</v>
      </c>
      <c r="O572" s="1">
        <v>3.8905963894126767E-2</v>
      </c>
      <c r="P572" s="1">
        <v>4.5021145380623233E-2</v>
      </c>
      <c r="Q572" s="1">
        <v>5.1202828809935881E-2</v>
      </c>
      <c r="R572" s="1">
        <v>5.7432146092661569E-2</v>
      </c>
      <c r="S572" s="1">
        <v>6.3636517534849724E-2</v>
      </c>
      <c r="T572" s="1">
        <v>6.9822865002917595E-2</v>
      </c>
      <c r="U572" s="1">
        <v>7.6012864128052915E-2</v>
      </c>
      <c r="V572" s="1">
        <v>8.2253363526186049E-2</v>
      </c>
      <c r="W572" s="1">
        <v>8.8600424627066007E-2</v>
      </c>
      <c r="X572" s="1">
        <v>9.512498437565016E-2</v>
      </c>
      <c r="Y572" s="1">
        <v>0.10186648830379851</v>
      </c>
      <c r="Z572" s="1">
        <v>0.108792508197929</v>
      </c>
      <c r="AA572" s="1">
        <v>0.1159026446083965</v>
      </c>
      <c r="AB572" s="1">
        <v>0.1230811558920059</v>
      </c>
      <c r="AC572" s="1">
        <v>0.13034013094066549</v>
      </c>
      <c r="AD572" s="1">
        <v>0.13769260478943421</v>
      </c>
      <c r="AE572" s="1">
        <v>0.14506004996052091</v>
      </c>
      <c r="AF572" s="1">
        <v>0.15234973473749711</v>
      </c>
      <c r="AG572" s="1">
        <v>0.1595174484413209</v>
      </c>
      <c r="AH572" s="1">
        <v>0.1665102308462422</v>
      </c>
      <c r="AI572" s="1">
        <v>0.1732784548590838</v>
      </c>
      <c r="AJ572" s="1">
        <v>0.17979293576076941</v>
      </c>
      <c r="AK572" s="1">
        <v>0.18604038196594269</v>
      </c>
      <c r="AL572" s="1">
        <v>0.1920665118095064</v>
      </c>
      <c r="AM572" s="1">
        <v>0.1979153273890413</v>
      </c>
    </row>
    <row r="573" spans="1:39">
      <c r="A573">
        <f t="shared" si="18"/>
        <v>202202</v>
      </c>
      <c r="B573" t="str">
        <f t="shared" si="20"/>
        <v>M1</v>
      </c>
      <c r="C573" t="str">
        <f t="shared" si="21"/>
        <v>base</v>
      </c>
      <c r="D573" s="1">
        <v>0</v>
      </c>
      <c r="E573" s="1">
        <v>0</v>
      </c>
      <c r="F573" s="1">
        <v>5.3441103312390902E-2</v>
      </c>
      <c r="G573" s="1">
        <v>0.12445096834959619</v>
      </c>
      <c r="H573" s="1">
        <v>0.1917857886070054</v>
      </c>
      <c r="I573" s="1">
        <v>0.24841302550348579</v>
      </c>
      <c r="J573" s="1">
        <v>0.29320691663606879</v>
      </c>
      <c r="K573" s="1">
        <v>0.327889936933697</v>
      </c>
      <c r="L573" s="1">
        <v>0.35449733896063651</v>
      </c>
      <c r="M573" s="1">
        <v>0.37487188249359682</v>
      </c>
      <c r="N573" s="1">
        <v>0.3906203044273821</v>
      </c>
      <c r="O573" s="1">
        <v>0.4029583297622058</v>
      </c>
      <c r="P573" s="1">
        <v>0.41283810960247502</v>
      </c>
      <c r="Q573" s="1">
        <v>0.42093620017123989</v>
      </c>
      <c r="R573" s="1">
        <v>0.42779070076013798</v>
      </c>
      <c r="S573" s="1">
        <v>0.43371721953894948</v>
      </c>
      <c r="T573" s="1">
        <v>0.43899569676126787</v>
      </c>
      <c r="U573" s="1">
        <v>0.44382090303831362</v>
      </c>
      <c r="V573" s="1">
        <v>0.44835392280903008</v>
      </c>
      <c r="W573" s="1">
        <v>0.45271880270138842</v>
      </c>
      <c r="X573" s="1">
        <v>0.45702514050455972</v>
      </c>
      <c r="Y573" s="1">
        <v>0.46134373456835032</v>
      </c>
      <c r="Z573" s="1">
        <v>0.465689444678835</v>
      </c>
      <c r="AA573" s="1">
        <v>0.47008751018526862</v>
      </c>
      <c r="AB573" s="1">
        <v>0.47448489139505923</v>
      </c>
      <c r="AC573" s="1">
        <v>0.4789014696051116</v>
      </c>
      <c r="AD573" s="1">
        <v>0.48335344635491401</v>
      </c>
      <c r="AE573" s="1">
        <v>0.48780007560711852</v>
      </c>
      <c r="AF573" s="1">
        <v>0.4921899417945253</v>
      </c>
      <c r="AG573" s="1">
        <v>0.4964996895140118</v>
      </c>
      <c r="AH573" s="1">
        <v>0.50069971844578165</v>
      </c>
      <c r="AI573" s="1">
        <v>0.50476185542690499</v>
      </c>
      <c r="AJ573" s="1">
        <v>0.50866965446382439</v>
      </c>
      <c r="AK573" s="1">
        <v>0.51241585391029398</v>
      </c>
      <c r="AL573" s="1">
        <v>0.51602832980286695</v>
      </c>
      <c r="AM573" s="1">
        <v>0.51953377709135307</v>
      </c>
    </row>
    <row r="574" spans="1:39">
      <c r="A574">
        <f t="shared" si="18"/>
        <v>202202</v>
      </c>
      <c r="B574" t="str">
        <f t="shared" si="20"/>
        <v>M2</v>
      </c>
      <c r="C574" t="str">
        <f t="shared" si="21"/>
        <v>base</v>
      </c>
      <c r="D574" s="1">
        <v>0</v>
      </c>
      <c r="E574" s="1">
        <v>0.15535240093539021</v>
      </c>
      <c r="F574" s="1">
        <v>0.31067698437191382</v>
      </c>
      <c r="G574" s="1">
        <v>0.44004491457870792</v>
      </c>
      <c r="H574" s="1">
        <v>0.54013076093873957</v>
      </c>
      <c r="I574" s="1">
        <v>0.61516092470436978</v>
      </c>
      <c r="J574" s="1">
        <v>0.67016973886494824</v>
      </c>
      <c r="K574" s="1">
        <v>0.7103487223345869</v>
      </c>
      <c r="L574" s="1">
        <v>0.73962519860100939</v>
      </c>
      <c r="M574" s="1">
        <v>0.76091774593926376</v>
      </c>
      <c r="N574" s="1">
        <v>0.7764586999904004</v>
      </c>
      <c r="O574" s="1">
        <v>0.78783852261666265</v>
      </c>
      <c r="P574" s="1">
        <v>0.79625260970882272</v>
      </c>
      <c r="Q574" s="1">
        <v>0.80254607043729653</v>
      </c>
      <c r="R574" s="1">
        <v>0.80736764863373356</v>
      </c>
      <c r="S574" s="1">
        <v>0.81112581046104426</v>
      </c>
      <c r="T574" s="1">
        <v>0.81414371823933129</v>
      </c>
      <c r="U574" s="1">
        <v>0.81663684479671816</v>
      </c>
      <c r="V574" s="1">
        <v>0.81876832226111629</v>
      </c>
      <c r="W574" s="1">
        <v>0.82065358815175982</v>
      </c>
      <c r="X574" s="1">
        <v>0.8223838523558169</v>
      </c>
      <c r="Y574" s="1">
        <v>0.82402113348124129</v>
      </c>
      <c r="Z574" s="1">
        <v>0.82559855296594531</v>
      </c>
      <c r="AA574" s="1">
        <v>0.82714532957797193</v>
      </c>
      <c r="AB574" s="1">
        <v>0.82865760928868004</v>
      </c>
      <c r="AC574" s="1">
        <v>0.83015227452068086</v>
      </c>
      <c r="AD574" s="1">
        <v>0.83164151126362085</v>
      </c>
      <c r="AE574" s="1">
        <v>0.83311722806060851</v>
      </c>
      <c r="AF574" s="1">
        <v>0.83456607963684892</v>
      </c>
      <c r="AG574" s="1">
        <v>0.83598303260583118</v>
      </c>
      <c r="AH574" s="1">
        <v>0.83736019363757963</v>
      </c>
      <c r="AI574" s="1">
        <v>0.83868966564115544</v>
      </c>
      <c r="AJ574" s="1">
        <v>0.83996694467157029</v>
      </c>
      <c r="AK574" s="1">
        <v>0.84119024170792933</v>
      </c>
      <c r="AL574" s="1">
        <v>0.84236903885047465</v>
      </c>
      <c r="AM574" s="1">
        <v>0.84351230763644114</v>
      </c>
    </row>
    <row r="575" spans="1:39">
      <c r="A575">
        <f t="shared" si="18"/>
        <v>202202</v>
      </c>
      <c r="B575" t="str">
        <f t="shared" si="20"/>
        <v>M3</v>
      </c>
      <c r="C575" t="str">
        <f t="shared" si="21"/>
        <v>base</v>
      </c>
      <c r="D575" s="1">
        <v>0.3929700873567234</v>
      </c>
      <c r="E575" s="1">
        <v>0.61483676720090008</v>
      </c>
      <c r="F575" s="1">
        <v>0.74626329954340631</v>
      </c>
      <c r="G575" s="1">
        <v>0.8271607154286944</v>
      </c>
      <c r="H575" s="1">
        <v>0.8781081289810615</v>
      </c>
      <c r="I575" s="1">
        <v>0.91103885552439823</v>
      </c>
      <c r="J575" s="1">
        <v>0.93273308843824421</v>
      </c>
      <c r="K575" s="1">
        <v>0.94737919639269685</v>
      </c>
      <c r="L575" s="1">
        <v>0.95743534189541424</v>
      </c>
      <c r="M575" s="1">
        <v>0.9644098159672313</v>
      </c>
      <c r="N575" s="1">
        <v>0.9692955968869853</v>
      </c>
      <c r="O575" s="1">
        <v>0.97273576376779514</v>
      </c>
      <c r="P575" s="1">
        <v>0.97517676004398357</v>
      </c>
      <c r="Q575" s="1">
        <v>0.97691983592949394</v>
      </c>
      <c r="R575" s="1">
        <v>0.97818567050331251</v>
      </c>
      <c r="S575" s="1">
        <v>0.9791129498829253</v>
      </c>
      <c r="T575" s="1">
        <v>0.97980628211251508</v>
      </c>
      <c r="U575" s="1">
        <v>0.98033396663847361</v>
      </c>
      <c r="V575" s="1">
        <v>0.98074594140348703</v>
      </c>
      <c r="W575" s="1">
        <v>0.98107639941658076</v>
      </c>
      <c r="X575" s="1">
        <v>0.98135113177979327</v>
      </c>
      <c r="Y575" s="1">
        <v>0.9815879856219959</v>
      </c>
      <c r="Z575" s="1">
        <v>0.98179865537205946</v>
      </c>
      <c r="AA575" s="1">
        <v>0.98199228970435104</v>
      </c>
      <c r="AB575" s="1">
        <v>0.98217239420130675</v>
      </c>
      <c r="AC575" s="1">
        <v>0.98234374468576746</v>
      </c>
      <c r="AD575" s="1">
        <v>0.98250961208411081</v>
      </c>
      <c r="AE575" s="1">
        <v>0.98267066045490914</v>
      </c>
      <c r="AF575" s="1">
        <v>0.98282649221840901</v>
      </c>
      <c r="AG575" s="1">
        <v>0.98297733175928281</v>
      </c>
      <c r="AH575" s="1">
        <v>0.98312286708480956</v>
      </c>
      <c r="AI575" s="1">
        <v>0.98326264984760581</v>
      </c>
      <c r="AJ575" s="1">
        <v>0.98339646002525227</v>
      </c>
      <c r="AK575" s="1">
        <v>0.98352427907234929</v>
      </c>
      <c r="AL575" s="1">
        <v>0.98364720745943102</v>
      </c>
      <c r="AM575" s="1">
        <v>0.98376625619023661</v>
      </c>
    </row>
    <row r="576" spans="1:39">
      <c r="A576">
        <f t="shared" si="18"/>
        <v>202203</v>
      </c>
      <c r="B576" t="str">
        <f t="shared" si="20"/>
        <v>M0</v>
      </c>
      <c r="C576" t="str">
        <f t="shared" si="21"/>
        <v>base</v>
      </c>
      <c r="D576" s="1">
        <v>0</v>
      </c>
      <c r="E576" s="1">
        <v>0</v>
      </c>
      <c r="F576" s="1">
        <v>0</v>
      </c>
      <c r="G576" s="1">
        <v>1.000031807680125E-3</v>
      </c>
      <c r="H576" s="1">
        <v>3.2526793913047439E-3</v>
      </c>
      <c r="I576" s="1">
        <v>6.6502298216476819E-3</v>
      </c>
      <c r="J576" s="1">
        <v>1.0925758961474821E-2</v>
      </c>
      <c r="K576" s="1">
        <v>1.5818312935018369E-2</v>
      </c>
      <c r="L576" s="1">
        <v>2.110901489957796E-2</v>
      </c>
      <c r="M576" s="1">
        <v>2.669778618418003E-2</v>
      </c>
      <c r="N576" s="1">
        <v>3.2519121289378741E-2</v>
      </c>
      <c r="O576" s="1">
        <v>3.8521154699578779E-2</v>
      </c>
      <c r="P576" s="1">
        <v>4.4635920717126139E-2</v>
      </c>
      <c r="Q576" s="1">
        <v>5.0830775248953693E-2</v>
      </c>
      <c r="R576" s="1">
        <v>5.7023632441334147E-2</v>
      </c>
      <c r="S576" s="1">
        <v>6.3214514860578608E-2</v>
      </c>
      <c r="T576" s="1">
        <v>6.9420658240169325E-2</v>
      </c>
      <c r="U576" s="1">
        <v>7.5685875243594311E-2</v>
      </c>
      <c r="V576" s="1">
        <v>8.2064333020490252E-2</v>
      </c>
      <c r="W576" s="1">
        <v>8.8625772346317438E-2</v>
      </c>
      <c r="X576" s="1">
        <v>9.5408721722681375E-2</v>
      </c>
      <c r="Y576" s="1">
        <v>0.10237964530145841</v>
      </c>
      <c r="Z576" s="1">
        <v>0.10953749100776521</v>
      </c>
      <c r="AA576" s="1">
        <v>0.11676526725329341</v>
      </c>
      <c r="AB576" s="1">
        <v>0.12407482756190839</v>
      </c>
      <c r="AC576" s="1">
        <v>0.13147908674728701</v>
      </c>
      <c r="AD576" s="1">
        <v>0.13889879061110749</v>
      </c>
      <c r="AE576" s="1">
        <v>0.14624043346499729</v>
      </c>
      <c r="AF576" s="1">
        <v>0.15345940608357739</v>
      </c>
      <c r="AG576" s="1">
        <v>0.16050231224074091</v>
      </c>
      <c r="AH576" s="1">
        <v>0.16731912740632621</v>
      </c>
      <c r="AI576" s="1">
        <v>0.17388043001916359</v>
      </c>
      <c r="AJ576" s="1">
        <v>0.1801728147994264</v>
      </c>
      <c r="AK576" s="1">
        <v>0.18624231715400519</v>
      </c>
      <c r="AL576" s="1">
        <v>0.19213324778690771</v>
      </c>
      <c r="AM576" s="1">
        <v>0.1978814679129472</v>
      </c>
    </row>
    <row r="577" spans="1:39">
      <c r="A577">
        <f t="shared" si="18"/>
        <v>202203</v>
      </c>
      <c r="B577" t="str">
        <f t="shared" si="20"/>
        <v>M1</v>
      </c>
      <c r="C577" t="str">
        <f t="shared" si="21"/>
        <v>base</v>
      </c>
      <c r="D577" s="1">
        <v>0</v>
      </c>
      <c r="E577" s="1">
        <v>0</v>
      </c>
      <c r="F577" s="1">
        <v>5.4026314274668467E-2</v>
      </c>
      <c r="G577" s="1">
        <v>0.12494177271865969</v>
      </c>
      <c r="H577" s="1">
        <v>0.1923365688513706</v>
      </c>
      <c r="I577" s="1">
        <v>0.2487261845696547</v>
      </c>
      <c r="J577" s="1">
        <v>0.2935784355279743</v>
      </c>
      <c r="K577" s="1">
        <v>0.32835787035516661</v>
      </c>
      <c r="L577" s="1">
        <v>0.35499815215417257</v>
      </c>
      <c r="M577" s="1">
        <v>0.37542575210891999</v>
      </c>
      <c r="N577" s="1">
        <v>0.39118727103815709</v>
      </c>
      <c r="O577" s="1">
        <v>0.40354340046799292</v>
      </c>
      <c r="P577" s="1">
        <v>0.41341607093835908</v>
      </c>
      <c r="Q577" s="1">
        <v>0.42154626220303443</v>
      </c>
      <c r="R577" s="1">
        <v>0.428385729141395</v>
      </c>
      <c r="S577" s="1">
        <v>0.43432194072430208</v>
      </c>
      <c r="T577" s="1">
        <v>0.43962146557061549</v>
      </c>
      <c r="U577" s="1">
        <v>0.44449860738495423</v>
      </c>
      <c r="V577" s="1">
        <v>0.44911391106650028</v>
      </c>
      <c r="W577" s="1">
        <v>0.45360429109873418</v>
      </c>
      <c r="X577" s="1">
        <v>0.45805977397139219</v>
      </c>
      <c r="Y577" s="1">
        <v>0.46250902565596708</v>
      </c>
      <c r="Z577" s="1">
        <v>0.46698764378090679</v>
      </c>
      <c r="AA577" s="1">
        <v>0.47144883036197038</v>
      </c>
      <c r="AB577" s="1">
        <v>0.47591765656837548</v>
      </c>
      <c r="AC577" s="1">
        <v>0.48041378852792083</v>
      </c>
      <c r="AD577" s="1">
        <v>0.48489878274081172</v>
      </c>
      <c r="AE577" s="1">
        <v>0.48932259773132392</v>
      </c>
      <c r="AF577" s="1">
        <v>0.4936630055798723</v>
      </c>
      <c r="AG577" s="1">
        <v>0.4978910946845852</v>
      </c>
      <c r="AH577" s="1">
        <v>0.50197915952277028</v>
      </c>
      <c r="AI577" s="1">
        <v>0.50591107895738752</v>
      </c>
      <c r="AJ577" s="1">
        <v>0.509679832488663</v>
      </c>
      <c r="AK577" s="1">
        <v>0.51331364960118242</v>
      </c>
      <c r="AL577" s="1">
        <v>0.51683951048010512</v>
      </c>
      <c r="AM577" s="1">
        <v>0.52027920911353998</v>
      </c>
    </row>
    <row r="578" spans="1:39">
      <c r="A578">
        <f t="shared" si="18"/>
        <v>202203</v>
      </c>
      <c r="B578" t="str">
        <f t="shared" si="20"/>
        <v>M2</v>
      </c>
      <c r="C578" t="str">
        <f t="shared" si="21"/>
        <v>base</v>
      </c>
      <c r="D578" s="1">
        <v>0</v>
      </c>
      <c r="E578" s="1">
        <v>0.15530914108479679</v>
      </c>
      <c r="F578" s="1">
        <v>0.31155274617000228</v>
      </c>
      <c r="G578" s="1">
        <v>0.44046852627827221</v>
      </c>
      <c r="H578" s="1">
        <v>0.54030695620489133</v>
      </c>
      <c r="I578" s="1">
        <v>0.61484559347978873</v>
      </c>
      <c r="J578" s="1">
        <v>0.66984515127665212</v>
      </c>
      <c r="K578" s="1">
        <v>0.7101170000833481</v>
      </c>
      <c r="L578" s="1">
        <v>0.73943669878448182</v>
      </c>
      <c r="M578" s="1">
        <v>0.76078432121464412</v>
      </c>
      <c r="N578" s="1">
        <v>0.77632219398520952</v>
      </c>
      <c r="O578" s="1">
        <v>0.78769856155666018</v>
      </c>
      <c r="P578" s="1">
        <v>0.7960907830263757</v>
      </c>
      <c r="Q578" s="1">
        <v>0.80240715715871036</v>
      </c>
      <c r="R578" s="1">
        <v>0.80722609041947924</v>
      </c>
      <c r="S578" s="1">
        <v>0.81100163787063217</v>
      </c>
      <c r="T578" s="1">
        <v>0.81403566158570262</v>
      </c>
      <c r="U578" s="1">
        <v>0.81655461176254329</v>
      </c>
      <c r="V578" s="1">
        <v>0.81871704452675786</v>
      </c>
      <c r="W578" s="1">
        <v>0.82064621103834201</v>
      </c>
      <c r="X578" s="1">
        <v>0.82242664385510711</v>
      </c>
      <c r="Y578" s="1">
        <v>0.82410774494519656</v>
      </c>
      <c r="Z578" s="1">
        <v>0.82573086758348813</v>
      </c>
      <c r="AA578" s="1">
        <v>0.82729975274755385</v>
      </c>
      <c r="AB578" s="1">
        <v>0.82883732127311227</v>
      </c>
      <c r="AC578" s="1">
        <v>0.8303597761765168</v>
      </c>
      <c r="AD578" s="1">
        <v>0.83186191216945726</v>
      </c>
      <c r="AE578" s="1">
        <v>0.83333222045061728</v>
      </c>
      <c r="AF578" s="1">
        <v>0.83476709463505039</v>
      </c>
      <c r="AG578" s="1">
        <v>0.83615957770232385</v>
      </c>
      <c r="AH578" s="1">
        <v>0.83750244233018323</v>
      </c>
      <c r="AI578" s="1">
        <v>0.83879163662211909</v>
      </c>
      <c r="AJ578" s="1">
        <v>0.84002568622722928</v>
      </c>
      <c r="AK578" s="1">
        <v>0.84121437187306647</v>
      </c>
      <c r="AL578" s="1">
        <v>0.8423668883673926</v>
      </c>
      <c r="AM578" s="1">
        <v>0.84349062975879796</v>
      </c>
    </row>
    <row r="579" spans="1:39">
      <c r="A579">
        <f t="shared" si="18"/>
        <v>202203</v>
      </c>
      <c r="B579" t="str">
        <f t="shared" si="20"/>
        <v>M3</v>
      </c>
      <c r="C579" t="str">
        <f t="shared" si="21"/>
        <v>base</v>
      </c>
      <c r="D579" s="1">
        <v>0.39433460225062461</v>
      </c>
      <c r="E579" s="1">
        <v>0.61567091785206662</v>
      </c>
      <c r="F579" s="1">
        <v>0.74712560730771338</v>
      </c>
      <c r="G579" s="1">
        <v>0.82750496013352615</v>
      </c>
      <c r="H579" s="1">
        <v>0.87815669166481458</v>
      </c>
      <c r="I579" s="1">
        <v>0.91083350902619453</v>
      </c>
      <c r="J579" s="1">
        <v>0.93252506197705065</v>
      </c>
      <c r="K579" s="1">
        <v>0.94722072660753487</v>
      </c>
      <c r="L579" s="1">
        <v>0.95730335544101952</v>
      </c>
      <c r="M579" s="1">
        <v>0.96430267736131969</v>
      </c>
      <c r="N579" s="1">
        <v>0.96919105190685495</v>
      </c>
      <c r="O579" s="1">
        <v>0.97263191157320816</v>
      </c>
      <c r="P579" s="1">
        <v>0.97506778462462462</v>
      </c>
      <c r="Q579" s="1">
        <v>0.97681922626802931</v>
      </c>
      <c r="R579" s="1">
        <v>0.97808709146986261</v>
      </c>
      <c r="S579" s="1">
        <v>0.97902147840630915</v>
      </c>
      <c r="T579" s="1">
        <v>0.97971996086078106</v>
      </c>
      <c r="U579" s="1">
        <v>0.98025342812567007</v>
      </c>
      <c r="V579" s="1">
        <v>0.9806701423749683</v>
      </c>
      <c r="W579" s="1">
        <v>0.98100621836972124</v>
      </c>
      <c r="X579" s="1">
        <v>0.98128670671677365</v>
      </c>
      <c r="Y579" s="1">
        <v>0.98152849447763113</v>
      </c>
      <c r="Z579" s="1">
        <v>0.98174457909458823</v>
      </c>
      <c r="AA579" s="1">
        <v>0.98194089603340617</v>
      </c>
      <c r="AB579" s="1">
        <v>0.98212412504890234</v>
      </c>
      <c r="AC579" s="1">
        <v>0.9822988012334799</v>
      </c>
      <c r="AD579" s="1">
        <v>0.9824665155704807</v>
      </c>
      <c r="AE579" s="1">
        <v>0.98262746951487756</v>
      </c>
      <c r="AF579" s="1">
        <v>0.98278234643564877</v>
      </c>
      <c r="AG579" s="1">
        <v>0.98293114075106347</v>
      </c>
      <c r="AH579" s="1">
        <v>0.98307362585747515</v>
      </c>
      <c r="AI579" s="1">
        <v>0.98320973040994686</v>
      </c>
      <c r="AJ579" s="1">
        <v>0.98333953777934568</v>
      </c>
      <c r="AK579" s="1">
        <v>0.9834642321455086</v>
      </c>
      <c r="AL579" s="1">
        <v>0.98358488490607099</v>
      </c>
      <c r="AM579" s="1">
        <v>0.98370234837190684</v>
      </c>
    </row>
    <row r="580" spans="1:39">
      <c r="A580">
        <f t="shared" si="18"/>
        <v>202204</v>
      </c>
      <c r="B580" t="str">
        <f t="shared" si="20"/>
        <v>M0</v>
      </c>
      <c r="C580" t="str">
        <f t="shared" si="21"/>
        <v>base</v>
      </c>
      <c r="D580" s="1">
        <v>0</v>
      </c>
      <c r="E580" s="1">
        <v>0</v>
      </c>
      <c r="F580" s="1">
        <v>0</v>
      </c>
      <c r="G580" s="1">
        <v>9.5103022250284878E-4</v>
      </c>
      <c r="H580" s="1">
        <v>3.143272385472289E-3</v>
      </c>
      <c r="I580" s="1">
        <v>6.4314061012843721E-3</v>
      </c>
      <c r="J580" s="1">
        <v>1.0565313586608239E-2</v>
      </c>
      <c r="K580" s="1">
        <v>1.5296664735455091E-2</v>
      </c>
      <c r="L580" s="1">
        <v>2.04852807138593E-2</v>
      </c>
      <c r="M580" s="1">
        <v>2.6029638875828681E-2</v>
      </c>
      <c r="N580" s="1">
        <v>3.1846422816520163E-2</v>
      </c>
      <c r="O580" s="1">
        <v>3.7843162378217089E-2</v>
      </c>
      <c r="P580" s="1">
        <v>4.396752469653499E-2</v>
      </c>
      <c r="Q580" s="1">
        <v>5.0123851995742222E-2</v>
      </c>
      <c r="R580" s="1">
        <v>5.6302037570228579E-2</v>
      </c>
      <c r="S580" s="1">
        <v>6.2512713587024926E-2</v>
      </c>
      <c r="T580" s="1">
        <v>6.8795057736805373E-2</v>
      </c>
      <c r="U580" s="1">
        <v>7.5200253932579675E-2</v>
      </c>
      <c r="V580" s="1">
        <v>8.1796043242664082E-2</v>
      </c>
      <c r="W580" s="1">
        <v>8.8619465439716244E-2</v>
      </c>
      <c r="X580" s="1">
        <v>9.5635436701176371E-2</v>
      </c>
      <c r="Y580" s="1">
        <v>0.1028419331654232</v>
      </c>
      <c r="Z580" s="1">
        <v>0.11012046523855459</v>
      </c>
      <c r="AA580" s="1">
        <v>0.1174824969177084</v>
      </c>
      <c r="AB580" s="1">
        <v>0.1249407222507268</v>
      </c>
      <c r="AC580" s="1">
        <v>0.13241505146558</v>
      </c>
      <c r="AD580" s="1">
        <v>0.13981111783246011</v>
      </c>
      <c r="AE580" s="1">
        <v>0.1470838574927866</v>
      </c>
      <c r="AF580" s="1">
        <v>0.15417939145081791</v>
      </c>
      <c r="AG580" s="1">
        <v>0.16104725939576051</v>
      </c>
      <c r="AH580" s="1">
        <v>0.16765777883681221</v>
      </c>
      <c r="AI580" s="1">
        <v>0.17399741695370649</v>
      </c>
      <c r="AJ580" s="1">
        <v>0.18011253735134261</v>
      </c>
      <c r="AK580" s="1">
        <v>0.18604777174382531</v>
      </c>
      <c r="AL580" s="1">
        <v>0.19183924224713331</v>
      </c>
      <c r="AM580" s="1">
        <v>0.19747425341643099</v>
      </c>
    </row>
    <row r="581" spans="1:39">
      <c r="A581">
        <f t="shared" si="18"/>
        <v>202204</v>
      </c>
      <c r="B581" t="str">
        <f t="shared" si="20"/>
        <v>M1</v>
      </c>
      <c r="C581" t="str">
        <f t="shared" si="21"/>
        <v>base</v>
      </c>
      <c r="D581" s="1">
        <v>0</v>
      </c>
      <c r="E581" s="1">
        <v>0</v>
      </c>
      <c r="F581" s="1">
        <v>5.3271625179769508E-2</v>
      </c>
      <c r="G581" s="1">
        <v>0.1235597221401924</v>
      </c>
      <c r="H581" s="1">
        <v>0.1899586522829671</v>
      </c>
      <c r="I581" s="1">
        <v>0.24584527189531419</v>
      </c>
      <c r="J581" s="1">
        <v>0.29039222529978809</v>
      </c>
      <c r="K581" s="1">
        <v>0.3249201556872211</v>
      </c>
      <c r="L581" s="1">
        <v>0.35142501713077678</v>
      </c>
      <c r="M581" s="1">
        <v>0.3717239178881262</v>
      </c>
      <c r="N581" s="1">
        <v>0.3874089282478389</v>
      </c>
      <c r="O581" s="1">
        <v>0.39969292894370573</v>
      </c>
      <c r="P581" s="1">
        <v>0.4095724065966948</v>
      </c>
      <c r="Q581" s="1">
        <v>0.41767467877689157</v>
      </c>
      <c r="R581" s="1">
        <v>0.42452922439285251</v>
      </c>
      <c r="S581" s="1">
        <v>0.43049844713942281</v>
      </c>
      <c r="T581" s="1">
        <v>0.43586842938827181</v>
      </c>
      <c r="U581" s="1">
        <v>0.4408492718610455</v>
      </c>
      <c r="V581" s="1">
        <v>0.44561523988721879</v>
      </c>
      <c r="W581" s="1">
        <v>0.45028267772746061</v>
      </c>
      <c r="X581" s="1">
        <v>0.4548989620502823</v>
      </c>
      <c r="Y581" s="1">
        <v>0.45951383600633638</v>
      </c>
      <c r="Z581" s="1">
        <v>0.46408860865601742</v>
      </c>
      <c r="AA581" s="1">
        <v>0.46865549405827989</v>
      </c>
      <c r="AB581" s="1">
        <v>0.4732389464416909</v>
      </c>
      <c r="AC581" s="1">
        <v>0.4778033869878236</v>
      </c>
      <c r="AD581" s="1">
        <v>0.48230031658453548</v>
      </c>
      <c r="AE581" s="1">
        <v>0.48670888965241571</v>
      </c>
      <c r="AF581" s="1">
        <v>0.49100094430075297</v>
      </c>
      <c r="AG581" s="1">
        <v>0.49514923422285789</v>
      </c>
      <c r="AH581" s="1">
        <v>0.4991379766313857</v>
      </c>
      <c r="AI581" s="1">
        <v>0.50296043277647062</v>
      </c>
      <c r="AJ581" s="1">
        <v>0.50664548317780933</v>
      </c>
      <c r="AK581" s="1">
        <v>0.51022065936385519</v>
      </c>
      <c r="AL581" s="1">
        <v>0.51370818526356565</v>
      </c>
      <c r="AM581" s="1">
        <v>0.51710075772943531</v>
      </c>
    </row>
    <row r="582" spans="1:39">
      <c r="A582">
        <f t="shared" si="18"/>
        <v>202204</v>
      </c>
      <c r="B582" t="str">
        <f t="shared" si="20"/>
        <v>M2</v>
      </c>
      <c r="C582" t="str">
        <f t="shared" si="21"/>
        <v>base</v>
      </c>
      <c r="D582" s="1">
        <v>0</v>
      </c>
      <c r="E582" s="1">
        <v>0.15524007130209369</v>
      </c>
      <c r="F582" s="1">
        <v>0.31009815991911721</v>
      </c>
      <c r="G582" s="1">
        <v>0.43830770811322001</v>
      </c>
      <c r="H582" s="1">
        <v>0.53727996372188003</v>
      </c>
      <c r="I582" s="1">
        <v>0.61170562015281216</v>
      </c>
      <c r="J582" s="1">
        <v>0.6667915022576375</v>
      </c>
      <c r="K582" s="1">
        <v>0.70711849593800646</v>
      </c>
      <c r="L582" s="1">
        <v>0.73652346994006368</v>
      </c>
      <c r="M582" s="1">
        <v>0.75787904852074695</v>
      </c>
      <c r="N582" s="1">
        <v>0.77342554723698886</v>
      </c>
      <c r="O582" s="1">
        <v>0.78478677881461245</v>
      </c>
      <c r="P582" s="1">
        <v>0.79322695042298985</v>
      </c>
      <c r="Q582" s="1">
        <v>0.79955954632395543</v>
      </c>
      <c r="R582" s="1">
        <v>0.80442143777721065</v>
      </c>
      <c r="S582" s="1">
        <v>0.80823568863550244</v>
      </c>
      <c r="T582" s="1">
        <v>0.8113179901180998</v>
      </c>
      <c r="U582" s="1">
        <v>0.81388785574429323</v>
      </c>
      <c r="V582" s="1">
        <v>0.81611398497278387</v>
      </c>
      <c r="W582" s="1">
        <v>0.81811285677519674</v>
      </c>
      <c r="X582" s="1">
        <v>0.8199568556300002</v>
      </c>
      <c r="Y582" s="1">
        <v>0.82170452981086728</v>
      </c>
      <c r="Z582" s="1">
        <v>0.8233701221385068</v>
      </c>
      <c r="AA582" s="1">
        <v>0.82498514393718902</v>
      </c>
      <c r="AB582" s="1">
        <v>0.82657152529155187</v>
      </c>
      <c r="AC582" s="1">
        <v>0.82812797561219131</v>
      </c>
      <c r="AD582" s="1">
        <v>0.82964537955542383</v>
      </c>
      <c r="AE582" s="1">
        <v>0.83112205432033848</v>
      </c>
      <c r="AF582" s="1">
        <v>0.83255225037331582</v>
      </c>
      <c r="AG582" s="1">
        <v>0.83392957735942508</v>
      </c>
      <c r="AH582" s="1">
        <v>0.83525055813903282</v>
      </c>
      <c r="AI582" s="1">
        <v>0.8365141344990793</v>
      </c>
      <c r="AJ582" s="1">
        <v>0.83773061532687432</v>
      </c>
      <c r="AK582" s="1">
        <v>0.8389096127441652</v>
      </c>
      <c r="AL582" s="1">
        <v>0.84005883886251642</v>
      </c>
      <c r="AM582" s="1">
        <v>0.84117616879247126</v>
      </c>
    </row>
    <row r="583" spans="1:39">
      <c r="A583">
        <f t="shared" si="18"/>
        <v>202204</v>
      </c>
      <c r="B583" t="str">
        <f t="shared" si="20"/>
        <v>M3</v>
      </c>
      <c r="C583" t="str">
        <f t="shared" si="21"/>
        <v>base</v>
      </c>
      <c r="D583" s="1">
        <v>0.39298728621313372</v>
      </c>
      <c r="E583" s="1">
        <v>0.61468715191646861</v>
      </c>
      <c r="F583" s="1">
        <v>0.74573047325886443</v>
      </c>
      <c r="G583" s="1">
        <v>0.82600032211131258</v>
      </c>
      <c r="H583" s="1">
        <v>0.8765589958473039</v>
      </c>
      <c r="I583" s="1">
        <v>0.90946321936043328</v>
      </c>
      <c r="J583" s="1">
        <v>0.93140376682253767</v>
      </c>
      <c r="K583" s="1">
        <v>0.94626617406191094</v>
      </c>
      <c r="L583" s="1">
        <v>0.95647731573914607</v>
      </c>
      <c r="M583" s="1">
        <v>0.96354712221996108</v>
      </c>
      <c r="N583" s="1">
        <v>0.96848467556040307</v>
      </c>
      <c r="O583" s="1">
        <v>0.97195330454647355</v>
      </c>
      <c r="P583" s="1">
        <v>0.97442687630161995</v>
      </c>
      <c r="Q583" s="1">
        <v>0.97620069938681775</v>
      </c>
      <c r="R583" s="1">
        <v>0.97749327422886223</v>
      </c>
      <c r="S583" s="1">
        <v>0.97844595810891766</v>
      </c>
      <c r="T583" s="1">
        <v>0.97916082228635526</v>
      </c>
      <c r="U583" s="1">
        <v>0.97970701216851019</v>
      </c>
      <c r="V583" s="1">
        <v>0.98013593511546993</v>
      </c>
      <c r="W583" s="1">
        <v>0.98048328979347132</v>
      </c>
      <c r="X583" s="1">
        <v>0.98077360379733003</v>
      </c>
      <c r="Y583" s="1">
        <v>0.98102554147881427</v>
      </c>
      <c r="Z583" s="1">
        <v>0.98124856787725812</v>
      </c>
      <c r="AA583" s="1">
        <v>0.98145216797710721</v>
      </c>
      <c r="AB583" s="1">
        <v>0.98164274102348925</v>
      </c>
      <c r="AC583" s="1">
        <v>0.9818232091146738</v>
      </c>
      <c r="AD583" s="1">
        <v>0.98199461697678492</v>
      </c>
      <c r="AE583" s="1">
        <v>0.98215830478132171</v>
      </c>
      <c r="AF583" s="1">
        <v>0.9823146959696939</v>
      </c>
      <c r="AG583" s="1">
        <v>0.98246386985401435</v>
      </c>
      <c r="AH583" s="1">
        <v>0.98260596183763038</v>
      </c>
      <c r="AI583" s="1">
        <v>0.98274119970654561</v>
      </c>
      <c r="AJ583" s="1">
        <v>0.98287090899903651</v>
      </c>
      <c r="AK583" s="1">
        <v>0.98299626752258418</v>
      </c>
      <c r="AL583" s="1">
        <v>0.9831182072984348</v>
      </c>
      <c r="AM583" s="1">
        <v>0.98323658525312474</v>
      </c>
    </row>
    <row r="584" spans="1:39">
      <c r="A584">
        <f t="shared" si="18"/>
        <v>202205</v>
      </c>
      <c r="B584" t="str">
        <f t="shared" si="20"/>
        <v>M0</v>
      </c>
      <c r="C584" t="str">
        <f t="shared" si="21"/>
        <v>base</v>
      </c>
      <c r="D584" s="1">
        <v>0</v>
      </c>
      <c r="E584" s="1">
        <v>0</v>
      </c>
      <c r="F584" s="1">
        <v>0</v>
      </c>
      <c r="G584" s="1">
        <v>9.6764270952055386E-4</v>
      </c>
      <c r="H584" s="1">
        <v>3.1144934700766229E-3</v>
      </c>
      <c r="I584" s="1">
        <v>6.3106838354804393E-3</v>
      </c>
      <c r="J584" s="1">
        <v>1.03207637191966E-2</v>
      </c>
      <c r="K584" s="1">
        <v>1.497674333003695E-2</v>
      </c>
      <c r="L584" s="1">
        <v>2.0141555275182611E-2</v>
      </c>
      <c r="M584" s="1">
        <v>2.5695985820180751E-2</v>
      </c>
      <c r="N584" s="1">
        <v>3.1517830895349853E-2</v>
      </c>
      <c r="O584" s="1">
        <v>3.7529821486401063E-2</v>
      </c>
      <c r="P584" s="1">
        <v>4.3618953847579467E-2</v>
      </c>
      <c r="Q584" s="1">
        <v>4.9761803544364873E-2</v>
      </c>
      <c r="R584" s="1">
        <v>5.5960207399034352E-2</v>
      </c>
      <c r="S584" s="1">
        <v>6.2247037310527352E-2</v>
      </c>
      <c r="T584" s="1">
        <v>6.866932748568734E-2</v>
      </c>
      <c r="U584" s="1">
        <v>7.5291929794181409E-2</v>
      </c>
      <c r="V584" s="1">
        <v>8.2149767636720661E-2</v>
      </c>
      <c r="W584" s="1">
        <v>8.9205770699032086E-2</v>
      </c>
      <c r="X584" s="1">
        <v>9.645660742628312E-2</v>
      </c>
      <c r="Y584" s="1">
        <v>0.1037821147986296</v>
      </c>
      <c r="Z584" s="1">
        <v>0.1111931954259346</v>
      </c>
      <c r="AA584" s="1">
        <v>0.11870220658868751</v>
      </c>
      <c r="AB584" s="1">
        <v>0.12622816639697501</v>
      </c>
      <c r="AC584" s="1">
        <v>0.13367582415825191</v>
      </c>
      <c r="AD584" s="1">
        <v>0.1409996350154725</v>
      </c>
      <c r="AE584" s="1">
        <v>0.1481452272268057</v>
      </c>
      <c r="AF584" s="1">
        <v>0.1550617011527626</v>
      </c>
      <c r="AG584" s="1">
        <v>0.16171910965615119</v>
      </c>
      <c r="AH584" s="1">
        <v>0.16810378763756451</v>
      </c>
      <c r="AI584" s="1">
        <v>0.17426240454522751</v>
      </c>
      <c r="AJ584" s="1">
        <v>0.18023989338316759</v>
      </c>
      <c r="AK584" s="1">
        <v>0.18607262159693519</v>
      </c>
      <c r="AL584" s="1">
        <v>0.19174779460654981</v>
      </c>
      <c r="AM584" s="1">
        <v>0.1972892631627873</v>
      </c>
    </row>
    <row r="585" spans="1:39">
      <c r="A585">
        <f t="shared" ref="A585:A648" si="22">IF(B585="M0",IF(RIGHT(A581,2)="12",(VALUE(LEFT(A581,4))+1)*100+1,A581+1),A584)</f>
        <v>202205</v>
      </c>
      <c r="B585" t="str">
        <f t="shared" si="20"/>
        <v>M1</v>
      </c>
      <c r="C585" t="str">
        <f t="shared" si="21"/>
        <v>base</v>
      </c>
      <c r="D585" s="1">
        <v>0</v>
      </c>
      <c r="E585" s="1">
        <v>0</v>
      </c>
      <c r="F585" s="1">
        <v>5.3373765024933108E-2</v>
      </c>
      <c r="G585" s="1">
        <v>0.1230684386231556</v>
      </c>
      <c r="H585" s="1">
        <v>0.18926642765404481</v>
      </c>
      <c r="I585" s="1">
        <v>0.24508922444500841</v>
      </c>
      <c r="J585" s="1">
        <v>0.28957852582287291</v>
      </c>
      <c r="K585" s="1">
        <v>0.32412714990853381</v>
      </c>
      <c r="L585" s="1">
        <v>0.35059287334263128</v>
      </c>
      <c r="M585" s="1">
        <v>0.3708711140925024</v>
      </c>
      <c r="N585" s="1">
        <v>0.38650839616138288</v>
      </c>
      <c r="O585" s="1">
        <v>0.39882691836905709</v>
      </c>
      <c r="P585" s="1">
        <v>0.40868716835442231</v>
      </c>
      <c r="Q585" s="1">
        <v>0.41681313992129698</v>
      </c>
      <c r="R585" s="1">
        <v>0.42370028266376308</v>
      </c>
      <c r="S585" s="1">
        <v>0.42973536243531413</v>
      </c>
      <c r="T585" s="1">
        <v>0.43519830345680383</v>
      </c>
      <c r="U585" s="1">
        <v>0.44031610534689969</v>
      </c>
      <c r="V585" s="1">
        <v>0.44524246663701572</v>
      </c>
      <c r="W585" s="1">
        <v>0.45005180299872638</v>
      </c>
      <c r="X585" s="1">
        <v>0.45481417330006241</v>
      </c>
      <c r="Y585" s="1">
        <v>0.45950333061437998</v>
      </c>
      <c r="Z585" s="1">
        <v>0.46416168375585021</v>
      </c>
      <c r="AA585" s="1">
        <v>0.46882049007893872</v>
      </c>
      <c r="AB585" s="1">
        <v>0.4734488351775592</v>
      </c>
      <c r="AC585" s="1">
        <v>0.47800107815948861</v>
      </c>
      <c r="AD585" s="1">
        <v>0.4824586687872453</v>
      </c>
      <c r="AE585" s="1">
        <v>0.48679488923932968</v>
      </c>
      <c r="AF585" s="1">
        <v>0.49098349590294038</v>
      </c>
      <c r="AG585" s="1">
        <v>0.49500939413863032</v>
      </c>
      <c r="AH585" s="1">
        <v>0.4988663426234291</v>
      </c>
      <c r="AI585" s="1">
        <v>0.50258384625136143</v>
      </c>
      <c r="AJ585" s="1">
        <v>0.50618992901856241</v>
      </c>
      <c r="AK585" s="1">
        <v>0.50970718997226183</v>
      </c>
      <c r="AL585" s="1">
        <v>0.5131283981999748</v>
      </c>
      <c r="AM585" s="1">
        <v>0.51646828224964914</v>
      </c>
    </row>
    <row r="586" spans="1:39">
      <c r="A586">
        <f t="shared" si="22"/>
        <v>202205</v>
      </c>
      <c r="B586" t="str">
        <f t="shared" si="20"/>
        <v>M2</v>
      </c>
      <c r="C586" t="str">
        <f t="shared" si="21"/>
        <v>base</v>
      </c>
      <c r="D586" s="1">
        <v>0</v>
      </c>
      <c r="E586" s="1">
        <v>0.15479538216184421</v>
      </c>
      <c r="F586" s="1">
        <v>0.30952524080981969</v>
      </c>
      <c r="G586" s="1">
        <v>0.43686766056666598</v>
      </c>
      <c r="H586" s="1">
        <v>0.53575389931614081</v>
      </c>
      <c r="I586" s="1">
        <v>0.61028764623082332</v>
      </c>
      <c r="J586" s="1">
        <v>0.66542565540910825</v>
      </c>
      <c r="K586" s="1">
        <v>0.70584000625730547</v>
      </c>
      <c r="L586" s="1">
        <v>0.7352215325450685</v>
      </c>
      <c r="M586" s="1">
        <v>0.75655477735841592</v>
      </c>
      <c r="N586" s="1">
        <v>0.77204901657310687</v>
      </c>
      <c r="O586" s="1">
        <v>0.78344887344906333</v>
      </c>
      <c r="P586" s="1">
        <v>0.7918895034849508</v>
      </c>
      <c r="Q586" s="1">
        <v>0.79826076114045907</v>
      </c>
      <c r="R586" s="1">
        <v>0.80315431530517756</v>
      </c>
      <c r="S586" s="1">
        <v>0.80701052493308079</v>
      </c>
      <c r="T586" s="1">
        <v>0.81013422112152444</v>
      </c>
      <c r="U586" s="1">
        <v>0.81275777216180123</v>
      </c>
      <c r="V586" s="1">
        <v>0.81504251178522791</v>
      </c>
      <c r="W586" s="1">
        <v>0.81709333493449265</v>
      </c>
      <c r="X586" s="1">
        <v>0.81899305343611972</v>
      </c>
      <c r="Y586" s="1">
        <v>0.82077112364071336</v>
      </c>
      <c r="Z586" s="1">
        <v>0.82247114806994948</v>
      </c>
      <c r="AA586" s="1">
        <v>0.82412310257937449</v>
      </c>
      <c r="AB586" s="1">
        <v>0.82573149187530115</v>
      </c>
      <c r="AC586" s="1">
        <v>0.82729089489048313</v>
      </c>
      <c r="AD586" s="1">
        <v>0.8288024960693966</v>
      </c>
      <c r="AE586" s="1">
        <v>0.83026243076621797</v>
      </c>
      <c r="AF586" s="1">
        <v>0.83166565873137854</v>
      </c>
      <c r="AG586" s="1">
        <v>0.83300961349646074</v>
      </c>
      <c r="AH586" s="1">
        <v>0.83429386979639575</v>
      </c>
      <c r="AI586" s="1">
        <v>0.83552932895182519</v>
      </c>
      <c r="AJ586" s="1">
        <v>0.83672604463584177</v>
      </c>
      <c r="AK586" s="1">
        <v>0.83789205850940196</v>
      </c>
      <c r="AL586" s="1">
        <v>0.83902537178907755</v>
      </c>
      <c r="AM586" s="1">
        <v>0.84013115166495755</v>
      </c>
    </row>
    <row r="587" spans="1:39">
      <c r="A587">
        <f t="shared" si="22"/>
        <v>202205</v>
      </c>
      <c r="B587" t="str">
        <f t="shared" si="20"/>
        <v>M3</v>
      </c>
      <c r="C587" t="str">
        <f t="shared" si="21"/>
        <v>base</v>
      </c>
      <c r="D587" s="1">
        <v>0.39403373426311122</v>
      </c>
      <c r="E587" s="1">
        <v>0.61473348688881102</v>
      </c>
      <c r="F587" s="1">
        <v>0.74519721111190984</v>
      </c>
      <c r="G587" s="1">
        <v>0.82501420331030184</v>
      </c>
      <c r="H587" s="1">
        <v>0.87569752033413006</v>
      </c>
      <c r="I587" s="1">
        <v>0.90881524942207303</v>
      </c>
      <c r="J587" s="1">
        <v>0.93088237054092349</v>
      </c>
      <c r="K587" s="1">
        <v>0.94584379190393653</v>
      </c>
      <c r="L587" s="1">
        <v>0.95609209215011148</v>
      </c>
      <c r="M587" s="1">
        <v>0.96318537665078419</v>
      </c>
      <c r="N587" s="1">
        <v>0.9681283721185806</v>
      </c>
      <c r="O587" s="1">
        <v>0.97162571272383758</v>
      </c>
      <c r="P587" s="1">
        <v>0.97411273886070182</v>
      </c>
      <c r="Q587" s="1">
        <v>0.97590762240118989</v>
      </c>
      <c r="R587" s="1">
        <v>0.9772149418316235</v>
      </c>
      <c r="S587" s="1">
        <v>0.97818138398234555</v>
      </c>
      <c r="T587" s="1">
        <v>0.97890580354467427</v>
      </c>
      <c r="U587" s="1">
        <v>0.97946124339103147</v>
      </c>
      <c r="V587" s="1">
        <v>0.97989842877094613</v>
      </c>
      <c r="W587" s="1">
        <v>0.98025268111488562</v>
      </c>
      <c r="X587" s="1">
        <v>0.9805506424492012</v>
      </c>
      <c r="Y587" s="1">
        <v>0.98080681229162447</v>
      </c>
      <c r="Z587" s="1">
        <v>0.98103461001831305</v>
      </c>
      <c r="AA587" s="1">
        <v>0.98124304525117445</v>
      </c>
      <c r="AB587" s="1">
        <v>0.98143695627332328</v>
      </c>
      <c r="AC587" s="1">
        <v>0.98161862742181838</v>
      </c>
      <c r="AD587" s="1">
        <v>0.98179034721587399</v>
      </c>
      <c r="AE587" s="1">
        <v>0.98195317302284901</v>
      </c>
      <c r="AF587" s="1">
        <v>0.98210764328898525</v>
      </c>
      <c r="AG587" s="1">
        <v>0.98225420106663397</v>
      </c>
      <c r="AH587" s="1">
        <v>0.98239328474371423</v>
      </c>
      <c r="AI587" s="1">
        <v>0.98252639054234236</v>
      </c>
      <c r="AJ587" s="1">
        <v>0.98265481896521623</v>
      </c>
      <c r="AK587" s="1">
        <v>0.98277959234251056</v>
      </c>
      <c r="AL587" s="1">
        <v>0.98290061401291318</v>
      </c>
      <c r="AM587" s="1">
        <v>0.98301852062897865</v>
      </c>
    </row>
    <row r="588" spans="1:39">
      <c r="A588">
        <f t="shared" si="22"/>
        <v>202206</v>
      </c>
      <c r="B588" t="str">
        <f t="shared" si="20"/>
        <v>M0</v>
      </c>
      <c r="C588" t="str">
        <f t="shared" si="21"/>
        <v>base</v>
      </c>
      <c r="D588" s="1">
        <v>0</v>
      </c>
      <c r="E588" s="1">
        <v>0</v>
      </c>
      <c r="F588" s="1">
        <v>0</v>
      </c>
      <c r="G588" s="1">
        <v>8.9082770090050849E-4</v>
      </c>
      <c r="H588" s="1">
        <v>2.9128614039784962E-3</v>
      </c>
      <c r="I588" s="1">
        <v>5.9564323386378897E-3</v>
      </c>
      <c r="J588" s="1">
        <v>9.8674978317376209E-3</v>
      </c>
      <c r="K588" s="1">
        <v>1.4484225262121359E-2</v>
      </c>
      <c r="L588" s="1">
        <v>1.9648523230406081E-2</v>
      </c>
      <c r="M588" s="1">
        <v>2.520152920384652E-2</v>
      </c>
      <c r="N588" s="1">
        <v>3.1032868373238699E-2</v>
      </c>
      <c r="O588" s="1">
        <v>3.70059684984878E-2</v>
      </c>
      <c r="P588" s="1">
        <v>4.3078686806945203E-2</v>
      </c>
      <c r="Q588" s="1">
        <v>4.9240309188571953E-2</v>
      </c>
      <c r="R588" s="1">
        <v>5.5514527655678152E-2</v>
      </c>
      <c r="S588" s="1">
        <v>6.1942226333848299E-2</v>
      </c>
      <c r="T588" s="1">
        <v>6.8583857963867845E-2</v>
      </c>
      <c r="U588" s="1">
        <v>7.5471151338425232E-2</v>
      </c>
      <c r="V588" s="1">
        <v>8.2564242438098581E-2</v>
      </c>
      <c r="W588" s="1">
        <v>8.9857893731206395E-2</v>
      </c>
      <c r="X588" s="1">
        <v>9.7229855920060199E-2</v>
      </c>
      <c r="Y588" s="1">
        <v>0.104690174196043</v>
      </c>
      <c r="Z588" s="1">
        <v>0.112250673399641</v>
      </c>
      <c r="AA588" s="1">
        <v>0.11982931043829149</v>
      </c>
      <c r="AB588" s="1">
        <v>0.1273298292448771</v>
      </c>
      <c r="AC588" s="1">
        <v>0.1347061184978422</v>
      </c>
      <c r="AD588" s="1">
        <v>0.14190324991183201</v>
      </c>
      <c r="AE588" s="1">
        <v>0.14886983509322529</v>
      </c>
      <c r="AF588" s="1">
        <v>0.1555756302785401</v>
      </c>
      <c r="AG588" s="1">
        <v>0.16200681808215631</v>
      </c>
      <c r="AH588" s="1">
        <v>0.16821037355280971</v>
      </c>
      <c r="AI588" s="1">
        <v>0.17423153395821611</v>
      </c>
      <c r="AJ588" s="1">
        <v>0.1801069151730445</v>
      </c>
      <c r="AK588" s="1">
        <v>0.18582361636377459</v>
      </c>
      <c r="AL588" s="1">
        <v>0.19140565363080439</v>
      </c>
      <c r="AM588" s="1">
        <v>0.19681178776177491</v>
      </c>
    </row>
    <row r="589" spans="1:39">
      <c r="A589">
        <f t="shared" si="22"/>
        <v>202206</v>
      </c>
      <c r="B589" t="str">
        <f t="shared" si="20"/>
        <v>M1</v>
      </c>
      <c r="C589" t="str">
        <f t="shared" si="21"/>
        <v>base</v>
      </c>
      <c r="D589" s="1">
        <v>0</v>
      </c>
      <c r="E589" s="1">
        <v>0</v>
      </c>
      <c r="F589" s="1">
        <v>5.2178751956047792E-2</v>
      </c>
      <c r="G589" s="1">
        <v>0.1207988303773059</v>
      </c>
      <c r="H589" s="1">
        <v>0.1861355861758941</v>
      </c>
      <c r="I589" s="1">
        <v>0.2412967726518527</v>
      </c>
      <c r="J589" s="1">
        <v>0.28537626869862698</v>
      </c>
      <c r="K589" s="1">
        <v>0.31954767128476402</v>
      </c>
      <c r="L589" s="1">
        <v>0.34574931160060751</v>
      </c>
      <c r="M589" s="1">
        <v>0.36579908241004572</v>
      </c>
      <c r="N589" s="1">
        <v>0.38137179164145668</v>
      </c>
      <c r="O589" s="1">
        <v>0.39360176447177742</v>
      </c>
      <c r="P589" s="1">
        <v>0.40345621779450708</v>
      </c>
      <c r="Q589" s="1">
        <v>0.41160122861030651</v>
      </c>
      <c r="R589" s="1">
        <v>0.41855550121515589</v>
      </c>
      <c r="S589" s="1">
        <v>0.42469155408827469</v>
      </c>
      <c r="T589" s="1">
        <v>0.43030705671633901</v>
      </c>
      <c r="U589" s="1">
        <v>0.43560600256986848</v>
      </c>
      <c r="V589" s="1">
        <v>0.44069917419202842</v>
      </c>
      <c r="W589" s="1">
        <v>0.44568411113223871</v>
      </c>
      <c r="X589" s="1">
        <v>0.45055106364773878</v>
      </c>
      <c r="Y589" s="1">
        <v>0.45535631199761928</v>
      </c>
      <c r="Z589" s="1">
        <v>0.46014039208956692</v>
      </c>
      <c r="AA589" s="1">
        <v>0.46487848466919962</v>
      </c>
      <c r="AB589" s="1">
        <v>0.46952854705817648</v>
      </c>
      <c r="AC589" s="1">
        <v>0.47407501372511701</v>
      </c>
      <c r="AD589" s="1">
        <v>0.47849296719979889</v>
      </c>
      <c r="AE589" s="1">
        <v>0.48275737445757361</v>
      </c>
      <c r="AF589" s="1">
        <v>0.48685398688424442</v>
      </c>
      <c r="AG589" s="1">
        <v>0.49077719891088989</v>
      </c>
      <c r="AH589" s="1">
        <v>0.49455750651487979</v>
      </c>
      <c r="AI589" s="1">
        <v>0.49822373997882541</v>
      </c>
      <c r="AJ589" s="1">
        <v>0.50179911899177465</v>
      </c>
      <c r="AK589" s="1">
        <v>0.5052764722906693</v>
      </c>
      <c r="AL589" s="1">
        <v>0.50867089973355306</v>
      </c>
      <c r="AM589" s="1">
        <v>0.51195766247890717</v>
      </c>
    </row>
    <row r="590" spans="1:39">
      <c r="A590">
        <f t="shared" si="22"/>
        <v>202206</v>
      </c>
      <c r="B590" t="str">
        <f t="shared" si="20"/>
        <v>M2</v>
      </c>
      <c r="C590" t="str">
        <f t="shared" si="21"/>
        <v>base</v>
      </c>
      <c r="D590" s="1">
        <v>0</v>
      </c>
      <c r="E590" s="1">
        <v>0.15376236770780261</v>
      </c>
      <c r="F590" s="1">
        <v>0.30652391681868152</v>
      </c>
      <c r="G590" s="1">
        <v>0.43322566524105138</v>
      </c>
      <c r="H590" s="1">
        <v>0.5319728960626493</v>
      </c>
      <c r="I590" s="1">
        <v>0.60645301619755621</v>
      </c>
      <c r="J590" s="1">
        <v>0.66166039600409055</v>
      </c>
      <c r="K590" s="1">
        <v>0.70202244570539141</v>
      </c>
      <c r="L590" s="1">
        <v>0.73136765133924964</v>
      </c>
      <c r="M590" s="1">
        <v>0.75263096197614754</v>
      </c>
      <c r="N590" s="1">
        <v>0.76818617895636354</v>
      </c>
      <c r="O590" s="1">
        <v>0.77959953851676222</v>
      </c>
      <c r="P590" s="1">
        <v>0.78810713660068576</v>
      </c>
      <c r="Q590" s="1">
        <v>0.7945336085481034</v>
      </c>
      <c r="R590" s="1">
        <v>0.79949306137339049</v>
      </c>
      <c r="S590" s="1">
        <v>0.80340982378646153</v>
      </c>
      <c r="T590" s="1">
        <v>0.80660584093677934</v>
      </c>
      <c r="U590" s="1">
        <v>0.80930568761906296</v>
      </c>
      <c r="V590" s="1">
        <v>0.81166008658762034</v>
      </c>
      <c r="W590" s="1">
        <v>0.81378613500468755</v>
      </c>
      <c r="X590" s="1">
        <v>0.81573462187871115</v>
      </c>
      <c r="Y590" s="1">
        <v>0.81756627825867623</v>
      </c>
      <c r="Z590" s="1">
        <v>0.81932248911568972</v>
      </c>
      <c r="AA590" s="1">
        <v>0.82101584399509819</v>
      </c>
      <c r="AB590" s="1">
        <v>0.82264601056982356</v>
      </c>
      <c r="AC590" s="1">
        <v>0.824218166465438</v>
      </c>
      <c r="AD590" s="1">
        <v>0.82573103544323201</v>
      </c>
      <c r="AE590" s="1">
        <v>0.82718141338642326</v>
      </c>
      <c r="AF590" s="1">
        <v>0.82856797902249668</v>
      </c>
      <c r="AG590" s="1">
        <v>0.82989118337168188</v>
      </c>
      <c r="AH590" s="1">
        <v>0.83116283777027844</v>
      </c>
      <c r="AI590" s="1">
        <v>0.83239368947844383</v>
      </c>
      <c r="AJ590" s="1">
        <v>0.8335923020932382</v>
      </c>
      <c r="AK590" s="1">
        <v>0.83475683622138697</v>
      </c>
      <c r="AL590" s="1">
        <v>0.83589275726325984</v>
      </c>
      <c r="AM590" s="1">
        <v>0.83699206823709105</v>
      </c>
    </row>
    <row r="591" spans="1:39">
      <c r="A591">
        <f t="shared" si="22"/>
        <v>202206</v>
      </c>
      <c r="B591" t="str">
        <f t="shared" si="20"/>
        <v>M3</v>
      </c>
      <c r="C591" t="str">
        <f t="shared" si="21"/>
        <v>base</v>
      </c>
      <c r="D591" s="1">
        <v>0.39195708855386041</v>
      </c>
      <c r="E591" s="1">
        <v>0.6119436135346199</v>
      </c>
      <c r="F591" s="1">
        <v>0.74205908696477341</v>
      </c>
      <c r="G591" s="1">
        <v>0.82241915105518804</v>
      </c>
      <c r="H591" s="1">
        <v>0.87371277194409713</v>
      </c>
      <c r="I591" s="1">
        <v>0.90722947805878862</v>
      </c>
      <c r="J591" s="1">
        <v>0.92959485129726116</v>
      </c>
      <c r="K591" s="1">
        <v>0.94472076744405831</v>
      </c>
      <c r="L591" s="1">
        <v>0.95508272555924079</v>
      </c>
      <c r="M591" s="1">
        <v>0.9622415085328363</v>
      </c>
      <c r="N591" s="1">
        <v>0.96726769113498523</v>
      </c>
      <c r="O591" s="1">
        <v>0.97081511003520282</v>
      </c>
      <c r="P591" s="1">
        <v>0.97335466387634051</v>
      </c>
      <c r="Q591" s="1">
        <v>0.97518685764803748</v>
      </c>
      <c r="R591" s="1">
        <v>0.97652542040287571</v>
      </c>
      <c r="S591" s="1">
        <v>0.97751358995267301</v>
      </c>
      <c r="T591" s="1">
        <v>0.97825656261455451</v>
      </c>
      <c r="U591" s="1">
        <v>0.97882731690466196</v>
      </c>
      <c r="V591" s="1">
        <v>0.97927710063878892</v>
      </c>
      <c r="W591" s="1">
        <v>0.97964430884898124</v>
      </c>
      <c r="X591" s="1">
        <v>0.97995082317330184</v>
      </c>
      <c r="Y591" s="1">
        <v>0.98021584955637686</v>
      </c>
      <c r="Z591" s="1">
        <v>0.9804522361267799</v>
      </c>
      <c r="AA591" s="1">
        <v>0.98066761647293677</v>
      </c>
      <c r="AB591" s="1">
        <v>0.98086607283560312</v>
      </c>
      <c r="AC591" s="1">
        <v>0.98105127513190815</v>
      </c>
      <c r="AD591" s="1">
        <v>0.98122519844362777</v>
      </c>
      <c r="AE591" s="1">
        <v>0.98138904312871311</v>
      </c>
      <c r="AF591" s="1">
        <v>0.98154369669197306</v>
      </c>
      <c r="AG591" s="1">
        <v>0.98168990334013195</v>
      </c>
      <c r="AH591" s="1">
        <v>0.98182942053154121</v>
      </c>
      <c r="AI591" s="1">
        <v>0.9819637391937629</v>
      </c>
      <c r="AJ591" s="1">
        <v>0.98209402257968459</v>
      </c>
      <c r="AK591" s="1">
        <v>0.98222023914722578</v>
      </c>
      <c r="AL591" s="1">
        <v>0.98234310321795038</v>
      </c>
      <c r="AM591" s="1">
        <v>0.98246183396107056</v>
      </c>
    </row>
    <row r="592" spans="1:39">
      <c r="A592">
        <f t="shared" si="22"/>
        <v>202207</v>
      </c>
      <c r="B592" t="str">
        <f t="shared" si="20"/>
        <v>M0</v>
      </c>
      <c r="C592" t="str">
        <f t="shared" si="21"/>
        <v>base</v>
      </c>
      <c r="D592" s="1">
        <v>0</v>
      </c>
      <c r="E592" s="1">
        <v>0</v>
      </c>
      <c r="F592" s="1">
        <v>0</v>
      </c>
      <c r="G592" s="1">
        <v>8.6452134143757519E-4</v>
      </c>
      <c r="H592" s="1">
        <v>2.8234698483149091E-3</v>
      </c>
      <c r="I592" s="1">
        <v>5.8398860601229976E-3</v>
      </c>
      <c r="J592" s="1">
        <v>9.7697355982390016E-3</v>
      </c>
      <c r="K592" s="1">
        <v>1.442924989478498E-2</v>
      </c>
      <c r="L592" s="1">
        <v>1.962412666667205E-2</v>
      </c>
      <c r="M592" s="1">
        <v>2.520685671246559E-2</v>
      </c>
      <c r="N592" s="1">
        <v>3.1013154169631161E-2</v>
      </c>
      <c r="O592" s="1">
        <v>3.6977807198396898E-2</v>
      </c>
      <c r="P592" s="1">
        <v>4.3074317795756691E-2</v>
      </c>
      <c r="Q592" s="1">
        <v>4.9314577934823099E-2</v>
      </c>
      <c r="R592" s="1">
        <v>5.5731434650645513E-2</v>
      </c>
      <c r="S592" s="1">
        <v>6.237946669028293E-2</v>
      </c>
      <c r="T592" s="1">
        <v>6.9286151680727714E-2</v>
      </c>
      <c r="U592" s="1">
        <v>7.6408081841531847E-2</v>
      </c>
      <c r="V592" s="1">
        <v>8.3737535931416626E-2</v>
      </c>
      <c r="W592" s="1">
        <v>9.1149867939944743E-2</v>
      </c>
      <c r="X592" s="1">
        <v>9.8653968396744451E-2</v>
      </c>
      <c r="Y592" s="1">
        <v>0.1062609290336641</v>
      </c>
      <c r="Z592" s="1">
        <v>0.1138875416054328</v>
      </c>
      <c r="AA592" s="1">
        <v>0.12143649817565789</v>
      </c>
      <c r="AB592" s="1">
        <v>0.1288610718110676</v>
      </c>
      <c r="AC592" s="1">
        <v>0.1361057564803341</v>
      </c>
      <c r="AD592" s="1">
        <v>0.14311866527616651</v>
      </c>
      <c r="AE592" s="1">
        <v>0.1498692492156988</v>
      </c>
      <c r="AF592" s="1">
        <v>0.15634352938899559</v>
      </c>
      <c r="AG592" s="1">
        <v>0.16258875067746259</v>
      </c>
      <c r="AH592" s="1">
        <v>0.16865042332409569</v>
      </c>
      <c r="AI592" s="1">
        <v>0.1745653869885454</v>
      </c>
      <c r="AJ592" s="1">
        <v>0.18032063733466261</v>
      </c>
      <c r="AK592" s="1">
        <v>0.18594034041060831</v>
      </c>
      <c r="AL592" s="1">
        <v>0.19138297046494171</v>
      </c>
      <c r="AM592" s="1">
        <v>0.1966738133756159</v>
      </c>
    </row>
    <row r="593" spans="1:39">
      <c r="A593">
        <f t="shared" si="22"/>
        <v>202207</v>
      </c>
      <c r="B593" t="str">
        <f t="shared" ref="B593:B656" si="23">B589</f>
        <v>M1</v>
      </c>
      <c r="C593" t="str">
        <f t="shared" ref="C593:C656" si="24">C592</f>
        <v>base</v>
      </c>
      <c r="D593" s="1">
        <v>0</v>
      </c>
      <c r="E593" s="1">
        <v>0</v>
      </c>
      <c r="F593" s="1">
        <v>5.1844609784285907E-2</v>
      </c>
      <c r="G593" s="1">
        <v>0.1200743204312104</v>
      </c>
      <c r="H593" s="1">
        <v>0.1851563919334806</v>
      </c>
      <c r="I593" s="1">
        <v>0.2402398272057312</v>
      </c>
      <c r="J593" s="1">
        <v>0.2841447653699371</v>
      </c>
      <c r="K593" s="1">
        <v>0.31818180402985818</v>
      </c>
      <c r="L593" s="1">
        <v>0.34421917221520631</v>
      </c>
      <c r="M593" s="1">
        <v>0.36427051722296822</v>
      </c>
      <c r="N593" s="1">
        <v>0.37978443741012607</v>
      </c>
      <c r="O593" s="1">
        <v>0.39203830018302172</v>
      </c>
      <c r="P593" s="1">
        <v>0.40192420242622579</v>
      </c>
      <c r="Q593" s="1">
        <v>0.41014077769825241</v>
      </c>
      <c r="R593" s="1">
        <v>0.41718861760717302</v>
      </c>
      <c r="S593" s="1">
        <v>0.42346415703262419</v>
      </c>
      <c r="T593" s="1">
        <v>0.42924228398906039</v>
      </c>
      <c r="U593" s="1">
        <v>0.4346858313724104</v>
      </c>
      <c r="V593" s="1">
        <v>0.4399316254838152</v>
      </c>
      <c r="W593" s="1">
        <v>0.44499450479126512</v>
      </c>
      <c r="X593" s="1">
        <v>0.44995055911337262</v>
      </c>
      <c r="Y593" s="1">
        <v>0.45485354581891752</v>
      </c>
      <c r="Z593" s="1">
        <v>0.45968806650671068</v>
      </c>
      <c r="AA593" s="1">
        <v>0.46441803018731898</v>
      </c>
      <c r="AB593" s="1">
        <v>0.46903253744964141</v>
      </c>
      <c r="AC593" s="1">
        <v>0.47350970606468051</v>
      </c>
      <c r="AD593" s="1">
        <v>0.47782666174638722</v>
      </c>
      <c r="AE593" s="1">
        <v>0.48197061874472741</v>
      </c>
      <c r="AF593" s="1">
        <v>0.48593699858161249</v>
      </c>
      <c r="AG593" s="1">
        <v>0.48975734235031942</v>
      </c>
      <c r="AH593" s="1">
        <v>0.49346127361131342</v>
      </c>
      <c r="AI593" s="1">
        <v>0.49707260813082133</v>
      </c>
      <c r="AJ593" s="1">
        <v>0.50058436524414185</v>
      </c>
      <c r="AK593" s="1">
        <v>0.5040119843026275</v>
      </c>
      <c r="AL593" s="1">
        <v>0.50733061562684634</v>
      </c>
      <c r="AM593" s="1">
        <v>0.51055600671749179</v>
      </c>
    </row>
    <row r="594" spans="1:39">
      <c r="A594">
        <f t="shared" si="22"/>
        <v>202207</v>
      </c>
      <c r="B594" t="str">
        <f t="shared" si="23"/>
        <v>M2</v>
      </c>
      <c r="C594" t="str">
        <f t="shared" si="24"/>
        <v>base</v>
      </c>
      <c r="D594" s="1">
        <v>0</v>
      </c>
      <c r="E594" s="1">
        <v>0.15283793559401659</v>
      </c>
      <c r="F594" s="1">
        <v>0.30536772530221701</v>
      </c>
      <c r="G594" s="1">
        <v>0.43210312152355063</v>
      </c>
      <c r="H594" s="1">
        <v>0.53088743376793157</v>
      </c>
      <c r="I594" s="1">
        <v>0.60550790733872661</v>
      </c>
      <c r="J594" s="1">
        <v>0.66064835066714223</v>
      </c>
      <c r="K594" s="1">
        <v>0.70094388016021325</v>
      </c>
      <c r="L594" s="1">
        <v>0.73016600648647534</v>
      </c>
      <c r="M594" s="1">
        <v>0.75148465829405764</v>
      </c>
      <c r="N594" s="1">
        <v>0.76703153939992874</v>
      </c>
      <c r="O594" s="1">
        <v>0.77851044106900613</v>
      </c>
      <c r="P594" s="1">
        <v>0.78706475600709702</v>
      </c>
      <c r="Q594" s="1">
        <v>0.79354889277864726</v>
      </c>
      <c r="R594" s="1">
        <v>0.7985533677555906</v>
      </c>
      <c r="S594" s="1">
        <v>0.80252521882669758</v>
      </c>
      <c r="T594" s="1">
        <v>0.80577766912029791</v>
      </c>
      <c r="U594" s="1">
        <v>0.8085261495808006</v>
      </c>
      <c r="V594" s="1">
        <v>0.81093613078132143</v>
      </c>
      <c r="W594" s="1">
        <v>0.81308911520660054</v>
      </c>
      <c r="X594" s="1">
        <v>0.81506998260969665</v>
      </c>
      <c r="Y594" s="1">
        <v>0.81693618444895433</v>
      </c>
      <c r="Z594" s="1">
        <v>0.81871214910643642</v>
      </c>
      <c r="AA594" s="1">
        <v>0.82040521883091699</v>
      </c>
      <c r="AB594" s="1">
        <v>0.82202644897420474</v>
      </c>
      <c r="AC594" s="1">
        <v>0.82357849801120842</v>
      </c>
      <c r="AD594" s="1">
        <v>0.82506101496229067</v>
      </c>
      <c r="AE594" s="1">
        <v>0.82647459070270779</v>
      </c>
      <c r="AF594" s="1">
        <v>0.82782098489149059</v>
      </c>
      <c r="AG594" s="1">
        <v>0.82911306347054226</v>
      </c>
      <c r="AH594" s="1">
        <v>0.83036233066608556</v>
      </c>
      <c r="AI594" s="1">
        <v>0.83157790693374867</v>
      </c>
      <c r="AJ594" s="1">
        <v>0.83275824250710673</v>
      </c>
      <c r="AK594" s="1">
        <v>0.83390910558628495</v>
      </c>
      <c r="AL594" s="1">
        <v>0.83502255174616891</v>
      </c>
      <c r="AM594" s="1">
        <v>0.83610413966137809</v>
      </c>
    </row>
    <row r="595" spans="1:39">
      <c r="A595">
        <f t="shared" si="22"/>
        <v>202207</v>
      </c>
      <c r="B595" t="str">
        <f t="shared" si="23"/>
        <v>M3</v>
      </c>
      <c r="C595" t="str">
        <f t="shared" si="24"/>
        <v>base</v>
      </c>
      <c r="D595" s="1">
        <v>0.39122262930539919</v>
      </c>
      <c r="E595" s="1">
        <v>0.61018737477092655</v>
      </c>
      <c r="F595" s="1">
        <v>0.74069248290233425</v>
      </c>
      <c r="G595" s="1">
        <v>0.82160412061898702</v>
      </c>
      <c r="H595" s="1">
        <v>0.87317493748110353</v>
      </c>
      <c r="I595" s="1">
        <v>0.90687977285349974</v>
      </c>
      <c r="J595" s="1">
        <v>0.92929450239273004</v>
      </c>
      <c r="K595" s="1">
        <v>0.94444451916456063</v>
      </c>
      <c r="L595" s="1">
        <v>0.95479873621457545</v>
      </c>
      <c r="M595" s="1">
        <v>0.96200321605889494</v>
      </c>
      <c r="N595" s="1">
        <v>0.96704734565934358</v>
      </c>
      <c r="O595" s="1">
        <v>0.97062998240768528</v>
      </c>
      <c r="P595" s="1">
        <v>0.97319253932135752</v>
      </c>
      <c r="Q595" s="1">
        <v>0.97504561350807561</v>
      </c>
      <c r="R595" s="1">
        <v>0.97639590579586344</v>
      </c>
      <c r="S595" s="1">
        <v>0.97739413474793579</v>
      </c>
      <c r="T595" s="1">
        <v>0.97814460743876375</v>
      </c>
      <c r="U595" s="1">
        <v>0.97872093958389883</v>
      </c>
      <c r="V595" s="1">
        <v>0.97917795334835633</v>
      </c>
      <c r="W595" s="1">
        <v>0.9795479335157542</v>
      </c>
      <c r="X595" s="1">
        <v>0.97985813172787206</v>
      </c>
      <c r="Y595" s="1">
        <v>0.98012672393429845</v>
      </c>
      <c r="Z595" s="1">
        <v>0.98036529866442668</v>
      </c>
      <c r="AA595" s="1">
        <v>0.98058051853334649</v>
      </c>
      <c r="AB595" s="1">
        <v>0.98077801086003669</v>
      </c>
      <c r="AC595" s="1">
        <v>0.9809610718779439</v>
      </c>
      <c r="AD595" s="1">
        <v>0.98113186484452519</v>
      </c>
      <c r="AE595" s="1">
        <v>0.98129192003108534</v>
      </c>
      <c r="AF595" s="1">
        <v>0.98144241780009733</v>
      </c>
      <c r="AG595" s="1">
        <v>0.98158543709335855</v>
      </c>
      <c r="AH595" s="1">
        <v>0.98172269361745834</v>
      </c>
      <c r="AI595" s="1">
        <v>0.98185551423944795</v>
      </c>
      <c r="AJ595" s="1">
        <v>0.98198396892251383</v>
      </c>
      <c r="AK595" s="1">
        <v>0.98210885882831911</v>
      </c>
      <c r="AL595" s="1">
        <v>0.98222944152894787</v>
      </c>
      <c r="AM595" s="1">
        <v>0.98234640158409403</v>
      </c>
    </row>
    <row r="596" spans="1:39">
      <c r="A596">
        <f t="shared" si="22"/>
        <v>202208</v>
      </c>
      <c r="B596" t="str">
        <f t="shared" si="23"/>
        <v>M0</v>
      </c>
      <c r="C596" t="str">
        <f t="shared" si="24"/>
        <v>base</v>
      </c>
      <c r="D596" s="1">
        <v>0</v>
      </c>
      <c r="E596" s="1">
        <v>0</v>
      </c>
      <c r="F596" s="1">
        <v>0</v>
      </c>
      <c r="G596" s="1">
        <v>8.3049003352843982E-4</v>
      </c>
      <c r="H596" s="1">
        <v>2.7871675985512399E-3</v>
      </c>
      <c r="I596" s="1">
        <v>5.8465763402467197E-3</v>
      </c>
      <c r="J596" s="1">
        <v>9.8387053368309448E-3</v>
      </c>
      <c r="K596" s="1">
        <v>1.454484707989814E-2</v>
      </c>
      <c r="L596" s="1">
        <v>1.9778401707266389E-2</v>
      </c>
      <c r="M596" s="1">
        <v>2.5342819441859961E-2</v>
      </c>
      <c r="N596" s="1">
        <v>3.1143906606648768E-2</v>
      </c>
      <c r="O596" s="1">
        <v>3.7134724761657509E-2</v>
      </c>
      <c r="P596" s="1">
        <v>4.3311448439827357E-2</v>
      </c>
      <c r="Q596" s="1">
        <v>4.9696024122446197E-2</v>
      </c>
      <c r="R596" s="1">
        <v>5.6334902023869517E-2</v>
      </c>
      <c r="S596" s="1">
        <v>6.3249671313122036E-2</v>
      </c>
      <c r="T596" s="1">
        <v>7.039216770109849E-2</v>
      </c>
      <c r="U596" s="1">
        <v>7.775126533052526E-2</v>
      </c>
      <c r="V596" s="1">
        <v>8.5199343203242142E-2</v>
      </c>
      <c r="W596" s="1">
        <v>9.2743669943468124E-2</v>
      </c>
      <c r="X596" s="1">
        <v>0.10039429189597331</v>
      </c>
      <c r="Y596" s="1">
        <v>0.1080666126075033</v>
      </c>
      <c r="Z596" s="1">
        <v>0.1156621311427775</v>
      </c>
      <c r="AA596" s="1">
        <v>0.1231333942923885</v>
      </c>
      <c r="AB596" s="1">
        <v>0.13042424620125251</v>
      </c>
      <c r="AC596" s="1">
        <v>0.1374822501337459</v>
      </c>
      <c r="AD596" s="1">
        <v>0.14427651711825859</v>
      </c>
      <c r="AE596" s="1">
        <v>0.15079288232378091</v>
      </c>
      <c r="AF596" s="1">
        <v>0.15707883579490819</v>
      </c>
      <c r="AG596" s="1">
        <v>0.16318014204888781</v>
      </c>
      <c r="AH596" s="1">
        <v>0.16913385048450369</v>
      </c>
      <c r="AI596" s="1">
        <v>0.174926848707256</v>
      </c>
      <c r="AJ596" s="1">
        <v>0.18058344472124041</v>
      </c>
      <c r="AK596" s="1">
        <v>0.1860618287575298</v>
      </c>
      <c r="AL596" s="1">
        <v>0.1913874449434623</v>
      </c>
      <c r="AM596" s="1">
        <v>0.19658952406021721</v>
      </c>
    </row>
    <row r="597" spans="1:39">
      <c r="A597">
        <f t="shared" si="22"/>
        <v>202208</v>
      </c>
      <c r="B597" t="str">
        <f t="shared" si="23"/>
        <v>M1</v>
      </c>
      <c r="C597" t="str">
        <f t="shared" si="24"/>
        <v>base</v>
      </c>
      <c r="D597" s="1">
        <v>0</v>
      </c>
      <c r="E597" s="1">
        <v>0</v>
      </c>
      <c r="F597" s="1">
        <v>5.1558549070019152E-2</v>
      </c>
      <c r="G597" s="1">
        <v>0.1196883396331216</v>
      </c>
      <c r="H597" s="1">
        <v>0.1848459868015308</v>
      </c>
      <c r="I597" s="1">
        <v>0.23981697061223201</v>
      </c>
      <c r="J597" s="1">
        <v>0.28361079806020378</v>
      </c>
      <c r="K597" s="1">
        <v>0.31746424682491758</v>
      </c>
      <c r="L597" s="1">
        <v>0.34352201605754701</v>
      </c>
      <c r="M597" s="1">
        <v>0.36351171972497121</v>
      </c>
      <c r="N597" s="1">
        <v>0.37906759051373801</v>
      </c>
      <c r="O597" s="1">
        <v>0.39136172209097558</v>
      </c>
      <c r="P597" s="1">
        <v>0.40132764978280638</v>
      </c>
      <c r="Q597" s="1">
        <v>0.40963741013662092</v>
      </c>
      <c r="R597" s="1">
        <v>0.41682222491858473</v>
      </c>
      <c r="S597" s="1">
        <v>0.42325486068863227</v>
      </c>
      <c r="T597" s="1">
        <v>0.42917082306058718</v>
      </c>
      <c r="U597" s="1">
        <v>0.43476203155318438</v>
      </c>
      <c r="V597" s="1">
        <v>0.44007828826141437</v>
      </c>
      <c r="W597" s="1">
        <v>0.44522358942699158</v>
      </c>
      <c r="X597" s="1">
        <v>0.4502703264617105</v>
      </c>
      <c r="Y597" s="1">
        <v>0.45521669322181302</v>
      </c>
      <c r="Z597" s="1">
        <v>0.46003533715062861</v>
      </c>
      <c r="AA597" s="1">
        <v>0.46472211888419651</v>
      </c>
      <c r="AB597" s="1">
        <v>0.46925963692595962</v>
      </c>
      <c r="AC597" s="1">
        <v>0.4736282453456771</v>
      </c>
      <c r="AD597" s="1">
        <v>0.47781733150908678</v>
      </c>
      <c r="AE597" s="1">
        <v>0.48182381859464762</v>
      </c>
      <c r="AF597" s="1">
        <v>0.48568057554076938</v>
      </c>
      <c r="AG597" s="1">
        <v>0.4894182023906109</v>
      </c>
      <c r="AH597" s="1">
        <v>0.49306124006584462</v>
      </c>
      <c r="AI597" s="1">
        <v>0.49660302058408168</v>
      </c>
      <c r="AJ597" s="1">
        <v>0.50005938594436539</v>
      </c>
      <c r="AK597" s="1">
        <v>0.50340546468665037</v>
      </c>
      <c r="AL597" s="1">
        <v>0.50665726322020377</v>
      </c>
      <c r="AM597" s="1">
        <v>0.50983292790098955</v>
      </c>
    </row>
    <row r="598" spans="1:39">
      <c r="A598">
        <f t="shared" si="22"/>
        <v>202208</v>
      </c>
      <c r="B598" t="str">
        <f t="shared" si="23"/>
        <v>M2</v>
      </c>
      <c r="C598" t="str">
        <f t="shared" si="24"/>
        <v>base</v>
      </c>
      <c r="D598" s="1">
        <v>0</v>
      </c>
      <c r="E598" s="1">
        <v>0.1526931139735378</v>
      </c>
      <c r="F598" s="1">
        <v>0.30517984585986763</v>
      </c>
      <c r="G598" s="1">
        <v>0.43198469453626342</v>
      </c>
      <c r="H598" s="1">
        <v>0.53100316116059598</v>
      </c>
      <c r="I598" s="1">
        <v>0.60556537957145806</v>
      </c>
      <c r="J598" s="1">
        <v>0.66063327266543614</v>
      </c>
      <c r="K598" s="1">
        <v>0.7007664693461888</v>
      </c>
      <c r="L598" s="1">
        <v>0.73006718375153856</v>
      </c>
      <c r="M598" s="1">
        <v>0.75137549666695924</v>
      </c>
      <c r="N598" s="1">
        <v>0.76701206326396743</v>
      </c>
      <c r="O598" s="1">
        <v>0.77854973536073635</v>
      </c>
      <c r="P598" s="1">
        <v>0.78717247636421583</v>
      </c>
      <c r="Q598" s="1">
        <v>0.79370087148222468</v>
      </c>
      <c r="R598" s="1">
        <v>0.7987564737017302</v>
      </c>
      <c r="S598" s="1">
        <v>0.80277679076096931</v>
      </c>
      <c r="T598" s="1">
        <v>0.80606844533688593</v>
      </c>
      <c r="U598" s="1">
        <v>0.80886520315216814</v>
      </c>
      <c r="V598" s="1">
        <v>0.81129224205245165</v>
      </c>
      <c r="W598" s="1">
        <v>0.813468601508885</v>
      </c>
      <c r="X598" s="1">
        <v>0.8154744628988807</v>
      </c>
      <c r="Y598" s="1">
        <v>0.81735121130183108</v>
      </c>
      <c r="Z598" s="1">
        <v>0.81911727809433266</v>
      </c>
      <c r="AA598" s="1">
        <v>0.82079215451562682</v>
      </c>
      <c r="AB598" s="1">
        <v>0.82238419939686003</v>
      </c>
      <c r="AC598" s="1">
        <v>0.82389722090631767</v>
      </c>
      <c r="AD598" s="1">
        <v>0.82533458850005015</v>
      </c>
      <c r="AE598" s="1">
        <v>0.82669994865783991</v>
      </c>
      <c r="AF598" s="1">
        <v>0.82800756197628789</v>
      </c>
      <c r="AG598" s="1">
        <v>0.82926990878262052</v>
      </c>
      <c r="AH598" s="1">
        <v>0.83049682037909411</v>
      </c>
      <c r="AI598" s="1">
        <v>0.83168718598037372</v>
      </c>
      <c r="AJ598" s="1">
        <v>0.83284715142917431</v>
      </c>
      <c r="AK598" s="1">
        <v>0.833968936296546</v>
      </c>
      <c r="AL598" s="1">
        <v>0.8350582973825994</v>
      </c>
      <c r="AM598" s="1">
        <v>0.83612156392346737</v>
      </c>
    </row>
    <row r="599" spans="1:39">
      <c r="A599">
        <f t="shared" si="22"/>
        <v>202208</v>
      </c>
      <c r="B599" t="str">
        <f t="shared" si="23"/>
        <v>M3</v>
      </c>
      <c r="C599" t="str">
        <f t="shared" si="24"/>
        <v>base</v>
      </c>
      <c r="D599" s="1">
        <v>0.38954316510414722</v>
      </c>
      <c r="E599" s="1">
        <v>0.60903677974233039</v>
      </c>
      <c r="F599" s="1">
        <v>0.74031964017554297</v>
      </c>
      <c r="G599" s="1">
        <v>0.82153685471531657</v>
      </c>
      <c r="H599" s="1">
        <v>0.87327715190141098</v>
      </c>
      <c r="I599" s="1">
        <v>0.90696266509098233</v>
      </c>
      <c r="J599" s="1">
        <v>0.9293426772087956</v>
      </c>
      <c r="K599" s="1">
        <v>0.94443086038827784</v>
      </c>
      <c r="L599" s="1">
        <v>0.95481499579156681</v>
      </c>
      <c r="M599" s="1">
        <v>0.96201941718786421</v>
      </c>
      <c r="N599" s="1">
        <v>0.9670947269014678</v>
      </c>
      <c r="O599" s="1">
        <v>0.97069561697807971</v>
      </c>
      <c r="P599" s="1">
        <v>0.97327634387134421</v>
      </c>
      <c r="Q599" s="1">
        <v>0.97513650098987181</v>
      </c>
      <c r="R599" s="1">
        <v>0.9764926133951467</v>
      </c>
      <c r="S599" s="1">
        <v>0.9774939200794881</v>
      </c>
      <c r="T599" s="1">
        <v>0.97824592661597554</v>
      </c>
      <c r="U599" s="1">
        <v>0.97882675363714167</v>
      </c>
      <c r="V599" s="1">
        <v>0.97928344316195703</v>
      </c>
      <c r="W599" s="1">
        <v>0.97965459279796119</v>
      </c>
      <c r="X599" s="1">
        <v>0.97996588062384071</v>
      </c>
      <c r="Y599" s="1">
        <v>0.98023448674999258</v>
      </c>
      <c r="Z599" s="1">
        <v>0.98047073378735039</v>
      </c>
      <c r="AA599" s="1">
        <v>0.98068301453315432</v>
      </c>
      <c r="AB599" s="1">
        <v>0.98087649903884799</v>
      </c>
      <c r="AC599" s="1">
        <v>0.98105471960111823</v>
      </c>
      <c r="AD599" s="1">
        <v>0.98122011884579829</v>
      </c>
      <c r="AE599" s="1">
        <v>0.98137449390223663</v>
      </c>
      <c r="AF599" s="1">
        <v>0.98152035921804659</v>
      </c>
      <c r="AG599" s="1">
        <v>0.98165973085043434</v>
      </c>
      <c r="AH599" s="1">
        <v>0.98179415304701467</v>
      </c>
      <c r="AI599" s="1">
        <v>0.98192384250071718</v>
      </c>
      <c r="AJ599" s="1">
        <v>0.98204971421579224</v>
      </c>
      <c r="AK599" s="1">
        <v>0.98217109339390829</v>
      </c>
      <c r="AL599" s="1">
        <v>0.9822887199034438</v>
      </c>
      <c r="AM599" s="1">
        <v>0.98240335212945096</v>
      </c>
    </row>
    <row r="600" spans="1:39">
      <c r="A600">
        <f t="shared" si="22"/>
        <v>202209</v>
      </c>
      <c r="B600" t="str">
        <f t="shared" si="23"/>
        <v>M0</v>
      </c>
      <c r="C600" t="str">
        <f t="shared" si="24"/>
        <v>base</v>
      </c>
      <c r="D600" s="1">
        <v>0</v>
      </c>
      <c r="E600" s="1">
        <v>0</v>
      </c>
      <c r="F600" s="1">
        <v>0</v>
      </c>
      <c r="G600" s="1">
        <v>8.7154423707299017E-4</v>
      </c>
      <c r="H600" s="1">
        <v>2.9172837795871619E-3</v>
      </c>
      <c r="I600" s="1">
        <v>6.0782801581708151E-3</v>
      </c>
      <c r="J600" s="1">
        <v>1.014967631529845E-2</v>
      </c>
      <c r="K600" s="1">
        <v>1.491531297972108E-2</v>
      </c>
      <c r="L600" s="1">
        <v>2.0146285484699811E-2</v>
      </c>
      <c r="M600" s="1">
        <v>2.5714669048418501E-2</v>
      </c>
      <c r="N600" s="1">
        <v>3.15484845256193E-2</v>
      </c>
      <c r="O600" s="1">
        <v>3.7623835721415283E-2</v>
      </c>
      <c r="P600" s="1">
        <v>4.394842245963463E-2</v>
      </c>
      <c r="Q600" s="1">
        <v>5.0557832273369713E-2</v>
      </c>
      <c r="R600" s="1">
        <v>5.7465742025904792E-2</v>
      </c>
      <c r="S600" s="1">
        <v>6.4617714645601579E-2</v>
      </c>
      <c r="T600" s="1">
        <v>7.199805527687822E-2</v>
      </c>
      <c r="U600" s="1">
        <v>7.9475441424122356E-2</v>
      </c>
      <c r="V600" s="1">
        <v>8.7054922307181787E-2</v>
      </c>
      <c r="W600" s="1">
        <v>9.4745098333340522E-2</v>
      </c>
      <c r="X600" s="1">
        <v>0.1024597041121381</v>
      </c>
      <c r="Y600" s="1">
        <v>0.1100988708317641</v>
      </c>
      <c r="Z600" s="1">
        <v>0.11761427974504721</v>
      </c>
      <c r="AA600" s="1">
        <v>0.12494903606385779</v>
      </c>
      <c r="AB600" s="1">
        <v>0.13205009055982661</v>
      </c>
      <c r="AC600" s="1">
        <v>0.13888617149400229</v>
      </c>
      <c r="AD600" s="1">
        <v>0.1454428975990249</v>
      </c>
      <c r="AE600" s="1">
        <v>0.15176796918279459</v>
      </c>
      <c r="AF600" s="1">
        <v>0.15790737794084209</v>
      </c>
      <c r="AG600" s="1">
        <v>0.1638983624841498</v>
      </c>
      <c r="AH600" s="1">
        <v>0.16972769734222071</v>
      </c>
      <c r="AI600" s="1">
        <v>0.17541982058426001</v>
      </c>
      <c r="AJ600" s="1">
        <v>0.18093264440392631</v>
      </c>
      <c r="AK600" s="1">
        <v>0.1862917622384396</v>
      </c>
      <c r="AL600" s="1">
        <v>0.19152658193465771</v>
      </c>
      <c r="AM600" s="1">
        <v>0.19668715583266311</v>
      </c>
    </row>
    <row r="601" spans="1:39">
      <c r="A601">
        <f t="shared" si="22"/>
        <v>202209</v>
      </c>
      <c r="B601" t="str">
        <f t="shared" si="23"/>
        <v>M1</v>
      </c>
      <c r="C601" t="str">
        <f t="shared" si="24"/>
        <v>base</v>
      </c>
      <c r="D601" s="1">
        <v>0</v>
      </c>
      <c r="E601" s="1">
        <v>0</v>
      </c>
      <c r="F601" s="1">
        <v>5.2187279699348922E-2</v>
      </c>
      <c r="G601" s="1">
        <v>0.121247669329547</v>
      </c>
      <c r="H601" s="1">
        <v>0.18699150985412241</v>
      </c>
      <c r="I601" s="1">
        <v>0.24238016538782661</v>
      </c>
      <c r="J601" s="1">
        <v>0.28633842844763868</v>
      </c>
      <c r="K601" s="1">
        <v>0.32050762761460511</v>
      </c>
      <c r="L601" s="1">
        <v>0.34669201167154429</v>
      </c>
      <c r="M601" s="1">
        <v>0.36688328946133297</v>
      </c>
      <c r="N601" s="1">
        <v>0.38258301823011048</v>
      </c>
      <c r="O601" s="1">
        <v>0.39502852906404851</v>
      </c>
      <c r="P601" s="1">
        <v>0.40512276949328713</v>
      </c>
      <c r="Q601" s="1">
        <v>0.4135839286023838</v>
      </c>
      <c r="R601" s="1">
        <v>0.42092288574480802</v>
      </c>
      <c r="S601" s="1">
        <v>0.42747938011031811</v>
      </c>
      <c r="T601" s="1">
        <v>0.43352482876886028</v>
      </c>
      <c r="U601" s="1">
        <v>0.43916050814238078</v>
      </c>
      <c r="V601" s="1">
        <v>0.44453093291329682</v>
      </c>
      <c r="W601" s="1">
        <v>0.44973556495738198</v>
      </c>
      <c r="X601" s="1">
        <v>0.4547930134633576</v>
      </c>
      <c r="Y601" s="1">
        <v>0.45968936580451442</v>
      </c>
      <c r="Z601" s="1">
        <v>0.4644306928826325</v>
      </c>
      <c r="AA601" s="1">
        <v>0.46900653382688368</v>
      </c>
      <c r="AB601" s="1">
        <v>0.47340232792645942</v>
      </c>
      <c r="AC601" s="1">
        <v>0.47761085621304328</v>
      </c>
      <c r="AD601" s="1">
        <v>0.4816313380934461</v>
      </c>
      <c r="AE601" s="1">
        <v>0.48549826111027061</v>
      </c>
      <c r="AF601" s="1">
        <v>0.48924334127102881</v>
      </c>
      <c r="AG601" s="1">
        <v>0.49289192725484121</v>
      </c>
      <c r="AH601" s="1">
        <v>0.49643789918963771</v>
      </c>
      <c r="AI601" s="1">
        <v>0.49989752196498022</v>
      </c>
      <c r="AJ601" s="1">
        <v>0.50324617940658645</v>
      </c>
      <c r="AK601" s="1">
        <v>0.5065000824470729</v>
      </c>
      <c r="AL601" s="1">
        <v>0.50967751227828784</v>
      </c>
      <c r="AM601" s="1">
        <v>0.51280914722545323</v>
      </c>
    </row>
    <row r="602" spans="1:39">
      <c r="A602">
        <f t="shared" si="22"/>
        <v>202209</v>
      </c>
      <c r="B602" t="str">
        <f t="shared" si="23"/>
        <v>M2</v>
      </c>
      <c r="C602" t="str">
        <f t="shared" si="24"/>
        <v>base</v>
      </c>
      <c r="D602" s="1">
        <v>0</v>
      </c>
      <c r="E602" s="1">
        <v>0.153677302033839</v>
      </c>
      <c r="F602" s="1">
        <v>0.30708007058957593</v>
      </c>
      <c r="G602" s="1">
        <v>0.43466882720930722</v>
      </c>
      <c r="H602" s="1">
        <v>0.53384309314242784</v>
      </c>
      <c r="I602" s="1">
        <v>0.6084099825756708</v>
      </c>
      <c r="J602" s="1">
        <v>0.66328995281299408</v>
      </c>
      <c r="K602" s="1">
        <v>0.7035359079065151</v>
      </c>
      <c r="L602" s="1">
        <v>0.73281563303938957</v>
      </c>
      <c r="M602" s="1">
        <v>0.75423626883861528</v>
      </c>
      <c r="N602" s="1">
        <v>0.76993640802312513</v>
      </c>
      <c r="O602" s="1">
        <v>0.7815455817832343</v>
      </c>
      <c r="P602" s="1">
        <v>0.7901996162438728</v>
      </c>
      <c r="Q602" s="1">
        <v>0.79676176280904865</v>
      </c>
      <c r="R602" s="1">
        <v>0.8018428195096694</v>
      </c>
      <c r="S602" s="1">
        <v>0.80587741986600947</v>
      </c>
      <c r="T602" s="1">
        <v>0.80919544349717221</v>
      </c>
      <c r="U602" s="1">
        <v>0.81198406677404333</v>
      </c>
      <c r="V602" s="1">
        <v>0.81441053275469866</v>
      </c>
      <c r="W602" s="1">
        <v>0.81658710548929481</v>
      </c>
      <c r="X602" s="1">
        <v>0.81857945127214926</v>
      </c>
      <c r="Y602" s="1">
        <v>0.82042204016495479</v>
      </c>
      <c r="Z602" s="1">
        <v>0.82214647270022312</v>
      </c>
      <c r="AA602" s="1">
        <v>0.82376937741699297</v>
      </c>
      <c r="AB602" s="1">
        <v>0.82530063810731802</v>
      </c>
      <c r="AC602" s="1">
        <v>0.82674766895002938</v>
      </c>
      <c r="AD602" s="1">
        <v>0.82811683916658674</v>
      </c>
      <c r="AE602" s="1">
        <v>0.82942421691959589</v>
      </c>
      <c r="AF602" s="1">
        <v>0.83068350335840768</v>
      </c>
      <c r="AG602" s="1">
        <v>0.83190540571452121</v>
      </c>
      <c r="AH602" s="1">
        <v>0.83308948150689466</v>
      </c>
      <c r="AI602" s="1">
        <v>0.83424232557522737</v>
      </c>
      <c r="AJ602" s="1">
        <v>0.83535653778314034</v>
      </c>
      <c r="AK602" s="1">
        <v>0.83643806558514899</v>
      </c>
      <c r="AL602" s="1">
        <v>0.8374933398127502</v>
      </c>
      <c r="AM602" s="1">
        <v>0.83853279719274554</v>
      </c>
    </row>
    <row r="603" spans="1:39">
      <c r="A603">
        <f t="shared" si="22"/>
        <v>202209</v>
      </c>
      <c r="B603" t="str">
        <f t="shared" si="23"/>
        <v>M3</v>
      </c>
      <c r="C603" t="str">
        <f t="shared" si="24"/>
        <v>base</v>
      </c>
      <c r="D603" s="1">
        <v>0.39072941044088227</v>
      </c>
      <c r="E603" s="1">
        <v>0.61110767812396349</v>
      </c>
      <c r="F603" s="1">
        <v>0.74238587785473042</v>
      </c>
      <c r="G603" s="1">
        <v>0.82342907444404212</v>
      </c>
      <c r="H603" s="1">
        <v>0.87479572511378123</v>
      </c>
      <c r="I603" s="1">
        <v>0.90817042773831114</v>
      </c>
      <c r="J603" s="1">
        <v>0.93027148393919434</v>
      </c>
      <c r="K603" s="1">
        <v>0.94526742650818685</v>
      </c>
      <c r="L603" s="1">
        <v>0.95555379085647507</v>
      </c>
      <c r="M603" s="1">
        <v>0.96273141118756889</v>
      </c>
      <c r="N603" s="1">
        <v>0.96778031780050411</v>
      </c>
      <c r="O603" s="1">
        <v>0.97136787254038803</v>
      </c>
      <c r="P603" s="1">
        <v>0.97392891896377376</v>
      </c>
      <c r="Q603" s="1">
        <v>0.97577405921260552</v>
      </c>
      <c r="R603" s="1">
        <v>0.97711600418597122</v>
      </c>
      <c r="S603" s="1">
        <v>0.97810488640951665</v>
      </c>
      <c r="T603" s="1">
        <v>0.97885117140842426</v>
      </c>
      <c r="U603" s="1">
        <v>0.97942237261292742</v>
      </c>
      <c r="V603" s="1">
        <v>0.97987269941041</v>
      </c>
      <c r="W603" s="1">
        <v>0.9802381292272796</v>
      </c>
      <c r="X603" s="1">
        <v>0.98054355188256515</v>
      </c>
      <c r="Y603" s="1">
        <v>0.98080435455945747</v>
      </c>
      <c r="Z603" s="1">
        <v>0.98103273788681022</v>
      </c>
      <c r="AA603" s="1">
        <v>0.98123646360737238</v>
      </c>
      <c r="AB603" s="1">
        <v>0.98142096279199842</v>
      </c>
      <c r="AC603" s="1">
        <v>0.98158994085704254</v>
      </c>
      <c r="AD603" s="1">
        <v>0.9817460447411176</v>
      </c>
      <c r="AE603" s="1">
        <v>0.98189235742374092</v>
      </c>
      <c r="AF603" s="1">
        <v>0.98203127989674122</v>
      </c>
      <c r="AG603" s="1">
        <v>0.98216463283368938</v>
      </c>
      <c r="AH603" s="1">
        <v>0.982292840340942</v>
      </c>
      <c r="AI603" s="1">
        <v>0.98241695948992791</v>
      </c>
      <c r="AJ603" s="1">
        <v>0.98253643062765927</v>
      </c>
      <c r="AK603" s="1">
        <v>0.98265205518664955</v>
      </c>
      <c r="AL603" s="1">
        <v>0.98276462565350242</v>
      </c>
      <c r="AM603" s="1">
        <v>0.98287532883247442</v>
      </c>
    </row>
    <row r="604" spans="1:39">
      <c r="A604">
        <f t="shared" si="22"/>
        <v>202210</v>
      </c>
      <c r="B604" t="str">
        <f t="shared" si="23"/>
        <v>M0</v>
      </c>
      <c r="C604" t="str">
        <f t="shared" si="24"/>
        <v>base</v>
      </c>
      <c r="D604" s="1">
        <v>0</v>
      </c>
      <c r="E604" s="1">
        <v>0</v>
      </c>
      <c r="F604" s="1">
        <v>0</v>
      </c>
      <c r="G604" s="1">
        <v>9.1298813256389453E-4</v>
      </c>
      <c r="H604" s="1">
        <v>3.0172043801632228E-3</v>
      </c>
      <c r="I604" s="1">
        <v>6.2255404411110764E-3</v>
      </c>
      <c r="J604" s="1">
        <v>1.0327675083722289E-2</v>
      </c>
      <c r="K604" s="1">
        <v>1.507081694075813E-2</v>
      </c>
      <c r="L604" s="1">
        <v>2.0288952094682251E-2</v>
      </c>
      <c r="M604" s="1">
        <v>2.5878769120159739E-2</v>
      </c>
      <c r="N604" s="1">
        <v>3.1789417991797839E-2</v>
      </c>
      <c r="O604" s="1">
        <v>3.8008791567669412E-2</v>
      </c>
      <c r="P604" s="1">
        <v>4.4556927622113128E-2</v>
      </c>
      <c r="Q604" s="1">
        <v>5.1436048175028781E-2</v>
      </c>
      <c r="R604" s="1">
        <v>5.8582706899582067E-2</v>
      </c>
      <c r="S604" s="1">
        <v>6.5974540144771526E-2</v>
      </c>
      <c r="T604" s="1">
        <v>7.347511793947345E-2</v>
      </c>
      <c r="U604" s="1">
        <v>8.108619319956506E-2</v>
      </c>
      <c r="V604" s="1">
        <v>8.8814201007641161E-2</v>
      </c>
      <c r="W604" s="1">
        <v>9.6570632839878837E-2</v>
      </c>
      <c r="X604" s="1">
        <v>0.1042538594923422</v>
      </c>
      <c r="Y604" s="1">
        <v>0.1118144071769788</v>
      </c>
      <c r="Z604" s="1">
        <v>0.1191944373959148</v>
      </c>
      <c r="AA604" s="1">
        <v>0.12634013460147461</v>
      </c>
      <c r="AB604" s="1">
        <v>0.1332197429527382</v>
      </c>
      <c r="AC604" s="1">
        <v>0.1398185983834111</v>
      </c>
      <c r="AD604" s="1">
        <v>0.14618458359453301</v>
      </c>
      <c r="AE604" s="1">
        <v>0.15236390252690779</v>
      </c>
      <c r="AF604" s="1">
        <v>0.15839397348444381</v>
      </c>
      <c r="AG604" s="1">
        <v>0.1642614388708421</v>
      </c>
      <c r="AH604" s="1">
        <v>0.169990863451915</v>
      </c>
      <c r="AI604" s="1">
        <v>0.17553986076048531</v>
      </c>
      <c r="AJ604" s="1">
        <v>0.18093417641924761</v>
      </c>
      <c r="AK604" s="1">
        <v>0.18620340133606519</v>
      </c>
      <c r="AL604" s="1">
        <v>0.1913979097626326</v>
      </c>
      <c r="AM604" s="1">
        <v>0.19655472363060761</v>
      </c>
    </row>
    <row r="605" spans="1:39">
      <c r="A605">
        <f t="shared" si="22"/>
        <v>202210</v>
      </c>
      <c r="B605" t="str">
        <f t="shared" si="23"/>
        <v>M1</v>
      </c>
      <c r="C605" t="str">
        <f t="shared" si="24"/>
        <v>base</v>
      </c>
      <c r="D605" s="1">
        <v>0</v>
      </c>
      <c r="E605" s="1">
        <v>0</v>
      </c>
      <c r="F605" s="1">
        <v>5.2806978244261962E-2</v>
      </c>
      <c r="G605" s="1">
        <v>0.12235352106854459</v>
      </c>
      <c r="H605" s="1">
        <v>0.18848818237223799</v>
      </c>
      <c r="I605" s="1">
        <v>0.24398944148149651</v>
      </c>
      <c r="J605" s="1">
        <v>0.28829324959106722</v>
      </c>
      <c r="K605" s="1">
        <v>0.3225941136118346</v>
      </c>
      <c r="L605" s="1">
        <v>0.34903384529449649</v>
      </c>
      <c r="M605" s="1">
        <v>0.36940756012309461</v>
      </c>
      <c r="N605" s="1">
        <v>0.38529754415480971</v>
      </c>
      <c r="O605" s="1">
        <v>0.39789179686908133</v>
      </c>
      <c r="P605" s="1">
        <v>0.4081525179378091</v>
      </c>
      <c r="Q605" s="1">
        <v>0.41677597982568471</v>
      </c>
      <c r="R605" s="1">
        <v>0.42424460814546772</v>
      </c>
      <c r="S605" s="1">
        <v>0.43094010242466091</v>
      </c>
      <c r="T605" s="1">
        <v>0.43703549529511337</v>
      </c>
      <c r="U605" s="1">
        <v>0.44273226315735859</v>
      </c>
      <c r="V605" s="1">
        <v>0.44816803839745678</v>
      </c>
      <c r="W605" s="1">
        <v>0.45339022423264208</v>
      </c>
      <c r="X605" s="1">
        <v>0.45840385384594629</v>
      </c>
      <c r="Y605" s="1">
        <v>0.46322943752595719</v>
      </c>
      <c r="Z605" s="1">
        <v>0.46786631627046749</v>
      </c>
      <c r="AA605" s="1">
        <v>0.47230710591786218</v>
      </c>
      <c r="AB605" s="1">
        <v>0.47654938242821282</v>
      </c>
      <c r="AC605" s="1">
        <v>0.48059561655933197</v>
      </c>
      <c r="AD605" s="1">
        <v>0.48448263978828132</v>
      </c>
      <c r="AE605" s="1">
        <v>0.48824379608728108</v>
      </c>
      <c r="AF605" s="1">
        <v>0.49190561614256523</v>
      </c>
      <c r="AG605" s="1">
        <v>0.49546274787729672</v>
      </c>
      <c r="AH605" s="1">
        <v>0.49893207949344121</v>
      </c>
      <c r="AI605" s="1">
        <v>0.50228932042256935</v>
      </c>
      <c r="AJ605" s="1">
        <v>0.50555099534974191</v>
      </c>
      <c r="AK605" s="1">
        <v>0.50873560349279312</v>
      </c>
      <c r="AL605" s="1">
        <v>0.51187401443712544</v>
      </c>
      <c r="AM605" s="1">
        <v>0.51498888121656561</v>
      </c>
    </row>
    <row r="606" spans="1:39">
      <c r="A606">
        <f t="shared" si="22"/>
        <v>202210</v>
      </c>
      <c r="B606" t="str">
        <f t="shared" si="23"/>
        <v>M2</v>
      </c>
      <c r="C606" t="str">
        <f t="shared" si="24"/>
        <v>base</v>
      </c>
      <c r="D606" s="1">
        <v>0</v>
      </c>
      <c r="E606" s="1">
        <v>0.15425464683122089</v>
      </c>
      <c r="F606" s="1">
        <v>0.3085633681768703</v>
      </c>
      <c r="G606" s="1">
        <v>0.43635230305654182</v>
      </c>
      <c r="H606" s="1">
        <v>0.53554636975315018</v>
      </c>
      <c r="I606" s="1">
        <v>0.60986861211820609</v>
      </c>
      <c r="J606" s="1">
        <v>0.66491551177366404</v>
      </c>
      <c r="K606" s="1">
        <v>0.70514904242259668</v>
      </c>
      <c r="L606" s="1">
        <v>0.73460371088476994</v>
      </c>
      <c r="M606" s="1">
        <v>0.75612884185393436</v>
      </c>
      <c r="N606" s="1">
        <v>0.77194044082174318</v>
      </c>
      <c r="O606" s="1">
        <v>0.78359890249840769</v>
      </c>
      <c r="P606" s="1">
        <v>0.79229899657754788</v>
      </c>
      <c r="Q606" s="1">
        <v>0.79889164652576805</v>
      </c>
      <c r="R606" s="1">
        <v>0.8039901498589066</v>
      </c>
      <c r="S606" s="1">
        <v>0.80805929474439075</v>
      </c>
      <c r="T606" s="1">
        <v>0.8113733074062951</v>
      </c>
      <c r="U606" s="1">
        <v>0.81416749093053653</v>
      </c>
      <c r="V606" s="1">
        <v>0.81659947357482632</v>
      </c>
      <c r="W606" s="1">
        <v>0.81876914208395923</v>
      </c>
      <c r="X606" s="1">
        <v>0.82073351134022121</v>
      </c>
      <c r="Y606" s="1">
        <v>0.82254126144161621</v>
      </c>
      <c r="Z606" s="1">
        <v>0.82422064778391768</v>
      </c>
      <c r="AA606" s="1">
        <v>0.82579007945963034</v>
      </c>
      <c r="AB606" s="1">
        <v>0.82726265418959799</v>
      </c>
      <c r="AC606" s="1">
        <v>0.82864857915989998</v>
      </c>
      <c r="AD606" s="1">
        <v>0.82996656976894623</v>
      </c>
      <c r="AE606" s="1">
        <v>0.83123213905233151</v>
      </c>
      <c r="AF606" s="1">
        <v>0.83245730166073817</v>
      </c>
      <c r="AG606" s="1">
        <v>0.83364254060368792</v>
      </c>
      <c r="AH606" s="1">
        <v>0.83479513019853235</v>
      </c>
      <c r="AI606" s="1">
        <v>0.83590813715453405</v>
      </c>
      <c r="AJ606" s="1">
        <v>0.83698782379254388</v>
      </c>
      <c r="AK606" s="1">
        <v>0.83804081602453329</v>
      </c>
      <c r="AL606" s="1">
        <v>0.83907767222017215</v>
      </c>
      <c r="AM606" s="1">
        <v>0.84010611252068457</v>
      </c>
    </row>
    <row r="607" spans="1:39">
      <c r="A607">
        <f t="shared" si="22"/>
        <v>202210</v>
      </c>
      <c r="B607" t="str">
        <f t="shared" si="23"/>
        <v>M3</v>
      </c>
      <c r="C607" t="str">
        <f t="shared" si="24"/>
        <v>base</v>
      </c>
      <c r="D607" s="1">
        <v>0.39213956492641122</v>
      </c>
      <c r="E607" s="1">
        <v>0.61275735312043444</v>
      </c>
      <c r="F607" s="1">
        <v>0.74398277486290976</v>
      </c>
      <c r="G607" s="1">
        <v>0.82463311538298467</v>
      </c>
      <c r="H607" s="1">
        <v>0.87567444781322368</v>
      </c>
      <c r="I607" s="1">
        <v>0.9087480449323414</v>
      </c>
      <c r="J607" s="1">
        <v>0.93080052267585489</v>
      </c>
      <c r="K607" s="1">
        <v>0.94571908598110943</v>
      </c>
      <c r="L607" s="1">
        <v>0.95601281754344802</v>
      </c>
      <c r="M607" s="1">
        <v>0.96318585747638197</v>
      </c>
      <c r="N607" s="1">
        <v>0.96823926813966532</v>
      </c>
      <c r="O607" s="1">
        <v>0.97181552822138106</v>
      </c>
      <c r="P607" s="1">
        <v>0.9743668028130964</v>
      </c>
      <c r="Q607" s="1">
        <v>0.97619999843284844</v>
      </c>
      <c r="R607" s="1">
        <v>0.97753066198998784</v>
      </c>
      <c r="S607" s="1">
        <v>0.97851625157716482</v>
      </c>
      <c r="T607" s="1">
        <v>0.97925382895946633</v>
      </c>
      <c r="U607" s="1">
        <v>0.9798200574566519</v>
      </c>
      <c r="V607" s="1">
        <v>0.98026569349196113</v>
      </c>
      <c r="W607" s="1">
        <v>0.98062662217834806</v>
      </c>
      <c r="X607" s="1">
        <v>0.98092542659434923</v>
      </c>
      <c r="Y607" s="1">
        <v>0.9811797209067632</v>
      </c>
      <c r="Z607" s="1">
        <v>0.98140093912759829</v>
      </c>
      <c r="AA607" s="1">
        <v>0.98159719647534449</v>
      </c>
      <c r="AB607" s="1">
        <v>0.98177398440645347</v>
      </c>
      <c r="AC607" s="1">
        <v>0.98193515411550769</v>
      </c>
      <c r="AD607" s="1">
        <v>0.98208461687342674</v>
      </c>
      <c r="AE607" s="1">
        <v>0.98222533984773397</v>
      </c>
      <c r="AF607" s="1">
        <v>0.98235955191733149</v>
      </c>
      <c r="AG607" s="1">
        <v>0.98248796709764075</v>
      </c>
      <c r="AH607" s="1">
        <v>0.98261185433231257</v>
      </c>
      <c r="AI607" s="1">
        <v>0.98273080108942146</v>
      </c>
      <c r="AJ607" s="1">
        <v>0.9828457065716607</v>
      </c>
      <c r="AK607" s="1">
        <v>0.98295742347383208</v>
      </c>
      <c r="AL607" s="1">
        <v>0.98306717529181253</v>
      </c>
      <c r="AM607" s="1">
        <v>0.98317584869398844</v>
      </c>
    </row>
    <row r="608" spans="1:39">
      <c r="A608">
        <f t="shared" si="22"/>
        <v>202211</v>
      </c>
      <c r="B608" t="str">
        <f t="shared" si="23"/>
        <v>M0</v>
      </c>
      <c r="C608" t="str">
        <f t="shared" si="24"/>
        <v>base</v>
      </c>
      <c r="D608" s="1">
        <v>0</v>
      </c>
      <c r="E608" s="1">
        <v>0</v>
      </c>
      <c r="F608" s="1">
        <v>0</v>
      </c>
      <c r="G608" s="1">
        <v>9.1777647138315205E-4</v>
      </c>
      <c r="H608" s="1">
        <v>3.0237692352584329E-3</v>
      </c>
      <c r="I608" s="1">
        <v>6.2196337377251974E-3</v>
      </c>
      <c r="J608" s="1">
        <v>1.026788643133922E-2</v>
      </c>
      <c r="K608" s="1">
        <v>1.4971155226279001E-2</v>
      </c>
      <c r="L608" s="1">
        <v>2.019182982495514E-2</v>
      </c>
      <c r="M608" s="1">
        <v>2.5844983316847571E-2</v>
      </c>
      <c r="N608" s="1">
        <v>3.1891942032304062E-2</v>
      </c>
      <c r="O608" s="1">
        <v>3.8330949512875329E-2</v>
      </c>
      <c r="P608" s="1">
        <v>4.5147849524727807E-2</v>
      </c>
      <c r="Q608" s="1">
        <v>5.2266278723497719E-2</v>
      </c>
      <c r="R608" s="1">
        <v>5.9654148772232372E-2</v>
      </c>
      <c r="S608" s="1">
        <v>6.7167871159473674E-2</v>
      </c>
      <c r="T608" s="1">
        <v>7.4804305849891617E-2</v>
      </c>
      <c r="U608" s="1">
        <v>8.2566651325683318E-2</v>
      </c>
      <c r="V608" s="1">
        <v>9.0363308007130883E-2</v>
      </c>
      <c r="W608" s="1">
        <v>9.809031030780177E-2</v>
      </c>
      <c r="X608" s="1">
        <v>0.10569660082441699</v>
      </c>
      <c r="Y608" s="1">
        <v>0.1131230965647944</v>
      </c>
      <c r="Z608" s="1">
        <v>0.1203149907356121</v>
      </c>
      <c r="AA608" s="1">
        <v>0.12723989471760311</v>
      </c>
      <c r="AB608" s="1">
        <v>0.1338827635238623</v>
      </c>
      <c r="AC608" s="1">
        <v>0.14029161466535639</v>
      </c>
      <c r="AD608" s="1">
        <v>0.14651283640438001</v>
      </c>
      <c r="AE608" s="1">
        <v>0.15258400799367461</v>
      </c>
      <c r="AF608" s="1">
        <v>0.15849161260485781</v>
      </c>
      <c r="AG608" s="1">
        <v>0.16426033372904619</v>
      </c>
      <c r="AH608" s="1">
        <v>0.16984746018615871</v>
      </c>
      <c r="AI608" s="1">
        <v>0.17527889107521391</v>
      </c>
      <c r="AJ608" s="1">
        <v>0.1805844058998306</v>
      </c>
      <c r="AK608" s="1">
        <v>0.1858147153566948</v>
      </c>
      <c r="AL608" s="1">
        <v>0.19100708948832831</v>
      </c>
      <c r="AM608" s="1">
        <v>0.1962302168838071</v>
      </c>
    </row>
    <row r="609" spans="1:39">
      <c r="A609">
        <f t="shared" si="22"/>
        <v>202211</v>
      </c>
      <c r="B609" t="str">
        <f t="shared" si="23"/>
        <v>M1</v>
      </c>
      <c r="C609" t="str">
        <f t="shared" si="24"/>
        <v>base</v>
      </c>
      <c r="D609" s="1">
        <v>0</v>
      </c>
      <c r="E609" s="1">
        <v>0</v>
      </c>
      <c r="F609" s="1">
        <v>5.2803318036874568E-2</v>
      </c>
      <c r="G609" s="1">
        <v>0.1223396828564</v>
      </c>
      <c r="H609" s="1">
        <v>0.1882004842810181</v>
      </c>
      <c r="I609" s="1">
        <v>0.2438111269504086</v>
      </c>
      <c r="J609" s="1">
        <v>0.2880487886711679</v>
      </c>
      <c r="K609" s="1">
        <v>0.32252971955202192</v>
      </c>
      <c r="L609" s="1">
        <v>0.34910000896831628</v>
      </c>
      <c r="M609" s="1">
        <v>0.36964559089906862</v>
      </c>
      <c r="N609" s="1">
        <v>0.38566428570184341</v>
      </c>
      <c r="O609" s="1">
        <v>0.39841482187328109</v>
      </c>
      <c r="P609" s="1">
        <v>0.40883029113373798</v>
      </c>
      <c r="Q609" s="1">
        <v>0.41758139503528191</v>
      </c>
      <c r="R609" s="1">
        <v>0.42519847936992178</v>
      </c>
      <c r="S609" s="1">
        <v>0.431951974898164</v>
      </c>
      <c r="T609" s="1">
        <v>0.43812172889800749</v>
      </c>
      <c r="U609" s="1">
        <v>0.44389813093777691</v>
      </c>
      <c r="V609" s="1">
        <v>0.44936835485404691</v>
      </c>
      <c r="W609" s="1">
        <v>0.45456356140389947</v>
      </c>
      <c r="X609" s="1">
        <v>0.45952428269707668</v>
      </c>
      <c r="Y609" s="1">
        <v>0.46426341195490212</v>
      </c>
      <c r="Z609" s="1">
        <v>0.46878347178105922</v>
      </c>
      <c r="AA609" s="1">
        <v>0.47308867074206712</v>
      </c>
      <c r="AB609" s="1">
        <v>0.47718599466546169</v>
      </c>
      <c r="AC609" s="1">
        <v>0.48111566423420932</v>
      </c>
      <c r="AD609" s="1">
        <v>0.48491340734608063</v>
      </c>
      <c r="AE609" s="1">
        <v>0.48860749466356229</v>
      </c>
      <c r="AF609" s="1">
        <v>0.4921936186590915</v>
      </c>
      <c r="AG609" s="1">
        <v>0.49568959626135572</v>
      </c>
      <c r="AH609" s="1">
        <v>0.49907149629203712</v>
      </c>
      <c r="AI609" s="1">
        <v>0.50235634143779162</v>
      </c>
      <c r="AJ609" s="1">
        <v>0.5055630036325599</v>
      </c>
      <c r="AK609" s="1">
        <v>0.50872273503765786</v>
      </c>
      <c r="AL609" s="1">
        <v>0.51185845602730673</v>
      </c>
      <c r="AM609" s="1">
        <v>0.51501194145369034</v>
      </c>
    </row>
    <row r="610" spans="1:39">
      <c r="A610">
        <f t="shared" si="22"/>
        <v>202211</v>
      </c>
      <c r="B610" t="str">
        <f t="shared" si="23"/>
        <v>M2</v>
      </c>
      <c r="C610" t="str">
        <f t="shared" si="24"/>
        <v>base</v>
      </c>
      <c r="D610" s="1">
        <v>0</v>
      </c>
      <c r="E610" s="1">
        <v>0.15446350293324729</v>
      </c>
      <c r="F610" s="1">
        <v>0.30859551351998837</v>
      </c>
      <c r="G610" s="1">
        <v>0.43621610407893119</v>
      </c>
      <c r="H610" s="1">
        <v>0.53498667324997007</v>
      </c>
      <c r="I610" s="1">
        <v>0.60949271063963473</v>
      </c>
      <c r="J610" s="1">
        <v>0.66451191598904424</v>
      </c>
      <c r="K610" s="1">
        <v>0.70499602000173156</v>
      </c>
      <c r="L610" s="1">
        <v>0.73460882198884447</v>
      </c>
      <c r="M610" s="1">
        <v>0.75630215005206514</v>
      </c>
      <c r="N610" s="1">
        <v>0.7721909935097605</v>
      </c>
      <c r="O610" s="1">
        <v>0.7839164705700129</v>
      </c>
      <c r="P610" s="1">
        <v>0.79265814637536147</v>
      </c>
      <c r="Q610" s="1">
        <v>0.79927670913232562</v>
      </c>
      <c r="R610" s="1">
        <v>0.80442535148293992</v>
      </c>
      <c r="S610" s="1">
        <v>0.80850010350033197</v>
      </c>
      <c r="T610" s="1">
        <v>0.81183215117372298</v>
      </c>
      <c r="U610" s="1">
        <v>0.81464316366951195</v>
      </c>
      <c r="V610" s="1">
        <v>0.81708123487274054</v>
      </c>
      <c r="W610" s="1">
        <v>0.81923507680939589</v>
      </c>
      <c r="X610" s="1">
        <v>0.82117746636078481</v>
      </c>
      <c r="Y610" s="1">
        <v>0.8229530191488631</v>
      </c>
      <c r="Z610" s="1">
        <v>0.82459212123508452</v>
      </c>
      <c r="AA610" s="1">
        <v>0.82611586604141185</v>
      </c>
      <c r="AB610" s="1">
        <v>0.82753987580839128</v>
      </c>
      <c r="AC610" s="1">
        <v>0.82888672714317346</v>
      </c>
      <c r="AD610" s="1">
        <v>0.83017460521364661</v>
      </c>
      <c r="AE610" s="1">
        <v>0.83141746180782072</v>
      </c>
      <c r="AF610" s="1">
        <v>0.83261706492828425</v>
      </c>
      <c r="AG610" s="1">
        <v>0.83378170681937314</v>
      </c>
      <c r="AH610" s="1">
        <v>0.83490502518487764</v>
      </c>
      <c r="AI610" s="1">
        <v>0.83599378518413103</v>
      </c>
      <c r="AJ610" s="1">
        <v>0.83705495382597339</v>
      </c>
      <c r="AK610" s="1">
        <v>0.8380993713386039</v>
      </c>
      <c r="AL610" s="1">
        <v>0.83913494860676963</v>
      </c>
      <c r="AM610" s="1">
        <v>0.84017572440606958</v>
      </c>
    </row>
    <row r="611" spans="1:39">
      <c r="A611">
        <f t="shared" si="22"/>
        <v>202211</v>
      </c>
      <c r="B611" t="str">
        <f t="shared" si="23"/>
        <v>M3</v>
      </c>
      <c r="C611" t="str">
        <f t="shared" si="24"/>
        <v>base</v>
      </c>
      <c r="D611" s="1">
        <v>0.39230734374700221</v>
      </c>
      <c r="E611" s="1">
        <v>0.61315749998486258</v>
      </c>
      <c r="F611" s="1">
        <v>0.74410076933668412</v>
      </c>
      <c r="G611" s="1">
        <v>0.82453771299026524</v>
      </c>
      <c r="H611" s="1">
        <v>0.87535831281169141</v>
      </c>
      <c r="I611" s="1">
        <v>0.90854417731065562</v>
      </c>
      <c r="J611" s="1">
        <v>0.93062105205287526</v>
      </c>
      <c r="K611" s="1">
        <v>0.94564999473952682</v>
      </c>
      <c r="L611" s="1">
        <v>0.95600925968271666</v>
      </c>
      <c r="M611" s="1">
        <v>0.96324012344360854</v>
      </c>
      <c r="N611" s="1">
        <v>0.96831393046242531</v>
      </c>
      <c r="O611" s="1">
        <v>0.97190194661818341</v>
      </c>
      <c r="P611" s="1">
        <v>0.97445448038858362</v>
      </c>
      <c r="Q611" s="1">
        <v>0.97628518314454515</v>
      </c>
      <c r="R611" s="1">
        <v>0.97762120005824549</v>
      </c>
      <c r="S611" s="1">
        <v>0.97860308542584462</v>
      </c>
      <c r="T611" s="1">
        <v>0.97934036716062545</v>
      </c>
      <c r="U611" s="1">
        <v>0.97990536604491074</v>
      </c>
      <c r="V611" s="1">
        <v>0.98034991139644656</v>
      </c>
      <c r="W611" s="1">
        <v>0.9807069831900872</v>
      </c>
      <c r="X611" s="1">
        <v>0.98100201489649974</v>
      </c>
      <c r="Y611" s="1">
        <v>0.98125172884610778</v>
      </c>
      <c r="Z611" s="1">
        <v>0.98146809714132133</v>
      </c>
      <c r="AA611" s="1">
        <v>0.9816591781272197</v>
      </c>
      <c r="AB611" s="1">
        <v>0.98183055607633374</v>
      </c>
      <c r="AC611" s="1">
        <v>0.98198735940805115</v>
      </c>
      <c r="AD611" s="1">
        <v>0.9821333930307129</v>
      </c>
      <c r="AE611" s="1">
        <v>0.9822714915372317</v>
      </c>
      <c r="AF611" s="1">
        <v>0.9824027815551365</v>
      </c>
      <c r="AG611" s="1">
        <v>0.98252884861687217</v>
      </c>
      <c r="AH611" s="1">
        <v>0.98264947392660806</v>
      </c>
      <c r="AI611" s="1">
        <v>0.98276570909279737</v>
      </c>
      <c r="AJ611" s="1">
        <v>0.98287850669077903</v>
      </c>
      <c r="AK611" s="1">
        <v>0.98298916527779712</v>
      </c>
      <c r="AL611" s="1">
        <v>0.98309862147216187</v>
      </c>
      <c r="AM611" s="1">
        <v>0.98320843049575923</v>
      </c>
    </row>
    <row r="612" spans="1:39">
      <c r="A612">
        <f t="shared" si="22"/>
        <v>202212</v>
      </c>
      <c r="B612" t="str">
        <f t="shared" si="23"/>
        <v>M0</v>
      </c>
      <c r="C612" t="str">
        <f t="shared" si="24"/>
        <v>base</v>
      </c>
      <c r="D612" s="1">
        <v>0</v>
      </c>
      <c r="E612" s="1">
        <v>0</v>
      </c>
      <c r="F612" s="1">
        <v>0</v>
      </c>
      <c r="G612" s="1">
        <v>9.1963602763276179E-4</v>
      </c>
      <c r="H612" s="1">
        <v>3.00606656130426E-3</v>
      </c>
      <c r="I612" s="1">
        <v>6.1446733035014313E-3</v>
      </c>
      <c r="J612" s="1">
        <v>1.014480455758387E-2</v>
      </c>
      <c r="K612" s="1">
        <v>1.484510998777774E-2</v>
      </c>
      <c r="L612" s="1">
        <v>2.0124479615801081E-2</v>
      </c>
      <c r="M612" s="1">
        <v>2.5912423862155521E-2</v>
      </c>
      <c r="N612" s="1">
        <v>3.2179035874173367E-2</v>
      </c>
      <c r="O612" s="1">
        <v>3.8888259957170587E-2</v>
      </c>
      <c r="P612" s="1">
        <v>4.5946189952577772E-2</v>
      </c>
      <c r="Q612" s="1">
        <v>5.3307257812322782E-2</v>
      </c>
      <c r="R612" s="1">
        <v>6.081820008285873E-2</v>
      </c>
      <c r="S612" s="1">
        <v>6.8468952597145083E-2</v>
      </c>
      <c r="T612" s="1">
        <v>7.6258103178167905E-2</v>
      </c>
      <c r="U612" s="1">
        <v>8.408990135755709E-2</v>
      </c>
      <c r="V612" s="1">
        <v>9.1857338665323224E-2</v>
      </c>
      <c r="W612" s="1">
        <v>9.9507236589500073E-2</v>
      </c>
      <c r="X612" s="1">
        <v>0.1069788986447722</v>
      </c>
      <c r="Y612" s="1">
        <v>0.11421625449992739</v>
      </c>
      <c r="Z612" s="1">
        <v>0.1211861011418674</v>
      </c>
      <c r="AA612" s="1">
        <v>0.1278728902931705</v>
      </c>
      <c r="AB612" s="1">
        <v>0.13432469363585339</v>
      </c>
      <c r="AC612" s="1">
        <v>0.14058802941083451</v>
      </c>
      <c r="AD612" s="1">
        <v>0.1467005988531131</v>
      </c>
      <c r="AE612" s="1">
        <v>0.15264869565905589</v>
      </c>
      <c r="AF612" s="1">
        <v>0.15845710211854441</v>
      </c>
      <c r="AG612" s="1">
        <v>0.1640827647069773</v>
      </c>
      <c r="AH612" s="1">
        <v>0.16955172771709781</v>
      </c>
      <c r="AI612" s="1">
        <v>0.17489395502255481</v>
      </c>
      <c r="AJ612" s="1">
        <v>0.18016049325103031</v>
      </c>
      <c r="AK612" s="1">
        <v>0.18538886054480569</v>
      </c>
      <c r="AL612" s="1">
        <v>0.19064821435203591</v>
      </c>
      <c r="AM612" s="1">
        <v>0.19596982232848181</v>
      </c>
    </row>
    <row r="613" spans="1:39">
      <c r="A613">
        <f t="shared" si="22"/>
        <v>202212</v>
      </c>
      <c r="B613" t="str">
        <f t="shared" si="23"/>
        <v>M1</v>
      </c>
      <c r="C613" t="str">
        <f t="shared" si="24"/>
        <v>base</v>
      </c>
      <c r="D613" s="1">
        <v>0</v>
      </c>
      <c r="E613" s="1">
        <v>0</v>
      </c>
      <c r="F613" s="1">
        <v>5.2772629981138228E-2</v>
      </c>
      <c r="G613" s="1">
        <v>0.12190840252946861</v>
      </c>
      <c r="H613" s="1">
        <v>0.18778786998366909</v>
      </c>
      <c r="I613" s="1">
        <v>0.2432315975311708</v>
      </c>
      <c r="J613" s="1">
        <v>0.28766250733156951</v>
      </c>
      <c r="K613" s="1">
        <v>0.32228431373522082</v>
      </c>
      <c r="L613" s="1">
        <v>0.34905645219742037</v>
      </c>
      <c r="M613" s="1">
        <v>0.36973786469436432</v>
      </c>
      <c r="N613" s="1">
        <v>0.38591730685192283</v>
      </c>
      <c r="O613" s="1">
        <v>0.39881795349644028</v>
      </c>
      <c r="P613" s="1">
        <v>0.4093546195161038</v>
      </c>
      <c r="Q613" s="1">
        <v>0.41825682734438929</v>
      </c>
      <c r="R613" s="1">
        <v>0.42592762778820659</v>
      </c>
      <c r="S613" s="1">
        <v>0.43275509789691602</v>
      </c>
      <c r="T613" s="1">
        <v>0.43900294082397889</v>
      </c>
      <c r="U613" s="1">
        <v>0.444814084382465</v>
      </c>
      <c r="V613" s="1">
        <v>0.45025648750788189</v>
      </c>
      <c r="W613" s="1">
        <v>0.45539893655377373</v>
      </c>
      <c r="X613" s="1">
        <v>0.46027351173890763</v>
      </c>
      <c r="Y613" s="1">
        <v>0.46489679682556101</v>
      </c>
      <c r="Z613" s="1">
        <v>0.4692824168744108</v>
      </c>
      <c r="AA613" s="1">
        <v>0.47344376307755459</v>
      </c>
      <c r="AB613" s="1">
        <v>0.47742579225311987</v>
      </c>
      <c r="AC613" s="1">
        <v>0.4812675488027649</v>
      </c>
      <c r="AD613" s="1">
        <v>0.48499971991750601</v>
      </c>
      <c r="AE613" s="1">
        <v>0.48861949422030831</v>
      </c>
      <c r="AF613" s="1">
        <v>0.49214597302009799</v>
      </c>
      <c r="AG613" s="1">
        <v>0.49555578778230208</v>
      </c>
      <c r="AH613" s="1">
        <v>0.49886663408411458</v>
      </c>
      <c r="AI613" s="1">
        <v>0.50209787442544229</v>
      </c>
      <c r="AJ613" s="1">
        <v>0.50528123922495327</v>
      </c>
      <c r="AK613" s="1">
        <v>0.50843998075822217</v>
      </c>
      <c r="AL613" s="1">
        <v>0.51161629682967136</v>
      </c>
      <c r="AM613" s="1">
        <v>0.51482937433534326</v>
      </c>
    </row>
    <row r="614" spans="1:39">
      <c r="A614">
        <f t="shared" si="22"/>
        <v>202212</v>
      </c>
      <c r="B614" t="str">
        <f t="shared" si="23"/>
        <v>M2</v>
      </c>
      <c r="C614" t="str">
        <f t="shared" si="24"/>
        <v>base</v>
      </c>
      <c r="D614" s="1">
        <v>0</v>
      </c>
      <c r="E614" s="1">
        <v>0.15425415192933031</v>
      </c>
      <c r="F614" s="1">
        <v>0.30818535470417918</v>
      </c>
      <c r="G614" s="1">
        <v>0.4352127449135188</v>
      </c>
      <c r="H614" s="1">
        <v>0.53417871634805736</v>
      </c>
      <c r="I614" s="1">
        <v>0.60861061516664117</v>
      </c>
      <c r="J614" s="1">
        <v>0.6639565890266812</v>
      </c>
      <c r="K614" s="1">
        <v>0.70464682954626512</v>
      </c>
      <c r="L614" s="1">
        <v>0.73448349913562183</v>
      </c>
      <c r="M614" s="1">
        <v>0.75627184671449255</v>
      </c>
      <c r="N614" s="1">
        <v>0.77223721236769471</v>
      </c>
      <c r="O614" s="1">
        <v>0.78400060228748347</v>
      </c>
      <c r="P614" s="1">
        <v>0.79276122581954234</v>
      </c>
      <c r="Q614" s="1">
        <v>0.79943323654146292</v>
      </c>
      <c r="R614" s="1">
        <v>0.8045824006583604</v>
      </c>
      <c r="S614" s="1">
        <v>0.80867434488734502</v>
      </c>
      <c r="T614" s="1">
        <v>0.81202077359391245</v>
      </c>
      <c r="U614" s="1">
        <v>0.81483776909105887</v>
      </c>
      <c r="V614" s="1">
        <v>0.81725881678430945</v>
      </c>
      <c r="W614" s="1">
        <v>0.81939077477498345</v>
      </c>
      <c r="X614" s="1">
        <v>0.82130141904001686</v>
      </c>
      <c r="Y614" s="1">
        <v>0.82303810399225352</v>
      </c>
      <c r="Z614" s="1">
        <v>0.82463325449408598</v>
      </c>
      <c r="AA614" s="1">
        <v>0.82611016794253145</v>
      </c>
      <c r="AB614" s="1">
        <v>0.82749688521861731</v>
      </c>
      <c r="AC614" s="1">
        <v>0.82881537137021399</v>
      </c>
      <c r="AD614" s="1">
        <v>0.83008231801996357</v>
      </c>
      <c r="AE614" s="1">
        <v>0.83130131705912957</v>
      </c>
      <c r="AF614" s="1">
        <v>0.83248209983212784</v>
      </c>
      <c r="AG614" s="1">
        <v>0.83361912059623777</v>
      </c>
      <c r="AH614" s="1">
        <v>0.83471985319034081</v>
      </c>
      <c r="AI614" s="1">
        <v>0.83579174335170359</v>
      </c>
      <c r="AJ614" s="1">
        <v>0.83684602261302854</v>
      </c>
      <c r="AK614" s="1">
        <v>0.83789086618502473</v>
      </c>
      <c r="AL614" s="1">
        <v>0.83894057597387928</v>
      </c>
      <c r="AM614" s="1">
        <v>0.84000174352093493</v>
      </c>
    </row>
    <row r="615" spans="1:39">
      <c r="A615">
        <f t="shared" si="22"/>
        <v>202212</v>
      </c>
      <c r="B615" t="str">
        <f t="shared" si="23"/>
        <v>M3</v>
      </c>
      <c r="C615" t="str">
        <f t="shared" si="24"/>
        <v>base</v>
      </c>
      <c r="D615" s="1">
        <v>0.39268432608919918</v>
      </c>
      <c r="E615" s="1">
        <v>0.61308961144314789</v>
      </c>
      <c r="F615" s="1">
        <v>0.74371773577423195</v>
      </c>
      <c r="G615" s="1">
        <v>0.82385238767305669</v>
      </c>
      <c r="H615" s="1">
        <v>0.87489076060330884</v>
      </c>
      <c r="I615" s="1">
        <v>0.90815201098648601</v>
      </c>
      <c r="J615" s="1">
        <v>0.93041828918662706</v>
      </c>
      <c r="K615" s="1">
        <v>0.94556158231319387</v>
      </c>
      <c r="L615" s="1">
        <v>0.95601624699864229</v>
      </c>
      <c r="M615" s="1">
        <v>0.9632835317839219</v>
      </c>
      <c r="N615" s="1">
        <v>0.96837781818680546</v>
      </c>
      <c r="O615" s="1">
        <v>0.97196926921675642</v>
      </c>
      <c r="P615" s="1">
        <v>0.97451902362871534</v>
      </c>
      <c r="Q615" s="1">
        <v>0.97635735774985111</v>
      </c>
      <c r="R615" s="1">
        <v>0.97768863391194483</v>
      </c>
      <c r="S615" s="1">
        <v>0.97867011023971973</v>
      </c>
      <c r="T615" s="1">
        <v>0.97940528112329328</v>
      </c>
      <c r="U615" s="1">
        <v>0.97996890472800458</v>
      </c>
      <c r="V615" s="1">
        <v>0.98040887409299293</v>
      </c>
      <c r="W615" s="1">
        <v>0.98076180797139489</v>
      </c>
      <c r="X615" s="1">
        <v>0.98105198281042771</v>
      </c>
      <c r="Y615" s="1">
        <v>0.98129687307135161</v>
      </c>
      <c r="Z615" s="1">
        <v>0.98150819634621489</v>
      </c>
      <c r="AA615" s="1">
        <v>0.98169400605942347</v>
      </c>
      <c r="AB615" s="1">
        <v>0.98186116319185057</v>
      </c>
      <c r="AC615" s="1">
        <v>0.98201466462658304</v>
      </c>
      <c r="AD615" s="1">
        <v>0.98215820654715325</v>
      </c>
      <c r="AE615" s="1">
        <v>0.98229350296976048</v>
      </c>
      <c r="AF615" s="1">
        <v>0.98242258956656892</v>
      </c>
      <c r="AG615" s="1">
        <v>0.98254552380824423</v>
      </c>
      <c r="AH615" s="1">
        <v>0.9826635737769609</v>
      </c>
      <c r="AI615" s="1">
        <v>0.98277783373083438</v>
      </c>
      <c r="AJ615" s="1">
        <v>0.98288970829946509</v>
      </c>
      <c r="AK615" s="1">
        <v>0.98300020463663129</v>
      </c>
      <c r="AL615" s="1">
        <v>0.98311093653266568</v>
      </c>
      <c r="AM615" s="1">
        <v>0.98322267324344648</v>
      </c>
    </row>
    <row r="616" spans="1:39" s="66" customFormat="1">
      <c r="A616" s="68">
        <f>A36</f>
        <v>202101</v>
      </c>
      <c r="B616" s="66" t="str">
        <f t="shared" si="23"/>
        <v>M0</v>
      </c>
      <c r="C616" s="66" t="s">
        <v>181</v>
      </c>
      <c r="D616" s="67">
        <v>0</v>
      </c>
      <c r="E616" s="67">
        <v>0</v>
      </c>
      <c r="F616" s="67">
        <v>0</v>
      </c>
      <c r="G616" s="67">
        <v>7.8439919898518854E-4</v>
      </c>
      <c r="H616" s="67">
        <v>2.480522325200948E-3</v>
      </c>
      <c r="I616" s="67">
        <v>4.9507552919885092E-3</v>
      </c>
      <c r="J616" s="67">
        <v>8.0182871252136387E-3</v>
      </c>
      <c r="K616" s="67">
        <v>1.152906077811713E-2</v>
      </c>
      <c r="L616" s="67">
        <v>1.534714918488346E-2</v>
      </c>
      <c r="M616" s="67">
        <v>1.939849190564082E-2</v>
      </c>
      <c r="N616" s="67">
        <v>2.3599200195908051E-2</v>
      </c>
      <c r="O616" s="67">
        <v>2.7868157043959622E-2</v>
      </c>
      <c r="P616" s="67">
        <v>3.2219890990589757E-2</v>
      </c>
      <c r="Q616" s="67">
        <v>3.6466081443484698E-2</v>
      </c>
      <c r="R616" s="67">
        <v>4.0670060772310973E-2</v>
      </c>
      <c r="S616" s="67">
        <v>4.4796838862195952E-2</v>
      </c>
      <c r="T616" s="67">
        <v>4.8841503295159558E-2</v>
      </c>
      <c r="U616" s="67">
        <v>5.2734097785553657E-2</v>
      </c>
      <c r="V616" s="67">
        <v>5.6478631582182609E-2</v>
      </c>
      <c r="W616" s="67">
        <v>6.0056647668899107E-2</v>
      </c>
      <c r="X616" s="67">
        <v>6.3494364697729816E-2</v>
      </c>
      <c r="Y616" s="67">
        <v>6.679481964964086E-2</v>
      </c>
      <c r="Z616" s="67">
        <v>6.9945825291287816E-2</v>
      </c>
      <c r="AA616" s="67">
        <v>7.2979735444073213E-2</v>
      </c>
      <c r="AB616" s="67">
        <v>7.5909638825016085E-2</v>
      </c>
      <c r="AC616" s="67">
        <v>7.8756009006961128E-2</v>
      </c>
      <c r="AD616" s="67">
        <v>8.1514451323823178E-2</v>
      </c>
      <c r="AE616" s="67">
        <v>8.4220681011239737E-2</v>
      </c>
      <c r="AF616" s="67">
        <v>8.6846179768502424E-2</v>
      </c>
      <c r="AG616" s="67">
        <v>8.9427591463530617E-2</v>
      </c>
      <c r="AH616" s="67">
        <v>9.1974159458679886E-2</v>
      </c>
      <c r="AI616" s="67">
        <v>9.4520285649587393E-2</v>
      </c>
      <c r="AJ616" s="67">
        <v>9.7068634587158892E-2</v>
      </c>
      <c r="AK616" s="67">
        <v>9.9655109623217539E-2</v>
      </c>
      <c r="AL616" s="67">
        <v>0.10228516547808419</v>
      </c>
      <c r="AM616" s="67">
        <v>0.1049448004171102</v>
      </c>
    </row>
    <row r="617" spans="1:39">
      <c r="A617">
        <f t="shared" si="22"/>
        <v>202101</v>
      </c>
      <c r="B617" t="str">
        <f t="shared" si="23"/>
        <v>M1</v>
      </c>
      <c r="C617" t="str">
        <f t="shared" si="24"/>
        <v>best</v>
      </c>
      <c r="D617" s="1">
        <v>0</v>
      </c>
      <c r="E617" s="1">
        <v>0</v>
      </c>
      <c r="F617" s="1">
        <v>5.0045382363210641E-2</v>
      </c>
      <c r="G617" s="1">
        <v>0.1149161277618264</v>
      </c>
      <c r="H617" s="1">
        <v>0.1756614939111025</v>
      </c>
      <c r="I617" s="1">
        <v>0.22675974775740171</v>
      </c>
      <c r="J617" s="1">
        <v>0.26738366279319059</v>
      </c>
      <c r="K617" s="1">
        <v>0.29897411406911489</v>
      </c>
      <c r="L617" s="1">
        <v>0.32306381653440341</v>
      </c>
      <c r="M617" s="1">
        <v>0.3414552461347326</v>
      </c>
      <c r="N617" s="1">
        <v>0.35550840646045712</v>
      </c>
      <c r="O617" s="1">
        <v>0.36637487707379962</v>
      </c>
      <c r="P617" s="1">
        <v>0.37507738511761751</v>
      </c>
      <c r="Q617" s="1">
        <v>0.38195572387119181</v>
      </c>
      <c r="R617" s="1">
        <v>0.38763123114135789</v>
      </c>
      <c r="S617" s="1">
        <v>0.39238115894163922</v>
      </c>
      <c r="T617" s="1">
        <v>0.39647596207334518</v>
      </c>
      <c r="U617" s="1">
        <v>0.40002449931939882</v>
      </c>
      <c r="V617" s="1">
        <v>0.40316574152547341</v>
      </c>
      <c r="W617" s="1">
        <v>0.40597606178292001</v>
      </c>
      <c r="X617" s="1">
        <v>0.40854377724288787</v>
      </c>
      <c r="Y617" s="1">
        <v>0.41091532786663221</v>
      </c>
      <c r="Z617" s="1">
        <v>0.41311240529160748</v>
      </c>
      <c r="AA617" s="1">
        <v>0.41517789858873799</v>
      </c>
      <c r="AB617" s="1">
        <v>0.41713515830903358</v>
      </c>
      <c r="AC617" s="1">
        <v>0.41900908527940323</v>
      </c>
      <c r="AD617" s="1">
        <v>0.42080523801924102</v>
      </c>
      <c r="AE617" s="1">
        <v>0.42255313371565778</v>
      </c>
      <c r="AF617" s="1">
        <v>0.42423867839519208</v>
      </c>
      <c r="AG617" s="1">
        <v>0.42588846658484281</v>
      </c>
      <c r="AH617" s="1">
        <v>0.42751034382549269</v>
      </c>
      <c r="AI617" s="1">
        <v>0.42912764395024361</v>
      </c>
      <c r="AJ617" s="1">
        <v>0.43074304071172509</v>
      </c>
      <c r="AK617" s="1">
        <v>0.43238008101384101</v>
      </c>
      <c r="AL617" s="1">
        <v>0.43404281496216401</v>
      </c>
      <c r="AM617" s="1">
        <v>0.43572290012477272</v>
      </c>
    </row>
    <row r="618" spans="1:39">
      <c r="A618">
        <f t="shared" si="22"/>
        <v>202101</v>
      </c>
      <c r="B618" t="str">
        <f t="shared" si="23"/>
        <v>M2</v>
      </c>
      <c r="C618" t="str">
        <f t="shared" si="24"/>
        <v>best</v>
      </c>
      <c r="D618" s="1">
        <v>0</v>
      </c>
      <c r="E618" s="1">
        <v>0.1512989027858313</v>
      </c>
      <c r="F618" s="1">
        <v>0.29975489221252211</v>
      </c>
      <c r="G618" s="1">
        <v>0.42203971674611263</v>
      </c>
      <c r="H618" s="1">
        <v>0.5162499229160924</v>
      </c>
      <c r="I618" s="1">
        <v>0.58739057416417706</v>
      </c>
      <c r="J618" s="1">
        <v>0.6401471558046361</v>
      </c>
      <c r="K618" s="1">
        <v>0.67909447804933909</v>
      </c>
      <c r="L618" s="1">
        <v>0.70748457964323519</v>
      </c>
      <c r="M618" s="1">
        <v>0.72820946426518263</v>
      </c>
      <c r="N618" s="1">
        <v>0.74328585860590113</v>
      </c>
      <c r="O618" s="1">
        <v>0.7543123255792562</v>
      </c>
      <c r="P618" s="1">
        <v>0.76259921807474595</v>
      </c>
      <c r="Q618" s="1">
        <v>0.76869385458498696</v>
      </c>
      <c r="R618" s="1">
        <v>0.77333476724152606</v>
      </c>
      <c r="S618" s="1">
        <v>0.7768856973883308</v>
      </c>
      <c r="T618" s="1">
        <v>0.77968175766040992</v>
      </c>
      <c r="U618" s="1">
        <v>0.7818946870899548</v>
      </c>
      <c r="V618" s="1">
        <v>0.78369200729030153</v>
      </c>
      <c r="W618" s="1">
        <v>0.78517683802504401</v>
      </c>
      <c r="X618" s="1">
        <v>0.78644250170828733</v>
      </c>
      <c r="Y618" s="1">
        <v>0.78754384695176161</v>
      </c>
      <c r="Z618" s="1">
        <v>0.7885138242670906</v>
      </c>
      <c r="AA618" s="1">
        <v>0.78938710045042826</v>
      </c>
      <c r="AB618" s="1">
        <v>0.79018498681907512</v>
      </c>
      <c r="AC618" s="1">
        <v>0.79092669249650482</v>
      </c>
      <c r="AD618" s="1">
        <v>0.79162133726262662</v>
      </c>
      <c r="AE618" s="1">
        <v>0.79228551896634802</v>
      </c>
      <c r="AF618" s="1">
        <v>0.79291749101460596</v>
      </c>
      <c r="AG618" s="1">
        <v>0.79352980115460003</v>
      </c>
      <c r="AH618" s="1">
        <v>0.79412699530578346</v>
      </c>
      <c r="AI618" s="1">
        <v>0.79471886979016182</v>
      </c>
      <c r="AJ618" s="1">
        <v>0.79530723547689097</v>
      </c>
      <c r="AK618" s="1">
        <v>0.79590133834637977</v>
      </c>
      <c r="AL618" s="1">
        <v>0.79650315705984465</v>
      </c>
      <c r="AM618" s="1">
        <v>0.79711010638180524</v>
      </c>
    </row>
    <row r="619" spans="1:39">
      <c r="A619">
        <f t="shared" si="22"/>
        <v>202101</v>
      </c>
      <c r="B619" t="str">
        <f t="shared" si="23"/>
        <v>M3</v>
      </c>
      <c r="C619" t="str">
        <f t="shared" si="24"/>
        <v>best</v>
      </c>
      <c r="D619" s="1">
        <v>0.39002115763211198</v>
      </c>
      <c r="E619" s="1">
        <v>0.60729677415837469</v>
      </c>
      <c r="F619" s="1">
        <v>0.73526758744959198</v>
      </c>
      <c r="G619" s="1">
        <v>0.8145357811960886</v>
      </c>
      <c r="H619" s="1">
        <v>0.86502197604657194</v>
      </c>
      <c r="I619" s="1">
        <v>0.89836422104596259</v>
      </c>
      <c r="J619" s="1">
        <v>0.92084408662871164</v>
      </c>
      <c r="K619" s="1">
        <v>0.93632946794991567</v>
      </c>
      <c r="L619" s="1">
        <v>0.94704967145506613</v>
      </c>
      <c r="M619" s="1">
        <v>0.95456615488155749</v>
      </c>
      <c r="N619" s="1">
        <v>0.95985212676879483</v>
      </c>
      <c r="O619" s="1">
        <v>0.96359973297146106</v>
      </c>
      <c r="P619" s="1">
        <v>0.96632940011694868</v>
      </c>
      <c r="Q619" s="1">
        <v>0.96826955526928005</v>
      </c>
      <c r="R619" s="1">
        <v>0.96969026821744164</v>
      </c>
      <c r="S619" s="1">
        <v>0.97072733317146231</v>
      </c>
      <c r="T619" s="1">
        <v>0.97150156372598651</v>
      </c>
      <c r="U619" s="1">
        <v>0.9720781361367874</v>
      </c>
      <c r="V619" s="1">
        <v>0.9725162124809853</v>
      </c>
      <c r="W619" s="1">
        <v>0.97285316548941536</v>
      </c>
      <c r="X619" s="1">
        <v>0.9731204722872947</v>
      </c>
      <c r="Y619" s="1">
        <v>0.97333724126025889</v>
      </c>
      <c r="Z619" s="1">
        <v>0.9735156568621417</v>
      </c>
      <c r="AA619" s="1">
        <v>0.97366621096051431</v>
      </c>
      <c r="AB619" s="1">
        <v>0.97379569818562939</v>
      </c>
      <c r="AC619" s="1">
        <v>0.97390979631506469</v>
      </c>
      <c r="AD619" s="1">
        <v>0.97401192161841776</v>
      </c>
      <c r="AE619" s="1">
        <v>0.97410605694435426</v>
      </c>
      <c r="AF619" s="1">
        <v>0.9741930479264439</v>
      </c>
      <c r="AG619" s="1">
        <v>0.97427541261832595</v>
      </c>
      <c r="AH619" s="1">
        <v>0.97435426918882739</v>
      </c>
      <c r="AI619" s="1">
        <v>0.97443128763092612</v>
      </c>
      <c r="AJ619" s="1">
        <v>0.97450696530417258</v>
      </c>
      <c r="AK619" s="1">
        <v>0.97458270301056349</v>
      </c>
      <c r="AL619" s="1">
        <v>0.97465891431925566</v>
      </c>
      <c r="AM619" s="1">
        <v>0.97473540990082119</v>
      </c>
    </row>
    <row r="620" spans="1:39">
      <c r="A620">
        <f t="shared" si="22"/>
        <v>202102</v>
      </c>
      <c r="B620" t="str">
        <f t="shared" si="23"/>
        <v>M0</v>
      </c>
      <c r="C620" t="str">
        <f t="shared" si="24"/>
        <v>best</v>
      </c>
      <c r="D620" s="1">
        <v>0</v>
      </c>
      <c r="E620" s="1">
        <v>0</v>
      </c>
      <c r="F620" s="1">
        <v>0</v>
      </c>
      <c r="G620" s="1">
        <v>6.9515204013597645E-4</v>
      </c>
      <c r="H620" s="1">
        <v>2.2298586534336782E-3</v>
      </c>
      <c r="I620" s="1">
        <v>4.5265757444335484E-3</v>
      </c>
      <c r="J620" s="1">
        <v>7.4378477527428134E-3</v>
      </c>
      <c r="K620" s="1">
        <v>1.081091512616804E-2</v>
      </c>
      <c r="L620" s="1">
        <v>1.4540041455010901E-2</v>
      </c>
      <c r="M620" s="1">
        <v>1.851410713765804E-2</v>
      </c>
      <c r="N620" s="1">
        <v>2.26269767280637E-2</v>
      </c>
      <c r="O620" s="1">
        <v>2.6871727389690452E-2</v>
      </c>
      <c r="P620" s="1">
        <v>3.104917107751062E-2</v>
      </c>
      <c r="Q620" s="1">
        <v>3.5210264699549611E-2</v>
      </c>
      <c r="R620" s="1">
        <v>3.931323318268664E-2</v>
      </c>
      <c r="S620" s="1">
        <v>4.3347068755633843E-2</v>
      </c>
      <c r="T620" s="1">
        <v>4.7238006107926597E-2</v>
      </c>
      <c r="U620" s="1">
        <v>5.0987035361155682E-2</v>
      </c>
      <c r="V620" s="1">
        <v>5.4573626070075813E-2</v>
      </c>
      <c r="W620" s="1">
        <v>5.8022545548183001E-2</v>
      </c>
      <c r="X620" s="1">
        <v>6.1335852461772193E-2</v>
      </c>
      <c r="Y620" s="1">
        <v>6.4500630597861597E-2</v>
      </c>
      <c r="Z620" s="1">
        <v>6.7548920025625209E-2</v>
      </c>
      <c r="AA620" s="1">
        <v>7.0493548131880662E-2</v>
      </c>
      <c r="AB620" s="1">
        <v>7.3354839986762232E-2</v>
      </c>
      <c r="AC620" s="1">
        <v>7.6128188558373874E-2</v>
      </c>
      <c r="AD620" s="1">
        <v>7.8849361813462804E-2</v>
      </c>
      <c r="AE620" s="1">
        <v>8.1489587071752495E-2</v>
      </c>
      <c r="AF620" s="1">
        <v>8.4085644967573939E-2</v>
      </c>
      <c r="AG620" s="1">
        <v>8.6646787885722359E-2</v>
      </c>
      <c r="AH620" s="1">
        <v>8.9207582718471262E-2</v>
      </c>
      <c r="AI620" s="1">
        <v>9.1770687383116917E-2</v>
      </c>
      <c r="AJ620" s="1">
        <v>9.4372195472286285E-2</v>
      </c>
      <c r="AK620" s="1">
        <v>9.701758001873069E-2</v>
      </c>
      <c r="AL620" s="1">
        <v>9.9692746265532553E-2</v>
      </c>
      <c r="AM620" s="1">
        <v>0.102448270280318</v>
      </c>
    </row>
    <row r="621" spans="1:39">
      <c r="A621">
        <f t="shared" si="22"/>
        <v>202102</v>
      </c>
      <c r="B621" t="str">
        <f t="shared" si="23"/>
        <v>M1</v>
      </c>
      <c r="C621" t="str">
        <f t="shared" si="24"/>
        <v>best</v>
      </c>
      <c r="D621" s="1">
        <v>0</v>
      </c>
      <c r="E621" s="1">
        <v>0</v>
      </c>
      <c r="F621" s="1">
        <v>4.858495871099091E-2</v>
      </c>
      <c r="G621" s="1">
        <v>0.11127933123860249</v>
      </c>
      <c r="H621" s="1">
        <v>0.17075967231475109</v>
      </c>
      <c r="I621" s="1">
        <v>0.2207999394671076</v>
      </c>
      <c r="J621" s="1">
        <v>0.26084378719383211</v>
      </c>
      <c r="K621" s="1">
        <v>0.2917810445337598</v>
      </c>
      <c r="L621" s="1">
        <v>0.31546795526297411</v>
      </c>
      <c r="M621" s="1">
        <v>0.33348005380901452</v>
      </c>
      <c r="N621" s="1">
        <v>0.3472608233384421</v>
      </c>
      <c r="O621" s="1">
        <v>0.35813201942655709</v>
      </c>
      <c r="P621" s="1">
        <v>0.36656757396787149</v>
      </c>
      <c r="Q621" s="1">
        <v>0.37338496848395508</v>
      </c>
      <c r="R621" s="1">
        <v>0.37896268192128152</v>
      </c>
      <c r="S621" s="1">
        <v>0.38366724703789101</v>
      </c>
      <c r="T621" s="1">
        <v>0.38766082598688179</v>
      </c>
      <c r="U621" s="1">
        <v>0.3911314108286591</v>
      </c>
      <c r="V621" s="1">
        <v>0.3941868973928212</v>
      </c>
      <c r="W621" s="1">
        <v>0.3969419475550699</v>
      </c>
      <c r="X621" s="1">
        <v>0.3994592158848666</v>
      </c>
      <c r="Y621" s="1">
        <v>0.4017709384917047</v>
      </c>
      <c r="Z621" s="1">
        <v>0.403928588966733</v>
      </c>
      <c r="AA621" s="1">
        <v>0.40596118124701092</v>
      </c>
      <c r="AB621" s="1">
        <v>0.40789823852279272</v>
      </c>
      <c r="AC621" s="1">
        <v>0.40974830750350077</v>
      </c>
      <c r="AD621" s="1">
        <v>0.41154389003986358</v>
      </c>
      <c r="AE621" s="1">
        <v>0.41327196948607142</v>
      </c>
      <c r="AF621" s="1">
        <v>0.4149608552917966</v>
      </c>
      <c r="AG621" s="1">
        <v>0.41661924100029252</v>
      </c>
      <c r="AH621" s="1">
        <v>0.41827147376524132</v>
      </c>
      <c r="AI621" s="1">
        <v>0.41992062238355821</v>
      </c>
      <c r="AJ621" s="1">
        <v>0.42159099710896458</v>
      </c>
      <c r="AK621" s="1">
        <v>0.42328693671925671</v>
      </c>
      <c r="AL621" s="1">
        <v>0.42500010817055922</v>
      </c>
      <c r="AM621" s="1">
        <v>0.42676339157722748</v>
      </c>
    </row>
    <row r="622" spans="1:39">
      <c r="A622">
        <f t="shared" si="22"/>
        <v>202102</v>
      </c>
      <c r="B622" t="str">
        <f t="shared" si="23"/>
        <v>M2</v>
      </c>
      <c r="C622" t="str">
        <f t="shared" si="24"/>
        <v>best</v>
      </c>
      <c r="D622" s="1">
        <v>0</v>
      </c>
      <c r="E622" s="1">
        <v>0.14867080706266131</v>
      </c>
      <c r="F622" s="1">
        <v>0.29530702751212212</v>
      </c>
      <c r="G622" s="1">
        <v>0.41559625002586809</v>
      </c>
      <c r="H622" s="1">
        <v>0.50941638353476404</v>
      </c>
      <c r="I622" s="1">
        <v>0.58029384764703118</v>
      </c>
      <c r="J622" s="1">
        <v>0.63318745148865241</v>
      </c>
      <c r="K622" s="1">
        <v>0.67196274672866529</v>
      </c>
      <c r="L622" s="1">
        <v>0.70032207522371237</v>
      </c>
      <c r="M622" s="1">
        <v>0.7209250376722719</v>
      </c>
      <c r="N622" s="1">
        <v>0.7359322034879151</v>
      </c>
      <c r="O622" s="1">
        <v>0.74713537077189907</v>
      </c>
      <c r="P622" s="1">
        <v>0.75529814625231051</v>
      </c>
      <c r="Q622" s="1">
        <v>0.76143897862488508</v>
      </c>
      <c r="R622" s="1">
        <v>0.76606527599492213</v>
      </c>
      <c r="S622" s="1">
        <v>0.76964412837777363</v>
      </c>
      <c r="T622" s="1">
        <v>0.77242054860759068</v>
      </c>
      <c r="U622" s="1">
        <v>0.77462808157939389</v>
      </c>
      <c r="V622" s="1">
        <v>0.77641227429316484</v>
      </c>
      <c r="W622" s="1">
        <v>0.77790142938920581</v>
      </c>
      <c r="X622" s="1">
        <v>0.77917198250233222</v>
      </c>
      <c r="Y622" s="1">
        <v>0.78027100647354664</v>
      </c>
      <c r="Z622" s="1">
        <v>0.78124434051944425</v>
      </c>
      <c r="AA622" s="1">
        <v>0.78212072253734677</v>
      </c>
      <c r="AB622" s="1">
        <v>0.78292534765438571</v>
      </c>
      <c r="AC622" s="1">
        <v>0.78367133321072135</v>
      </c>
      <c r="AD622" s="1">
        <v>0.78437897534947354</v>
      </c>
      <c r="AE622" s="1">
        <v>0.78504816514236964</v>
      </c>
      <c r="AF622" s="1">
        <v>0.78569345698258541</v>
      </c>
      <c r="AG622" s="1">
        <v>0.7863204539052252</v>
      </c>
      <c r="AH622" s="1">
        <v>0.78694004463943135</v>
      </c>
      <c r="AI622" s="1">
        <v>0.7875545444783546</v>
      </c>
      <c r="AJ622" s="1">
        <v>0.78817394930003792</v>
      </c>
      <c r="AK622" s="1">
        <v>0.78880058071429426</v>
      </c>
      <c r="AL622" s="1">
        <v>0.78943196826591</v>
      </c>
      <c r="AM622" s="1">
        <v>0.79008065560031615</v>
      </c>
    </row>
    <row r="623" spans="1:39">
      <c r="A623">
        <f t="shared" si="22"/>
        <v>202102</v>
      </c>
      <c r="B623" t="str">
        <f t="shared" si="23"/>
        <v>M3</v>
      </c>
      <c r="C623" t="str">
        <f t="shared" si="24"/>
        <v>best</v>
      </c>
      <c r="D623" s="1">
        <v>0.38672060376588901</v>
      </c>
      <c r="E623" s="1">
        <v>0.60175314826001236</v>
      </c>
      <c r="F623" s="1">
        <v>0.73027607266862493</v>
      </c>
      <c r="G623" s="1">
        <v>0.80982837388688156</v>
      </c>
      <c r="H623" s="1">
        <v>0.86113463318406269</v>
      </c>
      <c r="I623" s="1">
        <v>0.89507304174231728</v>
      </c>
      <c r="J623" s="1">
        <v>0.9181030574775898</v>
      </c>
      <c r="K623" s="1">
        <v>0.93386134486084438</v>
      </c>
      <c r="L623" s="1">
        <v>0.94480987336770561</v>
      </c>
      <c r="M623" s="1">
        <v>0.952452950223873</v>
      </c>
      <c r="N623" s="1">
        <v>0.95783738594529644</v>
      </c>
      <c r="O623" s="1">
        <v>0.96173595016660784</v>
      </c>
      <c r="P623" s="1">
        <v>0.96448978712812794</v>
      </c>
      <c r="Q623" s="1">
        <v>0.96649232498748028</v>
      </c>
      <c r="R623" s="1">
        <v>0.96794178491258698</v>
      </c>
      <c r="S623" s="1">
        <v>0.96901317902274187</v>
      </c>
      <c r="T623" s="1">
        <v>0.96980151981324891</v>
      </c>
      <c r="U623" s="1">
        <v>0.97039209792327397</v>
      </c>
      <c r="V623" s="1">
        <v>0.97083896145905024</v>
      </c>
      <c r="W623" s="1">
        <v>0.97118714262724759</v>
      </c>
      <c r="X623" s="1">
        <v>0.97146410285383</v>
      </c>
      <c r="Y623" s="1">
        <v>0.97168749567138557</v>
      </c>
      <c r="Z623" s="1">
        <v>0.97187206773724566</v>
      </c>
      <c r="AA623" s="1">
        <v>0.97202745034584415</v>
      </c>
      <c r="AB623" s="1">
        <v>0.9721615904859725</v>
      </c>
      <c r="AC623" s="1">
        <v>0.9722794447766725</v>
      </c>
      <c r="AD623" s="1">
        <v>0.97238636320306271</v>
      </c>
      <c r="AE623" s="1">
        <v>0.9724838602089334</v>
      </c>
      <c r="AF623" s="1">
        <v>0.97257517058889154</v>
      </c>
      <c r="AG623" s="1">
        <v>0.9726618044714922</v>
      </c>
      <c r="AH623" s="1">
        <v>0.97274580128769406</v>
      </c>
      <c r="AI623" s="1">
        <v>0.97282784789883936</v>
      </c>
      <c r="AJ623" s="1">
        <v>0.97290958111091774</v>
      </c>
      <c r="AK623" s="1">
        <v>0.97299153810873795</v>
      </c>
      <c r="AL623" s="1">
        <v>0.97307359357605006</v>
      </c>
      <c r="AM623" s="1">
        <v>0.97315751641917003</v>
      </c>
    </row>
    <row r="624" spans="1:39">
      <c r="A624">
        <f t="shared" si="22"/>
        <v>202103</v>
      </c>
      <c r="B624" t="str">
        <f t="shared" si="23"/>
        <v>M0</v>
      </c>
      <c r="C624" t="str">
        <f t="shared" si="24"/>
        <v>best</v>
      </c>
      <c r="D624" s="1">
        <v>0</v>
      </c>
      <c r="E624" s="1">
        <v>0</v>
      </c>
      <c r="F624" s="1">
        <v>0</v>
      </c>
      <c r="G624" s="1">
        <v>6.3489168966001297E-4</v>
      </c>
      <c r="H624" s="1">
        <v>2.0914369268855829E-3</v>
      </c>
      <c r="I624" s="1">
        <v>4.3058321823661464E-3</v>
      </c>
      <c r="J624" s="1">
        <v>7.1409909464035908E-3</v>
      </c>
      <c r="K624" s="1">
        <v>1.0469783433566981E-2</v>
      </c>
      <c r="L624" s="1">
        <v>1.415575718682288E-2</v>
      </c>
      <c r="M624" s="1">
        <v>1.8065664535875062E-2</v>
      </c>
      <c r="N624" s="1">
        <v>2.2167537608959401E-2</v>
      </c>
      <c r="O624" s="1">
        <v>2.624976649926309E-2</v>
      </c>
      <c r="P624" s="1">
        <v>3.034801952315283E-2</v>
      </c>
      <c r="Q624" s="1">
        <v>3.4412239581791813E-2</v>
      </c>
      <c r="R624" s="1">
        <v>3.8423828857187273E-2</v>
      </c>
      <c r="S624" s="1">
        <v>4.2304402796302362E-2</v>
      </c>
      <c r="T624" s="1">
        <v>4.6051148165978932E-2</v>
      </c>
      <c r="U624" s="1">
        <v>4.9640962069052282E-2</v>
      </c>
      <c r="V624" s="1">
        <v>5.3096724935724288E-2</v>
      </c>
      <c r="W624" s="1">
        <v>5.6419253465725502E-2</v>
      </c>
      <c r="X624" s="1">
        <v>5.9594736118744003E-2</v>
      </c>
      <c r="Y624" s="1">
        <v>6.2654747426199295E-2</v>
      </c>
      <c r="Z624" s="1">
        <v>6.5611756389132414E-2</v>
      </c>
      <c r="AA624" s="1">
        <v>6.8485856568448342E-2</v>
      </c>
      <c r="AB624" s="1">
        <v>7.1272181611518964E-2</v>
      </c>
      <c r="AC624" s="1">
        <v>7.4006490005576048E-2</v>
      </c>
      <c r="AD624" s="1">
        <v>7.6659748024071356E-2</v>
      </c>
      <c r="AE624" s="1">
        <v>7.9268831169089268E-2</v>
      </c>
      <c r="AF624" s="1">
        <v>8.1842983513461087E-2</v>
      </c>
      <c r="AG624" s="1">
        <v>8.4416907326615429E-2</v>
      </c>
      <c r="AH624" s="1">
        <v>8.6993246442254438E-2</v>
      </c>
      <c r="AI624" s="1">
        <v>8.9608258572771937E-2</v>
      </c>
      <c r="AJ624" s="1">
        <v>9.2267428281922359E-2</v>
      </c>
      <c r="AK624" s="1">
        <v>9.4956572975549075E-2</v>
      </c>
      <c r="AL624" s="1">
        <v>9.7726522938832258E-2</v>
      </c>
      <c r="AM624" s="1">
        <v>0.1004560585405771</v>
      </c>
    </row>
    <row r="625" spans="1:39">
      <c r="A625">
        <f t="shared" si="22"/>
        <v>202103</v>
      </c>
      <c r="B625" t="str">
        <f t="shared" si="23"/>
        <v>M1</v>
      </c>
      <c r="C625" t="str">
        <f t="shared" si="24"/>
        <v>best</v>
      </c>
      <c r="D625" s="1">
        <v>0</v>
      </c>
      <c r="E625" s="1">
        <v>0</v>
      </c>
      <c r="F625" s="1">
        <v>4.7292567806164233E-2</v>
      </c>
      <c r="G625" s="1">
        <v>0.1091436479440519</v>
      </c>
      <c r="H625" s="1">
        <v>0.1677587456551787</v>
      </c>
      <c r="I625" s="1">
        <v>0.2173830443315633</v>
      </c>
      <c r="J625" s="1">
        <v>0.25681318939243292</v>
      </c>
      <c r="K625" s="1">
        <v>0.28737748470430963</v>
      </c>
      <c r="L625" s="1">
        <v>0.31066292205473661</v>
      </c>
      <c r="M625" s="1">
        <v>0.32838075199784911</v>
      </c>
      <c r="N625" s="1">
        <v>0.34220286992959897</v>
      </c>
      <c r="O625" s="1">
        <v>0.35276274976201621</v>
      </c>
      <c r="P625" s="1">
        <v>0.36113617293195288</v>
      </c>
      <c r="Q625" s="1">
        <v>0.36783652492598512</v>
      </c>
      <c r="R625" s="1">
        <v>0.37336157381116031</v>
      </c>
      <c r="S625" s="1">
        <v>0.37794719124020382</v>
      </c>
      <c r="T625" s="1">
        <v>0.38184931372385261</v>
      </c>
      <c r="U625" s="1">
        <v>0.38521984735550008</v>
      </c>
      <c r="V625" s="1">
        <v>0.38821004096675837</v>
      </c>
      <c r="W625" s="1">
        <v>0.3909052046984593</v>
      </c>
      <c r="X625" s="1">
        <v>0.39335243789888003</v>
      </c>
      <c r="Y625" s="1">
        <v>0.39561498655337962</v>
      </c>
      <c r="Z625" s="1">
        <v>0.3977297013560126</v>
      </c>
      <c r="AA625" s="1">
        <v>0.39973242589831409</v>
      </c>
      <c r="AB625" s="1">
        <v>0.40163593592981001</v>
      </c>
      <c r="AC625" s="1">
        <v>0.40347663484791257</v>
      </c>
      <c r="AD625" s="1">
        <v>0.4052432484201009</v>
      </c>
      <c r="AE625" s="1">
        <v>0.40696619810761597</v>
      </c>
      <c r="AF625" s="1">
        <v>0.40865529346262919</v>
      </c>
      <c r="AG625" s="1">
        <v>0.41033602677902808</v>
      </c>
      <c r="AH625" s="1">
        <v>0.41201200002526939</v>
      </c>
      <c r="AI625" s="1">
        <v>0.41370830552149612</v>
      </c>
      <c r="AJ625" s="1">
        <v>0.41542964335452071</v>
      </c>
      <c r="AK625" s="1">
        <v>0.41716780667123921</v>
      </c>
      <c r="AL625" s="1">
        <v>0.41895633083396522</v>
      </c>
      <c r="AM625" s="1">
        <v>0.42071745017442153</v>
      </c>
    </row>
    <row r="626" spans="1:39">
      <c r="A626">
        <f t="shared" si="22"/>
        <v>202103</v>
      </c>
      <c r="B626" t="str">
        <f t="shared" si="23"/>
        <v>M2</v>
      </c>
      <c r="C626" t="str">
        <f t="shared" si="24"/>
        <v>best</v>
      </c>
      <c r="D626" s="1">
        <v>0</v>
      </c>
      <c r="E626" s="1">
        <v>0.14755958825533699</v>
      </c>
      <c r="F626" s="1">
        <v>0.2920244326903465</v>
      </c>
      <c r="G626" s="1">
        <v>0.41190693794031602</v>
      </c>
      <c r="H626" s="1">
        <v>0.50538693297778914</v>
      </c>
      <c r="I626" s="1">
        <v>0.57643379545043938</v>
      </c>
      <c r="J626" s="1">
        <v>0.62906526334259971</v>
      </c>
      <c r="K626" s="1">
        <v>0.66776397461527992</v>
      </c>
      <c r="L626" s="1">
        <v>0.69591861808925404</v>
      </c>
      <c r="M626" s="1">
        <v>0.71639268510270526</v>
      </c>
      <c r="N626" s="1">
        <v>0.7316102747728398</v>
      </c>
      <c r="O626" s="1">
        <v>0.74262082633999138</v>
      </c>
      <c r="P626" s="1">
        <v>0.75082396684233232</v>
      </c>
      <c r="Q626" s="1">
        <v>0.75692375294864145</v>
      </c>
      <c r="R626" s="1">
        <v>0.76156960924366091</v>
      </c>
      <c r="S626" s="1">
        <v>0.76510841095383464</v>
      </c>
      <c r="T626" s="1">
        <v>0.76786546001237299</v>
      </c>
      <c r="U626" s="1">
        <v>0.77004548575876341</v>
      </c>
      <c r="V626" s="1">
        <v>0.77182540592753257</v>
      </c>
      <c r="W626" s="1">
        <v>0.77331175823699128</v>
      </c>
      <c r="X626" s="1">
        <v>0.77457140659512902</v>
      </c>
      <c r="Y626" s="1">
        <v>0.7756655914770928</v>
      </c>
      <c r="Z626" s="1">
        <v>0.77663334323196032</v>
      </c>
      <c r="AA626" s="1">
        <v>0.77750809263725951</v>
      </c>
      <c r="AB626" s="1">
        <v>0.7783085705798759</v>
      </c>
      <c r="AC626" s="1">
        <v>0.77906001810579306</v>
      </c>
      <c r="AD626" s="1">
        <v>0.77976479345953731</v>
      </c>
      <c r="AE626" s="1">
        <v>0.78044002621804376</v>
      </c>
      <c r="AF626" s="1">
        <v>0.78109273902436083</v>
      </c>
      <c r="AG626" s="1">
        <v>0.78173513210502465</v>
      </c>
      <c r="AH626" s="1">
        <v>0.78237020909318256</v>
      </c>
      <c r="AI626" s="1">
        <v>0.7830087892659785</v>
      </c>
      <c r="AJ626" s="1">
        <v>0.78365363942695276</v>
      </c>
      <c r="AK626" s="1">
        <v>0.78430253718698395</v>
      </c>
      <c r="AL626" s="1">
        <v>0.78496859843030531</v>
      </c>
      <c r="AM626" s="1">
        <v>0.78562330503841127</v>
      </c>
    </row>
    <row r="627" spans="1:39">
      <c r="A627">
        <f t="shared" si="22"/>
        <v>202103</v>
      </c>
      <c r="B627" t="str">
        <f t="shared" si="23"/>
        <v>M3</v>
      </c>
      <c r="C627" t="str">
        <f t="shared" si="24"/>
        <v>best</v>
      </c>
      <c r="D627" s="1">
        <v>0.38303277974763128</v>
      </c>
      <c r="E627" s="1">
        <v>0.59833022545587167</v>
      </c>
      <c r="F627" s="1">
        <v>0.72668338851779413</v>
      </c>
      <c r="G627" s="1">
        <v>0.80699442287135681</v>
      </c>
      <c r="H627" s="1">
        <v>0.85880863552401421</v>
      </c>
      <c r="I627" s="1">
        <v>0.89326526324848754</v>
      </c>
      <c r="J627" s="1">
        <v>0.91647089292331252</v>
      </c>
      <c r="K627" s="1">
        <v>0.93239668624510708</v>
      </c>
      <c r="L627" s="1">
        <v>0.94340904614022336</v>
      </c>
      <c r="M627" s="1">
        <v>0.95110798601348312</v>
      </c>
      <c r="N627" s="1">
        <v>0.95664598538668444</v>
      </c>
      <c r="O627" s="1">
        <v>0.96053372660998326</v>
      </c>
      <c r="P627" s="1">
        <v>0.96334265945553499</v>
      </c>
      <c r="Q627" s="1">
        <v>0.96536080119734924</v>
      </c>
      <c r="R627" s="1">
        <v>0.96683987650068082</v>
      </c>
      <c r="S627" s="1">
        <v>0.96791707042308361</v>
      </c>
      <c r="T627" s="1">
        <v>0.96871424452170185</v>
      </c>
      <c r="U627" s="1">
        <v>0.9693087521761421</v>
      </c>
      <c r="V627" s="1">
        <v>0.96976445732294747</v>
      </c>
      <c r="W627" s="1">
        <v>0.97012043005644377</v>
      </c>
      <c r="X627" s="1">
        <v>0.97040193658593832</v>
      </c>
      <c r="Y627" s="1">
        <v>0.97062958489172135</v>
      </c>
      <c r="Z627" s="1">
        <v>0.97081692375643469</v>
      </c>
      <c r="AA627" s="1">
        <v>0.97097501926499286</v>
      </c>
      <c r="AB627" s="1">
        <v>0.97111096940356401</v>
      </c>
      <c r="AC627" s="1">
        <v>0.97123197117596205</v>
      </c>
      <c r="AD627" s="1">
        <v>0.97134050427606056</v>
      </c>
      <c r="AE627" s="1">
        <v>0.97144074763672983</v>
      </c>
      <c r="AF627" s="1">
        <v>0.97153474217586544</v>
      </c>
      <c r="AG627" s="1">
        <v>0.97162499312766815</v>
      </c>
      <c r="AH627" s="1">
        <v>0.97171244638385812</v>
      </c>
      <c r="AI627" s="1">
        <v>0.97179901762057397</v>
      </c>
      <c r="AJ627" s="1">
        <v>0.97188540800207079</v>
      </c>
      <c r="AK627" s="1">
        <v>0.97197159970113278</v>
      </c>
      <c r="AL627" s="1">
        <v>0.97205953144612722</v>
      </c>
      <c r="AM627" s="1">
        <v>0.97214558455464173</v>
      </c>
    </row>
    <row r="628" spans="1:39">
      <c r="A628">
        <f t="shared" si="22"/>
        <v>202104</v>
      </c>
      <c r="B628" t="str">
        <f t="shared" si="23"/>
        <v>M0</v>
      </c>
      <c r="C628" t="str">
        <f t="shared" si="24"/>
        <v>best</v>
      </c>
      <c r="D628" s="1">
        <v>0</v>
      </c>
      <c r="E628" s="1">
        <v>0</v>
      </c>
      <c r="F628" s="1">
        <v>0</v>
      </c>
      <c r="G628" s="1">
        <v>6.3836699280267017E-4</v>
      </c>
      <c r="H628" s="1">
        <v>2.0838420240584759E-3</v>
      </c>
      <c r="I628" s="1">
        <v>4.2862890102707326E-3</v>
      </c>
      <c r="J628" s="1">
        <v>7.1255942614875259E-3</v>
      </c>
      <c r="K628" s="1">
        <v>1.0449663701868721E-2</v>
      </c>
      <c r="L628" s="1">
        <v>1.409886912736707E-2</v>
      </c>
      <c r="M628" s="1">
        <v>1.8013166319928751E-2</v>
      </c>
      <c r="N628" s="1">
        <v>2.1967157062501418E-2</v>
      </c>
      <c r="O628" s="1">
        <v>2.5977795076800769E-2</v>
      </c>
      <c r="P628" s="1">
        <v>2.9984934377706621E-2</v>
      </c>
      <c r="Q628" s="1">
        <v>3.3960498762059997E-2</v>
      </c>
      <c r="R628" s="1">
        <v>3.7820432191091123E-2</v>
      </c>
      <c r="S628" s="1">
        <v>4.1557102382201651E-2</v>
      </c>
      <c r="T628" s="1">
        <v>4.5144177585722742E-2</v>
      </c>
      <c r="U628" s="1">
        <v>4.8602087743873507E-2</v>
      </c>
      <c r="V628" s="1">
        <v>5.1930061695712591E-2</v>
      </c>
      <c r="W628" s="1">
        <v>5.511316959518129E-2</v>
      </c>
      <c r="X628" s="1">
        <v>5.8182330089351482E-2</v>
      </c>
      <c r="Y628" s="1">
        <v>6.1149529635516509E-2</v>
      </c>
      <c r="Z628" s="1">
        <v>6.4034526900285285E-2</v>
      </c>
      <c r="AA628" s="1">
        <v>6.6832132742674744E-2</v>
      </c>
      <c r="AB628" s="1">
        <v>6.9578024966650553E-2</v>
      </c>
      <c r="AC628" s="1">
        <v>7.2242891107595811E-2</v>
      </c>
      <c r="AD628" s="1">
        <v>7.4863657487078697E-2</v>
      </c>
      <c r="AE628" s="1">
        <v>7.7449539800252432E-2</v>
      </c>
      <c r="AF628" s="1">
        <v>8.0035347197215653E-2</v>
      </c>
      <c r="AG628" s="1">
        <v>8.2623700396404431E-2</v>
      </c>
      <c r="AH628" s="1">
        <v>8.5250997830979572E-2</v>
      </c>
      <c r="AI628" s="1">
        <v>8.7922728317235854E-2</v>
      </c>
      <c r="AJ628" s="1">
        <v>9.0624623928115045E-2</v>
      </c>
      <c r="AK628" s="1">
        <v>9.3407743150100989E-2</v>
      </c>
      <c r="AL628" s="1">
        <v>9.6150280533896251E-2</v>
      </c>
      <c r="AM628" s="1">
        <v>9.8905934014587027E-2</v>
      </c>
    </row>
    <row r="629" spans="1:39">
      <c r="A629">
        <f t="shared" si="22"/>
        <v>202104</v>
      </c>
      <c r="B629" t="str">
        <f t="shared" si="23"/>
        <v>M1</v>
      </c>
      <c r="C629" t="str">
        <f t="shared" si="24"/>
        <v>best</v>
      </c>
      <c r="D629" s="1">
        <v>0</v>
      </c>
      <c r="E629" s="1">
        <v>0</v>
      </c>
      <c r="F629" s="1">
        <v>4.7389488665945168E-2</v>
      </c>
      <c r="G629" s="1">
        <v>0.1090981913904457</v>
      </c>
      <c r="H629" s="1">
        <v>0.16793729252260101</v>
      </c>
      <c r="I629" s="1">
        <v>0.21736651552806349</v>
      </c>
      <c r="J629" s="1">
        <v>0.25674205238823078</v>
      </c>
      <c r="K629" s="1">
        <v>0.28707932835257283</v>
      </c>
      <c r="L629" s="1">
        <v>0.31018780699372778</v>
      </c>
      <c r="M629" s="1">
        <v>0.32810311445119611</v>
      </c>
      <c r="N629" s="1">
        <v>0.34162903745782958</v>
      </c>
      <c r="O629" s="1">
        <v>0.35217942165493749</v>
      </c>
      <c r="P629" s="1">
        <v>0.36044717416860411</v>
      </c>
      <c r="Q629" s="1">
        <v>0.3671117029756053</v>
      </c>
      <c r="R629" s="1">
        <v>0.37251228221023341</v>
      </c>
      <c r="S629" s="1">
        <v>0.377000982343205</v>
      </c>
      <c r="T629" s="1">
        <v>0.38079247914099912</v>
      </c>
      <c r="U629" s="1">
        <v>0.3840901114960969</v>
      </c>
      <c r="V629" s="1">
        <v>0.38701162910164871</v>
      </c>
      <c r="W629" s="1">
        <v>0.38962557451858443</v>
      </c>
      <c r="X629" s="1">
        <v>0.3920118228134149</v>
      </c>
      <c r="Y629" s="1">
        <v>0.39421837840025109</v>
      </c>
      <c r="Z629" s="1">
        <v>0.39628999707467139</v>
      </c>
      <c r="AA629" s="1">
        <v>0.39824558321485198</v>
      </c>
      <c r="AB629" s="1">
        <v>0.40012683697279883</v>
      </c>
      <c r="AC629" s="1">
        <v>0.40192525140830532</v>
      </c>
      <c r="AD629" s="1">
        <v>0.40367395958277952</v>
      </c>
      <c r="AE629" s="1">
        <v>0.40538429535369452</v>
      </c>
      <c r="AF629" s="1">
        <v>0.40708309010047877</v>
      </c>
      <c r="AG629" s="1">
        <v>0.40877468990773291</v>
      </c>
      <c r="AH629" s="1">
        <v>0.41048498955059098</v>
      </c>
      <c r="AI629" s="1">
        <v>0.41221916042788098</v>
      </c>
      <c r="AJ629" s="1">
        <v>0.41396930401796977</v>
      </c>
      <c r="AK629" s="1">
        <v>0.41576944544043992</v>
      </c>
      <c r="AL629" s="1">
        <v>0.41754150579145888</v>
      </c>
      <c r="AM629" s="1">
        <v>0.41932072868387171</v>
      </c>
    </row>
    <row r="630" spans="1:39">
      <c r="A630">
        <f t="shared" si="22"/>
        <v>202104</v>
      </c>
      <c r="B630" t="str">
        <f t="shared" si="23"/>
        <v>M2</v>
      </c>
      <c r="C630" t="str">
        <f t="shared" si="24"/>
        <v>best</v>
      </c>
      <c r="D630" s="1">
        <v>0</v>
      </c>
      <c r="E630" s="1">
        <v>0.1469539921261141</v>
      </c>
      <c r="F630" s="1">
        <v>0.2918588771957969</v>
      </c>
      <c r="G630" s="1">
        <v>0.41171186256456371</v>
      </c>
      <c r="H630" s="1">
        <v>0.50559533049562155</v>
      </c>
      <c r="I630" s="1">
        <v>0.57635185413220957</v>
      </c>
      <c r="J630" s="1">
        <v>0.62888460800567969</v>
      </c>
      <c r="K630" s="1">
        <v>0.66728042323296366</v>
      </c>
      <c r="L630" s="1">
        <v>0.69522827746652727</v>
      </c>
      <c r="M630" s="1">
        <v>0.71595869576522031</v>
      </c>
      <c r="N630" s="1">
        <v>0.73088811968856504</v>
      </c>
      <c r="O630" s="1">
        <v>0.74192975806286898</v>
      </c>
      <c r="P630" s="1">
        <v>0.75005419136517737</v>
      </c>
      <c r="Q630" s="1">
        <v>0.75616136029490044</v>
      </c>
      <c r="R630" s="1">
        <v>0.76073891473144328</v>
      </c>
      <c r="S630" s="1">
        <v>0.76423929241595889</v>
      </c>
      <c r="T630" s="1">
        <v>0.76694951887121343</v>
      </c>
      <c r="U630" s="1">
        <v>0.76911400791185636</v>
      </c>
      <c r="V630" s="1">
        <v>0.77088120673111438</v>
      </c>
      <c r="W630" s="1">
        <v>0.77234563869904005</v>
      </c>
      <c r="X630" s="1">
        <v>0.77358982355065531</v>
      </c>
      <c r="Y630" s="1">
        <v>0.7746670690219789</v>
      </c>
      <c r="Z630" s="1">
        <v>0.77562217183814486</v>
      </c>
      <c r="AA630" s="1">
        <v>0.77648172426694029</v>
      </c>
      <c r="AB630" s="1">
        <v>0.7772776494114767</v>
      </c>
      <c r="AC630" s="1">
        <v>0.77801592501942252</v>
      </c>
      <c r="AD630" s="1">
        <v>0.77871704969536215</v>
      </c>
      <c r="AE630" s="1">
        <v>0.77938997085297679</v>
      </c>
      <c r="AF630" s="1">
        <v>0.78004850759322064</v>
      </c>
      <c r="AG630" s="1">
        <v>0.78069660806340524</v>
      </c>
      <c r="AH630" s="1">
        <v>0.78134601979631058</v>
      </c>
      <c r="AI630" s="1">
        <v>0.78200009749232713</v>
      </c>
      <c r="AJ630" s="1">
        <v>0.78265705135557451</v>
      </c>
      <c r="AK630" s="1">
        <v>0.78333048624926394</v>
      </c>
      <c r="AL630" s="1">
        <v>0.78399181092948922</v>
      </c>
      <c r="AM630" s="1">
        <v>0.7846546580148217</v>
      </c>
    </row>
    <row r="631" spans="1:39">
      <c r="A631">
        <f t="shared" si="22"/>
        <v>202104</v>
      </c>
      <c r="B631" t="str">
        <f t="shared" si="23"/>
        <v>M3</v>
      </c>
      <c r="C631" t="str">
        <f t="shared" si="24"/>
        <v>best</v>
      </c>
      <c r="D631" s="1">
        <v>0.38362164802775123</v>
      </c>
      <c r="E631" s="1">
        <v>0.59772780633117217</v>
      </c>
      <c r="F631" s="1">
        <v>0.72643498869435419</v>
      </c>
      <c r="G631" s="1">
        <v>0.80685421103727251</v>
      </c>
      <c r="H631" s="1">
        <v>0.85892474938813557</v>
      </c>
      <c r="I631" s="1">
        <v>0.89324511227384285</v>
      </c>
      <c r="J631" s="1">
        <v>0.91640419106365545</v>
      </c>
      <c r="K631" s="1">
        <v>0.93221256697573329</v>
      </c>
      <c r="L631" s="1">
        <v>0.94315476880542859</v>
      </c>
      <c r="M631" s="1">
        <v>0.950963435843873</v>
      </c>
      <c r="N631" s="1">
        <v>0.95640782412460523</v>
      </c>
      <c r="O631" s="1">
        <v>0.96031612470930749</v>
      </c>
      <c r="P631" s="1">
        <v>0.96310512957508621</v>
      </c>
      <c r="Q631" s="1">
        <v>0.96513398007776141</v>
      </c>
      <c r="R631" s="1">
        <v>0.96659867943173505</v>
      </c>
      <c r="S631" s="1">
        <v>0.96767142457158006</v>
      </c>
      <c r="T631" s="1">
        <v>0.96846153645664812</v>
      </c>
      <c r="U631" s="1">
        <v>0.96905853269584119</v>
      </c>
      <c r="V631" s="1">
        <v>0.96951728463039566</v>
      </c>
      <c r="W631" s="1">
        <v>0.96987342355360939</v>
      </c>
      <c r="X631" s="1">
        <v>0.97015547289309845</v>
      </c>
      <c r="Y631" s="1">
        <v>0.97038227934305821</v>
      </c>
      <c r="Z631" s="1">
        <v>0.97056911123393885</v>
      </c>
      <c r="AA631" s="1">
        <v>0.97072597461961563</v>
      </c>
      <c r="AB631" s="1">
        <v>0.97086252249762417</v>
      </c>
      <c r="AC631" s="1">
        <v>0.97098257949712752</v>
      </c>
      <c r="AD631" s="1">
        <v>0.97109155569608097</v>
      </c>
      <c r="AE631" s="1">
        <v>0.97119219893941955</v>
      </c>
      <c r="AF631" s="1">
        <v>0.97128760051792629</v>
      </c>
      <c r="AG631" s="1">
        <v>0.97137905369005506</v>
      </c>
      <c r="AH631" s="1">
        <v>0.97146880501891297</v>
      </c>
      <c r="AI631" s="1">
        <v>0.97155777064669924</v>
      </c>
      <c r="AJ631" s="1">
        <v>0.97164609658094614</v>
      </c>
      <c r="AK631" s="1">
        <v>0.97173588597936333</v>
      </c>
      <c r="AL631" s="1">
        <v>0.97182353083619555</v>
      </c>
      <c r="AM631" s="1">
        <v>0.97191099667735215</v>
      </c>
    </row>
    <row r="632" spans="1:39">
      <c r="A632">
        <f t="shared" si="22"/>
        <v>202105</v>
      </c>
      <c r="B632" t="str">
        <f t="shared" si="23"/>
        <v>M0</v>
      </c>
      <c r="C632" t="str">
        <f t="shared" si="24"/>
        <v>best</v>
      </c>
      <c r="D632" s="1">
        <v>0</v>
      </c>
      <c r="E632" s="1">
        <v>0</v>
      </c>
      <c r="F632" s="1">
        <v>0</v>
      </c>
      <c r="G632" s="1">
        <v>6.1507780917878551E-4</v>
      </c>
      <c r="H632" s="1">
        <v>2.0431071059175349E-3</v>
      </c>
      <c r="I632" s="1">
        <v>4.2437203200462667E-3</v>
      </c>
      <c r="J632" s="1">
        <v>7.0771030137966586E-3</v>
      </c>
      <c r="K632" s="1">
        <v>1.0363262831219871E-2</v>
      </c>
      <c r="L632" s="1">
        <v>1.401059748852693E-2</v>
      </c>
      <c r="M632" s="1">
        <v>1.7778136055850258E-2</v>
      </c>
      <c r="N632" s="1">
        <v>2.1658180576649928E-2</v>
      </c>
      <c r="O632" s="1">
        <v>2.5577260647510969E-2</v>
      </c>
      <c r="P632" s="1">
        <v>2.9494333076845611E-2</v>
      </c>
      <c r="Q632" s="1">
        <v>3.3317651994203903E-2</v>
      </c>
      <c r="R632" s="1">
        <v>3.7032858192806467E-2</v>
      </c>
      <c r="S632" s="1">
        <v>4.0609133581143972E-2</v>
      </c>
      <c r="T632" s="1">
        <v>4.4063411878346267E-2</v>
      </c>
      <c r="U632" s="1">
        <v>4.7392679161785987E-2</v>
      </c>
      <c r="V632" s="1">
        <v>5.0580451492309227E-2</v>
      </c>
      <c r="W632" s="1">
        <v>5.3656658744383433E-2</v>
      </c>
      <c r="X632" s="1">
        <v>5.6632580158313663E-2</v>
      </c>
      <c r="Y632" s="1">
        <v>5.952746118227728E-2</v>
      </c>
      <c r="Z632" s="1">
        <v>6.233566467834685E-2</v>
      </c>
      <c r="AA632" s="1">
        <v>6.5092684900196443E-2</v>
      </c>
      <c r="AB632" s="1">
        <v>6.7768870454951613E-2</v>
      </c>
      <c r="AC632" s="1">
        <v>7.0401148311062742E-2</v>
      </c>
      <c r="AD632" s="1">
        <v>7.2998676029743262E-2</v>
      </c>
      <c r="AE632" s="1">
        <v>7.5596347087623528E-2</v>
      </c>
      <c r="AF632" s="1">
        <v>7.8196744307862248E-2</v>
      </c>
      <c r="AG632" s="1">
        <v>8.0836395415167822E-2</v>
      </c>
      <c r="AH632" s="1">
        <v>8.3520784630735145E-2</v>
      </c>
      <c r="AI632" s="1">
        <v>8.6235550507103534E-2</v>
      </c>
      <c r="AJ632" s="1">
        <v>8.9031976631285134E-2</v>
      </c>
      <c r="AK632" s="1">
        <v>9.1787661741836821E-2</v>
      </c>
      <c r="AL632" s="1">
        <v>9.4556550791011135E-2</v>
      </c>
      <c r="AM632" s="1">
        <v>9.7313222751096579E-2</v>
      </c>
    </row>
    <row r="633" spans="1:39">
      <c r="A633">
        <f t="shared" si="22"/>
        <v>202105</v>
      </c>
      <c r="B633" t="str">
        <f t="shared" si="23"/>
        <v>M1</v>
      </c>
      <c r="C633" t="str">
        <f t="shared" si="24"/>
        <v>best</v>
      </c>
      <c r="D633" s="1">
        <v>0</v>
      </c>
      <c r="E633" s="1">
        <v>0</v>
      </c>
      <c r="F633" s="1">
        <v>4.6979468182974722E-2</v>
      </c>
      <c r="G633" s="1">
        <v>0.10870613276533921</v>
      </c>
      <c r="H633" s="1">
        <v>0.16712603603605031</v>
      </c>
      <c r="I633" s="1">
        <v>0.21633003848144691</v>
      </c>
      <c r="J633" s="1">
        <v>0.25527462783383298</v>
      </c>
      <c r="K633" s="1">
        <v>0.2852784747902079</v>
      </c>
      <c r="L633" s="1">
        <v>0.30857243603135082</v>
      </c>
      <c r="M633" s="1">
        <v>0.3260615863573208</v>
      </c>
      <c r="N633" s="1">
        <v>0.33955242363830951</v>
      </c>
      <c r="O633" s="1">
        <v>0.34995206401813073</v>
      </c>
      <c r="P633" s="1">
        <v>0.35817374644570321</v>
      </c>
      <c r="Q633" s="1">
        <v>0.36469164435220541</v>
      </c>
      <c r="R633" s="1">
        <v>0.36998645439072447</v>
      </c>
      <c r="S633" s="1">
        <v>0.37435752271090172</v>
      </c>
      <c r="T633" s="1">
        <v>0.37807908126820139</v>
      </c>
      <c r="U633" s="1">
        <v>0.38131316814371408</v>
      </c>
      <c r="V633" s="1">
        <v>0.38415767007838503</v>
      </c>
      <c r="W633" s="1">
        <v>0.38671528388424942</v>
      </c>
      <c r="X633" s="1">
        <v>0.38904933516111001</v>
      </c>
      <c r="Y633" s="1">
        <v>0.39121683874254037</v>
      </c>
      <c r="Z633" s="1">
        <v>0.39324512701822401</v>
      </c>
      <c r="AA633" s="1">
        <v>0.39518320229469672</v>
      </c>
      <c r="AB633" s="1">
        <v>0.3970263559932814</v>
      </c>
      <c r="AC633" s="1">
        <v>0.39881146747629881</v>
      </c>
      <c r="AD633" s="1">
        <v>0.40055197256747488</v>
      </c>
      <c r="AE633" s="1">
        <v>0.40227655888433661</v>
      </c>
      <c r="AF633" s="1">
        <v>0.40399059808467441</v>
      </c>
      <c r="AG633" s="1">
        <v>0.40572110291479851</v>
      </c>
      <c r="AH633" s="1">
        <v>0.4074738957639964</v>
      </c>
      <c r="AI633" s="1">
        <v>0.40924149765025702</v>
      </c>
      <c r="AJ633" s="1">
        <v>0.41105862629295381</v>
      </c>
      <c r="AK633" s="1">
        <v>0.41284672815155737</v>
      </c>
      <c r="AL633" s="1">
        <v>0.41464156939521191</v>
      </c>
      <c r="AM633" s="1">
        <v>0.41642714682321508</v>
      </c>
    </row>
    <row r="634" spans="1:39">
      <c r="A634">
        <f t="shared" si="22"/>
        <v>202105</v>
      </c>
      <c r="B634" t="str">
        <f t="shared" si="23"/>
        <v>M2</v>
      </c>
      <c r="C634" t="str">
        <f t="shared" si="24"/>
        <v>best</v>
      </c>
      <c r="D634" s="1">
        <v>0</v>
      </c>
      <c r="E634" s="1">
        <v>0.14673351874872459</v>
      </c>
      <c r="F634" s="1">
        <v>0.29112476076104749</v>
      </c>
      <c r="G634" s="1">
        <v>0.41129953918425721</v>
      </c>
      <c r="H634" s="1">
        <v>0.5047274002026817</v>
      </c>
      <c r="I634" s="1">
        <v>0.57533079898233563</v>
      </c>
      <c r="J634" s="1">
        <v>0.62744484866427308</v>
      </c>
      <c r="K634" s="1">
        <v>0.66556048250614464</v>
      </c>
      <c r="L634" s="1">
        <v>0.6938650806942509</v>
      </c>
      <c r="M634" s="1">
        <v>0.71421386416309462</v>
      </c>
      <c r="N634" s="1">
        <v>0.72919809960628379</v>
      </c>
      <c r="O634" s="1">
        <v>0.74014295358168769</v>
      </c>
      <c r="P634" s="1">
        <v>0.74828995300302015</v>
      </c>
      <c r="Q634" s="1">
        <v>0.75431962898702953</v>
      </c>
      <c r="R634" s="1">
        <v>0.75886031697869072</v>
      </c>
      <c r="S634" s="1">
        <v>0.7623132743269091</v>
      </c>
      <c r="T634" s="1">
        <v>0.76501695252735602</v>
      </c>
      <c r="U634" s="1">
        <v>0.76717826430885228</v>
      </c>
      <c r="V634" s="1">
        <v>0.76893035596118853</v>
      </c>
      <c r="W634" s="1">
        <v>0.77038550218205015</v>
      </c>
      <c r="X634" s="1">
        <v>0.77161698167463644</v>
      </c>
      <c r="Y634" s="1">
        <v>0.77268550029334115</v>
      </c>
      <c r="Z634" s="1">
        <v>0.77362865067396258</v>
      </c>
      <c r="AA634" s="1">
        <v>0.77448772083839612</v>
      </c>
      <c r="AB634" s="1">
        <v>0.77527374616363076</v>
      </c>
      <c r="AC634" s="1">
        <v>0.77601195373001208</v>
      </c>
      <c r="AD634" s="1">
        <v>0.77671398870439634</v>
      </c>
      <c r="AE634" s="1">
        <v>0.77739594785317934</v>
      </c>
      <c r="AF634" s="1">
        <v>0.77806310262413747</v>
      </c>
      <c r="AG634" s="1">
        <v>0.77872851179904035</v>
      </c>
      <c r="AH634" s="1">
        <v>0.77939635499026105</v>
      </c>
      <c r="AI634" s="1">
        <v>0.78006544361427232</v>
      </c>
      <c r="AJ634" s="1">
        <v>0.78075008336021812</v>
      </c>
      <c r="AK634" s="1">
        <v>0.78142154207531855</v>
      </c>
      <c r="AL634" s="1">
        <v>0.78209392181530424</v>
      </c>
      <c r="AM634" s="1">
        <v>0.78276164624736122</v>
      </c>
    </row>
    <row r="635" spans="1:39">
      <c r="A635">
        <f t="shared" si="22"/>
        <v>202105</v>
      </c>
      <c r="B635" t="str">
        <f t="shared" si="23"/>
        <v>M3</v>
      </c>
      <c r="C635" t="str">
        <f t="shared" si="24"/>
        <v>best</v>
      </c>
      <c r="D635" s="1">
        <v>0.38149222215209722</v>
      </c>
      <c r="E635" s="1">
        <v>0.59640383084231097</v>
      </c>
      <c r="F635" s="1">
        <v>0.72550657756263814</v>
      </c>
      <c r="G635" s="1">
        <v>0.80647735381033392</v>
      </c>
      <c r="H635" s="1">
        <v>0.85844911093458309</v>
      </c>
      <c r="I635" s="1">
        <v>0.89277646206077366</v>
      </c>
      <c r="J635" s="1">
        <v>0.91582310847816162</v>
      </c>
      <c r="K635" s="1">
        <v>0.93157469407733007</v>
      </c>
      <c r="L635" s="1">
        <v>0.94270697967033046</v>
      </c>
      <c r="M635" s="1">
        <v>0.95040832990488244</v>
      </c>
      <c r="N635" s="1">
        <v>0.95589979776443135</v>
      </c>
      <c r="O635" s="1">
        <v>0.95979381240260786</v>
      </c>
      <c r="P635" s="1">
        <v>0.96260829983467588</v>
      </c>
      <c r="Q635" s="1">
        <v>0.96462562981844324</v>
      </c>
      <c r="R635" s="1">
        <v>0.96609088289961997</v>
      </c>
      <c r="S635" s="1">
        <v>0.96715941980713516</v>
      </c>
      <c r="T635" s="1">
        <v>0.96795748696017436</v>
      </c>
      <c r="U635" s="1">
        <v>0.96856252298307377</v>
      </c>
      <c r="V635" s="1">
        <v>0.96902493282946955</v>
      </c>
      <c r="W635" s="1">
        <v>0.96938450750479521</v>
      </c>
      <c r="X635" s="1">
        <v>0.96966762772933446</v>
      </c>
      <c r="Y635" s="1">
        <v>0.96989553369852133</v>
      </c>
      <c r="Z635" s="1">
        <v>0.97008236036696727</v>
      </c>
      <c r="AA635" s="1">
        <v>0.97024125052014865</v>
      </c>
      <c r="AB635" s="1">
        <v>0.97037793454326715</v>
      </c>
      <c r="AC635" s="1">
        <v>0.97049957332685466</v>
      </c>
      <c r="AD635" s="1">
        <v>0.97060991873668179</v>
      </c>
      <c r="AE635" s="1">
        <v>0.97071289718692777</v>
      </c>
      <c r="AF635" s="1">
        <v>0.97081029503697458</v>
      </c>
      <c r="AG635" s="1">
        <v>0.9709048320763235</v>
      </c>
      <c r="AH635" s="1">
        <v>0.97099773000263467</v>
      </c>
      <c r="AI635" s="1">
        <v>0.9710893657571058</v>
      </c>
      <c r="AJ635" s="1">
        <v>0.97118208109378323</v>
      </c>
      <c r="AK635" s="1">
        <v>0.97127227043369646</v>
      </c>
      <c r="AL635" s="1">
        <v>0.97136205030828993</v>
      </c>
      <c r="AM635" s="1">
        <v>0.97145081516926812</v>
      </c>
    </row>
    <row r="636" spans="1:39">
      <c r="A636">
        <f t="shared" si="22"/>
        <v>202106</v>
      </c>
      <c r="B636" t="str">
        <f t="shared" si="23"/>
        <v>M0</v>
      </c>
      <c r="C636" t="str">
        <f t="shared" si="24"/>
        <v>best</v>
      </c>
      <c r="D636" s="1">
        <v>0</v>
      </c>
      <c r="E636" s="1">
        <v>0</v>
      </c>
      <c r="F636" s="1">
        <v>0</v>
      </c>
      <c r="G636" s="1">
        <v>6.3581207680185169E-4</v>
      </c>
      <c r="H636" s="1">
        <v>2.0965715910642819E-3</v>
      </c>
      <c r="I636" s="1">
        <v>4.3246503159089841E-3</v>
      </c>
      <c r="J636" s="1">
        <v>7.1457187726436501E-3</v>
      </c>
      <c r="K636" s="1">
        <v>1.04420054903108E-2</v>
      </c>
      <c r="L636" s="1">
        <v>1.3959065986886661E-2</v>
      </c>
      <c r="M636" s="1">
        <v>1.765997759536685E-2</v>
      </c>
      <c r="N636" s="1">
        <v>2.145526555019699E-2</v>
      </c>
      <c r="O636" s="1">
        <v>2.5287429084723159E-2</v>
      </c>
      <c r="P636" s="1">
        <v>2.9054971311879299E-2</v>
      </c>
      <c r="Q636" s="1">
        <v>3.2734736976160327E-2</v>
      </c>
      <c r="R636" s="1">
        <v>3.6290041714827692E-2</v>
      </c>
      <c r="S636" s="1">
        <v>3.973314504324052E-2</v>
      </c>
      <c r="T636" s="1">
        <v>4.3058051744171211E-2</v>
      </c>
      <c r="U636" s="1">
        <v>4.6246233956477707E-2</v>
      </c>
      <c r="V636" s="1">
        <v>4.9326245613837097E-2</v>
      </c>
      <c r="W636" s="1">
        <v>5.2308399317709413E-2</v>
      </c>
      <c r="X636" s="1">
        <v>5.5211218205832947E-2</v>
      </c>
      <c r="Y636" s="1">
        <v>5.8028475369921742E-2</v>
      </c>
      <c r="Z636" s="1">
        <v>6.0795354063204403E-2</v>
      </c>
      <c r="AA636" s="1">
        <v>6.3481803026619946E-2</v>
      </c>
      <c r="AB636" s="1">
        <v>6.6124682359111328E-2</v>
      </c>
      <c r="AC636" s="1">
        <v>6.8733054892801709E-2</v>
      </c>
      <c r="AD636" s="1">
        <v>7.1341863117313997E-2</v>
      </c>
      <c r="AE636" s="1">
        <v>7.3953634312021815E-2</v>
      </c>
      <c r="AF636" s="1">
        <v>7.6605002491291235E-2</v>
      </c>
      <c r="AG636" s="1">
        <v>7.930143564835658E-2</v>
      </c>
      <c r="AH636" s="1">
        <v>8.2028473314927741E-2</v>
      </c>
      <c r="AI636" s="1">
        <v>8.4837606730618964E-2</v>
      </c>
      <c r="AJ636" s="1">
        <v>8.7605860514467393E-2</v>
      </c>
      <c r="AK636" s="1">
        <v>9.0387411769862855E-2</v>
      </c>
      <c r="AL636" s="1">
        <v>9.3156714561649576E-2</v>
      </c>
      <c r="AM636" s="1">
        <v>9.5911719647184826E-2</v>
      </c>
    </row>
    <row r="637" spans="1:39">
      <c r="A637">
        <f t="shared" si="22"/>
        <v>202106</v>
      </c>
      <c r="B637" t="str">
        <f t="shared" si="23"/>
        <v>M1</v>
      </c>
      <c r="C637" t="str">
        <f t="shared" si="24"/>
        <v>best</v>
      </c>
      <c r="D637" s="1">
        <v>0</v>
      </c>
      <c r="E637" s="1">
        <v>0</v>
      </c>
      <c r="F637" s="1">
        <v>4.759482736155727E-2</v>
      </c>
      <c r="G637" s="1">
        <v>0.1095325450722032</v>
      </c>
      <c r="H637" s="1">
        <v>0.16824331197164599</v>
      </c>
      <c r="I637" s="1">
        <v>0.2173099166055886</v>
      </c>
      <c r="J637" s="1">
        <v>0.25611983507282438</v>
      </c>
      <c r="K637" s="1">
        <v>0.2865802721361197</v>
      </c>
      <c r="L637" s="1">
        <v>0.30947936911194751</v>
      </c>
      <c r="M637" s="1">
        <v>0.32704161648866381</v>
      </c>
      <c r="N637" s="1">
        <v>0.34041595981387007</v>
      </c>
      <c r="O637" s="1">
        <v>0.35081838832879808</v>
      </c>
      <c r="P637" s="1">
        <v>0.3589019405003131</v>
      </c>
      <c r="Q637" s="1">
        <v>0.36532410084614969</v>
      </c>
      <c r="R637" s="1">
        <v>0.37050211808690348</v>
      </c>
      <c r="S637" s="1">
        <v>0.37480994243494742</v>
      </c>
      <c r="T637" s="1">
        <v>0.37847227176536707</v>
      </c>
      <c r="U637" s="1">
        <v>0.3816287372543225</v>
      </c>
      <c r="V637" s="1">
        <v>0.38441436337206342</v>
      </c>
      <c r="W637" s="1">
        <v>0.38691426140123297</v>
      </c>
      <c r="X637" s="1">
        <v>0.38920284698639362</v>
      </c>
      <c r="Y637" s="1">
        <v>0.39131952975171053</v>
      </c>
      <c r="Z637" s="1">
        <v>0.39332355821872228</v>
      </c>
      <c r="AA637" s="1">
        <v>0.39521582284311219</v>
      </c>
      <c r="AB637" s="1">
        <v>0.39703835809788501</v>
      </c>
      <c r="AC637" s="1">
        <v>0.39880755696856968</v>
      </c>
      <c r="AD637" s="1">
        <v>0.40055456931093902</v>
      </c>
      <c r="AE637" s="1">
        <v>0.40228622039207229</v>
      </c>
      <c r="AF637" s="1">
        <v>0.40403091951422337</v>
      </c>
      <c r="AG637" s="1">
        <v>0.40579539039302648</v>
      </c>
      <c r="AH637" s="1">
        <v>0.4075728348091146</v>
      </c>
      <c r="AI637" s="1">
        <v>0.40939867580780082</v>
      </c>
      <c r="AJ637" s="1">
        <v>0.41119436347595578</v>
      </c>
      <c r="AK637" s="1">
        <v>0.41299611102177353</v>
      </c>
      <c r="AL637" s="1">
        <v>0.41478803786976243</v>
      </c>
      <c r="AM637" s="1">
        <v>0.41656941484148718</v>
      </c>
    </row>
    <row r="638" spans="1:39">
      <c r="A638">
        <f t="shared" si="22"/>
        <v>202106</v>
      </c>
      <c r="B638" t="str">
        <f t="shared" si="23"/>
        <v>M2</v>
      </c>
      <c r="C638" t="str">
        <f t="shared" si="24"/>
        <v>best</v>
      </c>
      <c r="D638" s="1">
        <v>0</v>
      </c>
      <c r="E638" s="1">
        <v>0.1473208840045766</v>
      </c>
      <c r="F638" s="1">
        <v>0.2928641730744812</v>
      </c>
      <c r="G638" s="1">
        <v>0.41284962785620288</v>
      </c>
      <c r="H638" s="1">
        <v>0.50626169155224199</v>
      </c>
      <c r="I638" s="1">
        <v>0.57636789878113293</v>
      </c>
      <c r="J638" s="1">
        <v>0.62811788845445038</v>
      </c>
      <c r="K638" s="1">
        <v>0.66671567045148972</v>
      </c>
      <c r="L638" s="1">
        <v>0.69449092835998871</v>
      </c>
      <c r="M638" s="1">
        <v>0.71490569971811768</v>
      </c>
      <c r="N638" s="1">
        <v>0.72974612277809603</v>
      </c>
      <c r="O638" s="1">
        <v>0.74071385918867716</v>
      </c>
      <c r="P638" s="1">
        <v>0.74875131333155764</v>
      </c>
      <c r="Q638" s="1">
        <v>0.75472857885302314</v>
      </c>
      <c r="R638" s="1">
        <v>0.75920470114444449</v>
      </c>
      <c r="S638" s="1">
        <v>0.76264850558508512</v>
      </c>
      <c r="T638" s="1">
        <v>0.76534815836106584</v>
      </c>
      <c r="U638" s="1">
        <v>0.76749061029059296</v>
      </c>
      <c r="V638" s="1">
        <v>0.76922948908015887</v>
      </c>
      <c r="W638" s="1">
        <v>0.77066587740246817</v>
      </c>
      <c r="X638" s="1">
        <v>0.77188260787680907</v>
      </c>
      <c r="Y638" s="1">
        <v>0.77293264395569139</v>
      </c>
      <c r="Z638" s="1">
        <v>0.77387022185643795</v>
      </c>
      <c r="AA638" s="1">
        <v>0.77471354146456717</v>
      </c>
      <c r="AB638" s="1">
        <v>0.77549430239605854</v>
      </c>
      <c r="AC638" s="1">
        <v>0.77622788450909863</v>
      </c>
      <c r="AD638" s="1">
        <v>0.77693344263872399</v>
      </c>
      <c r="AE638" s="1">
        <v>0.77761808700231683</v>
      </c>
      <c r="AF638" s="1">
        <v>0.77829657934538665</v>
      </c>
      <c r="AG638" s="1">
        <v>0.77897423198546134</v>
      </c>
      <c r="AH638" s="1">
        <v>0.77965074626508213</v>
      </c>
      <c r="AI638" s="1">
        <v>0.78034122670924977</v>
      </c>
      <c r="AJ638" s="1">
        <v>0.78101717362700573</v>
      </c>
      <c r="AK638" s="1">
        <v>0.78169315545399654</v>
      </c>
      <c r="AL638" s="1">
        <v>0.78236379865524597</v>
      </c>
      <c r="AM638" s="1">
        <v>0.78302935410126262</v>
      </c>
    </row>
    <row r="639" spans="1:39">
      <c r="A639">
        <f t="shared" si="22"/>
        <v>202106</v>
      </c>
      <c r="B639" t="str">
        <f t="shared" si="23"/>
        <v>M3</v>
      </c>
      <c r="C639" t="str">
        <f t="shared" si="24"/>
        <v>best</v>
      </c>
      <c r="D639" s="1">
        <v>0.38293446084243937</v>
      </c>
      <c r="E639" s="1">
        <v>0.59793546014084731</v>
      </c>
      <c r="F639" s="1">
        <v>0.72735524603454049</v>
      </c>
      <c r="G639" s="1">
        <v>0.80771263537149973</v>
      </c>
      <c r="H639" s="1">
        <v>0.85934319901608647</v>
      </c>
      <c r="I639" s="1">
        <v>0.89325240478205392</v>
      </c>
      <c r="J639" s="1">
        <v>0.91603674818632574</v>
      </c>
      <c r="K639" s="1">
        <v>0.93193278086015696</v>
      </c>
      <c r="L639" s="1">
        <v>0.94282016422070236</v>
      </c>
      <c r="M639" s="1">
        <v>0.95052122353638835</v>
      </c>
      <c r="N639" s="1">
        <v>0.95594488552421086</v>
      </c>
      <c r="O639" s="1">
        <v>0.95984031167684736</v>
      </c>
      <c r="P639" s="1">
        <v>0.96261444238461003</v>
      </c>
      <c r="Q639" s="1">
        <v>0.96461515611936988</v>
      </c>
      <c r="R639" s="1">
        <v>0.96606221565230388</v>
      </c>
      <c r="S639" s="1">
        <v>0.96713271609105889</v>
      </c>
      <c r="T639" s="1">
        <v>0.96793522582971792</v>
      </c>
      <c r="U639" s="1">
        <v>0.96854047524108244</v>
      </c>
      <c r="V639" s="1">
        <v>0.96900368385769442</v>
      </c>
      <c r="W639" s="1">
        <v>0.96936153980311313</v>
      </c>
      <c r="X639" s="1">
        <v>0.96964343450409041</v>
      </c>
      <c r="Y639" s="1">
        <v>0.96986914789377365</v>
      </c>
      <c r="Z639" s="1">
        <v>0.97005656212254765</v>
      </c>
      <c r="AA639" s="1">
        <v>0.97021403003470819</v>
      </c>
      <c r="AB639" s="1">
        <v>0.97035107544523957</v>
      </c>
      <c r="AC639" s="1">
        <v>0.97047281367108829</v>
      </c>
      <c r="AD639" s="1">
        <v>0.97058428572632116</v>
      </c>
      <c r="AE639" s="1">
        <v>0.97068794883727649</v>
      </c>
      <c r="AF639" s="1">
        <v>0.97078714243524178</v>
      </c>
      <c r="AG639" s="1">
        <v>0.97088350113347333</v>
      </c>
      <c r="AH639" s="1">
        <v>0.97097772705888263</v>
      </c>
      <c r="AI639" s="1">
        <v>0.97107245106247431</v>
      </c>
      <c r="AJ639" s="1">
        <v>0.97116415764449893</v>
      </c>
      <c r="AK639" s="1">
        <v>0.97125513106853811</v>
      </c>
      <c r="AL639" s="1">
        <v>0.97134484083903538</v>
      </c>
      <c r="AM639" s="1">
        <v>0.97143349357507069</v>
      </c>
    </row>
    <row r="640" spans="1:39">
      <c r="A640">
        <f t="shared" si="22"/>
        <v>202107</v>
      </c>
      <c r="B640" t="str">
        <f t="shared" si="23"/>
        <v>M0</v>
      </c>
      <c r="C640" t="str">
        <f t="shared" si="24"/>
        <v>best</v>
      </c>
      <c r="D640" s="1">
        <v>0</v>
      </c>
      <c r="E640" s="1">
        <v>0</v>
      </c>
      <c r="F640" s="1">
        <v>0</v>
      </c>
      <c r="G640" s="1">
        <v>6.4008401866286647E-4</v>
      </c>
      <c r="H640" s="1">
        <v>2.1084933199273801E-3</v>
      </c>
      <c r="I640" s="1">
        <v>4.3080614040240384E-3</v>
      </c>
      <c r="J640" s="1">
        <v>7.1173360821189368E-3</v>
      </c>
      <c r="K640" s="1">
        <v>1.027769620107557E-2</v>
      </c>
      <c r="L640" s="1">
        <v>1.371801407077744E-2</v>
      </c>
      <c r="M640" s="1">
        <v>1.7329438754032062E-2</v>
      </c>
      <c r="N640" s="1">
        <v>2.1032504290092659E-2</v>
      </c>
      <c r="O640" s="1">
        <v>2.471258276038223E-2</v>
      </c>
      <c r="P640" s="1">
        <v>2.833421002925391E-2</v>
      </c>
      <c r="Q640" s="1">
        <v>3.185244962484985E-2</v>
      </c>
      <c r="R640" s="1">
        <v>3.5272844646343643E-2</v>
      </c>
      <c r="S640" s="1">
        <v>3.8585124773744373E-2</v>
      </c>
      <c r="T640" s="1">
        <v>4.1767849342932137E-2</v>
      </c>
      <c r="U640" s="1">
        <v>4.4847529730460307E-2</v>
      </c>
      <c r="V640" s="1">
        <v>4.7833059925358107E-2</v>
      </c>
      <c r="W640" s="1">
        <v>5.0741881189538429E-2</v>
      </c>
      <c r="X640" s="1">
        <v>5.3566923096517352E-2</v>
      </c>
      <c r="Y640" s="1">
        <v>5.6342850793838842E-2</v>
      </c>
      <c r="Z640" s="1">
        <v>5.9039089772743733E-2</v>
      </c>
      <c r="AA640" s="1">
        <v>6.1692332950865493E-2</v>
      </c>
      <c r="AB640" s="1">
        <v>6.4311488385090432E-2</v>
      </c>
      <c r="AC640" s="1">
        <v>6.693150323517659E-2</v>
      </c>
      <c r="AD640" s="1">
        <v>6.9554819315496522E-2</v>
      </c>
      <c r="AE640" s="1">
        <v>7.2218155250534127E-2</v>
      </c>
      <c r="AF640" s="1">
        <v>7.4926945056479718E-2</v>
      </c>
      <c r="AG640" s="1">
        <v>7.7666611995560117E-2</v>
      </c>
      <c r="AH640" s="1">
        <v>8.0488850828201952E-2</v>
      </c>
      <c r="AI640" s="1">
        <v>8.3270086559839113E-2</v>
      </c>
      <c r="AJ640" s="1">
        <v>8.6064730278635287E-2</v>
      </c>
      <c r="AK640" s="1">
        <v>8.8847103293100693E-2</v>
      </c>
      <c r="AL640" s="1">
        <v>9.1615135487501637E-2</v>
      </c>
      <c r="AM640" s="1">
        <v>9.4291279544677614E-2</v>
      </c>
    </row>
    <row r="641" spans="1:39">
      <c r="A641">
        <f t="shared" si="22"/>
        <v>202107</v>
      </c>
      <c r="B641" t="str">
        <f t="shared" si="23"/>
        <v>M1</v>
      </c>
      <c r="C641" t="str">
        <f t="shared" si="24"/>
        <v>best</v>
      </c>
      <c r="D641" s="1">
        <v>0</v>
      </c>
      <c r="E641" s="1">
        <v>0</v>
      </c>
      <c r="F641" s="1">
        <v>4.7569420636241103E-2</v>
      </c>
      <c r="G641" s="1">
        <v>0.1096098134574649</v>
      </c>
      <c r="H641" s="1">
        <v>0.16791425288975001</v>
      </c>
      <c r="I641" s="1">
        <v>0.21661248579994999</v>
      </c>
      <c r="J641" s="1">
        <v>0.25585843950725728</v>
      </c>
      <c r="K641" s="1">
        <v>0.28570597799725811</v>
      </c>
      <c r="L641" s="1">
        <v>0.30864308371891569</v>
      </c>
      <c r="M641" s="1">
        <v>0.32601056876064072</v>
      </c>
      <c r="N641" s="1">
        <v>0.33937233254476779</v>
      </c>
      <c r="O641" s="1">
        <v>0.34959616882119998</v>
      </c>
      <c r="P641" s="1">
        <v>0.35756752439384221</v>
      </c>
      <c r="Q641" s="1">
        <v>0.3638588591319139</v>
      </c>
      <c r="R641" s="1">
        <v>0.36897821685509452</v>
      </c>
      <c r="S641" s="1">
        <v>0.37323517672255702</v>
      </c>
      <c r="T641" s="1">
        <v>0.37682622464807852</v>
      </c>
      <c r="U641" s="1">
        <v>0.37993068958204818</v>
      </c>
      <c r="V641" s="1">
        <v>0.38266360154629731</v>
      </c>
      <c r="W641" s="1">
        <v>0.38512334428259332</v>
      </c>
      <c r="X641" s="1">
        <v>0.3873659566909875</v>
      </c>
      <c r="Y641" s="1">
        <v>0.38946486692486748</v>
      </c>
      <c r="Z641" s="1">
        <v>0.39142864833991092</v>
      </c>
      <c r="AA641" s="1">
        <v>0.39330650182320248</v>
      </c>
      <c r="AB641" s="1">
        <v>0.39511891521850989</v>
      </c>
      <c r="AC641" s="1">
        <v>0.39690048628105717</v>
      </c>
      <c r="AD641" s="1">
        <v>0.39866005104252428</v>
      </c>
      <c r="AE641" s="1">
        <v>0.40042799786971128</v>
      </c>
      <c r="AF641" s="1">
        <v>0.40221230283228071</v>
      </c>
      <c r="AG641" s="1">
        <v>0.40400708810232527</v>
      </c>
      <c r="AH641" s="1">
        <v>0.4058488216657487</v>
      </c>
      <c r="AI641" s="1">
        <v>0.40765878969491331</v>
      </c>
      <c r="AJ641" s="1">
        <v>0.40947389728755429</v>
      </c>
      <c r="AK641" s="1">
        <v>0.41127839815536471</v>
      </c>
      <c r="AL641" s="1">
        <v>0.41307178384033849</v>
      </c>
      <c r="AM641" s="1">
        <v>0.4148043709378007</v>
      </c>
    </row>
    <row r="642" spans="1:39">
      <c r="A642">
        <f t="shared" si="22"/>
        <v>202107</v>
      </c>
      <c r="B642" t="str">
        <f t="shared" si="23"/>
        <v>M2</v>
      </c>
      <c r="C642" t="str">
        <f t="shared" si="24"/>
        <v>best</v>
      </c>
      <c r="D642" s="1">
        <v>0</v>
      </c>
      <c r="E642" s="1">
        <v>0.1479803945135037</v>
      </c>
      <c r="F642" s="1">
        <v>0.29305470805662698</v>
      </c>
      <c r="G642" s="1">
        <v>0.41293497106884491</v>
      </c>
      <c r="H642" s="1">
        <v>0.50564049011446477</v>
      </c>
      <c r="I642" s="1">
        <v>0.57523649480627981</v>
      </c>
      <c r="J642" s="1">
        <v>0.62763399077699555</v>
      </c>
      <c r="K642" s="1">
        <v>0.66551688621736838</v>
      </c>
      <c r="L642" s="1">
        <v>0.69339611422741687</v>
      </c>
      <c r="M642" s="1">
        <v>0.71362596202731077</v>
      </c>
      <c r="N642" s="1">
        <v>0.72851376719460814</v>
      </c>
      <c r="O642" s="1">
        <v>0.7393507073158111</v>
      </c>
      <c r="P642" s="1">
        <v>0.74733623534094784</v>
      </c>
      <c r="Q642" s="1">
        <v>0.7532459243679297</v>
      </c>
      <c r="R642" s="1">
        <v>0.75772898440618686</v>
      </c>
      <c r="S642" s="1">
        <v>0.76118631464868114</v>
      </c>
      <c r="T642" s="1">
        <v>0.76387966299928134</v>
      </c>
      <c r="U642" s="1">
        <v>0.76602033009547799</v>
      </c>
      <c r="V642" s="1">
        <v>0.76774820003112154</v>
      </c>
      <c r="W642" s="1">
        <v>0.76917703178115471</v>
      </c>
      <c r="X642" s="1">
        <v>0.77038125131187229</v>
      </c>
      <c r="Y642" s="1">
        <v>0.77143325075813174</v>
      </c>
      <c r="Z642" s="1">
        <v>0.77236119432942196</v>
      </c>
      <c r="AA642" s="1">
        <v>0.77320589288205099</v>
      </c>
      <c r="AB642" s="1">
        <v>0.7739879633617508</v>
      </c>
      <c r="AC642" s="1">
        <v>0.77473089536458251</v>
      </c>
      <c r="AD642" s="1">
        <v>0.77544437464193017</v>
      </c>
      <c r="AE642" s="1">
        <v>0.77614560581970959</v>
      </c>
      <c r="AF642" s="1">
        <v>0.77684149443484007</v>
      </c>
      <c r="AG642" s="1">
        <v>0.77753296216554901</v>
      </c>
      <c r="AH642" s="1">
        <v>0.7782363169816684</v>
      </c>
      <c r="AI642" s="1">
        <v>0.77892317827947444</v>
      </c>
      <c r="AJ642" s="1">
        <v>0.77960885749974684</v>
      </c>
      <c r="AK642" s="1">
        <v>0.78028822193085468</v>
      </c>
      <c r="AL642" s="1">
        <v>0.7809618112615363</v>
      </c>
      <c r="AM642" s="1">
        <v>0.78161145494020434</v>
      </c>
    </row>
    <row r="643" spans="1:39">
      <c r="A643">
        <f t="shared" si="22"/>
        <v>202107</v>
      </c>
      <c r="B643" t="str">
        <f t="shared" si="23"/>
        <v>M3</v>
      </c>
      <c r="C643" t="str">
        <f t="shared" si="24"/>
        <v>best</v>
      </c>
      <c r="D643" s="1">
        <v>0.38309418915258731</v>
      </c>
      <c r="E643" s="1">
        <v>0.59897314086692854</v>
      </c>
      <c r="F643" s="1">
        <v>0.72772064366042766</v>
      </c>
      <c r="G643" s="1">
        <v>0.80778884688590213</v>
      </c>
      <c r="H643" s="1">
        <v>0.85898465469157603</v>
      </c>
      <c r="I643" s="1">
        <v>0.8926573665936961</v>
      </c>
      <c r="J643" s="1">
        <v>0.91576761465787893</v>
      </c>
      <c r="K643" s="1">
        <v>0.93139757023216418</v>
      </c>
      <c r="L643" s="1">
        <v>0.94234544739434423</v>
      </c>
      <c r="M643" s="1">
        <v>0.94999653622644209</v>
      </c>
      <c r="N643" s="1">
        <v>0.95545612474033448</v>
      </c>
      <c r="O643" s="1">
        <v>0.95932083364539378</v>
      </c>
      <c r="P643" s="1">
        <v>0.96209117250633525</v>
      </c>
      <c r="Q643" s="1">
        <v>0.96408154838430149</v>
      </c>
      <c r="R643" s="1">
        <v>0.96554291551804461</v>
      </c>
      <c r="S643" s="1">
        <v>0.96662883317072756</v>
      </c>
      <c r="T643" s="1">
        <v>0.96743928582423189</v>
      </c>
      <c r="U643" s="1">
        <v>0.96805164000440735</v>
      </c>
      <c r="V643" s="1">
        <v>0.96851734865964789</v>
      </c>
      <c r="W643" s="1">
        <v>0.96887746282553044</v>
      </c>
      <c r="X643" s="1">
        <v>0.96915982128499234</v>
      </c>
      <c r="Y643" s="1">
        <v>0.96938908367603094</v>
      </c>
      <c r="Z643" s="1">
        <v>0.96957733088619869</v>
      </c>
      <c r="AA643" s="1">
        <v>0.96973747189003556</v>
      </c>
      <c r="AB643" s="1">
        <v>0.96987656984205506</v>
      </c>
      <c r="AC643" s="1">
        <v>0.97000126966499023</v>
      </c>
      <c r="AD643" s="1">
        <v>0.97011498594618695</v>
      </c>
      <c r="AE643" s="1">
        <v>0.97022195705813707</v>
      </c>
      <c r="AF643" s="1">
        <v>0.97032440847490709</v>
      </c>
      <c r="AG643" s="1">
        <v>0.97042349955423346</v>
      </c>
      <c r="AH643" s="1">
        <v>0.97052229532231604</v>
      </c>
      <c r="AI643" s="1">
        <v>0.97061735572565822</v>
      </c>
      <c r="AJ643" s="1">
        <v>0.97071122738980176</v>
      </c>
      <c r="AK643" s="1">
        <v>0.97080347578411474</v>
      </c>
      <c r="AL643" s="1">
        <v>0.97089441536707677</v>
      </c>
      <c r="AM643" s="1">
        <v>0.97098175511673979</v>
      </c>
    </row>
    <row r="644" spans="1:39">
      <c r="A644">
        <f t="shared" si="22"/>
        <v>202108</v>
      </c>
      <c r="B644" t="str">
        <f t="shared" si="23"/>
        <v>M0</v>
      </c>
      <c r="C644" t="str">
        <f t="shared" si="24"/>
        <v>best</v>
      </c>
      <c r="D644" s="1">
        <v>0</v>
      </c>
      <c r="E644" s="1">
        <v>0</v>
      </c>
      <c r="F644" s="1">
        <v>0</v>
      </c>
      <c r="G644" s="1">
        <v>6.513713579468708E-4</v>
      </c>
      <c r="H644" s="1">
        <v>2.0947101335839491E-3</v>
      </c>
      <c r="I644" s="1">
        <v>4.2732515265080217E-3</v>
      </c>
      <c r="J644" s="1">
        <v>6.9538693269655082E-3</v>
      </c>
      <c r="K644" s="1">
        <v>1.0034374741657109E-2</v>
      </c>
      <c r="L644" s="1">
        <v>1.338652305400502E-2</v>
      </c>
      <c r="M644" s="1">
        <v>1.6903864595932062E-2</v>
      </c>
      <c r="N644" s="1">
        <v>2.045523823729703E-2</v>
      </c>
      <c r="O644" s="1">
        <v>2.3988789357932739E-2</v>
      </c>
      <c r="P644" s="1">
        <v>2.7448456611993619E-2</v>
      </c>
      <c r="Q644" s="1">
        <v>3.083051188101683E-2</v>
      </c>
      <c r="R644" s="1">
        <v>3.4118773633329602E-2</v>
      </c>
      <c r="S644" s="1">
        <v>3.7287782179949297E-2</v>
      </c>
      <c r="T644" s="1">
        <v>4.036114279940687E-2</v>
      </c>
      <c r="U644" s="1">
        <v>4.3345744819445947E-2</v>
      </c>
      <c r="V644" s="1">
        <v>4.62574776447673E-2</v>
      </c>
      <c r="W644" s="1">
        <v>4.9088098782020327E-2</v>
      </c>
      <c r="X644" s="1">
        <v>5.1871478798540642E-2</v>
      </c>
      <c r="Y644" s="1">
        <v>5.4576365100241719E-2</v>
      </c>
      <c r="Z644" s="1">
        <v>5.7239145465936503E-2</v>
      </c>
      <c r="AA644" s="1">
        <v>5.9868493118373403E-2</v>
      </c>
      <c r="AB644" s="1">
        <v>6.2499295226156111E-2</v>
      </c>
      <c r="AC644" s="1">
        <v>6.5133868616090759E-2</v>
      </c>
      <c r="AD644" s="1">
        <v>6.7808981078944466E-2</v>
      </c>
      <c r="AE644" s="1">
        <v>7.0530008427703877E-2</v>
      </c>
      <c r="AF644" s="1">
        <v>7.3282237976010009E-2</v>
      </c>
      <c r="AG644" s="1">
        <v>7.6117552547542808E-2</v>
      </c>
      <c r="AH644" s="1">
        <v>7.8911768309107774E-2</v>
      </c>
      <c r="AI644" s="1">
        <v>8.1719522134671638E-2</v>
      </c>
      <c r="AJ644" s="1">
        <v>8.4514997328681077E-2</v>
      </c>
      <c r="AK644" s="1">
        <v>8.7296098326496888E-2</v>
      </c>
      <c r="AL644" s="1">
        <v>8.9984901164284842E-2</v>
      </c>
      <c r="AM644" s="1">
        <v>9.2586394517155404E-2</v>
      </c>
    </row>
    <row r="645" spans="1:39">
      <c r="A645">
        <f t="shared" si="22"/>
        <v>202108</v>
      </c>
      <c r="B645" t="str">
        <f t="shared" si="23"/>
        <v>M1</v>
      </c>
      <c r="C645" t="str">
        <f t="shared" si="24"/>
        <v>best</v>
      </c>
      <c r="D645" s="1">
        <v>0</v>
      </c>
      <c r="E645" s="1">
        <v>0</v>
      </c>
      <c r="F645" s="1">
        <v>4.7707099983687988E-2</v>
      </c>
      <c r="G645" s="1">
        <v>0.1092544001819574</v>
      </c>
      <c r="H645" s="1">
        <v>0.1670614446233635</v>
      </c>
      <c r="I645" s="1">
        <v>0.2162501519028589</v>
      </c>
      <c r="J645" s="1">
        <v>0.25468719243490762</v>
      </c>
      <c r="K645" s="1">
        <v>0.28458544093652971</v>
      </c>
      <c r="L645" s="1">
        <v>0.30726212070037978</v>
      </c>
      <c r="M645" s="1">
        <v>0.32462194682114193</v>
      </c>
      <c r="N645" s="1">
        <v>0.33776602073756778</v>
      </c>
      <c r="O645" s="1">
        <v>0.34786411258654309</v>
      </c>
      <c r="P645" s="1">
        <v>0.35568932635077782</v>
      </c>
      <c r="Q645" s="1">
        <v>0.36192894148871402</v>
      </c>
      <c r="R645" s="1">
        <v>0.36700735420302127</v>
      </c>
      <c r="S645" s="1">
        <v>0.37119865301303628</v>
      </c>
      <c r="T645" s="1">
        <v>0.37474304212004639</v>
      </c>
      <c r="U645" s="1">
        <v>0.3777968233876472</v>
      </c>
      <c r="V645" s="1">
        <v>0.38049155010999808</v>
      </c>
      <c r="W645" s="1">
        <v>0.3829063369368193</v>
      </c>
      <c r="X645" s="1">
        <v>0.38513427653182941</v>
      </c>
      <c r="Y645" s="1">
        <v>0.38719465573571099</v>
      </c>
      <c r="Z645" s="1">
        <v>0.38914660510446952</v>
      </c>
      <c r="AA645" s="1">
        <v>0.39101630065012671</v>
      </c>
      <c r="AB645" s="1">
        <v>0.39284310083554569</v>
      </c>
      <c r="AC645" s="1">
        <v>0.39463863813072181</v>
      </c>
      <c r="AD645" s="1">
        <v>0.39643601583750859</v>
      </c>
      <c r="AE645" s="1">
        <v>0.3982449478026136</v>
      </c>
      <c r="AF645" s="1">
        <v>0.4000608539356903</v>
      </c>
      <c r="AG645" s="1">
        <v>0.40192160022486623</v>
      </c>
      <c r="AH645" s="1">
        <v>0.40374838113803352</v>
      </c>
      <c r="AI645" s="1">
        <v>0.40557900515543649</v>
      </c>
      <c r="AJ645" s="1">
        <v>0.40739794137755098</v>
      </c>
      <c r="AK645" s="1">
        <v>0.4092049910117932</v>
      </c>
      <c r="AL645" s="1">
        <v>0.41095030253481768</v>
      </c>
      <c r="AM645" s="1">
        <v>0.41263772368850832</v>
      </c>
    </row>
    <row r="646" spans="1:39">
      <c r="A646">
        <f t="shared" si="22"/>
        <v>202108</v>
      </c>
      <c r="B646" t="str">
        <f t="shared" si="23"/>
        <v>M2</v>
      </c>
      <c r="C646" t="str">
        <f t="shared" si="24"/>
        <v>best</v>
      </c>
      <c r="D646" s="1">
        <v>0</v>
      </c>
      <c r="E646" s="1">
        <v>0.1477598032628368</v>
      </c>
      <c r="F646" s="1">
        <v>0.2928860822023826</v>
      </c>
      <c r="G646" s="1">
        <v>0.41188129050417271</v>
      </c>
      <c r="H646" s="1">
        <v>0.50389017921296064</v>
      </c>
      <c r="I646" s="1">
        <v>0.57431922479404962</v>
      </c>
      <c r="J646" s="1">
        <v>0.62572201465044386</v>
      </c>
      <c r="K646" s="1">
        <v>0.66373288287455923</v>
      </c>
      <c r="L646" s="1">
        <v>0.69134504607455827</v>
      </c>
      <c r="M646" s="1">
        <v>0.71163454152415473</v>
      </c>
      <c r="N646" s="1">
        <v>0.72634409362558627</v>
      </c>
      <c r="O646" s="1">
        <v>0.73711483593018379</v>
      </c>
      <c r="P646" s="1">
        <v>0.7450160041503856</v>
      </c>
      <c r="Q646" s="1">
        <v>0.75094432025383107</v>
      </c>
      <c r="R646" s="1">
        <v>0.75545604518160514</v>
      </c>
      <c r="S646" s="1">
        <v>0.75891635514616718</v>
      </c>
      <c r="T646" s="1">
        <v>0.76161652701079041</v>
      </c>
      <c r="U646" s="1">
        <v>0.76375033161093797</v>
      </c>
      <c r="V646" s="1">
        <v>0.76547453829110357</v>
      </c>
      <c r="W646" s="1">
        <v>0.76689344478462507</v>
      </c>
      <c r="X646" s="1">
        <v>0.76810472691933818</v>
      </c>
      <c r="Y646" s="1">
        <v>0.76915043105529368</v>
      </c>
      <c r="Z646" s="1">
        <v>0.77008406126735429</v>
      </c>
      <c r="AA646" s="1">
        <v>0.7709335319546452</v>
      </c>
      <c r="AB646" s="1">
        <v>0.77172837163406505</v>
      </c>
      <c r="AC646" s="1">
        <v>0.77248185559998328</v>
      </c>
      <c r="AD646" s="1">
        <v>0.77321459088945232</v>
      </c>
      <c r="AE646" s="1">
        <v>0.77393570345109441</v>
      </c>
      <c r="AF646" s="1">
        <v>0.77464781710275155</v>
      </c>
      <c r="AG646" s="1">
        <v>0.77536891362624938</v>
      </c>
      <c r="AH646" s="1">
        <v>0.77607078739445434</v>
      </c>
      <c r="AI646" s="1">
        <v>0.77676978163514565</v>
      </c>
      <c r="AJ646" s="1">
        <v>0.77746110120803114</v>
      </c>
      <c r="AK646" s="1">
        <v>0.77814568856378896</v>
      </c>
      <c r="AL646" s="1">
        <v>0.77880534085831232</v>
      </c>
      <c r="AM646" s="1">
        <v>0.77944204643834081</v>
      </c>
    </row>
    <row r="647" spans="1:39">
      <c r="A647">
        <f t="shared" si="22"/>
        <v>202108</v>
      </c>
      <c r="B647" t="str">
        <f t="shared" si="23"/>
        <v>M3</v>
      </c>
      <c r="C647" t="str">
        <f t="shared" si="24"/>
        <v>best</v>
      </c>
      <c r="D647" s="1">
        <v>0.38465725995348282</v>
      </c>
      <c r="E647" s="1">
        <v>0.59940209970410463</v>
      </c>
      <c r="F647" s="1">
        <v>0.72767051318947606</v>
      </c>
      <c r="G647" s="1">
        <v>0.80708612243071376</v>
      </c>
      <c r="H647" s="1">
        <v>0.85795618035131094</v>
      </c>
      <c r="I647" s="1">
        <v>0.89214687329248998</v>
      </c>
      <c r="J647" s="1">
        <v>0.91489672013265366</v>
      </c>
      <c r="K647" s="1">
        <v>0.93063262413804593</v>
      </c>
      <c r="L647" s="1">
        <v>0.94152595093326141</v>
      </c>
      <c r="M647" s="1">
        <v>0.94924093605921045</v>
      </c>
      <c r="N647" s="1">
        <v>0.95466774601690574</v>
      </c>
      <c r="O647" s="1">
        <v>0.95853537392214583</v>
      </c>
      <c r="P647" s="1">
        <v>0.9612979525016826</v>
      </c>
      <c r="Q647" s="1">
        <v>0.96331366891017389</v>
      </c>
      <c r="R647" s="1">
        <v>0.96480094877503808</v>
      </c>
      <c r="S647" s="1">
        <v>0.96590171554787141</v>
      </c>
      <c r="T647" s="1">
        <v>0.96672492346755878</v>
      </c>
      <c r="U647" s="1">
        <v>0.96734302748629841</v>
      </c>
      <c r="V647" s="1">
        <v>0.96781361931705712</v>
      </c>
      <c r="W647" s="1">
        <v>0.96817595477815199</v>
      </c>
      <c r="X647" s="1">
        <v>0.96846428201622947</v>
      </c>
      <c r="Y647" s="1">
        <v>0.96869595537518738</v>
      </c>
      <c r="Z647" s="1">
        <v>0.96888866792744643</v>
      </c>
      <c r="AA647" s="1">
        <v>0.96905223542092667</v>
      </c>
      <c r="AB647" s="1">
        <v>0.96919556824605957</v>
      </c>
      <c r="AC647" s="1">
        <v>0.96932343347689787</v>
      </c>
      <c r="AD647" s="1">
        <v>0.96944133860765014</v>
      </c>
      <c r="AE647" s="1">
        <v>0.9695523436032446</v>
      </c>
      <c r="AF647" s="1">
        <v>0.96965825390847238</v>
      </c>
      <c r="AG647" s="1">
        <v>0.96976274679028396</v>
      </c>
      <c r="AH647" s="1">
        <v>0.96986249110577127</v>
      </c>
      <c r="AI647" s="1">
        <v>0.96996040299415121</v>
      </c>
      <c r="AJ647" s="1">
        <v>0.97005618394840198</v>
      </c>
      <c r="AK647" s="1">
        <v>0.97015030077179698</v>
      </c>
      <c r="AL647" s="1">
        <v>0.9702404772656279</v>
      </c>
      <c r="AM647" s="1">
        <v>0.9703271626174409</v>
      </c>
    </row>
    <row r="648" spans="1:39">
      <c r="A648">
        <f t="shared" si="22"/>
        <v>202109</v>
      </c>
      <c r="B648" t="str">
        <f t="shared" si="23"/>
        <v>M0</v>
      </c>
      <c r="C648" t="str">
        <f t="shared" si="24"/>
        <v>best</v>
      </c>
      <c r="D648" s="1">
        <v>0</v>
      </c>
      <c r="E648" s="1">
        <v>0</v>
      </c>
      <c r="F648" s="1">
        <v>0</v>
      </c>
      <c r="G648" s="1">
        <v>6.1055722035911991E-4</v>
      </c>
      <c r="H648" s="1">
        <v>2.0033941557526681E-3</v>
      </c>
      <c r="I648" s="1">
        <v>4.0473661567796268E-3</v>
      </c>
      <c r="J648" s="1">
        <v>6.6317847934756653E-3</v>
      </c>
      <c r="K648" s="1">
        <v>9.6170673153695221E-3</v>
      </c>
      <c r="L648" s="1">
        <v>1.2866133258602631E-2</v>
      </c>
      <c r="M648" s="1">
        <v>1.6227930581212149E-2</v>
      </c>
      <c r="N648" s="1">
        <v>1.9628918607983312E-2</v>
      </c>
      <c r="O648" s="1">
        <v>2.2997964713454951E-2</v>
      </c>
      <c r="P648" s="1">
        <v>2.6318388089046549E-2</v>
      </c>
      <c r="Q648" s="1">
        <v>2.9565697938339498E-2</v>
      </c>
      <c r="R648" s="1">
        <v>3.2708773145584451E-2</v>
      </c>
      <c r="S648" s="1">
        <v>3.5767022532576263E-2</v>
      </c>
      <c r="T648" s="1">
        <v>3.8744449804685277E-2</v>
      </c>
      <c r="U648" s="1">
        <v>4.1654683769207661E-2</v>
      </c>
      <c r="V648" s="1">
        <v>4.4487811295727382E-2</v>
      </c>
      <c r="W648" s="1">
        <v>4.7276492015478198E-2</v>
      </c>
      <c r="X648" s="1">
        <v>4.9988556910288029E-2</v>
      </c>
      <c r="Y648" s="1">
        <v>5.2659882476588711E-2</v>
      </c>
      <c r="Z648" s="1">
        <v>5.5298786197159971E-2</v>
      </c>
      <c r="AA648" s="1">
        <v>5.7940000348234433E-2</v>
      </c>
      <c r="AB648" s="1">
        <v>6.0585656852664573E-2</v>
      </c>
      <c r="AC648" s="1">
        <v>6.3272522394442518E-2</v>
      </c>
      <c r="AD648" s="1">
        <v>6.6005878241084268E-2</v>
      </c>
      <c r="AE648" s="1">
        <v>6.8770844324684763E-2</v>
      </c>
      <c r="AF648" s="1">
        <v>7.1619473189739769E-2</v>
      </c>
      <c r="AG648" s="1">
        <v>7.4426945691123028E-2</v>
      </c>
      <c r="AH648" s="1">
        <v>7.7248117472650202E-2</v>
      </c>
      <c r="AI648" s="1">
        <v>8.0057023260865987E-2</v>
      </c>
      <c r="AJ648" s="1">
        <v>8.2851534865254581E-2</v>
      </c>
      <c r="AK648" s="1">
        <v>8.5553337454495407E-2</v>
      </c>
      <c r="AL648" s="1">
        <v>8.816743201681021E-2</v>
      </c>
      <c r="AM648" s="1">
        <v>9.0670971029479186E-2</v>
      </c>
    </row>
    <row r="649" spans="1:39">
      <c r="A649">
        <f t="shared" ref="A649:A711" si="25">IF(B649="M0",IF(RIGHT(A645,2)="12",(VALUE(LEFT(A645,4))+1)*100+1,A645+1),A648)</f>
        <v>202109</v>
      </c>
      <c r="B649" t="str">
        <f t="shared" si="23"/>
        <v>M1</v>
      </c>
      <c r="C649" t="str">
        <f t="shared" si="24"/>
        <v>best</v>
      </c>
      <c r="D649" s="1">
        <v>0</v>
      </c>
      <c r="E649" s="1">
        <v>0</v>
      </c>
      <c r="F649" s="1">
        <v>4.6732215491143897E-2</v>
      </c>
      <c r="G649" s="1">
        <v>0.1070901451181876</v>
      </c>
      <c r="H649" s="1">
        <v>0.16485283862419151</v>
      </c>
      <c r="I649" s="1">
        <v>0.21257255047398499</v>
      </c>
      <c r="J649" s="1">
        <v>0.25074839315589831</v>
      </c>
      <c r="K649" s="1">
        <v>0.28005422380546402</v>
      </c>
      <c r="L649" s="1">
        <v>0.30255054853007418</v>
      </c>
      <c r="M649" s="1">
        <v>0.31951337585194889</v>
      </c>
      <c r="N649" s="1">
        <v>0.33242501704618088</v>
      </c>
      <c r="O649" s="1">
        <v>0.3422956186656621</v>
      </c>
      <c r="P649" s="1">
        <v>0.35003778225109611</v>
      </c>
      <c r="Q649" s="1">
        <v>0.35622315981452252</v>
      </c>
      <c r="R649" s="1">
        <v>0.36122680563065268</v>
      </c>
      <c r="S649" s="1">
        <v>0.3653692005873132</v>
      </c>
      <c r="T649" s="1">
        <v>0.36886137549496317</v>
      </c>
      <c r="U649" s="1">
        <v>0.37187914425510432</v>
      </c>
      <c r="V649" s="1">
        <v>0.37453245250973521</v>
      </c>
      <c r="W649" s="1">
        <v>0.37694083771510539</v>
      </c>
      <c r="X649" s="1">
        <v>0.37913787910452412</v>
      </c>
      <c r="Y649" s="1">
        <v>0.38119613479715297</v>
      </c>
      <c r="Z649" s="1">
        <v>0.38314944460903538</v>
      </c>
      <c r="AA649" s="1">
        <v>0.38504365346907771</v>
      </c>
      <c r="AB649" s="1">
        <v>0.38689415911432778</v>
      </c>
      <c r="AC649" s="1">
        <v>0.38873780763363308</v>
      </c>
      <c r="AD649" s="1">
        <v>0.39058666339796322</v>
      </c>
      <c r="AE649" s="1">
        <v>0.39243785501984502</v>
      </c>
      <c r="AF649" s="1">
        <v>0.39433125853395318</v>
      </c>
      <c r="AG649" s="1">
        <v>0.39618763483753727</v>
      </c>
      <c r="AH649" s="1">
        <v>0.398046144073532</v>
      </c>
      <c r="AI649" s="1">
        <v>0.39989148059366741</v>
      </c>
      <c r="AJ649" s="1">
        <v>0.40172385692977908</v>
      </c>
      <c r="AK649" s="1">
        <v>0.40349300078477401</v>
      </c>
      <c r="AL649" s="1">
        <v>0.40520302975069289</v>
      </c>
      <c r="AM649" s="1">
        <v>0.40683956505030239</v>
      </c>
    </row>
    <row r="650" spans="1:39">
      <c r="A650">
        <f t="shared" si="25"/>
        <v>202109</v>
      </c>
      <c r="B650" t="str">
        <f t="shared" si="23"/>
        <v>M2</v>
      </c>
      <c r="C650" t="str">
        <f t="shared" si="24"/>
        <v>best</v>
      </c>
      <c r="D650" s="1">
        <v>0</v>
      </c>
      <c r="E650" s="1">
        <v>0.1467854961385455</v>
      </c>
      <c r="F650" s="1">
        <v>0.29006734343962981</v>
      </c>
      <c r="G650" s="1">
        <v>0.40773760614412319</v>
      </c>
      <c r="H650" s="1">
        <v>0.50059717576158103</v>
      </c>
      <c r="I650" s="1">
        <v>0.56957019683997046</v>
      </c>
      <c r="J650" s="1">
        <v>0.62109374919105642</v>
      </c>
      <c r="K650" s="1">
        <v>0.65870834623008934</v>
      </c>
      <c r="L650" s="1">
        <v>0.68639185897713562</v>
      </c>
      <c r="M650" s="1">
        <v>0.70643850324330215</v>
      </c>
      <c r="N650" s="1">
        <v>0.72106578510160857</v>
      </c>
      <c r="O650" s="1">
        <v>0.73173376789404776</v>
      </c>
      <c r="P650" s="1">
        <v>0.73967526278896267</v>
      </c>
      <c r="Q650" s="1">
        <v>0.74565900184180722</v>
      </c>
      <c r="R650" s="1">
        <v>0.75019236506476528</v>
      </c>
      <c r="S650" s="1">
        <v>0.75367718889806767</v>
      </c>
      <c r="T650" s="1">
        <v>0.75638189903797681</v>
      </c>
      <c r="U650" s="1">
        <v>0.75852300830450803</v>
      </c>
      <c r="V650" s="1">
        <v>0.7602463201900671</v>
      </c>
      <c r="W650" s="1">
        <v>0.76168475623004606</v>
      </c>
      <c r="X650" s="1">
        <v>0.76289962625082786</v>
      </c>
      <c r="Y650" s="1">
        <v>0.76396217960378632</v>
      </c>
      <c r="Z650" s="1">
        <v>0.76491051090543016</v>
      </c>
      <c r="AA650" s="1">
        <v>0.76578262702497013</v>
      </c>
      <c r="AB650" s="1">
        <v>0.76659680849477807</v>
      </c>
      <c r="AC650" s="1">
        <v>0.76737847217336053</v>
      </c>
      <c r="AD650" s="1">
        <v>0.76813984802550139</v>
      </c>
      <c r="AE650" s="1">
        <v>0.76888590406917534</v>
      </c>
      <c r="AF650" s="1">
        <v>0.76963705202678268</v>
      </c>
      <c r="AG650" s="1">
        <v>0.77036509672896325</v>
      </c>
      <c r="AH650" s="1">
        <v>0.771087921888995</v>
      </c>
      <c r="AI650" s="1">
        <v>0.77180115426773099</v>
      </c>
      <c r="AJ650" s="1">
        <v>0.77250629364008216</v>
      </c>
      <c r="AK650" s="1">
        <v>0.77318494573681751</v>
      </c>
      <c r="AL650" s="1">
        <v>0.77383943443516801</v>
      </c>
      <c r="AM650" s="1">
        <v>0.77446475772774315</v>
      </c>
    </row>
    <row r="651" spans="1:39">
      <c r="A651">
        <f t="shared" si="25"/>
        <v>202109</v>
      </c>
      <c r="B651" t="str">
        <f t="shared" si="23"/>
        <v>M3</v>
      </c>
      <c r="C651" t="str">
        <f t="shared" si="24"/>
        <v>best</v>
      </c>
      <c r="D651" s="1">
        <v>0.382608249733492</v>
      </c>
      <c r="E651" s="1">
        <v>0.59699993036030985</v>
      </c>
      <c r="F651" s="1">
        <v>0.72468873998574568</v>
      </c>
      <c r="G651" s="1">
        <v>0.80398593142638664</v>
      </c>
      <c r="H651" s="1">
        <v>0.85595617869914564</v>
      </c>
      <c r="I651" s="1">
        <v>0.88984384665048755</v>
      </c>
      <c r="J651" s="1">
        <v>0.91291609082943803</v>
      </c>
      <c r="K651" s="1">
        <v>0.92870048318142506</v>
      </c>
      <c r="L651" s="1">
        <v>0.93977890939384012</v>
      </c>
      <c r="M651" s="1">
        <v>0.94751632368656513</v>
      </c>
      <c r="N651" s="1">
        <v>0.95299791051131</v>
      </c>
      <c r="O651" s="1">
        <v>0.95689211749447489</v>
      </c>
      <c r="P651" s="1">
        <v>0.95971834264564171</v>
      </c>
      <c r="Q651" s="1">
        <v>0.96179168595598563</v>
      </c>
      <c r="R651" s="1">
        <v>0.96331612533614941</v>
      </c>
      <c r="S651" s="1">
        <v>0.96444706683198544</v>
      </c>
      <c r="T651" s="1">
        <v>0.96528774009858009</v>
      </c>
      <c r="U651" s="1">
        <v>0.96591989487379615</v>
      </c>
      <c r="V651" s="1">
        <v>0.9663994248028176</v>
      </c>
      <c r="W651" s="1">
        <v>0.96677454258235496</v>
      </c>
      <c r="X651" s="1">
        <v>0.96707026111711325</v>
      </c>
      <c r="Y651" s="1">
        <v>0.96731123916073758</v>
      </c>
      <c r="Z651" s="1">
        <v>0.96751129494728805</v>
      </c>
      <c r="AA651" s="1">
        <v>0.96768264210081156</v>
      </c>
      <c r="AB651" s="1">
        <v>0.9678320127546669</v>
      </c>
      <c r="AC651" s="1">
        <v>0.96796677066455583</v>
      </c>
      <c r="AD651" s="1">
        <v>0.96809118939226535</v>
      </c>
      <c r="AE651" s="1">
        <v>0.96820800701498078</v>
      </c>
      <c r="AF651" s="1">
        <v>0.96832180863288142</v>
      </c>
      <c r="AG651" s="1">
        <v>0.96842937575512844</v>
      </c>
      <c r="AH651" s="1">
        <v>0.96853418096013488</v>
      </c>
      <c r="AI651" s="1">
        <v>0.9686361137571553</v>
      </c>
      <c r="AJ651" s="1">
        <v>0.96873586134261891</v>
      </c>
      <c r="AK651" s="1">
        <v>0.96883114050363706</v>
      </c>
      <c r="AL651" s="1">
        <v>0.96892252764979214</v>
      </c>
      <c r="AM651" s="1">
        <v>0.96900949318142904</v>
      </c>
    </row>
    <row r="652" spans="1:39">
      <c r="A652">
        <f t="shared" si="25"/>
        <v>202110</v>
      </c>
      <c r="B652" t="str">
        <f t="shared" si="23"/>
        <v>M0</v>
      </c>
      <c r="C652" t="str">
        <f t="shared" si="24"/>
        <v>best</v>
      </c>
      <c r="D652" s="1">
        <v>0</v>
      </c>
      <c r="E652" s="1">
        <v>0</v>
      </c>
      <c r="F652" s="1">
        <v>0</v>
      </c>
      <c r="G652" s="1">
        <v>5.9919957466393983E-4</v>
      </c>
      <c r="H652" s="1">
        <v>1.9150734393697611E-3</v>
      </c>
      <c r="I652" s="1">
        <v>3.8949068307973481E-3</v>
      </c>
      <c r="J652" s="1">
        <v>6.4161192747085958E-3</v>
      </c>
      <c r="K652" s="1">
        <v>9.3170704598827103E-3</v>
      </c>
      <c r="L652" s="1">
        <v>1.2427868609118899E-2</v>
      </c>
      <c r="M652" s="1">
        <v>1.5650030552474031E-2</v>
      </c>
      <c r="N652" s="1">
        <v>1.8894303620345679E-2</v>
      </c>
      <c r="O652" s="1">
        <v>2.212770945227386E-2</v>
      </c>
      <c r="P652" s="1">
        <v>2.5315173041496188E-2</v>
      </c>
      <c r="Q652" s="1">
        <v>2.8418309431096769E-2</v>
      </c>
      <c r="R652" s="1">
        <v>3.1451022657973102E-2</v>
      </c>
      <c r="S652" s="1">
        <v>3.4413530441133461E-2</v>
      </c>
      <c r="T652" s="1">
        <v>3.7316464252026053E-2</v>
      </c>
      <c r="U652" s="1">
        <v>4.0147727018948497E-2</v>
      </c>
      <c r="V652" s="1">
        <v>4.2938320010241823E-2</v>
      </c>
      <c r="W652" s="1">
        <v>4.5654921921080942E-2</v>
      </c>
      <c r="X652" s="1">
        <v>4.8332667623983902E-2</v>
      </c>
      <c r="Y652" s="1">
        <v>5.0979388843618433E-2</v>
      </c>
      <c r="Z652" s="1">
        <v>5.3629549375470542E-2</v>
      </c>
      <c r="AA652" s="1">
        <v>5.6285032533680973E-2</v>
      </c>
      <c r="AB652" s="1">
        <v>5.8982536225348922E-2</v>
      </c>
      <c r="AC652" s="1">
        <v>6.1727206887038338E-2</v>
      </c>
      <c r="AD652" s="1">
        <v>6.4503970110744199E-2</v>
      </c>
      <c r="AE652" s="1">
        <v>6.7365007782720004E-2</v>
      </c>
      <c r="AF652" s="1">
        <v>7.0184888301641643E-2</v>
      </c>
      <c r="AG652" s="1">
        <v>7.3018656454528388E-2</v>
      </c>
      <c r="AH652" s="1">
        <v>7.5840197824258951E-2</v>
      </c>
      <c r="AI652" s="1">
        <v>7.8647344922129894E-2</v>
      </c>
      <c r="AJ652" s="1">
        <v>8.1361408897340212E-2</v>
      </c>
      <c r="AK652" s="1">
        <v>8.3987397877231348E-2</v>
      </c>
      <c r="AL652" s="1">
        <v>8.6502349914531845E-2</v>
      </c>
      <c r="AM652" s="1">
        <v>8.891389375956911E-2</v>
      </c>
    </row>
    <row r="653" spans="1:39">
      <c r="A653">
        <f t="shared" si="25"/>
        <v>202110</v>
      </c>
      <c r="B653" t="str">
        <f t="shared" si="23"/>
        <v>M1</v>
      </c>
      <c r="C653" t="str">
        <f t="shared" si="24"/>
        <v>best</v>
      </c>
      <c r="D653" s="1">
        <v>0</v>
      </c>
      <c r="E653" s="1">
        <v>0</v>
      </c>
      <c r="F653" s="1">
        <v>4.6034188567640057E-2</v>
      </c>
      <c r="G653" s="1">
        <v>0.1064712717998946</v>
      </c>
      <c r="H653" s="1">
        <v>0.16268356779427429</v>
      </c>
      <c r="I653" s="1">
        <v>0.2102473206904629</v>
      </c>
      <c r="J653" s="1">
        <v>0.2477580292308833</v>
      </c>
      <c r="K653" s="1">
        <v>0.27690579215016531</v>
      </c>
      <c r="L653" s="1">
        <v>0.29894117736856007</v>
      </c>
      <c r="M653" s="1">
        <v>0.3156462912290901</v>
      </c>
      <c r="N653" s="1">
        <v>0.32829807820312301</v>
      </c>
      <c r="O653" s="1">
        <v>0.3380923466047196</v>
      </c>
      <c r="P653" s="1">
        <v>0.34579203923537088</v>
      </c>
      <c r="Q653" s="1">
        <v>0.35190644303988838</v>
      </c>
      <c r="R653" s="1">
        <v>0.35686450637458572</v>
      </c>
      <c r="S653" s="1">
        <v>0.36095189900832803</v>
      </c>
      <c r="T653" s="1">
        <v>0.36440524257208279</v>
      </c>
      <c r="U653" s="1">
        <v>0.36737710263614898</v>
      </c>
      <c r="V653" s="1">
        <v>0.37002351607171052</v>
      </c>
      <c r="W653" s="1">
        <v>0.37239804054171027</v>
      </c>
      <c r="X653" s="1">
        <v>0.3745917271439676</v>
      </c>
      <c r="Y653" s="1">
        <v>0.37664903231215552</v>
      </c>
      <c r="Z653" s="1">
        <v>0.37862466248717469</v>
      </c>
      <c r="AA653" s="1">
        <v>0.38053924533657407</v>
      </c>
      <c r="AB653" s="1">
        <v>0.3824346643395064</v>
      </c>
      <c r="AC653" s="1">
        <v>0.38432623178311148</v>
      </c>
      <c r="AD653" s="1">
        <v>0.38621352592175778</v>
      </c>
      <c r="AE653" s="1">
        <v>0.38813897665995573</v>
      </c>
      <c r="AF653" s="1">
        <v>0.39002332976217352</v>
      </c>
      <c r="AG653" s="1">
        <v>0.39190736918350311</v>
      </c>
      <c r="AH653" s="1">
        <v>0.39377622549323071</v>
      </c>
      <c r="AI653" s="1">
        <v>0.3956306941684804</v>
      </c>
      <c r="AJ653" s="1">
        <v>0.39742028630878512</v>
      </c>
      <c r="AK653" s="1">
        <v>0.39914947177321047</v>
      </c>
      <c r="AL653" s="1">
        <v>0.40080391588349662</v>
      </c>
      <c r="AM653" s="1">
        <v>0.40238922217425549</v>
      </c>
    </row>
    <row r="654" spans="1:39">
      <c r="A654">
        <f t="shared" si="25"/>
        <v>202110</v>
      </c>
      <c r="B654" t="str">
        <f t="shared" si="23"/>
        <v>M2</v>
      </c>
      <c r="C654" t="str">
        <f t="shared" si="24"/>
        <v>best</v>
      </c>
      <c r="D654" s="1">
        <v>0</v>
      </c>
      <c r="E654" s="1">
        <v>0.14558183900652399</v>
      </c>
      <c r="F654" s="1">
        <v>0.28753511851262248</v>
      </c>
      <c r="G654" s="1">
        <v>0.40631998792102347</v>
      </c>
      <c r="H654" s="1">
        <v>0.49724860848993307</v>
      </c>
      <c r="I654" s="1">
        <v>0.56636233523630852</v>
      </c>
      <c r="J654" s="1">
        <v>0.61730275938992185</v>
      </c>
      <c r="K654" s="1">
        <v>0.65497733380641932</v>
      </c>
      <c r="L654" s="1">
        <v>0.68229874048208916</v>
      </c>
      <c r="M654" s="1">
        <v>0.70221075063540783</v>
      </c>
      <c r="N654" s="1">
        <v>0.7166815647254452</v>
      </c>
      <c r="O654" s="1">
        <v>0.72739400903062423</v>
      </c>
      <c r="P654" s="1">
        <v>0.73540436561873279</v>
      </c>
      <c r="Q654" s="1">
        <v>0.7414140422457195</v>
      </c>
      <c r="R654" s="1">
        <v>0.74597658186819527</v>
      </c>
      <c r="S654" s="1">
        <v>0.7494632240857757</v>
      </c>
      <c r="T654" s="1">
        <v>0.7521729877319403</v>
      </c>
      <c r="U654" s="1">
        <v>0.75430915577404289</v>
      </c>
      <c r="V654" s="1">
        <v>0.75605339172654273</v>
      </c>
      <c r="W654" s="1">
        <v>0.75749382757246986</v>
      </c>
      <c r="X654" s="1">
        <v>0.75872621355110093</v>
      </c>
      <c r="Y654" s="1">
        <v>0.75980274484191301</v>
      </c>
      <c r="Z654" s="1">
        <v>0.76077307917612247</v>
      </c>
      <c r="AA654" s="1">
        <v>0.76166243915032528</v>
      </c>
      <c r="AB654" s="1">
        <v>0.76250279402612131</v>
      </c>
      <c r="AC654" s="1">
        <v>0.76331066617871235</v>
      </c>
      <c r="AD654" s="1">
        <v>0.76409433055100107</v>
      </c>
      <c r="AE654" s="1">
        <v>0.76487739421829015</v>
      </c>
      <c r="AF654" s="1">
        <v>0.76563210690359085</v>
      </c>
      <c r="AG654" s="1">
        <v>0.76637830273485341</v>
      </c>
      <c r="AH654" s="1">
        <v>0.76711228398495301</v>
      </c>
      <c r="AI654" s="1">
        <v>0.76783633184059663</v>
      </c>
      <c r="AJ654" s="1">
        <v>0.76853205621773701</v>
      </c>
      <c r="AK654" s="1">
        <v>0.7692022297724338</v>
      </c>
      <c r="AL654" s="1">
        <v>0.76984199407100407</v>
      </c>
      <c r="AM654" s="1">
        <v>0.77045403571667659</v>
      </c>
    </row>
    <row r="655" spans="1:39">
      <c r="A655">
        <f t="shared" si="25"/>
        <v>202110</v>
      </c>
      <c r="B655" t="str">
        <f t="shared" si="23"/>
        <v>M3</v>
      </c>
      <c r="C655" t="str">
        <f t="shared" si="24"/>
        <v>best</v>
      </c>
      <c r="D655" s="1">
        <v>0.3820102448644393</v>
      </c>
      <c r="E655" s="1">
        <v>0.59495925263816618</v>
      </c>
      <c r="F655" s="1">
        <v>0.7220456412787325</v>
      </c>
      <c r="G655" s="1">
        <v>0.80275887742539231</v>
      </c>
      <c r="H655" s="1">
        <v>0.85404008064762038</v>
      </c>
      <c r="I655" s="1">
        <v>0.88823343658042475</v>
      </c>
      <c r="J655" s="1">
        <v>0.9112600065592531</v>
      </c>
      <c r="K655" s="1">
        <v>0.92722909752863836</v>
      </c>
      <c r="L655" s="1">
        <v>0.93828130240024865</v>
      </c>
      <c r="M655" s="1">
        <v>0.94605559928907912</v>
      </c>
      <c r="N655" s="1">
        <v>0.95154605484242838</v>
      </c>
      <c r="O655" s="1">
        <v>0.95550971700581355</v>
      </c>
      <c r="P655" s="1">
        <v>0.95840231901629436</v>
      </c>
      <c r="Q655" s="1">
        <v>0.96051711217083879</v>
      </c>
      <c r="R655" s="1">
        <v>0.96207560046858076</v>
      </c>
      <c r="S655" s="1">
        <v>0.96322456487414121</v>
      </c>
      <c r="T655" s="1">
        <v>0.96407974123857487</v>
      </c>
      <c r="U655" s="1">
        <v>0.96472037629171692</v>
      </c>
      <c r="V655" s="1">
        <v>0.96521419446718415</v>
      </c>
      <c r="W655" s="1">
        <v>0.96559694353237135</v>
      </c>
      <c r="X655" s="1">
        <v>0.96590297771128864</v>
      </c>
      <c r="Y655" s="1">
        <v>0.96615169462005002</v>
      </c>
      <c r="Z655" s="1">
        <v>0.96635988669832806</v>
      </c>
      <c r="AA655" s="1">
        <v>0.96653702497614202</v>
      </c>
      <c r="AB655" s="1">
        <v>0.96669303066091894</v>
      </c>
      <c r="AC655" s="1">
        <v>0.96683386481612754</v>
      </c>
      <c r="AD655" s="1">
        <v>0.96696357800652644</v>
      </c>
      <c r="AE655" s="1">
        <v>0.96708797730307205</v>
      </c>
      <c r="AF655" s="1">
        <v>0.9672041053946635</v>
      </c>
      <c r="AG655" s="1">
        <v>0.96731616465518455</v>
      </c>
      <c r="AH655" s="1">
        <v>0.96742432831111236</v>
      </c>
      <c r="AI655" s="1">
        <v>0.96752959250979143</v>
      </c>
      <c r="AJ655" s="1">
        <v>0.96762972959527804</v>
      </c>
      <c r="AK655" s="1">
        <v>0.96772548912044187</v>
      </c>
      <c r="AL655" s="1">
        <v>0.96781641370372828</v>
      </c>
      <c r="AM655" s="1">
        <v>0.9679030621175343</v>
      </c>
    </row>
    <row r="656" spans="1:39">
      <c r="A656">
        <f t="shared" si="25"/>
        <v>202111</v>
      </c>
      <c r="B656" t="str">
        <f t="shared" si="23"/>
        <v>M0</v>
      </c>
      <c r="C656" t="str">
        <f t="shared" si="24"/>
        <v>best</v>
      </c>
      <c r="D656" s="1">
        <v>0</v>
      </c>
      <c r="E656" s="1">
        <v>0</v>
      </c>
      <c r="F656" s="1">
        <v>0</v>
      </c>
      <c r="G656" s="1">
        <v>5.5562885566014838E-4</v>
      </c>
      <c r="H656" s="1">
        <v>1.8201540513601349E-3</v>
      </c>
      <c r="I656" s="1">
        <v>3.757224398429388E-3</v>
      </c>
      <c r="J656" s="1">
        <v>6.2034892328138424E-3</v>
      </c>
      <c r="K656" s="1">
        <v>8.97812226449754E-3</v>
      </c>
      <c r="L656" s="1">
        <v>1.195603824251849E-2</v>
      </c>
      <c r="M656" s="1">
        <v>1.502680661693777E-2</v>
      </c>
      <c r="N656" s="1">
        <v>1.8136886464384831E-2</v>
      </c>
      <c r="O656" s="1">
        <v>2.123754925110128E-2</v>
      </c>
      <c r="P656" s="1">
        <v>2.4280902869871741E-2</v>
      </c>
      <c r="Q656" s="1">
        <v>2.7273478337806328E-2</v>
      </c>
      <c r="R656" s="1">
        <v>3.0210403203403919E-2</v>
      </c>
      <c r="S656" s="1">
        <v>3.3098235331424947E-2</v>
      </c>
      <c r="T656" s="1">
        <v>3.5921934231882738E-2</v>
      </c>
      <c r="U656" s="1">
        <v>3.8710189266840722E-2</v>
      </c>
      <c r="V656" s="1">
        <v>4.1428167838822513E-2</v>
      </c>
      <c r="W656" s="1">
        <v>4.410993096277082E-2</v>
      </c>
      <c r="X656" s="1">
        <v>4.6762633557994232E-2</v>
      </c>
      <c r="Y656" s="1">
        <v>4.9420311734926052E-2</v>
      </c>
      <c r="Z656" s="1">
        <v>5.2084505924311901E-2</v>
      </c>
      <c r="AA656" s="1">
        <v>5.4791754938132722E-2</v>
      </c>
      <c r="AB656" s="1">
        <v>5.7547011850450899E-2</v>
      </c>
      <c r="AC656" s="1">
        <v>6.0334963465141341E-2</v>
      </c>
      <c r="AD656" s="1">
        <v>6.3207875716132067E-2</v>
      </c>
      <c r="AE656" s="1">
        <v>6.6039702876084391E-2</v>
      </c>
      <c r="AF656" s="1">
        <v>6.8885650412463625E-2</v>
      </c>
      <c r="AG656" s="1">
        <v>7.1719446483983804E-2</v>
      </c>
      <c r="AH656" s="1">
        <v>7.4538873745181394E-2</v>
      </c>
      <c r="AI656" s="1">
        <v>7.7264872015861644E-2</v>
      </c>
      <c r="AJ656" s="1">
        <v>7.9902450279944914E-2</v>
      </c>
      <c r="AK656" s="1">
        <v>8.2428531013136741E-2</v>
      </c>
      <c r="AL656" s="1">
        <v>8.4850766118576657E-2</v>
      </c>
      <c r="AM656" s="1">
        <v>8.7168156080192807E-2</v>
      </c>
    </row>
    <row r="657" spans="1:39">
      <c r="A657">
        <f t="shared" si="25"/>
        <v>202111</v>
      </c>
      <c r="B657" t="str">
        <f t="shared" ref="B657:B720" si="26">B653</f>
        <v>M1</v>
      </c>
      <c r="C657" t="str">
        <f t="shared" ref="C657:C720" si="27">C656</f>
        <v>best</v>
      </c>
      <c r="D657" s="1">
        <v>0</v>
      </c>
      <c r="E657" s="1">
        <v>0</v>
      </c>
      <c r="F657" s="1">
        <v>4.5814750394365347E-2</v>
      </c>
      <c r="G657" s="1">
        <v>0.10449865036491091</v>
      </c>
      <c r="H657" s="1">
        <v>0.16045558161027099</v>
      </c>
      <c r="I657" s="1">
        <v>0.20705610883089839</v>
      </c>
      <c r="J657" s="1">
        <v>0.24426765480026419</v>
      </c>
      <c r="K657" s="1">
        <v>0.27274544518248151</v>
      </c>
      <c r="L657" s="1">
        <v>0.29439838766213572</v>
      </c>
      <c r="M657" s="1">
        <v>0.31073531068499399</v>
      </c>
      <c r="N657" s="1">
        <v>0.32327488520341269</v>
      </c>
      <c r="O657" s="1">
        <v>0.33301233023929488</v>
      </c>
      <c r="P657" s="1">
        <v>0.34062666961853022</v>
      </c>
      <c r="Q657" s="1">
        <v>0.34668817484719822</v>
      </c>
      <c r="R657" s="1">
        <v>0.35158116749397827</v>
      </c>
      <c r="S657" s="1">
        <v>0.35562367305727888</v>
      </c>
      <c r="T657" s="1">
        <v>0.35902570456801708</v>
      </c>
      <c r="U657" s="1">
        <v>0.361992719552858</v>
      </c>
      <c r="V657" s="1">
        <v>0.36460543872664181</v>
      </c>
      <c r="W657" s="1">
        <v>0.36698003016655661</v>
      </c>
      <c r="X657" s="1">
        <v>0.3691753972742286</v>
      </c>
      <c r="Y657" s="1">
        <v>0.37125827692418623</v>
      </c>
      <c r="Z657" s="1">
        <v>0.37325642638347861</v>
      </c>
      <c r="AA657" s="1">
        <v>0.37521854886379469</v>
      </c>
      <c r="AB657" s="1">
        <v>0.37716438192022911</v>
      </c>
      <c r="AC657" s="1">
        <v>0.37909687007675469</v>
      </c>
      <c r="AD657" s="1">
        <v>0.38106185298899042</v>
      </c>
      <c r="AE657" s="1">
        <v>0.38298024095436539</v>
      </c>
      <c r="AF657" s="1">
        <v>0.38489495382660383</v>
      </c>
      <c r="AG657" s="1">
        <v>0.38679175640315522</v>
      </c>
      <c r="AH657" s="1">
        <v>0.38867224338234718</v>
      </c>
      <c r="AI657" s="1">
        <v>0.3904857463990139</v>
      </c>
      <c r="AJ657" s="1">
        <v>0.39223720894312281</v>
      </c>
      <c r="AK657" s="1">
        <v>0.39391239050009019</v>
      </c>
      <c r="AL657" s="1">
        <v>0.39551717271093623</v>
      </c>
      <c r="AM657" s="1">
        <v>0.39705140954319851</v>
      </c>
    </row>
    <row r="658" spans="1:39">
      <c r="A658">
        <f t="shared" si="25"/>
        <v>202111</v>
      </c>
      <c r="B658" t="str">
        <f t="shared" si="26"/>
        <v>M2</v>
      </c>
      <c r="C658" t="str">
        <f t="shared" si="27"/>
        <v>best</v>
      </c>
      <c r="D658" s="1">
        <v>0</v>
      </c>
      <c r="E658" s="1">
        <v>0.14391708396094791</v>
      </c>
      <c r="F658" s="1">
        <v>0.28680768382299587</v>
      </c>
      <c r="G658" s="1">
        <v>0.40293093104061928</v>
      </c>
      <c r="H658" s="1">
        <v>0.49396266626732033</v>
      </c>
      <c r="I658" s="1">
        <v>0.56221684729989041</v>
      </c>
      <c r="J658" s="1">
        <v>0.61319312101190504</v>
      </c>
      <c r="K658" s="1">
        <v>0.65034521645516974</v>
      </c>
      <c r="L658" s="1">
        <v>0.67746588655098749</v>
      </c>
      <c r="M658" s="1">
        <v>0.69715433500663637</v>
      </c>
      <c r="N658" s="1">
        <v>0.71168243714203461</v>
      </c>
      <c r="O658" s="1">
        <v>0.7224895917785561</v>
      </c>
      <c r="P658" s="1">
        <v>0.73053910254458476</v>
      </c>
      <c r="Q658" s="1">
        <v>0.7365914183919442</v>
      </c>
      <c r="R658" s="1">
        <v>0.74115876188626195</v>
      </c>
      <c r="S658" s="1">
        <v>0.74465384451737349</v>
      </c>
      <c r="T658" s="1">
        <v>0.74735938344263564</v>
      </c>
      <c r="U658" s="1">
        <v>0.74952450291995043</v>
      </c>
      <c r="V658" s="1">
        <v>0.75127454789153147</v>
      </c>
      <c r="W658" s="1">
        <v>0.75273921145059619</v>
      </c>
      <c r="X658" s="1">
        <v>0.75399024541862103</v>
      </c>
      <c r="Y658" s="1">
        <v>0.75509343593840328</v>
      </c>
      <c r="Z658" s="1">
        <v>0.7560836420747602</v>
      </c>
      <c r="AA658" s="1">
        <v>0.75700188369498822</v>
      </c>
      <c r="AB658" s="1">
        <v>0.75787063816158751</v>
      </c>
      <c r="AC658" s="1">
        <v>0.75870279433468502</v>
      </c>
      <c r="AD658" s="1">
        <v>0.75952632757410299</v>
      </c>
      <c r="AE658" s="1">
        <v>0.7603142751775801</v>
      </c>
      <c r="AF658" s="1">
        <v>0.7610891063852222</v>
      </c>
      <c r="AG658" s="1">
        <v>0.76184809721613134</v>
      </c>
      <c r="AH658" s="1">
        <v>0.76259461735606882</v>
      </c>
      <c r="AI658" s="1">
        <v>0.76331038895007497</v>
      </c>
      <c r="AJ658" s="1">
        <v>0.76399880134786069</v>
      </c>
      <c r="AK658" s="1">
        <v>0.76465522663008023</v>
      </c>
      <c r="AL658" s="1">
        <v>0.76528269238879842</v>
      </c>
      <c r="AM658" s="1">
        <v>0.76588160417027173</v>
      </c>
    </row>
    <row r="659" spans="1:39">
      <c r="A659">
        <f t="shared" si="25"/>
        <v>202111</v>
      </c>
      <c r="B659" t="str">
        <f t="shared" si="26"/>
        <v>M3</v>
      </c>
      <c r="C659" t="str">
        <f t="shared" si="27"/>
        <v>best</v>
      </c>
      <c r="D659" s="1">
        <v>0.37943998828763881</v>
      </c>
      <c r="E659" s="1">
        <v>0.59132891812780297</v>
      </c>
      <c r="F659" s="1">
        <v>0.72069237808786002</v>
      </c>
      <c r="G659" s="1">
        <v>0.80032048439505032</v>
      </c>
      <c r="H659" s="1">
        <v>0.85203901772906576</v>
      </c>
      <c r="I659" s="1">
        <v>0.88616426207232779</v>
      </c>
      <c r="J659" s="1">
        <v>0.90946200329745697</v>
      </c>
      <c r="K659" s="1">
        <v>0.92539706013495515</v>
      </c>
      <c r="L659" s="1">
        <v>0.93650616231502126</v>
      </c>
      <c r="M659" s="1">
        <v>0.94429764813592687</v>
      </c>
      <c r="N659" s="1">
        <v>0.94989063883540803</v>
      </c>
      <c r="O659" s="1">
        <v>0.95395157235633532</v>
      </c>
      <c r="P659" s="1">
        <v>0.95690553040792203</v>
      </c>
      <c r="Q659" s="1">
        <v>0.95907027277327717</v>
      </c>
      <c r="R659" s="1">
        <v>0.96065552464728643</v>
      </c>
      <c r="S659" s="1">
        <v>0.96182576007393261</v>
      </c>
      <c r="T659" s="1">
        <v>0.9626935851799453</v>
      </c>
      <c r="U659" s="1">
        <v>0.96335447337685975</v>
      </c>
      <c r="V659" s="1">
        <v>0.96385944192434414</v>
      </c>
      <c r="W659" s="1">
        <v>0.96425658517723734</v>
      </c>
      <c r="X659" s="1">
        <v>0.9645732083765316</v>
      </c>
      <c r="Y659" s="1">
        <v>0.96483257823147173</v>
      </c>
      <c r="Z659" s="1">
        <v>0.96504804435949831</v>
      </c>
      <c r="AA659" s="1">
        <v>0.9652331353192718</v>
      </c>
      <c r="AB659" s="1">
        <v>0.96539619902754659</v>
      </c>
      <c r="AC659" s="1">
        <v>0.96554314913986838</v>
      </c>
      <c r="AD659" s="1">
        <v>0.96568150302967759</v>
      </c>
      <c r="AE659" s="1">
        <v>0.96580871868915241</v>
      </c>
      <c r="AF659" s="1">
        <v>0.965930011162075</v>
      </c>
      <c r="AG659" s="1">
        <v>0.96604596465578418</v>
      </c>
      <c r="AH659" s="1">
        <v>0.9661580132773433</v>
      </c>
      <c r="AI659" s="1">
        <v>0.96626403662171667</v>
      </c>
      <c r="AJ659" s="1">
        <v>0.96636502741618802</v>
      </c>
      <c r="AK659" s="1">
        <v>0.96646063882298594</v>
      </c>
      <c r="AL659" s="1">
        <v>0.96655156022394473</v>
      </c>
      <c r="AM659" s="1">
        <v>0.96663800971268632</v>
      </c>
    </row>
    <row r="660" spans="1:39">
      <c r="A660">
        <f t="shared" si="25"/>
        <v>202112</v>
      </c>
      <c r="B660" t="str">
        <f t="shared" si="26"/>
        <v>M0</v>
      </c>
      <c r="C660" t="str">
        <f t="shared" si="27"/>
        <v>best</v>
      </c>
      <c r="D660" s="1">
        <v>0</v>
      </c>
      <c r="E660" s="1">
        <v>0</v>
      </c>
      <c r="F660" s="1">
        <v>0</v>
      </c>
      <c r="G660" s="1">
        <v>5.4293673250930196E-4</v>
      </c>
      <c r="H660" s="1">
        <v>1.8152460956257571E-3</v>
      </c>
      <c r="I660" s="1">
        <v>3.7113346093677131E-3</v>
      </c>
      <c r="J660" s="1">
        <v>6.0641591942368761E-3</v>
      </c>
      <c r="K660" s="1">
        <v>8.7279952390217855E-3</v>
      </c>
      <c r="L660" s="1">
        <v>1.157140100611204E-2</v>
      </c>
      <c r="M660" s="1">
        <v>1.451712255095613E-2</v>
      </c>
      <c r="N660" s="1">
        <v>1.750003849228712E-2</v>
      </c>
      <c r="O660" s="1">
        <v>2.0460538441414759E-2</v>
      </c>
      <c r="P660" s="1">
        <v>2.3395805035436649E-2</v>
      </c>
      <c r="Q660" s="1">
        <v>2.629445744629004E-2</v>
      </c>
      <c r="R660" s="1">
        <v>2.9157777885683911E-2</v>
      </c>
      <c r="S660" s="1">
        <v>3.1966926719900493E-2</v>
      </c>
      <c r="T660" s="1">
        <v>3.4747531055747342E-2</v>
      </c>
      <c r="U660" s="1">
        <v>3.7462841016985153E-2</v>
      </c>
      <c r="V660" s="1">
        <v>4.0145456549035993E-2</v>
      </c>
      <c r="W660" s="1">
        <v>4.280163462714319E-2</v>
      </c>
      <c r="X660" s="1">
        <v>4.5464795001387982E-2</v>
      </c>
      <c r="Y660" s="1">
        <v>4.8136026106011441E-2</v>
      </c>
      <c r="Z660" s="1">
        <v>5.0851597972658147E-2</v>
      </c>
      <c r="AA660" s="1">
        <v>5.3616201897538497E-2</v>
      </c>
      <c r="AB660" s="1">
        <v>5.6414236664838677E-2</v>
      </c>
      <c r="AC660" s="1">
        <v>5.9297992322194452E-2</v>
      </c>
      <c r="AD660" s="1">
        <v>6.2140825193840447E-2</v>
      </c>
      <c r="AE660" s="1">
        <v>6.4998060547281591E-2</v>
      </c>
      <c r="AF660" s="1">
        <v>6.7843263304871892E-2</v>
      </c>
      <c r="AG660" s="1">
        <v>7.0674154358722333E-2</v>
      </c>
      <c r="AH660" s="1">
        <v>7.3411316669870899E-2</v>
      </c>
      <c r="AI660" s="1">
        <v>7.6059752085469959E-2</v>
      </c>
      <c r="AJ660" s="1">
        <v>7.8596269484606809E-2</v>
      </c>
      <c r="AK660" s="1">
        <v>8.1028538531136229E-2</v>
      </c>
      <c r="AL660" s="1">
        <v>8.3355546710303902E-2</v>
      </c>
      <c r="AM660" s="1">
        <v>8.5567577703226358E-2</v>
      </c>
    </row>
    <row r="661" spans="1:39">
      <c r="A661">
        <f t="shared" si="25"/>
        <v>202112</v>
      </c>
      <c r="B661" t="str">
        <f t="shared" si="26"/>
        <v>M1</v>
      </c>
      <c r="C661" t="str">
        <f t="shared" si="27"/>
        <v>best</v>
      </c>
      <c r="D661" s="1">
        <v>0</v>
      </c>
      <c r="E661" s="1">
        <v>0</v>
      </c>
      <c r="F661" s="1">
        <v>4.5020600549121263E-2</v>
      </c>
      <c r="G661" s="1">
        <v>0.1040312457730565</v>
      </c>
      <c r="H661" s="1">
        <v>0.1591667381121939</v>
      </c>
      <c r="I661" s="1">
        <v>0.20564162794431329</v>
      </c>
      <c r="J661" s="1">
        <v>0.2421720683942192</v>
      </c>
      <c r="K661" s="1">
        <v>0.27028466771087251</v>
      </c>
      <c r="L661" s="1">
        <v>0.29155044485067588</v>
      </c>
      <c r="M661" s="1">
        <v>0.30781352637969223</v>
      </c>
      <c r="N661" s="1">
        <v>0.32033704417785103</v>
      </c>
      <c r="O661" s="1">
        <v>0.33001087790548861</v>
      </c>
      <c r="P661" s="1">
        <v>0.3375896756877505</v>
      </c>
      <c r="Q661" s="1">
        <v>0.34358940695640627</v>
      </c>
      <c r="R661" s="1">
        <v>0.34843882104667229</v>
      </c>
      <c r="S661" s="1">
        <v>0.35242690922778508</v>
      </c>
      <c r="T661" s="1">
        <v>0.35582742209627111</v>
      </c>
      <c r="U661" s="1">
        <v>0.35875895995334572</v>
      </c>
      <c r="V661" s="1">
        <v>0.3613725079337437</v>
      </c>
      <c r="W661" s="1">
        <v>0.36374708017904961</v>
      </c>
      <c r="X661" s="1">
        <v>0.36596603789383109</v>
      </c>
      <c r="Y661" s="1">
        <v>0.3680670931575431</v>
      </c>
      <c r="Z661" s="1">
        <v>0.37010829430228348</v>
      </c>
      <c r="AA661" s="1">
        <v>0.37211554353868331</v>
      </c>
      <c r="AB661" s="1">
        <v>0.37409657684665681</v>
      </c>
      <c r="AC661" s="1">
        <v>0.37610173042714162</v>
      </c>
      <c r="AD661" s="1">
        <v>0.37805281020700282</v>
      </c>
      <c r="AE661" s="1">
        <v>0.37999543448897311</v>
      </c>
      <c r="AF661" s="1">
        <v>0.3819163946484318</v>
      </c>
      <c r="AG661" s="1">
        <v>0.38381841596388788</v>
      </c>
      <c r="AH661" s="1">
        <v>0.3856509963741539</v>
      </c>
      <c r="AI661" s="1">
        <v>0.3874197159929314</v>
      </c>
      <c r="AJ661" s="1">
        <v>0.389110588023241</v>
      </c>
      <c r="AK661" s="1">
        <v>0.39072984304229103</v>
      </c>
      <c r="AL661" s="1">
        <v>0.39227752177164582</v>
      </c>
      <c r="AM661" s="1">
        <v>0.39374764994391798</v>
      </c>
    </row>
    <row r="662" spans="1:39">
      <c r="A662">
        <f t="shared" si="25"/>
        <v>202112</v>
      </c>
      <c r="B662" t="str">
        <f t="shared" si="26"/>
        <v>M2</v>
      </c>
      <c r="C662" t="str">
        <f t="shared" si="27"/>
        <v>best</v>
      </c>
      <c r="D662" s="1">
        <v>0</v>
      </c>
      <c r="E662" s="1">
        <v>0.14538550593358079</v>
      </c>
      <c r="F662" s="1">
        <v>0.28550785387028532</v>
      </c>
      <c r="G662" s="1">
        <v>0.4020267460619843</v>
      </c>
      <c r="H662" s="1">
        <v>0.49198452456823238</v>
      </c>
      <c r="I662" s="1">
        <v>0.56029949155967806</v>
      </c>
      <c r="J662" s="1">
        <v>0.61055754871486068</v>
      </c>
      <c r="K662" s="1">
        <v>0.64742053069936378</v>
      </c>
      <c r="L662" s="1">
        <v>0.6742187946477004</v>
      </c>
      <c r="M662" s="1">
        <v>0.69397198834714102</v>
      </c>
      <c r="N662" s="1">
        <v>0.70861966823971168</v>
      </c>
      <c r="O662" s="1">
        <v>0.71947387555418796</v>
      </c>
      <c r="P662" s="1">
        <v>0.72757474775751818</v>
      </c>
      <c r="Q662" s="1">
        <v>0.73362659120365281</v>
      </c>
      <c r="R662" s="1">
        <v>0.7381980923721948</v>
      </c>
      <c r="S662" s="1">
        <v>0.74168141754649564</v>
      </c>
      <c r="T662" s="1">
        <v>0.74441877641426812</v>
      </c>
      <c r="U662" s="1">
        <v>0.74658711334277628</v>
      </c>
      <c r="V662" s="1">
        <v>0.7483629909835624</v>
      </c>
      <c r="W662" s="1">
        <v>0.74984522738943593</v>
      </c>
      <c r="X662" s="1">
        <v>0.75112182843337227</v>
      </c>
      <c r="Y662" s="1">
        <v>0.75224100891040668</v>
      </c>
      <c r="Z662" s="1">
        <v>0.75325619242193642</v>
      </c>
      <c r="AA662" s="1">
        <v>0.75419809701137586</v>
      </c>
      <c r="AB662" s="1">
        <v>0.75508607591167087</v>
      </c>
      <c r="AC662" s="1">
        <v>0.75595395066857751</v>
      </c>
      <c r="AD662" s="1">
        <v>0.75677636966769479</v>
      </c>
      <c r="AE662" s="1">
        <v>0.75757923162423813</v>
      </c>
      <c r="AF662" s="1">
        <v>0.75836127180044122</v>
      </c>
      <c r="AG662" s="1">
        <v>0.7591273794585407</v>
      </c>
      <c r="AH662" s="1">
        <v>0.75985975765563529</v>
      </c>
      <c r="AI662" s="1">
        <v>0.76056263090486698</v>
      </c>
      <c r="AJ662" s="1">
        <v>0.7612317860857547</v>
      </c>
      <c r="AK662" s="1">
        <v>0.76187069249872919</v>
      </c>
      <c r="AL662" s="1">
        <v>0.76248000874872712</v>
      </c>
      <c r="AM662" s="1">
        <v>0.76305782187677851</v>
      </c>
    </row>
    <row r="663" spans="1:39">
      <c r="A663">
        <f t="shared" si="25"/>
        <v>202112</v>
      </c>
      <c r="B663" t="str">
        <f t="shared" si="26"/>
        <v>M3</v>
      </c>
      <c r="C663" t="str">
        <f t="shared" si="27"/>
        <v>best</v>
      </c>
      <c r="D663" s="1">
        <v>0.377515424969733</v>
      </c>
      <c r="E663" s="1">
        <v>0.59264075696965202</v>
      </c>
      <c r="F663" s="1">
        <v>0.71971022434145004</v>
      </c>
      <c r="G663" s="1">
        <v>0.79954739571524636</v>
      </c>
      <c r="H663" s="1">
        <v>0.85084486995813435</v>
      </c>
      <c r="I663" s="1">
        <v>0.88513749630423366</v>
      </c>
      <c r="J663" s="1">
        <v>0.90821964399020805</v>
      </c>
      <c r="K663" s="1">
        <v>0.92411848518393469</v>
      </c>
      <c r="L663" s="1">
        <v>0.93516958675589101</v>
      </c>
      <c r="M663" s="1">
        <v>0.94304788109697701</v>
      </c>
      <c r="N663" s="1">
        <v>0.94873586106565277</v>
      </c>
      <c r="O663" s="1">
        <v>0.95285228826566892</v>
      </c>
      <c r="P663" s="1">
        <v>0.95585343388717814</v>
      </c>
      <c r="Q663" s="1">
        <v>0.95803856169264445</v>
      </c>
      <c r="R663" s="1">
        <v>0.95964063864878668</v>
      </c>
      <c r="S663" s="1">
        <v>0.96081886639838809</v>
      </c>
      <c r="T663" s="1">
        <v>0.96170719876498556</v>
      </c>
      <c r="U663" s="1">
        <v>0.96237784067870191</v>
      </c>
      <c r="V663" s="1">
        <v>0.96289782974883509</v>
      </c>
      <c r="W663" s="1">
        <v>0.96330537655764814</v>
      </c>
      <c r="X663" s="1">
        <v>0.96363263847209024</v>
      </c>
      <c r="Y663" s="1">
        <v>0.96389830708076918</v>
      </c>
      <c r="Z663" s="1">
        <v>0.96412084257428332</v>
      </c>
      <c r="AA663" s="1">
        <v>0.96431187337824575</v>
      </c>
      <c r="AB663" s="1">
        <v>0.96447989135310541</v>
      </c>
      <c r="AC663" s="1">
        <v>0.96463471734704909</v>
      </c>
      <c r="AD663" s="1">
        <v>0.9647745002669309</v>
      </c>
      <c r="AE663" s="1">
        <v>0.96490579587390968</v>
      </c>
      <c r="AF663" s="1">
        <v>0.96502977862623474</v>
      </c>
      <c r="AG663" s="1">
        <v>0.96514848716670842</v>
      </c>
      <c r="AH663" s="1">
        <v>0.96526002355001894</v>
      </c>
      <c r="AI663" s="1">
        <v>0.96536571024550055</v>
      </c>
      <c r="AJ663" s="1">
        <v>0.965465374340159</v>
      </c>
      <c r="AK663" s="1">
        <v>0.96555987761677831</v>
      </c>
      <c r="AL663" s="1">
        <v>0.96564953907635587</v>
      </c>
      <c r="AM663" s="1">
        <v>0.96573422898332095</v>
      </c>
    </row>
    <row r="664" spans="1:39">
      <c r="A664">
        <f t="shared" si="25"/>
        <v>202201</v>
      </c>
      <c r="B664" t="str">
        <f t="shared" si="26"/>
        <v>M0</v>
      </c>
      <c r="C664" t="str">
        <f t="shared" si="27"/>
        <v>best</v>
      </c>
      <c r="D664" s="1">
        <v>0</v>
      </c>
      <c r="E664" s="1">
        <v>0</v>
      </c>
      <c r="F664" s="1">
        <v>0</v>
      </c>
      <c r="G664" s="1">
        <v>5.8716255525128941E-4</v>
      </c>
      <c r="H664" s="1">
        <v>1.842795770605262E-3</v>
      </c>
      <c r="I664" s="1">
        <v>3.673507543508476E-3</v>
      </c>
      <c r="J664" s="1">
        <v>5.9342076191355288E-3</v>
      </c>
      <c r="K664" s="1">
        <v>8.4786727340800949E-3</v>
      </c>
      <c r="L664" s="1">
        <v>1.120431271304894E-2</v>
      </c>
      <c r="M664" s="1">
        <v>1.4026994105216409E-2</v>
      </c>
      <c r="N664" s="1">
        <v>1.6872827754023881E-2</v>
      </c>
      <c r="O664" s="1">
        <v>1.972712652736117E-2</v>
      </c>
      <c r="P664" s="1">
        <v>2.2570116482990819E-2</v>
      </c>
      <c r="Q664" s="1">
        <v>2.5396156604791342E-2</v>
      </c>
      <c r="R664" s="1">
        <v>2.818141346146855E-2</v>
      </c>
      <c r="S664" s="1">
        <v>3.0947400227590498E-2</v>
      </c>
      <c r="T664" s="1">
        <v>3.3654867707711929E-2</v>
      </c>
      <c r="U664" s="1">
        <v>3.633441145714042E-2</v>
      </c>
      <c r="V664" s="1">
        <v>3.8991077013640157E-2</v>
      </c>
      <c r="W664" s="1">
        <v>4.1657405998369118E-2</v>
      </c>
      <c r="X664" s="1">
        <v>4.4333879266718682E-2</v>
      </c>
      <c r="Y664" s="1">
        <v>4.7056349394607011E-2</v>
      </c>
      <c r="Z664" s="1">
        <v>4.9829149090830312E-2</v>
      </c>
      <c r="AA664" s="1">
        <v>5.2636315152710021E-2</v>
      </c>
      <c r="AB664" s="1">
        <v>5.5530087728465773E-2</v>
      </c>
      <c r="AC664" s="1">
        <v>5.8383219818515519E-2</v>
      </c>
      <c r="AD664" s="1">
        <v>6.1251110427678279E-2</v>
      </c>
      <c r="AE664" s="1">
        <v>6.4107146961247585E-2</v>
      </c>
      <c r="AF664" s="1">
        <v>6.694897098694029E-2</v>
      </c>
      <c r="AG664" s="1">
        <v>6.9696811424699606E-2</v>
      </c>
      <c r="AH664" s="1">
        <v>7.2355652666097212E-2</v>
      </c>
      <c r="AI664" s="1">
        <v>7.4902187601047776E-2</v>
      </c>
      <c r="AJ664" s="1">
        <v>7.7344097661668249E-2</v>
      </c>
      <c r="AK664" s="1">
        <v>7.968035447676107E-2</v>
      </c>
      <c r="AL664" s="1">
        <v>8.1901195024784448E-2</v>
      </c>
      <c r="AM664" s="1">
        <v>8.402059959290023E-2</v>
      </c>
    </row>
    <row r="665" spans="1:39">
      <c r="A665">
        <f t="shared" si="25"/>
        <v>202201</v>
      </c>
      <c r="B665" t="str">
        <f t="shared" si="26"/>
        <v>M1</v>
      </c>
      <c r="C665" t="str">
        <f t="shared" si="27"/>
        <v>best</v>
      </c>
      <c r="D665" s="1">
        <v>0</v>
      </c>
      <c r="E665" s="1">
        <v>0</v>
      </c>
      <c r="F665" s="1">
        <v>4.5853831175175282E-2</v>
      </c>
      <c r="G665" s="1">
        <v>0.1043052054827992</v>
      </c>
      <c r="H665" s="1">
        <v>0.1596506200098752</v>
      </c>
      <c r="I665" s="1">
        <v>0.20557647455131919</v>
      </c>
      <c r="J665" s="1">
        <v>0.24188410415586381</v>
      </c>
      <c r="K665" s="1">
        <v>0.26967566230047452</v>
      </c>
      <c r="L665" s="1">
        <v>0.29098833528376977</v>
      </c>
      <c r="M665" s="1">
        <v>0.30734365782146622</v>
      </c>
      <c r="N665" s="1">
        <v>0.31987365697527143</v>
      </c>
      <c r="O665" s="1">
        <v>0.32956610936391872</v>
      </c>
      <c r="P665" s="1">
        <v>0.33711008319446412</v>
      </c>
      <c r="Q665" s="1">
        <v>0.3430846400526103</v>
      </c>
      <c r="R665" s="1">
        <v>0.34788769868790048</v>
      </c>
      <c r="S665" s="1">
        <v>0.3518882152513686</v>
      </c>
      <c r="T665" s="1">
        <v>0.35525802105485849</v>
      </c>
      <c r="U665" s="1">
        <v>0.35819699282478668</v>
      </c>
      <c r="V665" s="1">
        <v>0.36081248829539192</v>
      </c>
      <c r="W665" s="1">
        <v>0.36321121164303383</v>
      </c>
      <c r="X665" s="1">
        <v>0.36544495691731649</v>
      </c>
      <c r="Y665" s="1">
        <v>0.36758483300167138</v>
      </c>
      <c r="Z665" s="1">
        <v>0.36966545717723531</v>
      </c>
      <c r="AA665" s="1">
        <v>0.37170143791495058</v>
      </c>
      <c r="AB665" s="1">
        <v>0.37374922962828577</v>
      </c>
      <c r="AC665" s="1">
        <v>0.37573253915219729</v>
      </c>
      <c r="AD665" s="1">
        <v>0.37770053799178038</v>
      </c>
      <c r="AE665" s="1">
        <v>0.37964160579145129</v>
      </c>
      <c r="AF665" s="1">
        <v>0.38156008347662029</v>
      </c>
      <c r="AG665" s="1">
        <v>0.38340610057924979</v>
      </c>
      <c r="AH665" s="1">
        <v>0.38518611570549488</v>
      </c>
      <c r="AI665" s="1">
        <v>0.38688661763422388</v>
      </c>
      <c r="AJ665" s="1">
        <v>0.38851429390659958</v>
      </c>
      <c r="AK665" s="1">
        <v>0.39006945531053472</v>
      </c>
      <c r="AL665" s="1">
        <v>0.39154628310690792</v>
      </c>
      <c r="AM665" s="1">
        <v>0.39295453699623201</v>
      </c>
    </row>
    <row r="666" spans="1:39">
      <c r="A666">
        <f t="shared" si="25"/>
        <v>202201</v>
      </c>
      <c r="B666" t="str">
        <f t="shared" si="26"/>
        <v>M2</v>
      </c>
      <c r="C666" t="str">
        <f t="shared" si="27"/>
        <v>best</v>
      </c>
      <c r="D666" s="1">
        <v>0</v>
      </c>
      <c r="E666" s="1">
        <v>0.1444292736329138</v>
      </c>
      <c r="F666" s="1">
        <v>0.28613101417389591</v>
      </c>
      <c r="G666" s="1">
        <v>0.40163449407169388</v>
      </c>
      <c r="H666" s="1">
        <v>0.49179698958089418</v>
      </c>
      <c r="I666" s="1">
        <v>0.55916429131598111</v>
      </c>
      <c r="J666" s="1">
        <v>0.60900986108184463</v>
      </c>
      <c r="K666" s="1">
        <v>0.64540036002364276</v>
      </c>
      <c r="L666" s="1">
        <v>0.672256740653979</v>
      </c>
      <c r="M666" s="1">
        <v>0.69214987745969303</v>
      </c>
      <c r="N666" s="1">
        <v>0.70684565509779851</v>
      </c>
      <c r="O666" s="1">
        <v>0.71775664190670863</v>
      </c>
      <c r="P666" s="1">
        <v>0.72584579816568329</v>
      </c>
      <c r="Q666" s="1">
        <v>0.73189395958550985</v>
      </c>
      <c r="R666" s="1">
        <v>0.73644296453123692</v>
      </c>
      <c r="S666" s="1">
        <v>0.73996278259841286</v>
      </c>
      <c r="T666" s="1">
        <v>0.74270139871754748</v>
      </c>
      <c r="U666" s="1">
        <v>0.74489986743607839</v>
      </c>
      <c r="V666" s="1">
        <v>0.74669430328226127</v>
      </c>
      <c r="W666" s="1">
        <v>0.74820328005627457</v>
      </c>
      <c r="X666" s="1">
        <v>0.74949344214470592</v>
      </c>
      <c r="Y666" s="1">
        <v>0.75063524216837973</v>
      </c>
      <c r="Z666" s="1">
        <v>0.75167076580855874</v>
      </c>
      <c r="AA666" s="1">
        <v>0.75262833691346098</v>
      </c>
      <c r="AB666" s="1">
        <v>0.75354971209494259</v>
      </c>
      <c r="AC666" s="1">
        <v>0.75441210585455687</v>
      </c>
      <c r="AD666" s="1">
        <v>0.75524600582900103</v>
      </c>
      <c r="AE666" s="1">
        <v>0.75605223433943092</v>
      </c>
      <c r="AF666" s="1">
        <v>0.75683778612585639</v>
      </c>
      <c r="AG666" s="1">
        <v>0.75758574233028575</v>
      </c>
      <c r="AH666" s="1">
        <v>0.75830146783254704</v>
      </c>
      <c r="AI666" s="1">
        <v>0.75898138498423673</v>
      </c>
      <c r="AJ666" s="1">
        <v>0.75962955269784904</v>
      </c>
      <c r="AK666" s="1">
        <v>0.76024698192077889</v>
      </c>
      <c r="AL666" s="1">
        <v>0.76083196899898009</v>
      </c>
      <c r="AM666" s="1">
        <v>0.76138879314029617</v>
      </c>
    </row>
    <row r="667" spans="1:39">
      <c r="A667">
        <f t="shared" si="25"/>
        <v>202201</v>
      </c>
      <c r="B667" t="str">
        <f t="shared" si="26"/>
        <v>M3</v>
      </c>
      <c r="C667" t="str">
        <f t="shared" si="27"/>
        <v>best</v>
      </c>
      <c r="D667" s="1">
        <v>0.38322044692622143</v>
      </c>
      <c r="E667" s="1">
        <v>0.59385385176159766</v>
      </c>
      <c r="F667" s="1">
        <v>0.72064546500770554</v>
      </c>
      <c r="G667" s="1">
        <v>0.79944951292517963</v>
      </c>
      <c r="H667" s="1">
        <v>0.85072062835659157</v>
      </c>
      <c r="I667" s="1">
        <v>0.88450360453966836</v>
      </c>
      <c r="J667" s="1">
        <v>0.90739818428984909</v>
      </c>
      <c r="K667" s="1">
        <v>0.92312211481973261</v>
      </c>
      <c r="L667" s="1">
        <v>0.93423216599805647</v>
      </c>
      <c r="M667" s="1">
        <v>0.94219860870960248</v>
      </c>
      <c r="N667" s="1">
        <v>0.94793141912338053</v>
      </c>
      <c r="O667" s="1">
        <v>0.95208958600067739</v>
      </c>
      <c r="P667" s="1">
        <v>0.95510136251949329</v>
      </c>
      <c r="Q667" s="1">
        <v>0.95729673218687805</v>
      </c>
      <c r="R667" s="1">
        <v>0.95890029701230928</v>
      </c>
      <c r="S667" s="1">
        <v>0.96009950827339374</v>
      </c>
      <c r="T667" s="1">
        <v>0.96099598921494789</v>
      </c>
      <c r="U667" s="1">
        <v>0.96168291270890705</v>
      </c>
      <c r="V667" s="1">
        <v>0.96221352585401232</v>
      </c>
      <c r="W667" s="1">
        <v>0.96263220254528548</v>
      </c>
      <c r="X667" s="1">
        <v>0.96296498320806923</v>
      </c>
      <c r="Y667" s="1">
        <v>0.96323708140754705</v>
      </c>
      <c r="Z667" s="1">
        <v>0.96346462940068045</v>
      </c>
      <c r="AA667" s="1">
        <v>0.96365967045218903</v>
      </c>
      <c r="AB667" s="1">
        <v>0.96383515266275444</v>
      </c>
      <c r="AC667" s="1">
        <v>0.96399025948065387</v>
      </c>
      <c r="AD667" s="1">
        <v>0.96413334963799102</v>
      </c>
      <c r="AE667" s="1">
        <v>0.96426642575706911</v>
      </c>
      <c r="AF667" s="1">
        <v>0.9643923578319149</v>
      </c>
      <c r="AG667" s="1">
        <v>0.96450960707195277</v>
      </c>
      <c r="AH667" s="1">
        <v>0.96461994515652594</v>
      </c>
      <c r="AI667" s="1">
        <v>0.96472345360647971</v>
      </c>
      <c r="AJ667" s="1">
        <v>0.96482122563991812</v>
      </c>
      <c r="AK667" s="1">
        <v>0.96491371944459914</v>
      </c>
      <c r="AL667" s="1">
        <v>0.96500088941079287</v>
      </c>
      <c r="AM667" s="1">
        <v>0.96508351634977219</v>
      </c>
    </row>
    <row r="668" spans="1:39">
      <c r="A668">
        <f t="shared" si="25"/>
        <v>202202</v>
      </c>
      <c r="B668" t="str">
        <f t="shared" si="26"/>
        <v>M0</v>
      </c>
      <c r="C668" t="str">
        <f t="shared" si="27"/>
        <v>best</v>
      </c>
      <c r="D668" s="1">
        <v>0</v>
      </c>
      <c r="E668" s="1">
        <v>0</v>
      </c>
      <c r="F668" s="1">
        <v>0</v>
      </c>
      <c r="G668" s="1">
        <v>4.9621349538365382E-4</v>
      </c>
      <c r="H668" s="1">
        <v>1.626449394665853E-3</v>
      </c>
      <c r="I668" s="1">
        <v>3.3115610305969731E-3</v>
      </c>
      <c r="J668" s="1">
        <v>5.4134903870002096E-3</v>
      </c>
      <c r="K668" s="1">
        <v>7.8054668553097211E-3</v>
      </c>
      <c r="L668" s="1">
        <v>1.0380806642517009E-2</v>
      </c>
      <c r="M668" s="1">
        <v>1.304680249589879E-2</v>
      </c>
      <c r="N668" s="1">
        <v>1.5771980706166241E-2</v>
      </c>
      <c r="O668" s="1">
        <v>1.852435993790702E-2</v>
      </c>
      <c r="P668" s="1">
        <v>2.1287958546680971E-2</v>
      </c>
      <c r="Q668" s="1">
        <v>2.4031426876850909E-2</v>
      </c>
      <c r="R668" s="1">
        <v>2.6769953106148651E-2</v>
      </c>
      <c r="S668" s="1">
        <v>2.9460523764621459E-2</v>
      </c>
      <c r="T668" s="1">
        <v>3.2130594217929971E-2</v>
      </c>
      <c r="U668" s="1">
        <v>3.478333306465501E-2</v>
      </c>
      <c r="V668" s="1">
        <v>3.7449868349578273E-2</v>
      </c>
      <c r="W668" s="1">
        <v>4.0129740816709392E-2</v>
      </c>
      <c r="X668" s="1">
        <v>4.2858094020274823E-2</v>
      </c>
      <c r="Y668" s="1">
        <v>4.5638697928931347E-2</v>
      </c>
      <c r="Z668" s="1">
        <v>4.8455056888034087E-2</v>
      </c>
      <c r="AA668" s="1">
        <v>5.1359241620562143E-2</v>
      </c>
      <c r="AB668" s="1">
        <v>5.4223294993766089E-2</v>
      </c>
      <c r="AC668" s="1">
        <v>5.7102632487000947E-2</v>
      </c>
      <c r="AD668" s="1">
        <v>5.9970413441971862E-2</v>
      </c>
      <c r="AE668" s="1">
        <v>6.2824160682938057E-2</v>
      </c>
      <c r="AF668" s="1">
        <v>6.5583695386611657E-2</v>
      </c>
      <c r="AG668" s="1">
        <v>6.8253966097798671E-2</v>
      </c>
      <c r="AH668" s="1">
        <v>7.081152713168952E-2</v>
      </c>
      <c r="AI668" s="1">
        <v>7.3264064593251063E-2</v>
      </c>
      <c r="AJ668" s="1">
        <v>7.5610527357313592E-2</v>
      </c>
      <c r="AK668" s="1">
        <v>7.7841097273730508E-2</v>
      </c>
      <c r="AL668" s="1">
        <v>7.9969807381618893E-2</v>
      </c>
      <c r="AM668" s="1">
        <v>8.2000891560366981E-2</v>
      </c>
    </row>
    <row r="669" spans="1:39">
      <c r="A669">
        <f t="shared" si="25"/>
        <v>202202</v>
      </c>
      <c r="B669" t="str">
        <f t="shared" si="26"/>
        <v>M1</v>
      </c>
      <c r="C669" t="str">
        <f t="shared" si="27"/>
        <v>best</v>
      </c>
      <c r="D669" s="1">
        <v>0</v>
      </c>
      <c r="E669" s="1">
        <v>0</v>
      </c>
      <c r="F669" s="1">
        <v>4.3630766860592758E-2</v>
      </c>
      <c r="G669" s="1">
        <v>0.10055780084176361</v>
      </c>
      <c r="H669" s="1">
        <v>0.15373886876378731</v>
      </c>
      <c r="I669" s="1">
        <v>0.19819470001632919</v>
      </c>
      <c r="J669" s="1">
        <v>0.233180494898062</v>
      </c>
      <c r="K669" s="1">
        <v>0.26036627797625278</v>
      </c>
      <c r="L669" s="1">
        <v>0.28132103212567872</v>
      </c>
      <c r="M669" s="1">
        <v>0.29735038171265049</v>
      </c>
      <c r="N669" s="1">
        <v>0.30967022690878782</v>
      </c>
      <c r="O669" s="1">
        <v>0.3191556910992116</v>
      </c>
      <c r="P669" s="1">
        <v>0.32655918214138302</v>
      </c>
      <c r="Q669" s="1">
        <v>0.33240786459186838</v>
      </c>
      <c r="R669" s="1">
        <v>0.337186923326736</v>
      </c>
      <c r="S669" s="1">
        <v>0.34113305989186082</v>
      </c>
      <c r="T669" s="1">
        <v>0.34450707028601812</v>
      </c>
      <c r="U669" s="1">
        <v>0.34745159435844752</v>
      </c>
      <c r="V669" s="1">
        <v>0.35010279992658211</v>
      </c>
      <c r="W669" s="1">
        <v>0.352530085357595</v>
      </c>
      <c r="X669" s="1">
        <v>0.35482128005880842</v>
      </c>
      <c r="Y669" s="1">
        <v>0.3570219699893683</v>
      </c>
      <c r="Z669" s="1">
        <v>0.35915522483714057</v>
      </c>
      <c r="AA669" s="1">
        <v>0.36128570494462903</v>
      </c>
      <c r="AB669" s="1">
        <v>0.36333822162350909</v>
      </c>
      <c r="AC669" s="1">
        <v>0.365366966166353</v>
      </c>
      <c r="AD669" s="1">
        <v>0.36736204482192991</v>
      </c>
      <c r="AE669" s="1">
        <v>0.36932980398144633</v>
      </c>
      <c r="AF669" s="1">
        <v>0.37122036333042657</v>
      </c>
      <c r="AG669" s="1">
        <v>0.3730413351085301</v>
      </c>
      <c r="AH669" s="1">
        <v>0.37477957081599578</v>
      </c>
      <c r="AI669" s="1">
        <v>0.37644240932852369</v>
      </c>
      <c r="AJ669" s="1">
        <v>0.37803049031890817</v>
      </c>
      <c r="AK669" s="1">
        <v>0.37953809212320178</v>
      </c>
      <c r="AL669" s="1">
        <v>0.38097532789796201</v>
      </c>
      <c r="AM669" s="1">
        <v>0.38234551179670512</v>
      </c>
    </row>
    <row r="670" spans="1:39">
      <c r="A670">
        <f t="shared" si="25"/>
        <v>202202</v>
      </c>
      <c r="B670" t="str">
        <f t="shared" si="26"/>
        <v>M2</v>
      </c>
      <c r="C670" t="str">
        <f t="shared" si="27"/>
        <v>best</v>
      </c>
      <c r="D670" s="1">
        <v>0</v>
      </c>
      <c r="E670" s="1">
        <v>0.1423228139205262</v>
      </c>
      <c r="F670" s="1">
        <v>0.28026857579877712</v>
      </c>
      <c r="G670" s="1">
        <v>0.39477482375237749</v>
      </c>
      <c r="H670" s="1">
        <v>0.48307504357624692</v>
      </c>
      <c r="I670" s="1">
        <v>0.54960206453748062</v>
      </c>
      <c r="J670" s="1">
        <v>0.59867185692360692</v>
      </c>
      <c r="K670" s="1">
        <v>0.6350837249141229</v>
      </c>
      <c r="L670" s="1">
        <v>0.66211491864538063</v>
      </c>
      <c r="M670" s="1">
        <v>0.68208067820417995</v>
      </c>
      <c r="N670" s="1">
        <v>0.6968701168287661</v>
      </c>
      <c r="O670" s="1">
        <v>0.70778534949929017</v>
      </c>
      <c r="P670" s="1">
        <v>0.71589161664372458</v>
      </c>
      <c r="Q670" s="1">
        <v>0.72193339199966056</v>
      </c>
      <c r="R670" s="1">
        <v>0.72655555322931087</v>
      </c>
      <c r="S670" s="1">
        <v>0.73010319585882966</v>
      </c>
      <c r="T670" s="1">
        <v>0.73290642063624056</v>
      </c>
      <c r="U670" s="1">
        <v>0.73515280006401273</v>
      </c>
      <c r="V670" s="1">
        <v>0.73700336673327027</v>
      </c>
      <c r="W670" s="1">
        <v>0.73855023446606671</v>
      </c>
      <c r="X670" s="1">
        <v>0.7398876762279113</v>
      </c>
      <c r="Y670" s="1">
        <v>0.74107353765590611</v>
      </c>
      <c r="Z670" s="1">
        <v>0.74214843862572411</v>
      </c>
      <c r="AA670" s="1">
        <v>0.74316551064787539</v>
      </c>
      <c r="AB670" s="1">
        <v>0.7441045697128803</v>
      </c>
      <c r="AC670" s="1">
        <v>0.74500287091634432</v>
      </c>
      <c r="AD670" s="1">
        <v>0.74586392745625585</v>
      </c>
      <c r="AE670" s="1">
        <v>0.74669763180464344</v>
      </c>
      <c r="AF670" s="1">
        <v>0.74748768506586061</v>
      </c>
      <c r="AG670" s="1">
        <v>0.74824106841451754</v>
      </c>
      <c r="AH670" s="1">
        <v>0.74895491004390558</v>
      </c>
      <c r="AI670" s="1">
        <v>0.74963414269146889</v>
      </c>
      <c r="AJ670" s="1">
        <v>0.75028025751911709</v>
      </c>
      <c r="AK670" s="1">
        <v>0.75089176777480071</v>
      </c>
      <c r="AL670" s="1">
        <v>0.7514733488886457</v>
      </c>
      <c r="AM670" s="1">
        <v>0.7520267579950638</v>
      </c>
    </row>
    <row r="671" spans="1:39">
      <c r="A671">
        <f t="shared" si="25"/>
        <v>202202</v>
      </c>
      <c r="B671" t="str">
        <f t="shared" si="26"/>
        <v>M3</v>
      </c>
      <c r="C671" t="str">
        <f t="shared" si="27"/>
        <v>best</v>
      </c>
      <c r="D671" s="1">
        <v>0.37530945570072782</v>
      </c>
      <c r="E671" s="1">
        <v>0.5871404808261852</v>
      </c>
      <c r="F671" s="1">
        <v>0.71389987922364628</v>
      </c>
      <c r="G671" s="1">
        <v>0.79392091298499079</v>
      </c>
      <c r="H671" s="1">
        <v>0.84537537748904013</v>
      </c>
      <c r="I671" s="1">
        <v>0.87958399515767161</v>
      </c>
      <c r="J671" s="1">
        <v>0.90274387700704672</v>
      </c>
      <c r="K671" s="1">
        <v>0.91893564551628404</v>
      </c>
      <c r="L671" s="1">
        <v>0.93045464684490864</v>
      </c>
      <c r="M671" s="1">
        <v>0.93869311212155393</v>
      </c>
      <c r="N671" s="1">
        <v>0.94463824037349675</v>
      </c>
      <c r="O671" s="1">
        <v>0.94892420754624507</v>
      </c>
      <c r="P671" s="1">
        <v>0.95203353865776685</v>
      </c>
      <c r="Q671" s="1">
        <v>0.95429274001067432</v>
      </c>
      <c r="R671" s="1">
        <v>0.95597198086379542</v>
      </c>
      <c r="S671" s="1">
        <v>0.95721817520857</v>
      </c>
      <c r="T671" s="1">
        <v>0.95816466432312175</v>
      </c>
      <c r="U671" s="1">
        <v>0.95888775752653987</v>
      </c>
      <c r="V671" s="1">
        <v>0.95945058082737</v>
      </c>
      <c r="W671" s="1">
        <v>0.95989041541421549</v>
      </c>
      <c r="X671" s="1">
        <v>0.96024285543970411</v>
      </c>
      <c r="Y671" s="1">
        <v>0.96053091966001969</v>
      </c>
      <c r="Z671" s="1">
        <v>0.96077204612165457</v>
      </c>
      <c r="AA671" s="1">
        <v>0.96098404664129933</v>
      </c>
      <c r="AB671" s="1">
        <v>0.96116746421377208</v>
      </c>
      <c r="AC671" s="1">
        <v>0.96133350480209268</v>
      </c>
      <c r="AD671" s="1">
        <v>0.96148538894782043</v>
      </c>
      <c r="AE671" s="1">
        <v>0.96162725122731818</v>
      </c>
      <c r="AF671" s="1">
        <v>0.96175796316789741</v>
      </c>
      <c r="AG671" s="1">
        <v>0.9618799905321056</v>
      </c>
      <c r="AH671" s="1">
        <v>0.96199376284403015</v>
      </c>
      <c r="AI671" s="1">
        <v>0.96210073974173094</v>
      </c>
      <c r="AJ671" s="1">
        <v>0.96220159002596284</v>
      </c>
      <c r="AK671" s="1">
        <v>0.96229637959657854</v>
      </c>
      <c r="AL671" s="1">
        <v>0.96238603691077707</v>
      </c>
      <c r="AM671" s="1">
        <v>0.96247098103441153</v>
      </c>
    </row>
    <row r="672" spans="1:39">
      <c r="A672">
        <f t="shared" si="25"/>
        <v>202203</v>
      </c>
      <c r="B672" t="str">
        <f t="shared" si="26"/>
        <v>M0</v>
      </c>
      <c r="C672" t="str">
        <f t="shared" si="27"/>
        <v>best</v>
      </c>
      <c r="D672" s="1">
        <v>0</v>
      </c>
      <c r="E672" s="1">
        <v>0</v>
      </c>
      <c r="F672" s="1">
        <v>0</v>
      </c>
      <c r="G672" s="1">
        <v>5.017031309177295E-4</v>
      </c>
      <c r="H672" s="1">
        <v>1.6038962428382071E-3</v>
      </c>
      <c r="I672" s="1">
        <v>3.2299261092569019E-3</v>
      </c>
      <c r="J672" s="1">
        <v>5.2503309262509276E-3</v>
      </c>
      <c r="K672" s="1">
        <v>7.5438088326699182E-3</v>
      </c>
      <c r="L672" s="1">
        <v>1.000126469848512E-2</v>
      </c>
      <c r="M672" s="1">
        <v>1.257439735605682E-2</v>
      </c>
      <c r="N672" s="1">
        <v>1.5218344064020759E-2</v>
      </c>
      <c r="O672" s="1">
        <v>1.7905737101202308E-2</v>
      </c>
      <c r="P672" s="1">
        <v>2.059681823697028E-2</v>
      </c>
      <c r="Q672" s="1">
        <v>2.3299531683652699E-2</v>
      </c>
      <c r="R672" s="1">
        <v>2.596660547432789E-2</v>
      </c>
      <c r="S672" s="1">
        <v>2.8621829357340929E-2</v>
      </c>
      <c r="T672" s="1">
        <v>3.1266195458404707E-2</v>
      </c>
      <c r="U672" s="1">
        <v>3.3929147436748353E-2</v>
      </c>
      <c r="V672" s="1">
        <v>3.6609134794703332E-2</v>
      </c>
      <c r="W672" s="1">
        <v>3.9340426215411617E-2</v>
      </c>
      <c r="X672" s="1">
        <v>4.2126131348978309E-2</v>
      </c>
      <c r="Y672" s="1">
        <v>4.4949158160221263E-2</v>
      </c>
      <c r="Z672" s="1">
        <v>4.7861305334124443E-2</v>
      </c>
      <c r="AA672" s="1">
        <v>5.0733972056234949E-2</v>
      </c>
      <c r="AB672" s="1">
        <v>5.3622513445304332E-2</v>
      </c>
      <c r="AC672" s="1">
        <v>5.6499861636293079E-2</v>
      </c>
      <c r="AD672" s="1">
        <v>5.9363404636969812E-2</v>
      </c>
      <c r="AE672" s="1">
        <v>6.2132603624436518E-2</v>
      </c>
      <c r="AF672" s="1">
        <v>6.4812358259780059E-2</v>
      </c>
      <c r="AG672" s="1">
        <v>6.7379095044176732E-2</v>
      </c>
      <c r="AH672" s="1">
        <v>6.9840494486529681E-2</v>
      </c>
      <c r="AI672" s="1">
        <v>7.2195480453862801E-2</v>
      </c>
      <c r="AJ672" s="1">
        <v>7.4434184653134103E-2</v>
      </c>
      <c r="AK672" s="1">
        <v>7.6570681441226626E-2</v>
      </c>
      <c r="AL672" s="1">
        <v>7.8609213039623427E-2</v>
      </c>
      <c r="AM672" s="1">
        <v>8.0564282220253344E-2</v>
      </c>
    </row>
    <row r="673" spans="1:39">
      <c r="A673">
        <f t="shared" si="25"/>
        <v>202203</v>
      </c>
      <c r="B673" t="str">
        <f t="shared" si="26"/>
        <v>M1</v>
      </c>
      <c r="C673" t="str">
        <f t="shared" si="27"/>
        <v>best</v>
      </c>
      <c r="D673" s="1">
        <v>0</v>
      </c>
      <c r="E673" s="1">
        <v>0</v>
      </c>
      <c r="F673" s="1">
        <v>4.3869496357242223E-2</v>
      </c>
      <c r="G673" s="1">
        <v>9.9938845770842666E-2</v>
      </c>
      <c r="H673" s="1">
        <v>0.15257599773325209</v>
      </c>
      <c r="I673" s="1">
        <v>0.1962755929833542</v>
      </c>
      <c r="J673" s="1">
        <v>0.23114609429205329</v>
      </c>
      <c r="K673" s="1">
        <v>0.25835856143903541</v>
      </c>
      <c r="L673" s="1">
        <v>0.2792527271283467</v>
      </c>
      <c r="M673" s="1">
        <v>0.2952679807321944</v>
      </c>
      <c r="N673" s="1">
        <v>0.30749828543140312</v>
      </c>
      <c r="O673" s="1">
        <v>0.31692289959714298</v>
      </c>
      <c r="P673" s="1">
        <v>0.32424545459519682</v>
      </c>
      <c r="Q673" s="1">
        <v>0.33011432283432601</v>
      </c>
      <c r="R673" s="1">
        <v>0.33485871972452119</v>
      </c>
      <c r="S673" s="1">
        <v>0.33882650678357462</v>
      </c>
      <c r="T673" s="1">
        <v>0.34221109486308821</v>
      </c>
      <c r="U673" s="1">
        <v>0.34519084164125968</v>
      </c>
      <c r="V673" s="1">
        <v>0.34786067167252799</v>
      </c>
      <c r="W673" s="1">
        <v>0.35033219969009483</v>
      </c>
      <c r="X673" s="1">
        <v>0.35266691312412979</v>
      </c>
      <c r="Y673" s="1">
        <v>0.35490044505484902</v>
      </c>
      <c r="Z673" s="1">
        <v>0.35710864464137082</v>
      </c>
      <c r="AA673" s="1">
        <v>0.35921981801032798</v>
      </c>
      <c r="AB673" s="1">
        <v>0.36129465667155741</v>
      </c>
      <c r="AC673" s="1">
        <v>0.36332617977004422</v>
      </c>
      <c r="AD673" s="1">
        <v>0.36532369423877659</v>
      </c>
      <c r="AE673" s="1">
        <v>0.3672384882844163</v>
      </c>
      <c r="AF673" s="1">
        <v>0.36907978330488</v>
      </c>
      <c r="AG673" s="1">
        <v>0.37083530564804379</v>
      </c>
      <c r="AH673" s="1">
        <v>0.37251323056246988</v>
      </c>
      <c r="AI673" s="1">
        <v>0.37411469281811449</v>
      </c>
      <c r="AJ673" s="1">
        <v>0.37563425718066501</v>
      </c>
      <c r="AK673" s="1">
        <v>0.37708234516482902</v>
      </c>
      <c r="AL673" s="1">
        <v>0.37846246147990631</v>
      </c>
      <c r="AM673" s="1">
        <v>0.37978491450046969</v>
      </c>
    </row>
    <row r="674" spans="1:39">
      <c r="A674">
        <f t="shared" si="25"/>
        <v>202203</v>
      </c>
      <c r="B674" t="str">
        <f t="shared" si="26"/>
        <v>M2</v>
      </c>
      <c r="C674" t="str">
        <f t="shared" si="27"/>
        <v>best</v>
      </c>
      <c r="D674" s="1">
        <v>0</v>
      </c>
      <c r="E674" s="1">
        <v>0.14169222833845099</v>
      </c>
      <c r="F674" s="1">
        <v>0.2802886925482061</v>
      </c>
      <c r="G674" s="1">
        <v>0.39325261865927003</v>
      </c>
      <c r="H674" s="1">
        <v>0.48078534207422963</v>
      </c>
      <c r="I674" s="1">
        <v>0.54636686096299758</v>
      </c>
      <c r="J674" s="1">
        <v>0.59546062463527905</v>
      </c>
      <c r="K674" s="1">
        <v>0.63207133252217695</v>
      </c>
      <c r="L674" s="1">
        <v>0.65915593582319842</v>
      </c>
      <c r="M674" s="1">
        <v>0.67920237308308729</v>
      </c>
      <c r="N674" s="1">
        <v>0.6939521722783758</v>
      </c>
      <c r="O674" s="1">
        <v>0.70484846958405667</v>
      </c>
      <c r="P674" s="1">
        <v>0.71290844015888399</v>
      </c>
      <c r="Q674" s="1">
        <v>0.71901432516819053</v>
      </c>
      <c r="R674" s="1">
        <v>0.72364392700476221</v>
      </c>
      <c r="S674" s="1">
        <v>0.72724887284619832</v>
      </c>
      <c r="T674" s="1">
        <v>0.73008718693528574</v>
      </c>
      <c r="U674" s="1">
        <v>0.73237782071214352</v>
      </c>
      <c r="V674" s="1">
        <v>0.73424786542636222</v>
      </c>
      <c r="W674" s="1">
        <v>0.73582394124942452</v>
      </c>
      <c r="X674" s="1">
        <v>0.73718552105078483</v>
      </c>
      <c r="Y674" s="1">
        <v>0.73839032204716348</v>
      </c>
      <c r="Z674" s="1">
        <v>0.73950654187141396</v>
      </c>
      <c r="AA674" s="1">
        <v>0.74051900883980193</v>
      </c>
      <c r="AB674" s="1">
        <v>0.74147366941189596</v>
      </c>
      <c r="AC674" s="1">
        <v>0.74237804036704624</v>
      </c>
      <c r="AD674" s="1">
        <v>0.74324602964001618</v>
      </c>
      <c r="AE674" s="1">
        <v>0.7440630900556644</v>
      </c>
      <c r="AF674" s="1">
        <v>0.74483837166625511</v>
      </c>
      <c r="AG674" s="1">
        <v>0.74557023681406687</v>
      </c>
      <c r="AH674" s="1">
        <v>0.74626473466716181</v>
      </c>
      <c r="AI674" s="1">
        <v>0.74692402904978339</v>
      </c>
      <c r="AJ674" s="1">
        <v>0.74754704175424991</v>
      </c>
      <c r="AK674" s="1">
        <v>0.74813883622520805</v>
      </c>
      <c r="AL674" s="1">
        <v>0.74870141872111617</v>
      </c>
      <c r="AM674" s="1">
        <v>0.74923943845504526</v>
      </c>
    </row>
    <row r="675" spans="1:39">
      <c r="A675">
        <f t="shared" si="25"/>
        <v>202203</v>
      </c>
      <c r="B675" t="str">
        <f t="shared" si="26"/>
        <v>M3</v>
      </c>
      <c r="C675" t="str">
        <f t="shared" si="27"/>
        <v>best</v>
      </c>
      <c r="D675" s="1">
        <v>0.37725420324766301</v>
      </c>
      <c r="E675" s="1">
        <v>0.5870588081227629</v>
      </c>
      <c r="F675" s="1">
        <v>0.71397445217628341</v>
      </c>
      <c r="G675" s="1">
        <v>0.79289958888588041</v>
      </c>
      <c r="H675" s="1">
        <v>0.84397286915237357</v>
      </c>
      <c r="I675" s="1">
        <v>0.87783927080067303</v>
      </c>
      <c r="J675" s="1">
        <v>0.90115128777530085</v>
      </c>
      <c r="K675" s="1">
        <v>0.91754612353227338</v>
      </c>
      <c r="L675" s="1">
        <v>0.92917050249713251</v>
      </c>
      <c r="M675" s="1">
        <v>0.93750259440139372</v>
      </c>
      <c r="N675" s="1">
        <v>0.94347585217634289</v>
      </c>
      <c r="O675" s="1">
        <v>0.94778722680331806</v>
      </c>
      <c r="P675" s="1">
        <v>0.95090374324998705</v>
      </c>
      <c r="Q675" s="1">
        <v>0.9532072780254478</v>
      </c>
      <c r="R675" s="1">
        <v>0.954905708946998</v>
      </c>
      <c r="S675" s="1">
        <v>0.95618568725345043</v>
      </c>
      <c r="T675" s="1">
        <v>0.95715407980969691</v>
      </c>
      <c r="U675" s="1">
        <v>0.95789867168771758</v>
      </c>
      <c r="V675" s="1">
        <v>0.95847155688219055</v>
      </c>
      <c r="W675" s="1">
        <v>0.95892187791860539</v>
      </c>
      <c r="X675" s="1">
        <v>0.95928168675245551</v>
      </c>
      <c r="Y675" s="1">
        <v>0.9595755445758325</v>
      </c>
      <c r="Z675" s="1">
        <v>0.95982749893577934</v>
      </c>
      <c r="AA675" s="1">
        <v>0.96004022404385636</v>
      </c>
      <c r="AB675" s="1">
        <v>0.96022850674186877</v>
      </c>
      <c r="AC675" s="1">
        <v>0.96039723673882693</v>
      </c>
      <c r="AD675" s="1">
        <v>0.96055221240760658</v>
      </c>
      <c r="AE675" s="1">
        <v>0.96069306093680895</v>
      </c>
      <c r="AF675" s="1">
        <v>0.96082314405140679</v>
      </c>
      <c r="AG675" s="1">
        <v>0.96094341097569036</v>
      </c>
      <c r="AH675" s="1">
        <v>0.96105578053135798</v>
      </c>
      <c r="AI675" s="1">
        <v>0.96116120031683838</v>
      </c>
      <c r="AJ675" s="1">
        <v>0.96125990901894154</v>
      </c>
      <c r="AK675" s="1">
        <v>0.96135299038621236</v>
      </c>
      <c r="AL675" s="1">
        <v>0.9614409649890453</v>
      </c>
      <c r="AM675" s="1">
        <v>0.96152471997892064</v>
      </c>
    </row>
    <row r="676" spans="1:39">
      <c r="A676">
        <f t="shared" si="25"/>
        <v>202204</v>
      </c>
      <c r="B676" t="str">
        <f t="shared" si="26"/>
        <v>M0</v>
      </c>
      <c r="C676" t="str">
        <f t="shared" si="27"/>
        <v>best</v>
      </c>
      <c r="D676" s="1">
        <v>0</v>
      </c>
      <c r="E676" s="1">
        <v>0</v>
      </c>
      <c r="F676" s="1">
        <v>0</v>
      </c>
      <c r="G676" s="1">
        <v>4.6159882436084881E-4</v>
      </c>
      <c r="H676" s="1">
        <v>1.497864338331645E-3</v>
      </c>
      <c r="I676" s="1">
        <v>3.029334779020803E-3</v>
      </c>
      <c r="J676" s="1">
        <v>4.9387062484002346E-3</v>
      </c>
      <c r="K676" s="1">
        <v>7.1052769094772424E-3</v>
      </c>
      <c r="L676" s="1">
        <v>9.4625780711245118E-3</v>
      </c>
      <c r="M676" s="1">
        <v>1.195021635223717E-2</v>
      </c>
      <c r="N676" s="1">
        <v>1.4525988971017039E-2</v>
      </c>
      <c r="O676" s="1">
        <v>1.7138849016657812E-2</v>
      </c>
      <c r="P676" s="1">
        <v>1.978670709005512E-2</v>
      </c>
      <c r="Q676" s="1">
        <v>2.2416424320956651E-2</v>
      </c>
      <c r="R676" s="1">
        <v>2.5046593689628079E-2</v>
      </c>
      <c r="S676" s="1">
        <v>2.7675131721189041E-2</v>
      </c>
      <c r="T676" s="1">
        <v>3.0329050355339421E-2</v>
      </c>
      <c r="U676" s="1">
        <v>3.3005251362981589E-2</v>
      </c>
      <c r="V676" s="1">
        <v>3.5736707857962867E-2</v>
      </c>
      <c r="W676" s="1">
        <v>3.852558411516771E-2</v>
      </c>
      <c r="X676" s="1">
        <v>4.1353962824122507E-2</v>
      </c>
      <c r="Y676" s="1">
        <v>4.4273178244998823E-2</v>
      </c>
      <c r="Z676" s="1">
        <v>4.7153900656076518E-2</v>
      </c>
      <c r="AA676" s="1">
        <v>5.005131736043629E-2</v>
      </c>
      <c r="AB676" s="1">
        <v>5.2938076118739082E-2</v>
      </c>
      <c r="AC676" s="1">
        <v>5.5811376333784572E-2</v>
      </c>
      <c r="AD676" s="1">
        <v>5.8590284137011651E-2</v>
      </c>
      <c r="AE676" s="1">
        <v>6.1279622164248142E-2</v>
      </c>
      <c r="AF676" s="1">
        <v>6.3855669243369814E-2</v>
      </c>
      <c r="AG676" s="1">
        <v>6.6326086551712113E-2</v>
      </c>
      <c r="AH676" s="1">
        <v>6.8689763840492551E-2</v>
      </c>
      <c r="AI676" s="1">
        <v>7.0936775797796961E-2</v>
      </c>
      <c r="AJ676" s="1">
        <v>7.3081234987735208E-2</v>
      </c>
      <c r="AK676" s="1">
        <v>7.5127389277440365E-2</v>
      </c>
      <c r="AL676" s="1">
        <v>7.7089787759278605E-2</v>
      </c>
      <c r="AM676" s="1">
        <v>7.8956675418916863E-2</v>
      </c>
    </row>
    <row r="677" spans="1:39">
      <c r="A677">
        <f t="shared" si="25"/>
        <v>202204</v>
      </c>
      <c r="B677" t="str">
        <f t="shared" si="26"/>
        <v>M1</v>
      </c>
      <c r="C677" t="str">
        <f t="shared" si="27"/>
        <v>best</v>
      </c>
      <c r="D677" s="1">
        <v>0</v>
      </c>
      <c r="E677" s="1">
        <v>0</v>
      </c>
      <c r="F677" s="1">
        <v>4.2605550848315778E-2</v>
      </c>
      <c r="G677" s="1">
        <v>9.7467592503953093E-2</v>
      </c>
      <c r="H677" s="1">
        <v>0.1485877294515735</v>
      </c>
      <c r="I677" s="1">
        <v>0.19164040465939519</v>
      </c>
      <c r="J677" s="1">
        <v>0.22616879986203081</v>
      </c>
      <c r="K677" s="1">
        <v>0.253037876084167</v>
      </c>
      <c r="L677" s="1">
        <v>0.27372398407916071</v>
      </c>
      <c r="M677" s="1">
        <v>0.289485620902102</v>
      </c>
      <c r="N677" s="1">
        <v>0.30154040435189627</v>
      </c>
      <c r="O677" s="1">
        <v>0.31079594296071272</v>
      </c>
      <c r="P677" s="1">
        <v>0.31810222003087119</v>
      </c>
      <c r="Q677" s="1">
        <v>0.32390432489276733</v>
      </c>
      <c r="R677" s="1">
        <v>0.32866216961161759</v>
      </c>
      <c r="S677" s="1">
        <v>0.33263485636076728</v>
      </c>
      <c r="T677" s="1">
        <v>0.33605590316621681</v>
      </c>
      <c r="U677" s="1">
        <v>0.3390536479929831</v>
      </c>
      <c r="V677" s="1">
        <v>0.34177108607767709</v>
      </c>
      <c r="W677" s="1">
        <v>0.34429066469433428</v>
      </c>
      <c r="X677" s="1">
        <v>0.34666455042518007</v>
      </c>
      <c r="Y677" s="1">
        <v>0.34898351733799732</v>
      </c>
      <c r="Z677" s="1">
        <v>0.35118013585424329</v>
      </c>
      <c r="AA677" s="1">
        <v>0.35332384449182658</v>
      </c>
      <c r="AB677" s="1">
        <v>0.35541144059894902</v>
      </c>
      <c r="AC677" s="1">
        <v>0.35745614025859118</v>
      </c>
      <c r="AD677" s="1">
        <v>0.35941055760508328</v>
      </c>
      <c r="AE677" s="1">
        <v>0.36128605640064598</v>
      </c>
      <c r="AF677" s="1">
        <v>0.36307145616091702</v>
      </c>
      <c r="AG677" s="1">
        <v>0.36477605973544902</v>
      </c>
      <c r="AH677" s="1">
        <v>0.36640165405236302</v>
      </c>
      <c r="AI677" s="1">
        <v>0.36794315594703741</v>
      </c>
      <c r="AJ677" s="1">
        <v>0.36941143335574528</v>
      </c>
      <c r="AK677" s="1">
        <v>0.37081025470665602</v>
      </c>
      <c r="AL677" s="1">
        <v>0.37215023547556758</v>
      </c>
      <c r="AM677" s="1">
        <v>0.37342386012769019</v>
      </c>
    </row>
    <row r="678" spans="1:39">
      <c r="A678">
        <f t="shared" si="25"/>
        <v>202204</v>
      </c>
      <c r="B678" t="str">
        <f t="shared" si="26"/>
        <v>M2</v>
      </c>
      <c r="C678" t="str">
        <f t="shared" si="27"/>
        <v>best</v>
      </c>
      <c r="D678" s="1">
        <v>0</v>
      </c>
      <c r="E678" s="1">
        <v>0.1409422079447713</v>
      </c>
      <c r="F678" s="1">
        <v>0.27676052745037288</v>
      </c>
      <c r="G678" s="1">
        <v>0.38826133887944209</v>
      </c>
      <c r="H678" s="1">
        <v>0.47426649573174628</v>
      </c>
      <c r="I678" s="1">
        <v>0.53971716156835003</v>
      </c>
      <c r="J678" s="1">
        <v>0.5889884063712425</v>
      </c>
      <c r="K678" s="1">
        <v>0.62562625029769281</v>
      </c>
      <c r="L678" s="1">
        <v>0.65279731674447106</v>
      </c>
      <c r="M678" s="1">
        <v>0.67277794929048607</v>
      </c>
      <c r="N678" s="1">
        <v>0.68749716650634274</v>
      </c>
      <c r="O678" s="1">
        <v>0.6983313108865189</v>
      </c>
      <c r="P678" s="1">
        <v>0.70648172921475805</v>
      </c>
      <c r="Q678" s="1">
        <v>0.71260542913968172</v>
      </c>
      <c r="R678" s="1">
        <v>0.71731979629524545</v>
      </c>
      <c r="S678" s="1">
        <v>0.7209791335013449</v>
      </c>
      <c r="T678" s="1">
        <v>0.72388187884558741</v>
      </c>
      <c r="U678" s="1">
        <v>0.72620313545895709</v>
      </c>
      <c r="V678" s="1">
        <v>0.72811408608907857</v>
      </c>
      <c r="W678" s="1">
        <v>0.72972397423579916</v>
      </c>
      <c r="X678" s="1">
        <v>0.73111402460419805</v>
      </c>
      <c r="Y678" s="1">
        <v>0.73237330593149097</v>
      </c>
      <c r="Z678" s="1">
        <v>0.73349326900187628</v>
      </c>
      <c r="AA678" s="1">
        <v>0.73453196043581759</v>
      </c>
      <c r="AB678" s="1">
        <v>0.73550235552521515</v>
      </c>
      <c r="AC678" s="1">
        <v>0.73642389141989884</v>
      </c>
      <c r="AD678" s="1">
        <v>0.73728425881072157</v>
      </c>
      <c r="AE678" s="1">
        <v>0.73809560830135268</v>
      </c>
      <c r="AF678" s="1">
        <v>0.73885795180482949</v>
      </c>
      <c r="AG678" s="1">
        <v>0.73957889438795854</v>
      </c>
      <c r="AH678" s="1">
        <v>0.74026152481237595</v>
      </c>
      <c r="AI678" s="1">
        <v>0.74090530641916141</v>
      </c>
      <c r="AJ678" s="1">
        <v>0.74151586843609485</v>
      </c>
      <c r="AK678" s="1">
        <v>0.74209556986327851</v>
      </c>
      <c r="AL678" s="1">
        <v>0.74264942720269245</v>
      </c>
      <c r="AM678" s="1">
        <v>0.74317480600375463</v>
      </c>
    </row>
    <row r="679" spans="1:39">
      <c r="A679">
        <f t="shared" si="25"/>
        <v>202204</v>
      </c>
      <c r="B679" t="str">
        <f t="shared" si="26"/>
        <v>M3</v>
      </c>
      <c r="C679" t="str">
        <f t="shared" si="27"/>
        <v>best</v>
      </c>
      <c r="D679" s="1">
        <v>0.3737322135673079</v>
      </c>
      <c r="E679" s="1">
        <v>0.58440383402482954</v>
      </c>
      <c r="F679" s="1">
        <v>0.71014843727728738</v>
      </c>
      <c r="G679" s="1">
        <v>0.78893792105058447</v>
      </c>
      <c r="H679" s="1">
        <v>0.8398633466600085</v>
      </c>
      <c r="I679" s="1">
        <v>0.87423487068938044</v>
      </c>
      <c r="J679" s="1">
        <v>0.89805329287547153</v>
      </c>
      <c r="K679" s="1">
        <v>0.9147550016283208</v>
      </c>
      <c r="L679" s="1">
        <v>0.92662694086136288</v>
      </c>
      <c r="M679" s="1">
        <v>0.93508305577936368</v>
      </c>
      <c r="N679" s="1">
        <v>0.94115397157528213</v>
      </c>
      <c r="O679" s="1">
        <v>0.94552115607894427</v>
      </c>
      <c r="P679" s="1">
        <v>0.94873352951830026</v>
      </c>
      <c r="Q679" s="1">
        <v>0.95108956865151162</v>
      </c>
      <c r="R679" s="1">
        <v>0.95285427002278611</v>
      </c>
      <c r="S679" s="1">
        <v>0.95417926736926162</v>
      </c>
      <c r="T679" s="1">
        <v>0.95518831042727026</v>
      </c>
      <c r="U679" s="1">
        <v>0.95595505399359726</v>
      </c>
      <c r="V679" s="1">
        <v>0.95654832388176914</v>
      </c>
      <c r="W679" s="1">
        <v>0.95701327299684413</v>
      </c>
      <c r="X679" s="1">
        <v>0.95738477366479746</v>
      </c>
      <c r="Y679" s="1">
        <v>0.95769592573872342</v>
      </c>
      <c r="Z679" s="1">
        <v>0.95795242747324605</v>
      </c>
      <c r="AA679" s="1">
        <v>0.95817427360280882</v>
      </c>
      <c r="AB679" s="1">
        <v>0.95836875589388226</v>
      </c>
      <c r="AC679" s="1">
        <v>0.95854407834566002</v>
      </c>
      <c r="AD679" s="1">
        <v>0.9587009224935743</v>
      </c>
      <c r="AE679" s="1">
        <v>0.9588439484069966</v>
      </c>
      <c r="AF679" s="1">
        <v>0.95897484566973357</v>
      </c>
      <c r="AG679" s="1">
        <v>0.95909620096959047</v>
      </c>
      <c r="AH679" s="1">
        <v>0.95920936463717599</v>
      </c>
      <c r="AI679" s="1">
        <v>0.9593148205204155</v>
      </c>
      <c r="AJ679" s="1">
        <v>0.9594138837584596</v>
      </c>
      <c r="AK679" s="1">
        <v>0.95950722377864017</v>
      </c>
      <c r="AL679" s="1">
        <v>0.9595958724973126</v>
      </c>
      <c r="AM679" s="1">
        <v>0.95967958013055998</v>
      </c>
    </row>
    <row r="680" spans="1:39">
      <c r="A680">
        <f t="shared" si="25"/>
        <v>202205</v>
      </c>
      <c r="B680" t="str">
        <f t="shared" si="26"/>
        <v>M0</v>
      </c>
      <c r="C680" t="str">
        <f t="shared" si="27"/>
        <v>best</v>
      </c>
      <c r="D680" s="1">
        <v>0</v>
      </c>
      <c r="E680" s="1">
        <v>0</v>
      </c>
      <c r="F680" s="1">
        <v>0</v>
      </c>
      <c r="G680" s="1">
        <v>4.5432691874517527E-4</v>
      </c>
      <c r="H680" s="1">
        <v>1.4422088930628649E-3</v>
      </c>
      <c r="I680" s="1">
        <v>2.8981929129772541E-3</v>
      </c>
      <c r="J680" s="1">
        <v>4.7090568134000163E-3</v>
      </c>
      <c r="K680" s="1">
        <v>6.7962003412393151E-3</v>
      </c>
      <c r="L680" s="1">
        <v>9.0847502505492141E-3</v>
      </c>
      <c r="M680" s="1">
        <v>1.1516186961379699E-2</v>
      </c>
      <c r="N680" s="1">
        <v>1.4026321091179709E-2</v>
      </c>
      <c r="O680" s="1">
        <v>1.6600818471384341E-2</v>
      </c>
      <c r="P680" s="1">
        <v>1.917936569688633E-2</v>
      </c>
      <c r="Q680" s="1">
        <v>2.1774007168366451E-2</v>
      </c>
      <c r="R680" s="1">
        <v>2.4378783645584198E-2</v>
      </c>
      <c r="S680" s="1">
        <v>2.70175856149871E-2</v>
      </c>
      <c r="T680" s="1">
        <v>2.9685350425159081E-2</v>
      </c>
      <c r="U680" s="1">
        <v>3.2413354116432369E-2</v>
      </c>
      <c r="V680" s="1">
        <v>3.5202550068951691E-2</v>
      </c>
      <c r="W680" s="1">
        <v>3.8033989059297217E-2</v>
      </c>
      <c r="X680" s="1">
        <v>4.095834195433614E-2</v>
      </c>
      <c r="Y680" s="1">
        <v>4.3845518910999928E-2</v>
      </c>
      <c r="Z680" s="1">
        <v>4.6750418164627307E-2</v>
      </c>
      <c r="AA680" s="1">
        <v>4.9645359815503748E-2</v>
      </c>
      <c r="AB680" s="1">
        <v>5.2527305317623563E-2</v>
      </c>
      <c r="AC680" s="1">
        <v>5.5314923220014953E-2</v>
      </c>
      <c r="AD680" s="1">
        <v>5.8012930953298562E-2</v>
      </c>
      <c r="AE680" s="1">
        <v>6.0597449939685057E-2</v>
      </c>
      <c r="AF680" s="1">
        <v>6.3076106281470826E-2</v>
      </c>
      <c r="AG680" s="1">
        <v>6.544774749202964E-2</v>
      </c>
      <c r="AH680" s="1">
        <v>6.7702388511127337E-2</v>
      </c>
      <c r="AI680" s="1">
        <v>6.9854171910220975E-2</v>
      </c>
      <c r="AJ680" s="1">
        <v>7.1907347083858278E-2</v>
      </c>
      <c r="AK680" s="1">
        <v>7.3876502944713263E-2</v>
      </c>
      <c r="AL680" s="1">
        <v>7.5749836285876324E-2</v>
      </c>
      <c r="AM680" s="1">
        <v>7.7561100655217666E-2</v>
      </c>
    </row>
    <row r="681" spans="1:39">
      <c r="A681">
        <f t="shared" si="25"/>
        <v>202205</v>
      </c>
      <c r="B681" t="str">
        <f t="shared" si="26"/>
        <v>M1</v>
      </c>
      <c r="C681" t="str">
        <f t="shared" si="27"/>
        <v>best</v>
      </c>
      <c r="D681" s="1">
        <v>0</v>
      </c>
      <c r="E681" s="1">
        <v>0</v>
      </c>
      <c r="F681" s="1">
        <v>4.2123751966386853E-2</v>
      </c>
      <c r="G681" s="1">
        <v>9.5683580353629255E-2</v>
      </c>
      <c r="H681" s="1">
        <v>0.1462772769894681</v>
      </c>
      <c r="I681" s="1">
        <v>0.18910767415348601</v>
      </c>
      <c r="J681" s="1">
        <v>0.223378983288607</v>
      </c>
      <c r="K681" s="1">
        <v>0.25011968431653359</v>
      </c>
      <c r="L681" s="1">
        <v>0.27057628134949741</v>
      </c>
      <c r="M681" s="1">
        <v>0.28617926370869817</v>
      </c>
      <c r="N681" s="1">
        <v>0.29806377396562028</v>
      </c>
      <c r="O681" s="1">
        <v>0.30733288901173861</v>
      </c>
      <c r="P681" s="1">
        <v>0.31458101618808532</v>
      </c>
      <c r="Q681" s="1">
        <v>0.32041779834579082</v>
      </c>
      <c r="R681" s="1">
        <v>0.32519096384105978</v>
      </c>
      <c r="S681" s="1">
        <v>0.32920925510457749</v>
      </c>
      <c r="T681" s="1">
        <v>0.33264687518954461</v>
      </c>
      <c r="U681" s="1">
        <v>0.33568996860658951</v>
      </c>
      <c r="V681" s="1">
        <v>0.33844999038140078</v>
      </c>
      <c r="W681" s="1">
        <v>0.34100215973879361</v>
      </c>
      <c r="X681" s="1">
        <v>0.3434576862938627</v>
      </c>
      <c r="Y681" s="1">
        <v>0.34575584598493792</v>
      </c>
      <c r="Z681" s="1">
        <v>0.34797791626935959</v>
      </c>
      <c r="AA681" s="1">
        <v>0.35012611828627421</v>
      </c>
      <c r="AB681" s="1">
        <v>0.35221912779207443</v>
      </c>
      <c r="AC681" s="1">
        <v>0.3542118951934759</v>
      </c>
      <c r="AD681" s="1">
        <v>0.35611873854791659</v>
      </c>
      <c r="AE681" s="1">
        <v>0.3579301435195526</v>
      </c>
      <c r="AF681" s="1">
        <v>0.35965693702525697</v>
      </c>
      <c r="AG681" s="1">
        <v>0.36130182104327602</v>
      </c>
      <c r="AH681" s="1">
        <v>0.36286026291766987</v>
      </c>
      <c r="AI681" s="1">
        <v>0.36434366686359082</v>
      </c>
      <c r="AJ681" s="1">
        <v>0.36575614288953823</v>
      </c>
      <c r="AK681" s="1">
        <v>0.3671086460584414</v>
      </c>
      <c r="AL681" s="1">
        <v>0.36839377103451448</v>
      </c>
      <c r="AM681" s="1">
        <v>0.36963519244872117</v>
      </c>
    </row>
    <row r="682" spans="1:39">
      <c r="A682">
        <f t="shared" si="25"/>
        <v>202205</v>
      </c>
      <c r="B682" t="str">
        <f t="shared" si="26"/>
        <v>M2</v>
      </c>
      <c r="C682" t="str">
        <f t="shared" si="27"/>
        <v>best</v>
      </c>
      <c r="D682" s="1">
        <v>0</v>
      </c>
      <c r="E682" s="1">
        <v>0.1395575787699862</v>
      </c>
      <c r="F682" s="1">
        <v>0.27432176284541748</v>
      </c>
      <c r="G682" s="1">
        <v>0.38407915109920449</v>
      </c>
      <c r="H682" s="1">
        <v>0.46993053742670571</v>
      </c>
      <c r="I682" s="1">
        <v>0.53557663154765356</v>
      </c>
      <c r="J682" s="1">
        <v>0.58483652867916858</v>
      </c>
      <c r="K682" s="1">
        <v>0.62154387682935741</v>
      </c>
      <c r="L682" s="1">
        <v>0.64858162081312343</v>
      </c>
      <c r="M682" s="1">
        <v>0.66848274803134466</v>
      </c>
      <c r="N682" s="1">
        <v>0.68308673668578779</v>
      </c>
      <c r="O682" s="1">
        <v>0.69401825884596846</v>
      </c>
      <c r="P682" s="1">
        <v>0.70217398485125948</v>
      </c>
      <c r="Q682" s="1">
        <v>0.70839542440529113</v>
      </c>
      <c r="R682" s="1">
        <v>0.71316750873509038</v>
      </c>
      <c r="S682" s="1">
        <v>0.71689687956419945</v>
      </c>
      <c r="T682" s="1">
        <v>0.71982418507621571</v>
      </c>
      <c r="U682" s="1">
        <v>0.72218142167157551</v>
      </c>
      <c r="V682" s="1">
        <v>0.72411859139603818</v>
      </c>
      <c r="W682" s="1">
        <v>0.7257492248509726</v>
      </c>
      <c r="X682" s="1">
        <v>0.72719076708843844</v>
      </c>
      <c r="Y682" s="1">
        <v>0.72844437248578819</v>
      </c>
      <c r="Z682" s="1">
        <v>0.72958442392170042</v>
      </c>
      <c r="AA682" s="1">
        <v>0.73063151808355875</v>
      </c>
      <c r="AB682" s="1">
        <v>0.73161269338160606</v>
      </c>
      <c r="AC682" s="1">
        <v>0.73251910169725798</v>
      </c>
      <c r="AD682" s="1">
        <v>0.73336698841595305</v>
      </c>
      <c r="AE682" s="1">
        <v>0.73415874375892332</v>
      </c>
      <c r="AF682" s="1">
        <v>0.73490407129403212</v>
      </c>
      <c r="AG682" s="1">
        <v>0.73560733460174321</v>
      </c>
      <c r="AH682" s="1">
        <v>0.7362687881495471</v>
      </c>
      <c r="AI682" s="1">
        <v>0.73689476966402367</v>
      </c>
      <c r="AJ682" s="1">
        <v>0.73748810180569702</v>
      </c>
      <c r="AK682" s="1">
        <v>0.7380542350386099</v>
      </c>
      <c r="AL682" s="1">
        <v>0.73859071879602656</v>
      </c>
      <c r="AM682" s="1">
        <v>0.73910791732698466</v>
      </c>
    </row>
    <row r="683" spans="1:39">
      <c r="A683">
        <f t="shared" si="25"/>
        <v>202205</v>
      </c>
      <c r="B683" t="str">
        <f t="shared" si="26"/>
        <v>M3</v>
      </c>
      <c r="C683" t="str">
        <f t="shared" si="27"/>
        <v>best</v>
      </c>
      <c r="D683" s="1">
        <v>0.37510391275010979</v>
      </c>
      <c r="E683" s="1">
        <v>0.58293387990501877</v>
      </c>
      <c r="F683" s="1">
        <v>0.70771118656150311</v>
      </c>
      <c r="G683" s="1">
        <v>0.78575388536072932</v>
      </c>
      <c r="H683" s="1">
        <v>0.8370731978797753</v>
      </c>
      <c r="I683" s="1">
        <v>0.87192776221232171</v>
      </c>
      <c r="J683" s="1">
        <v>0.8959966207577641</v>
      </c>
      <c r="K683" s="1">
        <v>0.91291053839573544</v>
      </c>
      <c r="L683" s="1">
        <v>0.92485529895038809</v>
      </c>
      <c r="M683" s="1">
        <v>0.93337445208264136</v>
      </c>
      <c r="N683" s="1">
        <v>0.93946967597902753</v>
      </c>
      <c r="O683" s="1">
        <v>0.94393136554731538</v>
      </c>
      <c r="P683" s="1">
        <v>0.94718777512257168</v>
      </c>
      <c r="Q683" s="1">
        <v>0.94961389485753156</v>
      </c>
      <c r="R683" s="1">
        <v>0.95142390545270594</v>
      </c>
      <c r="S683" s="1">
        <v>0.95279134921260222</v>
      </c>
      <c r="T683" s="1">
        <v>0.95381967603492068</v>
      </c>
      <c r="U683" s="1">
        <v>0.95460473338022489</v>
      </c>
      <c r="V683" s="1">
        <v>0.95520965457531959</v>
      </c>
      <c r="W683" s="1">
        <v>0.95568346532191306</v>
      </c>
      <c r="X683" s="1">
        <v>0.95607158493671029</v>
      </c>
      <c r="Y683" s="1">
        <v>0.95638402640114006</v>
      </c>
      <c r="Z683" s="1">
        <v>0.95664783072706372</v>
      </c>
      <c r="AA683" s="1">
        <v>0.9568736107658018</v>
      </c>
      <c r="AB683" s="1">
        <v>0.95707286230548827</v>
      </c>
      <c r="AC683" s="1">
        <v>0.95724781706248796</v>
      </c>
      <c r="AD683" s="1">
        <v>0.9574049028562247</v>
      </c>
      <c r="AE683" s="1">
        <v>0.95754685295122999</v>
      </c>
      <c r="AF683" s="1">
        <v>0.95767715630635275</v>
      </c>
      <c r="AG683" s="1">
        <v>0.95779771504864442</v>
      </c>
      <c r="AH683" s="1">
        <v>0.95790936139257776</v>
      </c>
      <c r="AI683" s="1">
        <v>0.95801370762356108</v>
      </c>
      <c r="AJ683" s="1">
        <v>0.95811162083787238</v>
      </c>
      <c r="AK683" s="1">
        <v>0.95820431114384941</v>
      </c>
      <c r="AL683" s="1">
        <v>0.95829161580629907</v>
      </c>
      <c r="AM683" s="1">
        <v>0.95837539867398247</v>
      </c>
    </row>
    <row r="684" spans="1:39">
      <c r="A684">
        <f t="shared" si="25"/>
        <v>202206</v>
      </c>
      <c r="B684" t="str">
        <f t="shared" si="26"/>
        <v>M0</v>
      </c>
      <c r="C684" t="str">
        <f t="shared" si="27"/>
        <v>best</v>
      </c>
      <c r="D684" s="1">
        <v>0</v>
      </c>
      <c r="E684" s="1">
        <v>0</v>
      </c>
      <c r="F684" s="1">
        <v>0</v>
      </c>
      <c r="G684" s="1">
        <v>4.0470007978083111E-4</v>
      </c>
      <c r="H684" s="1">
        <v>1.3117057127303359E-3</v>
      </c>
      <c r="I684" s="1">
        <v>2.664592788884724E-3</v>
      </c>
      <c r="J684" s="1">
        <v>4.3911836741852596E-3</v>
      </c>
      <c r="K684" s="1">
        <v>6.4077168222694738E-3</v>
      </c>
      <c r="L684" s="1">
        <v>8.6384895086043297E-3</v>
      </c>
      <c r="M684" s="1">
        <v>1.100366109294033E-2</v>
      </c>
      <c r="N684" s="1">
        <v>1.3473073504445361E-2</v>
      </c>
      <c r="O684" s="1">
        <v>1.5977032197724179E-2</v>
      </c>
      <c r="P684" s="1">
        <v>1.85186902077576E-2</v>
      </c>
      <c r="Q684" s="1">
        <v>2.1086806307203779E-2</v>
      </c>
      <c r="R684" s="1">
        <v>2.370093695875268E-2</v>
      </c>
      <c r="S684" s="1">
        <v>2.6353309221573001E-2</v>
      </c>
      <c r="T684" s="1">
        <v>2.9072798194784789E-2</v>
      </c>
      <c r="U684" s="1">
        <v>3.1858669196442063E-2</v>
      </c>
      <c r="V684" s="1">
        <v>3.4690558293393757E-2</v>
      </c>
      <c r="W684" s="1">
        <v>3.7618141103814957E-2</v>
      </c>
      <c r="X684" s="1">
        <v>4.0510440959809907E-2</v>
      </c>
      <c r="Y684" s="1">
        <v>4.3421877575036322E-2</v>
      </c>
      <c r="Z684" s="1">
        <v>4.6324350145408429E-2</v>
      </c>
      <c r="AA684" s="1">
        <v>4.9214491292988542E-2</v>
      </c>
      <c r="AB684" s="1">
        <v>5.2010523329758723E-2</v>
      </c>
      <c r="AC684" s="1">
        <v>5.4717010063914343E-2</v>
      </c>
      <c r="AD684" s="1">
        <v>5.7309884966295167E-2</v>
      </c>
      <c r="AE684" s="1">
        <v>5.9796714716690083E-2</v>
      </c>
      <c r="AF684" s="1">
        <v>6.2176289272698693E-2</v>
      </c>
      <c r="AG684" s="1">
        <v>6.4438553476315455E-2</v>
      </c>
      <c r="AH684" s="1">
        <v>6.6597672736755056E-2</v>
      </c>
      <c r="AI684" s="1">
        <v>6.8657892828644831E-2</v>
      </c>
      <c r="AJ684" s="1">
        <v>7.0633838632274182E-2</v>
      </c>
      <c r="AK684" s="1">
        <v>7.2513655480008266E-2</v>
      </c>
      <c r="AL684" s="1">
        <v>7.4331205772911954E-2</v>
      </c>
      <c r="AM684" s="1">
        <v>7.6064878297493893E-2</v>
      </c>
    </row>
    <row r="685" spans="1:39">
      <c r="A685">
        <f t="shared" si="25"/>
        <v>202206</v>
      </c>
      <c r="B685" t="str">
        <f t="shared" si="26"/>
        <v>M1</v>
      </c>
      <c r="C685" t="str">
        <f t="shared" si="27"/>
        <v>best</v>
      </c>
      <c r="D685" s="1">
        <v>0</v>
      </c>
      <c r="E685" s="1">
        <v>0</v>
      </c>
      <c r="F685" s="1">
        <v>4.0334466893593733E-2</v>
      </c>
      <c r="G685" s="1">
        <v>9.2513186622281862E-2</v>
      </c>
      <c r="H685" s="1">
        <v>0.14215767546553859</v>
      </c>
      <c r="I685" s="1">
        <v>0.18416906260923291</v>
      </c>
      <c r="J685" s="1">
        <v>0.21790497987132751</v>
      </c>
      <c r="K685" s="1">
        <v>0.2440707557727643</v>
      </c>
      <c r="L685" s="1">
        <v>0.2641161815619984</v>
      </c>
      <c r="M685" s="1">
        <v>0.2793509119366836</v>
      </c>
      <c r="N685" s="1">
        <v>0.29114961129146449</v>
      </c>
      <c r="O685" s="1">
        <v>0.30027542873770208</v>
      </c>
      <c r="P685" s="1">
        <v>0.30752087950897478</v>
      </c>
      <c r="Q685" s="1">
        <v>0.31334364932257452</v>
      </c>
      <c r="R685" s="1">
        <v>0.31814806281263891</v>
      </c>
      <c r="S685" s="1">
        <v>0.3221669624942588</v>
      </c>
      <c r="T685" s="1">
        <v>0.32564237544993702</v>
      </c>
      <c r="U685" s="1">
        <v>0.32872343063491061</v>
      </c>
      <c r="V685" s="1">
        <v>0.33151535993803027</v>
      </c>
      <c r="W685" s="1">
        <v>0.33415619567342553</v>
      </c>
      <c r="X685" s="1">
        <v>0.33659369215998147</v>
      </c>
      <c r="Y685" s="1">
        <v>0.33892475155319463</v>
      </c>
      <c r="Z685" s="1">
        <v>0.34115864031190252</v>
      </c>
      <c r="AA685" s="1">
        <v>0.3433211842671286</v>
      </c>
      <c r="AB685" s="1">
        <v>0.34537022199091061</v>
      </c>
      <c r="AC685" s="1">
        <v>0.34732395566146362</v>
      </c>
      <c r="AD685" s="1">
        <v>0.34917500479228297</v>
      </c>
      <c r="AE685" s="1">
        <v>0.35093621150483678</v>
      </c>
      <c r="AF685" s="1">
        <v>0.35261147547259292</v>
      </c>
      <c r="AG685" s="1">
        <v>0.35419696471324352</v>
      </c>
      <c r="AH685" s="1">
        <v>0.35570481713390989</v>
      </c>
      <c r="AI685" s="1">
        <v>0.35713959988035882</v>
      </c>
      <c r="AJ685" s="1">
        <v>0.35851274468157629</v>
      </c>
      <c r="AK685" s="1">
        <v>0.35981696547643782</v>
      </c>
      <c r="AL685" s="1">
        <v>0.36107646084157857</v>
      </c>
      <c r="AM685" s="1">
        <v>0.36227673380549308</v>
      </c>
    </row>
    <row r="686" spans="1:39">
      <c r="A686">
        <f t="shared" si="25"/>
        <v>202206</v>
      </c>
      <c r="B686" t="str">
        <f t="shared" si="26"/>
        <v>M2</v>
      </c>
      <c r="C686" t="str">
        <f t="shared" si="27"/>
        <v>best</v>
      </c>
      <c r="D686" s="1">
        <v>0</v>
      </c>
      <c r="E686" s="1">
        <v>0.1369523831897454</v>
      </c>
      <c r="F686" s="1">
        <v>0.26847593048545471</v>
      </c>
      <c r="G686" s="1">
        <v>0.37736010707498652</v>
      </c>
      <c r="H686" s="1">
        <v>0.4630813502860176</v>
      </c>
      <c r="I686" s="1">
        <v>0.52850630872820903</v>
      </c>
      <c r="J686" s="1">
        <v>0.57774360788269574</v>
      </c>
      <c r="K686" s="1">
        <v>0.61420083240291712</v>
      </c>
      <c r="L686" s="1">
        <v>0.64108765212449859</v>
      </c>
      <c r="M686" s="1">
        <v>0.66080649352619125</v>
      </c>
      <c r="N686" s="1">
        <v>0.67552749472305562</v>
      </c>
      <c r="O686" s="1">
        <v>0.6864602596907825</v>
      </c>
      <c r="P686" s="1">
        <v>0.69474586633502355</v>
      </c>
      <c r="Q686" s="1">
        <v>0.7010447734444416</v>
      </c>
      <c r="R686" s="1">
        <v>0.7059102637211393</v>
      </c>
      <c r="S686" s="1">
        <v>0.70967201459450979</v>
      </c>
      <c r="T686" s="1">
        <v>0.71264503837406801</v>
      </c>
      <c r="U686" s="1">
        <v>0.71503503324337447</v>
      </c>
      <c r="V686" s="1">
        <v>0.71699971381022576</v>
      </c>
      <c r="W686" s="1">
        <v>0.71869547365456266</v>
      </c>
      <c r="X686" s="1">
        <v>0.72013656862815056</v>
      </c>
      <c r="Y686" s="1">
        <v>0.72141985926092267</v>
      </c>
      <c r="Z686" s="1">
        <v>0.72257635206420079</v>
      </c>
      <c r="AA686" s="1">
        <v>0.72364350613000383</v>
      </c>
      <c r="AB686" s="1">
        <v>0.72461710284914083</v>
      </c>
      <c r="AC686" s="1">
        <v>0.72551901125945539</v>
      </c>
      <c r="AD686" s="1">
        <v>0.72635484950626938</v>
      </c>
      <c r="AE686" s="1">
        <v>0.72713721089819183</v>
      </c>
      <c r="AF686" s="1">
        <v>0.72787220616910631</v>
      </c>
      <c r="AG686" s="1">
        <v>0.72856116065131693</v>
      </c>
      <c r="AH686" s="1">
        <v>0.72921140445572086</v>
      </c>
      <c r="AI686" s="1">
        <v>0.72982640245577524</v>
      </c>
      <c r="AJ686" s="1">
        <v>0.7304122215279194</v>
      </c>
      <c r="AK686" s="1">
        <v>0.73096664631541552</v>
      </c>
      <c r="AL686" s="1">
        <v>0.73150062578303277</v>
      </c>
      <c r="AM686" s="1">
        <v>0.73200846413328635</v>
      </c>
    </row>
    <row r="687" spans="1:39">
      <c r="A687">
        <f t="shared" si="25"/>
        <v>202206</v>
      </c>
      <c r="B687" t="str">
        <f t="shared" si="26"/>
        <v>M3</v>
      </c>
      <c r="C687" t="str">
        <f t="shared" si="27"/>
        <v>best</v>
      </c>
      <c r="D687" s="1">
        <v>0.3701183406548883</v>
      </c>
      <c r="E687" s="1">
        <v>0.57687427080669562</v>
      </c>
      <c r="F687" s="1">
        <v>0.70101459218948659</v>
      </c>
      <c r="G687" s="1">
        <v>0.78011907516020096</v>
      </c>
      <c r="H687" s="1">
        <v>0.83251611866789688</v>
      </c>
      <c r="I687" s="1">
        <v>0.86799583622849097</v>
      </c>
      <c r="J687" s="1">
        <v>0.89256045494051328</v>
      </c>
      <c r="K687" s="1">
        <v>0.90971799613688908</v>
      </c>
      <c r="L687" s="1">
        <v>0.92185508153760265</v>
      </c>
      <c r="M687" s="1">
        <v>0.93048443460808539</v>
      </c>
      <c r="N687" s="1">
        <v>0.93676872646316922</v>
      </c>
      <c r="O687" s="1">
        <v>0.94133410777963977</v>
      </c>
      <c r="P687" s="1">
        <v>0.94471960640332708</v>
      </c>
      <c r="Q687" s="1">
        <v>0.94723211162274135</v>
      </c>
      <c r="R687" s="1">
        <v>0.94911823680305774</v>
      </c>
      <c r="S687" s="1">
        <v>0.95052500570686616</v>
      </c>
      <c r="T687" s="1">
        <v>0.95158755823222818</v>
      </c>
      <c r="U687" s="1">
        <v>0.95239511173944436</v>
      </c>
      <c r="V687" s="1">
        <v>0.95301717512053652</v>
      </c>
      <c r="W687" s="1">
        <v>0.95351698385164252</v>
      </c>
      <c r="X687" s="1">
        <v>0.95391076085516846</v>
      </c>
      <c r="Y687" s="1">
        <v>0.95423573107477422</v>
      </c>
      <c r="Z687" s="1">
        <v>0.95450729525670275</v>
      </c>
      <c r="AA687" s="1">
        <v>0.95474169831020994</v>
      </c>
      <c r="AB687" s="1">
        <v>0.95494339074312717</v>
      </c>
      <c r="AC687" s="1">
        <v>0.95512135154864763</v>
      </c>
      <c r="AD687" s="1">
        <v>0.95527981425832909</v>
      </c>
      <c r="AE687" s="1">
        <v>0.95542357098600006</v>
      </c>
      <c r="AF687" s="1">
        <v>0.95555531952148687</v>
      </c>
      <c r="AG687" s="1">
        <v>0.95567639235530721</v>
      </c>
      <c r="AH687" s="1">
        <v>0.95578883348875543</v>
      </c>
      <c r="AI687" s="1">
        <v>0.95589379606531522</v>
      </c>
      <c r="AJ687" s="1">
        <v>0.95599275042854226</v>
      </c>
      <c r="AK687" s="1">
        <v>0.95608565679158275</v>
      </c>
      <c r="AL687" s="1">
        <v>0.95617459873642507</v>
      </c>
      <c r="AM687" s="1">
        <v>0.9562587972557719</v>
      </c>
    </row>
    <row r="688" spans="1:39">
      <c r="A688">
        <f t="shared" si="25"/>
        <v>202207</v>
      </c>
      <c r="B688" t="str">
        <f t="shared" si="26"/>
        <v>M0</v>
      </c>
      <c r="C688" t="str">
        <f t="shared" si="27"/>
        <v>best</v>
      </c>
      <c r="D688" s="1">
        <v>0</v>
      </c>
      <c r="E688" s="1">
        <v>0</v>
      </c>
      <c r="F688" s="1">
        <v>0</v>
      </c>
      <c r="G688" s="1">
        <v>3.8398055213202881E-4</v>
      </c>
      <c r="H688" s="1">
        <v>1.2439943821424681E-3</v>
      </c>
      <c r="I688" s="1">
        <v>2.5580848702411812E-3</v>
      </c>
      <c r="J688" s="1">
        <v>4.2521889009186414E-3</v>
      </c>
      <c r="K688" s="1">
        <v>6.2395740263372704E-3</v>
      </c>
      <c r="L688" s="1">
        <v>8.4259269727477819E-3</v>
      </c>
      <c r="M688" s="1">
        <v>1.076384578698663E-2</v>
      </c>
      <c r="N688" s="1">
        <v>1.317312847922306E-2</v>
      </c>
      <c r="O688" s="1">
        <v>1.564641314722515E-2</v>
      </c>
      <c r="P688" s="1">
        <v>1.8166157984888399E-2</v>
      </c>
      <c r="Q688" s="1">
        <v>2.0746636037358199E-2</v>
      </c>
      <c r="R688" s="1">
        <v>2.3376776411983869E-2</v>
      </c>
      <c r="S688" s="1">
        <v>2.6082468121351121E-2</v>
      </c>
      <c r="T688" s="1">
        <v>2.8860895317076501E-2</v>
      </c>
      <c r="U688" s="1">
        <v>3.1689968310623769E-2</v>
      </c>
      <c r="V688" s="1">
        <v>3.4618070694803882E-2</v>
      </c>
      <c r="W688" s="1">
        <v>3.751328210518784E-2</v>
      </c>
      <c r="X688" s="1">
        <v>4.0429363721969203E-2</v>
      </c>
      <c r="Y688" s="1">
        <v>4.3337725833646638E-2</v>
      </c>
      <c r="Z688" s="1">
        <v>4.6234596800248967E-2</v>
      </c>
      <c r="AA688" s="1">
        <v>4.9037742350975667E-2</v>
      </c>
      <c r="AB688" s="1">
        <v>5.1751530059434052E-2</v>
      </c>
      <c r="AC688" s="1">
        <v>5.4351688680161443E-2</v>
      </c>
      <c r="AD688" s="1">
        <v>5.6845702052950239E-2</v>
      </c>
      <c r="AE688" s="1">
        <v>5.923229008879189E-2</v>
      </c>
      <c r="AF688" s="1">
        <v>6.1501322562586253E-2</v>
      </c>
      <c r="AG688" s="1">
        <v>6.366697633943004E-2</v>
      </c>
      <c r="AH688" s="1">
        <v>6.573348762810674E-2</v>
      </c>
      <c r="AI688" s="1">
        <v>6.7715508525306084E-2</v>
      </c>
      <c r="AJ688" s="1">
        <v>6.9601134594026157E-2</v>
      </c>
      <c r="AK688" s="1">
        <v>7.1424323019499733E-2</v>
      </c>
      <c r="AL688" s="1">
        <v>7.3163388849713906E-2</v>
      </c>
      <c r="AM688" s="1">
        <v>7.4846881625482892E-2</v>
      </c>
    </row>
    <row r="689" spans="1:39">
      <c r="A689">
        <f t="shared" si="25"/>
        <v>202207</v>
      </c>
      <c r="B689" t="str">
        <f t="shared" si="26"/>
        <v>M1</v>
      </c>
      <c r="C689" t="str">
        <f t="shared" si="27"/>
        <v>best</v>
      </c>
      <c r="D689" s="1">
        <v>0</v>
      </c>
      <c r="E689" s="1">
        <v>0</v>
      </c>
      <c r="F689" s="1">
        <v>3.960695068869121E-2</v>
      </c>
      <c r="G689" s="1">
        <v>9.1178043919686924E-2</v>
      </c>
      <c r="H689" s="1">
        <v>0.14027428830930189</v>
      </c>
      <c r="I689" s="1">
        <v>0.1819587263888468</v>
      </c>
      <c r="J689" s="1">
        <v>0.21520813468495339</v>
      </c>
      <c r="K689" s="1">
        <v>0.2410152312585889</v>
      </c>
      <c r="L689" s="1">
        <v>0.2607021020659529</v>
      </c>
      <c r="M689" s="1">
        <v>0.27590895934351162</v>
      </c>
      <c r="N689" s="1">
        <v>0.28758393752738032</v>
      </c>
      <c r="O689" s="1">
        <v>0.29674874444000948</v>
      </c>
      <c r="P689" s="1">
        <v>0.30400245963227218</v>
      </c>
      <c r="Q689" s="1">
        <v>0.30987643056716091</v>
      </c>
      <c r="R689" s="1">
        <v>0.3146823483716269</v>
      </c>
      <c r="S689" s="1">
        <v>0.31873834262856399</v>
      </c>
      <c r="T689" s="1">
        <v>0.32224527586916107</v>
      </c>
      <c r="U689" s="1">
        <v>0.32534995362348368</v>
      </c>
      <c r="V689" s="1">
        <v>0.3282272066669385</v>
      </c>
      <c r="W689" s="1">
        <v>0.33083747177542061</v>
      </c>
      <c r="X689" s="1">
        <v>0.33329895909699991</v>
      </c>
      <c r="Y689" s="1">
        <v>0.33563092702514902</v>
      </c>
      <c r="Z689" s="1">
        <v>0.33786916800012551</v>
      </c>
      <c r="AA689" s="1">
        <v>0.3399761323278303</v>
      </c>
      <c r="AB689" s="1">
        <v>0.34197539255374998</v>
      </c>
      <c r="AC689" s="1">
        <v>0.34386271248776867</v>
      </c>
      <c r="AD689" s="1">
        <v>0.34565368330599328</v>
      </c>
      <c r="AE689" s="1">
        <v>0.34735388019989688</v>
      </c>
      <c r="AF689" s="1">
        <v>0.34896051956688229</v>
      </c>
      <c r="AG689" s="1">
        <v>0.35048665711448512</v>
      </c>
      <c r="AH689" s="1">
        <v>0.35193746523589942</v>
      </c>
      <c r="AI689" s="1">
        <v>0.35332493242906637</v>
      </c>
      <c r="AJ689" s="1">
        <v>0.35464202505628939</v>
      </c>
      <c r="AK689" s="1">
        <v>0.35591342402129877</v>
      </c>
      <c r="AL689" s="1">
        <v>0.3571246609705771</v>
      </c>
      <c r="AM689" s="1">
        <v>0.35829609146406077</v>
      </c>
    </row>
    <row r="690" spans="1:39">
      <c r="A690">
        <f t="shared" si="25"/>
        <v>202207</v>
      </c>
      <c r="B690" t="str">
        <f t="shared" si="26"/>
        <v>M2</v>
      </c>
      <c r="C690" t="str">
        <f t="shared" si="27"/>
        <v>best</v>
      </c>
      <c r="D690" s="1">
        <v>0</v>
      </c>
      <c r="E690" s="1">
        <v>0.1346967206263355</v>
      </c>
      <c r="F690" s="1">
        <v>0.26558081994678961</v>
      </c>
      <c r="G690" s="1">
        <v>0.3744242004988963</v>
      </c>
      <c r="H690" s="1">
        <v>0.45989418397069087</v>
      </c>
      <c r="I690" s="1">
        <v>0.52527848477792116</v>
      </c>
      <c r="J690" s="1">
        <v>0.57414506819653199</v>
      </c>
      <c r="K690" s="1">
        <v>0.61035650207528447</v>
      </c>
      <c r="L690" s="1">
        <v>0.63695617251885983</v>
      </c>
      <c r="M690" s="1">
        <v>0.65679785773952559</v>
      </c>
      <c r="N690" s="1">
        <v>0.67149177596512433</v>
      </c>
      <c r="O690" s="1">
        <v>0.68257500154996753</v>
      </c>
      <c r="P690" s="1">
        <v>0.69094186132365998</v>
      </c>
      <c r="Q690" s="1">
        <v>0.69734304834062322</v>
      </c>
      <c r="R690" s="1">
        <v>0.70222864059792411</v>
      </c>
      <c r="S690" s="1">
        <v>0.70602633895668498</v>
      </c>
      <c r="T690" s="1">
        <v>0.70901773487148079</v>
      </c>
      <c r="U690" s="1">
        <v>0.71142100160673161</v>
      </c>
      <c r="V690" s="1">
        <v>0.71344545461794395</v>
      </c>
      <c r="W690" s="1">
        <v>0.71512412302396511</v>
      </c>
      <c r="X690" s="1">
        <v>0.71658427059149121</v>
      </c>
      <c r="Y690" s="1">
        <v>0.71787133823364579</v>
      </c>
      <c r="Z690" s="1">
        <v>0.71903707539898909</v>
      </c>
      <c r="AA690" s="1">
        <v>0.72008414481626426</v>
      </c>
      <c r="AB690" s="1">
        <v>0.72104208673722692</v>
      </c>
      <c r="AC690" s="1">
        <v>0.7219210997296216</v>
      </c>
      <c r="AD690" s="1">
        <v>0.7227376847008482</v>
      </c>
      <c r="AE690" s="1">
        <v>0.72350035336642204</v>
      </c>
      <c r="AF690" s="1">
        <v>0.72421196448423952</v>
      </c>
      <c r="AG690" s="1">
        <v>0.72488111340858885</v>
      </c>
      <c r="AH690" s="1">
        <v>0.72551211646353453</v>
      </c>
      <c r="AI690" s="1">
        <v>0.72611178777339325</v>
      </c>
      <c r="AJ690" s="1">
        <v>0.72667831280615147</v>
      </c>
      <c r="AK690" s="1">
        <v>0.72722321671420631</v>
      </c>
      <c r="AL690" s="1">
        <v>0.72774091716839617</v>
      </c>
      <c r="AM690" s="1">
        <v>0.72824056090950118</v>
      </c>
    </row>
    <row r="691" spans="1:39">
      <c r="A691">
        <f t="shared" si="25"/>
        <v>202207</v>
      </c>
      <c r="B691" t="str">
        <f t="shared" si="26"/>
        <v>M3</v>
      </c>
      <c r="C691" t="str">
        <f t="shared" si="27"/>
        <v>best</v>
      </c>
      <c r="D691" s="1">
        <v>0.3678994463398586</v>
      </c>
      <c r="E691" s="1">
        <v>0.57252144076241196</v>
      </c>
      <c r="F691" s="1">
        <v>0.69746769643891104</v>
      </c>
      <c r="G691" s="1">
        <v>0.77755363248221809</v>
      </c>
      <c r="H691" s="1">
        <v>0.83036067395856139</v>
      </c>
      <c r="I691" s="1">
        <v>0.86617195121525703</v>
      </c>
      <c r="J691" s="1">
        <v>0.89079857390967698</v>
      </c>
      <c r="K691" s="1">
        <v>0.9080206548665366</v>
      </c>
      <c r="L691" s="1">
        <v>0.92016226242864241</v>
      </c>
      <c r="M691" s="1">
        <v>0.92894749087882011</v>
      </c>
      <c r="N691" s="1">
        <v>0.93529598383209467</v>
      </c>
      <c r="O691" s="1">
        <v>0.93998119556182158</v>
      </c>
      <c r="P691" s="1">
        <v>0.94344116251928756</v>
      </c>
      <c r="Q691" s="1">
        <v>0.94602401847856132</v>
      </c>
      <c r="R691" s="1">
        <v>0.94793700431571171</v>
      </c>
      <c r="S691" s="1">
        <v>0.94936891814995428</v>
      </c>
      <c r="T691" s="1">
        <v>0.95044449476390869</v>
      </c>
      <c r="U691" s="1">
        <v>0.95126106113241837</v>
      </c>
      <c r="V691" s="1">
        <v>0.95190585144551787</v>
      </c>
      <c r="W691" s="1">
        <v>0.95240374252198834</v>
      </c>
      <c r="X691" s="1">
        <v>0.95280559793653241</v>
      </c>
      <c r="Y691" s="1">
        <v>0.95313333212702644</v>
      </c>
      <c r="Z691" s="1">
        <v>0.95340959952297433</v>
      </c>
      <c r="AA691" s="1">
        <v>0.95364199764238355</v>
      </c>
      <c r="AB691" s="1">
        <v>0.95384293500157291</v>
      </c>
      <c r="AC691" s="1">
        <v>0.9540187126648767</v>
      </c>
      <c r="AD691" s="1">
        <v>0.95417586427720624</v>
      </c>
      <c r="AE691" s="1">
        <v>0.95431816199978503</v>
      </c>
      <c r="AF691" s="1">
        <v>0.95444763150028111</v>
      </c>
      <c r="AG691" s="1">
        <v>0.95456687149110941</v>
      </c>
      <c r="AH691" s="1">
        <v>0.95467741243009241</v>
      </c>
      <c r="AI691" s="1">
        <v>0.95478104745054315</v>
      </c>
      <c r="AJ691" s="1">
        <v>0.95487792496096302</v>
      </c>
      <c r="AK691" s="1">
        <v>0.95497036016852599</v>
      </c>
      <c r="AL691" s="1">
        <v>0.95505764128956994</v>
      </c>
      <c r="AM691" s="1">
        <v>0.95514148061200022</v>
      </c>
    </row>
    <row r="692" spans="1:39">
      <c r="A692">
        <f t="shared" si="25"/>
        <v>202208</v>
      </c>
      <c r="B692" t="str">
        <f t="shared" si="26"/>
        <v>M0</v>
      </c>
      <c r="C692" t="str">
        <f t="shared" si="27"/>
        <v>best</v>
      </c>
      <c r="D692" s="1">
        <v>0</v>
      </c>
      <c r="E692" s="1">
        <v>0</v>
      </c>
      <c r="F692" s="1">
        <v>0</v>
      </c>
      <c r="G692" s="1">
        <v>3.6169419464979452E-4</v>
      </c>
      <c r="H692" s="1">
        <v>1.204848053174092E-3</v>
      </c>
      <c r="I692" s="1">
        <v>2.5079304572053151E-3</v>
      </c>
      <c r="J692" s="1">
        <v>4.1896945733298791E-3</v>
      </c>
      <c r="K692" s="1">
        <v>6.1464031047935271E-3</v>
      </c>
      <c r="L692" s="1">
        <v>8.3126669537043358E-3</v>
      </c>
      <c r="M692" s="1">
        <v>1.0596630006834799E-2</v>
      </c>
      <c r="N692" s="1">
        <v>1.297815300216656E-2</v>
      </c>
      <c r="O692" s="1">
        <v>1.543191133689552E-2</v>
      </c>
      <c r="P692" s="1">
        <v>1.7965455830138619E-2</v>
      </c>
      <c r="Q692" s="1">
        <v>2.0563507527837869E-2</v>
      </c>
      <c r="R692" s="1">
        <v>2.3248059942197991E-2</v>
      </c>
      <c r="S692" s="1">
        <v>2.6013592825157549E-2</v>
      </c>
      <c r="T692" s="1">
        <v>2.8835786356916849E-2</v>
      </c>
      <c r="U692" s="1">
        <v>3.1761277686872612E-2</v>
      </c>
      <c r="V692" s="1">
        <v>3.4657057224873278E-2</v>
      </c>
      <c r="W692" s="1">
        <v>3.7575961329377093E-2</v>
      </c>
      <c r="X692" s="1">
        <v>4.0488790391879997E-2</v>
      </c>
      <c r="Y692" s="1">
        <v>4.3391245826789847E-2</v>
      </c>
      <c r="Z692" s="1">
        <v>4.6200585847246942E-2</v>
      </c>
      <c r="AA692" s="1">
        <v>4.8920915158907168E-2</v>
      </c>
      <c r="AB692" s="1">
        <v>5.152772072634166E-2</v>
      </c>
      <c r="AC692" s="1">
        <v>5.4028369045477843E-2</v>
      </c>
      <c r="AD692" s="1">
        <v>5.6421489372978341E-2</v>
      </c>
      <c r="AE692" s="1">
        <v>5.869686419815659E-2</v>
      </c>
      <c r="AF692" s="1">
        <v>6.0868669473197877E-2</v>
      </c>
      <c r="AG692" s="1">
        <v>6.294112405499723E-2</v>
      </c>
      <c r="AH692" s="1">
        <v>6.4928899314011607E-2</v>
      </c>
      <c r="AI692" s="1">
        <v>6.6820038788023256E-2</v>
      </c>
      <c r="AJ692" s="1">
        <v>6.8648586023444258E-2</v>
      </c>
      <c r="AK692" s="1">
        <v>7.0392783548788196E-2</v>
      </c>
      <c r="AL692" s="1">
        <v>7.2081258819318747E-2</v>
      </c>
      <c r="AM692" s="1">
        <v>7.3720631164673062E-2</v>
      </c>
    </row>
    <row r="693" spans="1:39">
      <c r="A693">
        <f t="shared" si="25"/>
        <v>202208</v>
      </c>
      <c r="B693" t="str">
        <f t="shared" si="26"/>
        <v>M1</v>
      </c>
      <c r="C693" t="str">
        <f t="shared" si="27"/>
        <v>best</v>
      </c>
      <c r="D693" s="1">
        <v>0</v>
      </c>
      <c r="E693" s="1">
        <v>0</v>
      </c>
      <c r="F693" s="1">
        <v>3.9165265785378489E-2</v>
      </c>
      <c r="G693" s="1">
        <v>9.0354588766451374E-2</v>
      </c>
      <c r="H693" s="1">
        <v>0.13923235834429051</v>
      </c>
      <c r="I693" s="1">
        <v>0.18041888237159731</v>
      </c>
      <c r="J693" s="1">
        <v>0.21327339206594589</v>
      </c>
      <c r="K693" s="1">
        <v>0.2386533820568027</v>
      </c>
      <c r="L693" s="1">
        <v>0.25832811685072371</v>
      </c>
      <c r="M693" s="1">
        <v>0.2733944381416874</v>
      </c>
      <c r="N693" s="1">
        <v>0.28513547239114378</v>
      </c>
      <c r="O693" s="1">
        <v>0.29431972504731491</v>
      </c>
      <c r="P693" s="1">
        <v>0.30164040084489369</v>
      </c>
      <c r="Q693" s="1">
        <v>0.30751143486825139</v>
      </c>
      <c r="R693" s="1">
        <v>0.31235215405426808</v>
      </c>
      <c r="S693" s="1">
        <v>0.31643288163599359</v>
      </c>
      <c r="T693" s="1">
        <v>0.31995676682346302</v>
      </c>
      <c r="U693" s="1">
        <v>0.32314858058071078</v>
      </c>
      <c r="V693" s="1">
        <v>0.32598641221227492</v>
      </c>
      <c r="W693" s="1">
        <v>0.32861742808595079</v>
      </c>
      <c r="X693" s="1">
        <v>0.33107463689540029</v>
      </c>
      <c r="Y693" s="1">
        <v>0.33340748747839932</v>
      </c>
      <c r="Z693" s="1">
        <v>0.33558500369412669</v>
      </c>
      <c r="AA693" s="1">
        <v>0.33763810226547841</v>
      </c>
      <c r="AB693" s="1">
        <v>0.33956693226097379</v>
      </c>
      <c r="AC693" s="1">
        <v>0.34139082902140799</v>
      </c>
      <c r="AD693" s="1">
        <v>0.34311766836778562</v>
      </c>
      <c r="AE693" s="1">
        <v>0.34474613574862872</v>
      </c>
      <c r="AF693" s="1">
        <v>0.34629050023130242</v>
      </c>
      <c r="AG693" s="1">
        <v>0.3477567505314092</v>
      </c>
      <c r="AH693" s="1">
        <v>0.34915759213282088</v>
      </c>
      <c r="AI693" s="1">
        <v>0.35048637504364721</v>
      </c>
      <c r="AJ693" s="1">
        <v>0.35176833413881259</v>
      </c>
      <c r="AK693" s="1">
        <v>0.35298910879138229</v>
      </c>
      <c r="AL693" s="1">
        <v>0.35416937933506581</v>
      </c>
      <c r="AM693" s="1">
        <v>0.35531417683444683</v>
      </c>
    </row>
    <row r="694" spans="1:39">
      <c r="A694">
        <f t="shared" si="25"/>
        <v>202208</v>
      </c>
      <c r="B694" t="str">
        <f t="shared" si="26"/>
        <v>M2</v>
      </c>
      <c r="C694" t="str">
        <f t="shared" si="27"/>
        <v>best</v>
      </c>
      <c r="D694" s="1">
        <v>0</v>
      </c>
      <c r="E694" s="1">
        <v>0.13381711267129859</v>
      </c>
      <c r="F694" s="1">
        <v>0.26448445910364082</v>
      </c>
      <c r="G694" s="1">
        <v>0.37295526687480368</v>
      </c>
      <c r="H694" s="1">
        <v>0.45834641570896673</v>
      </c>
      <c r="I694" s="1">
        <v>0.52321309092324941</v>
      </c>
      <c r="J694" s="1">
        <v>0.57172505181906941</v>
      </c>
      <c r="K694" s="1">
        <v>0.60752649629339739</v>
      </c>
      <c r="L694" s="1">
        <v>0.63427353714141332</v>
      </c>
      <c r="M694" s="1">
        <v>0.65406560831671712</v>
      </c>
      <c r="N694" s="1">
        <v>0.66895267406655012</v>
      </c>
      <c r="O694" s="1">
        <v>0.6801358867138535</v>
      </c>
      <c r="P694" s="1">
        <v>0.68862970686858904</v>
      </c>
      <c r="Q694" s="1">
        <v>0.69504605631949778</v>
      </c>
      <c r="R694" s="1">
        <v>0.69996542052219324</v>
      </c>
      <c r="S694" s="1">
        <v>0.70377268826995332</v>
      </c>
      <c r="T694" s="1">
        <v>0.70676864462586231</v>
      </c>
      <c r="U694" s="1">
        <v>0.70923486775437172</v>
      </c>
      <c r="V694" s="1">
        <v>0.71123046873856155</v>
      </c>
      <c r="W694" s="1">
        <v>0.7129242135658348</v>
      </c>
      <c r="X694" s="1">
        <v>0.71438141616133433</v>
      </c>
      <c r="Y694" s="1">
        <v>0.71567343547854101</v>
      </c>
      <c r="Z694" s="1">
        <v>0.71681262663891987</v>
      </c>
      <c r="AA694" s="1">
        <v>0.71783904001205723</v>
      </c>
      <c r="AB694" s="1">
        <v>0.7187692333757314</v>
      </c>
      <c r="AC694" s="1">
        <v>0.71962504577313124</v>
      </c>
      <c r="AD694" s="1">
        <v>0.72041828719607026</v>
      </c>
      <c r="AE694" s="1">
        <v>0.72115395181628306</v>
      </c>
      <c r="AF694" s="1">
        <v>0.72184232710464469</v>
      </c>
      <c r="AG694" s="1">
        <v>0.72248888455833404</v>
      </c>
      <c r="AH694" s="1">
        <v>0.72310141821043761</v>
      </c>
      <c r="AI694" s="1">
        <v>0.72367870043221616</v>
      </c>
      <c r="AJ694" s="1">
        <v>0.72423294171593078</v>
      </c>
      <c r="AK694" s="1">
        <v>0.72475878266337479</v>
      </c>
      <c r="AL694" s="1">
        <v>0.72526574441258884</v>
      </c>
      <c r="AM694" s="1">
        <v>0.72575637330145459</v>
      </c>
    </row>
    <row r="695" spans="1:39">
      <c r="A695">
        <f t="shared" si="25"/>
        <v>202208</v>
      </c>
      <c r="B695" t="str">
        <f t="shared" si="26"/>
        <v>M3</v>
      </c>
      <c r="C695" t="str">
        <f t="shared" si="27"/>
        <v>best</v>
      </c>
      <c r="D695" s="1">
        <v>0.3639383181355168</v>
      </c>
      <c r="E695" s="1">
        <v>0.56953994525621421</v>
      </c>
      <c r="F695" s="1">
        <v>0.69574487374428451</v>
      </c>
      <c r="G695" s="1">
        <v>0.77618972293802557</v>
      </c>
      <c r="H695" s="1">
        <v>0.82927367464048951</v>
      </c>
      <c r="I695" s="1">
        <v>0.86501482795997287</v>
      </c>
      <c r="J695" s="1">
        <v>0.88961836890236146</v>
      </c>
      <c r="K695" s="1">
        <v>0.90676507885629476</v>
      </c>
      <c r="L695" s="1">
        <v>0.9190671518830742</v>
      </c>
      <c r="M695" s="1">
        <v>0.92789940765710754</v>
      </c>
      <c r="N695" s="1">
        <v>0.93438280162687892</v>
      </c>
      <c r="O695" s="1">
        <v>0.93914718109666251</v>
      </c>
      <c r="P695" s="1">
        <v>0.94268568934518138</v>
      </c>
      <c r="Q695" s="1">
        <v>0.9452908933091938</v>
      </c>
      <c r="R695" s="1">
        <v>0.94722646371318187</v>
      </c>
      <c r="S695" s="1">
        <v>0.94866643122016969</v>
      </c>
      <c r="T695" s="1">
        <v>0.94974652889774613</v>
      </c>
      <c r="U695" s="1">
        <v>0.95058692529764999</v>
      </c>
      <c r="V695" s="1">
        <v>0.95122452168269556</v>
      </c>
      <c r="W695" s="1">
        <v>0.9517288147943348</v>
      </c>
      <c r="X695" s="1">
        <v>0.95213066635591526</v>
      </c>
      <c r="Y695" s="1">
        <v>0.95246150315622446</v>
      </c>
      <c r="Z695" s="1">
        <v>0.95273330296942349</v>
      </c>
      <c r="AA695" s="1">
        <v>0.95296315931116105</v>
      </c>
      <c r="AB695" s="1">
        <v>0.95316022193166261</v>
      </c>
      <c r="AC695" s="1">
        <v>0.95333339806621664</v>
      </c>
      <c r="AD695" s="1">
        <v>0.95348792948413696</v>
      </c>
      <c r="AE695" s="1">
        <v>0.95362679850495236</v>
      </c>
      <c r="AF695" s="1">
        <v>0.95375334898374609</v>
      </c>
      <c r="AG695" s="1">
        <v>0.95386962315939416</v>
      </c>
      <c r="AH695" s="1">
        <v>0.95397784189482882</v>
      </c>
      <c r="AI695" s="1">
        <v>0.95407842167658019</v>
      </c>
      <c r="AJ695" s="1">
        <v>0.95417396319142234</v>
      </c>
      <c r="AK695" s="1">
        <v>0.95426386635696092</v>
      </c>
      <c r="AL695" s="1">
        <v>0.95434999365823991</v>
      </c>
      <c r="AM695" s="1">
        <v>0.95443292556249115</v>
      </c>
    </row>
    <row r="696" spans="1:39">
      <c r="A696">
        <f t="shared" si="25"/>
        <v>202209</v>
      </c>
      <c r="B696" t="str">
        <f t="shared" si="26"/>
        <v>M0</v>
      </c>
      <c r="C696" t="str">
        <f t="shared" si="27"/>
        <v>best</v>
      </c>
      <c r="D696" s="1">
        <v>0</v>
      </c>
      <c r="E696" s="1">
        <v>0</v>
      </c>
      <c r="F696" s="1">
        <v>0</v>
      </c>
      <c r="G696" s="1">
        <v>3.7444840324948441E-4</v>
      </c>
      <c r="H696" s="1">
        <v>1.23914315586192E-3</v>
      </c>
      <c r="I696" s="1">
        <v>2.5574132966468739E-3</v>
      </c>
      <c r="J696" s="1">
        <v>4.2315721985190114E-3</v>
      </c>
      <c r="K696" s="1">
        <v>6.1819735893341183E-3</v>
      </c>
      <c r="L696" s="1">
        <v>8.3058030521080094E-3</v>
      </c>
      <c r="M696" s="1">
        <v>1.0568475517384509E-2</v>
      </c>
      <c r="N696" s="1">
        <v>1.2935591649567341E-2</v>
      </c>
      <c r="O696" s="1">
        <v>1.540649910298582E-2</v>
      </c>
      <c r="P696" s="1">
        <v>1.7960737988955571E-2</v>
      </c>
      <c r="Q696" s="1">
        <v>2.061537798354705E-2</v>
      </c>
      <c r="R696" s="1">
        <v>2.3361477837177489E-2</v>
      </c>
      <c r="S696" s="1">
        <v>2.6171898732292628E-2</v>
      </c>
      <c r="T696" s="1">
        <v>2.909099398422664E-2</v>
      </c>
      <c r="U696" s="1">
        <v>3.1984495714830592E-2</v>
      </c>
      <c r="V696" s="1">
        <v>3.4903997748195088E-2</v>
      </c>
      <c r="W696" s="1">
        <v>3.7819547040479143E-2</v>
      </c>
      <c r="X696" s="1">
        <v>4.072617172953865E-2</v>
      </c>
      <c r="Y696" s="1">
        <v>4.3540563037673119E-2</v>
      </c>
      <c r="Z696" s="1">
        <v>4.6266483108862957E-2</v>
      </c>
      <c r="AA696" s="1">
        <v>4.8879133186789318E-2</v>
      </c>
      <c r="AB696" s="1">
        <v>5.1385721048806857E-2</v>
      </c>
      <c r="AC696" s="1">
        <v>5.3784760673129317E-2</v>
      </c>
      <c r="AD696" s="1">
        <v>5.606593280929778E-2</v>
      </c>
      <c r="AE696" s="1">
        <v>5.8243397480028422E-2</v>
      </c>
      <c r="AF696" s="1">
        <v>6.0321346810653598E-2</v>
      </c>
      <c r="AG696" s="1">
        <v>6.2314461714840882E-2</v>
      </c>
      <c r="AH696" s="1">
        <v>6.4210731193129061E-2</v>
      </c>
      <c r="AI696" s="1">
        <v>6.6044274545301235E-2</v>
      </c>
      <c r="AJ696" s="1">
        <v>6.779326357828068E-2</v>
      </c>
      <c r="AK696" s="1">
        <v>6.9486396263378339E-2</v>
      </c>
      <c r="AL696" s="1">
        <v>7.1130305088293183E-2</v>
      </c>
      <c r="AM696" s="1">
        <v>7.2749731069386203E-2</v>
      </c>
    </row>
    <row r="697" spans="1:39">
      <c r="A697">
        <f t="shared" si="25"/>
        <v>202209</v>
      </c>
      <c r="B697" t="str">
        <f t="shared" si="26"/>
        <v>M1</v>
      </c>
      <c r="C697" t="str">
        <f t="shared" si="27"/>
        <v>best</v>
      </c>
      <c r="D697" s="1">
        <v>0</v>
      </c>
      <c r="E697" s="1">
        <v>0</v>
      </c>
      <c r="F697" s="1">
        <v>3.9617133953548531E-2</v>
      </c>
      <c r="G697" s="1">
        <v>9.1329887148668368E-2</v>
      </c>
      <c r="H697" s="1">
        <v>0.1402121131935804</v>
      </c>
      <c r="I697" s="1">
        <v>0.1813446510924652</v>
      </c>
      <c r="J697" s="1">
        <v>0.21396707150815761</v>
      </c>
      <c r="K697" s="1">
        <v>0.23956134676927321</v>
      </c>
      <c r="L697" s="1">
        <v>0.25922494876215812</v>
      </c>
      <c r="M697" s="1">
        <v>0.27450557241188311</v>
      </c>
      <c r="N697" s="1">
        <v>0.28636279315474078</v>
      </c>
      <c r="O697" s="1">
        <v>0.29569446872081462</v>
      </c>
      <c r="P697" s="1">
        <v>0.3030476180035897</v>
      </c>
      <c r="Q697" s="1">
        <v>0.30897862891698002</v>
      </c>
      <c r="R697" s="1">
        <v>0.31385326977968109</v>
      </c>
      <c r="S697" s="1">
        <v>0.31795317259023032</v>
      </c>
      <c r="T697" s="1">
        <v>0.32157284386332591</v>
      </c>
      <c r="U697" s="1">
        <v>0.32471583867977749</v>
      </c>
      <c r="V697" s="1">
        <v>0.32756984829407892</v>
      </c>
      <c r="W697" s="1">
        <v>0.3301874450363414</v>
      </c>
      <c r="X697" s="1">
        <v>0.33263740245626372</v>
      </c>
      <c r="Y697" s="1">
        <v>0.33489851548812782</v>
      </c>
      <c r="Z697" s="1">
        <v>0.33701206778437642</v>
      </c>
      <c r="AA697" s="1">
        <v>0.33898455620509588</v>
      </c>
      <c r="AB697" s="1">
        <v>0.34084057331028489</v>
      </c>
      <c r="AC697" s="1">
        <v>0.34259125977170019</v>
      </c>
      <c r="AD697" s="1">
        <v>0.34423744011240531</v>
      </c>
      <c r="AE697" s="1">
        <v>0.3457950191437269</v>
      </c>
      <c r="AF697" s="1">
        <v>0.34727111695587631</v>
      </c>
      <c r="AG697" s="1">
        <v>0.34867936917437931</v>
      </c>
      <c r="AH697" s="1">
        <v>0.35001373837997413</v>
      </c>
      <c r="AI697" s="1">
        <v>0.35130004644469431</v>
      </c>
      <c r="AJ697" s="1">
        <v>0.35252421146157509</v>
      </c>
      <c r="AK697" s="1">
        <v>0.35370720762938368</v>
      </c>
      <c r="AL697" s="1">
        <v>0.3548542262053378</v>
      </c>
      <c r="AM697" s="1">
        <v>0.35598293709963702</v>
      </c>
    </row>
    <row r="698" spans="1:39">
      <c r="A698">
        <f t="shared" si="25"/>
        <v>202209</v>
      </c>
      <c r="B698" t="str">
        <f t="shared" si="26"/>
        <v>M2</v>
      </c>
      <c r="C698" t="str">
        <f t="shared" si="27"/>
        <v>best</v>
      </c>
      <c r="D698" s="1">
        <v>0</v>
      </c>
      <c r="E698" s="1">
        <v>0.13506131229091961</v>
      </c>
      <c r="F698" s="1">
        <v>0.26623846027375958</v>
      </c>
      <c r="G698" s="1">
        <v>0.37511035198371018</v>
      </c>
      <c r="H698" s="1">
        <v>0.46005987326995662</v>
      </c>
      <c r="I698" s="1">
        <v>0.52455603089173686</v>
      </c>
      <c r="J698" s="1">
        <v>0.57255370904725877</v>
      </c>
      <c r="K698" s="1">
        <v>0.60856166567787828</v>
      </c>
      <c r="L698" s="1">
        <v>0.63524014886778446</v>
      </c>
      <c r="M698" s="1">
        <v>0.65528748783970281</v>
      </c>
      <c r="N698" s="1">
        <v>0.67030031136386725</v>
      </c>
      <c r="O698" s="1">
        <v>0.68164222138669339</v>
      </c>
      <c r="P698" s="1">
        <v>0.69014118411202674</v>
      </c>
      <c r="Q698" s="1">
        <v>0.69658410341523247</v>
      </c>
      <c r="R698" s="1">
        <v>0.70149615686868838</v>
      </c>
      <c r="S698" s="1">
        <v>0.70529090832873298</v>
      </c>
      <c r="T698" s="1">
        <v>0.70834853455717695</v>
      </c>
      <c r="U698" s="1">
        <v>0.71076446740105437</v>
      </c>
      <c r="V698" s="1">
        <v>0.71276409381250772</v>
      </c>
      <c r="W698" s="1">
        <v>0.71444011866641122</v>
      </c>
      <c r="X698" s="1">
        <v>0.71589082455520148</v>
      </c>
      <c r="Y698" s="1">
        <v>0.71714228254168066</v>
      </c>
      <c r="Z698" s="1">
        <v>0.71824894699704545</v>
      </c>
      <c r="AA698" s="1">
        <v>0.71923622808476007</v>
      </c>
      <c r="AB698" s="1">
        <v>0.72013325537199968</v>
      </c>
      <c r="AC698" s="1">
        <v>0.72095637355435094</v>
      </c>
      <c r="AD698" s="1">
        <v>0.72171355996384723</v>
      </c>
      <c r="AE698" s="1">
        <v>0.72241735343206348</v>
      </c>
      <c r="AF698" s="1">
        <v>0.72307479002691877</v>
      </c>
      <c r="AG698" s="1">
        <v>0.72369493492225268</v>
      </c>
      <c r="AH698" s="1">
        <v>0.72427742667791473</v>
      </c>
      <c r="AI698" s="1">
        <v>0.72483524461018856</v>
      </c>
      <c r="AJ698" s="1">
        <v>0.72536344535899699</v>
      </c>
      <c r="AK698" s="1">
        <v>0.72587191937180517</v>
      </c>
      <c r="AL698" s="1">
        <v>0.72636342638629714</v>
      </c>
      <c r="AM698" s="1">
        <v>0.72684592482543442</v>
      </c>
    </row>
    <row r="699" spans="1:39">
      <c r="A699">
        <f t="shared" si="25"/>
        <v>202209</v>
      </c>
      <c r="B699" t="str">
        <f t="shared" si="26"/>
        <v>M3</v>
      </c>
      <c r="C699" t="str">
        <f t="shared" si="27"/>
        <v>best</v>
      </c>
      <c r="D699" s="1">
        <v>0.36535264217020907</v>
      </c>
      <c r="E699" s="1">
        <v>0.57202251101320289</v>
      </c>
      <c r="F699" s="1">
        <v>0.69788305925916561</v>
      </c>
      <c r="G699" s="1">
        <v>0.77802935018736386</v>
      </c>
      <c r="H699" s="1">
        <v>0.83047414828150878</v>
      </c>
      <c r="I699" s="1">
        <v>0.86579209310746341</v>
      </c>
      <c r="J699" s="1">
        <v>0.89000867630402247</v>
      </c>
      <c r="K699" s="1">
        <v>0.9071783602824286</v>
      </c>
      <c r="L699" s="1">
        <v>0.91939762044051099</v>
      </c>
      <c r="M699" s="1">
        <v>0.9283068561347888</v>
      </c>
      <c r="N699" s="1">
        <v>0.93481729737904928</v>
      </c>
      <c r="O699" s="1">
        <v>0.93962761016197727</v>
      </c>
      <c r="P699" s="1">
        <v>0.94314981881112103</v>
      </c>
      <c r="Q699" s="1">
        <v>0.94574994877060559</v>
      </c>
      <c r="R699" s="1">
        <v>0.9476688326775512</v>
      </c>
      <c r="S699" s="1">
        <v>0.94909378932600352</v>
      </c>
      <c r="T699" s="1">
        <v>0.95018882904974844</v>
      </c>
      <c r="U699" s="1">
        <v>0.95100709254601057</v>
      </c>
      <c r="V699" s="1">
        <v>0.95164271227029062</v>
      </c>
      <c r="W699" s="1">
        <v>0.95213845196284541</v>
      </c>
      <c r="X699" s="1">
        <v>0.95253735283222596</v>
      </c>
      <c r="Y699" s="1">
        <v>0.95285730283557424</v>
      </c>
      <c r="Z699" s="1">
        <v>0.9531215828707732</v>
      </c>
      <c r="AA699" s="1">
        <v>0.95334314161643119</v>
      </c>
      <c r="AB699" s="1">
        <v>0.95353401225059931</v>
      </c>
      <c r="AC699" s="1">
        <v>0.95370138002044624</v>
      </c>
      <c r="AD699" s="1">
        <v>0.95384950522286849</v>
      </c>
      <c r="AE699" s="1">
        <v>0.95398269634184751</v>
      </c>
      <c r="AF699" s="1">
        <v>0.95410366578276917</v>
      </c>
      <c r="AG699" s="1">
        <v>0.95421517901862174</v>
      </c>
      <c r="AH699" s="1">
        <v>0.9543180232304177</v>
      </c>
      <c r="AI699" s="1">
        <v>0.95441512891220959</v>
      </c>
      <c r="AJ699" s="1">
        <v>0.95450607372855245</v>
      </c>
      <c r="AK699" s="1">
        <v>0.954592878803178</v>
      </c>
      <c r="AL699" s="1">
        <v>0.9546762160915736</v>
      </c>
      <c r="AM699" s="1">
        <v>0.95475758239426012</v>
      </c>
    </row>
    <row r="700" spans="1:39">
      <c r="A700">
        <f t="shared" si="25"/>
        <v>202210</v>
      </c>
      <c r="B700" t="str">
        <f t="shared" si="26"/>
        <v>M0</v>
      </c>
      <c r="C700" t="str">
        <f t="shared" si="27"/>
        <v>best</v>
      </c>
      <c r="D700" s="1">
        <v>0</v>
      </c>
      <c r="E700" s="1">
        <v>0</v>
      </c>
      <c r="F700" s="1">
        <v>0</v>
      </c>
      <c r="G700" s="1">
        <v>3.8487299116736029E-4</v>
      </c>
      <c r="H700" s="1">
        <v>1.255092588244791E-3</v>
      </c>
      <c r="I700" s="1">
        <v>2.5598931204784078E-3</v>
      </c>
      <c r="J700" s="1">
        <v>4.2184293768746314E-3</v>
      </c>
      <c r="K700" s="1">
        <v>6.1209515627184139E-3</v>
      </c>
      <c r="L700" s="1">
        <v>8.2167132284813142E-3</v>
      </c>
      <c r="M700" s="1">
        <v>1.0460474799633669E-2</v>
      </c>
      <c r="N700" s="1">
        <v>1.284095556479496E-2</v>
      </c>
      <c r="O700" s="1">
        <v>1.5330856122546621E-2</v>
      </c>
      <c r="P700" s="1">
        <v>1.7940501845075622E-2</v>
      </c>
      <c r="Q700" s="1">
        <v>2.0656235691320701E-2</v>
      </c>
      <c r="R700" s="1">
        <v>2.3447014530099189E-2</v>
      </c>
      <c r="S700" s="1">
        <v>2.6353938797629959E-2</v>
      </c>
      <c r="T700" s="1">
        <v>2.9241115471381109E-2</v>
      </c>
      <c r="U700" s="1">
        <v>3.2158330435399007E-2</v>
      </c>
      <c r="V700" s="1">
        <v>3.5074599104558152E-2</v>
      </c>
      <c r="W700" s="1">
        <v>3.7984003167536168E-2</v>
      </c>
      <c r="X700" s="1">
        <v>4.080252128066536E-2</v>
      </c>
      <c r="Y700" s="1">
        <v>4.3533426847166122E-2</v>
      </c>
      <c r="Z700" s="1">
        <v>4.6151543370033382E-2</v>
      </c>
      <c r="AA700" s="1">
        <v>4.866384621520671E-2</v>
      </c>
      <c r="AB700" s="1">
        <v>5.106868776438294E-2</v>
      </c>
      <c r="AC700" s="1">
        <v>5.3355615820176693E-2</v>
      </c>
      <c r="AD700" s="1">
        <v>5.5538752632392462E-2</v>
      </c>
      <c r="AE700" s="1">
        <v>5.7622247971995173E-2</v>
      </c>
      <c r="AF700" s="1">
        <v>5.9620780481704577E-2</v>
      </c>
      <c r="AG700" s="1">
        <v>6.1522274855485372E-2</v>
      </c>
      <c r="AH700" s="1">
        <v>6.3360920970211856E-2</v>
      </c>
      <c r="AI700" s="1">
        <v>6.5114813965138699E-2</v>
      </c>
      <c r="AJ700" s="1">
        <v>6.681272080178137E-2</v>
      </c>
      <c r="AK700" s="1">
        <v>6.8461285467536964E-2</v>
      </c>
      <c r="AL700" s="1">
        <v>7.0085313786387979E-2</v>
      </c>
      <c r="AM700" s="1">
        <v>7.1676538206123463E-2</v>
      </c>
    </row>
    <row r="701" spans="1:39">
      <c r="A701">
        <f t="shared" si="25"/>
        <v>202210</v>
      </c>
      <c r="B701" t="str">
        <f t="shared" si="26"/>
        <v>M1</v>
      </c>
      <c r="C701" t="str">
        <f t="shared" si="27"/>
        <v>best</v>
      </c>
      <c r="D701" s="1">
        <v>0</v>
      </c>
      <c r="E701" s="1">
        <v>0</v>
      </c>
      <c r="F701" s="1">
        <v>3.9997409933597287E-2</v>
      </c>
      <c r="G701" s="1">
        <v>9.1635346153325387E-2</v>
      </c>
      <c r="H701" s="1">
        <v>0.1403649266453158</v>
      </c>
      <c r="I701" s="1">
        <v>0.18112343560475261</v>
      </c>
      <c r="J701" s="1">
        <v>0.21395809472713051</v>
      </c>
      <c r="K701" s="1">
        <v>0.23949996962444539</v>
      </c>
      <c r="L701" s="1">
        <v>0.25942462203337951</v>
      </c>
      <c r="M701" s="1">
        <v>0.27484473287428057</v>
      </c>
      <c r="N701" s="1">
        <v>0.28688431029407618</v>
      </c>
      <c r="O701" s="1">
        <v>0.29624663029827192</v>
      </c>
      <c r="P701" s="1">
        <v>0.30366242375365132</v>
      </c>
      <c r="Q701" s="1">
        <v>0.30962175974881301</v>
      </c>
      <c r="R701" s="1">
        <v>0.3145106417505858</v>
      </c>
      <c r="S701" s="1">
        <v>0.31871763259136821</v>
      </c>
      <c r="T701" s="1">
        <v>0.32228043210019919</v>
      </c>
      <c r="U701" s="1">
        <v>0.32544194467480492</v>
      </c>
      <c r="V701" s="1">
        <v>0.32828137175105082</v>
      </c>
      <c r="W701" s="1">
        <v>0.33089389176535222</v>
      </c>
      <c r="X701" s="1">
        <v>0.33327159744702939</v>
      </c>
      <c r="Y701" s="1">
        <v>0.3354699679621263</v>
      </c>
      <c r="Z701" s="1">
        <v>0.33750417589496251</v>
      </c>
      <c r="AA701" s="1">
        <v>0.33940602207357762</v>
      </c>
      <c r="AB701" s="1">
        <v>0.34119112011532787</v>
      </c>
      <c r="AC701" s="1">
        <v>0.34286321879863679</v>
      </c>
      <c r="AD701" s="1">
        <v>0.34444047515786269</v>
      </c>
      <c r="AE701" s="1">
        <v>0.34593156312532841</v>
      </c>
      <c r="AF701" s="1">
        <v>0.34735140391931252</v>
      </c>
      <c r="AG701" s="1">
        <v>0.34869479126135078</v>
      </c>
      <c r="AH701" s="1">
        <v>0.34998837620367718</v>
      </c>
      <c r="AI701" s="1">
        <v>0.35121844328665858</v>
      </c>
      <c r="AJ701" s="1">
        <v>0.35240639015345188</v>
      </c>
      <c r="AK701" s="1">
        <v>0.35355763242958921</v>
      </c>
      <c r="AL701" s="1">
        <v>0.35469005339115911</v>
      </c>
      <c r="AM701" s="1">
        <v>0.35579828290164278</v>
      </c>
    </row>
    <row r="702" spans="1:39">
      <c r="A702">
        <f t="shared" si="25"/>
        <v>202210</v>
      </c>
      <c r="B702" t="str">
        <f t="shared" si="26"/>
        <v>M2</v>
      </c>
      <c r="C702" t="str">
        <f t="shared" si="27"/>
        <v>best</v>
      </c>
      <c r="D702" s="1">
        <v>0</v>
      </c>
      <c r="E702" s="1">
        <v>0.1356306191039377</v>
      </c>
      <c r="F702" s="1">
        <v>0.26735042635575729</v>
      </c>
      <c r="G702" s="1">
        <v>0.37569342958173668</v>
      </c>
      <c r="H702" s="1">
        <v>0.46017421796706032</v>
      </c>
      <c r="I702" s="1">
        <v>0.52399144778018925</v>
      </c>
      <c r="J702" s="1">
        <v>0.57226952228853334</v>
      </c>
      <c r="K702" s="1">
        <v>0.6081922476474263</v>
      </c>
      <c r="L702" s="1">
        <v>0.63522513750792486</v>
      </c>
      <c r="M702" s="1">
        <v>0.65545094534229154</v>
      </c>
      <c r="N702" s="1">
        <v>0.67068447509663021</v>
      </c>
      <c r="O702" s="1">
        <v>0.68203681965369178</v>
      </c>
      <c r="P702" s="1">
        <v>0.69057148553238445</v>
      </c>
      <c r="Q702" s="1">
        <v>0.69700302548039705</v>
      </c>
      <c r="R702" s="1">
        <v>0.7018982999751443</v>
      </c>
      <c r="S702" s="1">
        <v>0.70577224844313036</v>
      </c>
      <c r="T702" s="1">
        <v>0.70876968728052647</v>
      </c>
      <c r="U702" s="1">
        <v>0.71119370590021247</v>
      </c>
      <c r="V702" s="1">
        <v>0.71317452924353475</v>
      </c>
      <c r="W702" s="1">
        <v>0.71484739765321692</v>
      </c>
      <c r="X702" s="1">
        <v>0.71625709953863137</v>
      </c>
      <c r="Y702" s="1">
        <v>0.71747788398064016</v>
      </c>
      <c r="Z702" s="1">
        <v>0.71854729025390573</v>
      </c>
      <c r="AA702" s="1">
        <v>0.71950447736358358</v>
      </c>
      <c r="AB702" s="1">
        <v>0.72037202034504744</v>
      </c>
      <c r="AC702" s="1">
        <v>0.72116198228739847</v>
      </c>
      <c r="AD702" s="1">
        <v>0.72189001633563177</v>
      </c>
      <c r="AE702" s="1">
        <v>0.72256531497835785</v>
      </c>
      <c r="AF702" s="1">
        <v>0.72319871119367829</v>
      </c>
      <c r="AG702" s="1">
        <v>0.72379101737656237</v>
      </c>
      <c r="AH702" s="1">
        <v>0.72435631740255957</v>
      </c>
      <c r="AI702" s="1">
        <v>0.72489020925091452</v>
      </c>
      <c r="AJ702" s="1">
        <v>0.72540313117737121</v>
      </c>
      <c r="AK702" s="1">
        <v>0.72589814553957455</v>
      </c>
      <c r="AL702" s="1">
        <v>0.72638347197054232</v>
      </c>
      <c r="AM702" s="1">
        <v>0.7268571828094722</v>
      </c>
    </row>
    <row r="703" spans="1:39">
      <c r="A703">
        <f t="shared" si="25"/>
        <v>202210</v>
      </c>
      <c r="B703" t="str">
        <f t="shared" si="26"/>
        <v>M3</v>
      </c>
      <c r="C703" t="str">
        <f t="shared" si="27"/>
        <v>best</v>
      </c>
      <c r="D703" s="1">
        <v>0.36737307344467413</v>
      </c>
      <c r="E703" s="1">
        <v>0.57372120394082859</v>
      </c>
      <c r="F703" s="1">
        <v>0.69930952507646627</v>
      </c>
      <c r="G703" s="1">
        <v>0.77865159447983512</v>
      </c>
      <c r="H703" s="1">
        <v>0.83060692342198794</v>
      </c>
      <c r="I703" s="1">
        <v>0.86547645726396061</v>
      </c>
      <c r="J703" s="1">
        <v>0.88981070774578552</v>
      </c>
      <c r="K703" s="1">
        <v>0.90692836629719753</v>
      </c>
      <c r="L703" s="1">
        <v>0.91930131309498886</v>
      </c>
      <c r="M703" s="1">
        <v>0.92828245406555066</v>
      </c>
      <c r="N703" s="1">
        <v>0.93488117950225758</v>
      </c>
      <c r="O703" s="1">
        <v>0.93968752290855662</v>
      </c>
      <c r="P703" s="1">
        <v>0.94321584857562435</v>
      </c>
      <c r="Q703" s="1">
        <v>0.94580269465733979</v>
      </c>
      <c r="R703" s="1">
        <v>0.94770839909868498</v>
      </c>
      <c r="S703" s="1">
        <v>0.949158520210581</v>
      </c>
      <c r="T703" s="1">
        <v>0.95022896341558172</v>
      </c>
      <c r="U703" s="1">
        <v>0.95104821947942075</v>
      </c>
      <c r="V703" s="1">
        <v>0.9516756176461304</v>
      </c>
      <c r="W703" s="1">
        <v>0.95217033771418225</v>
      </c>
      <c r="X703" s="1">
        <v>0.9525584378874058</v>
      </c>
      <c r="Y703" s="1">
        <v>0.9528717877127757</v>
      </c>
      <c r="Z703" s="1">
        <v>0.95312859430838592</v>
      </c>
      <c r="AA703" s="1">
        <v>0.95334522986235992</v>
      </c>
      <c r="AB703" s="1">
        <v>0.95353157401215671</v>
      </c>
      <c r="AC703" s="1">
        <v>0.95369365404098416</v>
      </c>
      <c r="AD703" s="1">
        <v>0.95383712286227873</v>
      </c>
      <c r="AE703" s="1">
        <v>0.95396562408793806</v>
      </c>
      <c r="AF703" s="1">
        <v>0.95408268545121377</v>
      </c>
      <c r="AG703" s="1">
        <v>0.95418960213303672</v>
      </c>
      <c r="AH703" s="1">
        <v>0.95428977863855424</v>
      </c>
      <c r="AI703" s="1">
        <v>0.95438302830177024</v>
      </c>
      <c r="AJ703" s="1">
        <v>0.95447160629188055</v>
      </c>
      <c r="AK703" s="1">
        <v>0.95455631465866464</v>
      </c>
      <c r="AL703" s="1">
        <v>0.95463876083493204</v>
      </c>
      <c r="AM703" s="1">
        <v>0.95471875946499529</v>
      </c>
    </row>
    <row r="704" spans="1:39">
      <c r="A704">
        <f t="shared" si="25"/>
        <v>202211</v>
      </c>
      <c r="B704" t="str">
        <f t="shared" si="26"/>
        <v>M0</v>
      </c>
      <c r="C704" t="str">
        <f t="shared" si="27"/>
        <v>best</v>
      </c>
      <c r="D704" s="1">
        <v>0</v>
      </c>
      <c r="E704" s="1">
        <v>0</v>
      </c>
      <c r="F704" s="1">
        <v>0</v>
      </c>
      <c r="G704" s="1">
        <v>3.7753542134685511E-4</v>
      </c>
      <c r="H704" s="1">
        <v>1.2249915294274231E-3</v>
      </c>
      <c r="I704" s="1">
        <v>2.5002518017908119E-3</v>
      </c>
      <c r="J704" s="1">
        <v>4.1020836832333443E-3</v>
      </c>
      <c r="K704" s="1">
        <v>5.9659750390308524E-3</v>
      </c>
      <c r="L704" s="1">
        <v>8.0355591094280164E-3</v>
      </c>
      <c r="M704" s="1">
        <v>1.028656013932403E-2</v>
      </c>
      <c r="N704" s="1">
        <v>1.2682992176792239E-2</v>
      </c>
      <c r="O704" s="1">
        <v>1.5226093599443871E-2</v>
      </c>
      <c r="P704" s="1">
        <v>1.7895761301921029E-2</v>
      </c>
      <c r="Q704" s="1">
        <v>2.0655550639015599E-2</v>
      </c>
      <c r="R704" s="1">
        <v>2.354194425950586E-2</v>
      </c>
      <c r="S704" s="1">
        <v>2.6416912115312611E-2</v>
      </c>
      <c r="T704" s="1">
        <v>2.9327624003395891E-2</v>
      </c>
      <c r="U704" s="1">
        <v>3.2241667147818287E-2</v>
      </c>
      <c r="V704" s="1">
        <v>3.5151784928412637E-2</v>
      </c>
      <c r="W704" s="1">
        <v>3.7973036236891113E-2</v>
      </c>
      <c r="X704" s="1">
        <v>4.0707995372535423E-2</v>
      </c>
      <c r="Y704" s="1">
        <v>4.3330976199715057E-2</v>
      </c>
      <c r="Z704" s="1">
        <v>4.5848615389119593E-2</v>
      </c>
      <c r="AA704" s="1">
        <v>4.8259037039919753E-2</v>
      </c>
      <c r="AB704" s="1">
        <v>5.055161127406016E-2</v>
      </c>
      <c r="AC704" s="1">
        <v>5.2740390783609967E-2</v>
      </c>
      <c r="AD704" s="1">
        <v>5.4829460380351622E-2</v>
      </c>
      <c r="AE704" s="1">
        <v>5.6833479088036508E-2</v>
      </c>
      <c r="AF704" s="1">
        <v>5.8740293478307448E-2</v>
      </c>
      <c r="AG704" s="1">
        <v>6.0584155795700478E-2</v>
      </c>
      <c r="AH704" s="1">
        <v>6.2343076421321982E-2</v>
      </c>
      <c r="AI704" s="1">
        <v>6.4045888477521365E-2</v>
      </c>
      <c r="AJ704" s="1">
        <v>6.5699244915573732E-2</v>
      </c>
      <c r="AK704" s="1">
        <v>6.7328016184419262E-2</v>
      </c>
      <c r="AL704" s="1">
        <v>6.8923905322109291E-2</v>
      </c>
      <c r="AM704" s="1">
        <v>7.0514553989056539E-2</v>
      </c>
    </row>
    <row r="705" spans="1:39">
      <c r="A705">
        <f t="shared" si="25"/>
        <v>202211</v>
      </c>
      <c r="B705" t="str">
        <f t="shared" si="26"/>
        <v>M1</v>
      </c>
      <c r="C705" t="str">
        <f t="shared" si="27"/>
        <v>best</v>
      </c>
      <c r="D705" s="1">
        <v>0</v>
      </c>
      <c r="E705" s="1">
        <v>0</v>
      </c>
      <c r="F705" s="1">
        <v>3.9636875782450343E-2</v>
      </c>
      <c r="G705" s="1">
        <v>9.0754426537634617E-2</v>
      </c>
      <c r="H705" s="1">
        <v>0.1387023665611167</v>
      </c>
      <c r="I705" s="1">
        <v>0.17945003180382471</v>
      </c>
      <c r="J705" s="1">
        <v>0.21201902562715791</v>
      </c>
      <c r="K705" s="1">
        <v>0.23776252112420829</v>
      </c>
      <c r="L705" s="1">
        <v>0.25777010583370208</v>
      </c>
      <c r="M705" s="1">
        <v>0.27335582325273189</v>
      </c>
      <c r="N705" s="1">
        <v>0.28537828832724799</v>
      </c>
      <c r="O705" s="1">
        <v>0.29477458082540048</v>
      </c>
      <c r="P705" s="1">
        <v>0.30218845781304349</v>
      </c>
      <c r="Q705" s="1">
        <v>0.30813975982313691</v>
      </c>
      <c r="R705" s="1">
        <v>0.31314054111216522</v>
      </c>
      <c r="S705" s="1">
        <v>0.31727285726577092</v>
      </c>
      <c r="T705" s="1">
        <v>0.32085330077685742</v>
      </c>
      <c r="U705" s="1">
        <v>0.32399654381206289</v>
      </c>
      <c r="V705" s="1">
        <v>0.3268331580287494</v>
      </c>
      <c r="W705" s="1">
        <v>0.32937292602446139</v>
      </c>
      <c r="X705" s="1">
        <v>0.33169042064504289</v>
      </c>
      <c r="Y705" s="1">
        <v>0.33381244185639442</v>
      </c>
      <c r="Z705" s="1">
        <v>0.335780507502633</v>
      </c>
      <c r="AA705" s="1">
        <v>0.33761625179233712</v>
      </c>
      <c r="AB705" s="1">
        <v>0.33932734362862649</v>
      </c>
      <c r="AC705" s="1">
        <v>0.34093499923902021</v>
      </c>
      <c r="AD705" s="1">
        <v>0.34244999338004972</v>
      </c>
      <c r="AE705" s="1">
        <v>0.34388900557217672</v>
      </c>
      <c r="AF705" s="1">
        <v>0.34524792796269688</v>
      </c>
      <c r="AG705" s="1">
        <v>0.34655458974408238</v>
      </c>
      <c r="AH705" s="1">
        <v>0.34779573027627642</v>
      </c>
      <c r="AI705" s="1">
        <v>0.34899336898252198</v>
      </c>
      <c r="AJ705" s="1">
        <v>0.35015323565209477</v>
      </c>
      <c r="AK705" s="1">
        <v>0.35129354520996309</v>
      </c>
      <c r="AL705" s="1">
        <v>0.35240902951185649</v>
      </c>
      <c r="AM705" s="1">
        <v>0.3535194513064201</v>
      </c>
    </row>
    <row r="706" spans="1:39">
      <c r="A706">
        <f t="shared" si="25"/>
        <v>202211</v>
      </c>
      <c r="B706" t="str">
        <f t="shared" si="26"/>
        <v>M2</v>
      </c>
      <c r="C706" t="str">
        <f t="shared" si="27"/>
        <v>best</v>
      </c>
      <c r="D706" s="1">
        <v>0</v>
      </c>
      <c r="E706" s="1">
        <v>0.1355074911760939</v>
      </c>
      <c r="F706" s="1">
        <v>0.26618797674183092</v>
      </c>
      <c r="G706" s="1">
        <v>0.37371440272403322</v>
      </c>
      <c r="H706" s="1">
        <v>0.45717786027084512</v>
      </c>
      <c r="I706" s="1">
        <v>0.5212930666669191</v>
      </c>
      <c r="J706" s="1">
        <v>0.5694193100217958</v>
      </c>
      <c r="K706" s="1">
        <v>0.60580410248280658</v>
      </c>
      <c r="L706" s="1">
        <v>0.63307197050905728</v>
      </c>
      <c r="M706" s="1">
        <v>0.65359436448791386</v>
      </c>
      <c r="N706" s="1">
        <v>0.66884081377707982</v>
      </c>
      <c r="O706" s="1">
        <v>0.68023891917466472</v>
      </c>
      <c r="P706" s="1">
        <v>0.68875563518595939</v>
      </c>
      <c r="Q706" s="1">
        <v>0.69516450690352793</v>
      </c>
      <c r="R706" s="1">
        <v>0.70016374268632797</v>
      </c>
      <c r="S706" s="1">
        <v>0.70396489082298375</v>
      </c>
      <c r="T706" s="1">
        <v>0.70697737699054675</v>
      </c>
      <c r="U706" s="1">
        <v>0.70938267153727841</v>
      </c>
      <c r="V706" s="1">
        <v>0.71136664011968009</v>
      </c>
      <c r="W706" s="1">
        <v>0.71299954347870653</v>
      </c>
      <c r="X706" s="1">
        <v>0.7143827891205109</v>
      </c>
      <c r="Y706" s="1">
        <v>0.71557050319246163</v>
      </c>
      <c r="Z706" s="1">
        <v>0.71661562303481319</v>
      </c>
      <c r="AA706" s="1">
        <v>0.71754927095929588</v>
      </c>
      <c r="AB706" s="1">
        <v>0.71838909568180187</v>
      </c>
      <c r="AC706" s="1">
        <v>0.71915505522768197</v>
      </c>
      <c r="AD706" s="1">
        <v>0.71985931100239264</v>
      </c>
      <c r="AE706" s="1">
        <v>0.72051515395396415</v>
      </c>
      <c r="AF706" s="1">
        <v>0.72112498214592879</v>
      </c>
      <c r="AG706" s="1">
        <v>0.7217044685618742</v>
      </c>
      <c r="AH706" s="1">
        <v>0.72224990767606856</v>
      </c>
      <c r="AI706" s="1">
        <v>0.72277255102102012</v>
      </c>
      <c r="AJ706" s="1">
        <v>0.72327589053436159</v>
      </c>
      <c r="AK706" s="1">
        <v>0.72376855725497824</v>
      </c>
      <c r="AL706" s="1">
        <v>0.7242487876351944</v>
      </c>
      <c r="AM706" s="1">
        <v>0.72472550948964742</v>
      </c>
    </row>
    <row r="707" spans="1:39">
      <c r="A707">
        <f t="shared" si="25"/>
        <v>202211</v>
      </c>
      <c r="B707" t="str">
        <f t="shared" si="26"/>
        <v>M3</v>
      </c>
      <c r="C707" t="str">
        <f t="shared" si="27"/>
        <v>best</v>
      </c>
      <c r="D707" s="1">
        <v>0.36696699174775932</v>
      </c>
      <c r="E707" s="1">
        <v>0.57336570278422205</v>
      </c>
      <c r="F707" s="1">
        <v>0.69812429126971276</v>
      </c>
      <c r="G707" s="1">
        <v>0.77707418927621597</v>
      </c>
      <c r="H707" s="1">
        <v>0.82864813655461245</v>
      </c>
      <c r="I707" s="1">
        <v>0.86390587943890107</v>
      </c>
      <c r="J707" s="1">
        <v>0.88832923908336092</v>
      </c>
      <c r="K707" s="1">
        <v>0.90578300013014079</v>
      </c>
      <c r="L707" s="1">
        <v>0.91834494118011301</v>
      </c>
      <c r="M707" s="1">
        <v>0.92751358551197505</v>
      </c>
      <c r="N707" s="1">
        <v>0.93415446804453928</v>
      </c>
      <c r="O707" s="1">
        <v>0.93900379791241817</v>
      </c>
      <c r="P707" s="1">
        <v>0.94253914700033004</v>
      </c>
      <c r="Q707" s="1">
        <v>0.94512676067886514</v>
      </c>
      <c r="R707" s="1">
        <v>0.94708045395250273</v>
      </c>
      <c r="S707" s="1">
        <v>0.94850876071586954</v>
      </c>
      <c r="T707" s="1">
        <v>0.94958898624220311</v>
      </c>
      <c r="U707" s="1">
        <v>0.95040394697955921</v>
      </c>
      <c r="V707" s="1">
        <v>0.95103564394421503</v>
      </c>
      <c r="W707" s="1">
        <v>0.95152163220070007</v>
      </c>
      <c r="X707" s="1">
        <v>0.95190590654558194</v>
      </c>
      <c r="Y707" s="1">
        <v>0.95221407749609899</v>
      </c>
      <c r="Z707" s="1">
        <v>0.95246864101991968</v>
      </c>
      <c r="AA707" s="1">
        <v>0.95268327491198979</v>
      </c>
      <c r="AB707" s="1">
        <v>0.95286649094142617</v>
      </c>
      <c r="AC707" s="1">
        <v>0.95302584630974374</v>
      </c>
      <c r="AD707" s="1">
        <v>0.95316629991518842</v>
      </c>
      <c r="AE707" s="1">
        <v>0.95329246332277562</v>
      </c>
      <c r="AF707" s="1">
        <v>0.95340633997422541</v>
      </c>
      <c r="AG707" s="1">
        <v>0.95351202439938576</v>
      </c>
      <c r="AH707" s="1">
        <v>0.95360964803191883</v>
      </c>
      <c r="AI707" s="1">
        <v>0.95370181436561174</v>
      </c>
      <c r="AJ707" s="1">
        <v>0.95378951306826798</v>
      </c>
      <c r="AK707" s="1">
        <v>0.95387452341562962</v>
      </c>
      <c r="AL707" s="1">
        <v>0.9539567363156084</v>
      </c>
      <c r="AM707" s="1">
        <v>0.95403784058167718</v>
      </c>
    </row>
    <row r="708" spans="1:39">
      <c r="A708">
        <f t="shared" si="25"/>
        <v>202212</v>
      </c>
      <c r="B708" t="str">
        <f t="shared" si="26"/>
        <v>M0</v>
      </c>
      <c r="C708" t="str">
        <f t="shared" si="27"/>
        <v>best</v>
      </c>
      <c r="D708" s="1">
        <v>0</v>
      </c>
      <c r="E708" s="1">
        <v>0</v>
      </c>
      <c r="F708" s="1">
        <v>0</v>
      </c>
      <c r="G708" s="1">
        <v>3.6764590878704903E-4</v>
      </c>
      <c r="H708" s="1">
        <v>1.190213609614253E-3</v>
      </c>
      <c r="I708" s="1">
        <v>2.4152100609837412E-3</v>
      </c>
      <c r="J708" s="1">
        <v>3.9783086643936866E-3</v>
      </c>
      <c r="K708" s="1">
        <v>5.8168122300389664E-3</v>
      </c>
      <c r="L708" s="1">
        <v>7.8931608381057512E-3</v>
      </c>
      <c r="M708" s="1">
        <v>1.0161689816385129E-2</v>
      </c>
      <c r="N708" s="1">
        <v>1.261235794125044E-2</v>
      </c>
      <c r="O708" s="1">
        <v>1.521683538144785E-2</v>
      </c>
      <c r="P708" s="1">
        <v>1.7931622033182579E-2</v>
      </c>
      <c r="Q708" s="1">
        <v>2.0787001011062942E-2</v>
      </c>
      <c r="R708" s="1">
        <v>2.364223872304758E-2</v>
      </c>
      <c r="S708" s="1">
        <v>2.654092232548395E-2</v>
      </c>
      <c r="T708" s="1">
        <v>2.9448744056928319E-2</v>
      </c>
      <c r="U708" s="1">
        <v>3.2356640146400689E-2</v>
      </c>
      <c r="V708" s="1">
        <v>3.5178513772981847E-2</v>
      </c>
      <c r="W708" s="1">
        <v>3.7915986245908917E-2</v>
      </c>
      <c r="X708" s="1">
        <v>4.0542706575692262E-2</v>
      </c>
      <c r="Y708" s="1">
        <v>4.3064843388724502E-2</v>
      </c>
      <c r="Z708" s="1">
        <v>4.5480212222121078E-2</v>
      </c>
      <c r="AA708" s="1">
        <v>4.7777953064331823E-2</v>
      </c>
      <c r="AB708" s="1">
        <v>4.9972008501993077E-2</v>
      </c>
      <c r="AC708" s="1">
        <v>5.2066370440245813E-2</v>
      </c>
      <c r="AD708" s="1">
        <v>5.4075655089190731E-2</v>
      </c>
      <c r="AE708" s="1">
        <v>5.5987616029831773E-2</v>
      </c>
      <c r="AF708" s="1">
        <v>5.7836552763993368E-2</v>
      </c>
      <c r="AG708" s="1">
        <v>5.9600384457215633E-2</v>
      </c>
      <c r="AH708" s="1">
        <v>6.1308002608305552E-2</v>
      </c>
      <c r="AI708" s="1">
        <v>6.2966065058935955E-2</v>
      </c>
      <c r="AJ708" s="1">
        <v>6.4599502899086919E-2</v>
      </c>
      <c r="AK708" s="1">
        <v>6.6199988249279418E-2</v>
      </c>
      <c r="AL708" s="1">
        <v>6.7795236536608655E-2</v>
      </c>
      <c r="AM708" s="1">
        <v>6.9384840495676281E-2</v>
      </c>
    </row>
    <row r="709" spans="1:39">
      <c r="A709">
        <f t="shared" si="25"/>
        <v>202212</v>
      </c>
      <c r="B709" t="str">
        <f t="shared" si="26"/>
        <v>M1</v>
      </c>
      <c r="C709" t="str">
        <f t="shared" si="27"/>
        <v>best</v>
      </c>
      <c r="D709" s="1">
        <v>0</v>
      </c>
      <c r="E709" s="1">
        <v>0</v>
      </c>
      <c r="F709" s="1">
        <v>3.9170146234969491E-2</v>
      </c>
      <c r="G709" s="1">
        <v>8.9319175846267598E-2</v>
      </c>
      <c r="H709" s="1">
        <v>0.1371096125838539</v>
      </c>
      <c r="I709" s="1">
        <v>0.17743212960645899</v>
      </c>
      <c r="J709" s="1">
        <v>0.21020315051662161</v>
      </c>
      <c r="K709" s="1">
        <v>0.23601677443227501</v>
      </c>
      <c r="L709" s="1">
        <v>0.25621370329990201</v>
      </c>
      <c r="M709" s="1">
        <v>0.27175246137205872</v>
      </c>
      <c r="N709" s="1">
        <v>0.2837932913375113</v>
      </c>
      <c r="O709" s="1">
        <v>0.29316140461745122</v>
      </c>
      <c r="P709" s="1">
        <v>0.30054532075171958</v>
      </c>
      <c r="Q709" s="1">
        <v>0.30661853842171888</v>
      </c>
      <c r="R709" s="1">
        <v>0.31152082278164889</v>
      </c>
      <c r="S709" s="1">
        <v>0.31566746798213691</v>
      </c>
      <c r="T709" s="1">
        <v>0.31922077525575471</v>
      </c>
      <c r="U709" s="1">
        <v>0.32235917677919801</v>
      </c>
      <c r="V709" s="1">
        <v>0.32511648350765687</v>
      </c>
      <c r="W709" s="1">
        <v>0.32759319160368872</v>
      </c>
      <c r="X709" s="1">
        <v>0.32983193015599971</v>
      </c>
      <c r="Y709" s="1">
        <v>0.33188742843594149</v>
      </c>
      <c r="Z709" s="1">
        <v>0.33378951598552609</v>
      </c>
      <c r="AA709" s="1">
        <v>0.33555120965915158</v>
      </c>
      <c r="AB709" s="1">
        <v>0.33719787572891241</v>
      </c>
      <c r="AC709" s="1">
        <v>0.33874314537226319</v>
      </c>
      <c r="AD709" s="1">
        <v>0.34020607681152992</v>
      </c>
      <c r="AE709" s="1">
        <v>0.34158407161494447</v>
      </c>
      <c r="AF709" s="1">
        <v>0.34290652623473139</v>
      </c>
      <c r="AG709" s="1">
        <v>0.34416082365589662</v>
      </c>
      <c r="AH709" s="1">
        <v>0.34536979868891932</v>
      </c>
      <c r="AI709" s="1">
        <v>0.34653960178574378</v>
      </c>
      <c r="AJ709" s="1">
        <v>0.34768887239253132</v>
      </c>
      <c r="AK709" s="1">
        <v>0.3488124903928827</v>
      </c>
      <c r="AL709" s="1">
        <v>0.34993051775523321</v>
      </c>
      <c r="AM709" s="1">
        <v>0.3510431274500434</v>
      </c>
    </row>
    <row r="710" spans="1:39">
      <c r="A710">
        <f t="shared" si="25"/>
        <v>202212</v>
      </c>
      <c r="B710" t="str">
        <f t="shared" si="26"/>
        <v>M2</v>
      </c>
      <c r="C710" t="str">
        <f t="shared" si="27"/>
        <v>best</v>
      </c>
      <c r="D710" s="1">
        <v>0</v>
      </c>
      <c r="E710" s="1">
        <v>0.13456980061022861</v>
      </c>
      <c r="F710" s="1">
        <v>0.26424651498809831</v>
      </c>
      <c r="G710" s="1">
        <v>0.37039702450219908</v>
      </c>
      <c r="H710" s="1">
        <v>0.45416370845973908</v>
      </c>
      <c r="I710" s="1">
        <v>0.51801424589812861</v>
      </c>
      <c r="J710" s="1">
        <v>0.56671837477347575</v>
      </c>
      <c r="K710" s="1">
        <v>0.60338986564554797</v>
      </c>
      <c r="L710" s="1">
        <v>0.63103628186063776</v>
      </c>
      <c r="M710" s="1">
        <v>0.65155735160098649</v>
      </c>
      <c r="N710" s="1">
        <v>0.66684784867542657</v>
      </c>
      <c r="O710" s="1">
        <v>0.67820525258913955</v>
      </c>
      <c r="P710" s="1">
        <v>0.68667877659424303</v>
      </c>
      <c r="Q710" s="1">
        <v>0.69321394431009997</v>
      </c>
      <c r="R710" s="1">
        <v>0.69811224625073443</v>
      </c>
      <c r="S710" s="1">
        <v>0.70192782720941604</v>
      </c>
      <c r="T710" s="1">
        <v>0.70491197315799936</v>
      </c>
      <c r="U710" s="1">
        <v>0.70731969551876173</v>
      </c>
      <c r="V710" s="1">
        <v>0.70925611717630233</v>
      </c>
      <c r="W710" s="1">
        <v>0.71085979444263625</v>
      </c>
      <c r="X710" s="1">
        <v>0.71220756933259377</v>
      </c>
      <c r="Y710" s="1">
        <v>0.71337123525992863</v>
      </c>
      <c r="Z710" s="1">
        <v>0.71439361789441391</v>
      </c>
      <c r="AA710" s="1">
        <v>0.71530002191565212</v>
      </c>
      <c r="AB710" s="1">
        <v>0.71611628982248365</v>
      </c>
      <c r="AC710" s="1">
        <v>0.71685864572007429</v>
      </c>
      <c r="AD710" s="1">
        <v>0.7175437358200466</v>
      </c>
      <c r="AE710" s="1">
        <v>0.71817613888395582</v>
      </c>
      <c r="AF710" s="1">
        <v>0.71877367872448539</v>
      </c>
      <c r="AG710" s="1">
        <v>0.71933362012869129</v>
      </c>
      <c r="AH710" s="1">
        <v>0.71986830696388127</v>
      </c>
      <c r="AI710" s="1">
        <v>0.72038181455147876</v>
      </c>
      <c r="AJ710" s="1">
        <v>0.72088331882770929</v>
      </c>
      <c r="AK710" s="1">
        <v>0.72137128720689347</v>
      </c>
      <c r="AL710" s="1">
        <v>0.72185500715641393</v>
      </c>
      <c r="AM710" s="1">
        <v>0.72233499027926995</v>
      </c>
    </row>
    <row r="711" spans="1:39">
      <c r="A711">
        <f t="shared" si="25"/>
        <v>202212</v>
      </c>
      <c r="B711" t="str">
        <f t="shared" si="26"/>
        <v>M3</v>
      </c>
      <c r="C711" t="str">
        <f t="shared" si="27"/>
        <v>best</v>
      </c>
      <c r="D711" s="1">
        <v>0.36702446103564412</v>
      </c>
      <c r="E711" s="1">
        <v>0.57196143946511113</v>
      </c>
      <c r="F711" s="1">
        <v>0.69605496813197243</v>
      </c>
      <c r="G711" s="1">
        <v>0.77442448813965048</v>
      </c>
      <c r="H711" s="1">
        <v>0.82659320400006386</v>
      </c>
      <c r="I711" s="1">
        <v>0.86199892241225273</v>
      </c>
      <c r="J711" s="1">
        <v>0.88691466721038492</v>
      </c>
      <c r="K711" s="1">
        <v>0.90464387333003171</v>
      </c>
      <c r="L711" s="1">
        <v>0.91747327425458047</v>
      </c>
      <c r="M711" s="1">
        <v>0.92670323542794464</v>
      </c>
      <c r="N711" s="1">
        <v>0.9334047739123702</v>
      </c>
      <c r="O711" s="1">
        <v>0.93826405722465067</v>
      </c>
      <c r="P711" s="1">
        <v>0.94180049042959568</v>
      </c>
      <c r="Q711" s="1">
        <v>0.94445327688262393</v>
      </c>
      <c r="R711" s="1">
        <v>0.94637752396770047</v>
      </c>
      <c r="S711" s="1">
        <v>0.94781887720471836</v>
      </c>
      <c r="T711" s="1">
        <v>0.94889302206583237</v>
      </c>
      <c r="U711" s="1">
        <v>0.94971372578847368</v>
      </c>
      <c r="V711" s="1">
        <v>0.95033455823966406</v>
      </c>
      <c r="W711" s="1">
        <v>0.95081633874947979</v>
      </c>
      <c r="X711" s="1">
        <v>0.95119495132620102</v>
      </c>
      <c r="Y711" s="1">
        <v>0.95150137609218999</v>
      </c>
      <c r="Z711" s="1">
        <v>0.95175455305068923</v>
      </c>
      <c r="AA711" s="1">
        <v>0.9519664378331788</v>
      </c>
      <c r="AB711" s="1">
        <v>0.95214722103768223</v>
      </c>
      <c r="AC711" s="1">
        <v>0.95230368170600688</v>
      </c>
      <c r="AD711" s="1">
        <v>0.95244192819173179</v>
      </c>
      <c r="AE711" s="1">
        <v>0.95256494762376953</v>
      </c>
      <c r="AF711" s="1">
        <v>0.9526777809488739</v>
      </c>
      <c r="AG711" s="1">
        <v>0.95278100564393364</v>
      </c>
      <c r="AH711" s="1">
        <v>0.95287769996156901</v>
      </c>
      <c r="AI711" s="1">
        <v>0.95296911157872088</v>
      </c>
      <c r="AJ711" s="1">
        <v>0.9530572512393688</v>
      </c>
      <c r="AK711" s="1">
        <v>0.95314211756576883</v>
      </c>
      <c r="AL711" s="1">
        <v>0.95322554642207169</v>
      </c>
      <c r="AM711" s="1">
        <v>0.95330779428073287</v>
      </c>
    </row>
    <row r="712" spans="1:39" s="68" customFormat="1">
      <c r="A712" s="68">
        <f>A36</f>
        <v>202101</v>
      </c>
      <c r="B712" s="68" t="str">
        <f t="shared" si="26"/>
        <v>M0</v>
      </c>
      <c r="C712" s="68" t="s">
        <v>182</v>
      </c>
      <c r="D712" s="69">
        <v>0</v>
      </c>
      <c r="E712" s="69">
        <v>0</v>
      </c>
      <c r="F712" s="69">
        <v>0</v>
      </c>
      <c r="G712" s="69">
        <v>1.2891780147688599E-3</v>
      </c>
      <c r="H712" s="69">
        <v>4.2621512035602837E-3</v>
      </c>
      <c r="I712" s="69">
        <v>8.8231337147043776E-3</v>
      </c>
      <c r="J712" s="69">
        <v>1.4777158353493631E-2</v>
      </c>
      <c r="K712" s="69">
        <v>2.1894665421864159E-2</v>
      </c>
      <c r="L712" s="69">
        <v>3.0039706423898228E-2</v>
      </c>
      <c r="M712" s="69">
        <v>3.9101818102724603E-2</v>
      </c>
      <c r="N712" s="69">
        <v>4.8998386389395507E-2</v>
      </c>
      <c r="O712" s="69">
        <v>5.9566234054316922E-2</v>
      </c>
      <c r="P712" s="69">
        <v>7.064571046477218E-2</v>
      </c>
      <c r="Q712" s="69">
        <v>8.2101894898300762E-2</v>
      </c>
      <c r="R712" s="69">
        <v>9.3828090020256605E-2</v>
      </c>
      <c r="S712" s="69">
        <v>0.1058865092966212</v>
      </c>
      <c r="T712" s="69">
        <v>0.1181021547023088</v>
      </c>
      <c r="U712" s="69">
        <v>0.1304275607731154</v>
      </c>
      <c r="V712" s="69">
        <v>0.14277196378672269</v>
      </c>
      <c r="W712" s="69">
        <v>0.1551083913326459</v>
      </c>
      <c r="X712" s="69">
        <v>0.16732278800388239</v>
      </c>
      <c r="Y712" s="69">
        <v>0.17934886725722679</v>
      </c>
      <c r="Z712" s="69">
        <v>0.19116135483404151</v>
      </c>
      <c r="AA712" s="69">
        <v>0.2028344019580374</v>
      </c>
      <c r="AB712" s="69">
        <v>0.21448177235900179</v>
      </c>
      <c r="AC712" s="69">
        <v>0.22616215993455741</v>
      </c>
      <c r="AD712" s="69">
        <v>0.2378940526161463</v>
      </c>
      <c r="AE712" s="69">
        <v>0.2496248525726617</v>
      </c>
      <c r="AF712" s="69">
        <v>0.2613091245689102</v>
      </c>
      <c r="AG712" s="69">
        <v>0.27290623419024901</v>
      </c>
      <c r="AH712" s="69">
        <v>0.28448508869431882</v>
      </c>
      <c r="AI712" s="69">
        <v>0.29610689533632628</v>
      </c>
      <c r="AJ712" s="69">
        <v>0.30790684332422591</v>
      </c>
      <c r="AK712" s="69">
        <v>0.31998695031283281</v>
      </c>
      <c r="AL712" s="69">
        <v>0.33244227389924358</v>
      </c>
      <c r="AM712" s="69">
        <v>0.34523370468106901</v>
      </c>
    </row>
    <row r="713" spans="1:39">
      <c r="A713">
        <f t="shared" ref="A713:A776" si="28">IF(B713="M0",IF(RIGHT(A709,2)="12",(VALUE(LEFT(A709,4))+1)*100+1,A709+1),A712)</f>
        <v>202101</v>
      </c>
      <c r="B713" t="str">
        <f t="shared" si="26"/>
        <v>M1</v>
      </c>
      <c r="C713" t="str">
        <f t="shared" si="27"/>
        <v>worst</v>
      </c>
      <c r="D713" s="1">
        <v>0</v>
      </c>
      <c r="E713" s="1">
        <v>0</v>
      </c>
      <c r="F713" s="1">
        <v>5.7108540172801599E-2</v>
      </c>
      <c r="G713" s="1">
        <v>0.13386173549133479</v>
      </c>
      <c r="H713" s="1">
        <v>0.20771057849703489</v>
      </c>
      <c r="I713" s="1">
        <v>0.27061526372773248</v>
      </c>
      <c r="J713" s="1">
        <v>0.32120822091450751</v>
      </c>
      <c r="K713" s="1">
        <v>0.3608655695887239</v>
      </c>
      <c r="L713" s="1">
        <v>0.39175957179588261</v>
      </c>
      <c r="M713" s="1">
        <v>0.4159332710939716</v>
      </c>
      <c r="N713" s="1">
        <v>0.4351582965503456</v>
      </c>
      <c r="O713" s="1">
        <v>0.4507808774604023</v>
      </c>
      <c r="P713" s="1">
        <v>0.4638195747763687</v>
      </c>
      <c r="Q713" s="1">
        <v>0.4750511237333811</v>
      </c>
      <c r="R713" s="1">
        <v>0.48498291183190712</v>
      </c>
      <c r="S713" s="1">
        <v>0.49408333077584188</v>
      </c>
      <c r="T713" s="1">
        <v>0.5025560368829074</v>
      </c>
      <c r="U713" s="1">
        <v>0.5105925314955353</v>
      </c>
      <c r="V713" s="1">
        <v>0.51829073961255034</v>
      </c>
      <c r="W713" s="1">
        <v>0.52574186004200008</v>
      </c>
      <c r="X713" s="1">
        <v>0.53295615289600162</v>
      </c>
      <c r="Y713" s="1">
        <v>0.5399491814697247</v>
      </c>
      <c r="Z713" s="1">
        <v>0.54674292566699323</v>
      </c>
      <c r="AA713" s="1">
        <v>0.55340336482423413</v>
      </c>
      <c r="AB713" s="1">
        <v>0.56001111002937387</v>
      </c>
      <c r="AC713" s="1">
        <v>0.56661066393307302</v>
      </c>
      <c r="AD713" s="1">
        <v>0.57322053526674377</v>
      </c>
      <c r="AE713" s="1">
        <v>0.57981694770872638</v>
      </c>
      <c r="AF713" s="1">
        <v>0.58637848540819248</v>
      </c>
      <c r="AG713" s="1">
        <v>0.59288512029013718</v>
      </c>
      <c r="AH713" s="1">
        <v>0.599377336643522</v>
      </c>
      <c r="AI713" s="1">
        <v>0.60589069617406244</v>
      </c>
      <c r="AJ713" s="1">
        <v>0.61250178305642178</v>
      </c>
      <c r="AK713" s="1">
        <v>0.6192683231128141</v>
      </c>
      <c r="AL713" s="1">
        <v>0.62624396514514391</v>
      </c>
      <c r="AM713" s="1">
        <v>0.63340711023457108</v>
      </c>
    </row>
    <row r="714" spans="1:39">
      <c r="A714">
        <f t="shared" si="28"/>
        <v>202101</v>
      </c>
      <c r="B714" t="str">
        <f t="shared" si="26"/>
        <v>M2</v>
      </c>
      <c r="C714" t="str">
        <f t="shared" si="27"/>
        <v>worst</v>
      </c>
      <c r="D714" s="1">
        <v>0</v>
      </c>
      <c r="E714" s="1">
        <v>0.15833367932596651</v>
      </c>
      <c r="F714" s="1">
        <v>0.31987778762650471</v>
      </c>
      <c r="G714" s="1">
        <v>0.45486771892300648</v>
      </c>
      <c r="H714" s="1">
        <v>0.56001959223378783</v>
      </c>
      <c r="I714" s="1">
        <v>0.63928345613650672</v>
      </c>
      <c r="J714" s="1">
        <v>0.69790863939239567</v>
      </c>
      <c r="K714" s="1">
        <v>0.74082575189937561</v>
      </c>
      <c r="L714" s="1">
        <v>0.77213852147250761</v>
      </c>
      <c r="M714" s="1">
        <v>0.79494884186446335</v>
      </c>
      <c r="N714" s="1">
        <v>0.81163856559478187</v>
      </c>
      <c r="O714" s="1">
        <v>0.82394762998226023</v>
      </c>
      <c r="P714" s="1">
        <v>0.83315243114612014</v>
      </c>
      <c r="Q714" s="1">
        <v>0.84020231915816812</v>
      </c>
      <c r="R714" s="1">
        <v>0.8457153842055376</v>
      </c>
      <c r="S714" s="1">
        <v>0.85018052627675467</v>
      </c>
      <c r="T714" s="1">
        <v>0.85389938039660218</v>
      </c>
      <c r="U714" s="1">
        <v>0.85710108190738488</v>
      </c>
      <c r="V714" s="1">
        <v>0.8599317144644415</v>
      </c>
      <c r="W714" s="1">
        <v>0.86250135971198205</v>
      </c>
      <c r="X714" s="1">
        <v>0.86487119540452551</v>
      </c>
      <c r="Y714" s="1">
        <v>0.86708696436338206</v>
      </c>
      <c r="Z714" s="1">
        <v>0.86918323918545104</v>
      </c>
      <c r="AA714" s="1">
        <v>0.8711981135389969</v>
      </c>
      <c r="AB714" s="1">
        <v>0.87316798860061318</v>
      </c>
      <c r="AC714" s="1">
        <v>0.87511474764801644</v>
      </c>
      <c r="AD714" s="1">
        <v>0.87705007168226934</v>
      </c>
      <c r="AE714" s="1">
        <v>0.87897152947891666</v>
      </c>
      <c r="AF714" s="1">
        <v>0.88087608435257225</v>
      </c>
      <c r="AG714" s="1">
        <v>0.88276008717740584</v>
      </c>
      <c r="AH714" s="1">
        <v>0.88463667521982614</v>
      </c>
      <c r="AI714" s="1">
        <v>0.88651709276055601</v>
      </c>
      <c r="AJ714" s="1">
        <v>0.88842408535409823</v>
      </c>
      <c r="AK714" s="1">
        <v>0.89037474625180646</v>
      </c>
      <c r="AL714" s="1">
        <v>0.8923848547238713</v>
      </c>
      <c r="AM714" s="1">
        <v>0.89444842335043873</v>
      </c>
    </row>
    <row r="715" spans="1:39">
      <c r="A715">
        <f t="shared" si="28"/>
        <v>202101</v>
      </c>
      <c r="B715" t="str">
        <f t="shared" si="26"/>
        <v>M3</v>
      </c>
      <c r="C715" t="str">
        <f t="shared" si="27"/>
        <v>worst</v>
      </c>
      <c r="D715" s="1">
        <v>0.39777870767530887</v>
      </c>
      <c r="E715" s="1">
        <v>0.62290971234765857</v>
      </c>
      <c r="F715" s="1">
        <v>0.75592482852313214</v>
      </c>
      <c r="G715" s="1">
        <v>0.83717520836771087</v>
      </c>
      <c r="H715" s="1">
        <v>0.88818036235821851</v>
      </c>
      <c r="I715" s="1">
        <v>0.92095590154859952</v>
      </c>
      <c r="J715" s="1">
        <v>0.94246181061192447</v>
      </c>
      <c r="K715" s="1">
        <v>0.95680899809972197</v>
      </c>
      <c r="L715" s="1">
        <v>0.96652599649654369</v>
      </c>
      <c r="M715" s="1">
        <v>0.9731679002539011</v>
      </c>
      <c r="N715" s="1">
        <v>0.97775110274253973</v>
      </c>
      <c r="O715" s="1">
        <v>0.98093844731531155</v>
      </c>
      <c r="P715" s="1">
        <v>0.98317580095049839</v>
      </c>
      <c r="Q715" s="1">
        <v>0.98477262478670502</v>
      </c>
      <c r="R715" s="1">
        <v>0.98592271435685297</v>
      </c>
      <c r="S715" s="1">
        <v>0.98676868048223154</v>
      </c>
      <c r="T715" s="1">
        <v>0.98740326628871777</v>
      </c>
      <c r="U715" s="1">
        <v>0.9878927175402602</v>
      </c>
      <c r="V715" s="1">
        <v>0.98828059296423676</v>
      </c>
      <c r="W715" s="1">
        <v>0.9885980516315509</v>
      </c>
      <c r="X715" s="1">
        <v>0.98886533044540936</v>
      </c>
      <c r="Y715" s="1">
        <v>0.98909687619874787</v>
      </c>
      <c r="Z715" s="1">
        <v>0.98930279941489119</v>
      </c>
      <c r="AA715" s="1">
        <v>0.9894911104006876</v>
      </c>
      <c r="AB715" s="1">
        <v>0.98966815035186251</v>
      </c>
      <c r="AC715" s="1">
        <v>0.98983801838439633</v>
      </c>
      <c r="AD715" s="1">
        <v>0.99000328638444091</v>
      </c>
      <c r="AE715" s="1">
        <v>0.99016488398786107</v>
      </c>
      <c r="AF715" s="1">
        <v>0.99032336275211952</v>
      </c>
      <c r="AG715" s="1">
        <v>0.99047896604632391</v>
      </c>
      <c r="AH715" s="1">
        <v>0.99063313724416091</v>
      </c>
      <c r="AI715" s="1">
        <v>0.99078704483907287</v>
      </c>
      <c r="AJ715" s="1">
        <v>0.99094271180972693</v>
      </c>
      <c r="AK715" s="1">
        <v>0.99110164572288328</v>
      </c>
      <c r="AL715" s="1">
        <v>0.99126521183804228</v>
      </c>
      <c r="AM715" s="1">
        <v>0.99143298305741923</v>
      </c>
    </row>
    <row r="716" spans="1:39">
      <c r="A716">
        <f t="shared" si="28"/>
        <v>202102</v>
      </c>
      <c r="B716" t="str">
        <f t="shared" si="26"/>
        <v>M0</v>
      </c>
      <c r="C716" t="str">
        <f t="shared" si="27"/>
        <v>worst</v>
      </c>
      <c r="D716" s="1">
        <v>0</v>
      </c>
      <c r="E716" s="1">
        <v>0</v>
      </c>
      <c r="F716" s="1">
        <v>0</v>
      </c>
      <c r="G716" s="1">
        <v>1.2716775345076219E-3</v>
      </c>
      <c r="H716" s="1">
        <v>4.226292963329794E-3</v>
      </c>
      <c r="I716" s="1">
        <v>8.8573026234767382E-3</v>
      </c>
      <c r="J716" s="1">
        <v>1.496144292812384E-2</v>
      </c>
      <c r="K716" s="1">
        <v>2.2367928022218011E-2</v>
      </c>
      <c r="L716" s="1">
        <v>3.0916516786726939E-2</v>
      </c>
      <c r="M716" s="1">
        <v>4.0474724573622743E-2</v>
      </c>
      <c r="N716" s="1">
        <v>5.0835951417552303E-2</v>
      </c>
      <c r="O716" s="1">
        <v>6.1805352504236868E-2</v>
      </c>
      <c r="P716" s="1">
        <v>7.3220095371447705E-2</v>
      </c>
      <c r="Q716" s="1">
        <v>8.4954483193686564E-2</v>
      </c>
      <c r="R716" s="1">
        <v>9.7057492838108661E-2</v>
      </c>
      <c r="S716" s="1">
        <v>0.1093426415472251</v>
      </c>
      <c r="T716" s="1">
        <v>0.12175491710632889</v>
      </c>
      <c r="U716" s="1">
        <v>0.13419780195031711</v>
      </c>
      <c r="V716" s="1">
        <v>0.14664058316371881</v>
      </c>
      <c r="W716" s="1">
        <v>0.1589656329281546</v>
      </c>
      <c r="X716" s="1">
        <v>0.17110427175507451</v>
      </c>
      <c r="Y716" s="1">
        <v>0.18302978603888581</v>
      </c>
      <c r="Z716" s="1">
        <v>0.19481627081890501</v>
      </c>
      <c r="AA716" s="1">
        <v>0.206578079866579</v>
      </c>
      <c r="AB716" s="1">
        <v>0.2183741156589746</v>
      </c>
      <c r="AC716" s="1">
        <v>0.23022278418901801</v>
      </c>
      <c r="AD716" s="1">
        <v>0.24207077150521461</v>
      </c>
      <c r="AE716" s="1">
        <v>0.25387205258474538</v>
      </c>
      <c r="AF716" s="1">
        <v>0.26558549430507727</v>
      </c>
      <c r="AG716" s="1">
        <v>0.2772806351707417</v>
      </c>
      <c r="AH716" s="1">
        <v>0.28901925625479408</v>
      </c>
      <c r="AI716" s="1">
        <v>0.30093787867639071</v>
      </c>
      <c r="AJ716" s="1">
        <v>0.31313952738495487</v>
      </c>
      <c r="AK716" s="1">
        <v>0.32572020311360361</v>
      </c>
      <c r="AL716" s="1">
        <v>0.33864039284260361</v>
      </c>
      <c r="AM716" s="1">
        <v>0.3518267149768205</v>
      </c>
    </row>
    <row r="717" spans="1:39">
      <c r="A717">
        <f t="shared" si="28"/>
        <v>202102</v>
      </c>
      <c r="B717" t="str">
        <f t="shared" si="26"/>
        <v>M1</v>
      </c>
      <c r="C717" t="str">
        <f t="shared" si="27"/>
        <v>worst</v>
      </c>
      <c r="D717" s="1">
        <v>0</v>
      </c>
      <c r="E717" s="1">
        <v>0</v>
      </c>
      <c r="F717" s="1">
        <v>5.7075380984180732E-2</v>
      </c>
      <c r="G717" s="1">
        <v>0.1336679967619524</v>
      </c>
      <c r="H717" s="1">
        <v>0.2077408070200657</v>
      </c>
      <c r="I717" s="1">
        <v>0.27094525113901091</v>
      </c>
      <c r="J717" s="1">
        <v>0.3219138659022851</v>
      </c>
      <c r="K717" s="1">
        <v>0.36201820912060811</v>
      </c>
      <c r="L717" s="1">
        <v>0.39330183962722259</v>
      </c>
      <c r="M717" s="1">
        <v>0.41784017755396141</v>
      </c>
      <c r="N717" s="1">
        <v>0.43734906433489978</v>
      </c>
      <c r="O717" s="1">
        <v>0.45319179631087608</v>
      </c>
      <c r="P717" s="1">
        <v>0.46644126887334209</v>
      </c>
      <c r="Q717" s="1">
        <v>0.47781294380055411</v>
      </c>
      <c r="R717" s="1">
        <v>0.48794181782060869</v>
      </c>
      <c r="S717" s="1">
        <v>0.49714986819464813</v>
      </c>
      <c r="T717" s="1">
        <v>0.50571619766744269</v>
      </c>
      <c r="U717" s="1">
        <v>0.51379902678241673</v>
      </c>
      <c r="V717" s="1">
        <v>0.52153324484871111</v>
      </c>
      <c r="W717" s="1">
        <v>0.52895938431597955</v>
      </c>
      <c r="X717" s="1">
        <v>0.53611470782752979</v>
      </c>
      <c r="Y717" s="1">
        <v>0.54303622554196496</v>
      </c>
      <c r="Z717" s="1">
        <v>0.54980051993298285</v>
      </c>
      <c r="AA717" s="1">
        <v>0.5564958220394649</v>
      </c>
      <c r="AB717" s="1">
        <v>0.56317179996501565</v>
      </c>
      <c r="AC717" s="1">
        <v>0.56985048734121901</v>
      </c>
      <c r="AD717" s="1">
        <v>0.57651027479385075</v>
      </c>
      <c r="AE717" s="1">
        <v>0.58313124878588818</v>
      </c>
      <c r="AF717" s="1">
        <v>0.58969435533554926</v>
      </c>
      <c r="AG717" s="1">
        <v>0.59624118594829356</v>
      </c>
      <c r="AH717" s="1">
        <v>0.60280811723637473</v>
      </c>
      <c r="AI717" s="1">
        <v>0.60947270302475243</v>
      </c>
      <c r="AJ717" s="1">
        <v>0.61629337261905237</v>
      </c>
      <c r="AK717" s="1">
        <v>0.62332437158200404</v>
      </c>
      <c r="AL717" s="1">
        <v>0.63054405612015907</v>
      </c>
      <c r="AM717" s="1">
        <v>0.63791173366167719</v>
      </c>
    </row>
    <row r="718" spans="1:39">
      <c r="A718">
        <f t="shared" si="28"/>
        <v>202102</v>
      </c>
      <c r="B718" t="str">
        <f t="shared" si="26"/>
        <v>M2</v>
      </c>
      <c r="C718" t="str">
        <f t="shared" si="27"/>
        <v>worst</v>
      </c>
      <c r="D718" s="1">
        <v>0</v>
      </c>
      <c r="E718" s="1">
        <v>0.1581630943770482</v>
      </c>
      <c r="F718" s="1">
        <v>0.31978521766641321</v>
      </c>
      <c r="G718" s="1">
        <v>0.4548269034658578</v>
      </c>
      <c r="H718" s="1">
        <v>0.56033206022063631</v>
      </c>
      <c r="I718" s="1">
        <v>0.63997109020828657</v>
      </c>
      <c r="J718" s="1">
        <v>0.69895405809402922</v>
      </c>
      <c r="K718" s="1">
        <v>0.74222254800835663</v>
      </c>
      <c r="L718" s="1">
        <v>0.77375117656083514</v>
      </c>
      <c r="M718" s="1">
        <v>0.79671009356376854</v>
      </c>
      <c r="N718" s="1">
        <v>0.81347725822580386</v>
      </c>
      <c r="O718" s="1">
        <v>0.82582753088883365</v>
      </c>
      <c r="P718" s="1">
        <v>0.83509718067078875</v>
      </c>
      <c r="Q718" s="1">
        <v>0.8421630055669993</v>
      </c>
      <c r="R718" s="1">
        <v>0.84771246034246495</v>
      </c>
      <c r="S718" s="1">
        <v>0.85218569263238675</v>
      </c>
      <c r="T718" s="1">
        <v>0.85591217283880106</v>
      </c>
      <c r="U718" s="1">
        <v>0.85910650863396609</v>
      </c>
      <c r="V718" s="1">
        <v>0.86192780226151255</v>
      </c>
      <c r="W718" s="1">
        <v>0.86447143518331393</v>
      </c>
      <c r="X718" s="1">
        <v>0.86680747266216085</v>
      </c>
      <c r="Y718" s="1">
        <v>0.86898717688319849</v>
      </c>
      <c r="Z718" s="1">
        <v>0.87105994594755609</v>
      </c>
      <c r="AA718" s="1">
        <v>0.87307000060739914</v>
      </c>
      <c r="AB718" s="1">
        <v>0.87504460564710729</v>
      </c>
      <c r="AC718" s="1">
        <v>0.87699921345732534</v>
      </c>
      <c r="AD718" s="1">
        <v>0.87893401461576592</v>
      </c>
      <c r="AE718" s="1">
        <v>0.88084783173919878</v>
      </c>
      <c r="AF718" s="1">
        <v>0.88273827400236815</v>
      </c>
      <c r="AG718" s="1">
        <v>0.88461936007859787</v>
      </c>
      <c r="AH718" s="1">
        <v>0.88650293282578763</v>
      </c>
      <c r="AI718" s="1">
        <v>0.88841215291675812</v>
      </c>
      <c r="AJ718" s="1">
        <v>0.890364395980763</v>
      </c>
      <c r="AK718" s="1">
        <v>0.89237564025011573</v>
      </c>
      <c r="AL718" s="1">
        <v>0.89444003551523754</v>
      </c>
      <c r="AM718" s="1">
        <v>0.89654618890874715</v>
      </c>
    </row>
    <row r="719" spans="1:39">
      <c r="A719">
        <f t="shared" si="28"/>
        <v>202102</v>
      </c>
      <c r="B719" t="str">
        <f t="shared" si="26"/>
        <v>M3</v>
      </c>
      <c r="C719" t="str">
        <f t="shared" si="27"/>
        <v>worst</v>
      </c>
      <c r="D719" s="1">
        <v>0.39762938379639579</v>
      </c>
      <c r="E719" s="1">
        <v>0.62249517299599755</v>
      </c>
      <c r="F719" s="1">
        <v>0.7557132227050154</v>
      </c>
      <c r="G719" s="1">
        <v>0.83720362990596353</v>
      </c>
      <c r="H719" s="1">
        <v>0.88837668614814158</v>
      </c>
      <c r="I719" s="1">
        <v>0.92129158340577888</v>
      </c>
      <c r="J719" s="1">
        <v>0.94287743591699025</v>
      </c>
      <c r="K719" s="1">
        <v>0.95728563333061745</v>
      </c>
      <c r="L719" s="1">
        <v>0.96700981477627224</v>
      </c>
      <c r="M719" s="1">
        <v>0.97364336368989468</v>
      </c>
      <c r="N719" s="1">
        <v>0.97820564269555099</v>
      </c>
      <c r="O719" s="1">
        <v>0.98137117586505729</v>
      </c>
      <c r="P719" s="1">
        <v>0.98360148234945433</v>
      </c>
      <c r="Q719" s="1">
        <v>0.9851830370892537</v>
      </c>
      <c r="R719" s="1">
        <v>0.98632396384350096</v>
      </c>
      <c r="S719" s="1">
        <v>0.98716005079781022</v>
      </c>
      <c r="T719" s="1">
        <v>0.98778733089127269</v>
      </c>
      <c r="U719" s="1">
        <v>0.98826907807615372</v>
      </c>
      <c r="V719" s="1">
        <v>0.98865019885763783</v>
      </c>
      <c r="W719" s="1">
        <v>0.98896036477196358</v>
      </c>
      <c r="X719" s="1">
        <v>0.98922063219385259</v>
      </c>
      <c r="Y719" s="1">
        <v>0.98944559556075973</v>
      </c>
      <c r="Z719" s="1">
        <v>0.9896462585311151</v>
      </c>
      <c r="AA719" s="1">
        <v>0.98983100630190812</v>
      </c>
      <c r="AB719" s="1">
        <v>0.99000534334803192</v>
      </c>
      <c r="AC719" s="1">
        <v>0.99017282860466804</v>
      </c>
      <c r="AD719" s="1">
        <v>0.99033509187656743</v>
      </c>
      <c r="AE719" s="1">
        <v>0.99049318227382888</v>
      </c>
      <c r="AF719" s="1">
        <v>0.99064768181730567</v>
      </c>
      <c r="AG719" s="1">
        <v>0.99080024750635187</v>
      </c>
      <c r="AH719" s="1">
        <v>0.99095218933660478</v>
      </c>
      <c r="AI719" s="1">
        <v>0.99110560611349385</v>
      </c>
      <c r="AJ719" s="1">
        <v>0.99126205454049299</v>
      </c>
      <c r="AK719" s="1">
        <v>0.99142292892219952</v>
      </c>
      <c r="AL719" s="1">
        <v>0.9915878472861388</v>
      </c>
      <c r="AM719" s="1">
        <v>0.99175596069343785</v>
      </c>
    </row>
    <row r="720" spans="1:39">
      <c r="A720">
        <f t="shared" si="28"/>
        <v>202103</v>
      </c>
      <c r="B720" t="str">
        <f t="shared" si="26"/>
        <v>M0</v>
      </c>
      <c r="C720" t="str">
        <f t="shared" si="27"/>
        <v>worst</v>
      </c>
      <c r="D720" s="1">
        <v>0</v>
      </c>
      <c r="E720" s="1">
        <v>0</v>
      </c>
      <c r="F720" s="1">
        <v>0</v>
      </c>
      <c r="G720" s="1">
        <v>1.262394433646317E-3</v>
      </c>
      <c r="H720" s="1">
        <v>4.2955822413220136E-3</v>
      </c>
      <c r="I720" s="1">
        <v>9.0812733798904428E-3</v>
      </c>
      <c r="J720" s="1">
        <v>1.5477313079557201E-2</v>
      </c>
      <c r="K720" s="1">
        <v>2.3292323365622088E-2</v>
      </c>
      <c r="L720" s="1">
        <v>3.2343355951144827E-2</v>
      </c>
      <c r="M720" s="1">
        <v>4.2372741485575287E-2</v>
      </c>
      <c r="N720" s="1">
        <v>5.3141224683274077E-2</v>
      </c>
      <c r="O720" s="1">
        <v>6.4449253493857411E-2</v>
      </c>
      <c r="P720" s="1">
        <v>7.6145656600376782E-2</v>
      </c>
      <c r="Q720" s="1">
        <v>8.8260848839394945E-2</v>
      </c>
      <c r="R720" s="1">
        <v>0.100592960743148</v>
      </c>
      <c r="S720" s="1">
        <v>0.11307652136025501</v>
      </c>
      <c r="T720" s="1">
        <v>0.12560722591846241</v>
      </c>
      <c r="U720" s="1">
        <v>0.13814914565279479</v>
      </c>
      <c r="V720" s="1">
        <v>0.1505800345120748</v>
      </c>
      <c r="W720" s="1">
        <v>0.1628280708663539</v>
      </c>
      <c r="X720" s="1">
        <v>0.174864585642174</v>
      </c>
      <c r="Y720" s="1">
        <v>0.18676327117379041</v>
      </c>
      <c r="Z720" s="1">
        <v>0.19863883389447251</v>
      </c>
      <c r="AA720" s="1">
        <v>0.21055022013693911</v>
      </c>
      <c r="AB720" s="1">
        <v>0.22251563719040759</v>
      </c>
      <c r="AC720" s="1">
        <v>0.2344809704806109</v>
      </c>
      <c r="AD720" s="1">
        <v>0.24639954480968809</v>
      </c>
      <c r="AE720" s="1">
        <v>0.25822968696456539</v>
      </c>
      <c r="AF720" s="1">
        <v>0.27004154248158452</v>
      </c>
      <c r="AG720" s="1">
        <v>0.28189745050776388</v>
      </c>
      <c r="AH720" s="1">
        <v>0.2939352577110716</v>
      </c>
      <c r="AI720" s="1">
        <v>0.30625899250012478</v>
      </c>
      <c r="AJ720" s="1">
        <v>0.31896559718010981</v>
      </c>
      <c r="AK720" s="1">
        <v>0.3320151488884247</v>
      </c>
      <c r="AL720" s="1">
        <v>0.3453335211070645</v>
      </c>
      <c r="AM720" s="1">
        <v>0.35883935849352039</v>
      </c>
    </row>
    <row r="721" spans="1:39">
      <c r="A721">
        <f t="shared" si="28"/>
        <v>202103</v>
      </c>
      <c r="B721" t="str">
        <f t="shared" ref="B721:B784" si="29">B717</f>
        <v>M1</v>
      </c>
      <c r="C721" t="str">
        <f t="shared" ref="C721:C784" si="30">C720</f>
        <v>worst</v>
      </c>
      <c r="D721" s="1">
        <v>0</v>
      </c>
      <c r="E721" s="1">
        <v>0</v>
      </c>
      <c r="F721" s="1">
        <v>5.6947670272568279E-2</v>
      </c>
      <c r="G721" s="1">
        <v>0.133990316103755</v>
      </c>
      <c r="H721" s="1">
        <v>0.2085764169257098</v>
      </c>
      <c r="I721" s="1">
        <v>0.27240428372877318</v>
      </c>
      <c r="J721" s="1">
        <v>0.32404961783589942</v>
      </c>
      <c r="K721" s="1">
        <v>0.36471539742147763</v>
      </c>
      <c r="L721" s="1">
        <v>0.39647851334139589</v>
      </c>
      <c r="M721" s="1">
        <v>0.42136826163554908</v>
      </c>
      <c r="N721" s="1">
        <v>0.44113415603486378</v>
      </c>
      <c r="O721" s="1">
        <v>0.4572210039606438</v>
      </c>
      <c r="P721" s="1">
        <v>0.47061842089141659</v>
      </c>
      <c r="Q721" s="1">
        <v>0.48218805786088292</v>
      </c>
      <c r="R721" s="1">
        <v>0.49241708588485072</v>
      </c>
      <c r="S721" s="1">
        <v>0.5017083922799751</v>
      </c>
      <c r="T721" s="1">
        <v>0.51030639535287681</v>
      </c>
      <c r="U721" s="1">
        <v>0.51840874007855364</v>
      </c>
      <c r="V721" s="1">
        <v>0.52609999195315993</v>
      </c>
      <c r="W721" s="1">
        <v>0.53344903925743281</v>
      </c>
      <c r="X721" s="1">
        <v>0.54051478176789625</v>
      </c>
      <c r="Y721" s="1">
        <v>0.54738894556903694</v>
      </c>
      <c r="Z721" s="1">
        <v>0.55417044435685847</v>
      </c>
      <c r="AA721" s="1">
        <v>0.56091626054073485</v>
      </c>
      <c r="AB721" s="1">
        <v>0.56765349966669465</v>
      </c>
      <c r="AC721" s="1">
        <v>0.57436390027607931</v>
      </c>
      <c r="AD721" s="1">
        <v>0.58102990300653223</v>
      </c>
      <c r="AE721" s="1">
        <v>0.58763402072768023</v>
      </c>
      <c r="AF721" s="1">
        <v>0.59421921516045473</v>
      </c>
      <c r="AG721" s="1">
        <v>0.60082283404392034</v>
      </c>
      <c r="AH721" s="1">
        <v>0.60752336393736184</v>
      </c>
      <c r="AI721" s="1">
        <v>0.61437989680776728</v>
      </c>
      <c r="AJ721" s="1">
        <v>0.6214472099190429</v>
      </c>
      <c r="AK721" s="1">
        <v>0.6287037338007837</v>
      </c>
      <c r="AL721" s="1">
        <v>0.63610870072357006</v>
      </c>
      <c r="AM721" s="1">
        <v>0.64361719958035668</v>
      </c>
    </row>
    <row r="722" spans="1:39">
      <c r="A722">
        <f t="shared" si="28"/>
        <v>202103</v>
      </c>
      <c r="B722" t="str">
        <f t="shared" si="29"/>
        <v>M2</v>
      </c>
      <c r="C722" t="str">
        <f t="shared" si="30"/>
        <v>worst</v>
      </c>
      <c r="D722" s="1">
        <v>0</v>
      </c>
      <c r="E722" s="1">
        <v>0.1584097392402197</v>
      </c>
      <c r="F722" s="1">
        <v>0.3200863430928812</v>
      </c>
      <c r="G722" s="1">
        <v>0.45569469696793191</v>
      </c>
      <c r="H722" s="1">
        <v>0.56177308829497641</v>
      </c>
      <c r="I722" s="1">
        <v>0.64196271459936938</v>
      </c>
      <c r="J722" s="1">
        <v>0.70146868499172921</v>
      </c>
      <c r="K722" s="1">
        <v>0.74505623824785439</v>
      </c>
      <c r="L722" s="1">
        <v>0.77679047126991152</v>
      </c>
      <c r="M722" s="1">
        <v>0.79984690583841334</v>
      </c>
      <c r="N722" s="1">
        <v>0.81665644037611163</v>
      </c>
      <c r="O722" s="1">
        <v>0.8290813372221405</v>
      </c>
      <c r="P722" s="1">
        <v>0.83835603717023666</v>
      </c>
      <c r="Q722" s="1">
        <v>0.84544594696413522</v>
      </c>
      <c r="R722" s="1">
        <v>0.85098721327122362</v>
      </c>
      <c r="S722" s="1">
        <v>0.8554520732975347</v>
      </c>
      <c r="T722" s="1">
        <v>0.85915314435161361</v>
      </c>
      <c r="U722" s="1">
        <v>0.86231981636820298</v>
      </c>
      <c r="V722" s="1">
        <v>0.86509676974328986</v>
      </c>
      <c r="W722" s="1">
        <v>0.86758916816754494</v>
      </c>
      <c r="X722" s="1">
        <v>0.86987235915806416</v>
      </c>
      <c r="Y722" s="1">
        <v>0.87201193716257863</v>
      </c>
      <c r="Z722" s="1">
        <v>0.87406324374669186</v>
      </c>
      <c r="AA722" s="1">
        <v>0.87606122943930143</v>
      </c>
      <c r="AB722" s="1">
        <v>0.87802676771021593</v>
      </c>
      <c r="AC722" s="1">
        <v>0.87996391346124225</v>
      </c>
      <c r="AD722" s="1">
        <v>0.88187424213924948</v>
      </c>
      <c r="AE722" s="1">
        <v>0.88375724049755067</v>
      </c>
      <c r="AF722" s="1">
        <v>0.88562810187821706</v>
      </c>
      <c r="AG722" s="1">
        <v>0.88749944613096743</v>
      </c>
      <c r="AH722" s="1">
        <v>0.88939483882600945</v>
      </c>
      <c r="AI722" s="1">
        <v>0.89133191650745791</v>
      </c>
      <c r="AJ722" s="1">
        <v>0.89332680777294371</v>
      </c>
      <c r="AK722" s="1">
        <v>0.89537391733477734</v>
      </c>
      <c r="AL722" s="1">
        <v>0.89746209537084509</v>
      </c>
      <c r="AM722" s="1">
        <v>0.89957892721126542</v>
      </c>
    </row>
    <row r="723" spans="1:39">
      <c r="A723">
        <f t="shared" si="28"/>
        <v>202103</v>
      </c>
      <c r="B723" t="str">
        <f t="shared" si="29"/>
        <v>M3</v>
      </c>
      <c r="C723" t="str">
        <f t="shared" si="30"/>
        <v>worst</v>
      </c>
      <c r="D723" s="1">
        <v>0.39732145499467569</v>
      </c>
      <c r="E723" s="1">
        <v>0.6225151676436198</v>
      </c>
      <c r="F723" s="1">
        <v>0.75609970106449564</v>
      </c>
      <c r="G723" s="1">
        <v>0.83779304625227025</v>
      </c>
      <c r="H723" s="1">
        <v>0.88912565997446702</v>
      </c>
      <c r="I723" s="1">
        <v>0.92210648918837468</v>
      </c>
      <c r="J723" s="1">
        <v>0.94373581419021457</v>
      </c>
      <c r="K723" s="1">
        <v>0.95811309441166603</v>
      </c>
      <c r="L723" s="1">
        <v>0.9677921537112355</v>
      </c>
      <c r="M723" s="1">
        <v>0.97436980270024132</v>
      </c>
      <c r="N723" s="1">
        <v>0.97888146017072208</v>
      </c>
      <c r="O723" s="1">
        <v>0.98202276961619994</v>
      </c>
      <c r="P723" s="1">
        <v>0.98422048132528606</v>
      </c>
      <c r="Q723" s="1">
        <v>0.98578021574687402</v>
      </c>
      <c r="R723" s="1">
        <v>0.9869009678722781</v>
      </c>
      <c r="S723" s="1">
        <v>0.98772203481861121</v>
      </c>
      <c r="T723" s="1">
        <v>0.98833510169776517</v>
      </c>
      <c r="U723" s="1">
        <v>0.98880475494391051</v>
      </c>
      <c r="V723" s="1">
        <v>0.98917411254382437</v>
      </c>
      <c r="W723" s="1">
        <v>0.98947361282286772</v>
      </c>
      <c r="X723" s="1">
        <v>0.98972419485490892</v>
      </c>
      <c r="Y723" s="1">
        <v>0.98994108062994646</v>
      </c>
      <c r="Z723" s="1">
        <v>0.99013552522882198</v>
      </c>
      <c r="AA723" s="1">
        <v>0.9903150057669261</v>
      </c>
      <c r="AB723" s="1">
        <v>0.99048446752064545</v>
      </c>
      <c r="AC723" s="1">
        <v>0.99064652932364949</v>
      </c>
      <c r="AD723" s="1">
        <v>0.99080294350492659</v>
      </c>
      <c r="AE723" s="1">
        <v>0.99095477147772881</v>
      </c>
      <c r="AF723" s="1">
        <v>0.99110396342410045</v>
      </c>
      <c r="AG723" s="1">
        <v>0.99125202198708318</v>
      </c>
      <c r="AH723" s="1">
        <v>0.99140113927715101</v>
      </c>
      <c r="AI723" s="1">
        <v>0.9915529310530995</v>
      </c>
      <c r="AJ723" s="1">
        <v>0.9917088231555079</v>
      </c>
      <c r="AK723" s="1">
        <v>0.99186850069543142</v>
      </c>
      <c r="AL723" s="1">
        <v>0.99203118109464727</v>
      </c>
      <c r="AM723" s="1">
        <v>0.9921959592812658</v>
      </c>
    </row>
    <row r="724" spans="1:39">
      <c r="A724">
        <f t="shared" si="28"/>
        <v>202104</v>
      </c>
      <c r="B724" t="str">
        <f t="shared" si="29"/>
        <v>M0</v>
      </c>
      <c r="C724" t="str">
        <f t="shared" si="30"/>
        <v>worst</v>
      </c>
      <c r="D724" s="1">
        <v>0</v>
      </c>
      <c r="E724" s="1">
        <v>0</v>
      </c>
      <c r="F724" s="1">
        <v>0</v>
      </c>
      <c r="G724" s="1">
        <v>1.3560734417390561E-3</v>
      </c>
      <c r="H724" s="1">
        <v>4.5528024193300116E-3</v>
      </c>
      <c r="I724" s="1">
        <v>9.6358485900424739E-3</v>
      </c>
      <c r="J724" s="1">
        <v>1.644706919460651E-2</v>
      </c>
      <c r="K724" s="1">
        <v>2.4772383080653149E-2</v>
      </c>
      <c r="L724" s="1">
        <v>3.4302527449905931E-2</v>
      </c>
      <c r="M724" s="1">
        <v>4.4746077857988453E-2</v>
      </c>
      <c r="N724" s="1">
        <v>5.585698505441937E-2</v>
      </c>
      <c r="O724" s="1">
        <v>6.7450735933259759E-2</v>
      </c>
      <c r="P724" s="1">
        <v>7.9532326807482817E-2</v>
      </c>
      <c r="Q724" s="1">
        <v>9.1879308210793195E-2</v>
      </c>
      <c r="R724" s="1">
        <v>0.10441178899548489</v>
      </c>
      <c r="S724" s="1">
        <v>0.1170148742096732</v>
      </c>
      <c r="T724" s="1">
        <v>0.12964536443104341</v>
      </c>
      <c r="U724" s="1">
        <v>0.14217493072605561</v>
      </c>
      <c r="V724" s="1">
        <v>0.1545275542983772</v>
      </c>
      <c r="W724" s="1">
        <v>0.16667188068806679</v>
      </c>
      <c r="X724" s="1">
        <v>0.17868070598697389</v>
      </c>
      <c r="Y724" s="1">
        <v>0.19066874898534761</v>
      </c>
      <c r="Z724" s="1">
        <v>0.2026947638985111</v>
      </c>
      <c r="AA724" s="1">
        <v>0.21477659244263031</v>
      </c>
      <c r="AB724" s="1">
        <v>0.2268592002285181</v>
      </c>
      <c r="AC724" s="1">
        <v>0.23889517685259609</v>
      </c>
      <c r="AD724" s="1">
        <v>0.2508422509571494</v>
      </c>
      <c r="AE724" s="1">
        <v>0.26277113877660352</v>
      </c>
      <c r="AF724" s="1">
        <v>0.27474471348601748</v>
      </c>
      <c r="AG724" s="1">
        <v>0.2869021347759893</v>
      </c>
      <c r="AH724" s="1">
        <v>0.29934842644002241</v>
      </c>
      <c r="AI724" s="1">
        <v>0.31218146770302702</v>
      </c>
      <c r="AJ724" s="1">
        <v>0.32536091795611771</v>
      </c>
      <c r="AK724" s="1">
        <v>0.33881189822026131</v>
      </c>
      <c r="AL724" s="1">
        <v>0.35245223272197651</v>
      </c>
      <c r="AM724" s="1">
        <v>0.36617987889674952</v>
      </c>
    </row>
    <row r="725" spans="1:39">
      <c r="A725">
        <f t="shared" si="28"/>
        <v>202104</v>
      </c>
      <c r="B725" t="str">
        <f t="shared" si="29"/>
        <v>M1</v>
      </c>
      <c r="C725" t="str">
        <f t="shared" si="30"/>
        <v>worst</v>
      </c>
      <c r="D725" s="1">
        <v>0</v>
      </c>
      <c r="E725" s="1">
        <v>0</v>
      </c>
      <c r="F725" s="1">
        <v>5.7774616138227999E-2</v>
      </c>
      <c r="G725" s="1">
        <v>0.13588533624933269</v>
      </c>
      <c r="H725" s="1">
        <v>0.21180234698821249</v>
      </c>
      <c r="I725" s="1">
        <v>0.27697572238210078</v>
      </c>
      <c r="J725" s="1">
        <v>0.32972628015937089</v>
      </c>
      <c r="K725" s="1">
        <v>0.37126476274219389</v>
      </c>
      <c r="L725" s="1">
        <v>0.40364312784957979</v>
      </c>
      <c r="M725" s="1">
        <v>0.42895751948640592</v>
      </c>
      <c r="N725" s="1">
        <v>0.44908987456526211</v>
      </c>
      <c r="O725" s="1">
        <v>0.46538159692735509</v>
      </c>
      <c r="P725" s="1">
        <v>0.47900098446878198</v>
      </c>
      <c r="Q725" s="1">
        <v>0.49066744985728927</v>
      </c>
      <c r="R725" s="1">
        <v>0.50096105519363143</v>
      </c>
      <c r="S725" s="1">
        <v>0.51025157461723203</v>
      </c>
      <c r="T725" s="1">
        <v>0.51882855687516216</v>
      </c>
      <c r="U725" s="1">
        <v>0.52684206161367075</v>
      </c>
      <c r="V725" s="1">
        <v>0.5344081571292183</v>
      </c>
      <c r="W725" s="1">
        <v>0.54161838808840024</v>
      </c>
      <c r="X725" s="1">
        <v>0.54858656792248406</v>
      </c>
      <c r="Y725" s="1">
        <v>0.55542684989344226</v>
      </c>
      <c r="Z725" s="1">
        <v>0.56220678064190888</v>
      </c>
      <c r="AA725" s="1">
        <v>0.56896093266341397</v>
      </c>
      <c r="AB725" s="1">
        <v>0.57567636772547426</v>
      </c>
      <c r="AC725" s="1">
        <v>0.58233932277512834</v>
      </c>
      <c r="AD725" s="1">
        <v>0.58893490108187807</v>
      </c>
      <c r="AE725" s="1">
        <v>0.59550770036929512</v>
      </c>
      <c r="AF725" s="1">
        <v>0.60209615353908164</v>
      </c>
      <c r="AG725" s="1">
        <v>0.608779328620772</v>
      </c>
      <c r="AH725" s="1">
        <v>0.61561669472371239</v>
      </c>
      <c r="AI725" s="1">
        <v>0.62266325209935691</v>
      </c>
      <c r="AJ725" s="1">
        <v>0.62989777867304031</v>
      </c>
      <c r="AK725" s="1">
        <v>0.63727983252113585</v>
      </c>
      <c r="AL725" s="1">
        <v>0.64476478563119233</v>
      </c>
      <c r="AM725" s="1">
        <v>0.65229695588249015</v>
      </c>
    </row>
    <row r="726" spans="1:39">
      <c r="A726">
        <f t="shared" si="28"/>
        <v>202104</v>
      </c>
      <c r="B726" t="str">
        <f t="shared" si="29"/>
        <v>M2</v>
      </c>
      <c r="C726" t="str">
        <f t="shared" si="30"/>
        <v>worst</v>
      </c>
      <c r="D726" s="1">
        <v>0</v>
      </c>
      <c r="E726" s="1">
        <v>0.15870790482996081</v>
      </c>
      <c r="F726" s="1">
        <v>0.32163643361065442</v>
      </c>
      <c r="G726" s="1">
        <v>0.45828420246773971</v>
      </c>
      <c r="H726" s="1">
        <v>0.56527660330005647</v>
      </c>
      <c r="I726" s="1">
        <v>0.64626670517956164</v>
      </c>
      <c r="J726" s="1">
        <v>0.70625296079688848</v>
      </c>
      <c r="K726" s="1">
        <v>0.75012897614895402</v>
      </c>
      <c r="L726" s="1">
        <v>0.78198652205752173</v>
      </c>
      <c r="M726" s="1">
        <v>0.80508215124168925</v>
      </c>
      <c r="N726" s="1">
        <v>0.82197480510320942</v>
      </c>
      <c r="O726" s="1">
        <v>0.83438451012391546</v>
      </c>
      <c r="P726" s="1">
        <v>0.84366103664119296</v>
      </c>
      <c r="Q726" s="1">
        <v>0.85071541004914086</v>
      </c>
      <c r="R726" s="1">
        <v>0.85622169550917182</v>
      </c>
      <c r="S726" s="1">
        <v>0.8606319718807014</v>
      </c>
      <c r="T726" s="1">
        <v>0.86427601541159549</v>
      </c>
      <c r="U726" s="1">
        <v>0.86736930025693182</v>
      </c>
      <c r="V726" s="1">
        <v>0.87006748650443877</v>
      </c>
      <c r="W726" s="1">
        <v>0.87248059792644017</v>
      </c>
      <c r="X726" s="1">
        <v>0.87469742374688364</v>
      </c>
      <c r="Y726" s="1">
        <v>0.87678914228759552</v>
      </c>
      <c r="Z726" s="1">
        <v>0.87880168943120529</v>
      </c>
      <c r="AA726" s="1">
        <v>0.88076372887425358</v>
      </c>
      <c r="AB726" s="1">
        <v>0.88268497905981269</v>
      </c>
      <c r="AC726" s="1">
        <v>0.88457106424343024</v>
      </c>
      <c r="AD726" s="1">
        <v>0.88642424909861861</v>
      </c>
      <c r="AE726" s="1">
        <v>0.88826131008333242</v>
      </c>
      <c r="AF726" s="1">
        <v>0.89009588865924938</v>
      </c>
      <c r="AG726" s="1">
        <v>0.89195191303589683</v>
      </c>
      <c r="AH726" s="1">
        <v>0.89384722898430413</v>
      </c>
      <c r="AI726" s="1">
        <v>0.8957980260957239</v>
      </c>
      <c r="AJ726" s="1">
        <v>0.89779914163754415</v>
      </c>
      <c r="AK726" s="1">
        <v>0.89983989630130534</v>
      </c>
      <c r="AL726" s="1">
        <v>0.90190831420343021</v>
      </c>
      <c r="AM726" s="1">
        <v>0.90398924769699984</v>
      </c>
    </row>
    <row r="727" spans="1:39">
      <c r="A727">
        <f t="shared" si="28"/>
        <v>202104</v>
      </c>
      <c r="B727" t="str">
        <f t="shared" si="29"/>
        <v>M3</v>
      </c>
      <c r="C727" t="str">
        <f t="shared" si="30"/>
        <v>worst</v>
      </c>
      <c r="D727" s="1">
        <v>0.39819489776911371</v>
      </c>
      <c r="E727" s="1">
        <v>0.62398015365821358</v>
      </c>
      <c r="F727" s="1">
        <v>0.75773251763500915</v>
      </c>
      <c r="G727" s="1">
        <v>0.83952605556060123</v>
      </c>
      <c r="H727" s="1">
        <v>0.89081701129850999</v>
      </c>
      <c r="I727" s="1">
        <v>0.92374359097819525</v>
      </c>
      <c r="J727" s="1">
        <v>0.94522631493989473</v>
      </c>
      <c r="K727" s="1">
        <v>0.95945954598927041</v>
      </c>
      <c r="L727" s="1">
        <v>0.96899808604584314</v>
      </c>
      <c r="M727" s="1">
        <v>0.97545891936354268</v>
      </c>
      <c r="N727" s="1">
        <v>0.97990404466552938</v>
      </c>
      <c r="O727" s="1">
        <v>0.9829750914305404</v>
      </c>
      <c r="P727" s="1">
        <v>0.98512382030840573</v>
      </c>
      <c r="Q727" s="1">
        <v>0.98664226830986845</v>
      </c>
      <c r="R727" s="1">
        <v>0.98773247529565278</v>
      </c>
      <c r="S727" s="1">
        <v>0.98852687117881954</v>
      </c>
      <c r="T727" s="1">
        <v>0.98911800144209472</v>
      </c>
      <c r="U727" s="1">
        <v>0.98956795725392754</v>
      </c>
      <c r="V727" s="1">
        <v>0.98992033753534736</v>
      </c>
      <c r="W727" s="1">
        <v>0.99020494152774952</v>
      </c>
      <c r="X727" s="1">
        <v>0.99044285393654086</v>
      </c>
      <c r="Y727" s="1">
        <v>0.99064930166100906</v>
      </c>
      <c r="Z727" s="1">
        <v>0.99083448909914906</v>
      </c>
      <c r="AA727" s="1">
        <v>0.99100527813538408</v>
      </c>
      <c r="AB727" s="1">
        <v>0.99116566120928162</v>
      </c>
      <c r="AC727" s="1">
        <v>0.99131836746807289</v>
      </c>
      <c r="AD727" s="1">
        <v>0.99146512500286721</v>
      </c>
      <c r="AE727" s="1">
        <v>0.99160828037976201</v>
      </c>
      <c r="AF727" s="1">
        <v>0.9917495947055639</v>
      </c>
      <c r="AG727" s="1">
        <v>0.99189137263412919</v>
      </c>
      <c r="AH727" s="1">
        <v>0.99203529916527211</v>
      </c>
      <c r="AI727" s="1">
        <v>0.99218283225036252</v>
      </c>
      <c r="AJ727" s="1">
        <v>0.99233375415977776</v>
      </c>
      <c r="AK727" s="1">
        <v>0.9924873824867062</v>
      </c>
      <c r="AL727" s="1">
        <v>0.99264290338081396</v>
      </c>
      <c r="AM727" s="1">
        <v>0.99279923609641196</v>
      </c>
    </row>
    <row r="728" spans="1:39">
      <c r="A728">
        <f t="shared" si="28"/>
        <v>202105</v>
      </c>
      <c r="B728" t="str">
        <f t="shared" si="29"/>
        <v>M0</v>
      </c>
      <c r="C728" t="str">
        <f t="shared" si="30"/>
        <v>worst</v>
      </c>
      <c r="D728" s="1">
        <v>0</v>
      </c>
      <c r="E728" s="1">
        <v>0</v>
      </c>
      <c r="F728" s="1">
        <v>0</v>
      </c>
      <c r="G728" s="1">
        <v>1.381278794168928E-3</v>
      </c>
      <c r="H728" s="1">
        <v>4.7396870673354508E-3</v>
      </c>
      <c r="I728" s="1">
        <v>1.012692433537952E-2</v>
      </c>
      <c r="J728" s="1">
        <v>1.7366913728879479E-2</v>
      </c>
      <c r="K728" s="1">
        <v>2.611520314664742E-2</v>
      </c>
      <c r="L728" s="1">
        <v>3.6022775711933193E-2</v>
      </c>
      <c r="M728" s="1">
        <v>4.6783513951577163E-2</v>
      </c>
      <c r="N728" s="1">
        <v>5.8167158813737609E-2</v>
      </c>
      <c r="O728" s="1">
        <v>7.0141848556602007E-2</v>
      </c>
      <c r="P728" s="1">
        <v>8.245536359722766E-2</v>
      </c>
      <c r="Q728" s="1">
        <v>9.5006304978986336E-2</v>
      </c>
      <c r="R728" s="1">
        <v>0.10766405401799491</v>
      </c>
      <c r="S728" s="1">
        <v>0.1203743767018283</v>
      </c>
      <c r="T728" s="1">
        <v>0.13300007659909471</v>
      </c>
      <c r="U728" s="1">
        <v>0.1454589365156061</v>
      </c>
      <c r="V728" s="1">
        <v>0.1577155456971065</v>
      </c>
      <c r="W728" s="1">
        <v>0.16984095537665861</v>
      </c>
      <c r="X728" s="1">
        <v>0.18194936565534539</v>
      </c>
      <c r="Y728" s="1">
        <v>0.1940989520312898</v>
      </c>
      <c r="Z728" s="1">
        <v>0.2063068966750847</v>
      </c>
      <c r="AA728" s="1">
        <v>0.21851697727430139</v>
      </c>
      <c r="AB728" s="1">
        <v>0.2306808498957682</v>
      </c>
      <c r="AC728" s="1">
        <v>0.24275550112340891</v>
      </c>
      <c r="AD728" s="1">
        <v>0.25481221088928668</v>
      </c>
      <c r="AE728" s="1">
        <v>0.26691439549575913</v>
      </c>
      <c r="AF728" s="1">
        <v>0.27920262337434593</v>
      </c>
      <c r="AG728" s="1">
        <v>0.29178298850113021</v>
      </c>
      <c r="AH728" s="1">
        <v>0.30475438206547889</v>
      </c>
      <c r="AI728" s="1">
        <v>0.31807599653438701</v>
      </c>
      <c r="AJ728" s="1">
        <v>0.33167212243732658</v>
      </c>
      <c r="AK728" s="1">
        <v>0.34545968102854191</v>
      </c>
      <c r="AL728" s="1">
        <v>0.35933551759907301</v>
      </c>
      <c r="AM728" s="1">
        <v>0.37338931998349129</v>
      </c>
    </row>
    <row r="729" spans="1:39">
      <c r="A729">
        <f t="shared" si="28"/>
        <v>202105</v>
      </c>
      <c r="B729" t="str">
        <f t="shared" si="29"/>
        <v>M1</v>
      </c>
      <c r="C729" t="str">
        <f t="shared" si="30"/>
        <v>worst</v>
      </c>
      <c r="D729" s="1">
        <v>0</v>
      </c>
      <c r="E729" s="1">
        <v>0</v>
      </c>
      <c r="F729" s="1">
        <v>5.7897305065527989E-2</v>
      </c>
      <c r="G729" s="1">
        <v>0.13678889404323619</v>
      </c>
      <c r="H729" s="1">
        <v>0.21378039873169419</v>
      </c>
      <c r="I729" s="1">
        <v>0.27996434147683702</v>
      </c>
      <c r="J729" s="1">
        <v>0.33354205956995681</v>
      </c>
      <c r="K729" s="1">
        <v>0.37567150169657781</v>
      </c>
      <c r="L729" s="1">
        <v>0.40846254924015912</v>
      </c>
      <c r="M729" s="1">
        <v>0.43417368639741027</v>
      </c>
      <c r="N729" s="1">
        <v>0.45452776882541618</v>
      </c>
      <c r="O729" s="1">
        <v>0.47106658262205209</v>
      </c>
      <c r="P729" s="1">
        <v>0.48480893783471612</v>
      </c>
      <c r="Q729" s="1">
        <v>0.49657170743522699</v>
      </c>
      <c r="R729" s="1">
        <v>0.50689559457247368</v>
      </c>
      <c r="S729" s="1">
        <v>0.51619748502018947</v>
      </c>
      <c r="T729" s="1">
        <v>0.52471877852953763</v>
      </c>
      <c r="U729" s="1">
        <v>0.53264189735763534</v>
      </c>
      <c r="V729" s="1">
        <v>0.54010461348659922</v>
      </c>
      <c r="W729" s="1">
        <v>0.5472524745730466</v>
      </c>
      <c r="X729" s="1">
        <v>0.55422182605617099</v>
      </c>
      <c r="Y729" s="1">
        <v>0.56109555165805325</v>
      </c>
      <c r="Z729" s="1">
        <v>0.56791899272567137</v>
      </c>
      <c r="AA729" s="1">
        <v>0.57468664510993628</v>
      </c>
      <c r="AB729" s="1">
        <v>0.58139002175119592</v>
      </c>
      <c r="AC729" s="1">
        <v>0.58801779127802445</v>
      </c>
      <c r="AD729" s="1">
        <v>0.59461716665596842</v>
      </c>
      <c r="AE729" s="1">
        <v>0.60122837546773644</v>
      </c>
      <c r="AF729" s="1">
        <v>0.60793184021143531</v>
      </c>
      <c r="AG729" s="1">
        <v>0.61478796361563048</v>
      </c>
      <c r="AH729" s="1">
        <v>0.62185243123416367</v>
      </c>
      <c r="AI729" s="1">
        <v>0.62910437077305947</v>
      </c>
      <c r="AJ729" s="1">
        <v>0.63650353044271668</v>
      </c>
      <c r="AK729" s="1">
        <v>0.64400538373182969</v>
      </c>
      <c r="AL729" s="1">
        <v>0.65155425873309636</v>
      </c>
      <c r="AM729" s="1">
        <v>0.65919924509212247</v>
      </c>
    </row>
    <row r="730" spans="1:39">
      <c r="A730">
        <f t="shared" si="28"/>
        <v>202105</v>
      </c>
      <c r="B730" t="str">
        <f t="shared" si="29"/>
        <v>M2</v>
      </c>
      <c r="C730" t="str">
        <f t="shared" si="30"/>
        <v>worst</v>
      </c>
      <c r="D730" s="1">
        <v>0</v>
      </c>
      <c r="E730" s="1">
        <v>0.15894417466489111</v>
      </c>
      <c r="F730" s="1">
        <v>0.3223587410624757</v>
      </c>
      <c r="G730" s="1">
        <v>0.45988151382650899</v>
      </c>
      <c r="H730" s="1">
        <v>0.56783245113074332</v>
      </c>
      <c r="I730" s="1">
        <v>0.64946700292711501</v>
      </c>
      <c r="J730" s="1">
        <v>0.70986702002521818</v>
      </c>
      <c r="K730" s="1">
        <v>0.75394504866000911</v>
      </c>
      <c r="L730" s="1">
        <v>0.78589276910373673</v>
      </c>
      <c r="M730" s="1">
        <v>0.80914345268909249</v>
      </c>
      <c r="N730" s="1">
        <v>0.82605414218543982</v>
      </c>
      <c r="O730" s="1">
        <v>0.83849561578717891</v>
      </c>
      <c r="P730" s="1">
        <v>0.84775864789425992</v>
      </c>
      <c r="Q730" s="1">
        <v>0.85480017780196726</v>
      </c>
      <c r="R730" s="1">
        <v>0.86026934990936088</v>
      </c>
      <c r="S730" s="1">
        <v>0.86463884154509307</v>
      </c>
      <c r="T730" s="1">
        <v>0.86822511925467372</v>
      </c>
      <c r="U730" s="1">
        <v>0.87125617995318794</v>
      </c>
      <c r="V730" s="1">
        <v>0.87389190435193653</v>
      </c>
      <c r="W730" s="1">
        <v>0.87625475241625872</v>
      </c>
      <c r="X730" s="1">
        <v>0.87843910599803177</v>
      </c>
      <c r="Y730" s="1">
        <v>0.88050695356691855</v>
      </c>
      <c r="Z730" s="1">
        <v>0.88249828366018401</v>
      </c>
      <c r="AA730" s="1">
        <v>0.88443085966898849</v>
      </c>
      <c r="AB730" s="1">
        <v>0.88631603668435488</v>
      </c>
      <c r="AC730" s="1">
        <v>0.88815998484978909</v>
      </c>
      <c r="AD730" s="1">
        <v>0.88998197638277843</v>
      </c>
      <c r="AE730" s="1">
        <v>0.89179731262584705</v>
      </c>
      <c r="AF730" s="1">
        <v>0.89363084346580657</v>
      </c>
      <c r="AG730" s="1">
        <v>0.89550101688787609</v>
      </c>
      <c r="AH730" s="1">
        <v>0.89742438946819192</v>
      </c>
      <c r="AI730" s="1">
        <v>0.89939631097963257</v>
      </c>
      <c r="AJ730" s="1">
        <v>0.9014065713857965</v>
      </c>
      <c r="AK730" s="1">
        <v>0.90344359729946189</v>
      </c>
      <c r="AL730" s="1">
        <v>0.90549261930711178</v>
      </c>
      <c r="AM730" s="1">
        <v>0.90756718874768105</v>
      </c>
    </row>
    <row r="731" spans="1:39">
      <c r="A731">
        <f t="shared" si="28"/>
        <v>202105</v>
      </c>
      <c r="B731" t="str">
        <f t="shared" si="29"/>
        <v>M3</v>
      </c>
      <c r="C731" t="str">
        <f t="shared" si="30"/>
        <v>worst</v>
      </c>
      <c r="D731" s="1">
        <v>0.39824431446683162</v>
      </c>
      <c r="E731" s="1">
        <v>0.62438813706549623</v>
      </c>
      <c r="F731" s="1">
        <v>0.75861117887206309</v>
      </c>
      <c r="G731" s="1">
        <v>0.84062489241183103</v>
      </c>
      <c r="H731" s="1">
        <v>0.89206510723767718</v>
      </c>
      <c r="I731" s="1">
        <v>0.92493823872394565</v>
      </c>
      <c r="J731" s="1">
        <v>0.9463299754619211</v>
      </c>
      <c r="K731" s="1">
        <v>0.96044452551197956</v>
      </c>
      <c r="L731" s="1">
        <v>0.9698762717715409</v>
      </c>
      <c r="M731" s="1">
        <v>0.97628732651547157</v>
      </c>
      <c r="N731" s="1">
        <v>0.98066450819385176</v>
      </c>
      <c r="O731" s="1">
        <v>0.98368963425216516</v>
      </c>
      <c r="P731" s="1">
        <v>0.98579845443027492</v>
      </c>
      <c r="Q731" s="1">
        <v>0.98728850238448684</v>
      </c>
      <c r="R731" s="1">
        <v>0.98835345419327725</v>
      </c>
      <c r="S731" s="1">
        <v>0.98912748537765494</v>
      </c>
      <c r="T731" s="1">
        <v>0.98970065865835444</v>
      </c>
      <c r="U731" s="1">
        <v>0.99013585847198826</v>
      </c>
      <c r="V731" s="1">
        <v>0.99047581657912254</v>
      </c>
      <c r="W731" s="1">
        <v>0.99075019432616895</v>
      </c>
      <c r="X731" s="1">
        <v>0.99098004705903686</v>
      </c>
      <c r="Y731" s="1">
        <v>0.99117956273183472</v>
      </c>
      <c r="Z731" s="1">
        <v>0.99135838616116045</v>
      </c>
      <c r="AA731" s="1">
        <v>0.99152246727873838</v>
      </c>
      <c r="AB731" s="1">
        <v>0.99167592174915875</v>
      </c>
      <c r="AC731" s="1">
        <v>0.99182141830117998</v>
      </c>
      <c r="AD731" s="1">
        <v>0.9919619110882274</v>
      </c>
      <c r="AE731" s="1">
        <v>0.9920995657300522</v>
      </c>
      <c r="AF731" s="1">
        <v>0.99223691956587201</v>
      </c>
      <c r="AG731" s="1">
        <v>0.99237581053584378</v>
      </c>
      <c r="AH731" s="1">
        <v>0.99251779238261528</v>
      </c>
      <c r="AI731" s="1">
        <v>0.99266276694441413</v>
      </c>
      <c r="AJ731" s="1">
        <v>0.99281015824368457</v>
      </c>
      <c r="AK731" s="1">
        <v>0.992959242272624</v>
      </c>
      <c r="AL731" s="1">
        <v>0.99310902074485041</v>
      </c>
      <c r="AM731" s="1">
        <v>0.99326053816080917</v>
      </c>
    </row>
    <row r="732" spans="1:39">
      <c r="A732">
        <f t="shared" si="28"/>
        <v>202106</v>
      </c>
      <c r="B732" t="str">
        <f t="shared" si="29"/>
        <v>M0</v>
      </c>
      <c r="C732" t="str">
        <f t="shared" si="30"/>
        <v>worst</v>
      </c>
      <c r="D732" s="1">
        <v>0</v>
      </c>
      <c r="E732" s="1">
        <v>0</v>
      </c>
      <c r="F732" s="1">
        <v>0</v>
      </c>
      <c r="G732" s="1">
        <v>1.5028986357661291E-3</v>
      </c>
      <c r="H732" s="1">
        <v>5.1251294885507701E-3</v>
      </c>
      <c r="I732" s="1">
        <v>1.0911227520426659E-2</v>
      </c>
      <c r="J732" s="1">
        <v>1.855427026139557E-2</v>
      </c>
      <c r="K732" s="1">
        <v>2.7667697442401239E-2</v>
      </c>
      <c r="L732" s="1">
        <v>3.7881649956658422E-2</v>
      </c>
      <c r="M732" s="1">
        <v>4.8910808543717099E-2</v>
      </c>
      <c r="N732" s="1">
        <v>6.0675094223880711E-2</v>
      </c>
      <c r="O732" s="1">
        <v>7.2882439339282304E-2</v>
      </c>
      <c r="P732" s="1">
        <v>8.5401615522092758E-2</v>
      </c>
      <c r="Q732" s="1">
        <v>9.8080084130445638E-2</v>
      </c>
      <c r="R732" s="1">
        <v>0.1108478925626777</v>
      </c>
      <c r="S732" s="1">
        <v>0.12355553486430119</v>
      </c>
      <c r="T732" s="1">
        <v>0.1361120800410211</v>
      </c>
      <c r="U732" s="1">
        <v>0.1484763069845228</v>
      </c>
      <c r="V732" s="1">
        <v>0.16071635161545991</v>
      </c>
      <c r="W732" s="1">
        <v>0.17294510035881039</v>
      </c>
      <c r="X732" s="1">
        <v>0.18521959087786499</v>
      </c>
      <c r="Y732" s="1">
        <v>0.1975559429428764</v>
      </c>
      <c r="Z732" s="1">
        <v>0.2098964403170446</v>
      </c>
      <c r="AA732" s="1">
        <v>0.22219158475234249</v>
      </c>
      <c r="AB732" s="1">
        <v>0.23439746729582001</v>
      </c>
      <c r="AC732" s="1">
        <v>0.2465858605413172</v>
      </c>
      <c r="AD732" s="1">
        <v>0.25882068101162842</v>
      </c>
      <c r="AE732" s="1">
        <v>0.2712439109857841</v>
      </c>
      <c r="AF732" s="1">
        <v>0.28396272185820148</v>
      </c>
      <c r="AG732" s="1">
        <v>0.2970770305918195</v>
      </c>
      <c r="AH732" s="1">
        <v>0.3105455328476574</v>
      </c>
      <c r="AI732" s="1">
        <v>0.32429165076467431</v>
      </c>
      <c r="AJ732" s="1">
        <v>0.33823136513288671</v>
      </c>
      <c r="AK732" s="1">
        <v>0.35226036697544388</v>
      </c>
      <c r="AL732" s="1">
        <v>0.36646932376582653</v>
      </c>
      <c r="AM732" s="1">
        <v>0.38068565160994422</v>
      </c>
    </row>
    <row r="733" spans="1:39">
      <c r="A733">
        <f t="shared" si="28"/>
        <v>202106</v>
      </c>
      <c r="B733" t="str">
        <f t="shared" si="29"/>
        <v>M1</v>
      </c>
      <c r="C733" t="str">
        <f t="shared" si="30"/>
        <v>worst</v>
      </c>
      <c r="D733" s="1">
        <v>0</v>
      </c>
      <c r="E733" s="1">
        <v>0</v>
      </c>
      <c r="F733" s="1">
        <v>5.8684845669273553E-2</v>
      </c>
      <c r="G733" s="1">
        <v>0.13902070486910001</v>
      </c>
      <c r="H733" s="1">
        <v>0.21763078721286311</v>
      </c>
      <c r="I733" s="1">
        <v>0.285186739771561</v>
      </c>
      <c r="J733" s="1">
        <v>0.33978716065243941</v>
      </c>
      <c r="K733" s="1">
        <v>0.38264055366234501</v>
      </c>
      <c r="L733" s="1">
        <v>0.41608517911818699</v>
      </c>
      <c r="M733" s="1">
        <v>0.44217499919809089</v>
      </c>
      <c r="N733" s="1">
        <v>0.46287848672505721</v>
      </c>
      <c r="O733" s="1">
        <v>0.47959655458723088</v>
      </c>
      <c r="P733" s="1">
        <v>0.49346530321392412</v>
      </c>
      <c r="Q733" s="1">
        <v>0.50526348267685539</v>
      </c>
      <c r="R733" s="1">
        <v>0.5155889584770379</v>
      </c>
      <c r="S733" s="1">
        <v>0.52481520558620354</v>
      </c>
      <c r="T733" s="1">
        <v>0.53322150647936417</v>
      </c>
      <c r="U733" s="1">
        <v>0.54101349805591614</v>
      </c>
      <c r="V733" s="1">
        <v>0.54838317585089236</v>
      </c>
      <c r="W733" s="1">
        <v>0.55549923897517817</v>
      </c>
      <c r="X733" s="1">
        <v>0.56246706700667559</v>
      </c>
      <c r="Y733" s="1">
        <v>0.56934791672944485</v>
      </c>
      <c r="Z733" s="1">
        <v>0.57614754259887302</v>
      </c>
      <c r="AA733" s="1">
        <v>0.58286548844984376</v>
      </c>
      <c r="AB733" s="1">
        <v>0.58949589300192951</v>
      </c>
      <c r="AC733" s="1">
        <v>0.59608959767965009</v>
      </c>
      <c r="AD733" s="1">
        <v>0.60268926670012002</v>
      </c>
      <c r="AE733" s="1">
        <v>0.60937681378611652</v>
      </c>
      <c r="AF733" s="1">
        <v>0.61621363526555628</v>
      </c>
      <c r="AG733" s="1">
        <v>0.62325606720806781</v>
      </c>
      <c r="AH733" s="1">
        <v>0.63048391251393443</v>
      </c>
      <c r="AI733" s="1">
        <v>0.63785748765761108</v>
      </c>
      <c r="AJ733" s="1">
        <v>0.64533272987982437</v>
      </c>
      <c r="AK733" s="1">
        <v>0.65285437029129734</v>
      </c>
      <c r="AL733" s="1">
        <v>0.66047145554397502</v>
      </c>
      <c r="AM733" s="1">
        <v>0.66809180402758128</v>
      </c>
    </row>
    <row r="734" spans="1:39">
      <c r="A734">
        <f t="shared" si="28"/>
        <v>202106</v>
      </c>
      <c r="B734" t="str">
        <f t="shared" si="29"/>
        <v>M2</v>
      </c>
      <c r="C734" t="str">
        <f t="shared" si="30"/>
        <v>worst</v>
      </c>
      <c r="D734" s="1">
        <v>0</v>
      </c>
      <c r="E734" s="1">
        <v>0.1591404743496217</v>
      </c>
      <c r="F734" s="1">
        <v>0.32383648947194799</v>
      </c>
      <c r="G734" s="1">
        <v>0.46277694243914852</v>
      </c>
      <c r="H734" s="1">
        <v>0.57172197450092332</v>
      </c>
      <c r="I734" s="1">
        <v>0.65397907696981694</v>
      </c>
      <c r="J734" s="1">
        <v>0.71468471939228029</v>
      </c>
      <c r="K734" s="1">
        <v>0.75889676399612649</v>
      </c>
      <c r="L734" s="1">
        <v>0.79106320211636261</v>
      </c>
      <c r="M734" s="1">
        <v>0.81433969883760737</v>
      </c>
      <c r="N734" s="1">
        <v>0.83128368131348529</v>
      </c>
      <c r="O734" s="1">
        <v>0.84370176831707711</v>
      </c>
      <c r="P734" s="1">
        <v>0.85294252506986912</v>
      </c>
      <c r="Q734" s="1">
        <v>0.85993130703374754</v>
      </c>
      <c r="R734" s="1">
        <v>0.86534285658598431</v>
      </c>
      <c r="S734" s="1">
        <v>0.86963738644803634</v>
      </c>
      <c r="T734" s="1">
        <v>0.87314632969686312</v>
      </c>
      <c r="U734" s="1">
        <v>0.8761010853920862</v>
      </c>
      <c r="V734" s="1">
        <v>0.87867249974325268</v>
      </c>
      <c r="W734" s="1">
        <v>0.88098834181033736</v>
      </c>
      <c r="X734" s="1">
        <v>0.88313373204804146</v>
      </c>
      <c r="Y734" s="1">
        <v>0.88516499925824366</v>
      </c>
      <c r="Z734" s="1">
        <v>0.88711153714334401</v>
      </c>
      <c r="AA734" s="1">
        <v>0.88899299194394876</v>
      </c>
      <c r="AB734" s="1">
        <v>0.89082118828422763</v>
      </c>
      <c r="AC734" s="1">
        <v>0.89261899314976545</v>
      </c>
      <c r="AD734" s="1">
        <v>0.89440409606848803</v>
      </c>
      <c r="AE734" s="1">
        <v>0.89620265233781415</v>
      </c>
      <c r="AF734" s="1">
        <v>0.89803396020760096</v>
      </c>
      <c r="AG734" s="1">
        <v>0.89991508770258422</v>
      </c>
      <c r="AH734" s="1">
        <v>0.90184213426958371</v>
      </c>
      <c r="AI734" s="1">
        <v>0.90380558390181964</v>
      </c>
      <c r="AJ734" s="1">
        <v>0.90579446207657144</v>
      </c>
      <c r="AK734" s="1">
        <v>0.90779456709495721</v>
      </c>
      <c r="AL734" s="1">
        <v>0.90981926947213676</v>
      </c>
      <c r="AM734" s="1">
        <v>0.91184432019078032</v>
      </c>
    </row>
    <row r="735" spans="1:39">
      <c r="A735">
        <f t="shared" si="28"/>
        <v>202106</v>
      </c>
      <c r="B735" t="str">
        <f t="shared" si="29"/>
        <v>M3</v>
      </c>
      <c r="C735" t="str">
        <f t="shared" si="30"/>
        <v>worst</v>
      </c>
      <c r="D735" s="1">
        <v>0.39880015405770181</v>
      </c>
      <c r="E735" s="1">
        <v>0.62576294231413454</v>
      </c>
      <c r="F735" s="1">
        <v>0.76031570225951417</v>
      </c>
      <c r="G735" s="1">
        <v>0.84252853695192875</v>
      </c>
      <c r="H735" s="1">
        <v>0.8938339347338331</v>
      </c>
      <c r="I735" s="1">
        <v>0.92652500082050804</v>
      </c>
      <c r="J735" s="1">
        <v>0.94770150191742286</v>
      </c>
      <c r="K735" s="1">
        <v>0.96162911945468144</v>
      </c>
      <c r="L735" s="1">
        <v>0.97096680856213824</v>
      </c>
      <c r="M735" s="1">
        <v>0.97726172707587045</v>
      </c>
      <c r="N735" s="1">
        <v>0.98155977233066183</v>
      </c>
      <c r="O735" s="1">
        <v>0.98451884377273025</v>
      </c>
      <c r="P735" s="1">
        <v>0.98658112517886531</v>
      </c>
      <c r="Q735" s="1">
        <v>0.98803154331019749</v>
      </c>
      <c r="R735" s="1">
        <v>0.98906543044338013</v>
      </c>
      <c r="S735" s="1">
        <v>0.98981345263865972</v>
      </c>
      <c r="T735" s="1">
        <v>0.99036622687473419</v>
      </c>
      <c r="U735" s="1">
        <v>0.99078495179020676</v>
      </c>
      <c r="V735" s="1">
        <v>0.99111148148708117</v>
      </c>
      <c r="W735" s="1">
        <v>0.99137512919843096</v>
      </c>
      <c r="X735" s="1">
        <v>0.99159570707026801</v>
      </c>
      <c r="Y735" s="1">
        <v>0.99178677711089047</v>
      </c>
      <c r="Z735" s="1">
        <v>0.99195703347581232</v>
      </c>
      <c r="AA735" s="1">
        <v>0.99211253201779459</v>
      </c>
      <c r="AB735" s="1">
        <v>0.99225725550654698</v>
      </c>
      <c r="AC735" s="1">
        <v>0.99239501443405875</v>
      </c>
      <c r="AD735" s="1">
        <v>0.9925285455075975</v>
      </c>
      <c r="AE735" s="1">
        <v>0.99266072298269448</v>
      </c>
      <c r="AF735" s="1">
        <v>0.99279360728171473</v>
      </c>
      <c r="AG735" s="1">
        <v>0.99292889410496721</v>
      </c>
      <c r="AH735" s="1">
        <v>0.99306664899848429</v>
      </c>
      <c r="AI735" s="1">
        <v>0.99320643846687429</v>
      </c>
      <c r="AJ735" s="1">
        <v>0.99334765720452267</v>
      </c>
      <c r="AK735" s="1">
        <v>0.99348941367328492</v>
      </c>
      <c r="AL735" s="1">
        <v>0.99363273176423406</v>
      </c>
      <c r="AM735" s="1">
        <v>0.99377595397857954</v>
      </c>
    </row>
    <row r="736" spans="1:39">
      <c r="A736">
        <f t="shared" si="28"/>
        <v>202107</v>
      </c>
      <c r="B736" t="str">
        <f t="shared" si="29"/>
        <v>M0</v>
      </c>
      <c r="C736" t="str">
        <f t="shared" si="30"/>
        <v>worst</v>
      </c>
      <c r="D736" s="1">
        <v>0</v>
      </c>
      <c r="E736" s="1">
        <v>0</v>
      </c>
      <c r="F736" s="1">
        <v>0</v>
      </c>
      <c r="G736" s="1">
        <v>1.5919594060740409E-3</v>
      </c>
      <c r="H736" s="1">
        <v>5.4500426545531569E-3</v>
      </c>
      <c r="I736" s="1">
        <v>1.1507220563505741E-2</v>
      </c>
      <c r="J736" s="1">
        <v>1.9417318682850269E-2</v>
      </c>
      <c r="K736" s="1">
        <v>2.8762555369966442E-2</v>
      </c>
      <c r="L736" s="1">
        <v>3.9196932036825352E-2</v>
      </c>
      <c r="M736" s="1">
        <v>5.0577879515577601E-2</v>
      </c>
      <c r="N736" s="1">
        <v>6.255832601541042E-2</v>
      </c>
      <c r="O736" s="1">
        <v>7.4963827370928424E-2</v>
      </c>
      <c r="P736" s="1">
        <v>8.7609541427303081E-2</v>
      </c>
      <c r="Q736" s="1">
        <v>0.10040178212580381</v>
      </c>
      <c r="R736" s="1">
        <v>0.1131726966174802</v>
      </c>
      <c r="S736" s="1">
        <v>0.1258181902210305</v>
      </c>
      <c r="T736" s="1">
        <v>0.13828811777472241</v>
      </c>
      <c r="U736" s="1">
        <v>0.150645662467432</v>
      </c>
      <c r="V736" s="1">
        <v>0.1630010428618687</v>
      </c>
      <c r="W736" s="1">
        <v>0.17540919187303891</v>
      </c>
      <c r="X736" s="1">
        <v>0.18788445564665571</v>
      </c>
      <c r="Y736" s="1">
        <v>0.20036704655267459</v>
      </c>
      <c r="Z736" s="1">
        <v>0.2128058908637655</v>
      </c>
      <c r="AA736" s="1">
        <v>0.22515588618381191</v>
      </c>
      <c r="AB736" s="1">
        <v>0.23748920756598851</v>
      </c>
      <c r="AC736" s="1">
        <v>0.24987022787934829</v>
      </c>
      <c r="AD736" s="1">
        <v>0.26244242596184131</v>
      </c>
      <c r="AE736" s="1">
        <v>0.27531411911428011</v>
      </c>
      <c r="AF736" s="1">
        <v>0.28858632659965272</v>
      </c>
      <c r="AG736" s="1">
        <v>0.3022171722209675</v>
      </c>
      <c r="AH736" s="1">
        <v>0.31612910201466721</v>
      </c>
      <c r="AI736" s="1">
        <v>0.33023704547343852</v>
      </c>
      <c r="AJ736" s="1">
        <v>0.34443540969895481</v>
      </c>
      <c r="AK736" s="1">
        <v>0.35881594036402581</v>
      </c>
      <c r="AL736" s="1">
        <v>0.37320395696348391</v>
      </c>
      <c r="AM736" s="1">
        <v>0.38752897204192521</v>
      </c>
    </row>
    <row r="737" spans="1:39">
      <c r="A737">
        <f t="shared" si="28"/>
        <v>202107</v>
      </c>
      <c r="B737" t="str">
        <f t="shared" si="29"/>
        <v>M1</v>
      </c>
      <c r="C737" t="str">
        <f t="shared" si="30"/>
        <v>worst</v>
      </c>
      <c r="D737" s="1">
        <v>0</v>
      </c>
      <c r="E737" s="1">
        <v>0</v>
      </c>
      <c r="F737" s="1">
        <v>5.913429288845154E-2</v>
      </c>
      <c r="G737" s="1">
        <v>0.14061099203390451</v>
      </c>
      <c r="H737" s="1">
        <v>0.22033033976249239</v>
      </c>
      <c r="I737" s="1">
        <v>0.28878626714541927</v>
      </c>
      <c r="J737" s="1">
        <v>0.34404354589293812</v>
      </c>
      <c r="K737" s="1">
        <v>0.38756999409789111</v>
      </c>
      <c r="L737" s="1">
        <v>0.42140715218780911</v>
      </c>
      <c r="M737" s="1">
        <v>0.44787124162845149</v>
      </c>
      <c r="N737" s="1">
        <v>0.46877942874213391</v>
      </c>
      <c r="O737" s="1">
        <v>0.48565767388168618</v>
      </c>
      <c r="P737" s="1">
        <v>0.49959217563406072</v>
      </c>
      <c r="Q737" s="1">
        <v>0.51142308417410709</v>
      </c>
      <c r="R737" s="1">
        <v>0.52170443873856143</v>
      </c>
      <c r="S737" s="1">
        <v>0.53085009396380456</v>
      </c>
      <c r="T737" s="1">
        <v>0.53916103787566794</v>
      </c>
      <c r="U737" s="1">
        <v>0.54689532794434392</v>
      </c>
      <c r="V737" s="1">
        <v>0.55426815464815016</v>
      </c>
      <c r="W737" s="1">
        <v>0.5614172660690937</v>
      </c>
      <c r="X737" s="1">
        <v>0.56842679485112979</v>
      </c>
      <c r="Y737" s="1">
        <v>0.57531845611622257</v>
      </c>
      <c r="Z737" s="1">
        <v>0.58210316624889924</v>
      </c>
      <c r="AA737" s="1">
        <v>0.58878278105506043</v>
      </c>
      <c r="AB737" s="1">
        <v>0.5954136400899942</v>
      </c>
      <c r="AC737" s="1">
        <v>0.6020421604453815</v>
      </c>
      <c r="AD737" s="1">
        <v>0.60875293611400649</v>
      </c>
      <c r="AE737" s="1">
        <v>0.61560919661577096</v>
      </c>
      <c r="AF737" s="1">
        <v>0.62266858920413659</v>
      </c>
      <c r="AG737" s="1">
        <v>0.62991173848043791</v>
      </c>
      <c r="AH737" s="1">
        <v>0.63729949701814281</v>
      </c>
      <c r="AI737" s="1">
        <v>0.64478815952427881</v>
      </c>
      <c r="AJ737" s="1">
        <v>0.652322651336947</v>
      </c>
      <c r="AK737" s="1">
        <v>0.65995229440628989</v>
      </c>
      <c r="AL737" s="1">
        <v>0.66758490322086106</v>
      </c>
      <c r="AM737" s="1">
        <v>0.675183413759193</v>
      </c>
    </row>
    <row r="738" spans="1:39">
      <c r="A738">
        <f t="shared" si="28"/>
        <v>202107</v>
      </c>
      <c r="B738" t="str">
        <f t="shared" si="29"/>
        <v>M2</v>
      </c>
      <c r="C738" t="str">
        <f t="shared" si="30"/>
        <v>worst</v>
      </c>
      <c r="D738" s="1">
        <v>0</v>
      </c>
      <c r="E738" s="1">
        <v>0.1591549430918954</v>
      </c>
      <c r="F738" s="1">
        <v>0.32481723741426138</v>
      </c>
      <c r="G738" s="1">
        <v>0.46475272946201662</v>
      </c>
      <c r="H738" s="1">
        <v>0.57438184849158691</v>
      </c>
      <c r="I738" s="1">
        <v>0.656996604725677</v>
      </c>
      <c r="J738" s="1">
        <v>0.71787016079701671</v>
      </c>
      <c r="K738" s="1">
        <v>0.76239436572647112</v>
      </c>
      <c r="L738" s="1">
        <v>0.79462397759977987</v>
      </c>
      <c r="M738" s="1">
        <v>0.81797071869981164</v>
      </c>
      <c r="N738" s="1">
        <v>0.83491725317904286</v>
      </c>
      <c r="O738" s="1">
        <v>0.84734205066092905</v>
      </c>
      <c r="P738" s="1">
        <v>0.85655133177751464</v>
      </c>
      <c r="Q738" s="1">
        <v>0.86350241569634911</v>
      </c>
      <c r="R738" s="1">
        <v>0.8688581733715961</v>
      </c>
      <c r="S738" s="1">
        <v>0.87309693229231</v>
      </c>
      <c r="T738" s="1">
        <v>0.87655221316537502</v>
      </c>
      <c r="U738" s="1">
        <v>0.87946448361942198</v>
      </c>
      <c r="V738" s="1">
        <v>0.88200988137899783</v>
      </c>
      <c r="W738" s="1">
        <v>0.88430703301829161</v>
      </c>
      <c r="X738" s="1">
        <v>0.88643589180662785</v>
      </c>
      <c r="Y738" s="1">
        <v>0.88844246173774499</v>
      </c>
      <c r="Z738" s="1">
        <v>0.89035821306845031</v>
      </c>
      <c r="AA738" s="1">
        <v>0.89220300610749836</v>
      </c>
      <c r="AB738" s="1">
        <v>0.89400513997564401</v>
      </c>
      <c r="AC738" s="1">
        <v>0.89578596657137144</v>
      </c>
      <c r="AD738" s="1">
        <v>0.89757398897901219</v>
      </c>
      <c r="AE738" s="1">
        <v>0.89939008237620355</v>
      </c>
      <c r="AF738" s="1">
        <v>0.90125237793594526</v>
      </c>
      <c r="AG738" s="1">
        <v>0.90315792739243284</v>
      </c>
      <c r="AH738" s="1">
        <v>0.90509797260007185</v>
      </c>
      <c r="AI738" s="1">
        <v>0.90706213506903244</v>
      </c>
      <c r="AJ738" s="1">
        <v>0.90903669849991664</v>
      </c>
      <c r="AK738" s="1">
        <v>0.91103506434617354</v>
      </c>
      <c r="AL738" s="1">
        <v>0.91303345499875144</v>
      </c>
      <c r="AM738" s="1">
        <v>0.9150224118156095</v>
      </c>
    </row>
    <row r="739" spans="1:39">
      <c r="A739">
        <f t="shared" si="28"/>
        <v>202107</v>
      </c>
      <c r="B739" t="str">
        <f t="shared" si="29"/>
        <v>M3</v>
      </c>
      <c r="C739" t="str">
        <f t="shared" si="30"/>
        <v>worst</v>
      </c>
      <c r="D739" s="1">
        <v>0.39893255577030501</v>
      </c>
      <c r="E739" s="1">
        <v>0.62640725682338061</v>
      </c>
      <c r="F739" s="1">
        <v>0.76151490035400937</v>
      </c>
      <c r="G739" s="1">
        <v>0.84375599272533652</v>
      </c>
      <c r="H739" s="1">
        <v>0.89499792346870921</v>
      </c>
      <c r="I739" s="1">
        <v>0.92753320159379105</v>
      </c>
      <c r="J739" s="1">
        <v>0.94856047457299031</v>
      </c>
      <c r="K739" s="1">
        <v>0.96244751363960368</v>
      </c>
      <c r="L739" s="1">
        <v>0.97168373562887289</v>
      </c>
      <c r="M739" s="1">
        <v>0.97791397051942541</v>
      </c>
      <c r="N739" s="1">
        <v>0.9821537689584624</v>
      </c>
      <c r="O739" s="1">
        <v>0.98507379353472058</v>
      </c>
      <c r="P739" s="1">
        <v>0.98710075932765196</v>
      </c>
      <c r="Q739" s="1">
        <v>0.98852369404505813</v>
      </c>
      <c r="R739" s="1">
        <v>0.98953466536090817</v>
      </c>
      <c r="S739" s="1">
        <v>0.99026581565871763</v>
      </c>
      <c r="T739" s="1">
        <v>0.99080579346106701</v>
      </c>
      <c r="U739" s="1">
        <v>0.99121452421390277</v>
      </c>
      <c r="V739" s="1">
        <v>0.99153353965423763</v>
      </c>
      <c r="W739" s="1">
        <v>0.99179093401357854</v>
      </c>
      <c r="X739" s="1">
        <v>0.99200600955780149</v>
      </c>
      <c r="Y739" s="1">
        <v>0.9921914382396575</v>
      </c>
      <c r="Z739" s="1">
        <v>0.99235607915275259</v>
      </c>
      <c r="AA739" s="1">
        <v>0.99250580615435835</v>
      </c>
      <c r="AB739" s="1">
        <v>0.9926457115626377</v>
      </c>
      <c r="AC739" s="1">
        <v>0.99277939441396623</v>
      </c>
      <c r="AD739" s="1">
        <v>0.99291028983274832</v>
      </c>
      <c r="AE739" s="1">
        <v>0.99304083519316066</v>
      </c>
      <c r="AF739" s="1">
        <v>0.99317298246233232</v>
      </c>
      <c r="AG739" s="1">
        <v>0.99330701410311339</v>
      </c>
      <c r="AH739" s="1">
        <v>0.99344266500256406</v>
      </c>
      <c r="AI739" s="1">
        <v>0.99357945997759567</v>
      </c>
      <c r="AJ739" s="1">
        <v>0.99371661008517465</v>
      </c>
      <c r="AK739" s="1">
        <v>0.99385515476605235</v>
      </c>
      <c r="AL739" s="1">
        <v>0.99399352951735598</v>
      </c>
      <c r="AM739" s="1">
        <v>0.99413113547950649</v>
      </c>
    </row>
    <row r="740" spans="1:39">
      <c r="A740">
        <f t="shared" si="28"/>
        <v>202108</v>
      </c>
      <c r="B740" t="str">
        <f t="shared" si="29"/>
        <v>M0</v>
      </c>
      <c r="C740" t="str">
        <f t="shared" si="30"/>
        <v>worst</v>
      </c>
      <c r="D740" s="1">
        <v>0</v>
      </c>
      <c r="E740" s="1">
        <v>0</v>
      </c>
      <c r="F740" s="1">
        <v>0</v>
      </c>
      <c r="G740" s="1">
        <v>1.7118499706001229E-3</v>
      </c>
      <c r="H740" s="1">
        <v>5.7309941981195621E-3</v>
      </c>
      <c r="I740" s="1">
        <v>1.196697295731225E-2</v>
      </c>
      <c r="J740" s="1">
        <v>2.0035733479873152E-2</v>
      </c>
      <c r="K740" s="1">
        <v>2.9552246894700748E-2</v>
      </c>
      <c r="L740" s="1">
        <v>4.0307073614163441E-2</v>
      </c>
      <c r="M740" s="1">
        <v>5.188453398963893E-2</v>
      </c>
      <c r="N740" s="1">
        <v>6.4051922357529489E-2</v>
      </c>
      <c r="O740" s="1">
        <v>7.6579302796962206E-2</v>
      </c>
      <c r="P740" s="1">
        <v>8.9338809060402882E-2</v>
      </c>
      <c r="Q740" s="1">
        <v>0.10213617285099399</v>
      </c>
      <c r="R740" s="1">
        <v>0.11484804412745141</v>
      </c>
      <c r="S740" s="1">
        <v>0.12741101355809351</v>
      </c>
      <c r="T740" s="1">
        <v>0.139880372091545</v>
      </c>
      <c r="U740" s="1">
        <v>0.1523616501609166</v>
      </c>
      <c r="V740" s="1">
        <v>0.16490624433588191</v>
      </c>
      <c r="W740" s="1">
        <v>0.1775256904840376</v>
      </c>
      <c r="X740" s="1">
        <v>0.19015734208384821</v>
      </c>
      <c r="Y740" s="1">
        <v>0.20274798037349981</v>
      </c>
      <c r="Z740" s="1">
        <v>0.21525091325789389</v>
      </c>
      <c r="AA740" s="1">
        <v>0.22773852945977849</v>
      </c>
      <c r="AB740" s="1">
        <v>0.24027554280644459</v>
      </c>
      <c r="AC740" s="1">
        <v>0.25300693385519119</v>
      </c>
      <c r="AD740" s="1">
        <v>0.26604217846788608</v>
      </c>
      <c r="AE740" s="1">
        <v>0.27948342840389262</v>
      </c>
      <c r="AF740" s="1">
        <v>0.29328815999616442</v>
      </c>
      <c r="AG740" s="1">
        <v>0.30737774869886808</v>
      </c>
      <c r="AH740" s="1">
        <v>0.32166597972745531</v>
      </c>
      <c r="AI740" s="1">
        <v>0.33604587238428241</v>
      </c>
      <c r="AJ740" s="1">
        <v>0.35061032026536121</v>
      </c>
      <c r="AK740" s="1">
        <v>0.3651823894464481</v>
      </c>
      <c r="AL740" s="1">
        <v>0.37969067785460692</v>
      </c>
      <c r="AM740" s="1">
        <v>0.39400628166734081</v>
      </c>
    </row>
    <row r="741" spans="1:39">
      <c r="A741">
        <f t="shared" si="28"/>
        <v>202108</v>
      </c>
      <c r="B741" t="str">
        <f t="shared" si="29"/>
        <v>M1</v>
      </c>
      <c r="C741" t="str">
        <f t="shared" si="30"/>
        <v>worst</v>
      </c>
      <c r="D741" s="1">
        <v>0</v>
      </c>
      <c r="E741" s="1">
        <v>0</v>
      </c>
      <c r="F741" s="1">
        <v>5.9818489044186567E-2</v>
      </c>
      <c r="G741" s="1">
        <v>0.14217588269462481</v>
      </c>
      <c r="H741" s="1">
        <v>0.22277492900968651</v>
      </c>
      <c r="I741" s="1">
        <v>0.29191658879429477</v>
      </c>
      <c r="J741" s="1">
        <v>0.34794943381127141</v>
      </c>
      <c r="K741" s="1">
        <v>0.39195501313833758</v>
      </c>
      <c r="L741" s="1">
        <v>0.42623656901747492</v>
      </c>
      <c r="M741" s="1">
        <v>0.4529563885340524</v>
      </c>
      <c r="N741" s="1">
        <v>0.47407096430340873</v>
      </c>
      <c r="O741" s="1">
        <v>0.49104477606614838</v>
      </c>
      <c r="P741" s="1">
        <v>0.5050342913596797</v>
      </c>
      <c r="Q741" s="1">
        <v>0.51683781253636674</v>
      </c>
      <c r="R741" s="1">
        <v>0.527055517137206</v>
      </c>
      <c r="S741" s="1">
        <v>0.5361224021351928</v>
      </c>
      <c r="T741" s="1">
        <v>0.54439031245212943</v>
      </c>
      <c r="U741" s="1">
        <v>0.55214093680002463</v>
      </c>
      <c r="V741" s="1">
        <v>0.55955855128916077</v>
      </c>
      <c r="W741" s="1">
        <v>0.56676028907188136</v>
      </c>
      <c r="X741" s="1">
        <v>0.57379092757771977</v>
      </c>
      <c r="Y741" s="1">
        <v>0.58067784854338356</v>
      </c>
      <c r="Z741" s="1">
        <v>0.5874340934265182</v>
      </c>
      <c r="AA741" s="1">
        <v>0.59412402223319372</v>
      </c>
      <c r="AB741" s="1">
        <v>0.60079953715333068</v>
      </c>
      <c r="AC741" s="1">
        <v>0.60754919106014982</v>
      </c>
      <c r="AD741" s="1">
        <v>0.61443892643676457</v>
      </c>
      <c r="AE741" s="1">
        <v>0.62152834105419252</v>
      </c>
      <c r="AF741" s="1">
        <v>0.62879924018255651</v>
      </c>
      <c r="AG741" s="1">
        <v>0.63621322681820436</v>
      </c>
      <c r="AH741" s="1">
        <v>0.64372708283528812</v>
      </c>
      <c r="AI741" s="1">
        <v>0.65128597463107529</v>
      </c>
      <c r="AJ741" s="1">
        <v>0.65893966214425725</v>
      </c>
      <c r="AK741" s="1">
        <v>0.6665958845419947</v>
      </c>
      <c r="AL741" s="1">
        <v>0.67421760685810062</v>
      </c>
      <c r="AM741" s="1">
        <v>0.68173744253125335</v>
      </c>
    </row>
    <row r="742" spans="1:39">
      <c r="A742">
        <f t="shared" si="28"/>
        <v>202108</v>
      </c>
      <c r="B742" t="str">
        <f t="shared" si="29"/>
        <v>M2</v>
      </c>
      <c r="C742" t="str">
        <f t="shared" si="30"/>
        <v>worst</v>
      </c>
      <c r="D742" s="1">
        <v>0</v>
      </c>
      <c r="E742" s="1">
        <v>0.1591549430918954</v>
      </c>
      <c r="F742" s="1">
        <v>0.32577148700883252</v>
      </c>
      <c r="G742" s="1">
        <v>0.466424279036735</v>
      </c>
      <c r="H742" s="1">
        <v>0.5764397954241709</v>
      </c>
      <c r="I742" s="1">
        <v>0.65922303915435976</v>
      </c>
      <c r="J742" s="1">
        <v>0.72049005458195947</v>
      </c>
      <c r="K742" s="1">
        <v>0.76509537436773967</v>
      </c>
      <c r="L742" s="1">
        <v>0.79741470706445483</v>
      </c>
      <c r="M742" s="1">
        <v>0.82077194980229928</v>
      </c>
      <c r="N742" s="1">
        <v>0.8377400750606534</v>
      </c>
      <c r="O742" s="1">
        <v>0.85013945262943802</v>
      </c>
      <c r="P742" s="1">
        <v>0.85931667497793562</v>
      </c>
      <c r="Q742" s="1">
        <v>0.86621750655378227</v>
      </c>
      <c r="R742" s="1">
        <v>0.87152736112881868</v>
      </c>
      <c r="S742" s="1">
        <v>0.87572471963861021</v>
      </c>
      <c r="T742" s="1">
        <v>0.87914948165141493</v>
      </c>
      <c r="U742" s="1">
        <v>0.88204720827059169</v>
      </c>
      <c r="V742" s="1">
        <v>0.88458470138383105</v>
      </c>
      <c r="W742" s="1">
        <v>0.88687590491271806</v>
      </c>
      <c r="X742" s="1">
        <v>0.8889906361259966</v>
      </c>
      <c r="Y742" s="1">
        <v>0.89097732060743362</v>
      </c>
      <c r="Z742" s="1">
        <v>0.89286733252104855</v>
      </c>
      <c r="AA742" s="1">
        <v>0.89469693502185144</v>
      </c>
      <c r="AB742" s="1">
        <v>0.896492878664788</v>
      </c>
      <c r="AC742" s="1">
        <v>0.89828730411952762</v>
      </c>
      <c r="AD742" s="1">
        <v>0.90010355093923577</v>
      </c>
      <c r="AE742" s="1">
        <v>0.90196146021065238</v>
      </c>
      <c r="AF742" s="1">
        <v>0.903859387870249</v>
      </c>
      <c r="AG742" s="1">
        <v>0.90578953773080861</v>
      </c>
      <c r="AH742" s="1">
        <v>0.90774224649022905</v>
      </c>
      <c r="AI742" s="1">
        <v>0.9097043178374653</v>
      </c>
      <c r="AJ742" s="1">
        <v>0.9116893558171022</v>
      </c>
      <c r="AK742" s="1">
        <v>0.91367396373175946</v>
      </c>
      <c r="AL742" s="1">
        <v>0.91564889670410621</v>
      </c>
      <c r="AM742" s="1">
        <v>0.91759693869542114</v>
      </c>
    </row>
    <row r="743" spans="1:39">
      <c r="A743">
        <f t="shared" si="28"/>
        <v>202108</v>
      </c>
      <c r="B743" t="str">
        <f t="shared" si="29"/>
        <v>M3</v>
      </c>
      <c r="C743" t="str">
        <f t="shared" si="30"/>
        <v>worst</v>
      </c>
      <c r="D743" s="1">
        <v>0.3989422804014327</v>
      </c>
      <c r="E743" s="1">
        <v>0.62727499957602451</v>
      </c>
      <c r="F743" s="1">
        <v>0.76248701872105673</v>
      </c>
      <c r="G743" s="1">
        <v>0.84473889234813704</v>
      </c>
      <c r="H743" s="1">
        <v>0.89584211458138008</v>
      </c>
      <c r="I743" s="1">
        <v>0.92823722079561044</v>
      </c>
      <c r="J743" s="1">
        <v>0.94927486078882073</v>
      </c>
      <c r="K743" s="1">
        <v>0.96305809611673854</v>
      </c>
      <c r="L743" s="1">
        <v>0.97223468820571679</v>
      </c>
      <c r="M743" s="1">
        <v>0.97840572613411692</v>
      </c>
      <c r="N743" s="1">
        <v>0.9826080971038309</v>
      </c>
      <c r="O743" s="1">
        <v>0.98549160556727833</v>
      </c>
      <c r="P743" s="1">
        <v>0.98749023405059277</v>
      </c>
      <c r="Q743" s="1">
        <v>0.98888962044123918</v>
      </c>
      <c r="R743" s="1">
        <v>0.98988440297391445</v>
      </c>
      <c r="S743" s="1">
        <v>0.99060414518074857</v>
      </c>
      <c r="T743" s="1">
        <v>0.99113553984805103</v>
      </c>
      <c r="U743" s="1">
        <v>0.99153812901981708</v>
      </c>
      <c r="V743" s="1">
        <v>0.99185215259372372</v>
      </c>
      <c r="W743" s="1">
        <v>0.99210529319919372</v>
      </c>
      <c r="X743" s="1">
        <v>0.99231599452342834</v>
      </c>
      <c r="Y743" s="1">
        <v>0.99249717155224015</v>
      </c>
      <c r="Z743" s="1">
        <v>0.99265742704285009</v>
      </c>
      <c r="AA743" s="1">
        <v>0.99280372838675546</v>
      </c>
      <c r="AB743" s="1">
        <v>0.99294093913203696</v>
      </c>
      <c r="AC743" s="1">
        <v>0.99307334351466559</v>
      </c>
      <c r="AD743" s="1">
        <v>0.99320395246127724</v>
      </c>
      <c r="AE743" s="1">
        <v>0.99333511502060789</v>
      </c>
      <c r="AF743" s="1">
        <v>0.99346741558954832</v>
      </c>
      <c r="AG743" s="1">
        <v>0.99360081133741196</v>
      </c>
      <c r="AH743" s="1">
        <v>0.99373499210921734</v>
      </c>
      <c r="AI743" s="1">
        <v>0.99386928877490965</v>
      </c>
      <c r="AJ743" s="1">
        <v>0.99400478770775236</v>
      </c>
      <c r="AK743" s="1">
        <v>0.99414001190591306</v>
      </c>
      <c r="AL743" s="1">
        <v>0.99427441165670905</v>
      </c>
      <c r="AM743" s="1">
        <v>0.99440687071809364</v>
      </c>
    </row>
    <row r="744" spans="1:39">
      <c r="A744">
        <f t="shared" si="28"/>
        <v>202109</v>
      </c>
      <c r="B744" t="str">
        <f t="shared" si="29"/>
        <v>M0</v>
      </c>
      <c r="C744" t="str">
        <f t="shared" si="30"/>
        <v>worst</v>
      </c>
      <c r="D744" s="1">
        <v>0</v>
      </c>
      <c r="E744" s="1">
        <v>0</v>
      </c>
      <c r="F744" s="1">
        <v>0</v>
      </c>
      <c r="G744" s="1">
        <v>1.7066347953141629E-3</v>
      </c>
      <c r="H744" s="1">
        <v>5.7495167593327352E-3</v>
      </c>
      <c r="I744" s="1">
        <v>1.200842231364499E-2</v>
      </c>
      <c r="J744" s="1">
        <v>2.014819314056782E-2</v>
      </c>
      <c r="K744" s="1">
        <v>2.9915801756082629E-2</v>
      </c>
      <c r="L744" s="1">
        <v>4.0820373521967768E-2</v>
      </c>
      <c r="M744" s="1">
        <v>5.2554722747071451E-2</v>
      </c>
      <c r="N744" s="1">
        <v>6.4827260042302076E-2</v>
      </c>
      <c r="O744" s="1">
        <v>7.7461211491719473E-2</v>
      </c>
      <c r="P744" s="1">
        <v>9.0223974699682852E-2</v>
      </c>
      <c r="Q744" s="1">
        <v>0.1029636786480294</v>
      </c>
      <c r="R744" s="1">
        <v>0.1155969243678641</v>
      </c>
      <c r="S744" s="1">
        <v>0.12816648660252331</v>
      </c>
      <c r="T744" s="1">
        <v>0.14076999064751691</v>
      </c>
      <c r="U744" s="1">
        <v>0.15345300686253119</v>
      </c>
      <c r="V744" s="1">
        <v>0.1662225997663736</v>
      </c>
      <c r="W744" s="1">
        <v>0.17901201164814451</v>
      </c>
      <c r="X744" s="1">
        <v>0.1917649723821809</v>
      </c>
      <c r="Y744" s="1">
        <v>0.20443257051314831</v>
      </c>
      <c r="Z744" s="1">
        <v>0.21708708905960081</v>
      </c>
      <c r="AA744" s="1">
        <v>0.22979338322744641</v>
      </c>
      <c r="AB744" s="1">
        <v>0.24269791416381301</v>
      </c>
      <c r="AC744" s="1">
        <v>0.25591131443185372</v>
      </c>
      <c r="AD744" s="1">
        <v>0.26953689626898603</v>
      </c>
      <c r="AE744" s="1">
        <v>0.28353137481173368</v>
      </c>
      <c r="AF744" s="1">
        <v>0.29781491804326488</v>
      </c>
      <c r="AG744" s="1">
        <v>0.31230003399538669</v>
      </c>
      <c r="AH744" s="1">
        <v>0.3268782078771913</v>
      </c>
      <c r="AI744" s="1">
        <v>0.34164357505914211</v>
      </c>
      <c r="AJ744" s="1">
        <v>0.35641673053798267</v>
      </c>
      <c r="AK744" s="1">
        <v>0.3711252667381108</v>
      </c>
      <c r="AL744" s="1">
        <v>0.38563848673067319</v>
      </c>
      <c r="AM744" s="1">
        <v>0.39990296630435113</v>
      </c>
    </row>
    <row r="745" spans="1:39">
      <c r="A745">
        <f t="shared" si="28"/>
        <v>202109</v>
      </c>
      <c r="B745" t="str">
        <f t="shared" si="29"/>
        <v>M1</v>
      </c>
      <c r="C745" t="str">
        <f t="shared" si="30"/>
        <v>worst</v>
      </c>
      <c r="D745" s="1">
        <v>0</v>
      </c>
      <c r="E745" s="1">
        <v>0</v>
      </c>
      <c r="F745" s="1">
        <v>5.9759566621620568E-2</v>
      </c>
      <c r="G745" s="1">
        <v>0.14219439830941721</v>
      </c>
      <c r="H745" s="1">
        <v>0.22279685984507611</v>
      </c>
      <c r="I745" s="1">
        <v>0.29223662260535549</v>
      </c>
      <c r="J745" s="1">
        <v>0.348437579760351</v>
      </c>
      <c r="K745" s="1">
        <v>0.39266832887658448</v>
      </c>
      <c r="L745" s="1">
        <v>0.42706300338765762</v>
      </c>
      <c r="M745" s="1">
        <v>0.45391446681528103</v>
      </c>
      <c r="N745" s="1">
        <v>0.47508341215768918</v>
      </c>
      <c r="O745" s="1">
        <v>0.49210040032302788</v>
      </c>
      <c r="P745" s="1">
        <v>0.50607104731648755</v>
      </c>
      <c r="Q745" s="1">
        <v>0.51783913083162636</v>
      </c>
      <c r="R745" s="1">
        <v>0.52801907710463569</v>
      </c>
      <c r="S745" s="1">
        <v>0.53709059344689969</v>
      </c>
      <c r="T745" s="1">
        <v>0.54542726835469313</v>
      </c>
      <c r="U745" s="1">
        <v>0.5532780613805961</v>
      </c>
      <c r="V745" s="1">
        <v>0.5608061289150571</v>
      </c>
      <c r="W745" s="1">
        <v>0.56808823218802906</v>
      </c>
      <c r="X745" s="1">
        <v>0.57517462219683002</v>
      </c>
      <c r="Y745" s="1">
        <v>0.58209386390529272</v>
      </c>
      <c r="Z745" s="1">
        <v>0.58892193039648066</v>
      </c>
      <c r="AA745" s="1">
        <v>0.59571874144093551</v>
      </c>
      <c r="AB745" s="1">
        <v>0.60257907175996384</v>
      </c>
      <c r="AC745" s="1">
        <v>0.60957317422884094</v>
      </c>
      <c r="AD745" s="1">
        <v>0.61676384955255037</v>
      </c>
      <c r="AE745" s="1">
        <v>0.62413438573880875</v>
      </c>
      <c r="AF745" s="1">
        <v>0.63164710279626024</v>
      </c>
      <c r="AG745" s="1">
        <v>0.63925909440522644</v>
      </c>
      <c r="AH745" s="1">
        <v>0.6469153999706726</v>
      </c>
      <c r="AI745" s="1">
        <v>0.65466680532638766</v>
      </c>
      <c r="AJ745" s="1">
        <v>0.66242016922671021</v>
      </c>
      <c r="AK745" s="1">
        <v>0.67013818553867865</v>
      </c>
      <c r="AL745" s="1">
        <v>0.67775275350752928</v>
      </c>
      <c r="AM745" s="1">
        <v>0.68523616863538706</v>
      </c>
    </row>
    <row r="746" spans="1:39">
      <c r="A746">
        <f t="shared" si="28"/>
        <v>202109</v>
      </c>
      <c r="B746" t="str">
        <f t="shared" si="29"/>
        <v>M2</v>
      </c>
      <c r="C746" t="str">
        <f t="shared" si="30"/>
        <v>worst</v>
      </c>
      <c r="D746" s="1">
        <v>0</v>
      </c>
      <c r="E746" s="1">
        <v>0.1591549430918954</v>
      </c>
      <c r="F746" s="1">
        <v>0.32579049136745192</v>
      </c>
      <c r="G746" s="1">
        <v>0.46649678765448699</v>
      </c>
      <c r="H746" s="1">
        <v>0.57650087409033779</v>
      </c>
      <c r="I746" s="1">
        <v>0.65969783481852973</v>
      </c>
      <c r="J746" s="1">
        <v>0.72105093082839855</v>
      </c>
      <c r="K746" s="1">
        <v>0.76577197536570063</v>
      </c>
      <c r="L746" s="1">
        <v>0.79812362188590658</v>
      </c>
      <c r="M746" s="1">
        <v>0.82153786251249128</v>
      </c>
      <c r="N746" s="1">
        <v>0.83850500053341626</v>
      </c>
      <c r="O746" s="1">
        <v>0.85089596571291948</v>
      </c>
      <c r="P746" s="1">
        <v>0.86004564953693097</v>
      </c>
      <c r="Q746" s="1">
        <v>0.86692862194502063</v>
      </c>
      <c r="R746" s="1">
        <v>0.87222784125543218</v>
      </c>
      <c r="S746" s="1">
        <v>0.87642464405925202</v>
      </c>
      <c r="T746" s="1">
        <v>0.87986400075367843</v>
      </c>
      <c r="U746" s="1">
        <v>0.8827818888690544</v>
      </c>
      <c r="V746" s="1">
        <v>0.88534112874592075</v>
      </c>
      <c r="W746" s="1">
        <v>0.88764566319369109</v>
      </c>
      <c r="X746" s="1">
        <v>0.88976823084327605</v>
      </c>
      <c r="Y746" s="1">
        <v>0.89175670619286995</v>
      </c>
      <c r="Z746" s="1">
        <v>0.89365905104510135</v>
      </c>
      <c r="AA746" s="1">
        <v>0.89550999222254579</v>
      </c>
      <c r="AB746" s="1">
        <v>0.89734731473914942</v>
      </c>
      <c r="AC746" s="1">
        <v>0.89919821300365221</v>
      </c>
      <c r="AD746" s="1">
        <v>0.90108527264692173</v>
      </c>
      <c r="AE746" s="1">
        <v>0.90300862532156678</v>
      </c>
      <c r="AF746" s="1">
        <v>0.90496165997998346</v>
      </c>
      <c r="AG746" s="1">
        <v>0.90693552123828203</v>
      </c>
      <c r="AH746" s="1">
        <v>0.90891748325096111</v>
      </c>
      <c r="AI746" s="1">
        <v>0.91092168882930968</v>
      </c>
      <c r="AJ746" s="1">
        <v>0.91292482561030963</v>
      </c>
      <c r="AK746" s="1">
        <v>0.91491776972668104</v>
      </c>
      <c r="AL746" s="1">
        <v>0.91688329127862955</v>
      </c>
      <c r="AM746" s="1">
        <v>0.91881447967697116</v>
      </c>
    </row>
    <row r="747" spans="1:39">
      <c r="A747">
        <f t="shared" si="28"/>
        <v>202109</v>
      </c>
      <c r="B747" t="str">
        <f t="shared" si="29"/>
        <v>M3</v>
      </c>
      <c r="C747" t="str">
        <f t="shared" si="30"/>
        <v>worst</v>
      </c>
      <c r="D747" s="1">
        <v>0.3989422804014327</v>
      </c>
      <c r="E747" s="1">
        <v>0.62720011548700683</v>
      </c>
      <c r="F747" s="1">
        <v>0.76255085965802927</v>
      </c>
      <c r="G747" s="1">
        <v>0.84477954413353018</v>
      </c>
      <c r="H747" s="1">
        <v>0.89586167894850155</v>
      </c>
      <c r="I747" s="1">
        <v>0.92844489647825668</v>
      </c>
      <c r="J747" s="1">
        <v>0.94944906558803843</v>
      </c>
      <c r="K747" s="1">
        <v>0.96323888991940143</v>
      </c>
      <c r="L747" s="1">
        <v>0.97239794602942342</v>
      </c>
      <c r="M747" s="1">
        <v>0.97856570979777058</v>
      </c>
      <c r="N747" s="1">
        <v>0.98275258830798951</v>
      </c>
      <c r="O747" s="1">
        <v>0.98562297689147127</v>
      </c>
      <c r="P747" s="1">
        <v>0.98760897462857589</v>
      </c>
      <c r="Q747" s="1">
        <v>0.9890017622792926</v>
      </c>
      <c r="R747" s="1">
        <v>0.98999345135696837</v>
      </c>
      <c r="S747" s="1">
        <v>0.99071136435451845</v>
      </c>
      <c r="T747" s="1">
        <v>0.99124222705839615</v>
      </c>
      <c r="U747" s="1">
        <v>0.99164450837350526</v>
      </c>
      <c r="V747" s="1">
        <v>0.9919584072100901</v>
      </c>
      <c r="W747" s="1">
        <v>0.99221093389528947</v>
      </c>
      <c r="X747" s="1">
        <v>0.99242100442443815</v>
      </c>
      <c r="Y747" s="1">
        <v>0.99260124782196435</v>
      </c>
      <c r="Z747" s="1">
        <v>0.99276143142619044</v>
      </c>
      <c r="AA747" s="1">
        <v>0.99290831069676344</v>
      </c>
      <c r="AB747" s="1">
        <v>0.99304747550256722</v>
      </c>
      <c r="AC747" s="1">
        <v>0.99318282228198318</v>
      </c>
      <c r="AD747" s="1">
        <v>0.99331732224774427</v>
      </c>
      <c r="AE747" s="1">
        <v>0.99345198985191319</v>
      </c>
      <c r="AF747" s="1">
        <v>0.99358708191293543</v>
      </c>
      <c r="AG747" s="1">
        <v>0.99372250077115543</v>
      </c>
      <c r="AH747" s="1">
        <v>0.99385771573360149</v>
      </c>
      <c r="AI747" s="1">
        <v>0.9939939154154025</v>
      </c>
      <c r="AJ747" s="1">
        <v>0.99412968869920237</v>
      </c>
      <c r="AK747" s="1">
        <v>0.99426453283963878</v>
      </c>
      <c r="AL747" s="1">
        <v>0.99439736190287886</v>
      </c>
      <c r="AM747" s="1">
        <v>0.99452776301152357</v>
      </c>
    </row>
    <row r="748" spans="1:39">
      <c r="A748">
        <f t="shared" si="28"/>
        <v>202110</v>
      </c>
      <c r="B748" t="str">
        <f t="shared" si="29"/>
        <v>M0</v>
      </c>
      <c r="C748" t="str">
        <f t="shared" si="30"/>
        <v>worst</v>
      </c>
      <c r="D748" s="1">
        <v>0</v>
      </c>
      <c r="E748" s="1">
        <v>0</v>
      </c>
      <c r="F748" s="1">
        <v>0</v>
      </c>
      <c r="G748" s="1">
        <v>1.7424116553596211E-3</v>
      </c>
      <c r="H748" s="1">
        <v>5.8107993624928866E-3</v>
      </c>
      <c r="I748" s="1">
        <v>1.214311196331032E-2</v>
      </c>
      <c r="J748" s="1">
        <v>2.0539587459712669E-2</v>
      </c>
      <c r="K748" s="1">
        <v>3.0461435836597339E-2</v>
      </c>
      <c r="L748" s="1">
        <v>4.1525675342491838E-2</v>
      </c>
      <c r="M748" s="1">
        <v>5.3368203948994802E-2</v>
      </c>
      <c r="N748" s="1">
        <v>6.5750176754838893E-2</v>
      </c>
      <c r="O748" s="1">
        <v>7.8388647910682258E-2</v>
      </c>
      <c r="P748" s="1">
        <v>9.1093194758734938E-2</v>
      </c>
      <c r="Q748" s="1">
        <v>0.1037528234353233</v>
      </c>
      <c r="R748" s="1">
        <v>0.116392316487215</v>
      </c>
      <c r="S748" s="1">
        <v>0.1290974364603325</v>
      </c>
      <c r="T748" s="1">
        <v>0.14190510628363659</v>
      </c>
      <c r="U748" s="1">
        <v>0.1548158871799</v>
      </c>
      <c r="V748" s="1">
        <v>0.1677574596500295</v>
      </c>
      <c r="W748" s="1">
        <v>0.18066945747175139</v>
      </c>
      <c r="X748" s="1">
        <v>0.1935000341735115</v>
      </c>
      <c r="Y748" s="1">
        <v>0.2063208790709179</v>
      </c>
      <c r="Z748" s="1">
        <v>0.21919665802044311</v>
      </c>
      <c r="AA748" s="1">
        <v>0.23227509860805801</v>
      </c>
      <c r="AB748" s="1">
        <v>0.2456678456962135</v>
      </c>
      <c r="AC748" s="1">
        <v>0.25947927402585941</v>
      </c>
      <c r="AD748" s="1">
        <v>0.273665251574984</v>
      </c>
      <c r="AE748" s="1">
        <v>0.28814467103217778</v>
      </c>
      <c r="AF748" s="1">
        <v>0.3028287102278403</v>
      </c>
      <c r="AG748" s="1">
        <v>0.31760727763362501</v>
      </c>
      <c r="AH748" s="1">
        <v>0.33257574616935281</v>
      </c>
      <c r="AI748" s="1">
        <v>0.34755219942296062</v>
      </c>
      <c r="AJ748" s="1">
        <v>0.36246320424909578</v>
      </c>
      <c r="AK748" s="1">
        <v>0.37717624450924547</v>
      </c>
      <c r="AL748" s="1">
        <v>0.39163714680379469</v>
      </c>
      <c r="AM748" s="1">
        <v>0.40568776295967718</v>
      </c>
    </row>
    <row r="749" spans="1:39">
      <c r="A749">
        <f t="shared" si="28"/>
        <v>202110</v>
      </c>
      <c r="B749" t="str">
        <f t="shared" si="29"/>
        <v>M1</v>
      </c>
      <c r="C749" t="str">
        <f t="shared" si="30"/>
        <v>worst</v>
      </c>
      <c r="D749" s="1">
        <v>0</v>
      </c>
      <c r="E749" s="1">
        <v>0</v>
      </c>
      <c r="F749" s="1">
        <v>5.9967651264721651E-2</v>
      </c>
      <c r="G749" s="1">
        <v>0.1425438778600325</v>
      </c>
      <c r="H749" s="1">
        <v>0.22358257620975239</v>
      </c>
      <c r="I749" s="1">
        <v>0.2934252689318706</v>
      </c>
      <c r="J749" s="1">
        <v>0.3500005539487423</v>
      </c>
      <c r="K749" s="1">
        <v>0.39445328945102209</v>
      </c>
      <c r="L749" s="1">
        <v>0.42906381200527038</v>
      </c>
      <c r="M749" s="1">
        <v>0.45601596521173038</v>
      </c>
      <c r="N749" s="1">
        <v>0.47725195146289379</v>
      </c>
      <c r="O749" s="1">
        <v>0.49425779076157261</v>
      </c>
      <c r="P749" s="1">
        <v>0.50819768610696758</v>
      </c>
      <c r="Q749" s="1">
        <v>0.51993027171946082</v>
      </c>
      <c r="R749" s="1">
        <v>0.53011253908254508</v>
      </c>
      <c r="S749" s="1">
        <v>0.5392470834659675</v>
      </c>
      <c r="T749" s="1">
        <v>0.54767468080315274</v>
      </c>
      <c r="U749" s="1">
        <v>0.55562440481980735</v>
      </c>
      <c r="V749" s="1">
        <v>0.56321936586259735</v>
      </c>
      <c r="W749" s="1">
        <v>0.57054312615472924</v>
      </c>
      <c r="X749" s="1">
        <v>0.57764696968325691</v>
      </c>
      <c r="Y749" s="1">
        <v>0.58462344726931958</v>
      </c>
      <c r="Z749" s="1">
        <v>0.59154387812073428</v>
      </c>
      <c r="AA749" s="1">
        <v>0.59851148975639346</v>
      </c>
      <c r="AB749" s="1">
        <v>0.60560235691475228</v>
      </c>
      <c r="AC749" s="1">
        <v>0.6128835201388082</v>
      </c>
      <c r="AD749" s="1">
        <v>0.62034061482237657</v>
      </c>
      <c r="AE749" s="1">
        <v>0.62793734489351494</v>
      </c>
      <c r="AF749" s="1">
        <v>0.63563162873563328</v>
      </c>
      <c r="AG749" s="1">
        <v>0.64336877814458338</v>
      </c>
      <c r="AH749" s="1">
        <v>0.65120068109045459</v>
      </c>
      <c r="AI749" s="1">
        <v>0.65903366692290855</v>
      </c>
      <c r="AJ749" s="1">
        <v>0.66683033891710219</v>
      </c>
      <c r="AK749" s="1">
        <v>0.67452210423594705</v>
      </c>
      <c r="AL749" s="1">
        <v>0.68208111442210839</v>
      </c>
      <c r="AM749" s="1">
        <v>0.68942504122367754</v>
      </c>
    </row>
    <row r="750" spans="1:39">
      <c r="A750">
        <f t="shared" si="28"/>
        <v>202110</v>
      </c>
      <c r="B750" t="str">
        <f t="shared" si="29"/>
        <v>M2</v>
      </c>
      <c r="C750" t="str">
        <f t="shared" si="30"/>
        <v>worst</v>
      </c>
      <c r="D750" s="1">
        <v>0</v>
      </c>
      <c r="E750" s="1">
        <v>0.1591549430918954</v>
      </c>
      <c r="F750" s="1">
        <v>0.32602314697539331</v>
      </c>
      <c r="G750" s="1">
        <v>0.46678396674061329</v>
      </c>
      <c r="H750" s="1">
        <v>0.57734076359667585</v>
      </c>
      <c r="I750" s="1">
        <v>0.66069722957654975</v>
      </c>
      <c r="J750" s="1">
        <v>0.72220830293254945</v>
      </c>
      <c r="K750" s="1">
        <v>0.766974920296143</v>
      </c>
      <c r="L750" s="1">
        <v>0.79940104696033132</v>
      </c>
      <c r="M750" s="1">
        <v>0.82280961187981427</v>
      </c>
      <c r="N750" s="1">
        <v>0.8397582742805344</v>
      </c>
      <c r="O750" s="1">
        <v>0.85210828831467522</v>
      </c>
      <c r="P750" s="1">
        <v>0.86123364084543719</v>
      </c>
      <c r="Q750" s="1">
        <v>0.86810357640310409</v>
      </c>
      <c r="R750" s="1">
        <v>0.87339911347338117</v>
      </c>
      <c r="S750" s="1">
        <v>0.87760641447755905</v>
      </c>
      <c r="T750" s="1">
        <v>0.88106019951338477</v>
      </c>
      <c r="U750" s="1">
        <v>0.88399333233842292</v>
      </c>
      <c r="V750" s="1">
        <v>0.88655886404256945</v>
      </c>
      <c r="W750" s="1">
        <v>0.88886460069809548</v>
      </c>
      <c r="X750" s="1">
        <v>0.89098226017338955</v>
      </c>
      <c r="Y750" s="1">
        <v>0.89297661539787843</v>
      </c>
      <c r="Z750" s="1">
        <v>0.89489384776021963</v>
      </c>
      <c r="AA750" s="1">
        <v>0.89677974760301926</v>
      </c>
      <c r="AB750" s="1">
        <v>0.89866696787134859</v>
      </c>
      <c r="AC750" s="1">
        <v>0.90058195614315706</v>
      </c>
      <c r="AD750" s="1">
        <v>0.90252745864433781</v>
      </c>
      <c r="AE750" s="1">
        <v>0.90449866301612192</v>
      </c>
      <c r="AF750" s="1">
        <v>0.90648797488395572</v>
      </c>
      <c r="AG750" s="1">
        <v>0.90848346308246353</v>
      </c>
      <c r="AH750" s="1">
        <v>0.9104999517881609</v>
      </c>
      <c r="AI750" s="1">
        <v>0.91251443867983972</v>
      </c>
      <c r="AJ750" s="1">
        <v>0.91451805095713057</v>
      </c>
      <c r="AK750" s="1">
        <v>0.91649367558750305</v>
      </c>
      <c r="AL750" s="1">
        <v>0.91843450825852957</v>
      </c>
      <c r="AM750" s="1">
        <v>0.92031966062023396</v>
      </c>
    </row>
    <row r="751" spans="1:39">
      <c r="A751">
        <f t="shared" si="28"/>
        <v>202110</v>
      </c>
      <c r="B751" t="str">
        <f t="shared" si="29"/>
        <v>M3</v>
      </c>
      <c r="C751" t="str">
        <f t="shared" si="30"/>
        <v>worst</v>
      </c>
      <c r="D751" s="1">
        <v>0.3989422804014327</v>
      </c>
      <c r="E751" s="1">
        <v>0.62746524542355442</v>
      </c>
      <c r="F751" s="1">
        <v>0.76275344510224463</v>
      </c>
      <c r="G751" s="1">
        <v>0.84492333495201244</v>
      </c>
      <c r="H751" s="1">
        <v>0.89628699685879787</v>
      </c>
      <c r="I751" s="1">
        <v>0.92878705347203883</v>
      </c>
      <c r="J751" s="1">
        <v>0.94978152188201104</v>
      </c>
      <c r="K751" s="1">
        <v>0.96352824788257796</v>
      </c>
      <c r="L751" s="1">
        <v>0.97267021070917781</v>
      </c>
      <c r="M751" s="1">
        <v>0.97880552588382008</v>
      </c>
      <c r="N751" s="1">
        <v>0.98296621428224495</v>
      </c>
      <c r="O751" s="1">
        <v>0.98581347230340477</v>
      </c>
      <c r="P751" s="1">
        <v>0.98778681577713556</v>
      </c>
      <c r="Q751" s="1">
        <v>0.98917305412767431</v>
      </c>
      <c r="R751" s="1">
        <v>0.9901603189979431</v>
      </c>
      <c r="S751" s="1">
        <v>0.99087563065994699</v>
      </c>
      <c r="T751" s="1">
        <v>0.99140427232920514</v>
      </c>
      <c r="U751" s="1">
        <v>0.99180474031848043</v>
      </c>
      <c r="V751" s="1">
        <v>0.99211651173320703</v>
      </c>
      <c r="W751" s="1">
        <v>0.99236720201082451</v>
      </c>
      <c r="X751" s="1">
        <v>0.99257526125395457</v>
      </c>
      <c r="Y751" s="1">
        <v>0.99275448878996186</v>
      </c>
      <c r="Z751" s="1">
        <v>0.99291435894884128</v>
      </c>
      <c r="AA751" s="1">
        <v>0.99306232862766786</v>
      </c>
      <c r="AB751" s="1">
        <v>0.99320355857726539</v>
      </c>
      <c r="AC751" s="1">
        <v>0.99334190590498861</v>
      </c>
      <c r="AD751" s="1">
        <v>0.99347900492582841</v>
      </c>
      <c r="AE751" s="1">
        <v>0.99361554757589021</v>
      </c>
      <c r="AF751" s="1">
        <v>0.99375174676700084</v>
      </c>
      <c r="AG751" s="1">
        <v>0.99388727762327322</v>
      </c>
      <c r="AH751" s="1">
        <v>0.99402346878893044</v>
      </c>
      <c r="AI751" s="1">
        <v>0.99415901582216748</v>
      </c>
      <c r="AJ751" s="1">
        <v>0.99429348821241859</v>
      </c>
      <c r="AK751" s="1">
        <v>0.99442585239089964</v>
      </c>
      <c r="AL751" s="1">
        <v>0.99455573043447942</v>
      </c>
      <c r="AM751" s="1">
        <v>0.99468178045254563</v>
      </c>
    </row>
    <row r="752" spans="1:39">
      <c r="A752">
        <f t="shared" si="28"/>
        <v>202111</v>
      </c>
      <c r="B752" t="str">
        <f t="shared" si="29"/>
        <v>M0</v>
      </c>
      <c r="C752" t="str">
        <f t="shared" si="30"/>
        <v>worst</v>
      </c>
      <c r="D752" s="1">
        <v>0</v>
      </c>
      <c r="E752" s="1">
        <v>0</v>
      </c>
      <c r="F752" s="1">
        <v>0</v>
      </c>
      <c r="G752" s="1">
        <v>1.712791784303544E-3</v>
      </c>
      <c r="H752" s="1">
        <v>5.794340412382029E-3</v>
      </c>
      <c r="I752" s="1">
        <v>1.234055744757412E-2</v>
      </c>
      <c r="J752" s="1">
        <v>2.085893714498098E-2</v>
      </c>
      <c r="K752" s="1">
        <v>3.0916670851123509E-2</v>
      </c>
      <c r="L752" s="1">
        <v>4.2074429809108513E-2</v>
      </c>
      <c r="M752" s="1">
        <v>5.4018214277892773E-2</v>
      </c>
      <c r="N752" s="1">
        <v>6.6399730993152647E-2</v>
      </c>
      <c r="O752" s="1">
        <v>7.897624901904364E-2</v>
      </c>
      <c r="P752" s="1">
        <v>9.1598246732511324E-2</v>
      </c>
      <c r="Q752" s="1">
        <v>0.1042644574920561</v>
      </c>
      <c r="R752" s="1">
        <v>0.11704287063514621</v>
      </c>
      <c r="S752" s="1">
        <v>0.12995748706528981</v>
      </c>
      <c r="T752" s="1">
        <v>0.14299924999805291</v>
      </c>
      <c r="U752" s="1">
        <v>0.15608801851082019</v>
      </c>
      <c r="V752" s="1">
        <v>0.1691576926871679</v>
      </c>
      <c r="W752" s="1">
        <v>0.18215236255734629</v>
      </c>
      <c r="X752" s="1">
        <v>0.19514238387424099</v>
      </c>
      <c r="Y752" s="1">
        <v>0.20819173551229619</v>
      </c>
      <c r="Z752" s="1">
        <v>0.2214491198671128</v>
      </c>
      <c r="AA752" s="1">
        <v>0.2350270007387068</v>
      </c>
      <c r="AB752" s="1">
        <v>0.24903069243109249</v>
      </c>
      <c r="AC752" s="1">
        <v>0.26341506807327408</v>
      </c>
      <c r="AD752" s="1">
        <v>0.27809761494206769</v>
      </c>
      <c r="AE752" s="1">
        <v>0.2929880714920402</v>
      </c>
      <c r="AF752" s="1">
        <v>0.30797467032732873</v>
      </c>
      <c r="AG752" s="1">
        <v>0.3231540431782855</v>
      </c>
      <c r="AH752" s="1">
        <v>0.33834164570930197</v>
      </c>
      <c r="AI752" s="1">
        <v>0.35346296622466761</v>
      </c>
      <c r="AJ752" s="1">
        <v>0.36838358964093398</v>
      </c>
      <c r="AK752" s="1">
        <v>0.38304855800986698</v>
      </c>
      <c r="AL752" s="1">
        <v>0.3972974769275428</v>
      </c>
      <c r="AM752" s="1">
        <v>0.41104389811041442</v>
      </c>
    </row>
    <row r="753" spans="1:39">
      <c r="A753">
        <f t="shared" si="28"/>
        <v>202111</v>
      </c>
      <c r="B753" t="str">
        <f t="shared" si="29"/>
        <v>M1</v>
      </c>
      <c r="C753" t="str">
        <f t="shared" si="30"/>
        <v>worst</v>
      </c>
      <c r="D753" s="1">
        <v>0</v>
      </c>
      <c r="E753" s="1">
        <v>0</v>
      </c>
      <c r="F753" s="1">
        <v>5.9818944350050467E-2</v>
      </c>
      <c r="G753" s="1">
        <v>0.14240198340658911</v>
      </c>
      <c r="H753" s="1">
        <v>0.22375478100515331</v>
      </c>
      <c r="I753" s="1">
        <v>0.2938224440682663</v>
      </c>
      <c r="J753" s="1">
        <v>0.35052347599741268</v>
      </c>
      <c r="K753" s="1">
        <v>0.39513568151173423</v>
      </c>
      <c r="L753" s="1">
        <v>0.42980234972850462</v>
      </c>
      <c r="M753" s="1">
        <v>0.45678963076068468</v>
      </c>
      <c r="N753" s="1">
        <v>0.47799268131640221</v>
      </c>
      <c r="O753" s="1">
        <v>0.49496457225232582</v>
      </c>
      <c r="P753" s="1">
        <v>0.50887848309196493</v>
      </c>
      <c r="Q753" s="1">
        <v>0.52062744501290092</v>
      </c>
      <c r="R753" s="1">
        <v>0.53088962151217267</v>
      </c>
      <c r="S753" s="1">
        <v>0.54013264110509329</v>
      </c>
      <c r="T753" s="1">
        <v>0.54867764397077834</v>
      </c>
      <c r="U753" s="1">
        <v>0.55671300741935825</v>
      </c>
      <c r="V753" s="1">
        <v>0.56436947567868356</v>
      </c>
      <c r="W753" s="1">
        <v>0.57173064322486056</v>
      </c>
      <c r="X753" s="1">
        <v>0.57891264851317359</v>
      </c>
      <c r="Y753" s="1">
        <v>0.58600305528080932</v>
      </c>
      <c r="Z753" s="1">
        <v>0.59311709961657733</v>
      </c>
      <c r="AA753" s="1">
        <v>0.6003391302763379</v>
      </c>
      <c r="AB753" s="1">
        <v>0.60774220531139289</v>
      </c>
      <c r="AC753" s="1">
        <v>0.61531535213102651</v>
      </c>
      <c r="AD753" s="1">
        <v>0.62302430737290448</v>
      </c>
      <c r="AE753" s="1">
        <v>0.63082822487662127</v>
      </c>
      <c r="AF753" s="1">
        <v>0.63867287165581865</v>
      </c>
      <c r="AG753" s="1">
        <v>0.64661166306491968</v>
      </c>
      <c r="AH753" s="1">
        <v>0.65455027432799129</v>
      </c>
      <c r="AI753" s="1">
        <v>0.66245122159154157</v>
      </c>
      <c r="AJ753" s="1">
        <v>0.67024528267934635</v>
      </c>
      <c r="AK753" s="1">
        <v>0.67790443407629875</v>
      </c>
      <c r="AL753" s="1">
        <v>0.68534539700051933</v>
      </c>
      <c r="AM753" s="1">
        <v>0.69252335630263739</v>
      </c>
    </row>
    <row r="754" spans="1:39">
      <c r="A754">
        <f t="shared" si="28"/>
        <v>202111</v>
      </c>
      <c r="B754" t="str">
        <f t="shared" si="29"/>
        <v>M2</v>
      </c>
      <c r="C754" t="str">
        <f t="shared" si="30"/>
        <v>worst</v>
      </c>
      <c r="D754" s="1">
        <v>0</v>
      </c>
      <c r="E754" s="1">
        <v>0.1591549430918954</v>
      </c>
      <c r="F754" s="1">
        <v>0.3257872879010224</v>
      </c>
      <c r="G754" s="1">
        <v>0.46702121981467298</v>
      </c>
      <c r="H754" s="1">
        <v>0.57778307157510023</v>
      </c>
      <c r="I754" s="1">
        <v>0.66132993462892642</v>
      </c>
      <c r="J754" s="1">
        <v>0.72291015630228361</v>
      </c>
      <c r="K754" s="1">
        <v>0.76778958917637874</v>
      </c>
      <c r="L754" s="1">
        <v>0.80022308336040793</v>
      </c>
      <c r="M754" s="1">
        <v>0.82361904125999508</v>
      </c>
      <c r="N754" s="1">
        <v>0.84052752387817298</v>
      </c>
      <c r="O754" s="1">
        <v>0.85286295682319868</v>
      </c>
      <c r="P754" s="1">
        <v>0.86199003476805747</v>
      </c>
      <c r="Q754" s="1">
        <v>0.86886924827904766</v>
      </c>
      <c r="R754" s="1">
        <v>0.87418625244852355</v>
      </c>
      <c r="S754" s="1">
        <v>0.87841623101248845</v>
      </c>
      <c r="T754" s="1">
        <v>0.8818921880553956</v>
      </c>
      <c r="U754" s="1">
        <v>0.88483763266119519</v>
      </c>
      <c r="V754" s="1">
        <v>0.887410824527882</v>
      </c>
      <c r="W754" s="1">
        <v>0.88971785125012037</v>
      </c>
      <c r="X754" s="1">
        <v>0.89184777352862654</v>
      </c>
      <c r="Y754" s="1">
        <v>0.89386334208966101</v>
      </c>
      <c r="Z754" s="1">
        <v>0.89582195463025405</v>
      </c>
      <c r="AA754" s="1">
        <v>0.89776418526788626</v>
      </c>
      <c r="AB754" s="1">
        <v>0.89972209293559069</v>
      </c>
      <c r="AC754" s="1">
        <v>0.90170220389501055</v>
      </c>
      <c r="AD754" s="1">
        <v>0.90370229803785085</v>
      </c>
      <c r="AE754" s="1">
        <v>0.90571659313123676</v>
      </c>
      <c r="AF754" s="1">
        <v>0.9077342906683088</v>
      </c>
      <c r="AG754" s="1">
        <v>0.90977121945325423</v>
      </c>
      <c r="AH754" s="1">
        <v>0.91180479476710896</v>
      </c>
      <c r="AI754" s="1">
        <v>0.91382649498432345</v>
      </c>
      <c r="AJ754" s="1">
        <v>0.91581935328936392</v>
      </c>
      <c r="AK754" s="1">
        <v>0.91777670998837002</v>
      </c>
      <c r="AL754" s="1">
        <v>0.91967764528855045</v>
      </c>
      <c r="AM754" s="1">
        <v>0.92151095342571931</v>
      </c>
    </row>
    <row r="755" spans="1:39">
      <c r="A755">
        <f t="shared" si="28"/>
        <v>202111</v>
      </c>
      <c r="B755" t="str">
        <f t="shared" si="29"/>
        <v>M3</v>
      </c>
      <c r="C755" t="str">
        <f t="shared" si="30"/>
        <v>worst</v>
      </c>
      <c r="D755" s="1">
        <v>0.3989422804014327</v>
      </c>
      <c r="E755" s="1">
        <v>0.6272755787891916</v>
      </c>
      <c r="F755" s="1">
        <v>0.76250940295629133</v>
      </c>
      <c r="G755" s="1">
        <v>0.84521542254754212</v>
      </c>
      <c r="H755" s="1">
        <v>0.89649247456660153</v>
      </c>
      <c r="I755" s="1">
        <v>0.92902521425727758</v>
      </c>
      <c r="J755" s="1">
        <v>0.94998804254801772</v>
      </c>
      <c r="K755" s="1">
        <v>0.96373535611513717</v>
      </c>
      <c r="L755" s="1">
        <v>0.97284732292985576</v>
      </c>
      <c r="M755" s="1">
        <v>0.97895757857865062</v>
      </c>
      <c r="N755" s="1">
        <v>0.98309470398630849</v>
      </c>
      <c r="O755" s="1">
        <v>0.98593161465015999</v>
      </c>
      <c r="P755" s="1">
        <v>0.98790173736773079</v>
      </c>
      <c r="Q755" s="1">
        <v>0.98928615698893707</v>
      </c>
      <c r="R755" s="1">
        <v>0.99027282085091273</v>
      </c>
      <c r="S755" s="1">
        <v>0.99098718870326818</v>
      </c>
      <c r="T755" s="1">
        <v>0.99151496558849816</v>
      </c>
      <c r="U755" s="1">
        <v>0.99191405114453612</v>
      </c>
      <c r="V755" s="1">
        <v>0.99222485386787285</v>
      </c>
      <c r="W755" s="1">
        <v>0.99247435361084646</v>
      </c>
      <c r="X755" s="1">
        <v>0.99268225046021796</v>
      </c>
      <c r="Y755" s="1">
        <v>0.99286199104386219</v>
      </c>
      <c r="Z755" s="1">
        <v>0.99302376393296199</v>
      </c>
      <c r="AA755" s="1">
        <v>0.99317457848755064</v>
      </c>
      <c r="AB755" s="1">
        <v>0.9933195879728457</v>
      </c>
      <c r="AC755" s="1">
        <v>0.99346132378917473</v>
      </c>
      <c r="AD755" s="1">
        <v>0.9936011033126454</v>
      </c>
      <c r="AE755" s="1">
        <v>0.99373958325079437</v>
      </c>
      <c r="AF755" s="1">
        <v>0.99387672873480326</v>
      </c>
      <c r="AG755" s="1">
        <v>0.99401407900083971</v>
      </c>
      <c r="AH755" s="1">
        <v>0.99415047007702084</v>
      </c>
      <c r="AI755" s="1">
        <v>0.99428557045135113</v>
      </c>
      <c r="AJ755" s="1">
        <v>0.99441841210837989</v>
      </c>
      <c r="AK755" s="1">
        <v>0.99454866356175153</v>
      </c>
      <c r="AL755" s="1">
        <v>0.99467501339592967</v>
      </c>
      <c r="AM755" s="1">
        <v>0.99479677087421858</v>
      </c>
    </row>
    <row r="756" spans="1:39">
      <c r="A756">
        <f t="shared" si="28"/>
        <v>202112</v>
      </c>
      <c r="B756" t="str">
        <f t="shared" si="29"/>
        <v>M0</v>
      </c>
      <c r="C756" t="str">
        <f t="shared" si="30"/>
        <v>worst</v>
      </c>
      <c r="D756" s="1">
        <v>0</v>
      </c>
      <c r="E756" s="1">
        <v>0</v>
      </c>
      <c r="F756" s="1">
        <v>0</v>
      </c>
      <c r="G756" s="1">
        <v>1.7411578295902831E-3</v>
      </c>
      <c r="H756" s="1">
        <v>6.0652740809392014E-3</v>
      </c>
      <c r="I756" s="1">
        <v>1.2755728828801291E-2</v>
      </c>
      <c r="J756" s="1">
        <v>2.1426064190629739E-2</v>
      </c>
      <c r="K756" s="1">
        <v>3.1590578569152199E-2</v>
      </c>
      <c r="L756" s="1">
        <v>4.2860085555456659E-2</v>
      </c>
      <c r="M756" s="1">
        <v>5.4810057591654249E-2</v>
      </c>
      <c r="N756" s="1">
        <v>6.7131920935708994E-2</v>
      </c>
      <c r="O756" s="1">
        <v>7.9625520983663045E-2</v>
      </c>
      <c r="P756" s="1">
        <v>9.2254024506769491E-2</v>
      </c>
      <c r="Q756" s="1">
        <v>0.1050603659249329</v>
      </c>
      <c r="R756" s="1">
        <v>0.1180502459384123</v>
      </c>
      <c r="S756" s="1">
        <v>0.13120102179123749</v>
      </c>
      <c r="T756" s="1">
        <v>0.1444218656547584</v>
      </c>
      <c r="U756" s="1">
        <v>0.1576388546525439</v>
      </c>
      <c r="V756" s="1">
        <v>0.1707905740323083</v>
      </c>
      <c r="W756" s="1">
        <v>0.1839450274990255</v>
      </c>
      <c r="X756" s="1">
        <v>0.19716480895040209</v>
      </c>
      <c r="Y756" s="1">
        <v>0.21059911293234221</v>
      </c>
      <c r="Z756" s="1">
        <v>0.2243608925419881</v>
      </c>
      <c r="AA756" s="1">
        <v>0.2385561696140959</v>
      </c>
      <c r="AB756" s="1">
        <v>0.25313865605181118</v>
      </c>
      <c r="AC756" s="1">
        <v>0.26802431511331393</v>
      </c>
      <c r="AD756" s="1">
        <v>0.2831213601239233</v>
      </c>
      <c r="AE756" s="1">
        <v>0.29831628952841499</v>
      </c>
      <c r="AF756" s="1">
        <v>0.31370695857871422</v>
      </c>
      <c r="AG756" s="1">
        <v>0.32910616145134802</v>
      </c>
      <c r="AH756" s="1">
        <v>0.344438286447658</v>
      </c>
      <c r="AI756" s="1">
        <v>0.35956700191142571</v>
      </c>
      <c r="AJ756" s="1">
        <v>0.37443655446573282</v>
      </c>
      <c r="AK756" s="1">
        <v>0.38888429134719549</v>
      </c>
      <c r="AL756" s="1">
        <v>0.40282254412181429</v>
      </c>
      <c r="AM756" s="1">
        <v>0.41622147270219328</v>
      </c>
    </row>
    <row r="757" spans="1:39">
      <c r="A757">
        <f t="shared" si="28"/>
        <v>202112</v>
      </c>
      <c r="B757" t="str">
        <f t="shared" si="29"/>
        <v>M1</v>
      </c>
      <c r="C757" t="str">
        <f t="shared" si="30"/>
        <v>worst</v>
      </c>
      <c r="D757" s="1">
        <v>0</v>
      </c>
      <c r="E757" s="1">
        <v>0</v>
      </c>
      <c r="F757" s="1">
        <v>5.9789419955180369E-2</v>
      </c>
      <c r="G757" s="1">
        <v>0.1432279618990632</v>
      </c>
      <c r="H757" s="1">
        <v>0.22512024385828161</v>
      </c>
      <c r="I757" s="1">
        <v>0.29561913898777731</v>
      </c>
      <c r="J757" s="1">
        <v>0.35272019605991928</v>
      </c>
      <c r="K757" s="1">
        <v>0.39755647721354881</v>
      </c>
      <c r="L757" s="1">
        <v>0.43236338082667081</v>
      </c>
      <c r="M757" s="1">
        <v>0.45937753420839611</v>
      </c>
      <c r="N757" s="1">
        <v>0.48058877678429401</v>
      </c>
      <c r="O757" s="1">
        <v>0.49756442889193919</v>
      </c>
      <c r="P757" s="1">
        <v>0.51150920086952012</v>
      </c>
      <c r="Q757" s="1">
        <v>0.52334063373062201</v>
      </c>
      <c r="R757" s="1">
        <v>0.53370324402420288</v>
      </c>
      <c r="S757" s="1">
        <v>0.54304864241207884</v>
      </c>
      <c r="T757" s="1">
        <v>0.55165905511618862</v>
      </c>
      <c r="U757" s="1">
        <v>0.55973363987938607</v>
      </c>
      <c r="V757" s="1">
        <v>0.56740314059810792</v>
      </c>
      <c r="W757" s="1">
        <v>0.57481766528307554</v>
      </c>
      <c r="X757" s="1">
        <v>0.58208815402126979</v>
      </c>
      <c r="Y757" s="1">
        <v>0.58934662158144346</v>
      </c>
      <c r="Z757" s="1">
        <v>0.59668894088110147</v>
      </c>
      <c r="AA757" s="1">
        <v>0.60419643556748748</v>
      </c>
      <c r="AB757" s="1">
        <v>0.61186335313082241</v>
      </c>
      <c r="AC757" s="1">
        <v>0.61965885663507181</v>
      </c>
      <c r="AD757" s="1">
        <v>0.62754439798008022</v>
      </c>
      <c r="AE757" s="1">
        <v>0.63546701092104108</v>
      </c>
      <c r="AF757" s="1">
        <v>0.64348184053003232</v>
      </c>
      <c r="AG757" s="1">
        <v>0.65149458708990382</v>
      </c>
      <c r="AH757" s="1">
        <v>0.65946803734528525</v>
      </c>
      <c r="AI757" s="1">
        <v>0.66733276256143226</v>
      </c>
      <c r="AJ757" s="1">
        <v>0.67506077585357371</v>
      </c>
      <c r="AK757" s="1">
        <v>0.68256825832674461</v>
      </c>
      <c r="AL757" s="1">
        <v>0.6898101340491456</v>
      </c>
      <c r="AM757" s="1">
        <v>0.69677121529336028</v>
      </c>
    </row>
    <row r="758" spans="1:39">
      <c r="A758">
        <f t="shared" si="28"/>
        <v>202112</v>
      </c>
      <c r="B758" t="str">
        <f t="shared" si="29"/>
        <v>M2</v>
      </c>
      <c r="C758" t="str">
        <f t="shared" si="30"/>
        <v>worst</v>
      </c>
      <c r="D758" s="1">
        <v>0</v>
      </c>
      <c r="E758" s="1">
        <v>0.1591549430918954</v>
      </c>
      <c r="F758" s="1">
        <v>0.32636300726413991</v>
      </c>
      <c r="G758" s="1">
        <v>0.46816464131936358</v>
      </c>
      <c r="H758" s="1">
        <v>0.57927834132607603</v>
      </c>
      <c r="I758" s="1">
        <v>0.66298428764268413</v>
      </c>
      <c r="J758" s="1">
        <v>0.72474506767556435</v>
      </c>
      <c r="K758" s="1">
        <v>0.76964793502533557</v>
      </c>
      <c r="L758" s="1">
        <v>0.80206333788095907</v>
      </c>
      <c r="M758" s="1">
        <v>0.82540122354477963</v>
      </c>
      <c r="N758" s="1">
        <v>0.8422874251914253</v>
      </c>
      <c r="O758" s="1">
        <v>0.85462331601958175</v>
      </c>
      <c r="P758" s="1">
        <v>0.86375561774624632</v>
      </c>
      <c r="Q758" s="1">
        <v>0.87064919190307966</v>
      </c>
      <c r="R758" s="1">
        <v>0.8759776749823156</v>
      </c>
      <c r="S758" s="1">
        <v>0.88021655827314604</v>
      </c>
      <c r="T758" s="1">
        <v>0.88369021539326997</v>
      </c>
      <c r="U758" s="1">
        <v>0.88662941524993188</v>
      </c>
      <c r="V758" s="1">
        <v>0.88918978255380587</v>
      </c>
      <c r="W758" s="1">
        <v>0.89149527632597869</v>
      </c>
      <c r="X758" s="1">
        <v>0.89363246284817588</v>
      </c>
      <c r="Y758" s="1">
        <v>0.89567527548599146</v>
      </c>
      <c r="Z758" s="1">
        <v>0.89767556389895564</v>
      </c>
      <c r="AA758" s="1">
        <v>0.89967333863026899</v>
      </c>
      <c r="AB758" s="1">
        <v>0.90168066984423745</v>
      </c>
      <c r="AC758" s="1">
        <v>0.90369922280488102</v>
      </c>
      <c r="AD758" s="1">
        <v>0.90572598408431626</v>
      </c>
      <c r="AE758" s="1">
        <v>0.90775197433646493</v>
      </c>
      <c r="AF758" s="1">
        <v>0.90979432404909499</v>
      </c>
      <c r="AG758" s="1">
        <v>0.91183134794326237</v>
      </c>
      <c r="AH758" s="1">
        <v>0.9138551521834154</v>
      </c>
      <c r="AI758" s="1">
        <v>0.91584919623952232</v>
      </c>
      <c r="AJ758" s="1">
        <v>0.91780711769266299</v>
      </c>
      <c r="AK758" s="1">
        <v>0.91970820697646505</v>
      </c>
      <c r="AL758" s="1">
        <v>0.921541402418113</v>
      </c>
      <c r="AM758" s="1">
        <v>0.92330309218406048</v>
      </c>
    </row>
    <row r="759" spans="1:39">
      <c r="A759">
        <f t="shared" si="28"/>
        <v>202112</v>
      </c>
      <c r="B759" t="str">
        <f t="shared" si="29"/>
        <v>M3</v>
      </c>
      <c r="C759" t="str">
        <f t="shared" si="30"/>
        <v>worst</v>
      </c>
      <c r="D759" s="1">
        <v>0.3989422804014327</v>
      </c>
      <c r="E759" s="1">
        <v>0.62723803776984521</v>
      </c>
      <c r="F759" s="1">
        <v>0.76335362232560733</v>
      </c>
      <c r="G759" s="1">
        <v>0.84583122310516912</v>
      </c>
      <c r="H759" s="1">
        <v>0.89709831729572165</v>
      </c>
      <c r="I759" s="1">
        <v>0.92952542016314021</v>
      </c>
      <c r="J759" s="1">
        <v>0.95044647845491792</v>
      </c>
      <c r="K759" s="1">
        <v>0.96411434753804404</v>
      </c>
      <c r="L759" s="1">
        <v>0.97316406587077442</v>
      </c>
      <c r="M759" s="1">
        <v>0.97922170706221989</v>
      </c>
      <c r="N759" s="1">
        <v>0.98333126272167015</v>
      </c>
      <c r="O759" s="1">
        <v>0.98615463312138751</v>
      </c>
      <c r="P759" s="1">
        <v>0.98811537114976555</v>
      </c>
      <c r="Q759" s="1">
        <v>0.98949345602221084</v>
      </c>
      <c r="R759" s="1">
        <v>0.99047429801530562</v>
      </c>
      <c r="S759" s="1">
        <v>0.99118378796303841</v>
      </c>
      <c r="T759" s="1">
        <v>0.99170681591730314</v>
      </c>
      <c r="U759" s="1">
        <v>0.99210240709162434</v>
      </c>
      <c r="V759" s="1">
        <v>0.99240989377956956</v>
      </c>
      <c r="W759" s="1">
        <v>0.99265747758874379</v>
      </c>
      <c r="X759" s="1">
        <v>0.99286430988628793</v>
      </c>
      <c r="Y759" s="1">
        <v>0.99304448329994088</v>
      </c>
      <c r="Z759" s="1">
        <v>0.99320764356281754</v>
      </c>
      <c r="AA759" s="1">
        <v>0.99336078734631705</v>
      </c>
      <c r="AB759" s="1">
        <v>0.99350773201082332</v>
      </c>
      <c r="AC759" s="1">
        <v>0.99365069573052789</v>
      </c>
      <c r="AD759" s="1">
        <v>0.99379097706470632</v>
      </c>
      <c r="AE759" s="1">
        <v>0.99392896552787158</v>
      </c>
      <c r="AF759" s="1">
        <v>0.99406649113393819</v>
      </c>
      <c r="AG759" s="1">
        <v>0.99420260801311955</v>
      </c>
      <c r="AH759" s="1">
        <v>0.99433713293391968</v>
      </c>
      <c r="AI759" s="1">
        <v>0.99446920432065955</v>
      </c>
      <c r="AJ759" s="1">
        <v>0.99459856216514464</v>
      </c>
      <c r="AK759" s="1">
        <v>0.99472395403977298</v>
      </c>
      <c r="AL759" s="1">
        <v>0.99484472798864232</v>
      </c>
      <c r="AM759" s="1">
        <v>0.99496069730352799</v>
      </c>
    </row>
    <row r="760" spans="1:39">
      <c r="A760">
        <f t="shared" si="28"/>
        <v>202201</v>
      </c>
      <c r="B760" t="str">
        <f t="shared" si="29"/>
        <v>M0</v>
      </c>
      <c r="C760" t="str">
        <f t="shared" si="30"/>
        <v>worst</v>
      </c>
      <c r="D760" s="1">
        <v>0</v>
      </c>
      <c r="E760" s="1">
        <v>0</v>
      </c>
      <c r="F760" s="1">
        <v>0</v>
      </c>
      <c r="G760" s="1">
        <v>1.9732007179650798E-3</v>
      </c>
      <c r="H760" s="1">
        <v>6.42425628691814E-3</v>
      </c>
      <c r="I760" s="1">
        <v>1.3250641192790491E-2</v>
      </c>
      <c r="J760" s="1">
        <v>2.201675682011674E-2</v>
      </c>
      <c r="K760" s="1">
        <v>3.2286876721002951E-2</v>
      </c>
      <c r="L760" s="1">
        <v>4.3558435278663092E-2</v>
      </c>
      <c r="M760" s="1">
        <v>5.5444041584693543E-2</v>
      </c>
      <c r="N760" s="1">
        <v>6.767830751400869E-2</v>
      </c>
      <c r="O760" s="1">
        <v>8.0176299633726689E-2</v>
      </c>
      <c r="P760" s="1">
        <v>9.2945830455861383E-2</v>
      </c>
      <c r="Q760" s="1">
        <v>0.1059666235666071</v>
      </c>
      <c r="R760" s="1">
        <v>0.11919666087549929</v>
      </c>
      <c r="S760" s="1">
        <v>0.13253016783501639</v>
      </c>
      <c r="T760" s="1">
        <v>0.14588225960493439</v>
      </c>
      <c r="U760" s="1">
        <v>0.15918383411259671</v>
      </c>
      <c r="V760" s="1">
        <v>0.17249902339946649</v>
      </c>
      <c r="W760" s="1">
        <v>0.1858879956062523</v>
      </c>
      <c r="X760" s="1">
        <v>0.1994997444269879</v>
      </c>
      <c r="Y760" s="1">
        <v>0.213447240992687</v>
      </c>
      <c r="Z760" s="1">
        <v>0.22783688956885759</v>
      </c>
      <c r="AA760" s="1">
        <v>0.2426209744732083</v>
      </c>
      <c r="AB760" s="1">
        <v>0.25771373115931961</v>
      </c>
      <c r="AC760" s="1">
        <v>0.2730216920403033</v>
      </c>
      <c r="AD760" s="1">
        <v>0.28842950170213988</v>
      </c>
      <c r="AE760" s="1">
        <v>0.30403621129726022</v>
      </c>
      <c r="AF760" s="1">
        <v>0.31965185174337968</v>
      </c>
      <c r="AG760" s="1">
        <v>0.33519965814658292</v>
      </c>
      <c r="AH760" s="1">
        <v>0.35054131858359561</v>
      </c>
      <c r="AI760" s="1">
        <v>0.3656202525800254</v>
      </c>
      <c r="AJ760" s="1">
        <v>0.38027148664557547</v>
      </c>
      <c r="AK760" s="1">
        <v>0.39440609717200709</v>
      </c>
      <c r="AL760" s="1">
        <v>0.40799381025904152</v>
      </c>
      <c r="AM760" s="1">
        <v>0.42110299433192822</v>
      </c>
    </row>
    <row r="761" spans="1:39">
      <c r="A761">
        <f t="shared" si="28"/>
        <v>202201</v>
      </c>
      <c r="B761" t="str">
        <f t="shared" si="29"/>
        <v>M1</v>
      </c>
      <c r="C761" t="str">
        <f t="shared" si="30"/>
        <v>worst</v>
      </c>
      <c r="D761" s="1">
        <v>0</v>
      </c>
      <c r="E761" s="1">
        <v>0</v>
      </c>
      <c r="F761" s="1">
        <v>6.0979026016193018E-2</v>
      </c>
      <c r="G761" s="1">
        <v>0.14528625587028701</v>
      </c>
      <c r="H761" s="1">
        <v>0.22816580222313901</v>
      </c>
      <c r="I761" s="1">
        <v>0.29957122810703529</v>
      </c>
      <c r="J761" s="1">
        <v>0.35731222262300988</v>
      </c>
      <c r="K761" s="1">
        <v>0.40258298982093449</v>
      </c>
      <c r="L761" s="1">
        <v>0.43761402179014941</v>
      </c>
      <c r="M761" s="1">
        <v>0.46477827131813959</v>
      </c>
      <c r="N761" s="1">
        <v>0.48609496601905477</v>
      </c>
      <c r="O761" s="1">
        <v>0.50316374323785074</v>
      </c>
      <c r="P761" s="1">
        <v>0.51722245890857199</v>
      </c>
      <c r="Q761" s="1">
        <v>0.5291606100379832</v>
      </c>
      <c r="R761" s="1">
        <v>0.53961474368699469</v>
      </c>
      <c r="S761" s="1">
        <v>0.5490025509832972</v>
      </c>
      <c r="T761" s="1">
        <v>0.55762305821979963</v>
      </c>
      <c r="U761" s="1">
        <v>0.56567638952546584</v>
      </c>
      <c r="V761" s="1">
        <v>0.5733622707781959</v>
      </c>
      <c r="W761" s="1">
        <v>0.58082582525405535</v>
      </c>
      <c r="X761" s="1">
        <v>0.58822308090394659</v>
      </c>
      <c r="Y761" s="1">
        <v>0.59566637727460425</v>
      </c>
      <c r="Z761" s="1">
        <v>0.6032487250985834</v>
      </c>
      <c r="AA761" s="1">
        <v>0.61097240575188849</v>
      </c>
      <c r="AB761" s="1">
        <v>0.61881216605577127</v>
      </c>
      <c r="AC761" s="1">
        <v>0.62673340752039564</v>
      </c>
      <c r="AD761" s="1">
        <v>0.63468570078368747</v>
      </c>
      <c r="AE761" s="1">
        <v>0.6427262140355966</v>
      </c>
      <c r="AF761" s="1">
        <v>0.65076175335580344</v>
      </c>
      <c r="AG761" s="1">
        <v>0.65875594118483893</v>
      </c>
      <c r="AH761" s="1">
        <v>0.66663981873575007</v>
      </c>
      <c r="AI761" s="1">
        <v>0.67438577223522156</v>
      </c>
      <c r="AJ761" s="1">
        <v>0.68191010495283078</v>
      </c>
      <c r="AK761" s="1">
        <v>0.68916785213419918</v>
      </c>
      <c r="AL761" s="1">
        <v>0.69614393292279941</v>
      </c>
      <c r="AM761" s="1">
        <v>0.7028737451841891</v>
      </c>
    </row>
    <row r="762" spans="1:39">
      <c r="A762">
        <f t="shared" si="28"/>
        <v>202201</v>
      </c>
      <c r="B762" t="str">
        <f t="shared" si="29"/>
        <v>M2</v>
      </c>
      <c r="C762" t="str">
        <f t="shared" si="30"/>
        <v>worst</v>
      </c>
      <c r="D762" s="1">
        <v>0</v>
      </c>
      <c r="E762" s="1">
        <v>0.1591549430918954</v>
      </c>
      <c r="F762" s="1">
        <v>0.32770057359109162</v>
      </c>
      <c r="G762" s="1">
        <v>0.47009349802328187</v>
      </c>
      <c r="H762" s="1">
        <v>0.58147054046132807</v>
      </c>
      <c r="I762" s="1">
        <v>0.66540071975530568</v>
      </c>
      <c r="J762" s="1">
        <v>0.72716536229930873</v>
      </c>
      <c r="K762" s="1">
        <v>0.77200741050443877</v>
      </c>
      <c r="L762" s="1">
        <v>0.80431521767203784</v>
      </c>
      <c r="M762" s="1">
        <v>0.8276048276870337</v>
      </c>
      <c r="N762" s="1">
        <v>0.84448267101718599</v>
      </c>
      <c r="O762" s="1">
        <v>0.85681709052955368</v>
      </c>
      <c r="P762" s="1">
        <v>0.86595710749422183</v>
      </c>
      <c r="Q762" s="1">
        <v>0.87285296640997379</v>
      </c>
      <c r="R762" s="1">
        <v>0.87818062777986017</v>
      </c>
      <c r="S762" s="1">
        <v>0.88240735497347311</v>
      </c>
      <c r="T762" s="1">
        <v>0.885867151225598</v>
      </c>
      <c r="U762" s="1">
        <v>0.88878641206203235</v>
      </c>
      <c r="V762" s="1">
        <v>0.89133903097848888</v>
      </c>
      <c r="W762" s="1">
        <v>0.89364570608316007</v>
      </c>
      <c r="X762" s="1">
        <v>0.89580405584149259</v>
      </c>
      <c r="Y762" s="1">
        <v>0.89788209198293423</v>
      </c>
      <c r="Z762" s="1">
        <v>0.8999312203868618</v>
      </c>
      <c r="AA762" s="1">
        <v>0.90197151279882293</v>
      </c>
      <c r="AB762" s="1">
        <v>0.90401026711760335</v>
      </c>
      <c r="AC762" s="1">
        <v>0.90604849908073715</v>
      </c>
      <c r="AD762" s="1">
        <v>0.90807990014906603</v>
      </c>
      <c r="AE762" s="1">
        <v>0.9101234350805063</v>
      </c>
      <c r="AF762" s="1">
        <v>0.9121587960844868</v>
      </c>
      <c r="AG762" s="1">
        <v>0.91417902716360844</v>
      </c>
      <c r="AH762" s="1">
        <v>0.91616826128989481</v>
      </c>
      <c r="AI762" s="1">
        <v>0.91812058880287895</v>
      </c>
      <c r="AJ762" s="1">
        <v>0.92001567344399726</v>
      </c>
      <c r="AK762" s="1">
        <v>0.92184269915407457</v>
      </c>
      <c r="AL762" s="1">
        <v>0.92359820533917547</v>
      </c>
      <c r="AM762" s="1">
        <v>0.92529131452309232</v>
      </c>
    </row>
    <row r="763" spans="1:39">
      <c r="A763">
        <f t="shared" si="28"/>
        <v>202201</v>
      </c>
      <c r="B763" t="str">
        <f t="shared" si="29"/>
        <v>M3</v>
      </c>
      <c r="C763" t="str">
        <f t="shared" si="30"/>
        <v>worst</v>
      </c>
      <c r="D763" s="1">
        <v>0.3989422804014327</v>
      </c>
      <c r="E763" s="1">
        <v>0.6287902659888529</v>
      </c>
      <c r="F763" s="1">
        <v>0.76443425213816896</v>
      </c>
      <c r="G763" s="1">
        <v>0.84685493313841298</v>
      </c>
      <c r="H763" s="1">
        <v>0.89791433219306116</v>
      </c>
      <c r="I763" s="1">
        <v>0.93024872343884779</v>
      </c>
      <c r="J763" s="1">
        <v>0.9510240439598826</v>
      </c>
      <c r="K763" s="1">
        <v>0.96458106018591139</v>
      </c>
      <c r="L763" s="1">
        <v>0.9735404095209903</v>
      </c>
      <c r="M763" s="1">
        <v>0.97954946158024059</v>
      </c>
      <c r="N763" s="1">
        <v>0.98363367563032589</v>
      </c>
      <c r="O763" s="1">
        <v>0.98643915629207823</v>
      </c>
      <c r="P763" s="1">
        <v>0.98838725682234607</v>
      </c>
      <c r="Q763" s="1">
        <v>0.98975414611999546</v>
      </c>
      <c r="R763" s="1">
        <v>0.99072579050662835</v>
      </c>
      <c r="S763" s="1">
        <v>0.99142701331163641</v>
      </c>
      <c r="T763" s="1">
        <v>0.99194414740707459</v>
      </c>
      <c r="U763" s="1">
        <v>0.99233452926190358</v>
      </c>
      <c r="V763" s="1">
        <v>0.99263868745514017</v>
      </c>
      <c r="W763" s="1">
        <v>0.99288401311394792</v>
      </c>
      <c r="X763" s="1">
        <v>0.99309021906479122</v>
      </c>
      <c r="Y763" s="1">
        <v>0.9932707375701636</v>
      </c>
      <c r="Z763" s="1">
        <v>0.99343520758830173</v>
      </c>
      <c r="AA763" s="1">
        <v>0.99358928954147108</v>
      </c>
      <c r="AB763" s="1">
        <v>0.99373649229506766</v>
      </c>
      <c r="AC763" s="1">
        <v>0.9938790339269713</v>
      </c>
      <c r="AD763" s="1">
        <v>0.99401791265498862</v>
      </c>
      <c r="AE763" s="1">
        <v>0.99415537177482693</v>
      </c>
      <c r="AF763" s="1">
        <v>0.99429078061838916</v>
      </c>
      <c r="AG763" s="1">
        <v>0.99442416913195841</v>
      </c>
      <c r="AH763" s="1">
        <v>0.9945548304178351</v>
      </c>
      <c r="AI763" s="1">
        <v>0.99468260758774951</v>
      </c>
      <c r="AJ763" s="1">
        <v>0.99480633570291488</v>
      </c>
      <c r="AK763" s="1">
        <v>0.99492541992456907</v>
      </c>
      <c r="AL763" s="1">
        <v>0.9950397081775556</v>
      </c>
      <c r="AM763" s="1">
        <v>0.99514984137122453</v>
      </c>
    </row>
    <row r="764" spans="1:39">
      <c r="A764">
        <f t="shared" si="28"/>
        <v>202202</v>
      </c>
      <c r="B764" t="str">
        <f t="shared" si="29"/>
        <v>M0</v>
      </c>
      <c r="C764" t="str">
        <f t="shared" si="30"/>
        <v>worst</v>
      </c>
      <c r="D764" s="1">
        <v>0</v>
      </c>
      <c r="E764" s="1">
        <v>0</v>
      </c>
      <c r="F764" s="1">
        <v>0</v>
      </c>
      <c r="G764" s="1">
        <v>1.7677976255831721E-3</v>
      </c>
      <c r="H764" s="1">
        <v>6.0394344335275608E-3</v>
      </c>
      <c r="I764" s="1">
        <v>1.2703068253559539E-2</v>
      </c>
      <c r="J764" s="1">
        <v>2.1382115161853489E-2</v>
      </c>
      <c r="K764" s="1">
        <v>3.1517211264415423E-2</v>
      </c>
      <c r="L764" s="1">
        <v>4.2628588692502543E-2</v>
      </c>
      <c r="M764" s="1">
        <v>5.4362283810461098E-2</v>
      </c>
      <c r="N764" s="1">
        <v>6.6563054985944337E-2</v>
      </c>
      <c r="O764" s="1">
        <v>7.9184870734856347E-2</v>
      </c>
      <c r="P764" s="1">
        <v>9.2166707684695148E-2</v>
      </c>
      <c r="Q764" s="1">
        <v>0.1054357720161357</v>
      </c>
      <c r="R764" s="1">
        <v>0.1188627310994838</v>
      </c>
      <c r="S764" s="1">
        <v>0.1323453259105975</v>
      </c>
      <c r="T764" s="1">
        <v>0.14580226776502339</v>
      </c>
      <c r="U764" s="1">
        <v>0.1592908423644428</v>
      </c>
      <c r="V764" s="1">
        <v>0.17286677300534201</v>
      </c>
      <c r="W764" s="1">
        <v>0.18667767042831629</v>
      </c>
      <c r="X764" s="1">
        <v>0.20083573596637311</v>
      </c>
      <c r="Y764" s="1">
        <v>0.21544725512526369</v>
      </c>
      <c r="Z764" s="1">
        <v>0.23046246884940699</v>
      </c>
      <c r="AA764" s="1">
        <v>0.2457933386969002</v>
      </c>
      <c r="AB764" s="1">
        <v>0.26134425625750851</v>
      </c>
      <c r="AC764" s="1">
        <v>0.2769975928219337</v>
      </c>
      <c r="AD764" s="1">
        <v>0.2928536890625546</v>
      </c>
      <c r="AE764" s="1">
        <v>0.30871931672150582</v>
      </c>
      <c r="AF764" s="1">
        <v>0.32451633262706442</v>
      </c>
      <c r="AG764" s="1">
        <v>0.34010410478233039</v>
      </c>
      <c r="AH764" s="1">
        <v>0.35542507512378241</v>
      </c>
      <c r="AI764" s="1">
        <v>0.37031157194963432</v>
      </c>
      <c r="AJ764" s="1">
        <v>0.38467321012787192</v>
      </c>
      <c r="AK764" s="1">
        <v>0.3984792073111274</v>
      </c>
      <c r="AL764" s="1">
        <v>0.41179901605556818</v>
      </c>
      <c r="AM764" s="1">
        <v>0.42474584916460367</v>
      </c>
    </row>
    <row r="765" spans="1:39">
      <c r="A765">
        <f t="shared" si="28"/>
        <v>202202</v>
      </c>
      <c r="B765" t="str">
        <f t="shared" si="29"/>
        <v>M1</v>
      </c>
      <c r="C765" t="str">
        <f t="shared" si="30"/>
        <v>worst</v>
      </c>
      <c r="D765" s="1">
        <v>0</v>
      </c>
      <c r="E765" s="1">
        <v>0</v>
      </c>
      <c r="F765" s="1">
        <v>5.9990370782024412E-2</v>
      </c>
      <c r="G765" s="1">
        <v>0.14333610290814661</v>
      </c>
      <c r="H765" s="1">
        <v>0.2252786447862167</v>
      </c>
      <c r="I765" s="1">
        <v>0.29586312661410769</v>
      </c>
      <c r="J765" s="1">
        <v>0.35291487980507003</v>
      </c>
      <c r="K765" s="1">
        <v>0.39760135400134178</v>
      </c>
      <c r="L765" s="1">
        <v>0.43225127823569109</v>
      </c>
      <c r="M765" s="1">
        <v>0.45920361193538978</v>
      </c>
      <c r="N765" s="1">
        <v>0.48044066334657781</v>
      </c>
      <c r="O765" s="1">
        <v>0.49755339678675309</v>
      </c>
      <c r="P765" s="1">
        <v>0.5117196011026538</v>
      </c>
      <c r="Q765" s="1">
        <v>0.52380214369209743</v>
      </c>
      <c r="R765" s="1">
        <v>0.53438791814179343</v>
      </c>
      <c r="S765" s="1">
        <v>0.54390288525125918</v>
      </c>
      <c r="T765" s="1">
        <v>0.55263626064084981</v>
      </c>
      <c r="U765" s="1">
        <v>0.56085347632918126</v>
      </c>
      <c r="V765" s="1">
        <v>0.56874539029545867</v>
      </c>
      <c r="W765" s="1">
        <v>0.57650165861747638</v>
      </c>
      <c r="X765" s="1">
        <v>0.58425788646516519</v>
      </c>
      <c r="Y765" s="1">
        <v>0.5921239699459675</v>
      </c>
      <c r="Z765" s="1">
        <v>0.60011227380152421</v>
      </c>
      <c r="AA765" s="1">
        <v>0.60820389185404033</v>
      </c>
      <c r="AB765" s="1">
        <v>0.61636830222257533</v>
      </c>
      <c r="AC765" s="1">
        <v>0.6245569902141801</v>
      </c>
      <c r="AD765" s="1">
        <v>0.63283109178215702</v>
      </c>
      <c r="AE765" s="1">
        <v>0.64109646597880243</v>
      </c>
      <c r="AF765" s="1">
        <v>0.64931687281839667</v>
      </c>
      <c r="AG765" s="1">
        <v>0.65742221650229582</v>
      </c>
      <c r="AH765" s="1">
        <v>0.66538466018784059</v>
      </c>
      <c r="AI765" s="1">
        <v>0.67311856473394382</v>
      </c>
      <c r="AJ765" s="1">
        <v>0.68057797908588014</v>
      </c>
      <c r="AK765" s="1">
        <v>0.68774757899393912</v>
      </c>
      <c r="AL765" s="1">
        <v>0.69466385664935237</v>
      </c>
      <c r="AM765" s="1">
        <v>0.70138587898787541</v>
      </c>
    </row>
    <row r="766" spans="1:39">
      <c r="A766">
        <f t="shared" si="28"/>
        <v>202202</v>
      </c>
      <c r="B766" t="str">
        <f t="shared" si="29"/>
        <v>M2</v>
      </c>
      <c r="C766" t="str">
        <f t="shared" si="30"/>
        <v>worst</v>
      </c>
      <c r="D766" s="1">
        <v>0</v>
      </c>
      <c r="E766" s="1">
        <v>0.1591549430918954</v>
      </c>
      <c r="F766" s="1">
        <v>0.32642570748565791</v>
      </c>
      <c r="G766" s="1">
        <v>0.4681345292329383</v>
      </c>
      <c r="H766" s="1">
        <v>0.57930161523213519</v>
      </c>
      <c r="I766" s="1">
        <v>0.66304877299063103</v>
      </c>
      <c r="J766" s="1">
        <v>0.72468085647520109</v>
      </c>
      <c r="K766" s="1">
        <v>0.76940101593049903</v>
      </c>
      <c r="L766" s="1">
        <v>0.80170456879031338</v>
      </c>
      <c r="M766" s="1">
        <v>0.82506273224439897</v>
      </c>
      <c r="N766" s="1">
        <v>0.84202018897022279</v>
      </c>
      <c r="O766" s="1">
        <v>0.85444185982270993</v>
      </c>
      <c r="P766" s="1">
        <v>0.86365785063955369</v>
      </c>
      <c r="Q766" s="1">
        <v>0.87062368705387139</v>
      </c>
      <c r="R766" s="1">
        <v>0.87600773554852518</v>
      </c>
      <c r="S766" s="1">
        <v>0.88029043989912614</v>
      </c>
      <c r="T766" s="1">
        <v>0.88379908243120009</v>
      </c>
      <c r="U766" s="1">
        <v>0.88677962057539406</v>
      </c>
      <c r="V766" s="1">
        <v>0.88940223957293874</v>
      </c>
      <c r="W766" s="1">
        <v>0.89179953376045151</v>
      </c>
      <c r="X766" s="1">
        <v>0.89406347796804397</v>
      </c>
      <c r="Y766" s="1">
        <v>0.89626253453771665</v>
      </c>
      <c r="Z766" s="1">
        <v>0.89842812232781266</v>
      </c>
      <c r="AA766" s="1">
        <v>0.90057525975095354</v>
      </c>
      <c r="AB766" s="1">
        <v>0.90271032045611321</v>
      </c>
      <c r="AC766" s="1">
        <v>0.9048302693768342</v>
      </c>
      <c r="AD766" s="1">
        <v>0.90695725375227265</v>
      </c>
      <c r="AE766" s="1">
        <v>0.90907197204446799</v>
      </c>
      <c r="AF766" s="1">
        <v>0.91116842887826821</v>
      </c>
      <c r="AG766" s="1">
        <v>0.91323101163257581</v>
      </c>
      <c r="AH766" s="1">
        <v>0.91525417234511708</v>
      </c>
      <c r="AI766" s="1">
        <v>0.91721725342152471</v>
      </c>
      <c r="AJ766" s="1">
        <v>0.91910933014068252</v>
      </c>
      <c r="AK766" s="1">
        <v>0.92092700321341603</v>
      </c>
      <c r="AL766" s="1">
        <v>0.92267983629148953</v>
      </c>
      <c r="AM766" s="1">
        <v>0.92438300579851995</v>
      </c>
    </row>
    <row r="767" spans="1:39">
      <c r="A767">
        <f t="shared" si="28"/>
        <v>202202</v>
      </c>
      <c r="B767" t="str">
        <f t="shared" si="29"/>
        <v>M3</v>
      </c>
      <c r="C767" t="str">
        <f t="shared" si="30"/>
        <v>worst</v>
      </c>
      <c r="D767" s="1">
        <v>0.3989422804014327</v>
      </c>
      <c r="E767" s="1">
        <v>0.62749431258561106</v>
      </c>
      <c r="F767" s="1">
        <v>0.76331682758636032</v>
      </c>
      <c r="G767" s="1">
        <v>0.84581160875599293</v>
      </c>
      <c r="H767" s="1">
        <v>0.8971265114347089</v>
      </c>
      <c r="I767" s="1">
        <v>0.92956430404354284</v>
      </c>
      <c r="J767" s="1">
        <v>0.95042976432275439</v>
      </c>
      <c r="K767" s="1">
        <v>0.96404647648473107</v>
      </c>
      <c r="L767" s="1">
        <v>0.9730793533773191</v>
      </c>
      <c r="M767" s="1">
        <v>0.97915815655266525</v>
      </c>
      <c r="N767" s="1">
        <v>0.98329427601301822</v>
      </c>
      <c r="O767" s="1">
        <v>0.98613840062323121</v>
      </c>
      <c r="P767" s="1">
        <v>0.98811235292089694</v>
      </c>
      <c r="Q767" s="1">
        <v>0.98949759077002675</v>
      </c>
      <c r="R767" s="1">
        <v>0.99048186510527458</v>
      </c>
      <c r="S767" s="1">
        <v>0.9911942461601988</v>
      </c>
      <c r="T767" s="1">
        <v>0.99172009890974744</v>
      </c>
      <c r="U767" s="1">
        <v>0.99211913197519663</v>
      </c>
      <c r="V767" s="1">
        <v>0.99243152820930991</v>
      </c>
      <c r="W767" s="1">
        <v>0.99268576895021232</v>
      </c>
      <c r="X767" s="1">
        <v>0.99290119100972207</v>
      </c>
      <c r="Y767" s="1">
        <v>0.99309156399593312</v>
      </c>
      <c r="Z767" s="1">
        <v>0.99326535393337001</v>
      </c>
      <c r="AA767" s="1">
        <v>0.99342800164186007</v>
      </c>
      <c r="AB767" s="1">
        <v>0.99358308137551987</v>
      </c>
      <c r="AC767" s="1">
        <v>0.99373245696569856</v>
      </c>
      <c r="AD767" s="1">
        <v>0.99387906433678008</v>
      </c>
      <c r="AE767" s="1">
        <v>0.99402264351087455</v>
      </c>
      <c r="AF767" s="1">
        <v>0.99416350572403933</v>
      </c>
      <c r="AG767" s="1">
        <v>0.9943010991678799</v>
      </c>
      <c r="AH767" s="1">
        <v>0.99443539144613369</v>
      </c>
      <c r="AI767" s="1">
        <v>0.99456525389874606</v>
      </c>
      <c r="AJ767" s="1">
        <v>0.99469012649606836</v>
      </c>
      <c r="AK767" s="1">
        <v>0.99480989228045613</v>
      </c>
      <c r="AL767" s="1">
        <v>0.99492525010223243</v>
      </c>
      <c r="AM767" s="1">
        <v>0.99503724428992257</v>
      </c>
    </row>
    <row r="768" spans="1:39">
      <c r="A768">
        <f t="shared" si="28"/>
        <v>202203</v>
      </c>
      <c r="B768" t="str">
        <f t="shared" si="29"/>
        <v>M0</v>
      </c>
      <c r="C768" t="str">
        <f t="shared" si="30"/>
        <v>worst</v>
      </c>
      <c r="D768" s="1">
        <v>0</v>
      </c>
      <c r="E768" s="1">
        <v>0</v>
      </c>
      <c r="F768" s="1">
        <v>0</v>
      </c>
      <c r="G768" s="1">
        <v>1.8752629431584541E-3</v>
      </c>
      <c r="H768" s="1">
        <v>6.2552180190092749E-3</v>
      </c>
      <c r="I768" s="1">
        <v>1.3059478246138239E-2</v>
      </c>
      <c r="J768" s="1">
        <v>2.1776835033720039E-2</v>
      </c>
      <c r="K768" s="1">
        <v>3.1872661484330281E-2</v>
      </c>
      <c r="L768" s="1">
        <v>4.2911369345634463E-2</v>
      </c>
      <c r="M768" s="1">
        <v>5.4663052335843329E-2</v>
      </c>
      <c r="N768" s="1">
        <v>6.7019971707700604E-2</v>
      </c>
      <c r="O768" s="1">
        <v>7.9872503523570254E-2</v>
      </c>
      <c r="P768" s="1">
        <v>9.3110274683179173E-2</v>
      </c>
      <c r="Q768" s="1">
        <v>0.1065750759157759</v>
      </c>
      <c r="R768" s="1">
        <v>0.1201431321204838</v>
      </c>
      <c r="S768" s="1">
        <v>0.13371800022437491</v>
      </c>
      <c r="T768" s="1">
        <v>0.14734777834559451</v>
      </c>
      <c r="U768" s="1">
        <v>0.16108208221404041</v>
      </c>
      <c r="V768" s="1">
        <v>0.1750658035281446</v>
      </c>
      <c r="W768" s="1">
        <v>0.18940943516324979</v>
      </c>
      <c r="X768" s="1">
        <v>0.2042184359471266</v>
      </c>
      <c r="Y768" s="1">
        <v>0.21944068942214129</v>
      </c>
      <c r="Z768" s="1">
        <v>0.23498573990810501</v>
      </c>
      <c r="AA768" s="1">
        <v>0.25075578355250111</v>
      </c>
      <c r="AB768" s="1">
        <v>0.26663096290708799</v>
      </c>
      <c r="AC768" s="1">
        <v>0.2827126676205613</v>
      </c>
      <c r="AD768" s="1">
        <v>0.29880463122966339</v>
      </c>
      <c r="AE768" s="1">
        <v>0.3148274027667603</v>
      </c>
      <c r="AF768" s="1">
        <v>0.33063820716478159</v>
      </c>
      <c r="AG768" s="1">
        <v>0.34617857242303951</v>
      </c>
      <c r="AH768" s="1">
        <v>0.36127836092807081</v>
      </c>
      <c r="AI768" s="1">
        <v>0.3758458490403489</v>
      </c>
      <c r="AJ768" s="1">
        <v>0.3898497845026585</v>
      </c>
      <c r="AK768" s="1">
        <v>0.40336059726504631</v>
      </c>
      <c r="AL768" s="1">
        <v>0.41649311142065187</v>
      </c>
      <c r="AM768" s="1">
        <v>0.42931837032885861</v>
      </c>
    </row>
    <row r="769" spans="1:39">
      <c r="A769">
        <f t="shared" si="28"/>
        <v>202203</v>
      </c>
      <c r="B769" t="str">
        <f t="shared" si="29"/>
        <v>M1</v>
      </c>
      <c r="C769" t="str">
        <f t="shared" si="30"/>
        <v>worst</v>
      </c>
      <c r="D769" s="1">
        <v>0</v>
      </c>
      <c r="E769" s="1">
        <v>0</v>
      </c>
      <c r="F769" s="1">
        <v>6.0534862088030127E-2</v>
      </c>
      <c r="G769" s="1">
        <v>0.14446938301232859</v>
      </c>
      <c r="H769" s="1">
        <v>0.22704956634494489</v>
      </c>
      <c r="I769" s="1">
        <v>0.29805232505764551</v>
      </c>
      <c r="J769" s="1">
        <v>0.35531746393696362</v>
      </c>
      <c r="K769" s="1">
        <v>0.4001888990179151</v>
      </c>
      <c r="L769" s="1">
        <v>0.43502612155401588</v>
      </c>
      <c r="M769" s="1">
        <v>0.46215597394977492</v>
      </c>
      <c r="N769" s="1">
        <v>0.48358376513442652</v>
      </c>
      <c r="O769" s="1">
        <v>0.50086410494076972</v>
      </c>
      <c r="P769" s="1">
        <v>0.51517345115722302</v>
      </c>
      <c r="Q769" s="1">
        <v>0.52734242007693277</v>
      </c>
      <c r="R769" s="1">
        <v>0.53798401365932969</v>
      </c>
      <c r="S769" s="1">
        <v>0.54752072199615964</v>
      </c>
      <c r="T769" s="1">
        <v>0.55631525450169395</v>
      </c>
      <c r="U769" s="1">
        <v>0.56462636888892948</v>
      </c>
      <c r="V769" s="1">
        <v>0.57269206527548155</v>
      </c>
      <c r="W769" s="1">
        <v>0.58068133941486799</v>
      </c>
      <c r="X769" s="1">
        <v>0.58872795814750767</v>
      </c>
      <c r="Y769" s="1">
        <v>0.59686052975828607</v>
      </c>
      <c r="Z769" s="1">
        <v>0.60507137228734942</v>
      </c>
      <c r="AA769" s="1">
        <v>0.61333786062087903</v>
      </c>
      <c r="AB769" s="1">
        <v>0.6216164562300639</v>
      </c>
      <c r="AC769" s="1">
        <v>0.6299726285679037</v>
      </c>
      <c r="AD769" s="1">
        <v>0.63831414872710845</v>
      </c>
      <c r="AE769" s="1">
        <v>0.64660634871970557</v>
      </c>
      <c r="AF769" s="1">
        <v>0.65477983883413127</v>
      </c>
      <c r="AG769" s="1">
        <v>0.66280744310693296</v>
      </c>
      <c r="AH769" s="1">
        <v>0.67060346437255292</v>
      </c>
      <c r="AI769" s="1">
        <v>0.67812201363140068</v>
      </c>
      <c r="AJ769" s="1">
        <v>0.68534792979383252</v>
      </c>
      <c r="AK769" s="1">
        <v>0.69231817381840344</v>
      </c>
      <c r="AL769" s="1">
        <v>0.69909239425088887</v>
      </c>
      <c r="AM769" s="1">
        <v>0.70570752322849595</v>
      </c>
    </row>
    <row r="770" spans="1:39">
      <c r="A770">
        <f t="shared" si="28"/>
        <v>202203</v>
      </c>
      <c r="B770" t="str">
        <f t="shared" si="29"/>
        <v>M2</v>
      </c>
      <c r="C770" t="str">
        <f t="shared" si="30"/>
        <v>worst</v>
      </c>
      <c r="D770" s="1">
        <v>0</v>
      </c>
      <c r="E770" s="1">
        <v>0.1591549430918954</v>
      </c>
      <c r="F770" s="1">
        <v>0.32711864978589072</v>
      </c>
      <c r="G770" s="1">
        <v>0.4693601596771898</v>
      </c>
      <c r="H770" s="1">
        <v>0.58071682412903958</v>
      </c>
      <c r="I770" s="1">
        <v>0.66445800240540742</v>
      </c>
      <c r="J770" s="1">
        <v>0.72597388799510232</v>
      </c>
      <c r="K770" s="1">
        <v>0.77067688849028815</v>
      </c>
      <c r="L770" s="1">
        <v>0.8030380676233343</v>
      </c>
      <c r="M770" s="1">
        <v>0.82645156525844388</v>
      </c>
      <c r="N770" s="1">
        <v>0.84346093450563686</v>
      </c>
      <c r="O770" s="1">
        <v>0.85591077205398591</v>
      </c>
      <c r="P770" s="1">
        <v>0.86514280591367987</v>
      </c>
      <c r="Q770" s="1">
        <v>0.87210734325914518</v>
      </c>
      <c r="R770" s="1">
        <v>0.87749212884450445</v>
      </c>
      <c r="S770" s="1">
        <v>0.88176822114832687</v>
      </c>
      <c r="T770" s="1">
        <v>0.88528405951516209</v>
      </c>
      <c r="U770" s="1">
        <v>0.8882803374445758</v>
      </c>
      <c r="V770" s="1">
        <v>0.89093895218227115</v>
      </c>
      <c r="W770" s="1">
        <v>0.89338565072786014</v>
      </c>
      <c r="X770" s="1">
        <v>0.89571280793360097</v>
      </c>
      <c r="Y770" s="1">
        <v>0.89796849537607215</v>
      </c>
      <c r="Z770" s="1">
        <v>0.90017939855104301</v>
      </c>
      <c r="AA770" s="1">
        <v>0.90236020183238519</v>
      </c>
      <c r="AB770" s="1">
        <v>0.90451330814424091</v>
      </c>
      <c r="AC770" s="1">
        <v>0.90666485381607875</v>
      </c>
      <c r="AD770" s="1">
        <v>0.90879816106363998</v>
      </c>
      <c r="AE770" s="1">
        <v>0.91090909589361413</v>
      </c>
      <c r="AF770" s="1">
        <v>0.91298326523474194</v>
      </c>
      <c r="AG770" s="1">
        <v>0.91501599263295486</v>
      </c>
      <c r="AH770" s="1">
        <v>0.91698717188805268</v>
      </c>
      <c r="AI770" s="1">
        <v>0.9188862688680699</v>
      </c>
      <c r="AJ770" s="1">
        <v>0.9207101594497924</v>
      </c>
      <c r="AK770" s="1">
        <v>0.92246862419258069</v>
      </c>
      <c r="AL770" s="1">
        <v>0.92417701040043398</v>
      </c>
      <c r="AM770" s="1">
        <v>0.92584483984007304</v>
      </c>
    </row>
    <row r="771" spans="1:39">
      <c r="A771">
        <f t="shared" si="28"/>
        <v>202203</v>
      </c>
      <c r="B771" t="str">
        <f t="shared" si="29"/>
        <v>M3</v>
      </c>
      <c r="C771" t="str">
        <f t="shared" si="30"/>
        <v>worst</v>
      </c>
      <c r="D771" s="1">
        <v>0.3989422804014327</v>
      </c>
      <c r="E771" s="1">
        <v>0.6281994391134843</v>
      </c>
      <c r="F771" s="1">
        <v>0.76393891309609496</v>
      </c>
      <c r="G771" s="1">
        <v>0.84651773485382409</v>
      </c>
      <c r="H771" s="1">
        <v>0.89766442884724296</v>
      </c>
      <c r="I771" s="1">
        <v>0.92996891787481073</v>
      </c>
      <c r="J771" s="1">
        <v>0.950713132710719</v>
      </c>
      <c r="K771" s="1">
        <v>0.96428266707842392</v>
      </c>
      <c r="L771" s="1">
        <v>0.97330251196629014</v>
      </c>
      <c r="M771" s="1">
        <v>0.97937121818731343</v>
      </c>
      <c r="N771" s="1">
        <v>0.98349953896943521</v>
      </c>
      <c r="O771" s="1">
        <v>0.98633309639278677</v>
      </c>
      <c r="P771" s="1">
        <v>0.98829722344428961</v>
      </c>
      <c r="Q771" s="1">
        <v>0.98967292744790902</v>
      </c>
      <c r="R771" s="1">
        <v>0.99065169456427327</v>
      </c>
      <c r="S771" s="1">
        <v>0.99135937452553613</v>
      </c>
      <c r="T771" s="1">
        <v>0.99188306115881264</v>
      </c>
      <c r="U771" s="1">
        <v>0.99228106229833146</v>
      </c>
      <c r="V771" s="1">
        <v>0.99259415088684211</v>
      </c>
      <c r="W771" s="1">
        <v>0.99284989817730163</v>
      </c>
      <c r="X771" s="1">
        <v>0.99306779828297453</v>
      </c>
      <c r="Y771" s="1">
        <v>0.99326026569115233</v>
      </c>
      <c r="Z771" s="1">
        <v>0.99343548564247353</v>
      </c>
      <c r="AA771" s="1">
        <v>0.99359897520740514</v>
      </c>
      <c r="AB771" s="1">
        <v>0.99375386961750001</v>
      </c>
      <c r="AC771" s="1">
        <v>0.9939040087630624</v>
      </c>
      <c r="AD771" s="1">
        <v>0.99404975870438028</v>
      </c>
      <c r="AE771" s="1">
        <v>0.99419186593185693</v>
      </c>
      <c r="AF771" s="1">
        <v>0.99433007479625823</v>
      </c>
      <c r="AG771" s="1">
        <v>0.99446455863732286</v>
      </c>
      <c r="AH771" s="1">
        <v>0.99459433574896117</v>
      </c>
      <c r="AI771" s="1">
        <v>0.99471894643139569</v>
      </c>
      <c r="AJ771" s="1">
        <v>0.99483834011027061</v>
      </c>
      <c r="AK771" s="1">
        <v>0.99495325584430783</v>
      </c>
      <c r="AL771" s="1">
        <v>0.99506476207800021</v>
      </c>
      <c r="AM771" s="1">
        <v>0.99517352582362095</v>
      </c>
    </row>
    <row r="772" spans="1:39">
      <c r="A772">
        <f t="shared" si="28"/>
        <v>202204</v>
      </c>
      <c r="B772" t="str">
        <f t="shared" si="29"/>
        <v>M0</v>
      </c>
      <c r="C772" t="str">
        <f t="shared" si="30"/>
        <v>worst</v>
      </c>
      <c r="D772" s="1">
        <v>0</v>
      </c>
      <c r="E772" s="1">
        <v>0</v>
      </c>
      <c r="F772" s="1">
        <v>0</v>
      </c>
      <c r="G772" s="1">
        <v>1.8275134587403799E-3</v>
      </c>
      <c r="H772" s="1">
        <v>6.2079849865776188E-3</v>
      </c>
      <c r="I772" s="1">
        <v>1.2937350898346359E-2</v>
      </c>
      <c r="J772" s="1">
        <v>2.1526492615909259E-2</v>
      </c>
      <c r="K772" s="1">
        <v>3.1481469858250392E-2</v>
      </c>
      <c r="L772" s="1">
        <v>4.2491473691538162E-2</v>
      </c>
      <c r="M772" s="1">
        <v>5.4370968126319537E-2</v>
      </c>
      <c r="N772" s="1">
        <v>6.6944424941967576E-2</v>
      </c>
      <c r="O772" s="1">
        <v>8.0048377894084519E-2</v>
      </c>
      <c r="P772" s="1">
        <v>9.3483108480409471E-2</v>
      </c>
      <c r="Q772" s="1">
        <v>0.1070933924084356</v>
      </c>
      <c r="R772" s="1">
        <v>0.1207604407387131</v>
      </c>
      <c r="S772" s="1">
        <v>0.13451801999683721</v>
      </c>
      <c r="T772" s="1">
        <v>0.14840604413487091</v>
      </c>
      <c r="U772" s="1">
        <v>0.16256425960604221</v>
      </c>
      <c r="V772" s="1">
        <v>0.1770997826520887</v>
      </c>
      <c r="W772" s="1">
        <v>0.1921160845826819</v>
      </c>
      <c r="X772" s="1">
        <v>0.20755773495128901</v>
      </c>
      <c r="Y772" s="1">
        <v>0.22333112641051911</v>
      </c>
      <c r="Z772" s="1">
        <v>0.23933569693007259</v>
      </c>
      <c r="AA772" s="1">
        <v>0.25544892795056251</v>
      </c>
      <c r="AB772" s="1">
        <v>0.2717731554328312</v>
      </c>
      <c r="AC772" s="1">
        <v>0.28810870836853902</v>
      </c>
      <c r="AD772" s="1">
        <v>0.30437463586258789</v>
      </c>
      <c r="AE772" s="1">
        <v>0.32042579081743539</v>
      </c>
      <c r="AF772" s="1">
        <v>0.33620267310267932</v>
      </c>
      <c r="AG772" s="1">
        <v>0.35153245573247011</v>
      </c>
      <c r="AH772" s="1">
        <v>0.36632195095771691</v>
      </c>
      <c r="AI772" s="1">
        <v>0.38053938601090559</v>
      </c>
      <c r="AJ772" s="1">
        <v>0.3942562363019167</v>
      </c>
      <c r="AK772" s="1">
        <v>0.40758905822033242</v>
      </c>
      <c r="AL772" s="1">
        <v>0.42060996570299752</v>
      </c>
      <c r="AM772" s="1">
        <v>0.43334476358240809</v>
      </c>
    </row>
    <row r="773" spans="1:39">
      <c r="A773">
        <f t="shared" si="28"/>
        <v>202204</v>
      </c>
      <c r="B773" t="str">
        <f t="shared" si="29"/>
        <v>M1</v>
      </c>
      <c r="C773" t="str">
        <f t="shared" si="30"/>
        <v>worst</v>
      </c>
      <c r="D773" s="1">
        <v>0</v>
      </c>
      <c r="E773" s="1">
        <v>0</v>
      </c>
      <c r="F773" s="1">
        <v>6.0258472927808157E-2</v>
      </c>
      <c r="G773" s="1">
        <v>0.14410447592455911</v>
      </c>
      <c r="H773" s="1">
        <v>0.22636938827273451</v>
      </c>
      <c r="I773" s="1">
        <v>0.29697955277221838</v>
      </c>
      <c r="J773" s="1">
        <v>0.35398351627693758</v>
      </c>
      <c r="K773" s="1">
        <v>0.39876238443125472</v>
      </c>
      <c r="L773" s="1">
        <v>0.43360502120889982</v>
      </c>
      <c r="M773" s="1">
        <v>0.46082577631904681</v>
      </c>
      <c r="N773" s="1">
        <v>0.48236684666699131</v>
      </c>
      <c r="O773" s="1">
        <v>0.49977082637686088</v>
      </c>
      <c r="P773" s="1">
        <v>0.51417182744322609</v>
      </c>
      <c r="Q773" s="1">
        <v>0.52642519332855475</v>
      </c>
      <c r="R773" s="1">
        <v>0.53713018255322986</v>
      </c>
      <c r="S773" s="1">
        <v>0.54678108366448408</v>
      </c>
      <c r="T773" s="1">
        <v>0.55572956119802108</v>
      </c>
      <c r="U773" s="1">
        <v>0.56428069555129068</v>
      </c>
      <c r="V773" s="1">
        <v>0.57265010550185325</v>
      </c>
      <c r="W773" s="1">
        <v>0.58100512796607295</v>
      </c>
      <c r="X773" s="1">
        <v>0.58939682204923194</v>
      </c>
      <c r="Y773" s="1">
        <v>0.59783285401651798</v>
      </c>
      <c r="Z773" s="1">
        <v>0.60630129131855415</v>
      </c>
      <c r="AA773" s="1">
        <v>0.61476512580104359</v>
      </c>
      <c r="AB773" s="1">
        <v>0.6232962852492252</v>
      </c>
      <c r="AC773" s="1">
        <v>0.63180449807973704</v>
      </c>
      <c r="AD773" s="1">
        <v>0.64025701108560273</v>
      </c>
      <c r="AE773" s="1">
        <v>0.64858489844508005</v>
      </c>
      <c r="AF773" s="1">
        <v>0.65676169727557387</v>
      </c>
      <c r="AG773" s="1">
        <v>0.66470099912455682</v>
      </c>
      <c r="AH773" s="1">
        <v>0.67235666298209373</v>
      </c>
      <c r="AI773" s="1">
        <v>0.67971364181817961</v>
      </c>
      <c r="AJ773" s="1">
        <v>0.68680981692017162</v>
      </c>
      <c r="AK773" s="1">
        <v>0.69370608019674296</v>
      </c>
      <c r="AL773" s="1">
        <v>0.70044014434878232</v>
      </c>
      <c r="AM773" s="1">
        <v>0.70702564614235386</v>
      </c>
    </row>
    <row r="774" spans="1:39">
      <c r="A774">
        <f t="shared" si="28"/>
        <v>202204</v>
      </c>
      <c r="B774" t="str">
        <f t="shared" si="29"/>
        <v>M2</v>
      </c>
      <c r="C774" t="str">
        <f t="shared" si="30"/>
        <v>worst</v>
      </c>
      <c r="D774" s="1">
        <v>0</v>
      </c>
      <c r="E774" s="1">
        <v>0.1591549430918954</v>
      </c>
      <c r="F774" s="1">
        <v>0.32690952251539612</v>
      </c>
      <c r="G774" s="1">
        <v>0.46901552700967108</v>
      </c>
      <c r="H774" s="1">
        <v>0.58015435282090466</v>
      </c>
      <c r="I774" s="1">
        <v>0.66364686462281774</v>
      </c>
      <c r="J774" s="1">
        <v>0.72510754027416535</v>
      </c>
      <c r="K774" s="1">
        <v>0.76989778305415602</v>
      </c>
      <c r="L774" s="1">
        <v>0.80235841295407972</v>
      </c>
      <c r="M774" s="1">
        <v>0.82586844117219416</v>
      </c>
      <c r="N774" s="1">
        <v>0.84294125052866264</v>
      </c>
      <c r="O774" s="1">
        <v>0.85543789738452947</v>
      </c>
      <c r="P774" s="1">
        <v>0.86469613833513648</v>
      </c>
      <c r="Q774" s="1">
        <v>0.87169300537337613</v>
      </c>
      <c r="R774" s="1">
        <v>0.87710219197765193</v>
      </c>
      <c r="S774" s="1">
        <v>0.88141785395023919</v>
      </c>
      <c r="T774" s="1">
        <v>0.88498148510931884</v>
      </c>
      <c r="U774" s="1">
        <v>0.88804595200244263</v>
      </c>
      <c r="V774" s="1">
        <v>0.89078576971234202</v>
      </c>
      <c r="W774" s="1">
        <v>0.89332797150071008</v>
      </c>
      <c r="X774" s="1">
        <v>0.89574455345351778</v>
      </c>
      <c r="Y774" s="1">
        <v>0.89807887590076019</v>
      </c>
      <c r="Z774" s="1">
        <v>0.90035744623456804</v>
      </c>
      <c r="AA774" s="1">
        <v>0.90259029711686523</v>
      </c>
      <c r="AB774" s="1">
        <v>0.90480954281393633</v>
      </c>
      <c r="AC774" s="1">
        <v>0.90700191413718945</v>
      </c>
      <c r="AD774" s="1">
        <v>0.9091658154869946</v>
      </c>
      <c r="AE774" s="1">
        <v>0.91128833628118888</v>
      </c>
      <c r="AF774" s="1">
        <v>0.91336594665095427</v>
      </c>
      <c r="AG774" s="1">
        <v>0.91537900025690311</v>
      </c>
      <c r="AH774" s="1">
        <v>0.91731734625316619</v>
      </c>
      <c r="AI774" s="1">
        <v>0.91917819715630478</v>
      </c>
      <c r="AJ774" s="1">
        <v>0.92097178860916296</v>
      </c>
      <c r="AK774" s="1">
        <v>0.92271394484836977</v>
      </c>
      <c r="AL774" s="1">
        <v>0.92441449432826306</v>
      </c>
      <c r="AM774" s="1">
        <v>0.92607709346412292</v>
      </c>
    </row>
    <row r="775" spans="1:39">
      <c r="A775">
        <f t="shared" si="28"/>
        <v>202204</v>
      </c>
      <c r="B775" t="str">
        <f t="shared" si="29"/>
        <v>M3</v>
      </c>
      <c r="C775" t="str">
        <f t="shared" si="30"/>
        <v>worst</v>
      </c>
      <c r="D775" s="1">
        <v>0.3989422804014327</v>
      </c>
      <c r="E775" s="1">
        <v>0.62783932165628764</v>
      </c>
      <c r="F775" s="1">
        <v>0.76383375671851272</v>
      </c>
      <c r="G775" s="1">
        <v>0.84630959841459574</v>
      </c>
      <c r="H775" s="1">
        <v>0.89741951751496629</v>
      </c>
      <c r="I775" s="1">
        <v>0.92968264662509259</v>
      </c>
      <c r="J775" s="1">
        <v>0.95047270229918146</v>
      </c>
      <c r="K775" s="1">
        <v>0.9641113090502218</v>
      </c>
      <c r="L775" s="1">
        <v>0.97318080672850293</v>
      </c>
      <c r="M775" s="1">
        <v>0.97928485564432011</v>
      </c>
      <c r="N775" s="1">
        <v>0.98343149225875126</v>
      </c>
      <c r="O775" s="1">
        <v>0.98627537903343476</v>
      </c>
      <c r="P775" s="1">
        <v>0.98824406591845249</v>
      </c>
      <c r="Q775" s="1">
        <v>0.9896258911475031</v>
      </c>
      <c r="R775" s="1">
        <v>0.99060890846219241</v>
      </c>
      <c r="S775" s="1">
        <v>0.99132197691892354</v>
      </c>
      <c r="T775" s="1">
        <v>0.99185087560336382</v>
      </c>
      <c r="U775" s="1">
        <v>0.99225494103058032</v>
      </c>
      <c r="V775" s="1">
        <v>0.9925741355886204</v>
      </c>
      <c r="W775" s="1">
        <v>0.99283654713787128</v>
      </c>
      <c r="X775" s="1">
        <v>0.99306047186698898</v>
      </c>
      <c r="Y775" s="1">
        <v>0.99325816172292603</v>
      </c>
      <c r="Z775" s="1">
        <v>0.99343799971588265</v>
      </c>
      <c r="AA775" s="1">
        <v>0.99360498080745518</v>
      </c>
      <c r="AB775" s="1">
        <v>0.99376431192614967</v>
      </c>
      <c r="AC775" s="1">
        <v>0.99391723954929923</v>
      </c>
      <c r="AD775" s="1">
        <v>0.99406513597225399</v>
      </c>
      <c r="AE775" s="1">
        <v>0.99420814933192569</v>
      </c>
      <c r="AF775" s="1">
        <v>0.99434674339878204</v>
      </c>
      <c r="AG775" s="1">
        <v>0.99448011224552035</v>
      </c>
      <c r="AH775" s="1">
        <v>0.9946079221706412</v>
      </c>
      <c r="AI775" s="1">
        <v>0.99473021320102828</v>
      </c>
      <c r="AJ775" s="1">
        <v>0.99484780127030714</v>
      </c>
      <c r="AK775" s="1">
        <v>0.9949618187995809</v>
      </c>
      <c r="AL775" s="1">
        <v>0.99507297505358394</v>
      </c>
      <c r="AM775" s="1">
        <v>0.9951815556464535</v>
      </c>
    </row>
    <row r="776" spans="1:39">
      <c r="A776">
        <f t="shared" si="28"/>
        <v>202205</v>
      </c>
      <c r="B776" t="str">
        <f t="shared" si="29"/>
        <v>M0</v>
      </c>
      <c r="C776" t="str">
        <f t="shared" si="30"/>
        <v>worst</v>
      </c>
      <c r="D776" s="1">
        <v>0</v>
      </c>
      <c r="E776" s="1">
        <v>0</v>
      </c>
      <c r="F776" s="1">
        <v>0</v>
      </c>
      <c r="G776" s="1">
        <v>1.90802593823052E-3</v>
      </c>
      <c r="H776" s="1">
        <v>6.2912471499186034E-3</v>
      </c>
      <c r="I776" s="1">
        <v>1.2952868190306969E-2</v>
      </c>
      <c r="J776" s="1">
        <v>2.1440979237147609E-2</v>
      </c>
      <c r="K776" s="1">
        <v>3.1395261646262183E-2</v>
      </c>
      <c r="L776" s="1">
        <v>4.2553939911655653E-2</v>
      </c>
      <c r="M776" s="1">
        <v>5.4666037932133919E-2</v>
      </c>
      <c r="N776" s="1">
        <v>6.7502553032067772E-2</v>
      </c>
      <c r="O776" s="1">
        <v>8.0810602936161935E-2</v>
      </c>
      <c r="P776" s="1">
        <v>9.4393595906618083E-2</v>
      </c>
      <c r="Q776" s="1">
        <v>0.1081029043373683</v>
      </c>
      <c r="R776" s="1">
        <v>0.1219522793491533</v>
      </c>
      <c r="S776" s="1">
        <v>0.13596786255646121</v>
      </c>
      <c r="T776" s="1">
        <v>0.1502813061219995</v>
      </c>
      <c r="U776" s="1">
        <v>0.16499428699587171</v>
      </c>
      <c r="V776" s="1">
        <v>0.180206800603887</v>
      </c>
      <c r="W776" s="1">
        <v>0.19585907903985231</v>
      </c>
      <c r="X776" s="1">
        <v>0.21185365061318759</v>
      </c>
      <c r="Y776" s="1">
        <v>0.22808669049089131</v>
      </c>
      <c r="Z776" s="1">
        <v>0.24443269835981971</v>
      </c>
      <c r="AA776" s="1">
        <v>0.26099468272947018</v>
      </c>
      <c r="AB776" s="1">
        <v>0.27756943969600628</v>
      </c>
      <c r="AC776" s="1">
        <v>0.29407441524444761</v>
      </c>
      <c r="AD776" s="1">
        <v>0.3103620405061262</v>
      </c>
      <c r="AE776" s="1">
        <v>0.32637174295789689</v>
      </c>
      <c r="AF776" s="1">
        <v>0.3419280046078807</v>
      </c>
      <c r="AG776" s="1">
        <v>0.35693616670664902</v>
      </c>
      <c r="AH776" s="1">
        <v>0.37136392449319972</v>
      </c>
      <c r="AI776" s="1">
        <v>0.3852837709265976</v>
      </c>
      <c r="AJ776" s="1">
        <v>0.39881396093442051</v>
      </c>
      <c r="AK776" s="1">
        <v>0.41202765762825022</v>
      </c>
      <c r="AL776" s="1">
        <v>0.42495103496287628</v>
      </c>
      <c r="AM776" s="1">
        <v>0.43754277134524322</v>
      </c>
    </row>
    <row r="777" spans="1:39">
      <c r="A777">
        <f t="shared" ref="A777:A807" si="31">IF(B777="M0",IF(RIGHT(A773,2)="12",(VALUE(LEFT(A773,4))+1)*100+1,A773+1),A776)</f>
        <v>202205</v>
      </c>
      <c r="B777" t="str">
        <f t="shared" si="29"/>
        <v>M1</v>
      </c>
      <c r="C777" t="str">
        <f t="shared" si="30"/>
        <v>worst</v>
      </c>
      <c r="D777" s="1">
        <v>0</v>
      </c>
      <c r="E777" s="1">
        <v>0</v>
      </c>
      <c r="F777" s="1">
        <v>6.0682064139234472E-2</v>
      </c>
      <c r="G777" s="1">
        <v>0.14468694202223439</v>
      </c>
      <c r="H777" s="1">
        <v>0.22697323009743409</v>
      </c>
      <c r="I777" s="1">
        <v>0.29763762649501468</v>
      </c>
      <c r="J777" s="1">
        <v>0.3548326119746093</v>
      </c>
      <c r="K777" s="1">
        <v>0.39984182372963278</v>
      </c>
      <c r="L777" s="1">
        <v>0.4349349976969315</v>
      </c>
      <c r="M777" s="1">
        <v>0.46236638317096851</v>
      </c>
      <c r="N777" s="1">
        <v>0.484083096018184</v>
      </c>
      <c r="O777" s="1">
        <v>0.50159754191217654</v>
      </c>
      <c r="P777" s="1">
        <v>0.51608672335952865</v>
      </c>
      <c r="Q777" s="1">
        <v>0.52839279718472798</v>
      </c>
      <c r="R777" s="1">
        <v>0.53919412032870428</v>
      </c>
      <c r="S777" s="1">
        <v>0.54897414095439778</v>
      </c>
      <c r="T777" s="1">
        <v>0.5581332798369566</v>
      </c>
      <c r="U777" s="1">
        <v>0.56695382405673733</v>
      </c>
      <c r="V777" s="1">
        <v>0.57565118477367405</v>
      </c>
      <c r="W777" s="1">
        <v>0.58430961819480609</v>
      </c>
      <c r="X777" s="1">
        <v>0.59295996704503751</v>
      </c>
      <c r="Y777" s="1">
        <v>0.60160674692623628</v>
      </c>
      <c r="Z777" s="1">
        <v>0.61022346580989217</v>
      </c>
      <c r="AA777" s="1">
        <v>0.61889080041888622</v>
      </c>
      <c r="AB777" s="1">
        <v>0.62752285563859689</v>
      </c>
      <c r="AC777" s="1">
        <v>0.63609030859336291</v>
      </c>
      <c r="AD777" s="1">
        <v>0.6445260046353003</v>
      </c>
      <c r="AE777" s="1">
        <v>0.65280497973701246</v>
      </c>
      <c r="AF777" s="1">
        <v>0.66084106999574543</v>
      </c>
      <c r="AG777" s="1">
        <v>0.66858846080952583</v>
      </c>
      <c r="AH777" s="1">
        <v>0.67603251210966442</v>
      </c>
      <c r="AI777" s="1">
        <v>0.68321192942423625</v>
      </c>
      <c r="AJ777" s="1">
        <v>0.69018856821022434</v>
      </c>
      <c r="AK777" s="1">
        <v>0.69700075403074491</v>
      </c>
      <c r="AL777" s="1">
        <v>0.7036624042399181</v>
      </c>
      <c r="AM777" s="1">
        <v>0.71015251819915481</v>
      </c>
    </row>
    <row r="778" spans="1:39">
      <c r="A778">
        <f t="shared" si="31"/>
        <v>202205</v>
      </c>
      <c r="B778" t="str">
        <f t="shared" si="29"/>
        <v>M2</v>
      </c>
      <c r="C778" t="str">
        <f t="shared" si="30"/>
        <v>worst</v>
      </c>
      <c r="D778" s="1">
        <v>0</v>
      </c>
      <c r="E778" s="1">
        <v>0.1591549430918954</v>
      </c>
      <c r="F778" s="1">
        <v>0.32733315566983689</v>
      </c>
      <c r="G778" s="1">
        <v>0.46940266995728691</v>
      </c>
      <c r="H778" s="1">
        <v>0.5803092730175905</v>
      </c>
      <c r="I778" s="1">
        <v>0.66374365111946521</v>
      </c>
      <c r="J778" s="1">
        <v>0.72532054742684315</v>
      </c>
      <c r="K778" s="1">
        <v>0.77023335417976024</v>
      </c>
      <c r="L778" s="1">
        <v>0.80280181192645783</v>
      </c>
      <c r="M778" s="1">
        <v>0.82636808357463087</v>
      </c>
      <c r="N778" s="1">
        <v>0.84347177806323603</v>
      </c>
      <c r="O778" s="1">
        <v>0.85597350227092595</v>
      </c>
      <c r="P778" s="1">
        <v>0.86524908420030067</v>
      </c>
      <c r="Q778" s="1">
        <v>0.87225535063864723</v>
      </c>
      <c r="R778" s="1">
        <v>0.87769175520290177</v>
      </c>
      <c r="S778" s="1">
        <v>0.88204271677507662</v>
      </c>
      <c r="T778" s="1">
        <v>0.88566197975653027</v>
      </c>
      <c r="U778" s="1">
        <v>0.88879359689695481</v>
      </c>
      <c r="V778" s="1">
        <v>0.8916140962575112</v>
      </c>
      <c r="W778" s="1">
        <v>0.8942299798008958</v>
      </c>
      <c r="X778" s="1">
        <v>0.89670881217926968</v>
      </c>
      <c r="Y778" s="1">
        <v>0.8990943566630053</v>
      </c>
      <c r="Z778" s="1">
        <v>0.9014079138406984</v>
      </c>
      <c r="AA778" s="1">
        <v>0.90369000801590693</v>
      </c>
      <c r="AB778" s="1">
        <v>0.90593272059996655</v>
      </c>
      <c r="AC778" s="1">
        <v>0.90813829706066729</v>
      </c>
      <c r="AD778" s="1">
        <v>0.91029628069445001</v>
      </c>
      <c r="AE778" s="1">
        <v>0.91240492679676199</v>
      </c>
      <c r="AF778" s="1">
        <v>0.91444562487018077</v>
      </c>
      <c r="AG778" s="1">
        <v>0.91640897839030866</v>
      </c>
      <c r="AH778" s="1">
        <v>0.91829275495785456</v>
      </c>
      <c r="AI778" s="1">
        <v>0.92010769493057998</v>
      </c>
      <c r="AJ778" s="1">
        <v>0.92187006206602007</v>
      </c>
      <c r="AK778" s="1">
        <v>0.92358997355092798</v>
      </c>
      <c r="AL778" s="1">
        <v>0.9252712508256159</v>
      </c>
      <c r="AM778" s="1">
        <v>0.92690881123352109</v>
      </c>
    </row>
    <row r="779" spans="1:39">
      <c r="A779">
        <f t="shared" si="31"/>
        <v>202205</v>
      </c>
      <c r="B779" t="str">
        <f t="shared" si="29"/>
        <v>M3</v>
      </c>
      <c r="C779" t="str">
        <f t="shared" si="30"/>
        <v>worst</v>
      </c>
      <c r="D779" s="1">
        <v>0.3989422804014327</v>
      </c>
      <c r="E779" s="1">
        <v>0.62839341401532256</v>
      </c>
      <c r="F779" s="1">
        <v>0.76413824352033388</v>
      </c>
      <c r="G779" s="1">
        <v>0.8464579122360153</v>
      </c>
      <c r="H779" s="1">
        <v>0.89741235225146221</v>
      </c>
      <c r="I779" s="1">
        <v>0.92967754493869781</v>
      </c>
      <c r="J779" s="1">
        <v>0.95051847071777407</v>
      </c>
      <c r="K779" s="1">
        <v>0.96418877552612259</v>
      </c>
      <c r="L779" s="1">
        <v>0.97327794083750652</v>
      </c>
      <c r="M779" s="1">
        <v>0.9793838519674255</v>
      </c>
      <c r="N779" s="1">
        <v>0.98352668567679669</v>
      </c>
      <c r="O779" s="1">
        <v>0.98636309174797332</v>
      </c>
      <c r="P779" s="1">
        <v>0.98833015376081079</v>
      </c>
      <c r="Q779" s="1">
        <v>0.9897101054269094</v>
      </c>
      <c r="R779" s="1">
        <v>0.99069425576715819</v>
      </c>
      <c r="S779" s="1">
        <v>0.99140906093340864</v>
      </c>
      <c r="T779" s="1">
        <v>0.99194110773021171</v>
      </c>
      <c r="U779" s="1">
        <v>0.99234843482616697</v>
      </c>
      <c r="V779" s="1">
        <v>0.99267159753896483</v>
      </c>
      <c r="W779" s="1">
        <v>0.99293741703364646</v>
      </c>
      <c r="X779" s="1">
        <v>0.9931640325599328</v>
      </c>
      <c r="Y779" s="1">
        <v>0.99336397264252418</v>
      </c>
      <c r="Z779" s="1">
        <v>0.99354492952437934</v>
      </c>
      <c r="AA779" s="1">
        <v>0.99371405027153259</v>
      </c>
      <c r="AB779" s="1">
        <v>0.99387388410122801</v>
      </c>
      <c r="AC779" s="1">
        <v>0.99402671593958081</v>
      </c>
      <c r="AD779" s="1">
        <v>0.99417330147427496</v>
      </c>
      <c r="AE779" s="1">
        <v>0.9943145320143284</v>
      </c>
      <c r="AF779" s="1">
        <v>0.99444988835403769</v>
      </c>
      <c r="AG779" s="1">
        <v>0.99457923594948561</v>
      </c>
      <c r="AH779" s="1">
        <v>0.99470275077457393</v>
      </c>
      <c r="AI779" s="1">
        <v>0.99482134391467236</v>
      </c>
      <c r="AJ779" s="1">
        <v>0.99493621526961895</v>
      </c>
      <c r="AK779" s="1">
        <v>0.99504811966145346</v>
      </c>
      <c r="AL779" s="1">
        <v>0.99515737307040208</v>
      </c>
      <c r="AM779" s="1">
        <v>0.99526369282660976</v>
      </c>
    </row>
    <row r="780" spans="1:39">
      <c r="A780">
        <f t="shared" si="31"/>
        <v>202206</v>
      </c>
      <c r="B780" t="str">
        <f t="shared" si="29"/>
        <v>M0</v>
      </c>
      <c r="C780" t="str">
        <f t="shared" si="30"/>
        <v>worst</v>
      </c>
      <c r="D780" s="1">
        <v>0</v>
      </c>
      <c r="E780" s="1">
        <v>0</v>
      </c>
      <c r="F780" s="1">
        <v>0</v>
      </c>
      <c r="G780" s="1">
        <v>1.80334766472027E-3</v>
      </c>
      <c r="H780" s="1">
        <v>6.0161460650526204E-3</v>
      </c>
      <c r="I780" s="1">
        <v>1.2484231122488049E-2</v>
      </c>
      <c r="J780" s="1">
        <v>2.089973485656943E-2</v>
      </c>
      <c r="K780" s="1">
        <v>3.0952641271753571E-2</v>
      </c>
      <c r="L780" s="1">
        <v>4.2312803318761499E-2</v>
      </c>
      <c r="M780" s="1">
        <v>5.4670501123321877E-2</v>
      </c>
      <c r="N780" s="1">
        <v>6.7702470284770166E-2</v>
      </c>
      <c r="O780" s="1">
        <v>8.1154916324218881E-2</v>
      </c>
      <c r="P780" s="1">
        <v>9.483693469950287E-2</v>
      </c>
      <c r="Q780" s="1">
        <v>0.1087327572806191</v>
      </c>
      <c r="R780" s="1">
        <v>0.12284786264627361</v>
      </c>
      <c r="S780" s="1">
        <v>0.13730090679716761</v>
      </c>
      <c r="T780" s="1">
        <v>0.1521846857830641</v>
      </c>
      <c r="U780" s="1">
        <v>0.16759325574754549</v>
      </c>
      <c r="V780" s="1">
        <v>0.183460646970732</v>
      </c>
      <c r="W780" s="1">
        <v>0.19968415042727189</v>
      </c>
      <c r="X780" s="1">
        <v>0.2161556598952997</v>
      </c>
      <c r="Y780" s="1">
        <v>0.23274596940217751</v>
      </c>
      <c r="Z780" s="1">
        <v>0.2495584090235359</v>
      </c>
      <c r="AA780" s="1">
        <v>0.26638575671376408</v>
      </c>
      <c r="AB780" s="1">
        <v>0.28314356804054319</v>
      </c>
      <c r="AC780" s="1">
        <v>0.29968157643101478</v>
      </c>
      <c r="AD780" s="1">
        <v>0.31593798156684688</v>
      </c>
      <c r="AE780" s="1">
        <v>0.33173434775895261</v>
      </c>
      <c r="AF780" s="1">
        <v>0.34697441237046628</v>
      </c>
      <c r="AG780" s="1">
        <v>0.36162527715222548</v>
      </c>
      <c r="AH780" s="1">
        <v>0.37576049572566789</v>
      </c>
      <c r="AI780" s="1">
        <v>0.38950011269231838</v>
      </c>
      <c r="AJ780" s="1">
        <v>0.40291839580888761</v>
      </c>
      <c r="AK780" s="1">
        <v>0.41604190464562901</v>
      </c>
      <c r="AL780" s="1">
        <v>0.42882866382107948</v>
      </c>
      <c r="AM780" s="1">
        <v>0.44124896822131271</v>
      </c>
    </row>
    <row r="781" spans="1:39">
      <c r="A781">
        <f t="shared" si="31"/>
        <v>202206</v>
      </c>
      <c r="B781" t="str">
        <f t="shared" si="29"/>
        <v>M1</v>
      </c>
      <c r="C781" t="str">
        <f t="shared" si="30"/>
        <v>worst</v>
      </c>
      <c r="D781" s="1">
        <v>0</v>
      </c>
      <c r="E781" s="1">
        <v>0</v>
      </c>
      <c r="F781" s="1">
        <v>6.0220079482636572E-2</v>
      </c>
      <c r="G781" s="1">
        <v>0.14344799635296859</v>
      </c>
      <c r="H781" s="1">
        <v>0.2249492063352804</v>
      </c>
      <c r="I781" s="1">
        <v>0.29517225572605538</v>
      </c>
      <c r="J781" s="1">
        <v>0.35215385715303382</v>
      </c>
      <c r="K781" s="1">
        <v>0.39710653477941138</v>
      </c>
      <c r="L781" s="1">
        <v>0.43219889206598272</v>
      </c>
      <c r="M781" s="1">
        <v>0.45966876156973507</v>
      </c>
      <c r="N781" s="1">
        <v>0.48141424134581262</v>
      </c>
      <c r="O781" s="1">
        <v>0.49898693879482681</v>
      </c>
      <c r="P781" s="1">
        <v>0.51353027109479743</v>
      </c>
      <c r="Q781" s="1">
        <v>0.52596014069233021</v>
      </c>
      <c r="R781" s="1">
        <v>0.53693418169097273</v>
      </c>
      <c r="S781" s="1">
        <v>0.54698122790572989</v>
      </c>
      <c r="T781" s="1">
        <v>0.55647436954466778</v>
      </c>
      <c r="U781" s="1">
        <v>0.56569511515471993</v>
      </c>
      <c r="V781" s="1">
        <v>0.57477323329485708</v>
      </c>
      <c r="W781" s="1">
        <v>0.5837713128583244</v>
      </c>
      <c r="X781" s="1">
        <v>0.59271637449575865</v>
      </c>
      <c r="Y781" s="1">
        <v>0.60159616824901585</v>
      </c>
      <c r="Z781" s="1">
        <v>0.61050387509787918</v>
      </c>
      <c r="AA781" s="1">
        <v>0.61935909140743028</v>
      </c>
      <c r="AB781" s="1">
        <v>0.62813703707175561</v>
      </c>
      <c r="AC781" s="1">
        <v>0.63677258899404909</v>
      </c>
      <c r="AD781" s="1">
        <v>0.64524269786152966</v>
      </c>
      <c r="AE781" s="1">
        <v>0.65346101476142993</v>
      </c>
      <c r="AF781" s="1">
        <v>0.66138189808198855</v>
      </c>
      <c r="AG781" s="1">
        <v>0.6689911809253779</v>
      </c>
      <c r="AH781" s="1">
        <v>0.67632894086266804</v>
      </c>
      <c r="AI781" s="1">
        <v>0.68345873777723942</v>
      </c>
      <c r="AJ781" s="1">
        <v>0.69041997521556042</v>
      </c>
      <c r="AK781" s="1">
        <v>0.6972270421618213</v>
      </c>
      <c r="AL781" s="1">
        <v>0.70385859774957105</v>
      </c>
      <c r="AM781" s="1">
        <v>0.7102995349472585</v>
      </c>
    </row>
    <row r="782" spans="1:39">
      <c r="A782">
        <f t="shared" si="31"/>
        <v>202206</v>
      </c>
      <c r="B782" t="str">
        <f t="shared" si="29"/>
        <v>M2</v>
      </c>
      <c r="C782" t="str">
        <f t="shared" si="30"/>
        <v>worst</v>
      </c>
      <c r="D782" s="1">
        <v>0</v>
      </c>
      <c r="E782" s="1">
        <v>0.1591549430918954</v>
      </c>
      <c r="F782" s="1">
        <v>0.32657264382895018</v>
      </c>
      <c r="G782" s="1">
        <v>0.4679268392834901</v>
      </c>
      <c r="H782" s="1">
        <v>0.57852344148446933</v>
      </c>
      <c r="I782" s="1">
        <v>0.66202318691575368</v>
      </c>
      <c r="J782" s="1">
        <v>0.72374675750165118</v>
      </c>
      <c r="K782" s="1">
        <v>0.76881256845464852</v>
      </c>
      <c r="L782" s="1">
        <v>0.80147341595069466</v>
      </c>
      <c r="M782" s="1">
        <v>0.82510053214352097</v>
      </c>
      <c r="N782" s="1">
        <v>0.84223356580477315</v>
      </c>
      <c r="O782" s="1">
        <v>0.85478519817746867</v>
      </c>
      <c r="P782" s="1">
        <v>0.86410170933065622</v>
      </c>
      <c r="Q782" s="1">
        <v>0.8711693219010721</v>
      </c>
      <c r="R782" s="1">
        <v>0.87667415321559283</v>
      </c>
      <c r="S782" s="1">
        <v>0.88111349280628581</v>
      </c>
      <c r="T782" s="1">
        <v>0.8848308695740511</v>
      </c>
      <c r="U782" s="1">
        <v>0.88807393557962255</v>
      </c>
      <c r="V782" s="1">
        <v>0.8909987589827898</v>
      </c>
      <c r="W782" s="1">
        <v>0.89370768013928115</v>
      </c>
      <c r="X782" s="1">
        <v>0.89626925525612366</v>
      </c>
      <c r="Y782" s="1">
        <v>0.89872091909730445</v>
      </c>
      <c r="Z782" s="1">
        <v>0.90111550395387252</v>
      </c>
      <c r="AA782" s="1">
        <v>0.90345258124698524</v>
      </c>
      <c r="AB782" s="1">
        <v>0.905739858278098</v>
      </c>
      <c r="AC782" s="1">
        <v>0.90797024721706632</v>
      </c>
      <c r="AD782" s="1">
        <v>0.91014451529714402</v>
      </c>
      <c r="AE782" s="1">
        <v>0.91224532958246562</v>
      </c>
      <c r="AF782" s="1">
        <v>0.91426426678297035</v>
      </c>
      <c r="AG782" s="1">
        <v>0.91619985880648169</v>
      </c>
      <c r="AH782" s="1">
        <v>0.91806367188501514</v>
      </c>
      <c r="AI782" s="1">
        <v>0.91987275980800243</v>
      </c>
      <c r="AJ782" s="1">
        <v>0.92163775296796302</v>
      </c>
      <c r="AK782" s="1">
        <v>0.92336274605469515</v>
      </c>
      <c r="AL782" s="1">
        <v>0.92504264669254344</v>
      </c>
      <c r="AM782" s="1">
        <v>0.92667384661784813</v>
      </c>
    </row>
    <row r="783" spans="1:39">
      <c r="A783">
        <f t="shared" si="31"/>
        <v>202206</v>
      </c>
      <c r="B783" t="str">
        <f t="shared" si="29"/>
        <v>M3</v>
      </c>
      <c r="C783" t="str">
        <f t="shared" si="30"/>
        <v>worst</v>
      </c>
      <c r="D783" s="1">
        <v>0.3989422804014327</v>
      </c>
      <c r="E783" s="1">
        <v>0.6277896741686223</v>
      </c>
      <c r="F783" s="1">
        <v>0.76337554995950141</v>
      </c>
      <c r="G783" s="1">
        <v>0.84560140102300552</v>
      </c>
      <c r="H783" s="1">
        <v>0.89671816978815055</v>
      </c>
      <c r="I783" s="1">
        <v>0.92919243113221461</v>
      </c>
      <c r="J783" s="1">
        <v>0.95018023406776397</v>
      </c>
      <c r="K783" s="1">
        <v>0.96395328842044936</v>
      </c>
      <c r="L783" s="1">
        <v>0.97309822880256014</v>
      </c>
      <c r="M783" s="1">
        <v>0.97923695132463284</v>
      </c>
      <c r="N783" s="1">
        <v>0.98339675548554284</v>
      </c>
      <c r="O783" s="1">
        <v>0.98625142857370274</v>
      </c>
      <c r="P783" s="1">
        <v>0.98823103835096093</v>
      </c>
      <c r="Q783" s="1">
        <v>0.98962378325831313</v>
      </c>
      <c r="R783" s="1">
        <v>0.99061862229743392</v>
      </c>
      <c r="S783" s="1">
        <v>0.99134370062454003</v>
      </c>
      <c r="T783" s="1">
        <v>0.99188445383456081</v>
      </c>
      <c r="U783" s="1">
        <v>0.99230023856941763</v>
      </c>
      <c r="V783" s="1">
        <v>0.99263065779080217</v>
      </c>
      <c r="W783" s="1">
        <v>0.99290263968506942</v>
      </c>
      <c r="X783" s="1">
        <v>0.99313487907070241</v>
      </c>
      <c r="Y783" s="1">
        <v>0.99333906395969396</v>
      </c>
      <c r="Z783" s="1">
        <v>0.99352524085503424</v>
      </c>
      <c r="AA783" s="1">
        <v>0.99369786133821103</v>
      </c>
      <c r="AB783" s="1">
        <v>0.99386055097160064</v>
      </c>
      <c r="AC783" s="1">
        <v>0.99401494294401371</v>
      </c>
      <c r="AD783" s="1">
        <v>0.99416255239537354</v>
      </c>
      <c r="AE783" s="1">
        <v>0.99430325739840453</v>
      </c>
      <c r="AF783" s="1">
        <v>0.9944372034724781</v>
      </c>
      <c r="AG783" s="1">
        <v>0.99456476271394467</v>
      </c>
      <c r="AH783" s="1">
        <v>0.9946869981794173</v>
      </c>
      <c r="AI783" s="1">
        <v>0.99480522788084691</v>
      </c>
      <c r="AJ783" s="1">
        <v>0.99492028534004007</v>
      </c>
      <c r="AK783" s="1">
        <v>0.99503253549014348</v>
      </c>
      <c r="AL783" s="1">
        <v>0.99514171625738324</v>
      </c>
      <c r="AM783" s="1">
        <v>0.99524764113393605</v>
      </c>
    </row>
    <row r="784" spans="1:39">
      <c r="A784">
        <f t="shared" si="31"/>
        <v>202207</v>
      </c>
      <c r="B784" t="str">
        <f t="shared" si="29"/>
        <v>M0</v>
      </c>
      <c r="C784" t="str">
        <f t="shared" si="30"/>
        <v>worst</v>
      </c>
      <c r="D784" s="1">
        <v>0</v>
      </c>
      <c r="E784" s="1">
        <v>0</v>
      </c>
      <c r="F784" s="1">
        <v>0</v>
      </c>
      <c r="G784" s="1">
        <v>1.77948228781256E-3</v>
      </c>
      <c r="H784" s="1">
        <v>5.927469418775852E-3</v>
      </c>
      <c r="I784" s="1">
        <v>1.2426124737542669E-2</v>
      </c>
      <c r="J784" s="1">
        <v>2.1020304617049242E-2</v>
      </c>
      <c r="K784" s="1">
        <v>3.1335427570971928E-2</v>
      </c>
      <c r="L784" s="1">
        <v>4.298507874365913E-2</v>
      </c>
      <c r="M784" s="1">
        <v>5.5567684205016468E-2</v>
      </c>
      <c r="N784" s="1">
        <v>6.8760704648106546E-2</v>
      </c>
      <c r="O784" s="1">
        <v>8.2320348868782506E-2</v>
      </c>
      <c r="P784" s="1">
        <v>9.6192342633093564E-2</v>
      </c>
      <c r="Q784" s="1">
        <v>0.110354643972861</v>
      </c>
      <c r="R784" s="1">
        <v>0.1249077104949084</v>
      </c>
      <c r="S784" s="1">
        <v>0.13993171617040859</v>
      </c>
      <c r="T784" s="1">
        <v>0.15551201763998651</v>
      </c>
      <c r="U784" s="1">
        <v>0.17157454398952651</v>
      </c>
      <c r="V784" s="1">
        <v>0.18801002277629561</v>
      </c>
      <c r="W784" s="1">
        <v>0.204705126026239</v>
      </c>
      <c r="X784" s="1">
        <v>0.2215263528771233</v>
      </c>
      <c r="Y784" s="1">
        <v>0.23857680811030629</v>
      </c>
      <c r="Z784" s="1">
        <v>0.25564504327232163</v>
      </c>
      <c r="AA784" s="1">
        <v>0.27264453972919822</v>
      </c>
      <c r="AB784" s="1">
        <v>0.28942226515272379</v>
      </c>
      <c r="AC784" s="1">
        <v>0.30591511707354457</v>
      </c>
      <c r="AD784" s="1">
        <v>0.32194177252501771</v>
      </c>
      <c r="AE784" s="1">
        <v>0.3374043696499463</v>
      </c>
      <c r="AF784" s="1">
        <v>0.35226940050133232</v>
      </c>
      <c r="AG784" s="1">
        <v>0.36661141115040519</v>
      </c>
      <c r="AH784" s="1">
        <v>0.38055214753720928</v>
      </c>
      <c r="AI784" s="1">
        <v>0.39416692640005652</v>
      </c>
      <c r="AJ784" s="1">
        <v>0.40748266931254551</v>
      </c>
      <c r="AK784" s="1">
        <v>0.42045676699112627</v>
      </c>
      <c r="AL784" s="1">
        <v>0.43305906592203702</v>
      </c>
      <c r="AM784" s="1">
        <v>0.44525175618341067</v>
      </c>
    </row>
    <row r="785" spans="1:39">
      <c r="A785">
        <f t="shared" si="31"/>
        <v>202207</v>
      </c>
      <c r="B785" t="str">
        <f t="shared" ref="B785:B807" si="32">B781</f>
        <v>M1</v>
      </c>
      <c r="C785" t="str">
        <f t="shared" ref="C785:C807" si="33">C784</f>
        <v>worst</v>
      </c>
      <c r="D785" s="1">
        <v>0</v>
      </c>
      <c r="E785" s="1">
        <v>0</v>
      </c>
      <c r="F785" s="1">
        <v>6.0147801452641231E-2</v>
      </c>
      <c r="G785" s="1">
        <v>0.14308668371120531</v>
      </c>
      <c r="H785" s="1">
        <v>0.22461785776845511</v>
      </c>
      <c r="I785" s="1">
        <v>0.29504995207666612</v>
      </c>
      <c r="J785" s="1">
        <v>0.35229764217947351</v>
      </c>
      <c r="K785" s="1">
        <v>0.39746838677022012</v>
      </c>
      <c r="L785" s="1">
        <v>0.43273381046768311</v>
      </c>
      <c r="M785" s="1">
        <v>0.46030422950590127</v>
      </c>
      <c r="N785" s="1">
        <v>0.48214997929607079</v>
      </c>
      <c r="O785" s="1">
        <v>0.49979121937221932</v>
      </c>
      <c r="P785" s="1">
        <v>0.51445798553127664</v>
      </c>
      <c r="Q785" s="1">
        <v>0.52704614000194627</v>
      </c>
      <c r="R785" s="1">
        <v>0.53826311895826684</v>
      </c>
      <c r="S785" s="1">
        <v>0.54861008578560455</v>
      </c>
      <c r="T785" s="1">
        <v>0.55846255524930566</v>
      </c>
      <c r="U785" s="1">
        <v>0.56801665892141973</v>
      </c>
      <c r="V785" s="1">
        <v>0.57738203673713662</v>
      </c>
      <c r="W785" s="1">
        <v>0.58661952398556894</v>
      </c>
      <c r="X785" s="1">
        <v>0.59573886903573503</v>
      </c>
      <c r="Y785" s="1">
        <v>0.60485069100217626</v>
      </c>
      <c r="Z785" s="1">
        <v>0.61388450656283944</v>
      </c>
      <c r="AA785" s="1">
        <v>0.62282297879041559</v>
      </c>
      <c r="AB785" s="1">
        <v>0.63160532274035008</v>
      </c>
      <c r="AC785" s="1">
        <v>0.640211867125559</v>
      </c>
      <c r="AD785" s="1">
        <v>0.64855758954337783</v>
      </c>
      <c r="AE785" s="1">
        <v>0.65659796759458855</v>
      </c>
      <c r="AF785" s="1">
        <v>0.66431982883657581</v>
      </c>
      <c r="AG785" s="1">
        <v>0.67176461775168594</v>
      </c>
      <c r="AH785" s="1">
        <v>0.67899733483177227</v>
      </c>
      <c r="AI785" s="1">
        <v>0.68605830969740333</v>
      </c>
      <c r="AJ785" s="1">
        <v>0.69296238987469072</v>
      </c>
      <c r="AK785" s="1">
        <v>0.69968810887890098</v>
      </c>
      <c r="AL785" s="1">
        <v>0.70622026886167077</v>
      </c>
      <c r="AM785" s="1">
        <v>0.71253956374450789</v>
      </c>
    </row>
    <row r="786" spans="1:39">
      <c r="A786">
        <f t="shared" si="31"/>
        <v>202207</v>
      </c>
      <c r="B786" t="str">
        <f t="shared" si="32"/>
        <v>M2</v>
      </c>
      <c r="C786" t="str">
        <f t="shared" si="33"/>
        <v>worst</v>
      </c>
      <c r="D786" s="1">
        <v>0</v>
      </c>
      <c r="E786" s="1">
        <v>0.1591549430918954</v>
      </c>
      <c r="F786" s="1">
        <v>0.32631030699085678</v>
      </c>
      <c r="G786" s="1">
        <v>0.46753156755685832</v>
      </c>
      <c r="H786" s="1">
        <v>0.57837004443843443</v>
      </c>
      <c r="I786" s="1">
        <v>0.66215916574088118</v>
      </c>
      <c r="J786" s="1">
        <v>0.72412947593086663</v>
      </c>
      <c r="K786" s="1">
        <v>0.76932659103206402</v>
      </c>
      <c r="L786" s="1">
        <v>0.80205385985689637</v>
      </c>
      <c r="M786" s="1">
        <v>0.82569437736783813</v>
      </c>
      <c r="N786" s="1">
        <v>0.84286573677951482</v>
      </c>
      <c r="O786" s="1">
        <v>0.85544172427479837</v>
      </c>
      <c r="P786" s="1">
        <v>0.86480457505253128</v>
      </c>
      <c r="Q786" s="1">
        <v>0.87192268168338238</v>
      </c>
      <c r="R786" s="1">
        <v>0.87749575580046868</v>
      </c>
      <c r="S786" s="1">
        <v>0.88200850888520177</v>
      </c>
      <c r="T786" s="1">
        <v>0.88580996101767662</v>
      </c>
      <c r="U786" s="1">
        <v>0.88912754214341916</v>
      </c>
      <c r="V786" s="1">
        <v>0.89211399615240139</v>
      </c>
      <c r="W786" s="1">
        <v>0.89487401428380198</v>
      </c>
      <c r="X786" s="1">
        <v>0.89746878270068442</v>
      </c>
      <c r="Y786" s="1">
        <v>0.8999685814814532</v>
      </c>
      <c r="Z786" s="1">
        <v>0.90238453874378011</v>
      </c>
      <c r="AA786" s="1">
        <v>0.90473256585224726</v>
      </c>
      <c r="AB786" s="1">
        <v>0.90701097622654436</v>
      </c>
      <c r="AC786" s="1">
        <v>0.90922439303762759</v>
      </c>
      <c r="AD786" s="1">
        <v>0.91135795211632098</v>
      </c>
      <c r="AE786" s="1">
        <v>0.913404974538224</v>
      </c>
      <c r="AF786" s="1">
        <v>0.91536521504588708</v>
      </c>
      <c r="AG786" s="1">
        <v>0.91725118483347234</v>
      </c>
      <c r="AH786" s="1">
        <v>0.91908067022246986</v>
      </c>
      <c r="AI786" s="1">
        <v>0.9208647903142243</v>
      </c>
      <c r="AJ786" s="1">
        <v>0.92260794485066266</v>
      </c>
      <c r="AK786" s="1">
        <v>0.92430517229229425</v>
      </c>
      <c r="AL786" s="1">
        <v>0.92595295498031072</v>
      </c>
      <c r="AM786" s="1">
        <v>0.92754663661519388</v>
      </c>
    </row>
    <row r="787" spans="1:39">
      <c r="A787">
        <f t="shared" si="31"/>
        <v>202207</v>
      </c>
      <c r="B787" t="str">
        <f t="shared" si="32"/>
        <v>M3</v>
      </c>
      <c r="C787" t="str">
        <f t="shared" si="33"/>
        <v>worst</v>
      </c>
      <c r="D787" s="1">
        <v>0.3989422804014327</v>
      </c>
      <c r="E787" s="1">
        <v>0.62769643628045557</v>
      </c>
      <c r="F787" s="1">
        <v>0.76304732569840006</v>
      </c>
      <c r="G787" s="1">
        <v>0.84540652310976538</v>
      </c>
      <c r="H787" s="1">
        <v>0.89671927350750369</v>
      </c>
      <c r="I787" s="1">
        <v>0.92930113334199949</v>
      </c>
      <c r="J787" s="1">
        <v>0.95034879282145623</v>
      </c>
      <c r="K787" s="1">
        <v>0.96413024530283697</v>
      </c>
      <c r="L787" s="1">
        <v>0.97326717036913502</v>
      </c>
      <c r="M787" s="1">
        <v>0.97938869881669244</v>
      </c>
      <c r="N787" s="1">
        <v>0.98354428946348593</v>
      </c>
      <c r="O787" s="1">
        <v>0.9863940900879149</v>
      </c>
      <c r="P787" s="1">
        <v>0.988374430623992</v>
      </c>
      <c r="Q787" s="1">
        <v>0.98976842364693129</v>
      </c>
      <c r="R787" s="1">
        <v>0.99076601108425799</v>
      </c>
      <c r="S787" s="1">
        <v>0.99149295864539899</v>
      </c>
      <c r="T787" s="1">
        <v>0.99203605610666235</v>
      </c>
      <c r="U787" s="1">
        <v>0.99245346985074023</v>
      </c>
      <c r="V787" s="1">
        <v>0.99278484106554188</v>
      </c>
      <c r="W787" s="1">
        <v>0.99305775510900973</v>
      </c>
      <c r="X787" s="1">
        <v>0.99328966233931726</v>
      </c>
      <c r="Y787" s="1">
        <v>0.99349471679453205</v>
      </c>
      <c r="Z787" s="1">
        <v>0.99368014679857708</v>
      </c>
      <c r="AA787" s="1">
        <v>0.99385151204199984</v>
      </c>
      <c r="AB787" s="1">
        <v>0.9940117402363674</v>
      </c>
      <c r="AC787" s="1">
        <v>0.99416325166769537</v>
      </c>
      <c r="AD787" s="1">
        <v>0.99430654435881183</v>
      </c>
      <c r="AE787" s="1">
        <v>0.99444219127182754</v>
      </c>
      <c r="AF787" s="1">
        <v>0.99457085279472712</v>
      </c>
      <c r="AG787" s="1">
        <v>0.99469378402798125</v>
      </c>
      <c r="AH787" s="1">
        <v>0.99481243235246231</v>
      </c>
      <c r="AI787" s="1">
        <v>0.99492771927636758</v>
      </c>
      <c r="AJ787" s="1">
        <v>0.99504007064825872</v>
      </c>
      <c r="AK787" s="1">
        <v>0.99514926678747295</v>
      </c>
      <c r="AL787" s="1">
        <v>0.9952551507209858</v>
      </c>
      <c r="AM787" s="1">
        <v>0.99535746993754692</v>
      </c>
    </row>
    <row r="788" spans="1:39">
      <c r="A788">
        <f t="shared" si="31"/>
        <v>202208</v>
      </c>
      <c r="B788" t="str">
        <f t="shared" si="32"/>
        <v>M0</v>
      </c>
      <c r="C788" t="str">
        <f t="shared" si="33"/>
        <v>worst</v>
      </c>
      <c r="D788" s="1">
        <v>0</v>
      </c>
      <c r="E788" s="1">
        <v>0</v>
      </c>
      <c r="F788" s="1">
        <v>0</v>
      </c>
      <c r="G788" s="1">
        <v>1.732078043657337E-3</v>
      </c>
      <c r="H788" s="1">
        <v>5.9215388525552838E-3</v>
      </c>
      <c r="I788" s="1">
        <v>1.2609048906623999E-2</v>
      </c>
      <c r="J788" s="1">
        <v>2.1476588315723251E-2</v>
      </c>
      <c r="K788" s="1">
        <v>3.2092120342850639E-2</v>
      </c>
      <c r="L788" s="1">
        <v>4.3975794110297423E-2</v>
      </c>
      <c r="M788" s="1">
        <v>5.6724388741610322E-2</v>
      </c>
      <c r="N788" s="1">
        <v>7.002747084220183E-2</v>
      </c>
      <c r="O788" s="1">
        <v>8.3779631230278442E-2</v>
      </c>
      <c r="P788" s="1">
        <v>9.7921225970251755E-2</v>
      </c>
      <c r="Q788" s="1">
        <v>0.1125267661549187</v>
      </c>
      <c r="R788" s="1">
        <v>0.1276581390989672</v>
      </c>
      <c r="S788" s="1">
        <v>0.14338779605368659</v>
      </c>
      <c r="T788" s="1">
        <v>0.15963050597396269</v>
      </c>
      <c r="U788" s="1">
        <v>0.17626822319172239</v>
      </c>
      <c r="V788" s="1">
        <v>0.19318078549248491</v>
      </c>
      <c r="W788" s="1">
        <v>0.21022931763075739</v>
      </c>
      <c r="X788" s="1">
        <v>0.2275159347818862</v>
      </c>
      <c r="Y788" s="1">
        <v>0.24482440472809661</v>
      </c>
      <c r="Z788" s="1">
        <v>0.2620657482804904</v>
      </c>
      <c r="AA788" s="1">
        <v>0.27908389562339808</v>
      </c>
      <c r="AB788" s="1">
        <v>0.29581425565378411</v>
      </c>
      <c r="AC788" s="1">
        <v>0.31207247413989658</v>
      </c>
      <c r="AD788" s="1">
        <v>0.32775899336464159</v>
      </c>
      <c r="AE788" s="1">
        <v>0.34283963393950567</v>
      </c>
      <c r="AF788" s="1">
        <v>0.3573899040176659</v>
      </c>
      <c r="AG788" s="1">
        <v>0.3715332383884668</v>
      </c>
      <c r="AH788" s="1">
        <v>0.38534599340741638</v>
      </c>
      <c r="AI788" s="1">
        <v>0.39885544332195227</v>
      </c>
      <c r="AJ788" s="1">
        <v>0.41201833156354373</v>
      </c>
      <c r="AK788" s="1">
        <v>0.42480404683729922</v>
      </c>
      <c r="AL788" s="1">
        <v>0.43717421612931401</v>
      </c>
      <c r="AM788" s="1">
        <v>0.44919730082439357</v>
      </c>
    </row>
    <row r="789" spans="1:39">
      <c r="A789">
        <f t="shared" si="31"/>
        <v>202208</v>
      </c>
      <c r="B789" t="str">
        <f t="shared" si="32"/>
        <v>M1</v>
      </c>
      <c r="C789" t="str">
        <f t="shared" si="33"/>
        <v>worst</v>
      </c>
      <c r="D789" s="1">
        <v>0</v>
      </c>
      <c r="E789" s="1">
        <v>0</v>
      </c>
      <c r="F789" s="1">
        <v>5.9849910571983647E-2</v>
      </c>
      <c r="G789" s="1">
        <v>0.14283705016674231</v>
      </c>
      <c r="H789" s="1">
        <v>0.22469240619444419</v>
      </c>
      <c r="I789" s="1">
        <v>0.29550756692776242</v>
      </c>
      <c r="J789" s="1">
        <v>0.3530621577880213</v>
      </c>
      <c r="K789" s="1">
        <v>0.39845855771499838</v>
      </c>
      <c r="L789" s="1">
        <v>0.43384963004604249</v>
      </c>
      <c r="M789" s="1">
        <v>0.46154574355569289</v>
      </c>
      <c r="N789" s="1">
        <v>0.48347786346597699</v>
      </c>
      <c r="O789" s="1">
        <v>0.5012604190427502</v>
      </c>
      <c r="P789" s="1">
        <v>0.51609844563507545</v>
      </c>
      <c r="Q789" s="1">
        <v>0.5289391219395716</v>
      </c>
      <c r="R789" s="1">
        <v>0.54045937637741714</v>
      </c>
      <c r="S789" s="1">
        <v>0.55116571138598891</v>
      </c>
      <c r="T789" s="1">
        <v>0.5613482482610177</v>
      </c>
      <c r="U789" s="1">
        <v>0.57118401409555786</v>
      </c>
      <c r="V789" s="1">
        <v>0.58078270492160433</v>
      </c>
      <c r="W789" s="1">
        <v>0.59018620388595955</v>
      </c>
      <c r="X789" s="1">
        <v>0.59952990990705524</v>
      </c>
      <c r="Y789" s="1">
        <v>0.60875848467879379</v>
      </c>
      <c r="Z789" s="1">
        <v>0.61786570566198018</v>
      </c>
      <c r="AA789" s="1">
        <v>0.62679766385138103</v>
      </c>
      <c r="AB789" s="1">
        <v>0.63553983584811891</v>
      </c>
      <c r="AC789" s="1">
        <v>0.64400981895258913</v>
      </c>
      <c r="AD789" s="1">
        <v>0.65216509285902491</v>
      </c>
      <c r="AE789" s="1">
        <v>0.65999406099129687</v>
      </c>
      <c r="AF789" s="1">
        <v>0.66753987348535571</v>
      </c>
      <c r="AG789" s="1">
        <v>0.67486916350892223</v>
      </c>
      <c r="AH789" s="1">
        <v>0.68202332163186874</v>
      </c>
      <c r="AI789" s="1">
        <v>0.68901776050691566</v>
      </c>
      <c r="AJ789" s="1">
        <v>0.69583099391327696</v>
      </c>
      <c r="AK789" s="1">
        <v>0.70244780725871125</v>
      </c>
      <c r="AL789" s="1">
        <v>0.70884876618823744</v>
      </c>
      <c r="AM789" s="1">
        <v>0.71506957161908624</v>
      </c>
    </row>
    <row r="790" spans="1:39">
      <c r="A790">
        <f t="shared" si="31"/>
        <v>202208</v>
      </c>
      <c r="B790" t="str">
        <f t="shared" si="32"/>
        <v>M2</v>
      </c>
      <c r="C790" t="str">
        <f t="shared" si="33"/>
        <v>worst</v>
      </c>
      <c r="D790" s="1">
        <v>0</v>
      </c>
      <c r="E790" s="1">
        <v>0.1591549430918954</v>
      </c>
      <c r="F790" s="1">
        <v>0.3260709598078918</v>
      </c>
      <c r="G790" s="1">
        <v>0.46761819759017209</v>
      </c>
      <c r="H790" s="1">
        <v>0.57890267840469245</v>
      </c>
      <c r="I790" s="1">
        <v>0.66307441331747174</v>
      </c>
      <c r="J790" s="1">
        <v>0.7252574740027129</v>
      </c>
      <c r="K790" s="1">
        <v>0.77056212930794177</v>
      </c>
      <c r="L790" s="1">
        <v>0.80331547591454033</v>
      </c>
      <c r="M790" s="1">
        <v>0.82701246286820318</v>
      </c>
      <c r="N790" s="1">
        <v>0.84421867375847426</v>
      </c>
      <c r="O790" s="1">
        <v>0.85685243001985401</v>
      </c>
      <c r="P790" s="1">
        <v>0.86627208556947999</v>
      </c>
      <c r="Q790" s="1">
        <v>0.87346074811611885</v>
      </c>
      <c r="R790" s="1">
        <v>0.87910267861250635</v>
      </c>
      <c r="S790" s="1">
        <v>0.88369117596993518</v>
      </c>
      <c r="T790" s="1">
        <v>0.88755596984154417</v>
      </c>
      <c r="U790" s="1">
        <v>0.89092242437348834</v>
      </c>
      <c r="V790" s="1">
        <v>0.89394750293262193</v>
      </c>
      <c r="W790" s="1">
        <v>0.89672689997874333</v>
      </c>
      <c r="X790" s="1">
        <v>0.89935601099367235</v>
      </c>
      <c r="Y790" s="1">
        <v>0.90186300691474386</v>
      </c>
      <c r="Z790" s="1">
        <v>0.90427582187703348</v>
      </c>
      <c r="AA790" s="1">
        <v>0.90660082325146629</v>
      </c>
      <c r="AB790" s="1">
        <v>0.90884832340906951</v>
      </c>
      <c r="AC790" s="1">
        <v>0.91100729755235754</v>
      </c>
      <c r="AD790" s="1">
        <v>0.91307373860929952</v>
      </c>
      <c r="AE790" s="1">
        <v>0.91504922620254336</v>
      </c>
      <c r="AF790" s="1">
        <v>0.91694754274180568</v>
      </c>
      <c r="AG790" s="1">
        <v>0.91878737144016231</v>
      </c>
      <c r="AH790" s="1">
        <v>0.92058043802199507</v>
      </c>
      <c r="AI790" s="1">
        <v>0.92233154879096146</v>
      </c>
      <c r="AJ790" s="1">
        <v>0.92403599173105455</v>
      </c>
      <c r="AK790" s="1">
        <v>0.92569042288847048</v>
      </c>
      <c r="AL790" s="1">
        <v>0.92729029427465648</v>
      </c>
      <c r="AM790" s="1">
        <v>0.92884473117525768</v>
      </c>
    </row>
    <row r="791" spans="1:39">
      <c r="A791">
        <f t="shared" si="31"/>
        <v>202208</v>
      </c>
      <c r="B791" t="str">
        <f t="shared" si="32"/>
        <v>M3</v>
      </c>
      <c r="C791" t="str">
        <f t="shared" si="33"/>
        <v>worst</v>
      </c>
      <c r="D791" s="1">
        <v>0.3989422804014327</v>
      </c>
      <c r="E791" s="1">
        <v>0.62731499308643723</v>
      </c>
      <c r="F791" s="1">
        <v>0.7628970165563751</v>
      </c>
      <c r="G791" s="1">
        <v>0.84555828768931707</v>
      </c>
      <c r="H791" s="1">
        <v>0.89701291394358806</v>
      </c>
      <c r="I791" s="1">
        <v>0.92965983665647189</v>
      </c>
      <c r="J791" s="1">
        <v>0.95069520133096486</v>
      </c>
      <c r="K791" s="1">
        <v>0.9644446837309254</v>
      </c>
      <c r="L791" s="1">
        <v>0.97354074974488714</v>
      </c>
      <c r="M791" s="1">
        <v>0.97964506573977927</v>
      </c>
      <c r="N791" s="1">
        <v>0.98378517287652534</v>
      </c>
      <c r="O791" s="1">
        <v>0.9866294973520876</v>
      </c>
      <c r="P791" s="1">
        <v>0.98860626575223087</v>
      </c>
      <c r="Q791" s="1">
        <v>0.98999931580547518</v>
      </c>
      <c r="R791" s="1">
        <v>0.9909949771700246</v>
      </c>
      <c r="S791" s="1">
        <v>0.99172081672996892</v>
      </c>
      <c r="T791" s="1">
        <v>0.99226237200130496</v>
      </c>
      <c r="U791" s="1">
        <v>0.99267790667912781</v>
      </c>
      <c r="V791" s="1">
        <v>0.99300795843263601</v>
      </c>
      <c r="W791" s="1">
        <v>0.99327834480959831</v>
      </c>
      <c r="X791" s="1">
        <v>0.99350914906728838</v>
      </c>
      <c r="Y791" s="1">
        <v>0.99371161851597611</v>
      </c>
      <c r="Z791" s="1">
        <v>0.99389410182691318</v>
      </c>
      <c r="AA791" s="1">
        <v>0.99406139775693991</v>
      </c>
      <c r="AB791" s="1">
        <v>0.99421722985004424</v>
      </c>
      <c r="AC791" s="1">
        <v>0.99436299839096554</v>
      </c>
      <c r="AD791" s="1">
        <v>0.99449989588072196</v>
      </c>
      <c r="AE791" s="1">
        <v>0.99462899783387337</v>
      </c>
      <c r="AF791" s="1">
        <v>0.99475182837056364</v>
      </c>
      <c r="AG791" s="1">
        <v>0.99487001057014102</v>
      </c>
      <c r="AH791" s="1">
        <v>0.99498458597231532</v>
      </c>
      <c r="AI791" s="1">
        <v>0.99509606543196294</v>
      </c>
      <c r="AJ791" s="1">
        <v>0.99520429309890091</v>
      </c>
      <c r="AK791" s="1">
        <v>0.99530915649986196</v>
      </c>
      <c r="AL791" s="1">
        <v>0.99541043461752277</v>
      </c>
      <c r="AM791" s="1">
        <v>0.99550874878609885</v>
      </c>
    </row>
    <row r="792" spans="1:39">
      <c r="A792">
        <f t="shared" si="31"/>
        <v>202209</v>
      </c>
      <c r="B792" t="str">
        <f t="shared" si="32"/>
        <v>M0</v>
      </c>
      <c r="C792" t="str">
        <f t="shared" si="33"/>
        <v>worst</v>
      </c>
      <c r="D792" s="1">
        <v>0</v>
      </c>
      <c r="E792" s="1">
        <v>0</v>
      </c>
      <c r="F792" s="1">
        <v>0</v>
      </c>
      <c r="G792" s="1">
        <v>1.827547967415657E-3</v>
      </c>
      <c r="H792" s="1">
        <v>6.2573347937384064E-3</v>
      </c>
      <c r="I792" s="1">
        <v>1.3263354622884809E-2</v>
      </c>
      <c r="J792" s="1">
        <v>2.2468672706622259E-2</v>
      </c>
      <c r="K792" s="1">
        <v>3.334679672335257E-2</v>
      </c>
      <c r="L792" s="1">
        <v>4.5414343974943712E-2</v>
      </c>
      <c r="M792" s="1">
        <v>5.8284101322945363E-2</v>
      </c>
      <c r="N792" s="1">
        <v>7.1786819746531422E-2</v>
      </c>
      <c r="O792" s="1">
        <v>8.5813824257007759E-2</v>
      </c>
      <c r="P792" s="1">
        <v>0.10040429756774751</v>
      </c>
      <c r="Q792" s="1">
        <v>0.1155947213187523</v>
      </c>
      <c r="R792" s="1">
        <v>0.13143921400791789</v>
      </c>
      <c r="S792" s="1">
        <v>0.14783740514309221</v>
      </c>
      <c r="T792" s="1">
        <v>0.16465958117916579</v>
      </c>
      <c r="U792" s="1">
        <v>0.1817766232368544</v>
      </c>
      <c r="V792" s="1">
        <v>0.1990428684607447</v>
      </c>
      <c r="W792" s="1">
        <v>0.2165583824850878</v>
      </c>
      <c r="X792" s="1">
        <v>0.2341014529497531</v>
      </c>
      <c r="Y792" s="1">
        <v>0.25158013940904111</v>
      </c>
      <c r="Z792" s="1">
        <v>0.26883500726264498</v>
      </c>
      <c r="AA792" s="1">
        <v>0.2857997401526497</v>
      </c>
      <c r="AB792" s="1">
        <v>0.30228680647686262</v>
      </c>
      <c r="AC792" s="1">
        <v>0.3181948478681369</v>
      </c>
      <c r="AD792" s="1">
        <v>0.33348893842665878</v>
      </c>
      <c r="AE792" s="1">
        <v>0.348245486134312</v>
      </c>
      <c r="AF792" s="1">
        <v>0.36258956368450068</v>
      </c>
      <c r="AG792" s="1">
        <v>0.3765985332843364</v>
      </c>
      <c r="AH792" s="1">
        <v>0.39030000159511802</v>
      </c>
      <c r="AI792" s="1">
        <v>0.40365005829742667</v>
      </c>
      <c r="AJ792" s="1">
        <v>0.41661762986060202</v>
      </c>
      <c r="AK792" s="1">
        <v>0.42916377931957939</v>
      </c>
      <c r="AL792" s="1">
        <v>0.44135793021319819</v>
      </c>
      <c r="AM792" s="1">
        <v>0.45326510918595359</v>
      </c>
    </row>
    <row r="793" spans="1:39">
      <c r="A793">
        <f t="shared" si="31"/>
        <v>202209</v>
      </c>
      <c r="B793" t="str">
        <f t="shared" si="32"/>
        <v>M1</v>
      </c>
      <c r="C793" t="str">
        <f t="shared" si="33"/>
        <v>worst</v>
      </c>
      <c r="D793" s="1">
        <v>0</v>
      </c>
      <c r="E793" s="1">
        <v>0</v>
      </c>
      <c r="F793" s="1">
        <v>6.0254647622553628E-2</v>
      </c>
      <c r="G793" s="1">
        <v>0.1442472149433667</v>
      </c>
      <c r="H793" s="1">
        <v>0.22721752597715419</v>
      </c>
      <c r="I793" s="1">
        <v>0.29898113957828948</v>
      </c>
      <c r="J793" s="1">
        <v>0.35724426111524282</v>
      </c>
      <c r="K793" s="1">
        <v>0.40310293702929523</v>
      </c>
      <c r="L793" s="1">
        <v>0.4388624131923281</v>
      </c>
      <c r="M793" s="1">
        <v>0.46680645103770291</v>
      </c>
      <c r="N793" s="1">
        <v>0.48898662930652748</v>
      </c>
      <c r="O793" s="1">
        <v>0.50699994027970186</v>
      </c>
      <c r="P793" s="1">
        <v>0.52211455231651105</v>
      </c>
      <c r="Q793" s="1">
        <v>0.53525074671104844</v>
      </c>
      <c r="R793" s="1">
        <v>0.54710039243654762</v>
      </c>
      <c r="S793" s="1">
        <v>0.55808978236329976</v>
      </c>
      <c r="T793" s="1">
        <v>0.56849509910190732</v>
      </c>
      <c r="U793" s="1">
        <v>0.57849880366037487</v>
      </c>
      <c r="V793" s="1">
        <v>0.58819135709551906</v>
      </c>
      <c r="W793" s="1">
        <v>0.59774412343193695</v>
      </c>
      <c r="X793" s="1">
        <v>0.60712603070691062</v>
      </c>
      <c r="Y793" s="1">
        <v>0.61634815316610192</v>
      </c>
      <c r="Z793" s="1">
        <v>0.62536810862112446</v>
      </c>
      <c r="AA793" s="1">
        <v>0.63417959800092172</v>
      </c>
      <c r="AB793" s="1">
        <v>0.64270562244574947</v>
      </c>
      <c r="AC793" s="1">
        <v>0.65090746368415686</v>
      </c>
      <c r="AD793" s="1">
        <v>0.65877616507073189</v>
      </c>
      <c r="AE793" s="1">
        <v>0.66635683180521865</v>
      </c>
      <c r="AF793" s="1">
        <v>0.67371755800993105</v>
      </c>
      <c r="AG793" s="1">
        <v>0.6809007148393843</v>
      </c>
      <c r="AH793" s="1">
        <v>0.68792234511099692</v>
      </c>
      <c r="AI793" s="1">
        <v>0.69476128085782685</v>
      </c>
      <c r="AJ793" s="1">
        <v>0.7014025285714145</v>
      </c>
      <c r="AK793" s="1">
        <v>0.7078267697320253</v>
      </c>
      <c r="AL793" s="1">
        <v>0.71406995695466191</v>
      </c>
      <c r="AM793" s="1">
        <v>0.72016565516907027</v>
      </c>
    </row>
    <row r="794" spans="1:39">
      <c r="A794">
        <f t="shared" si="31"/>
        <v>202209</v>
      </c>
      <c r="B794" t="str">
        <f t="shared" si="32"/>
        <v>M2</v>
      </c>
      <c r="C794" t="str">
        <f t="shared" si="33"/>
        <v>worst</v>
      </c>
      <c r="D794" s="1">
        <v>0</v>
      </c>
      <c r="E794" s="1">
        <v>0.1591549430918954</v>
      </c>
      <c r="F794" s="1">
        <v>0.32691856597004981</v>
      </c>
      <c r="G794" s="1">
        <v>0.46939739940556008</v>
      </c>
      <c r="H794" s="1">
        <v>0.58138325341496877</v>
      </c>
      <c r="I794" s="1">
        <v>0.66593642573004175</v>
      </c>
      <c r="J794" s="1">
        <v>0.72829730544143012</v>
      </c>
      <c r="K794" s="1">
        <v>0.77363944060287404</v>
      </c>
      <c r="L794" s="1">
        <v>0.80645957595885798</v>
      </c>
      <c r="M794" s="1">
        <v>0.83018929502594918</v>
      </c>
      <c r="N794" s="1">
        <v>0.84745212581344731</v>
      </c>
      <c r="O794" s="1">
        <v>0.86013485504455178</v>
      </c>
      <c r="P794" s="1">
        <v>0.86961188313575966</v>
      </c>
      <c r="Q794" s="1">
        <v>0.87684659293105638</v>
      </c>
      <c r="R794" s="1">
        <v>0.88253599360671986</v>
      </c>
      <c r="S794" s="1">
        <v>0.88715558185051624</v>
      </c>
      <c r="T794" s="1">
        <v>0.89103486113942243</v>
      </c>
      <c r="U794" s="1">
        <v>0.89440613243466072</v>
      </c>
      <c r="V794" s="1">
        <v>0.89741508587309637</v>
      </c>
      <c r="W794" s="1">
        <v>0.90019312877301272</v>
      </c>
      <c r="X794" s="1">
        <v>0.90279354648381138</v>
      </c>
      <c r="Y794" s="1">
        <v>0.90526186992928059</v>
      </c>
      <c r="Z794" s="1">
        <v>0.9076164805398762</v>
      </c>
      <c r="AA794" s="1">
        <v>0.90987608140352882</v>
      </c>
      <c r="AB794" s="1">
        <v>0.91203562794934778</v>
      </c>
      <c r="AC794" s="1">
        <v>0.91409521235325886</v>
      </c>
      <c r="AD794" s="1">
        <v>0.91605913936205974</v>
      </c>
      <c r="AE794" s="1">
        <v>0.91794286821281001</v>
      </c>
      <c r="AF794" s="1">
        <v>0.91976610862244923</v>
      </c>
      <c r="AG794" s="1">
        <v>0.92154129666901874</v>
      </c>
      <c r="AH794" s="1">
        <v>0.92327376823067819</v>
      </c>
      <c r="AI794" s="1">
        <v>0.92495927045518367</v>
      </c>
      <c r="AJ794" s="1">
        <v>0.92659478016962948</v>
      </c>
      <c r="AK794" s="1">
        <v>0.92817599252421623</v>
      </c>
      <c r="AL794" s="1">
        <v>0.92971205053563877</v>
      </c>
      <c r="AM794" s="1">
        <v>0.93121141047078282</v>
      </c>
    </row>
    <row r="795" spans="1:39">
      <c r="A795">
        <f t="shared" si="31"/>
        <v>202209</v>
      </c>
      <c r="B795" t="str">
        <f t="shared" si="32"/>
        <v>M3</v>
      </c>
      <c r="C795" t="str">
        <f t="shared" si="33"/>
        <v>worst</v>
      </c>
      <c r="D795" s="1">
        <v>0.3989422804014327</v>
      </c>
      <c r="E795" s="1">
        <v>0.6278343712183625</v>
      </c>
      <c r="F795" s="1">
        <v>0.76384938308493033</v>
      </c>
      <c r="G795" s="1">
        <v>0.84661357724916464</v>
      </c>
      <c r="H795" s="1">
        <v>0.89804687315520104</v>
      </c>
      <c r="I795" s="1">
        <v>0.93056719286507683</v>
      </c>
      <c r="J795" s="1">
        <v>0.95146909385708578</v>
      </c>
      <c r="K795" s="1">
        <v>0.96509262106911531</v>
      </c>
      <c r="L795" s="1">
        <v>0.97411576658352961</v>
      </c>
      <c r="M795" s="1">
        <v>0.98016201409886994</v>
      </c>
      <c r="N795" s="1">
        <v>0.98426790112916329</v>
      </c>
      <c r="O795" s="1">
        <v>0.98708718672778495</v>
      </c>
      <c r="P795" s="1">
        <v>0.98904700864116146</v>
      </c>
      <c r="Q795" s="1">
        <v>0.99042471228622952</v>
      </c>
      <c r="R795" s="1">
        <v>0.99140830491232546</v>
      </c>
      <c r="S795" s="1">
        <v>0.99212344476974201</v>
      </c>
      <c r="T795" s="1">
        <v>0.99265544280764906</v>
      </c>
      <c r="U795" s="1">
        <v>0.99306350295527701</v>
      </c>
      <c r="V795" s="1">
        <v>0.9933854437114118</v>
      </c>
      <c r="W795" s="1">
        <v>0.99364978028335205</v>
      </c>
      <c r="X795" s="1">
        <v>0.99387349716675133</v>
      </c>
      <c r="Y795" s="1">
        <v>0.99406890283537874</v>
      </c>
      <c r="Z795" s="1">
        <v>0.99424346144661202</v>
      </c>
      <c r="AA795" s="1">
        <v>0.99440274280074237</v>
      </c>
      <c r="AB795" s="1">
        <v>0.99454944518279276</v>
      </c>
      <c r="AC795" s="1">
        <v>0.99468564715511143</v>
      </c>
      <c r="AD795" s="1">
        <v>0.99481301236287667</v>
      </c>
      <c r="AE795" s="1">
        <v>0.9949334305878087</v>
      </c>
      <c r="AF795" s="1">
        <v>0.99504875203324894</v>
      </c>
      <c r="AG795" s="1">
        <v>0.99516017457026151</v>
      </c>
      <c r="AH795" s="1">
        <v>0.99526832390653885</v>
      </c>
      <c r="AI795" s="1">
        <v>0.99537314035668645</v>
      </c>
      <c r="AJ795" s="1">
        <v>0.99547457854769228</v>
      </c>
      <c r="AK795" s="1">
        <v>0.99557246755322304</v>
      </c>
      <c r="AL795" s="1">
        <v>0.99566743578629535</v>
      </c>
      <c r="AM795" s="1">
        <v>0.99576004810039143</v>
      </c>
    </row>
    <row r="796" spans="1:39">
      <c r="A796">
        <f t="shared" si="31"/>
        <v>202210</v>
      </c>
      <c r="B796" t="str">
        <f t="shared" si="32"/>
        <v>M0</v>
      </c>
      <c r="C796" t="str">
        <f t="shared" si="33"/>
        <v>worst</v>
      </c>
      <c r="D796" s="1">
        <v>0</v>
      </c>
      <c r="E796" s="1">
        <v>0</v>
      </c>
      <c r="F796" s="1">
        <v>0</v>
      </c>
      <c r="G796" s="1">
        <v>1.9347814111092261E-3</v>
      </c>
      <c r="H796" s="1">
        <v>6.5558938162753044E-3</v>
      </c>
      <c r="I796" s="1">
        <v>1.379788839768017E-2</v>
      </c>
      <c r="J796" s="1">
        <v>2.319063186644487E-2</v>
      </c>
      <c r="K796" s="1">
        <v>3.4196702036843593E-2</v>
      </c>
      <c r="L796" s="1">
        <v>4.6346748340866738E-2</v>
      </c>
      <c r="M796" s="1">
        <v>5.9391674330531871E-2</v>
      </c>
      <c r="N796" s="1">
        <v>7.315670828278617E-2</v>
      </c>
      <c r="O796" s="1">
        <v>8.7630777694961026E-2</v>
      </c>
      <c r="P796" s="1">
        <v>0.10281318212156081</v>
      </c>
      <c r="Q796" s="1">
        <v>0.1187305310705663</v>
      </c>
      <c r="R796" s="1">
        <v>0.13526030041888459</v>
      </c>
      <c r="S796" s="1">
        <v>0.1522558791948741</v>
      </c>
      <c r="T796" s="1">
        <v>0.16957528411847689</v>
      </c>
      <c r="U796" s="1">
        <v>0.18706337593950409</v>
      </c>
      <c r="V796" s="1">
        <v>0.20481640493581221</v>
      </c>
      <c r="W796" s="1">
        <v>0.22260565891701201</v>
      </c>
      <c r="X796" s="1">
        <v>0.24033522482656899</v>
      </c>
      <c r="Y796" s="1">
        <v>0.25784151816022821</v>
      </c>
      <c r="Z796" s="1">
        <v>0.27505598970315198</v>
      </c>
      <c r="AA796" s="1">
        <v>0.29178743519561279</v>
      </c>
      <c r="AB796" s="1">
        <v>0.30793238127165379</v>
      </c>
      <c r="AC796" s="1">
        <v>0.32345497692568909</v>
      </c>
      <c r="AD796" s="1">
        <v>0.3384325123752368</v>
      </c>
      <c r="AE796" s="1">
        <v>0.35299176129441429</v>
      </c>
      <c r="AF796" s="1">
        <v>0.36721112667819827</v>
      </c>
      <c r="AG796" s="1">
        <v>0.38111854524475108</v>
      </c>
      <c r="AH796" s="1">
        <v>0.39466938683220221</v>
      </c>
      <c r="AI796" s="1">
        <v>0.40783206912022579</v>
      </c>
      <c r="AJ796" s="1">
        <v>0.42056704138416479</v>
      </c>
      <c r="AK796" s="1">
        <v>0.43294475388009163</v>
      </c>
      <c r="AL796" s="1">
        <v>0.44503119990217832</v>
      </c>
      <c r="AM796" s="1">
        <v>0.45695468563044839</v>
      </c>
    </row>
    <row r="797" spans="1:39">
      <c r="A797">
        <f t="shared" si="31"/>
        <v>202210</v>
      </c>
      <c r="B797" t="str">
        <f t="shared" si="32"/>
        <v>M1</v>
      </c>
      <c r="C797" t="str">
        <f t="shared" si="33"/>
        <v>worst</v>
      </c>
      <c r="D797" s="1">
        <v>0</v>
      </c>
      <c r="E797" s="1">
        <v>0</v>
      </c>
      <c r="F797" s="1">
        <v>6.0710287171326829E-2</v>
      </c>
      <c r="G797" s="1">
        <v>0.1455279794292722</v>
      </c>
      <c r="H797" s="1">
        <v>0.22937459899944071</v>
      </c>
      <c r="I797" s="1">
        <v>0.30183728040384539</v>
      </c>
      <c r="J797" s="1">
        <v>0.36057366969396493</v>
      </c>
      <c r="K797" s="1">
        <v>0.40684151114148198</v>
      </c>
      <c r="L797" s="1">
        <v>0.44290002110246618</v>
      </c>
      <c r="M797" s="1">
        <v>0.47115259724617981</v>
      </c>
      <c r="N797" s="1">
        <v>0.49362017039502881</v>
      </c>
      <c r="O797" s="1">
        <v>0.51196112277593353</v>
      </c>
      <c r="P797" s="1">
        <v>0.52740992540177523</v>
      </c>
      <c r="Q797" s="1">
        <v>0.54090702353604381</v>
      </c>
      <c r="R797" s="1">
        <v>0.5530658262953122</v>
      </c>
      <c r="S797" s="1">
        <v>0.56430104729996555</v>
      </c>
      <c r="T797" s="1">
        <v>0.57489805263597493</v>
      </c>
      <c r="U797" s="1">
        <v>0.58501650444738251</v>
      </c>
      <c r="V797" s="1">
        <v>0.59487939736377382</v>
      </c>
      <c r="W797" s="1">
        <v>0.60449055027614551</v>
      </c>
      <c r="X797" s="1">
        <v>0.61388601839851586</v>
      </c>
      <c r="Y797" s="1">
        <v>0.62304007509133186</v>
      </c>
      <c r="Z797" s="1">
        <v>0.63195834560050901</v>
      </c>
      <c r="AA797" s="1">
        <v>0.64057162962878778</v>
      </c>
      <c r="AB797" s="1">
        <v>0.64884671307968345</v>
      </c>
      <c r="AC797" s="1">
        <v>0.65677847652790455</v>
      </c>
      <c r="AD797" s="1">
        <v>0.66441490273656822</v>
      </c>
      <c r="AE797" s="1">
        <v>0.67182625959749842</v>
      </c>
      <c r="AF797" s="1">
        <v>0.67905637562045484</v>
      </c>
      <c r="AG797" s="1">
        <v>0.68612222318925264</v>
      </c>
      <c r="AH797" s="1">
        <v>0.69300308497098162</v>
      </c>
      <c r="AI797" s="1">
        <v>0.69968428039959496</v>
      </c>
      <c r="AJ797" s="1">
        <v>0.70614664755652468</v>
      </c>
      <c r="AK797" s="1">
        <v>0.71242652963243414</v>
      </c>
      <c r="AL797" s="1">
        <v>0.71855780827215598</v>
      </c>
      <c r="AM797" s="1">
        <v>0.72460583372701404</v>
      </c>
    </row>
    <row r="798" spans="1:39">
      <c r="A798">
        <f t="shared" si="31"/>
        <v>202210</v>
      </c>
      <c r="B798" t="str">
        <f t="shared" si="32"/>
        <v>M2</v>
      </c>
      <c r="C798" t="str">
        <f t="shared" si="33"/>
        <v>worst</v>
      </c>
      <c r="D798" s="1">
        <v>0</v>
      </c>
      <c r="E798" s="1">
        <v>0.1591549430918954</v>
      </c>
      <c r="F798" s="1">
        <v>0.32770963162831901</v>
      </c>
      <c r="G798" s="1">
        <v>0.47092188715489758</v>
      </c>
      <c r="H798" s="1">
        <v>0.58333485427401965</v>
      </c>
      <c r="I798" s="1">
        <v>0.66808176549493825</v>
      </c>
      <c r="J798" s="1">
        <v>0.73047307740665302</v>
      </c>
      <c r="K798" s="1">
        <v>0.77590383549973607</v>
      </c>
      <c r="L798" s="1">
        <v>0.80878112191256457</v>
      </c>
      <c r="M798" s="1">
        <v>0.83260400748754415</v>
      </c>
      <c r="N798" s="1">
        <v>0.84994987925012788</v>
      </c>
      <c r="O798" s="1">
        <v>0.86272090875878671</v>
      </c>
      <c r="P798" s="1">
        <v>0.87226462539190164</v>
      </c>
      <c r="Q798" s="1">
        <v>0.87956252926759815</v>
      </c>
      <c r="R798" s="1">
        <v>0.88529560947860153</v>
      </c>
      <c r="S798" s="1">
        <v>0.88994119217958678</v>
      </c>
      <c r="T798" s="1">
        <v>0.89383907842943178</v>
      </c>
      <c r="U798" s="1">
        <v>0.8972064691423417</v>
      </c>
      <c r="V798" s="1">
        <v>0.90022674204367537</v>
      </c>
      <c r="W798" s="1">
        <v>0.90298907436998799</v>
      </c>
      <c r="X798" s="1">
        <v>0.90556428406284262</v>
      </c>
      <c r="Y798" s="1">
        <v>0.90798789395434454</v>
      </c>
      <c r="Z798" s="1">
        <v>0.91029065874230297</v>
      </c>
      <c r="AA798" s="1">
        <v>0.91247591906637382</v>
      </c>
      <c r="AB798" s="1">
        <v>0.91454955934396842</v>
      </c>
      <c r="AC798" s="1">
        <v>0.91651978562023428</v>
      </c>
      <c r="AD798" s="1">
        <v>0.91840460614755093</v>
      </c>
      <c r="AE798" s="1">
        <v>0.92022540963527644</v>
      </c>
      <c r="AF798" s="1">
        <v>0.92199578044210839</v>
      </c>
      <c r="AG798" s="1">
        <v>0.92372186526703604</v>
      </c>
      <c r="AH798" s="1">
        <v>0.92540001193398058</v>
      </c>
      <c r="AI798" s="1">
        <v>0.92702761635819797</v>
      </c>
      <c r="AJ798" s="1">
        <v>0.92860066813082642</v>
      </c>
      <c r="AK798" s="1">
        <v>0.93012844088926983</v>
      </c>
      <c r="AL798" s="1">
        <v>0.93161946515197558</v>
      </c>
      <c r="AM798" s="1">
        <v>0.93308982193346413</v>
      </c>
    </row>
    <row r="799" spans="1:39">
      <c r="A799">
        <f t="shared" si="31"/>
        <v>202210</v>
      </c>
      <c r="B799" t="str">
        <f t="shared" si="32"/>
        <v>M3</v>
      </c>
      <c r="C799" t="str">
        <f t="shared" si="33"/>
        <v>worst</v>
      </c>
      <c r="D799" s="1">
        <v>0.3989422804014327</v>
      </c>
      <c r="E799" s="1">
        <v>0.62843079824360615</v>
      </c>
      <c r="F799" s="1">
        <v>0.76465958345452456</v>
      </c>
      <c r="G799" s="1">
        <v>0.84748718778513787</v>
      </c>
      <c r="H799" s="1">
        <v>0.89881689287359467</v>
      </c>
      <c r="I799" s="1">
        <v>0.93121344066505529</v>
      </c>
      <c r="J799" s="1">
        <v>0.95198843675090095</v>
      </c>
      <c r="K799" s="1">
        <v>0.96555262295350508</v>
      </c>
      <c r="L799" s="1">
        <v>0.9745258365968209</v>
      </c>
      <c r="M799" s="1">
        <v>0.98054813172948163</v>
      </c>
      <c r="N799" s="1">
        <v>0.98463627944133492</v>
      </c>
      <c r="O799" s="1">
        <v>0.98744420655907872</v>
      </c>
      <c r="P799" s="1">
        <v>0.98939116369122293</v>
      </c>
      <c r="Q799" s="1">
        <v>0.99075811447802808</v>
      </c>
      <c r="R799" s="1">
        <v>0.99173165708785627</v>
      </c>
      <c r="S799" s="1">
        <v>0.9924377616160025</v>
      </c>
      <c r="T799" s="1">
        <v>0.99296344170356687</v>
      </c>
      <c r="U799" s="1">
        <v>0.99336427349825696</v>
      </c>
      <c r="V799" s="1">
        <v>0.99368122816807292</v>
      </c>
      <c r="W799" s="1">
        <v>0.99393966362482822</v>
      </c>
      <c r="X799" s="1">
        <v>0.99415766171507969</v>
      </c>
      <c r="Y799" s="1">
        <v>0.99434654103854159</v>
      </c>
      <c r="Z799" s="1">
        <v>0.99451454543102913</v>
      </c>
      <c r="AA799" s="1">
        <v>0.99466621879305017</v>
      </c>
      <c r="AB799" s="1">
        <v>0.99480490380989495</v>
      </c>
      <c r="AC799" s="1">
        <v>0.99493310948707148</v>
      </c>
      <c r="AD799" s="1">
        <v>0.99505327238531183</v>
      </c>
      <c r="AE799" s="1">
        <v>0.9951675991736092</v>
      </c>
      <c r="AF799" s="1">
        <v>0.99527753103971406</v>
      </c>
      <c r="AG799" s="1">
        <v>0.99538386596424888</v>
      </c>
      <c r="AH799" s="1">
        <v>0.99548667376321809</v>
      </c>
      <c r="AI799" s="1">
        <v>0.99558599930899916</v>
      </c>
      <c r="AJ799" s="1">
        <v>0.99568173558457795</v>
      </c>
      <c r="AK799" s="1">
        <v>0.99577453644372438</v>
      </c>
      <c r="AL799" s="1">
        <v>0.99586498033296589</v>
      </c>
      <c r="AM799" s="1">
        <v>0.99595408228497451</v>
      </c>
    </row>
    <row r="800" spans="1:39">
      <c r="A800">
        <f t="shared" si="31"/>
        <v>202211</v>
      </c>
      <c r="B800" t="str">
        <f t="shared" si="32"/>
        <v>M0</v>
      </c>
      <c r="C800" t="str">
        <f t="shared" si="33"/>
        <v>worst</v>
      </c>
      <c r="D800" s="1">
        <v>0</v>
      </c>
      <c r="E800" s="1">
        <v>0</v>
      </c>
      <c r="F800" s="1">
        <v>0</v>
      </c>
      <c r="G800" s="1">
        <v>1.9754754519076992E-3</v>
      </c>
      <c r="H800" s="1">
        <v>6.6920288731240037E-3</v>
      </c>
      <c r="I800" s="1">
        <v>1.400784592510196E-2</v>
      </c>
      <c r="J800" s="1">
        <v>2.343936797298948E-2</v>
      </c>
      <c r="K800" s="1">
        <v>3.4462633438012723E-2</v>
      </c>
      <c r="L800" s="1">
        <v>4.6742944933869122E-2</v>
      </c>
      <c r="M800" s="1">
        <v>6.0022815951841613E-2</v>
      </c>
      <c r="N800" s="1">
        <v>7.4222899612415738E-2</v>
      </c>
      <c r="O800" s="1">
        <v>8.9289704141738271E-2</v>
      </c>
      <c r="P800" s="1">
        <v>0.1052094886568736</v>
      </c>
      <c r="Q800" s="1">
        <v>0.1218274711646927</v>
      </c>
      <c r="R800" s="1">
        <v>0.13897246585350839</v>
      </c>
      <c r="S800" s="1">
        <v>0.15648381228069169</v>
      </c>
      <c r="T800" s="1">
        <v>0.174192880234838</v>
      </c>
      <c r="U800" s="1">
        <v>0.192189371254641</v>
      </c>
      <c r="V800" s="1">
        <v>0.21023533202354711</v>
      </c>
      <c r="W800" s="1">
        <v>0.22822935683421239</v>
      </c>
      <c r="X800" s="1">
        <v>0.24600256469036871</v>
      </c>
      <c r="Y800" s="1">
        <v>0.2634834152588082</v>
      </c>
      <c r="Z800" s="1">
        <v>0.28047634257615411</v>
      </c>
      <c r="AA800" s="1">
        <v>0.2968753130037125</v>
      </c>
      <c r="AB800" s="1">
        <v>0.31264328756058962</v>
      </c>
      <c r="AC800" s="1">
        <v>0.32785837853101091</v>
      </c>
      <c r="AD800" s="1">
        <v>0.342649105042938</v>
      </c>
      <c r="AE800" s="1">
        <v>0.35709493199956882</v>
      </c>
      <c r="AF800" s="1">
        <v>0.3712241105909499</v>
      </c>
      <c r="AG800" s="1">
        <v>0.38499120670352371</v>
      </c>
      <c r="AH800" s="1">
        <v>0.39836407003851632</v>
      </c>
      <c r="AI800" s="1">
        <v>0.41130247524260199</v>
      </c>
      <c r="AJ800" s="1">
        <v>0.42387796998925698</v>
      </c>
      <c r="AK800" s="1">
        <v>0.43615758321874248</v>
      </c>
      <c r="AL800" s="1">
        <v>0.44827165933934909</v>
      </c>
      <c r="AM800" s="1">
        <v>0.46032609787814949</v>
      </c>
    </row>
    <row r="801" spans="1:39">
      <c r="A801">
        <f t="shared" si="31"/>
        <v>202211</v>
      </c>
      <c r="B801" t="str">
        <f t="shared" si="32"/>
        <v>M1</v>
      </c>
      <c r="C801" t="str">
        <f t="shared" si="33"/>
        <v>worst</v>
      </c>
      <c r="D801" s="1">
        <v>0</v>
      </c>
      <c r="E801" s="1">
        <v>0</v>
      </c>
      <c r="F801" s="1">
        <v>6.0852072877528557E-2</v>
      </c>
      <c r="G801" s="1">
        <v>0.14603720279622329</v>
      </c>
      <c r="H801" s="1">
        <v>0.23018305435174391</v>
      </c>
      <c r="I801" s="1">
        <v>0.30282163962440362</v>
      </c>
      <c r="J801" s="1">
        <v>0.36177530228728477</v>
      </c>
      <c r="K801" s="1">
        <v>0.40823768730251903</v>
      </c>
      <c r="L801" s="1">
        <v>0.44456638826154948</v>
      </c>
      <c r="M801" s="1">
        <v>0.47310543536260558</v>
      </c>
      <c r="N801" s="1">
        <v>0.4959228237109754</v>
      </c>
      <c r="O801" s="1">
        <v>0.51462543605474043</v>
      </c>
      <c r="P801" s="1">
        <v>0.5304686179899778</v>
      </c>
      <c r="Q801" s="1">
        <v>0.54431215084685347</v>
      </c>
      <c r="R801" s="1">
        <v>0.55675776814649769</v>
      </c>
      <c r="S801" s="1">
        <v>0.56823223707576687</v>
      </c>
      <c r="T801" s="1">
        <v>0.57899124044920702</v>
      </c>
      <c r="U801" s="1">
        <v>0.58933044847489513</v>
      </c>
      <c r="V801" s="1">
        <v>0.59930255652640196</v>
      </c>
      <c r="W801" s="1">
        <v>0.60897891184171604</v>
      </c>
      <c r="X801" s="1">
        <v>0.61835721685158718</v>
      </c>
      <c r="Y801" s="1">
        <v>0.62746000683878678</v>
      </c>
      <c r="Z801" s="1">
        <v>0.63622889862803844</v>
      </c>
      <c r="AA801" s="1">
        <v>0.64463838338944313</v>
      </c>
      <c r="AB801" s="1">
        <v>0.65268878592882973</v>
      </c>
      <c r="AC801" s="1">
        <v>0.66043236317389753</v>
      </c>
      <c r="AD801" s="1">
        <v>0.66794273684460148</v>
      </c>
      <c r="AE801" s="1">
        <v>0.67526597307563085</v>
      </c>
      <c r="AF801" s="1">
        <v>0.68242043239656069</v>
      </c>
      <c r="AG801" s="1">
        <v>0.68938596630303739</v>
      </c>
      <c r="AH801" s="1">
        <v>0.69614828835714015</v>
      </c>
      <c r="AI801" s="1">
        <v>0.70268839139209505</v>
      </c>
      <c r="AJ801" s="1">
        <v>0.7090433074903858</v>
      </c>
      <c r="AK801" s="1">
        <v>0.71524749281122668</v>
      </c>
      <c r="AL801" s="1">
        <v>0.72136718611545159</v>
      </c>
      <c r="AM801" s="1">
        <v>0.72745614577196172</v>
      </c>
    </row>
    <row r="802" spans="1:39">
      <c r="A802">
        <f t="shared" si="31"/>
        <v>202211</v>
      </c>
      <c r="B802" t="str">
        <f t="shared" si="32"/>
        <v>M2</v>
      </c>
      <c r="C802" t="str">
        <f t="shared" si="33"/>
        <v>worst</v>
      </c>
      <c r="D802" s="1">
        <v>0</v>
      </c>
      <c r="E802" s="1">
        <v>0.1591549430918954</v>
      </c>
      <c r="F802" s="1">
        <v>0.32804104627667718</v>
      </c>
      <c r="G802" s="1">
        <v>0.47153365830235872</v>
      </c>
      <c r="H802" s="1">
        <v>0.58405954116194136</v>
      </c>
      <c r="I802" s="1">
        <v>0.66878113366641356</v>
      </c>
      <c r="J802" s="1">
        <v>0.73126830253118746</v>
      </c>
      <c r="K802" s="1">
        <v>0.77678414935348694</v>
      </c>
      <c r="L802" s="1">
        <v>0.80980644826253279</v>
      </c>
      <c r="M802" s="1">
        <v>0.83376487561043933</v>
      </c>
      <c r="N802" s="1">
        <v>0.85124886694429069</v>
      </c>
      <c r="O802" s="1">
        <v>0.86412250191993378</v>
      </c>
      <c r="P802" s="1">
        <v>0.87375840407108019</v>
      </c>
      <c r="Q802" s="1">
        <v>0.88112419718157509</v>
      </c>
      <c r="R802" s="1">
        <v>0.88690553485606227</v>
      </c>
      <c r="S802" s="1">
        <v>0.89159489446227447</v>
      </c>
      <c r="T802" s="1">
        <v>0.89551145814314281</v>
      </c>
      <c r="U802" s="1">
        <v>0.89891338769836793</v>
      </c>
      <c r="V802" s="1">
        <v>0.90194116935640134</v>
      </c>
      <c r="W802" s="1">
        <v>0.9047019687752571</v>
      </c>
      <c r="X802" s="1">
        <v>0.90725582277526196</v>
      </c>
      <c r="Y802" s="1">
        <v>0.90965082493695426</v>
      </c>
      <c r="Z802" s="1">
        <v>0.91190214757048871</v>
      </c>
      <c r="AA802" s="1">
        <v>0.91402390399799827</v>
      </c>
      <c r="AB802" s="1">
        <v>0.91602990426789077</v>
      </c>
      <c r="AC802" s="1">
        <v>0.9179419924353589</v>
      </c>
      <c r="AD802" s="1">
        <v>0.91978421471444538</v>
      </c>
      <c r="AE802" s="1">
        <v>0.92157195925347413</v>
      </c>
      <c r="AF802" s="1">
        <v>0.92331259971945734</v>
      </c>
      <c r="AG802" s="1">
        <v>0.92500328107539931</v>
      </c>
      <c r="AH802" s="1">
        <v>0.92664195471955735</v>
      </c>
      <c r="AI802" s="1">
        <v>0.92822497078645261</v>
      </c>
      <c r="AJ802" s="1">
        <v>0.92976191376326089</v>
      </c>
      <c r="AK802" s="1">
        <v>0.93126153537334477</v>
      </c>
      <c r="AL802" s="1">
        <v>0.93274012102218384</v>
      </c>
      <c r="AM802" s="1">
        <v>0.93421084638090535</v>
      </c>
    </row>
    <row r="803" spans="1:39">
      <c r="A803">
        <f t="shared" si="31"/>
        <v>202211</v>
      </c>
      <c r="B803" t="str">
        <f t="shared" si="32"/>
        <v>M3</v>
      </c>
      <c r="C803" t="str">
        <f t="shared" si="33"/>
        <v>worst</v>
      </c>
      <c r="D803" s="1">
        <v>0.3989422804014327</v>
      </c>
      <c r="E803" s="1">
        <v>0.62861962852203856</v>
      </c>
      <c r="F803" s="1">
        <v>0.76502778592765053</v>
      </c>
      <c r="G803" s="1">
        <v>0.84781966271878373</v>
      </c>
      <c r="H803" s="1">
        <v>0.89908788742436219</v>
      </c>
      <c r="I803" s="1">
        <v>0.93140101575580581</v>
      </c>
      <c r="J803" s="1">
        <v>0.95217671010915261</v>
      </c>
      <c r="K803" s="1">
        <v>0.96573309564564447</v>
      </c>
      <c r="L803" s="1">
        <v>0.97472028802461541</v>
      </c>
      <c r="M803" s="1">
        <v>0.98075192510093556</v>
      </c>
      <c r="N803" s="1">
        <v>0.98484858486447113</v>
      </c>
      <c r="O803" s="1">
        <v>0.98765543673529776</v>
      </c>
      <c r="P803" s="1">
        <v>0.98959930761659187</v>
      </c>
      <c r="Q803" s="1">
        <v>0.99096115499044957</v>
      </c>
      <c r="R803" s="1">
        <v>0.99192919469788188</v>
      </c>
      <c r="S803" s="1">
        <v>0.9926325899980496</v>
      </c>
      <c r="T803" s="1">
        <v>0.99315363030574633</v>
      </c>
      <c r="U803" s="1">
        <v>0.99355195420138098</v>
      </c>
      <c r="V803" s="1">
        <v>0.99386533917788478</v>
      </c>
      <c r="W803" s="1">
        <v>0.9941204093704944</v>
      </c>
      <c r="X803" s="1">
        <v>0.99433414671644849</v>
      </c>
      <c r="Y803" s="1">
        <v>0.99451872397097729</v>
      </c>
      <c r="Z803" s="1">
        <v>0.99468135934771074</v>
      </c>
      <c r="AA803" s="1">
        <v>0.99482723039516741</v>
      </c>
      <c r="AB803" s="1">
        <v>0.994960079005062</v>
      </c>
      <c r="AC803" s="1">
        <v>0.99508316058695023</v>
      </c>
      <c r="AD803" s="1">
        <v>0.9951992320802594</v>
      </c>
      <c r="AE803" s="1">
        <v>0.99531010826409061</v>
      </c>
      <c r="AF803" s="1">
        <v>0.99541684543592734</v>
      </c>
      <c r="AG803" s="1">
        <v>0.99551969309002375</v>
      </c>
      <c r="AH803" s="1">
        <v>0.99561882116807665</v>
      </c>
      <c r="AI803" s="1">
        <v>0.99571420742798833</v>
      </c>
      <c r="AJ803" s="1">
        <v>0.99580655840188703</v>
      </c>
      <c r="AK803" s="1">
        <v>0.99589648690630561</v>
      </c>
      <c r="AL803" s="1">
        <v>0.99598502662693811</v>
      </c>
      <c r="AM803" s="1">
        <v>0.99607300540845134</v>
      </c>
    </row>
    <row r="804" spans="1:39">
      <c r="A804">
        <f t="shared" si="31"/>
        <v>202212</v>
      </c>
      <c r="B804" t="str">
        <f t="shared" si="32"/>
        <v>M0</v>
      </c>
      <c r="C804" t="str">
        <f t="shared" si="33"/>
        <v>worst</v>
      </c>
      <c r="D804" s="1">
        <v>0</v>
      </c>
      <c r="E804" s="1">
        <v>0</v>
      </c>
      <c r="F804" s="1">
        <v>0</v>
      </c>
      <c r="G804" s="1">
        <v>2.019845925941188E-3</v>
      </c>
      <c r="H804" s="1">
        <v>6.7633358940383474E-3</v>
      </c>
      <c r="I804" s="1">
        <v>1.407574227479535E-2</v>
      </c>
      <c r="J804" s="1">
        <v>2.3489557941949579E-2</v>
      </c>
      <c r="K804" s="1">
        <v>3.4616503494928438E-2</v>
      </c>
      <c r="L804" s="1">
        <v>4.7114308116262153E-2</v>
      </c>
      <c r="M804" s="1">
        <v>6.0821415302701493E-2</v>
      </c>
      <c r="N804" s="1">
        <v>7.5615689564383887E-2</v>
      </c>
      <c r="O804" s="1">
        <v>9.1428315890271214E-2</v>
      </c>
      <c r="P804" s="1">
        <v>0.1080600055576761</v>
      </c>
      <c r="Q804" s="1">
        <v>0.12530536756987171</v>
      </c>
      <c r="R804" s="1">
        <v>0.1429776060304348</v>
      </c>
      <c r="S804" s="1">
        <v>0.16088942086308239</v>
      </c>
      <c r="T804" s="1">
        <v>0.17912020699338591</v>
      </c>
      <c r="U804" s="1">
        <v>0.1974199527072511</v>
      </c>
      <c r="V804" s="1">
        <v>0.2156797801544332</v>
      </c>
      <c r="W804" s="1">
        <v>0.2337241001440222</v>
      </c>
      <c r="X804" s="1">
        <v>0.2514774058415627</v>
      </c>
      <c r="Y804" s="1">
        <v>0.26873900685107882</v>
      </c>
      <c r="Z804" s="1">
        <v>0.28539979575093422</v>
      </c>
      <c r="AA804" s="1">
        <v>0.30142121717090942</v>
      </c>
      <c r="AB804" s="1">
        <v>0.31688204592764352</v>
      </c>
      <c r="AC804" s="1">
        <v>0.3319124831060255</v>
      </c>
      <c r="AD804" s="1">
        <v>0.34659300732507581</v>
      </c>
      <c r="AE804" s="1">
        <v>0.36095213496858097</v>
      </c>
      <c r="AF804" s="1">
        <v>0.37494355533422952</v>
      </c>
      <c r="AG804" s="1">
        <v>0.38853449919109639</v>
      </c>
      <c r="AH804" s="1">
        <v>0.40168402115749852</v>
      </c>
      <c r="AI804" s="1">
        <v>0.41446479475804637</v>
      </c>
      <c r="AJ804" s="1">
        <v>0.42694491506183552</v>
      </c>
      <c r="AK804" s="1">
        <v>0.4392568363939176</v>
      </c>
      <c r="AL804" s="1">
        <v>0.45150817528452381</v>
      </c>
      <c r="AM804" s="1">
        <v>0.46380580072191879</v>
      </c>
    </row>
    <row r="805" spans="1:39">
      <c r="A805">
        <f t="shared" si="31"/>
        <v>202212</v>
      </c>
      <c r="B805" t="str">
        <f t="shared" si="32"/>
        <v>M1</v>
      </c>
      <c r="C805" t="str">
        <f t="shared" si="33"/>
        <v>worst</v>
      </c>
      <c r="D805" s="1">
        <v>0</v>
      </c>
      <c r="E805" s="1">
        <v>0</v>
      </c>
      <c r="F805" s="1">
        <v>6.1040309164220957E-2</v>
      </c>
      <c r="G805" s="1">
        <v>0.14638584718018771</v>
      </c>
      <c r="H805" s="1">
        <v>0.23061179304008231</v>
      </c>
      <c r="I805" s="1">
        <v>0.30340285437019737</v>
      </c>
      <c r="J805" s="1">
        <v>0.36254713525338172</v>
      </c>
      <c r="K805" s="1">
        <v>0.40931198947525388</v>
      </c>
      <c r="L805" s="1">
        <v>0.44597490057345113</v>
      </c>
      <c r="M805" s="1">
        <v>0.47491451108602212</v>
      </c>
      <c r="N805" s="1">
        <v>0.49812971094174169</v>
      </c>
      <c r="O805" s="1">
        <v>0.5172534232114514</v>
      </c>
      <c r="P805" s="1">
        <v>0.53346157470830091</v>
      </c>
      <c r="Q805" s="1">
        <v>0.54760568206143101</v>
      </c>
      <c r="R805" s="1">
        <v>0.5603065099939234</v>
      </c>
      <c r="S805" s="1">
        <v>0.57195363946495248</v>
      </c>
      <c r="T805" s="1">
        <v>0.58294492992508362</v>
      </c>
      <c r="U805" s="1">
        <v>0.59340296265457815</v>
      </c>
      <c r="V805" s="1">
        <v>0.60344974189912015</v>
      </c>
      <c r="W805" s="1">
        <v>0.61311695529043542</v>
      </c>
      <c r="X805" s="1">
        <v>0.62245165710320383</v>
      </c>
      <c r="Y805" s="1">
        <v>0.63141149702602917</v>
      </c>
      <c r="Z805" s="1">
        <v>0.63998234460138903</v>
      </c>
      <c r="AA805" s="1">
        <v>0.64817249944436195</v>
      </c>
      <c r="AB805" s="1">
        <v>0.65604026475129318</v>
      </c>
      <c r="AC805" s="1">
        <v>0.66366387074063682</v>
      </c>
      <c r="AD805" s="1">
        <v>0.67109247317840437</v>
      </c>
      <c r="AE805" s="1">
        <v>0.67834639421449594</v>
      </c>
      <c r="AF805" s="1">
        <v>0.68540640890385718</v>
      </c>
      <c r="AG805" s="1">
        <v>0.69225887242929773</v>
      </c>
      <c r="AH805" s="1">
        <v>0.69888508759930312</v>
      </c>
      <c r="AI805" s="1">
        <v>0.70532294021118558</v>
      </c>
      <c r="AJ805" s="1">
        <v>0.71160758296890758</v>
      </c>
      <c r="AK805" s="1">
        <v>0.7178062757799929</v>
      </c>
      <c r="AL805" s="1">
        <v>0.72397358141310642</v>
      </c>
      <c r="AM805" s="1">
        <v>0.73016356241367542</v>
      </c>
    </row>
    <row r="806" spans="1:39">
      <c r="A806">
        <f t="shared" si="31"/>
        <v>202212</v>
      </c>
      <c r="B806" t="str">
        <f t="shared" si="32"/>
        <v>M2</v>
      </c>
      <c r="C806" t="str">
        <f t="shared" si="33"/>
        <v>worst</v>
      </c>
      <c r="D806" s="1">
        <v>0</v>
      </c>
      <c r="E806" s="1">
        <v>0.1591549430918954</v>
      </c>
      <c r="F806" s="1">
        <v>0.32828992337849322</v>
      </c>
      <c r="G806" s="1">
        <v>0.47185232042987763</v>
      </c>
      <c r="H806" s="1">
        <v>0.58429692672071754</v>
      </c>
      <c r="I806" s="1">
        <v>0.66911049777075315</v>
      </c>
      <c r="J806" s="1">
        <v>0.73170369296401916</v>
      </c>
      <c r="K806" s="1">
        <v>0.77741440251027394</v>
      </c>
      <c r="L806" s="1">
        <v>0.81062314234800825</v>
      </c>
      <c r="M806" s="1">
        <v>0.83476648055819069</v>
      </c>
      <c r="N806" s="1">
        <v>0.85237979418211973</v>
      </c>
      <c r="O806" s="1">
        <v>0.86536150280797253</v>
      </c>
      <c r="P806" s="1">
        <v>0.87507327561365211</v>
      </c>
      <c r="Q806" s="1">
        <v>0.882491561181587</v>
      </c>
      <c r="R806" s="1">
        <v>0.88832436023552386</v>
      </c>
      <c r="S806" s="1">
        <v>0.89303582155911265</v>
      </c>
      <c r="T806" s="1">
        <v>0.89699102731255864</v>
      </c>
      <c r="U806" s="1">
        <v>0.90040412492122812</v>
      </c>
      <c r="V806" s="1">
        <v>0.90343463190919271</v>
      </c>
      <c r="W806" s="1">
        <v>0.90617797220647256</v>
      </c>
      <c r="X806" s="1">
        <v>0.90870731661677828</v>
      </c>
      <c r="Y806" s="1">
        <v>0.91105497117431966</v>
      </c>
      <c r="Z806" s="1">
        <v>0.91324697963036938</v>
      </c>
      <c r="AA806" s="1">
        <v>0.91530528433671032</v>
      </c>
      <c r="AB806" s="1">
        <v>0.91725730112610238</v>
      </c>
      <c r="AC806" s="1">
        <v>0.91913093965690229</v>
      </c>
      <c r="AD806" s="1">
        <v>0.92094421123409076</v>
      </c>
      <c r="AE806" s="1">
        <v>0.9227062739100732</v>
      </c>
      <c r="AF806" s="1">
        <v>0.92441543107352964</v>
      </c>
      <c r="AG806" s="1">
        <v>0.92607044151946849</v>
      </c>
      <c r="AH806" s="1">
        <v>0.92766817917370314</v>
      </c>
      <c r="AI806" s="1">
        <v>0.92921868201358471</v>
      </c>
      <c r="AJ806" s="1">
        <v>0.93073102477337422</v>
      </c>
      <c r="AK806" s="1">
        <v>0.93222179250794912</v>
      </c>
      <c r="AL806" s="1">
        <v>0.93370437945786855</v>
      </c>
      <c r="AM806" s="1">
        <v>0.93519197109579366</v>
      </c>
    </row>
    <row r="807" spans="1:39">
      <c r="A807">
        <f t="shared" si="31"/>
        <v>202212</v>
      </c>
      <c r="B807" t="str">
        <f t="shared" si="32"/>
        <v>M3</v>
      </c>
      <c r="C807" t="str">
        <f t="shared" si="33"/>
        <v>worst</v>
      </c>
      <c r="D807" s="1">
        <v>0.3989422804014327</v>
      </c>
      <c r="E807" s="1">
        <v>0.62887321202729474</v>
      </c>
      <c r="F807" s="1">
        <v>0.76523505859109009</v>
      </c>
      <c r="G807" s="1">
        <v>0.84796697947721944</v>
      </c>
      <c r="H807" s="1">
        <v>0.89914424813552851</v>
      </c>
      <c r="I807" s="1">
        <v>0.93149762846084816</v>
      </c>
      <c r="J807" s="1">
        <v>0.95228939949225555</v>
      </c>
      <c r="K807" s="1">
        <v>0.96588776375542174</v>
      </c>
      <c r="L807" s="1">
        <v>0.97490273656830961</v>
      </c>
      <c r="M807" s="1">
        <v>0.98095575795322221</v>
      </c>
      <c r="N807" s="1">
        <v>0.98505586396490841</v>
      </c>
      <c r="O807" s="1">
        <v>0.98786087435709524</v>
      </c>
      <c r="P807" s="1">
        <v>0.98979886511873094</v>
      </c>
      <c r="Q807" s="1">
        <v>0.99115377967193508</v>
      </c>
      <c r="R807" s="1">
        <v>0.9921188055724417</v>
      </c>
      <c r="S807" s="1">
        <v>0.99281644592225937</v>
      </c>
      <c r="T807" s="1">
        <v>0.99333422077828515</v>
      </c>
      <c r="U807" s="1">
        <v>0.99372832205987094</v>
      </c>
      <c r="V807" s="1">
        <v>0.99403797336853827</v>
      </c>
      <c r="W807" s="1">
        <v>0.99428847139947418</v>
      </c>
      <c r="X807" s="1">
        <v>0.99449773899413252</v>
      </c>
      <c r="Y807" s="1">
        <v>0.99467689190672315</v>
      </c>
      <c r="Z807" s="1">
        <v>0.9948337769753598</v>
      </c>
      <c r="AA807" s="1">
        <v>0.99497392788407713</v>
      </c>
      <c r="AB807" s="1">
        <v>0.99510179237988761</v>
      </c>
      <c r="AC807" s="1">
        <v>0.99522093064565009</v>
      </c>
      <c r="AD807" s="1">
        <v>0.99533370206951843</v>
      </c>
      <c r="AE807" s="1">
        <v>0.99544153828555992</v>
      </c>
      <c r="AF807" s="1">
        <v>0.99554494733921184</v>
      </c>
      <c r="AG807" s="1">
        <v>0.99564427904946062</v>
      </c>
      <c r="AH807" s="1">
        <v>0.99573963238672381</v>
      </c>
      <c r="AI807" s="1">
        <v>0.99583179272098865</v>
      </c>
      <c r="AJ807" s="1">
        <v>0.99592142504147163</v>
      </c>
      <c r="AK807" s="1">
        <v>0.9960095947828117</v>
      </c>
      <c r="AL807" s="1">
        <v>0.99609715029428492</v>
      </c>
      <c r="AM807" s="1">
        <v>0.99618490929806724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  <ignoredErrors>
    <ignoredError sqref="M28:O30" 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93F4F-B088-4105-93E9-27288F62BFC6}">
  <dimension ref="A1:AM260"/>
  <sheetViews>
    <sheetView tabSelected="1" workbookViewId="0">
      <selection activeCell="P30" sqref="P30"/>
    </sheetView>
  </sheetViews>
  <sheetFormatPr defaultRowHeight="15"/>
  <sheetData>
    <row r="1" spans="1:39">
      <c r="A1" t="s">
        <v>90</v>
      </c>
      <c r="B1" t="s">
        <v>183</v>
      </c>
      <c r="C1" t="s">
        <v>184</v>
      </c>
      <c r="D1" s="93">
        <v>1</v>
      </c>
      <c r="E1" s="93">
        <v>2</v>
      </c>
      <c r="F1" s="93">
        <v>3</v>
      </c>
      <c r="G1" s="93">
        <v>4</v>
      </c>
      <c r="H1" s="93">
        <v>5</v>
      </c>
      <c r="I1" s="93">
        <v>6</v>
      </c>
      <c r="J1" s="93">
        <v>7</v>
      </c>
      <c r="K1" s="93">
        <v>8</v>
      </c>
      <c r="L1" s="93">
        <v>9</v>
      </c>
      <c r="M1" s="93">
        <v>10</v>
      </c>
      <c r="N1" s="93">
        <v>11</v>
      </c>
      <c r="O1" s="93">
        <v>12</v>
      </c>
      <c r="P1" s="93">
        <v>13</v>
      </c>
      <c r="Q1" s="93">
        <v>14</v>
      </c>
      <c r="R1" s="93">
        <v>15</v>
      </c>
      <c r="S1" s="93">
        <v>16</v>
      </c>
      <c r="T1" s="93">
        <v>17</v>
      </c>
      <c r="U1" s="93">
        <v>18</v>
      </c>
      <c r="V1" s="93">
        <v>19</v>
      </c>
      <c r="W1" s="93">
        <v>20</v>
      </c>
      <c r="X1" s="93">
        <v>21</v>
      </c>
      <c r="Y1" s="93">
        <v>22</v>
      </c>
      <c r="Z1" s="93">
        <v>23</v>
      </c>
      <c r="AA1" s="93">
        <v>24</v>
      </c>
      <c r="AB1" s="93">
        <v>25</v>
      </c>
      <c r="AC1" s="93">
        <v>26</v>
      </c>
      <c r="AD1" s="93">
        <v>27</v>
      </c>
      <c r="AE1" s="93">
        <v>28</v>
      </c>
      <c r="AF1" s="93">
        <v>29</v>
      </c>
      <c r="AG1" s="93">
        <v>30</v>
      </c>
      <c r="AH1" s="93">
        <v>31</v>
      </c>
      <c r="AI1" s="93">
        <v>32</v>
      </c>
      <c r="AJ1" s="93">
        <v>33</v>
      </c>
      <c r="AK1" s="93">
        <v>34</v>
      </c>
      <c r="AL1" s="93">
        <v>35</v>
      </c>
      <c r="AM1" s="93">
        <v>36</v>
      </c>
    </row>
    <row r="2" spans="1:39">
      <c r="A2">
        <v>202101</v>
      </c>
      <c r="B2" s="26" t="s">
        <v>2</v>
      </c>
      <c r="C2" s="26" t="s">
        <v>168</v>
      </c>
      <c r="D2" s="92">
        <f>VLOOKUP(D1,$A:$G,7,0)</f>
        <v>0</v>
      </c>
      <c r="E2" s="92">
        <f>VLOOKUP(E1,$A:$G,7,0)</f>
        <v>0</v>
      </c>
      <c r="F2" s="92">
        <f>VLOOKUP(F1,$A:$G,7,0)</f>
        <v>0</v>
      </c>
      <c r="G2" s="92">
        <f>VLOOKUP(G1,$A:$G,7,0)</f>
        <v>5.2907126438160492E-4</v>
      </c>
      <c r="H2" s="92">
        <f>VLOOKUP(H1,$A:$G,7,0)</f>
        <v>1.863213759244415E-3</v>
      </c>
      <c r="I2" s="92">
        <f>VLOOKUP(I1,$A:$G,7,0)</f>
        <v>4.0328723664175125E-3</v>
      </c>
      <c r="J2" s="92">
        <f>VLOOKUP(J1,$A:$G,7,0)</f>
        <v>6.9405119467761591E-3</v>
      </c>
      <c r="K2" s="92">
        <f>VLOOKUP(K1,$A:$G,7,0)</f>
        <v>1.0445980142165757E-2</v>
      </c>
      <c r="L2" s="92">
        <f>VLOOKUP(L1,$A:$G,7,0)</f>
        <v>1.4410812099176412E-2</v>
      </c>
      <c r="M2" s="92">
        <f>VLOOKUP(M1,$A:$G,7,0)</f>
        <v>1.8716116525620517E-2</v>
      </c>
      <c r="N2" s="92">
        <f>VLOOKUP(N1,$A:$G,7,0)</f>
        <v>2.3266815348100739E-2</v>
      </c>
      <c r="O2" s="92">
        <f>VLOOKUP(O1,$A:$G,7,0)</f>
        <v>2.7989918473644779E-2</v>
      </c>
      <c r="P2" s="92">
        <f>VLOOKUP(P1,$A:$G,7,0)</f>
        <v>3.2830782448030268E-2</v>
      </c>
      <c r="Q2" s="92">
        <f>VLOOKUP(Q1,$A:$G,7,0)</f>
        <v>3.77491528128958E-2</v>
      </c>
      <c r="R2" s="92">
        <f>VLOOKUP(R1,$A:$G,7,0)</f>
        <v>4.2715690375401939E-2</v>
      </c>
      <c r="S2" s="92">
        <f>VLOOKUP(S1,$A:$G,7,0)</f>
        <v>4.7709167851669128E-2</v>
      </c>
      <c r="T2" s="92">
        <f>VLOOKUP(T1,$A:$G,7,0)</f>
        <v>5.2714308026835438E-2</v>
      </c>
      <c r="U2" s="92">
        <f>VLOOKUP(U1,$A:$G,7,0)</f>
        <v>5.772016089425961E-2</v>
      </c>
      <c r="V2" s="92">
        <f>VLOOKUP(V1,$A:$G,7,0)</f>
        <v>6.2718905651763135E-2</v>
      </c>
      <c r="W2" s="92">
        <f>VLOOKUP(W1,$A:$G,7,0)</f>
        <v>6.7704975801813755E-2</v>
      </c>
      <c r="X2" s="92">
        <f>VLOOKUP(X1,$A:$G,7,0)</f>
        <v>7.2674424703899551E-2</v>
      </c>
      <c r="Y2" s="92">
        <f>VLOOKUP(Y1,$A:$G,7,0)</f>
        <v>7.7624467641212544E-2</v>
      </c>
      <c r="Z2" s="92">
        <f>VLOOKUP(Z1,$A:$G,7,0)</f>
        <v>8.2553152324276582E-2</v>
      </c>
      <c r="AA2" s="92">
        <f>VLOOKUP(AA1,$A:$G,7,0)</f>
        <v>8.7459122306726589E-2</v>
      </c>
      <c r="AB2" s="92">
        <f>VLOOKUP(AB1,$A:$G,7,0)</f>
        <v>9.2341447354670703E-2</v>
      </c>
      <c r="AC2" s="92">
        <f>VLOOKUP(AC1,$A:$G,7,0)</f>
        <v>9.7199501938614388E-2</v>
      </c>
      <c r="AD2" s="92">
        <f>VLOOKUP(AD1,$A:$G,7,0)</f>
        <v>0.10203287825290377</v>
      </c>
      <c r="AE2" s="92">
        <f>VLOOKUP(AE1,$A:$G,7,0)</f>
        <v>0.10684132397916704</v>
      </c>
      <c r="AF2" s="92">
        <f>VLOOKUP(AF1,$A:$G,7,0)</f>
        <v>0.11162469776828751</v>
      </c>
      <c r="AG2" s="92">
        <f>VLOOKUP(AG1,$A:$G,7,0)</f>
        <v>0.11638293740329123</v>
      </c>
      <c r="AH2" s="92">
        <f>VLOOKUP(AH1,$A:$G,7,0)</f>
        <v>0.12111603703446208</v>
      </c>
      <c r="AI2" s="92">
        <f>VLOOKUP(AI1,$A:$G,7,0)</f>
        <v>0.12582403090332511</v>
      </c>
      <c r="AJ2" s="92">
        <f>VLOOKUP(AJ1,$A:$G,7,0)</f>
        <v>0.13050698170697475</v>
      </c>
      <c r="AK2" s="92">
        <f>VLOOKUP(AK1,$A:$G,7,0)</f>
        <v>0.13516497228044175</v>
      </c>
      <c r="AL2" s="92">
        <f>VLOOKUP(AL1,$A:$G,7,0)</f>
        <v>0.13979809965140755</v>
      </c>
      <c r="AM2" s="92">
        <f>VLOOKUP(AM1,$A:$G,7,0)</f>
        <v>0.14440647079101979</v>
      </c>
    </row>
    <row r="3" spans="1:39">
      <c r="A3">
        <v>202101</v>
      </c>
      <c r="B3" t="s">
        <v>2</v>
      </c>
      <c r="C3" t="s">
        <v>179</v>
      </c>
      <c r="D3" s="1">
        <v>0</v>
      </c>
      <c r="E3" s="1">
        <v>0</v>
      </c>
      <c r="F3" s="1">
        <v>0</v>
      </c>
      <c r="G3" s="1">
        <v>9.8332221651035957E-4</v>
      </c>
      <c r="H3" s="1">
        <v>3.1788945129851919E-3</v>
      </c>
      <c r="I3" s="1">
        <v>6.4627972392443632E-3</v>
      </c>
      <c r="J3" s="1">
        <v>1.064807394771383E-2</v>
      </c>
      <c r="K3" s="1">
        <v>1.5549579053945261E-2</v>
      </c>
      <c r="L3" s="1">
        <v>2.1024444105364311E-2</v>
      </c>
      <c r="M3" s="1">
        <v>2.6982921910234759E-2</v>
      </c>
      <c r="N3" s="1">
        <v>3.33350998320011E-2</v>
      </c>
      <c r="O3" s="1">
        <v>3.9964607646343887E-2</v>
      </c>
      <c r="P3" s="1">
        <v>4.6825801805677407E-2</v>
      </c>
      <c r="Q3" s="1">
        <v>5.3733387643206891E-2</v>
      </c>
      <c r="R3" s="1">
        <v>6.070425791799286E-2</v>
      </c>
      <c r="S3" s="1">
        <v>6.7728512079553896E-2</v>
      </c>
      <c r="T3" s="1">
        <v>7.4743319617484955E-2</v>
      </c>
      <c r="U3" s="1">
        <v>8.1675325729923767E-2</v>
      </c>
      <c r="V3" s="1">
        <v>8.8499443176256201E-2</v>
      </c>
      <c r="W3" s="1">
        <v>9.5188148123720825E-2</v>
      </c>
      <c r="X3" s="1">
        <v>0.1017302365899854</v>
      </c>
      <c r="Y3" s="1">
        <v>0.1081053810201969</v>
      </c>
      <c r="Z3" s="1">
        <v>0.1142946678772353</v>
      </c>
      <c r="AA3" s="1">
        <v>0.120352460174263</v>
      </c>
      <c r="AB3" s="1">
        <v>0.1263263238001513</v>
      </c>
      <c r="AC3" s="1">
        <v>0.1322518033459672</v>
      </c>
      <c r="AD3" s="1">
        <v>0.1381271553604386</v>
      </c>
      <c r="AE3" s="1">
        <v>0.1439689335628308</v>
      </c>
      <c r="AF3" s="1">
        <v>0.14973311896452651</v>
      </c>
      <c r="AG3" s="1">
        <v>0.15544267488658761</v>
      </c>
      <c r="AH3" s="1">
        <v>0.16112823626664161</v>
      </c>
      <c r="AI3" s="1">
        <v>0.16684032446569899</v>
      </c>
      <c r="AJ3" s="1">
        <v>0.17263525611731401</v>
      </c>
      <c r="AK3" s="1">
        <v>0.1785814427493056</v>
      </c>
      <c r="AL3" s="1">
        <v>0.1847175136972235</v>
      </c>
      <c r="AM3" s="1">
        <v>0.19101608498820641</v>
      </c>
    </row>
    <row r="4" spans="1:39" s="89" customFormat="1">
      <c r="A4" s="26">
        <v>202101</v>
      </c>
      <c r="B4" s="26" t="s">
        <v>2</v>
      </c>
      <c r="C4" s="89" t="s">
        <v>181</v>
      </c>
      <c r="D4" s="90">
        <v>0</v>
      </c>
      <c r="E4" s="90">
        <v>0</v>
      </c>
      <c r="F4" s="90">
        <v>0</v>
      </c>
      <c r="G4" s="90">
        <v>7.8439919898518854E-4</v>
      </c>
      <c r="H4" s="90">
        <v>2.480522325200948E-3</v>
      </c>
      <c r="I4" s="90">
        <v>4.9507552919885092E-3</v>
      </c>
      <c r="J4" s="90">
        <v>8.0182871252136387E-3</v>
      </c>
      <c r="K4" s="90">
        <v>1.152906077811713E-2</v>
      </c>
      <c r="L4" s="90">
        <v>1.534714918488346E-2</v>
      </c>
      <c r="M4" s="90">
        <v>1.939849190564082E-2</v>
      </c>
      <c r="N4" s="90">
        <v>2.3599200195908051E-2</v>
      </c>
      <c r="O4" s="90">
        <v>2.7868157043959622E-2</v>
      </c>
      <c r="P4" s="90">
        <v>3.2219890990589757E-2</v>
      </c>
      <c r="Q4" s="90">
        <v>3.6466081443484698E-2</v>
      </c>
      <c r="R4" s="90">
        <v>4.0670060772310973E-2</v>
      </c>
      <c r="S4" s="90">
        <v>4.4796838862195952E-2</v>
      </c>
      <c r="T4" s="90">
        <v>4.8841503295159558E-2</v>
      </c>
      <c r="U4" s="90">
        <v>5.2734097785553657E-2</v>
      </c>
      <c r="V4" s="90">
        <v>5.6478631582182609E-2</v>
      </c>
      <c r="W4" s="90">
        <v>6.0056647668899107E-2</v>
      </c>
      <c r="X4" s="90">
        <v>6.3494364697729816E-2</v>
      </c>
      <c r="Y4" s="90">
        <v>6.679481964964086E-2</v>
      </c>
      <c r="Z4" s="90">
        <v>6.9945825291287816E-2</v>
      </c>
      <c r="AA4" s="90">
        <v>7.2979735444073213E-2</v>
      </c>
      <c r="AB4" s="90">
        <v>7.5909638825016085E-2</v>
      </c>
      <c r="AC4" s="90">
        <v>7.8756009006961128E-2</v>
      </c>
      <c r="AD4" s="90">
        <v>8.1514451323823178E-2</v>
      </c>
      <c r="AE4" s="90">
        <v>8.4220681011239737E-2</v>
      </c>
      <c r="AF4" s="90">
        <v>8.6846179768502424E-2</v>
      </c>
      <c r="AG4" s="90">
        <v>8.9427591463530617E-2</v>
      </c>
      <c r="AH4" s="90">
        <v>9.1974159458679886E-2</v>
      </c>
      <c r="AI4" s="90">
        <v>9.4520285649587393E-2</v>
      </c>
      <c r="AJ4" s="90">
        <v>9.7068634587158892E-2</v>
      </c>
      <c r="AK4" s="90">
        <v>9.9655109623217539E-2</v>
      </c>
      <c r="AL4" s="90">
        <v>0.10228516547808419</v>
      </c>
      <c r="AM4" s="90">
        <v>0.1049448004171102</v>
      </c>
    </row>
    <row r="5" spans="1:39" s="26" customFormat="1">
      <c r="A5" s="26">
        <v>202101</v>
      </c>
      <c r="B5" s="26" t="s">
        <v>2</v>
      </c>
      <c r="C5" s="26" t="s">
        <v>182</v>
      </c>
      <c r="D5" s="91">
        <v>0</v>
      </c>
      <c r="E5" s="91">
        <v>0</v>
      </c>
      <c r="F5" s="91">
        <v>0</v>
      </c>
      <c r="G5" s="91">
        <v>1.2891780147688599E-3</v>
      </c>
      <c r="H5" s="91">
        <v>4.2621512035602837E-3</v>
      </c>
      <c r="I5" s="91">
        <v>8.8231337147043776E-3</v>
      </c>
      <c r="J5" s="91">
        <v>1.4777158353493631E-2</v>
      </c>
      <c r="K5" s="91">
        <v>2.1894665421864159E-2</v>
      </c>
      <c r="L5" s="91">
        <v>3.0039706423898228E-2</v>
      </c>
      <c r="M5" s="91">
        <v>3.9101818102724603E-2</v>
      </c>
      <c r="N5" s="91">
        <v>4.8998386389395507E-2</v>
      </c>
      <c r="O5" s="91">
        <v>5.9566234054316922E-2</v>
      </c>
      <c r="P5" s="91">
        <v>7.064571046477218E-2</v>
      </c>
      <c r="Q5" s="91">
        <v>8.2101894898300762E-2</v>
      </c>
      <c r="R5" s="91">
        <v>9.3828090020256605E-2</v>
      </c>
      <c r="S5" s="91">
        <v>0.1058865092966212</v>
      </c>
      <c r="T5" s="91">
        <v>0.1181021547023088</v>
      </c>
      <c r="U5" s="91">
        <v>0.1304275607731154</v>
      </c>
      <c r="V5" s="91">
        <v>0.14277196378672269</v>
      </c>
      <c r="W5" s="91">
        <v>0.1551083913326459</v>
      </c>
      <c r="X5" s="91">
        <v>0.16732278800388239</v>
      </c>
      <c r="Y5" s="91">
        <v>0.17934886725722679</v>
      </c>
      <c r="Z5" s="91">
        <v>0.19116135483404151</v>
      </c>
      <c r="AA5" s="91">
        <v>0.2028344019580374</v>
      </c>
      <c r="AB5" s="91">
        <v>0.21448177235900179</v>
      </c>
      <c r="AC5" s="91">
        <v>0.22616215993455741</v>
      </c>
      <c r="AD5" s="91">
        <v>0.2378940526161463</v>
      </c>
      <c r="AE5" s="91">
        <v>0.2496248525726617</v>
      </c>
      <c r="AF5" s="91">
        <v>0.2613091245689102</v>
      </c>
      <c r="AG5" s="91">
        <v>0.27290623419024901</v>
      </c>
      <c r="AH5" s="91">
        <v>0.28448508869431882</v>
      </c>
      <c r="AI5" s="91">
        <v>0.29610689533632628</v>
      </c>
      <c r="AJ5" s="91">
        <v>0.30790684332422591</v>
      </c>
      <c r="AK5" s="91">
        <v>0.31998695031283281</v>
      </c>
      <c r="AL5" s="91">
        <v>0.33244227389924358</v>
      </c>
      <c r="AM5" s="91">
        <v>0.34523370468106901</v>
      </c>
    </row>
    <row r="10" spans="1:39">
      <c r="A10" s="9">
        <v>1</v>
      </c>
      <c r="B10" t="s">
        <v>2</v>
      </c>
      <c r="C10" t="s">
        <v>1</v>
      </c>
      <c r="D10" t="s">
        <v>0</v>
      </c>
      <c r="E10" t="s">
        <v>42</v>
      </c>
      <c r="F10" t="s">
        <v>32</v>
      </c>
      <c r="G10" s="1">
        <f>F11</f>
        <v>0</v>
      </c>
    </row>
    <row r="11" spans="1:39">
      <c r="A11" t="s">
        <v>2</v>
      </c>
      <c r="B11" s="92">
        <v>0.99023231416424862</v>
      </c>
      <c r="C11" s="92">
        <v>9.7676858357513309E-3</v>
      </c>
      <c r="D11" s="92">
        <v>0</v>
      </c>
      <c r="E11" s="92">
        <v>0</v>
      </c>
      <c r="F11" s="92">
        <v>0</v>
      </c>
    </row>
    <row r="12" spans="1:39">
      <c r="A12" t="s">
        <v>1</v>
      </c>
      <c r="B12" s="92">
        <v>0.22930388212510011</v>
      </c>
      <c r="C12" s="92">
        <v>0.42070609948333437</v>
      </c>
      <c r="D12" s="92">
        <v>0.34999001839156563</v>
      </c>
      <c r="E12" s="92">
        <v>0</v>
      </c>
      <c r="F12" s="92">
        <v>0</v>
      </c>
    </row>
    <row r="13" spans="1:39">
      <c r="A13" t="s">
        <v>0</v>
      </c>
      <c r="B13" s="92">
        <v>0</v>
      </c>
      <c r="C13" s="92">
        <v>6.9906706876989383E-2</v>
      </c>
      <c r="D13" s="92">
        <v>0.61677792911236151</v>
      </c>
      <c r="E13" s="92">
        <v>0.31331536401064902</v>
      </c>
      <c r="F13" s="92">
        <v>0</v>
      </c>
    </row>
    <row r="14" spans="1:39">
      <c r="A14" t="s">
        <v>42</v>
      </c>
      <c r="B14" s="92">
        <v>0</v>
      </c>
      <c r="C14" s="92">
        <v>0</v>
      </c>
      <c r="D14" s="92">
        <v>1.2095106329314008E-2</v>
      </c>
      <c r="E14" s="92">
        <v>0.49395244683534301</v>
      </c>
      <c r="F14" s="92">
        <v>0.49395244683534301</v>
      </c>
    </row>
    <row r="15" spans="1:39">
      <c r="A15" t="s">
        <v>32</v>
      </c>
      <c r="B15" s="92">
        <v>0</v>
      </c>
      <c r="C15" s="92">
        <v>0</v>
      </c>
      <c r="D15" s="92">
        <v>0</v>
      </c>
      <c r="E15" s="92">
        <v>0</v>
      </c>
      <c r="F15" s="92">
        <v>1</v>
      </c>
    </row>
    <row r="17" spans="1:7">
      <c r="A17" s="9">
        <f>A10+1</f>
        <v>2</v>
      </c>
      <c r="B17" t="s">
        <v>2</v>
      </c>
      <c r="C17" t="s">
        <v>1</v>
      </c>
      <c r="D17" t="s">
        <v>0</v>
      </c>
      <c r="E17" t="s">
        <v>42</v>
      </c>
      <c r="F17" t="s">
        <v>32</v>
      </c>
      <c r="G17" s="1">
        <f>F18</f>
        <v>0</v>
      </c>
    </row>
    <row r="18" spans="1:7">
      <c r="A18" t="s">
        <v>2</v>
      </c>
      <c r="B18" s="92" cm="1">
        <f t="array" ref="B18:F22">MMULT($B$11:$F$15,B11:F15)</f>
        <v>0.9827998042965993</v>
      </c>
      <c r="C18" s="92">
        <v>1.3781603158102947E-2</v>
      </c>
      <c r="D18" s="92">
        <v>3.4185925452976432E-3</v>
      </c>
      <c r="E18" s="92">
        <v>0</v>
      </c>
      <c r="F18" s="92">
        <v>0</v>
      </c>
    </row>
    <row r="19" spans="1:7">
      <c r="A19" t="s">
        <v>1</v>
      </c>
      <c r="B19" s="92">
        <v>0.32353365568882109</v>
      </c>
      <c r="C19" s="92">
        <v>0.20370004004956868</v>
      </c>
      <c r="D19" s="92">
        <v>0.36310905424916318</v>
      </c>
      <c r="E19" s="92">
        <v>0.10965725001244712</v>
      </c>
      <c r="F19" s="92">
        <v>0</v>
      </c>
    </row>
    <row r="20" spans="1:7">
      <c r="A20" t="s">
        <v>0</v>
      </c>
      <c r="B20" s="92">
        <v>1.6029879273475097E-2</v>
      </c>
      <c r="C20" s="92">
        <v>7.252709187659738E-2</v>
      </c>
      <c r="D20" s="92">
        <v>0.40867124610802114</v>
      </c>
      <c r="E20" s="92">
        <v>0.3480088920577401</v>
      </c>
      <c r="F20" s="92">
        <v>0.15476289068416627</v>
      </c>
    </row>
    <row r="21" spans="1:7">
      <c r="A21" t="s">
        <v>42</v>
      </c>
      <c r="B21" s="92">
        <v>0</v>
      </c>
      <c r="C21" s="92">
        <v>8.4552905280937333E-4</v>
      </c>
      <c r="D21" s="92">
        <v>1.3434402000286408E-2</v>
      </c>
      <c r="E21" s="92">
        <v>0.24777860237693888</v>
      </c>
      <c r="F21" s="92">
        <v>0.7379414665699654</v>
      </c>
    </row>
    <row r="22" spans="1:7">
      <c r="A22" t="s">
        <v>32</v>
      </c>
      <c r="B22" s="92">
        <v>0</v>
      </c>
      <c r="C22" s="92">
        <v>0</v>
      </c>
      <c r="D22" s="92">
        <v>0</v>
      </c>
      <c r="E22" s="92">
        <v>0</v>
      </c>
      <c r="F22" s="92">
        <v>1</v>
      </c>
    </row>
    <row r="24" spans="1:7">
      <c r="A24" s="9">
        <f>A17+1</f>
        <v>3</v>
      </c>
      <c r="B24" t="s">
        <v>2</v>
      </c>
      <c r="C24" t="s">
        <v>1</v>
      </c>
      <c r="D24" t="s">
        <v>0</v>
      </c>
      <c r="E24" t="s">
        <v>42</v>
      </c>
      <c r="F24" t="s">
        <v>32</v>
      </c>
      <c r="G24" s="1">
        <f>F25</f>
        <v>0</v>
      </c>
    </row>
    <row r="25" spans="1:7">
      <c r="A25" t="s">
        <v>2</v>
      </c>
      <c r="B25" s="92" cm="1">
        <f t="array" ref="B25:F29">MMULT($B$11:$F$15,B18:F22)</f>
        <v>0.97636029967485272</v>
      </c>
      <c r="C25" s="92">
        <v>1.5636666784075749E-2</v>
      </c>
      <c r="D25" s="92">
        <v>6.9319359733373467E-3</v>
      </c>
      <c r="E25" s="92">
        <v>1.0710975677340221E-3</v>
      </c>
      <c r="F25" s="92">
        <v>0</v>
      </c>
    </row>
    <row r="26" spans="1:7">
      <c r="A26" t="s">
        <v>1</v>
      </c>
      <c r="B26" s="92">
        <v>0.36708269055516496</v>
      </c>
      <c r="C26" s="92">
        <v>0.11424178263969068</v>
      </c>
      <c r="D26" s="92">
        <v>0.29657694738373891</v>
      </c>
      <c r="E26" s="92">
        <v>0.16793311246452231</v>
      </c>
      <c r="F26" s="92">
        <v>5.4165466956883214E-2</v>
      </c>
    </row>
    <row r="27" spans="1:7">
      <c r="A27" t="s">
        <v>0</v>
      </c>
      <c r="B27" s="92">
        <v>3.2504048175294356E-2</v>
      </c>
      <c r="C27" s="92">
        <v>5.9238025765728453E-2</v>
      </c>
      <c r="D27" s="92">
        <v>0.28165236763503571</v>
      </c>
      <c r="E27" s="92">
        <v>0.29994282398739769</v>
      </c>
      <c r="F27" s="92">
        <v>0.32666273443654376</v>
      </c>
    </row>
    <row r="28" spans="1:7">
      <c r="A28" t="s">
        <v>42</v>
      </c>
      <c r="B28" s="92">
        <v>1.9388309425874808E-4</v>
      </c>
      <c r="C28" s="92">
        <v>1.2948740325089314E-3</v>
      </c>
      <c r="D28" s="92">
        <v>1.1578877915220866E-2</v>
      </c>
      <c r="E28" s="92">
        <v>0.12660005147051562</v>
      </c>
      <c r="F28" s="92">
        <v>0.86033231348749584</v>
      </c>
    </row>
    <row r="29" spans="1:7">
      <c r="A29" t="s">
        <v>32</v>
      </c>
      <c r="B29" s="92">
        <v>0</v>
      </c>
      <c r="C29" s="92">
        <v>0</v>
      </c>
      <c r="D29" s="92">
        <v>0</v>
      </c>
      <c r="E29" s="92">
        <v>0</v>
      </c>
      <c r="F29" s="92">
        <v>1</v>
      </c>
    </row>
    <row r="31" spans="1:7">
      <c r="A31" s="9">
        <f>A24+1</f>
        <v>4</v>
      </c>
      <c r="B31" t="s">
        <v>2</v>
      </c>
      <c r="C31" t="s">
        <v>1</v>
      </c>
      <c r="D31" t="s">
        <v>0</v>
      </c>
      <c r="E31" t="s">
        <v>42</v>
      </c>
      <c r="F31" t="s">
        <v>32</v>
      </c>
      <c r="G31" s="1">
        <f>F32</f>
        <v>5.2907126438160492E-4</v>
      </c>
    </row>
    <row r="32" spans="1:7">
      <c r="A32" t="s">
        <v>2</v>
      </c>
      <c r="B32" s="92" cm="1">
        <f t="array" ref="B32:F36">MMULT($B$11:$F$15,B25:F29)</f>
        <v>0.97040906740221378</v>
      </c>
      <c r="C32" s="92">
        <v>1.6599810577551256E-2</v>
      </c>
      <c r="D32" s="92">
        <v>9.7610974486867577E-3</v>
      </c>
      <c r="E32" s="92">
        <v>2.7009533071663087E-3</v>
      </c>
      <c r="F32" s="92">
        <v>5.2907126438160492E-4</v>
      </c>
    </row>
    <row r="33" spans="1:7">
      <c r="A33" t="s">
        <v>1</v>
      </c>
      <c r="B33" s="92">
        <v>0.38969322641825271</v>
      </c>
      <c r="C33" s="92">
        <v>7.2380480896679672E-2</v>
      </c>
      <c r="D33" s="92">
        <v>0.22493676788842992</v>
      </c>
      <c r="E33" s="92">
        <v>0.1758730860332289</v>
      </c>
      <c r="F33" s="92">
        <v>0.13711643876340884</v>
      </c>
    </row>
    <row r="34" spans="1:7">
      <c r="A34" t="s">
        <v>0</v>
      </c>
      <c r="B34" s="92">
        <v>4.5770068121836191E-2</v>
      </c>
      <c r="C34" s="92">
        <v>4.4928677597431771E-2</v>
      </c>
      <c r="D34" s="92">
        <v>0.19807752211560045</v>
      </c>
      <c r="E34" s="92">
        <v>0.23640350590931003</v>
      </c>
      <c r="F34" s="92">
        <v>0.47482022625582143</v>
      </c>
    </row>
    <row r="35" spans="1:7">
      <c r="A35" t="s">
        <v>42</v>
      </c>
      <c r="B35" s="92">
        <v>4.8890894762244625E-4</v>
      </c>
      <c r="C35" s="92">
        <v>1.3560964170764626E-3</v>
      </c>
      <c r="D35" s="92">
        <v>9.1260304122798581E-3</v>
      </c>
      <c r="E35" s="92">
        <v>6.6162245542183848E-2</v>
      </c>
      <c r="F35" s="92">
        <v>0.92286671868083736</v>
      </c>
    </row>
    <row r="36" spans="1:7">
      <c r="A36" t="s">
        <v>32</v>
      </c>
      <c r="B36" s="92">
        <v>0</v>
      </c>
      <c r="C36" s="92">
        <v>0</v>
      </c>
      <c r="D36" s="92">
        <v>0</v>
      </c>
      <c r="E36" s="92">
        <v>0</v>
      </c>
      <c r="F36" s="92">
        <v>1</v>
      </c>
    </row>
    <row r="38" spans="1:7">
      <c r="A38" s="9">
        <f>A31+1</f>
        <v>5</v>
      </c>
      <c r="B38" t="s">
        <v>2</v>
      </c>
      <c r="C38" t="s">
        <v>1</v>
      </c>
      <c r="D38" t="s">
        <v>0</v>
      </c>
      <c r="E38" t="s">
        <v>42</v>
      </c>
      <c r="F38" t="s">
        <v>32</v>
      </c>
      <c r="G38" s="1">
        <f>F39</f>
        <v>1.863213759244415E-3</v>
      </c>
    </row>
    <row r="39" spans="1:7">
      <c r="A39" t="s">
        <v>2</v>
      </c>
      <c r="B39" s="92" cm="1">
        <f t="array" ref="B39:F43">MMULT($B$11:$F$15,B32:F36)</f>
        <v>0.96473681750763829</v>
      </c>
      <c r="C39" s="92">
        <v>1.714465864093612E-2</v>
      </c>
      <c r="D39" s="92">
        <v>1.1862865797039332E-2</v>
      </c>
      <c r="E39" s="92">
        <v>4.3924442951415194E-3</v>
      </c>
      <c r="F39" s="92">
        <v>1.863213759244415E-3</v>
      </c>
    </row>
    <row r="40" spans="1:7">
      <c r="A40" t="s">
        <v>1</v>
      </c>
      <c r="B40" s="92">
        <v>0.40248395066996923</v>
      </c>
      <c r="C40" s="92">
        <v>4.9981899503377766E-2</v>
      </c>
      <c r="D40" s="92">
        <v>0.1661956833957095</v>
      </c>
      <c r="E40" s="92">
        <v>0.15734908648893847</v>
      </c>
      <c r="F40" s="92">
        <v>0.22398937994200505</v>
      </c>
    </row>
    <row r="41" spans="1:7">
      <c r="A41" t="s">
        <v>0</v>
      </c>
      <c r="B41" s="92">
        <v>5.5625320667579276E-2</v>
      </c>
      <c r="C41" s="92">
        <v>3.3195783630510484E-2</v>
      </c>
      <c r="D41" s="92">
        <v>0.14075375813339763</v>
      </c>
      <c r="E41" s="92">
        <v>0.17883282112833387</v>
      </c>
      <c r="F41" s="92">
        <v>0.59159231644017862</v>
      </c>
    </row>
    <row r="42" spans="1:7">
      <c r="A42" t="s">
        <v>42</v>
      </c>
      <c r="B42" s="92">
        <v>7.9509161159135411E-4</v>
      </c>
      <c r="C42" s="92">
        <v>1.213264276135966E-3</v>
      </c>
      <c r="D42" s="92">
        <v>6.9035937434746251E-3</v>
      </c>
      <c r="E42" s="92">
        <v>3.5540328614278194E-2</v>
      </c>
      <c r="F42" s="92">
        <v>0.95554772175451985</v>
      </c>
    </row>
    <row r="43" spans="1:7">
      <c r="A43" t="s">
        <v>32</v>
      </c>
      <c r="B43" s="92">
        <v>0</v>
      </c>
      <c r="C43" s="92">
        <v>0</v>
      </c>
      <c r="D43" s="92">
        <v>0</v>
      </c>
      <c r="E43" s="92">
        <v>0</v>
      </c>
      <c r="F43" s="92">
        <v>1</v>
      </c>
    </row>
    <row r="45" spans="1:7">
      <c r="A45" s="9">
        <f>A38+1</f>
        <v>6</v>
      </c>
      <c r="B45" t="s">
        <v>2</v>
      </c>
      <c r="C45" t="s">
        <v>1</v>
      </c>
      <c r="D45" t="s">
        <v>0</v>
      </c>
      <c r="E45" t="s">
        <v>42</v>
      </c>
      <c r="F45" t="s">
        <v>32</v>
      </c>
      <c r="G45" s="1">
        <f>F46</f>
        <v>4.0328723664175125E-3</v>
      </c>
    </row>
    <row r="46" spans="1:7">
      <c r="A46" t="s">
        <v>2</v>
      </c>
      <c r="B46" s="92" cm="1">
        <f t="array" ref="B46:F50">MMULT($B$11:$F$15,B39:F43)</f>
        <v>0.95924490814411734</v>
      </c>
      <c r="C46" s="92">
        <v>1.7465402493393345E-2</v>
      </c>
      <c r="D46" s="92">
        <v>1.3370340273489456E-2</v>
      </c>
      <c r="E46" s="92">
        <v>5.8864767225819542E-3</v>
      </c>
      <c r="F46" s="92">
        <v>4.0328723664175125E-3</v>
      </c>
    </row>
    <row r="47" spans="1:7">
      <c r="A47" t="s">
        <v>1</v>
      </c>
      <c r="B47" s="92">
        <v>0.410013657478004</v>
      </c>
      <c r="C47" s="92">
        <v>3.6577219692275162E-2</v>
      </c>
      <c r="D47" s="92">
        <v>0.12190214929055612</v>
      </c>
      <c r="E47" s="92">
        <v>0.1297946273186425</v>
      </c>
      <c r="F47" s="92">
        <v>0.30171234622052223</v>
      </c>
    </row>
    <row r="48" spans="1:7">
      <c r="A48" t="s">
        <v>0</v>
      </c>
      <c r="B48" s="92">
        <v>6.2693912067446345E-2</v>
      </c>
      <c r="C48" s="92">
        <v>2.4348631018944709E-2</v>
      </c>
      <c r="D48" s="92">
        <v>0.10059500636638238</v>
      </c>
      <c r="E48" s="92">
        <v>0.13243522453624007</v>
      </c>
      <c r="F48" s="92">
        <v>0.67992722601098632</v>
      </c>
    </row>
    <row r="49" spans="1:7">
      <c r="A49" t="s">
        <v>42</v>
      </c>
      <c r="B49" s="92">
        <v>1.0655316150803649E-3</v>
      </c>
      <c r="C49" s="92">
        <v>1.0008013905511972E-3</v>
      </c>
      <c r="D49" s="92">
        <v>5.1124786924204475E-3</v>
      </c>
      <c r="E49" s="92">
        <v>1.971823426707326E-2</v>
      </c>
      <c r="F49" s="92">
        <v>0.97310295403487479</v>
      </c>
    </row>
    <row r="50" spans="1:7">
      <c r="A50" t="s">
        <v>32</v>
      </c>
      <c r="B50" s="92">
        <v>0</v>
      </c>
      <c r="C50" s="92">
        <v>0</v>
      </c>
      <c r="D50" s="92">
        <v>0</v>
      </c>
      <c r="E50" s="92">
        <v>0</v>
      </c>
      <c r="F50" s="92">
        <v>1</v>
      </c>
    </row>
    <row r="52" spans="1:7">
      <c r="A52" s="9">
        <f>A45+1</f>
        <v>7</v>
      </c>
      <c r="B52" t="s">
        <v>2</v>
      </c>
      <c r="C52" t="s">
        <v>1</v>
      </c>
      <c r="D52" t="s">
        <v>0</v>
      </c>
      <c r="E52" t="s">
        <v>42</v>
      </c>
      <c r="F52" t="s">
        <v>32</v>
      </c>
      <c r="G52" s="1">
        <f>F53</f>
        <v>6.9405119467761591E-3</v>
      </c>
    </row>
    <row r="53" spans="1:7">
      <c r="A53" t="s">
        <v>2</v>
      </c>
      <c r="B53" s="92" cm="1">
        <f t="array" ref="B53:F57">MMULT($B$11:$F$15,B46:F50)</f>
        <v>0.95388018983643386</v>
      </c>
      <c r="C53" s="92">
        <v>1.7652080719542329E-2</v>
      </c>
      <c r="D53" s="92">
        <v>1.4430444887153926E-2</v>
      </c>
      <c r="E53" s="92">
        <v>7.0967726100932375E-3</v>
      </c>
      <c r="F53" s="92">
        <v>6.9405119467761591E-3</v>
      </c>
    </row>
    <row r="54" spans="1:7">
      <c r="A54" t="s">
        <v>1</v>
      </c>
      <c r="B54" s="92">
        <v>0.41439607135617285</v>
      </c>
      <c r="C54" s="92">
        <v>2.7914921839424491E-2</v>
      </c>
      <c r="D54" s="92">
        <v>8.9558096804979517E-2</v>
      </c>
      <c r="E54" s="92">
        <v>0.10230619002877597</v>
      </c>
      <c r="F54" s="92">
        <v>0.36582471997064714</v>
      </c>
    </row>
    <row r="55" spans="1:7">
      <c r="A55" t="s">
        <v>0</v>
      </c>
      <c r="B55" s="92">
        <v>6.7664773247632967E-2</v>
      </c>
      <c r="C55" s="92">
        <v>1.7888257643971759E-2</v>
      </c>
      <c r="D55" s="92">
        <v>7.2168375646344457E-2</v>
      </c>
      <c r="E55" s="92">
        <v>9.6934664244200497E-2</v>
      </c>
      <c r="F55" s="92">
        <v>0.7453439292178502</v>
      </c>
    </row>
    <row r="56" spans="1:7">
      <c r="A56" t="s">
        <v>42</v>
      </c>
      <c r="B56" s="92">
        <v>1.2846114811057873E-3</v>
      </c>
      <c r="C56" s="92">
        <v>7.8884757680634712E-4</v>
      </c>
      <c r="D56" s="92">
        <v>3.7420286577140496E-3</v>
      </c>
      <c r="E56" s="92">
        <v>1.1341688186005743E-2</v>
      </c>
      <c r="F56" s="92">
        <v>0.98284282409836821</v>
      </c>
    </row>
    <row r="57" spans="1:7">
      <c r="A57" t="s">
        <v>32</v>
      </c>
      <c r="B57" s="92">
        <v>0</v>
      </c>
      <c r="C57" s="92">
        <v>0</v>
      </c>
      <c r="D57" s="92">
        <v>0</v>
      </c>
      <c r="E57" s="92">
        <v>0</v>
      </c>
      <c r="F57" s="92">
        <v>1</v>
      </c>
    </row>
    <row r="59" spans="1:7">
      <c r="A59" s="9">
        <f>A52+1</f>
        <v>8</v>
      </c>
      <c r="B59" t="s">
        <v>2</v>
      </c>
      <c r="C59" t="s">
        <v>1</v>
      </c>
      <c r="D59" t="s">
        <v>0</v>
      </c>
      <c r="E59" t="s">
        <v>42</v>
      </c>
      <c r="F59" t="s">
        <v>32</v>
      </c>
      <c r="G59" s="1">
        <f>F60</f>
        <v>1.0445980142165757E-2</v>
      </c>
    </row>
    <row r="60" spans="1:7">
      <c r="A60" t="s">
        <v>2</v>
      </c>
      <c r="B60" s="92" cm="1">
        <f t="array" ref="B60:F64">MMULT($B$11:$F$15,B53:F57)</f>
        <v>0.94861067845374136</v>
      </c>
      <c r="C60" s="92">
        <v>1.7752324927383569E-2</v>
      </c>
      <c r="D60" s="92">
        <v>1.5164268188664926E-2</v>
      </c>
      <c r="E60" s="92">
        <v>8.0267482880438407E-3</v>
      </c>
      <c r="F60" s="92">
        <v>1.0445980142165757E-2</v>
      </c>
    </row>
    <row r="61" spans="1:7">
      <c r="A61" t="s">
        <v>1</v>
      </c>
      <c r="B61" s="92">
        <v>0.41674938066659495</v>
      </c>
      <c r="C61" s="92">
        <v>2.2052380142829849E-2</v>
      </c>
      <c r="D61" s="92">
        <v>6.6244805737144002E-2</v>
      </c>
      <c r="E61" s="92">
        <v>7.8594320591668571E-2</v>
      </c>
      <c r="F61" s="92">
        <v>0.41635911286176264</v>
      </c>
    </row>
    <row r="62" spans="1:7">
      <c r="A62" t="s">
        <v>0</v>
      </c>
      <c r="B62" s="92">
        <v>7.1105691922619452E-2</v>
      </c>
      <c r="C62" s="92">
        <v>1.3231680829275989E-2</v>
      </c>
      <c r="D62" s="92">
        <v>5.1945007971392017E-2</v>
      </c>
      <c r="E62" s="92">
        <v>7.0492575472276942E-2</v>
      </c>
      <c r="F62" s="92">
        <v>0.79322504380443548</v>
      </c>
    </row>
    <row r="63" spans="1:7">
      <c r="A63" t="s">
        <v>42</v>
      </c>
      <c r="B63" s="92">
        <v>1.4529496115040204E-3</v>
      </c>
      <c r="C63" s="92">
        <v>6.0601356899362888E-4</v>
      </c>
      <c r="D63" s="92">
        <v>2.7212683886622406E-3</v>
      </c>
      <c r="E63" s="92">
        <v>6.7746897017509971E-3</v>
      </c>
      <c r="F63" s="92">
        <v>0.98844507872908927</v>
      </c>
    </row>
    <row r="64" spans="1:7">
      <c r="A64" t="s">
        <v>32</v>
      </c>
      <c r="B64" s="92">
        <v>0</v>
      </c>
      <c r="C64" s="92">
        <v>0</v>
      </c>
      <c r="D64" s="92">
        <v>0</v>
      </c>
      <c r="E64" s="92">
        <v>0</v>
      </c>
      <c r="F64" s="92">
        <v>1</v>
      </c>
    </row>
    <row r="66" spans="1:7">
      <c r="A66" s="9">
        <f>A59+1</f>
        <v>9</v>
      </c>
      <c r="B66" t="s">
        <v>2</v>
      </c>
      <c r="C66" t="s">
        <v>1</v>
      </c>
      <c r="D66" t="s">
        <v>0</v>
      </c>
      <c r="E66" t="s">
        <v>42</v>
      </c>
      <c r="F66" t="s">
        <v>32</v>
      </c>
      <c r="G66" s="1">
        <f>F67</f>
        <v>1.4410812099176412E-2</v>
      </c>
    </row>
    <row r="67" spans="1:7">
      <c r="A67" t="s">
        <v>2</v>
      </c>
      <c r="B67" s="92" cm="1">
        <f t="array" ref="B67:F71">MMULT($B$11:$F$15,B60:F64)</f>
        <v>0.94341562438876148</v>
      </c>
      <c r="C67" s="92">
        <v>1.779432651580443E-2</v>
      </c>
      <c r="D67" s="92">
        <v>1.5663206831759768E-2</v>
      </c>
      <c r="E67" s="92">
        <v>8.7160301644973147E-3</v>
      </c>
      <c r="F67" s="92">
        <v>1.4410812099176412E-2</v>
      </c>
    </row>
    <row r="68" spans="1:7">
      <c r="A68" t="s">
        <v>1</v>
      </c>
      <c r="B68" s="92">
        <v>0.41773540002084897</v>
      </c>
      <c r="C68" s="92">
        <v>1.7979204073598549E-2</v>
      </c>
      <c r="D68" s="92">
        <v>4.9527053693209609E-2</v>
      </c>
      <c r="E68" s="92">
        <v>5.9577372386964075E-2</v>
      </c>
      <c r="F68" s="92">
        <v>0.4551809698253787</v>
      </c>
    </row>
    <row r="69" spans="1:7">
      <c r="A69" t="s">
        <v>0</v>
      </c>
      <c r="B69" s="92">
        <v>7.3445229643978829E-2</v>
      </c>
      <c r="C69" s="92">
        <v>9.8924913371059575E-3</v>
      </c>
      <c r="D69" s="92">
        <v>3.7522105856874301E-2</v>
      </c>
      <c r="E69" s="92">
        <v>5.1095149219349038E-2</v>
      </c>
      <c r="F69" s="92">
        <v>0.82804502394269175</v>
      </c>
    </row>
    <row r="70" spans="1:7">
      <c r="A70" t="s">
        <v>42</v>
      </c>
      <c r="B70" s="92">
        <v>1.5777189201543985E-3</v>
      </c>
      <c r="C70" s="92">
        <v>4.593804717654608E-4</v>
      </c>
      <c r="D70" s="92">
        <v>1.9724575737664349E-3</v>
      </c>
      <c r="E70" s="92">
        <v>4.1989897504944879E-3</v>
      </c>
      <c r="F70" s="92">
        <v>0.99179145328381935</v>
      </c>
    </row>
    <row r="71" spans="1:7">
      <c r="A71" t="s">
        <v>32</v>
      </c>
      <c r="B71" s="92">
        <v>0</v>
      </c>
      <c r="C71" s="92">
        <v>0</v>
      </c>
      <c r="D71" s="92">
        <v>0</v>
      </c>
      <c r="E71" s="92">
        <v>0</v>
      </c>
      <c r="F71" s="92">
        <v>1</v>
      </c>
    </row>
    <row r="73" spans="1:7">
      <c r="A73" s="9">
        <f>A66+1</f>
        <v>10</v>
      </c>
      <c r="B73" t="s">
        <v>2</v>
      </c>
      <c r="C73" t="s">
        <v>1</v>
      </c>
      <c r="D73" t="s">
        <v>0</v>
      </c>
      <c r="E73" t="s">
        <v>42</v>
      </c>
      <c r="F73" t="s">
        <v>32</v>
      </c>
      <c r="G73" s="1">
        <f>F74</f>
        <v>1.8716116525620517E-2</v>
      </c>
    </row>
    <row r="74" spans="1:7">
      <c r="A74" t="s">
        <v>2</v>
      </c>
      <c r="B74" s="92" cm="1">
        <f t="array" ref="B74:F78">MMULT($B$11:$F$15,B67:F71)</f>
        <v>0.93828094510706839</v>
      </c>
      <c r="C74" s="92">
        <v>1.779613234170704E-2</v>
      </c>
      <c r="D74" s="92">
        <v>1.5993978249092402E-2</v>
      </c>
      <c r="E74" s="92">
        <v>9.2128277765110046E-3</v>
      </c>
      <c r="F74" s="92">
        <v>1.8716116525620517E-2</v>
      </c>
    </row>
    <row r="75" spans="1:7">
      <c r="A75" t="s">
        <v>1</v>
      </c>
      <c r="B75" s="92">
        <v>0.41777779316256891</v>
      </c>
      <c r="C75" s="92">
        <v>1.5106542192506203E-2</v>
      </c>
      <c r="D75" s="92">
        <v>3.7560330230160498E-2</v>
      </c>
      <c r="E75" s="92">
        <v>4.494597572282423E-2</v>
      </c>
      <c r="F75" s="92">
        <v>0.48460935869194</v>
      </c>
    </row>
    <row r="76" spans="1:7">
      <c r="A76" t="s">
        <v>0</v>
      </c>
      <c r="B76" s="92">
        <v>7.4996226382169143E-2</v>
      </c>
      <c r="C76" s="92">
        <v>7.5022682294473954E-3</v>
      </c>
      <c r="D76" s="92">
        <v>2.7223081234070055E-2</v>
      </c>
      <c r="E76" s="92">
        <v>3.6994826233307097E-2</v>
      </c>
      <c r="F76" s="92">
        <v>0.85328359792100616</v>
      </c>
    </row>
    <row r="77" spans="1:7">
      <c r="A77" t="s">
        <v>42</v>
      </c>
      <c r="B77" s="92">
        <v>1.6676459829534896E-3</v>
      </c>
      <c r="C77" s="92">
        <v>3.465628426410378E-4</v>
      </c>
      <c r="D77" s="92">
        <v>1.428134104879505E-3</v>
      </c>
      <c r="E77" s="92">
        <v>2.6921025242134713E-3</v>
      </c>
      <c r="F77" s="92">
        <v>0.99386555454531256</v>
      </c>
    </row>
    <row r="78" spans="1:7">
      <c r="A78" t="s">
        <v>32</v>
      </c>
      <c r="B78" s="92">
        <v>0</v>
      </c>
      <c r="C78" s="92">
        <v>0</v>
      </c>
      <c r="D78" s="92">
        <v>0</v>
      </c>
      <c r="E78" s="92">
        <v>0</v>
      </c>
      <c r="F78" s="92">
        <v>1</v>
      </c>
    </row>
    <row r="80" spans="1:7">
      <c r="A80" s="9">
        <f>A73+1</f>
        <v>11</v>
      </c>
      <c r="B80" t="s">
        <v>2</v>
      </c>
      <c r="C80" t="s">
        <v>1</v>
      </c>
      <c r="D80" t="s">
        <v>0</v>
      </c>
      <c r="E80" t="s">
        <v>42</v>
      </c>
      <c r="F80" t="s">
        <v>32</v>
      </c>
      <c r="G80" s="1">
        <f>F81</f>
        <v>2.3266815348100739E-2</v>
      </c>
    </row>
    <row r="81" spans="1:7">
      <c r="A81" t="s">
        <v>2</v>
      </c>
      <c r="B81" s="92" cm="1">
        <f t="array" ref="B81:F85">MMULT($B$11:$F$15,B74:F78)</f>
        <v>0.93319683384235608</v>
      </c>
      <c r="C81" s="92">
        <v>1.7769861270102712E-2</v>
      </c>
      <c r="D81" s="92">
        <v>1.6204631599866709E-2</v>
      </c>
      <c r="E81" s="92">
        <v>9.5618579395730131E-3</v>
      </c>
      <c r="F81" s="92">
        <v>2.3266815348100739E-2</v>
      </c>
    </row>
    <row r="82" spans="1:7">
      <c r="A82" t="s">
        <v>1</v>
      </c>
      <c r="B82" s="92">
        <v>0.41716105970003176</v>
      </c>
      <c r="C82" s="92">
        <v>1.3061855670857927E-2</v>
      </c>
      <c r="D82" s="92">
        <v>2.8997148031365359E-2</v>
      </c>
      <c r="E82" s="92">
        <v>3.3969403222113871E-2</v>
      </c>
      <c r="F82" s="92">
        <v>0.50681053337563098</v>
      </c>
    </row>
    <row r="83" spans="1:7">
      <c r="A83" t="s">
        <v>0</v>
      </c>
      <c r="B83" s="92">
        <v>7.5983986033757306E-2</v>
      </c>
      <c r="C83" s="92">
        <v>5.791865542375073E-3</v>
      </c>
      <c r="D83" s="92">
        <v>1.9863771020136416E-2</v>
      </c>
      <c r="E83" s="92">
        <v>2.6803094544534504E-2</v>
      </c>
      <c r="F83" s="92">
        <v>0.87155728285919654</v>
      </c>
    </row>
    <row r="84" spans="1:7">
      <c r="A84" t="s">
        <v>42</v>
      </c>
      <c r="B84" s="92">
        <v>1.7308251461246472E-3</v>
      </c>
      <c r="C84" s="92">
        <v>2.6192629605095317E-4</v>
      </c>
      <c r="D84" s="92">
        <v>1.034696397651864E-3</v>
      </c>
      <c r="E84" s="92">
        <v>1.777226985893192E-3</v>
      </c>
      <c r="F84" s="92">
        <v>0.99519532517427944</v>
      </c>
    </row>
    <row r="85" spans="1:7">
      <c r="A85" t="s">
        <v>32</v>
      </c>
      <c r="B85" s="92">
        <v>0</v>
      </c>
      <c r="C85" s="92">
        <v>0</v>
      </c>
      <c r="D85" s="92">
        <v>0</v>
      </c>
      <c r="E85" s="92">
        <v>0</v>
      </c>
      <c r="F85" s="92">
        <v>1</v>
      </c>
    </row>
    <row r="87" spans="1:7">
      <c r="A87" s="9">
        <f>A80+1</f>
        <v>12</v>
      </c>
      <c r="B87" t="s">
        <v>2</v>
      </c>
      <c r="C87" t="s">
        <v>1</v>
      </c>
      <c r="D87" t="s">
        <v>0</v>
      </c>
      <c r="E87" t="s">
        <v>42</v>
      </c>
      <c r="F87" t="s">
        <v>32</v>
      </c>
      <c r="G87" s="1">
        <f>F88</f>
        <v>2.7989918473644779E-2</v>
      </c>
    </row>
    <row r="88" spans="1:7">
      <c r="A88" t="s">
        <v>2</v>
      </c>
      <c r="B88" s="92" cm="1">
        <f t="array" ref="B88:F92">MMULT($B$11:$F$15,B81:F85)</f>
        <v>0.92815635852052514</v>
      </c>
      <c r="C88" s="92">
        <v>1.7723874950496332E-2</v>
      </c>
      <c r="D88" s="92">
        <v>1.6329584881418276E-2</v>
      </c>
      <c r="E88" s="92">
        <v>9.8002631739147455E-3</v>
      </c>
      <c r="F88" s="92">
        <v>2.7989918473644779E-2</v>
      </c>
    </row>
    <row r="89" spans="1:7">
      <c r="A89" t="s">
        <v>1</v>
      </c>
      <c r="B89" s="92">
        <v>0.41608149573905817</v>
      </c>
      <c r="C89" s="92">
        <v>1.1596995653057253E-2</v>
      </c>
      <c r="D89" s="92">
        <v>2.2867183563336467E-2</v>
      </c>
      <c r="E89" s="92">
        <v>2.5864521829817445E-2</v>
      </c>
      <c r="F89" s="92">
        <v>0.52358980321473048</v>
      </c>
    </row>
    <row r="90" spans="1:7">
      <c r="A90" t="s">
        <v>0</v>
      </c>
      <c r="B90" s="92">
        <v>7.6569895583244646E-2</v>
      </c>
      <c r="C90" s="92">
        <v>4.5674716833667139E-3</v>
      </c>
      <c r="D90" s="92">
        <v>1.4602816960330008E-2</v>
      </c>
      <c r="E90" s="92">
        <v>1.9463078780830072E-2</v>
      </c>
      <c r="F90" s="92">
        <v>0.88479673699222838</v>
      </c>
    </row>
    <row r="91" spans="1:7">
      <c r="A91" t="s">
        <v>42</v>
      </c>
      <c r="B91" s="92">
        <v>1.7739797063758148E-3</v>
      </c>
      <c r="C91" s="92">
        <v>1.9943236440500323E-4</v>
      </c>
      <c r="D91" s="92">
        <v>7.5134523994154943E-4</v>
      </c>
      <c r="E91" s="92">
        <v>1.2020518967345449E-3</v>
      </c>
      <c r="F91" s="92">
        <v>0.99607319079254308</v>
      </c>
    </row>
    <row r="92" spans="1:7">
      <c r="A92" t="s">
        <v>32</v>
      </c>
      <c r="B92" s="92">
        <v>0</v>
      </c>
      <c r="C92" s="92">
        <v>0</v>
      </c>
      <c r="D92" s="92">
        <v>0</v>
      </c>
      <c r="E92" s="92">
        <v>0</v>
      </c>
      <c r="F92" s="92">
        <v>1</v>
      </c>
    </row>
    <row r="94" spans="1:7">
      <c r="A94" s="9">
        <f>A87+1</f>
        <v>13</v>
      </c>
      <c r="B94" t="s">
        <v>2</v>
      </c>
      <c r="C94" t="s">
        <v>1</v>
      </c>
      <c r="D94" t="s">
        <v>0</v>
      </c>
      <c r="E94" t="s">
        <v>42</v>
      </c>
      <c r="F94" t="s">
        <v>32</v>
      </c>
      <c r="G94" s="1">
        <f>F95</f>
        <v>3.2830782448030268E-2</v>
      </c>
    </row>
    <row r="95" spans="1:7">
      <c r="A95" t="s">
        <v>2</v>
      </c>
      <c r="B95" s="92" cm="1">
        <f t="array" ref="B95:F99">MMULT($B$11:$F$15,B88:F92)</f>
        <v>0.92315457213649021</v>
      </c>
      <c r="C95" s="92">
        <v>1.7664029518365376E-2</v>
      </c>
      <c r="D95" s="92">
        <v>1.6393442091463477E-2</v>
      </c>
      <c r="E95" s="92">
        <v>9.9571738056498521E-3</v>
      </c>
      <c r="F95" s="92">
        <v>3.2830782448030268E-2</v>
      </c>
    </row>
    <row r="96" spans="1:7">
      <c r="A96" t="s">
        <v>1</v>
      </c>
      <c r="B96" s="92">
        <v>0.4146765785308435</v>
      </c>
      <c r="C96" s="92">
        <v>1.0541649637835999E-2</v>
      </c>
      <c r="D96" s="92">
        <v>1.8475640986415819E-2</v>
      </c>
      <c r="E96" s="92">
        <v>1.9940483786109565E-2</v>
      </c>
      <c r="F96" s="92">
        <v>0.53636564705879497</v>
      </c>
    </row>
    <row r="97" spans="1:7">
      <c r="A97" t="s">
        <v>0</v>
      </c>
      <c r="B97" s="92">
        <v>7.6869323887203689E-2</v>
      </c>
      <c r="C97" s="92">
        <v>3.6903087257673249E-3</v>
      </c>
      <c r="D97" s="92">
        <v>1.0840672709813639E-2</v>
      </c>
      <c r="E97" s="92">
        <v>1.4189122298246733E-2</v>
      </c>
      <c r="F97" s="92">
        <v>0.89441057237896837</v>
      </c>
    </row>
    <row r="98" spans="1:7">
      <c r="A98" t="s">
        <v>42</v>
      </c>
      <c r="B98" s="92">
        <v>1.8023826453043921E-3</v>
      </c>
      <c r="C98" s="92">
        <v>1.5375416004246036E-4</v>
      </c>
      <c r="D98" s="92">
        <v>5.4775144352991762E-4</v>
      </c>
      <c r="E98" s="92">
        <v>8.2916448296504845E-4</v>
      </c>
      <c r="F98" s="92">
        <v>0.99666694726815819</v>
      </c>
    </row>
    <row r="99" spans="1:7">
      <c r="A99" t="s">
        <v>32</v>
      </c>
      <c r="B99" s="92">
        <v>0</v>
      </c>
      <c r="C99" s="92">
        <v>0</v>
      </c>
      <c r="D99" s="92">
        <v>0</v>
      </c>
      <c r="E99" s="92">
        <v>0</v>
      </c>
      <c r="F99" s="92">
        <v>1</v>
      </c>
    </row>
    <row r="101" spans="1:7">
      <c r="A101" s="9">
        <f>A94+1</f>
        <v>14</v>
      </c>
      <c r="B101" t="s">
        <v>2</v>
      </c>
      <c r="C101" t="s">
        <v>1</v>
      </c>
      <c r="D101" t="s">
        <v>0</v>
      </c>
      <c r="E101" t="s">
        <v>42</v>
      </c>
      <c r="F101" t="s">
        <v>32</v>
      </c>
      <c r="G101" s="1">
        <f>F102</f>
        <v>3.77491528128958E-2</v>
      </c>
    </row>
    <row r="102" spans="1:7">
      <c r="A102" t="s">
        <v>2</v>
      </c>
      <c r="B102" s="92" cm="1">
        <f t="array" ref="B102:F106">MMULT($B$11:$F$15,B95:F99)</f>
        <v>0.91818791884055695</v>
      </c>
      <c r="C102" s="92">
        <v>1.7594460349289489E-2</v>
      </c>
      <c r="D102" s="92">
        <v>1.641378035611692E-2</v>
      </c>
      <c r="E102" s="92">
        <v>1.0054687641139903E-2</v>
      </c>
      <c r="F102" s="92">
        <v>3.77491528128958E-2</v>
      </c>
    </row>
    <row r="103" spans="1:7">
      <c r="A103" t="s">
        <v>1</v>
      </c>
      <c r="B103" s="92">
        <v>0.41304338917426836</v>
      </c>
      <c r="C103" s="92">
        <v>9.7769380625892903E-3</v>
      </c>
      <c r="D103" s="92">
        <v>1.5326022008899638E-2</v>
      </c>
      <c r="E103" s="92">
        <v>1.5638352938218244E-2</v>
      </c>
      <c r="F103" s="92">
        <v>0.54621529781602429</v>
      </c>
    </row>
    <row r="104" spans="1:7">
      <c r="A104" t="s">
        <v>0</v>
      </c>
      <c r="B104" s="92">
        <v>7.696469059812544E-2</v>
      </c>
      <c r="C104" s="92">
        <v>3.0612065255180257E-3</v>
      </c>
      <c r="D104" s="92">
        <v>8.1494778258625437E-3</v>
      </c>
      <c r="E104" s="92">
        <v>1.0405300993860467E-2</v>
      </c>
      <c r="F104" s="92">
        <v>0.90141932405663328</v>
      </c>
    </row>
    <row r="105" spans="1:7">
      <c r="A105" t="s">
        <v>42</v>
      </c>
      <c r="B105" s="92">
        <v>1.8200339636598685E-3</v>
      </c>
      <c r="C105" s="92">
        <v>1.2058191999023729E-4</v>
      </c>
      <c r="D105" s="92">
        <v>4.0168225489568263E-4</v>
      </c>
      <c r="E105" s="92">
        <v>5.8118676810648231E-4</v>
      </c>
      <c r="F105" s="92">
        <v>0.99707651509334772</v>
      </c>
    </row>
    <row r="106" spans="1:7">
      <c r="A106" t="s">
        <v>32</v>
      </c>
      <c r="B106" s="92">
        <v>0</v>
      </c>
      <c r="C106" s="92">
        <v>0</v>
      </c>
      <c r="D106" s="92">
        <v>0</v>
      </c>
      <c r="E106" s="92">
        <v>0</v>
      </c>
      <c r="F106" s="92">
        <v>1</v>
      </c>
    </row>
    <row r="108" spans="1:7">
      <c r="A108" s="9">
        <f>A101+1</f>
        <v>15</v>
      </c>
      <c r="B108" t="s">
        <v>2</v>
      </c>
      <c r="C108" t="s">
        <v>1</v>
      </c>
      <c r="D108" t="s">
        <v>0</v>
      </c>
      <c r="E108" t="s">
        <v>42</v>
      </c>
      <c r="F108" t="s">
        <v>32</v>
      </c>
      <c r="G108" s="1">
        <f>F109</f>
        <v>4.2715690375401939E-2</v>
      </c>
    </row>
    <row r="109" spans="1:7">
      <c r="A109" t="s">
        <v>2</v>
      </c>
      <c r="B109" s="92" cm="1">
        <f t="array" ref="B109:F113">MMULT($B$11:$F$15,B102:F106)</f>
        <v>0.91325382577312819</v>
      </c>
      <c r="C109" s="92">
        <v>1.7518101247579014E-2</v>
      </c>
      <c r="D109" s="92">
        <v>1.6403155474316086E-2</v>
      </c>
      <c r="E109" s="92">
        <v>1.0109227129573751E-2</v>
      </c>
      <c r="F109" s="92">
        <v>4.2715690375401939E-2</v>
      </c>
    </row>
    <row r="110" spans="1:7">
      <c r="A110" t="s">
        <v>1</v>
      </c>
      <c r="B110" s="92">
        <v>0.41125080096532846</v>
      </c>
      <c r="C110" s="92">
        <v>9.2190872673567487E-3</v>
      </c>
      <c r="D110" s="92">
        <v>1.3063730390121509E-2</v>
      </c>
      <c r="E110" s="92">
        <v>1.2526480862861185E-2</v>
      </c>
      <c r="F110" s="92">
        <v>0.55393990051433184</v>
      </c>
    </row>
    <row r="111" spans="1:7">
      <c r="A111" t="s">
        <v>0</v>
      </c>
      <c r="B111" s="92">
        <v>7.6914870220205128E-2</v>
      </c>
      <c r="C111" s="92">
        <v>2.6093383328450095E-3</v>
      </c>
      <c r="D111" s="92">
        <v>6.2236630068583038E-3</v>
      </c>
      <c r="E111" s="92">
        <v>7.6930804974824395E-3</v>
      </c>
      <c r="F111" s="92">
        <v>0.90655904794260889</v>
      </c>
    </row>
    <row r="112" spans="1:7">
      <c r="A112" t="s">
        <v>42</v>
      </c>
      <c r="B112" s="92">
        <v>1.8299063460603011E-3</v>
      </c>
      <c r="C112" s="92">
        <v>9.6587352845411691E-5</v>
      </c>
      <c r="D112" s="92">
        <v>2.9698073348825458E-4</v>
      </c>
      <c r="E112" s="92">
        <v>4.1293184808378111E-4</v>
      </c>
      <c r="F112" s="92">
        <v>0.99736359371952221</v>
      </c>
    </row>
    <row r="113" spans="1:7">
      <c r="A113" t="s">
        <v>32</v>
      </c>
      <c r="B113" s="92">
        <v>0</v>
      </c>
      <c r="C113" s="92">
        <v>0</v>
      </c>
      <c r="D113" s="92">
        <v>0</v>
      </c>
      <c r="E113" s="92">
        <v>0</v>
      </c>
      <c r="F113" s="92">
        <v>1</v>
      </c>
    </row>
    <row r="115" spans="1:7">
      <c r="A115" s="9">
        <f>A108+1</f>
        <v>16</v>
      </c>
      <c r="B115" t="s">
        <v>2</v>
      </c>
      <c r="C115" t="s">
        <v>1</v>
      </c>
      <c r="D115" t="s">
        <v>0</v>
      </c>
      <c r="E115" t="s">
        <v>42</v>
      </c>
      <c r="F115" t="s">
        <v>32</v>
      </c>
      <c r="G115" s="1">
        <f>F116</f>
        <v>4.7709167851669128E-2</v>
      </c>
    </row>
    <row r="116" spans="1:7">
      <c r="A116" t="s">
        <v>2</v>
      </c>
      <c r="B116" s="92" cm="1">
        <f t="array" ref="B116:F120">MMULT($B$11:$F$15,B109:F113)</f>
        <v>0.9083504179382087</v>
      </c>
      <c r="C116" s="92">
        <v>1.7437039086273694E-2</v>
      </c>
      <c r="D116" s="92">
        <v>1.6370537019221643E-2</v>
      </c>
      <c r="E116" s="92">
        <v>1.0132838104625799E-2</v>
      </c>
      <c r="F116" s="92">
        <v>4.7709167851669128E-2</v>
      </c>
    </row>
    <row r="117" spans="1:7">
      <c r="A117" t="s">
        <v>1</v>
      </c>
      <c r="B117" s="92">
        <v>0.40934780484185296</v>
      </c>
      <c r="C117" s="92">
        <v>8.8087372396787999E-3</v>
      </c>
      <c r="D117" s="92">
        <v>1.143551821672543E-2</v>
      </c>
      <c r="E117" s="92">
        <v>1.0280553314964278E-2</v>
      </c>
      <c r="F117" s="92">
        <v>0.56012738638677817</v>
      </c>
    </row>
    <row r="118" spans="1:7">
      <c r="A118" t="s">
        <v>0</v>
      </c>
      <c r="B118" s="92">
        <v>7.6761921341295752E-2</v>
      </c>
      <c r="C118" s="92">
        <v>2.284120626173725E-3</v>
      </c>
      <c r="D118" s="92">
        <v>4.8449089785825425E-3</v>
      </c>
      <c r="E118" s="92">
        <v>5.7499851759061291E-3</v>
      </c>
      <c r="F118" s="92">
        <v>0.91035906387804144</v>
      </c>
    </row>
    <row r="119" spans="1:7">
      <c r="A119" t="s">
        <v>42</v>
      </c>
      <c r="B119" s="92">
        <v>1.8341802507347762E-3</v>
      </c>
      <c r="C119" s="92">
        <v>7.9269783856255081E-5</v>
      </c>
      <c r="D119" s="92">
        <v>2.2197022579524756E-4</v>
      </c>
      <c r="E119" s="92">
        <v>2.9701732335424584E-4</v>
      </c>
      <c r="F119" s="92">
        <v>0.99756756241625943</v>
      </c>
    </row>
    <row r="120" spans="1:7">
      <c r="A120" t="s">
        <v>32</v>
      </c>
      <c r="B120" s="92">
        <v>0</v>
      </c>
      <c r="C120" s="92">
        <v>0</v>
      </c>
      <c r="D120" s="92">
        <v>0</v>
      </c>
      <c r="E120" s="92">
        <v>0</v>
      </c>
      <c r="F120" s="92">
        <v>1</v>
      </c>
    </row>
    <row r="122" spans="1:7">
      <c r="A122" s="9">
        <f>A115+1</f>
        <v>17</v>
      </c>
      <c r="B122" t="s">
        <v>2</v>
      </c>
      <c r="C122" t="s">
        <v>1</v>
      </c>
      <c r="D122" t="s">
        <v>0</v>
      </c>
      <c r="E122" t="s">
        <v>42</v>
      </c>
      <c r="F122" t="s">
        <v>32</v>
      </c>
      <c r="G122" s="1">
        <f>F123</f>
        <v>5.2714308026835438E-2</v>
      </c>
    </row>
    <row r="123" spans="1:7">
      <c r="A123" t="s">
        <v>2</v>
      </c>
      <c r="B123" s="92" cm="1">
        <f t="array" ref="B123:F127">MMULT($B$11:$F$15,B116:F120)</f>
        <v>0.90347631718226451</v>
      </c>
      <c r="C123" s="92">
        <v>1.7352760544540123E-2</v>
      </c>
      <c r="D123" s="92">
        <v>1.6322333305965334E-2</v>
      </c>
      <c r="E123" s="92">
        <v>1.0134280940393547E-2</v>
      </c>
      <c r="F123" s="92">
        <v>5.2714308026835438E-2</v>
      </c>
    </row>
    <row r="124" spans="1:7">
      <c r="A124" t="s">
        <v>1</v>
      </c>
      <c r="B124" s="92">
        <v>0.40736930173228159</v>
      </c>
      <c r="C124" s="92">
        <v>8.5036896606916247E-3</v>
      </c>
      <c r="D124" s="92">
        <v>1.0260489738028924E-2</v>
      </c>
      <c r="E124" s="92">
        <v>8.6610280174715375E-3</v>
      </c>
      <c r="F124" s="92">
        <v>0.56520549085152594</v>
      </c>
    </row>
    <row r="125" spans="1:7">
      <c r="A125" t="s">
        <v>0</v>
      </c>
      <c r="B125" s="92">
        <v>7.6535892736308966E-2</v>
      </c>
      <c r="C125" s="92">
        <v>2.0494214430088753E-3</v>
      </c>
      <c r="D125" s="92">
        <v>3.8571990286056877E-3</v>
      </c>
      <c r="E125" s="92">
        <v>4.3582036671288328E-3</v>
      </c>
      <c r="F125" s="92">
        <v>0.91319928312494736</v>
      </c>
    </row>
    <row r="126" spans="1:7">
      <c r="A126" t="s">
        <v>42</v>
      </c>
      <c r="B126" s="92">
        <v>1.834441423452916E-3</v>
      </c>
      <c r="C126" s="92">
        <v>6.6782185538456464E-5</v>
      </c>
      <c r="D126" s="92">
        <v>1.6824242540796009E-4</v>
      </c>
      <c r="E126" s="92">
        <v>2.1625911571787794E-4</v>
      </c>
      <c r="F126" s="92">
        <v>0.99771427484988284</v>
      </c>
    </row>
    <row r="127" spans="1:7">
      <c r="A127" t="s">
        <v>32</v>
      </c>
      <c r="B127" s="92">
        <v>0</v>
      </c>
      <c r="C127" s="92">
        <v>0</v>
      </c>
      <c r="D127" s="92">
        <v>0</v>
      </c>
      <c r="E127" s="92">
        <v>0</v>
      </c>
      <c r="F127" s="92">
        <v>1</v>
      </c>
    </row>
    <row r="129" spans="1:7">
      <c r="A129" s="9">
        <f>A122+1</f>
        <v>18</v>
      </c>
      <c r="B129" t="s">
        <v>2</v>
      </c>
      <c r="C129" t="s">
        <v>1</v>
      </c>
      <c r="D129" t="s">
        <v>0</v>
      </c>
      <c r="E129" t="s">
        <v>42</v>
      </c>
      <c r="F129" t="s">
        <v>32</v>
      </c>
      <c r="G129" s="1">
        <f>F130</f>
        <v>5.772016089425961E-2</v>
      </c>
    </row>
    <row r="130" spans="1:7">
      <c r="A130" t="s">
        <v>2</v>
      </c>
      <c r="B130" s="92" cm="1">
        <f t="array" ref="B130:F134">MMULT($B$11:$F$15,B123:F127)</f>
        <v>0.89863049971443687</v>
      </c>
      <c r="C130" s="92">
        <v>1.7266325600208396E-2</v>
      </c>
      <c r="D130" s="92">
        <v>1.6263123122408261E-2</v>
      </c>
      <c r="E130" s="92">
        <v>1.0119890668685842E-2</v>
      </c>
      <c r="F130" s="92">
        <v>5.772016089425961E-2</v>
      </c>
    </row>
    <row r="131" spans="1:7">
      <c r="A131" t="s">
        <v>1</v>
      </c>
      <c r="B131" s="92">
        <v>0.40534017542541489</v>
      </c>
      <c r="C131" s="92">
        <v>8.2738865153473944E-3</v>
      </c>
      <c r="D131" s="92">
        <v>9.409406167834233E-3</v>
      </c>
      <c r="E131" s="92">
        <v>7.4929050585375865E-3</v>
      </c>
      <c r="F131" s="92">
        <v>0.56948362683286546</v>
      </c>
    </row>
    <row r="132" spans="1:7">
      <c r="A132" t="s">
        <v>0</v>
      </c>
      <c r="B132" s="92">
        <v>7.6258254473894296E-2</v>
      </c>
      <c r="C132" s="92">
        <v>1.8794267387517445E-3</v>
      </c>
      <c r="D132" s="92">
        <v>3.1490252143271035E-3</v>
      </c>
      <c r="E132" s="92">
        <v>3.3612650828941646E-3</v>
      </c>
      <c r="F132" s="92">
        <v>0.91535202849013242</v>
      </c>
    </row>
    <row r="133" spans="1:7">
      <c r="A133" t="s">
        <v>42</v>
      </c>
      <c r="B133" s="92">
        <v>1.8318365903453059E-3</v>
      </c>
      <c r="C133" s="92">
        <v>5.7775194218500923E-5</v>
      </c>
      <c r="D133" s="92">
        <v>1.2975699007608706E-4</v>
      </c>
      <c r="E133" s="92">
        <v>1.5953465611802286E-4</v>
      </c>
      <c r="F133" s="92">
        <v>0.99782109656924212</v>
      </c>
    </row>
    <row r="134" spans="1:7">
      <c r="A134" t="s">
        <v>32</v>
      </c>
      <c r="B134" s="92">
        <v>0</v>
      </c>
      <c r="C134" s="92">
        <v>0</v>
      </c>
      <c r="D134" s="92">
        <v>0</v>
      </c>
      <c r="E134" s="92">
        <v>0</v>
      </c>
      <c r="F134" s="92">
        <v>1</v>
      </c>
    </row>
    <row r="136" spans="1:7">
      <c r="A136" s="9">
        <f>A129+1</f>
        <v>19</v>
      </c>
      <c r="B136" t="s">
        <v>2</v>
      </c>
      <c r="C136" t="s">
        <v>1</v>
      </c>
      <c r="D136" t="s">
        <v>0</v>
      </c>
      <c r="E136" t="s">
        <v>42</v>
      </c>
      <c r="F136" t="s">
        <v>32</v>
      </c>
      <c r="G136" s="1">
        <f>F137</f>
        <v>6.2718905651763135E-2</v>
      </c>
    </row>
    <row r="137" spans="1:7">
      <c r="A137" t="s">
        <v>2</v>
      </c>
      <c r="B137" s="92" cm="1">
        <f t="array" ref="B137:F141">MMULT($B$11:$F$15,B130:F134)</f>
        <v>0.89381219480096574</v>
      </c>
      <c r="C137" s="92">
        <v>1.717849028033034E-2</v>
      </c>
      <c r="D137" s="92">
        <v>1.6196178168388819E-2</v>
      </c>
      <c r="E137" s="92">
        <v>1.0094231098550873E-2</v>
      </c>
      <c r="F137" s="92">
        <v>6.2718905651763135E-2</v>
      </c>
    </row>
    <row r="138" spans="1:7">
      <c r="A138" t="s">
        <v>1</v>
      </c>
      <c r="B138" s="92">
        <v>0.40327817423348283</v>
      </c>
      <c r="C138" s="92">
        <v>8.0978906124646675E-3</v>
      </c>
      <c r="D138" s="92">
        <v>8.7899192274485099E-3</v>
      </c>
      <c r="E138" s="92">
        <v>6.6492503061685885E-3</v>
      </c>
      <c r="F138" s="92">
        <v>0.57318476562043497</v>
      </c>
    </row>
    <row r="139" spans="1:7">
      <c r="A139" t="s">
        <v>0</v>
      </c>
      <c r="B139" s="92">
        <v>7.5944347649176E-2</v>
      </c>
      <c r="C139" s="92">
        <v>1.7556909472149212E-3</v>
      </c>
      <c r="D139" s="92">
        <v>2.6406847078552205E-3</v>
      </c>
      <c r="E139" s="92">
        <v>2.646943093463383E-3</v>
      </c>
      <c r="F139" s="92">
        <v>0.91701233360229017</v>
      </c>
    </row>
    <row r="140" spans="1:7">
      <c r="A140" t="s">
        <v>42</v>
      </c>
      <c r="B140" s="92">
        <v>1.8271918623532129E-3</v>
      </c>
      <c r="C140" s="92">
        <v>5.1270064793973899E-5</v>
      </c>
      <c r="D140" s="92">
        <v>1.0218157754304967E-4</v>
      </c>
      <c r="E140" s="92">
        <v>1.194573923231478E-4</v>
      </c>
      <c r="F140" s="92">
        <v>0.99789989910298671</v>
      </c>
    </row>
    <row r="141" spans="1:7">
      <c r="A141" t="s">
        <v>32</v>
      </c>
      <c r="B141" s="92">
        <v>0</v>
      </c>
      <c r="C141" s="92">
        <v>0</v>
      </c>
      <c r="D141" s="92">
        <v>0</v>
      </c>
      <c r="E141" s="92">
        <v>0</v>
      </c>
      <c r="F141" s="92">
        <v>1</v>
      </c>
    </row>
    <row r="143" spans="1:7">
      <c r="A143" s="9">
        <f>A136+1</f>
        <v>20</v>
      </c>
      <c r="B143" t="s">
        <v>2</v>
      </c>
      <c r="C143" t="s">
        <v>1</v>
      </c>
      <c r="D143" t="s">
        <v>0</v>
      </c>
      <c r="E143" t="s">
        <v>42</v>
      </c>
      <c r="F143" t="s">
        <v>32</v>
      </c>
      <c r="G143" s="1">
        <f>F144</f>
        <v>6.7704975801813755E-2</v>
      </c>
    </row>
    <row r="144" spans="1:7">
      <c r="A144" t="s">
        <v>2</v>
      </c>
      <c r="B144" s="92" cm="1">
        <f t="array" ref="B144:F148">MMULT($B$11:$F$15,B137:F141)</f>
        <v>0.88902081259631449</v>
      </c>
      <c r="C144" s="92">
        <v>1.7089793835574397E-2</v>
      </c>
      <c r="D144" s="92">
        <v>1.6123836157835487E-2</v>
      </c>
      <c r="E144" s="92">
        <v>1.0060581608460684E-2</v>
      </c>
      <c r="F144" s="92">
        <v>6.7704975801813755E-2</v>
      </c>
    </row>
    <row r="145" spans="1:7">
      <c r="A145" t="s">
        <v>1</v>
      </c>
      <c r="B145" s="92">
        <v>0.40119595747761727</v>
      </c>
      <c r="C145" s="92">
        <v>7.9604007908464208E-3</v>
      </c>
      <c r="D145" s="92">
        <v>8.3360324520233512E-3</v>
      </c>
      <c r="E145" s="92">
        <v>6.0384302007248595E-3</v>
      </c>
      <c r="F145" s="92">
        <v>0.57646917907878759</v>
      </c>
    </row>
    <row r="146" spans="1:7">
      <c r="A146" t="s">
        <v>0</v>
      </c>
      <c r="B146" s="92">
        <v>7.560513387034605E-2</v>
      </c>
      <c r="C146" s="92">
        <v>1.6650319909658044E-3</v>
      </c>
      <c r="D146" s="92">
        <v>2.2752054106183633E-3</v>
      </c>
      <c r="E146" s="92">
        <v>2.134831108129163E-3</v>
      </c>
      <c r="F146" s="92">
        <v>0.9183197976199402</v>
      </c>
    </row>
    <row r="147" spans="1:7">
      <c r="A147" t="s">
        <v>42</v>
      </c>
      <c r="B147" s="92">
        <v>1.8211008511741689E-3</v>
      </c>
      <c r="C147" s="92">
        <v>4.6560242642368479E-5</v>
      </c>
      <c r="D147" s="92">
        <v>8.2412202572587119E-5</v>
      </c>
      <c r="E147" s="92">
        <v>9.1021329393671337E-5</v>
      </c>
      <c r="F147" s="92">
        <v>0.99795890537421728</v>
      </c>
    </row>
    <row r="148" spans="1:7">
      <c r="A148" t="s">
        <v>32</v>
      </c>
      <c r="B148" s="92">
        <v>0</v>
      </c>
      <c r="C148" s="92">
        <v>0</v>
      </c>
      <c r="D148" s="92">
        <v>0</v>
      </c>
      <c r="E148" s="92">
        <v>0</v>
      </c>
      <c r="F148" s="92">
        <v>1</v>
      </c>
    </row>
    <row r="150" spans="1:7">
      <c r="A150" s="9">
        <f>A143+1</f>
        <v>21</v>
      </c>
      <c r="B150" t="s">
        <v>2</v>
      </c>
      <c r="C150" t="s">
        <v>1</v>
      </c>
      <c r="D150" t="s">
        <v>0</v>
      </c>
      <c r="E150" t="s">
        <v>42</v>
      </c>
      <c r="F150" t="s">
        <v>32</v>
      </c>
      <c r="G150" s="1">
        <f>F151</f>
        <v>7.2674424703899551E-2</v>
      </c>
    </row>
    <row r="151" spans="1:7">
      <c r="A151" t="s">
        <v>2</v>
      </c>
      <c r="B151" s="92" cm="1">
        <f t="array" ref="B151:F155">MMULT($B$11:$F$15,B144:F148)</f>
        <v>0.88425589266864413</v>
      </c>
      <c r="C151" s="92">
        <v>1.7000620792442401E-2</v>
      </c>
      <c r="D151" s="92">
        <v>1.6047767337886612E-2</v>
      </c>
      <c r="E151" s="92">
        <v>1.0021294497126094E-2</v>
      </c>
      <c r="F151" s="92">
        <v>7.2674424703899551E-2</v>
      </c>
    </row>
    <row r="152" spans="1:7">
      <c r="A152" t="s">
        <v>1</v>
      </c>
      <c r="B152" s="92">
        <v>0.39910255221101526</v>
      </c>
      <c r="C152" s="92">
        <v>7.8504898153965285E-3</v>
      </c>
      <c r="D152" s="92">
        <v>8.0005771073048872E-3</v>
      </c>
      <c r="E152" s="92">
        <v>5.5945044148027539E-3</v>
      </c>
      <c r="F152" s="92">
        <v>0.57945187645148</v>
      </c>
    </row>
    <row r="153" spans="1:7">
      <c r="A153" t="s">
        <v>0</v>
      </c>
      <c r="B153" s="92">
        <v>7.5248444974521517E-2</v>
      </c>
      <c r="C153" s="92">
        <v>1.5980284273746943E-3</v>
      </c>
      <c r="D153" s="92">
        <v>2.0118620678550511E-3</v>
      </c>
      <c r="E153" s="92">
        <v>1.7673618608674971E-3</v>
      </c>
      <c r="F153" s="92">
        <v>0.91937430266938092</v>
      </c>
    </row>
    <row r="154" spans="1:7">
      <c r="A154" t="s">
        <v>42</v>
      </c>
      <c r="B154" s="92">
        <v>1.8139893545752617E-3</v>
      </c>
      <c r="C154" s="92">
        <v>4.3137284750885987E-5</v>
      </c>
      <c r="D154" s="92">
        <v>6.8226560472279001E-5</v>
      </c>
      <c r="E154" s="92">
        <v>7.0781217616159155E-5</v>
      </c>
      <c r="F154" s="92">
        <v>0.99800386558258547</v>
      </c>
    </row>
    <row r="155" spans="1:7">
      <c r="A155" t="s">
        <v>32</v>
      </c>
      <c r="B155" s="92">
        <v>0</v>
      </c>
      <c r="C155" s="92">
        <v>0</v>
      </c>
      <c r="D155" s="92">
        <v>0</v>
      </c>
      <c r="E155" s="92">
        <v>0</v>
      </c>
      <c r="F155" s="92">
        <v>1</v>
      </c>
    </row>
    <row r="157" spans="1:7">
      <c r="A157" s="9">
        <f>A150+1</f>
        <v>22</v>
      </c>
      <c r="B157" t="s">
        <v>2</v>
      </c>
      <c r="C157" t="s">
        <v>1</v>
      </c>
      <c r="D157" t="s">
        <v>0</v>
      </c>
      <c r="E157" t="s">
        <v>42</v>
      </c>
      <c r="F157" t="s">
        <v>32</v>
      </c>
      <c r="G157" s="1">
        <f>F158</f>
        <v>7.7624467641212544E-2</v>
      </c>
    </row>
    <row r="158" spans="1:7">
      <c r="A158" t="s">
        <v>2</v>
      </c>
      <c r="B158" s="92" cm="1">
        <f t="array" ref="B158:F162">MMULT($B$11:$F$15,B151:F155)</f>
        <v>0.87951706725688861</v>
      </c>
      <c r="C158" s="92">
        <v>1.691124518770264E-2</v>
      </c>
      <c r="D158" s="92">
        <v>1.596916491185376E-2</v>
      </c>
      <c r="E158" s="92">
        <v>9.978055002341139E-3</v>
      </c>
      <c r="F158" s="92">
        <v>7.7624467641212544E-2</v>
      </c>
    </row>
    <row r="159" spans="1:7">
      <c r="A159" t="s">
        <v>1</v>
      </c>
      <c r="B159" s="92">
        <v>0.39700439165602552</v>
      </c>
      <c r="C159" s="92">
        <v>7.7603512941999669E-3</v>
      </c>
      <c r="D159" s="92">
        <v>7.7498385805775637E-3</v>
      </c>
      <c r="E159" s="92">
        <v>5.2701228731934432E-3</v>
      </c>
      <c r="F159" s="92">
        <v>0.58221529559600305</v>
      </c>
    </row>
    <row r="160" spans="1:7">
      <c r="A160" t="s">
        <v>0</v>
      </c>
      <c r="B160" s="92">
        <v>7.4879875926524855E-2</v>
      </c>
      <c r="C160" s="92">
        <v>1.5479461285387182E-3</v>
      </c>
      <c r="D160" s="92">
        <v>1.8215425481880327E-3</v>
      </c>
      <c r="E160" s="92">
        <v>1.5033400117481874E-3</v>
      </c>
      <c r="F160" s="92">
        <v>0.92024729538499983</v>
      </c>
    </row>
    <row r="161" spans="1:7">
      <c r="A161" t="s">
        <v>42</v>
      </c>
      <c r="B161" s="92">
        <v>1.8061624233080872E-3</v>
      </c>
      <c r="C161" s="92">
        <v>4.0636091098896434E-5</v>
      </c>
      <c r="D161" s="92">
        <v>5.8034362115062105E-5</v>
      </c>
      <c r="E161" s="92">
        <v>5.6338985261053341E-5</v>
      </c>
      <c r="F161" s="92">
        <v>0.99803882813821698</v>
      </c>
    </row>
    <row r="162" spans="1:7">
      <c r="A162" t="s">
        <v>32</v>
      </c>
      <c r="B162" s="92">
        <v>0</v>
      </c>
      <c r="C162" s="92">
        <v>0</v>
      </c>
      <c r="D162" s="92">
        <v>0</v>
      </c>
      <c r="E162" s="92">
        <v>0</v>
      </c>
      <c r="F162" s="92">
        <v>1</v>
      </c>
    </row>
    <row r="164" spans="1:7">
      <c r="A164" s="9">
        <f>A157+1</f>
        <v>23</v>
      </c>
      <c r="B164" t="s">
        <v>2</v>
      </c>
      <c r="C164" t="s">
        <v>1</v>
      </c>
      <c r="D164" t="s">
        <v>0</v>
      </c>
      <c r="E164" t="s">
        <v>42</v>
      </c>
      <c r="F164" t="s">
        <v>32</v>
      </c>
      <c r="G164" s="1">
        <f>F165</f>
        <v>8.2553152324276582E-2</v>
      </c>
    </row>
    <row r="165" spans="1:7">
      <c r="A165" t="s">
        <v>2</v>
      </c>
      <c r="B165" s="92" cm="1">
        <f t="array" ref="B165:F169">MMULT($B$11:$F$15,B158:F162)</f>
        <v>0.87480403502985149</v>
      </c>
      <c r="C165" s="92">
        <v>1.682186213103461E-2</v>
      </c>
      <c r="D165" s="92">
        <v>1.5888881114468335E-2</v>
      </c>
      <c r="E165" s="92">
        <v>9.9320694003675845E-3</v>
      </c>
      <c r="F165" s="92">
        <v>8.2553152324276582E-2</v>
      </c>
    </row>
    <row r="166" spans="1:7">
      <c r="A166" t="s">
        <v>1</v>
      </c>
      <c r="B166" s="92">
        <v>0.39490605616133045</v>
      </c>
      <c r="C166" s="92">
        <v>7.6844069907093656E-3</v>
      </c>
      <c r="D166" s="92">
        <v>7.5597175793855956E-3</v>
      </c>
      <c r="E166" s="92">
        <v>5.0313335842342398E-3</v>
      </c>
      <c r="F166" s="92">
        <v>0.58481848568433992</v>
      </c>
    </row>
    <row r="167" spans="1:7">
      <c r="A167" t="s">
        <v>0</v>
      </c>
      <c r="B167" s="92">
        <v>7.4503422879648964E-2</v>
      </c>
      <c r="C167" s="92">
        <v>1.5099715223983309E-3</v>
      </c>
      <c r="D167" s="92">
        <v>1.6834359919490945E-3</v>
      </c>
      <c r="E167" s="92">
        <v>1.3132957437749088E-3</v>
      </c>
      <c r="F167" s="92">
        <v>0.9209898738622283</v>
      </c>
    </row>
    <row r="168" spans="1:7">
      <c r="A168" t="s">
        <v>42</v>
      </c>
      <c r="B168" s="92">
        <v>1.7978384096322406E-3</v>
      </c>
      <c r="C168" s="92">
        <v>3.8794869644849563E-5</v>
      </c>
      <c r="D168" s="92">
        <v>5.0697965970967101E-5</v>
      </c>
      <c r="E168" s="92">
        <v>4.601183691312412E-5</v>
      </c>
      <c r="F168" s="92">
        <v>0.99806665691783891</v>
      </c>
    </row>
    <row r="169" spans="1:7">
      <c r="A169" t="s">
        <v>32</v>
      </c>
      <c r="B169" s="92">
        <v>0</v>
      </c>
      <c r="C169" s="92">
        <v>0</v>
      </c>
      <c r="D169" s="92">
        <v>0</v>
      </c>
      <c r="E169" s="92">
        <v>0</v>
      </c>
      <c r="F169" s="92">
        <v>1</v>
      </c>
    </row>
    <row r="171" spans="1:7">
      <c r="A171" s="9">
        <f>A164+1</f>
        <v>24</v>
      </c>
      <c r="B171" t="s">
        <v>2</v>
      </c>
      <c r="C171" t="s">
        <v>1</v>
      </c>
      <c r="D171" t="s">
        <v>0</v>
      </c>
      <c r="E171" t="s">
        <v>42</v>
      </c>
      <c r="F171" t="s">
        <v>32</v>
      </c>
      <c r="G171" s="1">
        <f>F172</f>
        <v>8.7459122306726589E-2</v>
      </c>
    </row>
    <row r="172" spans="1:7">
      <c r="A172" t="s">
        <v>2</v>
      </c>
      <c r="B172" s="92" cm="1">
        <f t="array" ref="B172:F176">MMULT($B$11:$F$15,B165:F169)</f>
        <v>0.87011654233905178</v>
      </c>
      <c r="C172" s="92">
        <v>1.6732610339885642E-2</v>
      </c>
      <c r="D172" s="92">
        <v>1.5807524461783049E-2</v>
      </c>
      <c r="E172" s="92">
        <v>9.8842005525515784E-3</v>
      </c>
      <c r="F172" s="92">
        <v>8.7459122306726589E-2</v>
      </c>
    </row>
    <row r="173" spans="1:7">
      <c r="A173" t="s">
        <v>1</v>
      </c>
      <c r="B173" s="92">
        <v>0.39281080222490983</v>
      </c>
      <c r="C173" s="92">
        <v>7.6186701440181821E-3</v>
      </c>
      <c r="D173" s="92">
        <v>7.4129872119739716E-3</v>
      </c>
      <c r="E173" s="92">
        <v>4.853815199980239E-3</v>
      </c>
      <c r="F173" s="92">
        <v>0.58730372521911722</v>
      </c>
    </row>
    <row r="174" spans="1:7">
      <c r="A174" t="s">
        <v>0</v>
      </c>
      <c r="B174" s="92">
        <v>7.4121939183256699E-2</v>
      </c>
      <c r="C174" s="92">
        <v>1.4806637243310115E-3</v>
      </c>
      <c r="D174" s="92">
        <v>1.5826655774653022E-3</v>
      </c>
      <c r="E174" s="92">
        <v>1.1761520066622161E-3</v>
      </c>
      <c r="F174" s="92">
        <v>0.92163857950828432</v>
      </c>
    </row>
    <row r="175" spans="1:7">
      <c r="A175" t="s">
        <v>42</v>
      </c>
      <c r="B175" s="92">
        <v>1.7891735030796073E-3</v>
      </c>
      <c r="C175" s="92">
        <v>3.7426086903375572E-5</v>
      </c>
      <c r="D175" s="92">
        <v>4.5403721662152656E-5</v>
      </c>
      <c r="E175" s="92">
        <v>3.8612111089419458E-5</v>
      </c>
      <c r="F175" s="92">
        <v>0.99808938457726548</v>
      </c>
    </row>
    <row r="176" spans="1:7">
      <c r="A176" t="s">
        <v>32</v>
      </c>
      <c r="B176" s="92">
        <v>0</v>
      </c>
      <c r="C176" s="92">
        <v>0</v>
      </c>
      <c r="D176" s="92">
        <v>0</v>
      </c>
      <c r="E176" s="92">
        <v>0</v>
      </c>
      <c r="F176" s="92">
        <v>1</v>
      </c>
    </row>
    <row r="178" spans="1:7">
      <c r="A178" s="9">
        <f>A171+1</f>
        <v>25</v>
      </c>
      <c r="B178" t="s">
        <v>2</v>
      </c>
      <c r="C178" t="s">
        <v>1</v>
      </c>
      <c r="D178" t="s">
        <v>0</v>
      </c>
      <c r="E178" t="s">
        <v>42</v>
      </c>
      <c r="F178" t="s">
        <v>32</v>
      </c>
      <c r="G178" s="1">
        <f>F179</f>
        <v>9.2341447354670703E-2</v>
      </c>
    </row>
    <row r="179" spans="1:7">
      <c r="A179" t="s">
        <v>2</v>
      </c>
      <c r="B179" s="92" cm="1">
        <f t="array" ref="B179:F183">MMULT($B$11:$F$15,B172:F176)</f>
        <v>0.86545436982201596</v>
      </c>
      <c r="C179" s="92">
        <v>1.6643588235326585E-2</v>
      </c>
      <c r="D179" s="92">
        <v>1.5725529259190404E-2</v>
      </c>
      <c r="E179" s="92">
        <v>9.8350653287948963E-3</v>
      </c>
      <c r="F179" s="92">
        <v>9.2341447354670703E-2</v>
      </c>
    </row>
    <row r="180" spans="1:7">
      <c r="A180" t="s">
        <v>1</v>
      </c>
      <c r="B180" s="92">
        <v>0.39072094035654142</v>
      </c>
      <c r="C180" s="92">
        <v>7.5602910326727259E-3</v>
      </c>
      <c r="D180" s="92">
        <v>7.2973328159085232E-3</v>
      </c>
      <c r="E180" s="92">
        <v>4.7201566812427294E-3</v>
      </c>
      <c r="F180" s="92">
        <v>0.58970127911363401</v>
      </c>
    </row>
    <row r="181" spans="1:7">
      <c r="A181" t="s">
        <v>0</v>
      </c>
      <c r="B181" s="92">
        <v>7.3737461307888885E-2</v>
      </c>
      <c r="C181" s="92">
        <v>1.4575630141966526E-3</v>
      </c>
      <c r="D181" s="92">
        <v>1.5085964050368197E-3</v>
      </c>
      <c r="E181" s="92">
        <v>1.0768366030517653E-3</v>
      </c>
      <c r="F181" s="92">
        <v>0.92221954266982542</v>
      </c>
    </row>
    <row r="182" spans="1:7">
      <c r="A182" t="s">
        <v>42</v>
      </c>
      <c r="B182" s="92">
        <v>1.7802793654155703E-3</v>
      </c>
      <c r="C182" s="92">
        <v>3.6395492385136224E-5</v>
      </c>
      <c r="D182" s="92">
        <v>4.1569787853639155E-5</v>
      </c>
      <c r="E182" s="92">
        <v>3.3298230330112363E-5</v>
      </c>
      <c r="F182" s="92">
        <v>0.99810845712401564</v>
      </c>
    </row>
    <row r="183" spans="1:7">
      <c r="A183" t="s">
        <v>32</v>
      </c>
      <c r="B183" s="92">
        <v>0</v>
      </c>
      <c r="C183" s="92">
        <v>0</v>
      </c>
      <c r="D183" s="92">
        <v>0</v>
      </c>
      <c r="E183" s="92">
        <v>0</v>
      </c>
      <c r="F183" s="92">
        <v>1</v>
      </c>
    </row>
    <row r="185" spans="1:7">
      <c r="A185" s="9">
        <f>A178+1</f>
        <v>26</v>
      </c>
      <c r="B185" t="s">
        <v>2</v>
      </c>
      <c r="C185" t="s">
        <v>1</v>
      </c>
      <c r="D185" t="s">
        <v>0</v>
      </c>
      <c r="E185" t="s">
        <v>42</v>
      </c>
      <c r="F185" t="s">
        <v>32</v>
      </c>
      <c r="G185" s="1">
        <f>F186</f>
        <v>9.7199501938614388E-2</v>
      </c>
    </row>
    <row r="186" spans="1:7">
      <c r="A186" t="s">
        <v>2</v>
      </c>
      <c r="B186" s="92" cm="1">
        <f t="array" ref="B186:F190">MMULT($B$11:$F$15,B179:F183)</f>
        <v>0.86081732282726831</v>
      </c>
      <c r="C186" s="92">
        <v>1.6554865441898305E-2</v>
      </c>
      <c r="D186" s="92">
        <v>1.5643205284170431E-2</v>
      </c>
      <c r="E186" s="92">
        <v>9.7851045080470378E-3</v>
      </c>
      <c r="F186" s="92">
        <v>9.7199501938614388E-2</v>
      </c>
    </row>
    <row r="187" spans="1:7">
      <c r="A187" t="s">
        <v>1</v>
      </c>
      <c r="B187" s="92">
        <v>0.3886381050454768</v>
      </c>
      <c r="C187" s="92">
        <v>7.5072324523121556E-3</v>
      </c>
      <c r="D187" s="92">
        <v>7.2039510167611074E-3</v>
      </c>
      <c r="E187" s="92">
        <v>4.6178994296692715E-3</v>
      </c>
      <c r="F187" s="92">
        <v>0.59203281205578007</v>
      </c>
    </row>
    <row r="188" spans="1:7">
      <c r="A188" t="s">
        <v>0</v>
      </c>
      <c r="B188" s="92">
        <v>7.3351441809104814E-2</v>
      </c>
      <c r="C188" s="92">
        <v>1.4389110135177622E-3</v>
      </c>
      <c r="D188" s="92">
        <v>1.453625925923724E-3</v>
      </c>
      <c r="E188" s="92">
        <v>1.0045725067085458E-3</v>
      </c>
      <c r="F188" s="92">
        <v>0.9227514487447448</v>
      </c>
    </row>
    <row r="189" spans="1:7">
      <c r="A189" t="s">
        <v>42</v>
      </c>
      <c r="B189" s="92">
        <v>1.7712357835700863E-3</v>
      </c>
      <c r="C189" s="92">
        <v>3.5607022155799066E-5</v>
      </c>
      <c r="D189" s="92">
        <v>3.8780132351672378E-5</v>
      </c>
      <c r="E189" s="92">
        <v>2.9472195560054233E-5</v>
      </c>
      <c r="F189" s="92">
        <v>0.99812490486636241</v>
      </c>
    </row>
    <row r="190" spans="1:7">
      <c r="A190" t="s">
        <v>32</v>
      </c>
      <c r="B190" s="92">
        <v>0</v>
      </c>
      <c r="C190" s="92">
        <v>0</v>
      </c>
      <c r="D190" s="92">
        <v>0</v>
      </c>
      <c r="E190" s="92">
        <v>0</v>
      </c>
      <c r="F190" s="92">
        <v>1</v>
      </c>
    </row>
    <row r="192" spans="1:7">
      <c r="A192" s="9">
        <f>A185+1</f>
        <v>27</v>
      </c>
      <c r="B192" t="s">
        <v>2</v>
      </c>
      <c r="C192" t="s">
        <v>1</v>
      </c>
      <c r="D192" t="s">
        <v>0</v>
      </c>
      <c r="E192" t="s">
        <v>42</v>
      </c>
      <c r="F192" t="s">
        <v>32</v>
      </c>
      <c r="G192" s="1">
        <f>F193</f>
        <v>0.10203287825290377</v>
      </c>
    </row>
    <row r="193" spans="1:7">
      <c r="A193" t="s">
        <v>2</v>
      </c>
      <c r="B193" s="92" cm="1">
        <f t="array" ref="B193:F197">MMULT($B$11:$F$15,B186:F190)</f>
        <v>0.85620522456980497</v>
      </c>
      <c r="C193" s="92">
        <v>1.6466491005298848E-2</v>
      </c>
      <c r="D193" s="92">
        <v>1.5560773299798351E-2</v>
      </c>
      <c r="E193" s="92">
        <v>9.7346328721925439E-3</v>
      </c>
      <c r="F193" s="92">
        <v>0.10203287825290377</v>
      </c>
    </row>
    <row r="194" spans="1:7">
      <c r="A194" t="s">
        <v>1</v>
      </c>
      <c r="B194" s="92">
        <v>0.38656344767692152</v>
      </c>
      <c r="C194" s="92">
        <v>7.4580378888978041E-3</v>
      </c>
      <c r="D194" s="92">
        <v>7.1265483982192275E-3</v>
      </c>
      <c r="E194" s="92">
        <v>4.5381312576560631E-3</v>
      </c>
      <c r="F194" s="92">
        <v>0.59431383477830479</v>
      </c>
    </row>
    <row r="195" spans="1:7">
      <c r="A195" t="s">
        <v>0</v>
      </c>
      <c r="B195" s="92">
        <v>7.2964915851346276E-2</v>
      </c>
      <c r="C195" s="92">
        <v>1.423450680703742E-3</v>
      </c>
      <c r="D195" s="92">
        <v>1.4123192916643272E-3</v>
      </c>
      <c r="E195" s="92">
        <v>9.5165438382830846E-4</v>
      </c>
      <c r="F195" s="92">
        <v>0.92324765979245704</v>
      </c>
    </row>
    <row r="196" spans="1:7">
      <c r="A196" t="s">
        <v>42</v>
      </c>
      <c r="B196" s="92">
        <v>1.7620997373063718E-3</v>
      </c>
      <c r="C196" s="92">
        <v>3.4991957425295536E-5</v>
      </c>
      <c r="D196" s="92">
        <v>3.6737301400801985E-5</v>
      </c>
      <c r="E196" s="92">
        <v>2.6708274394643891E-5</v>
      </c>
      <c r="F196" s="92">
        <v>0.99813946272947285</v>
      </c>
    </row>
    <row r="197" spans="1:7">
      <c r="A197" t="s">
        <v>32</v>
      </c>
      <c r="B197" s="92">
        <v>0</v>
      </c>
      <c r="C197" s="92">
        <v>0</v>
      </c>
      <c r="D197" s="92">
        <v>0</v>
      </c>
      <c r="E197" s="92">
        <v>0</v>
      </c>
      <c r="F197" s="92">
        <v>1</v>
      </c>
    </row>
    <row r="199" spans="1:7">
      <c r="A199" s="9">
        <f>A192+1</f>
        <v>28</v>
      </c>
      <c r="B199" t="s">
        <v>2</v>
      </c>
      <c r="C199" t="s">
        <v>1</v>
      </c>
      <c r="D199" t="s">
        <v>0</v>
      </c>
      <c r="E199" t="s">
        <v>42</v>
      </c>
      <c r="F199" t="s">
        <v>32</v>
      </c>
      <c r="G199" s="1">
        <f>F200</f>
        <v>0.10684132397916704</v>
      </c>
    </row>
    <row r="200" spans="1:7">
      <c r="A200" t="s">
        <v>2</v>
      </c>
      <c r="B200" s="92" cm="1">
        <f t="array" ref="B200:F204">MMULT($B$11:$F$15,B193:F197)</f>
        <v>0.8516179112377712</v>
      </c>
      <c r="C200" s="92">
        <v>1.6378499265391748E-2</v>
      </c>
      <c r="D200" s="92">
        <v>1.5478390440691653E-2</v>
      </c>
      <c r="E200" s="92">
        <v>9.6838750769767772E-3</v>
      </c>
      <c r="F200" s="92">
        <v>0.10684132397916704</v>
      </c>
    </row>
    <row r="201" spans="1:7">
      <c r="A201" t="s">
        <v>1</v>
      </c>
      <c r="B201" s="92">
        <v>0.38449777440538885</v>
      </c>
      <c r="C201" s="92">
        <v>7.4116658724491741E-3</v>
      </c>
      <c r="D201" s="92">
        <v>7.0606257607707433E-3</v>
      </c>
      <c r="E201" s="92">
        <v>4.4744781443067285E-3</v>
      </c>
      <c r="F201" s="92">
        <v>0.59655545581708402</v>
      </c>
    </row>
    <row r="202" spans="1:7">
      <c r="A202" t="s">
        <v>0</v>
      </c>
      <c r="B202" s="92">
        <v>7.2578620243377259E-2</v>
      </c>
      <c r="C202" s="92">
        <v>1.4102833494928464E-3</v>
      </c>
      <c r="D202" s="92">
        <v>1.380791258838312E-3</v>
      </c>
      <c r="E202" s="92">
        <v>9.1257334440064436E-4</v>
      </c>
      <c r="F202" s="92">
        <v>0.92371773180389061</v>
      </c>
    </row>
    <row r="203" spans="1:7">
      <c r="A203" t="s">
        <v>42</v>
      </c>
      <c r="B203" s="92">
        <v>1.7529118923418799E-3</v>
      </c>
      <c r="C203" s="92">
        <v>3.450115032742904E-5</v>
      </c>
      <c r="D203" s="92">
        <v>3.5228631920675098E-5</v>
      </c>
      <c r="E203" s="92">
        <v>2.4702978449145285E-5</v>
      </c>
      <c r="F203" s="92">
        <v>0.99815265534696085</v>
      </c>
    </row>
    <row r="204" spans="1:7">
      <c r="A204" t="s">
        <v>32</v>
      </c>
      <c r="B204" s="92">
        <v>0</v>
      </c>
      <c r="C204" s="92">
        <v>0</v>
      </c>
      <c r="D204" s="92">
        <v>0</v>
      </c>
      <c r="E204" s="92">
        <v>0</v>
      </c>
      <c r="F204" s="92">
        <v>1</v>
      </c>
    </row>
    <row r="206" spans="1:7">
      <c r="A206" s="9">
        <f>A199+1</f>
        <v>29</v>
      </c>
      <c r="B206" t="s">
        <v>2</v>
      </c>
      <c r="C206" t="s">
        <v>1</v>
      </c>
      <c r="D206" t="s">
        <v>0</v>
      </c>
      <c r="E206" t="s">
        <v>42</v>
      </c>
      <c r="F206" t="s">
        <v>32</v>
      </c>
      <c r="G206" s="1">
        <f>F207</f>
        <v>0.11162469776828751</v>
      </c>
    </row>
    <row r="207" spans="1:7">
      <c r="A207" t="s">
        <v>2</v>
      </c>
      <c r="B207" s="92" cm="1">
        <f t="array" ref="B207:F211">MMULT($B$11:$F$15,B200:F204)</f>
        <v>0.84705522849363923</v>
      </c>
      <c r="C207" s="92">
        <v>1.6290914053867959E-2</v>
      </c>
      <c r="D207" s="92">
        <v>1.5396168359858901E-2</v>
      </c>
      <c r="E207" s="92">
        <v>9.6329913243447304E-3</v>
      </c>
      <c r="F207" s="92">
        <v>0.11162469776828751</v>
      </c>
    </row>
    <row r="208" spans="1:7">
      <c r="A208" t="s">
        <v>1</v>
      </c>
      <c r="B208" s="92">
        <v>0.38244164469801811</v>
      </c>
      <c r="C208" s="92">
        <v>7.3673716002355854E-3</v>
      </c>
      <c r="D208" s="92">
        <v>7.0029664988997794E-3</v>
      </c>
      <c r="E208" s="92">
        <v>4.4223819580704237E-3</v>
      </c>
      <c r="F208" s="92">
        <v>0.59876563524477555</v>
      </c>
    </row>
    <row r="209" spans="1:7">
      <c r="A209" t="s">
        <v>0</v>
      </c>
      <c r="B209" s="92">
        <v>7.219307852938274E-2</v>
      </c>
      <c r="C209" s="92">
        <v>1.3987665378509572E-3</v>
      </c>
      <c r="D209" s="92">
        <v>1.3562643402228887E-3</v>
      </c>
      <c r="E209" s="92">
        <v>8.8339095226905838E-4</v>
      </c>
      <c r="F209" s="92">
        <v>0.92416849964027392</v>
      </c>
    </row>
    <row r="210" spans="1:7">
      <c r="A210" t="s">
        <v>42</v>
      </c>
      <c r="B210" s="92">
        <v>1.7437012473875929E-3</v>
      </c>
      <c r="C210" s="92">
        <v>3.4099454689444651E-5</v>
      </c>
      <c r="D210" s="92">
        <v>3.4102086030115858E-5</v>
      </c>
      <c r="E210" s="92">
        <v>2.3239768282899545E-5</v>
      </c>
      <c r="F210" s="92">
        <v>0.99816485744360994</v>
      </c>
    </row>
    <row r="211" spans="1:7">
      <c r="A211" t="s">
        <v>32</v>
      </c>
      <c r="B211" s="92">
        <v>0</v>
      </c>
      <c r="C211" s="92">
        <v>0</v>
      </c>
      <c r="D211" s="92">
        <v>0</v>
      </c>
      <c r="E211" s="92">
        <v>0</v>
      </c>
      <c r="F211" s="92">
        <v>1</v>
      </c>
    </row>
    <row r="213" spans="1:7">
      <c r="A213" s="9">
        <f>A206+1</f>
        <v>30</v>
      </c>
      <c r="B213" t="s">
        <v>2</v>
      </c>
      <c r="C213" t="s">
        <v>1</v>
      </c>
      <c r="D213" t="s">
        <v>0</v>
      </c>
      <c r="E213" t="s">
        <v>42</v>
      </c>
      <c r="F213" t="s">
        <v>32</v>
      </c>
      <c r="G213" s="1">
        <f>F214</f>
        <v>0.11638293740329123</v>
      </c>
    </row>
    <row r="214" spans="1:7">
      <c r="A214" t="s">
        <v>2</v>
      </c>
      <c r="B214" s="92" cm="1">
        <f t="array" ref="B214:F218">MMULT($B$11:$F$15,B207:F211)</f>
        <v>0.84251702897210101</v>
      </c>
      <c r="C214" s="92">
        <v>1.6203751694638887E-2</v>
      </c>
      <c r="D214" s="92">
        <v>1.5314186200925008E-2</v>
      </c>
      <c r="E214" s="92">
        <v>9.582095729042138E-3</v>
      </c>
      <c r="F214" s="92">
        <v>0.11638293740329123</v>
      </c>
    </row>
    <row r="215" spans="1:7">
      <c r="A215" t="s">
        <v>1</v>
      </c>
      <c r="B215" s="92">
        <v>0.38039544177109202</v>
      </c>
      <c r="C215" s="92">
        <v>7.3246223316056434E-3</v>
      </c>
      <c r="D215" s="92">
        <v>6.9512708767103032E-3</v>
      </c>
      <c r="E215" s="92">
        <v>4.3785833867865248E-3</v>
      </c>
      <c r="F215" s="92">
        <v>0.60095008163380492</v>
      </c>
    </row>
    <row r="216" spans="1:7">
      <c r="A216" t="s">
        <v>0</v>
      </c>
      <c r="B216" s="92">
        <v>7.1808661816107913E-2</v>
      </c>
      <c r="C216" s="92">
        <v>1.388440898497494E-3</v>
      </c>
      <c r="D216" s="92">
        <v>1.3367529448976283E-3</v>
      </c>
      <c r="E216" s="92">
        <v>8.6129157783710198E-4</v>
      </c>
      <c r="F216" s="92">
        <v>0.92460485276265936</v>
      </c>
    </row>
    <row r="217" spans="1:7">
      <c r="A217" t="s">
        <v>42</v>
      </c>
      <c r="B217" s="92">
        <v>1.7344884587503417E-3</v>
      </c>
      <c r="C217" s="92">
        <v>3.3761739084795851E-5</v>
      </c>
      <c r="D217" s="92">
        <v>3.3248970242417845E-5</v>
      </c>
      <c r="E217" s="92">
        <v>2.2164047905272844E-5</v>
      </c>
      <c r="F217" s="92">
        <v>0.99817633678401718</v>
      </c>
    </row>
    <row r="218" spans="1:7">
      <c r="A218" t="s">
        <v>32</v>
      </c>
      <c r="B218" s="92">
        <v>0</v>
      </c>
      <c r="C218" s="92">
        <v>0</v>
      </c>
      <c r="D218" s="92">
        <v>0</v>
      </c>
      <c r="E218" s="92">
        <v>0</v>
      </c>
      <c r="F218" s="92">
        <v>1</v>
      </c>
    </row>
    <row r="220" spans="1:7">
      <c r="A220" s="9">
        <f>A213+1</f>
        <v>31</v>
      </c>
      <c r="B220" t="s">
        <v>2</v>
      </c>
      <c r="C220" t="s">
        <v>1</v>
      </c>
      <c r="D220" t="s">
        <v>0</v>
      </c>
      <c r="E220" t="s">
        <v>42</v>
      </c>
      <c r="F220" t="s">
        <v>32</v>
      </c>
      <c r="G220" s="1">
        <f>F221</f>
        <v>0.12111603703446208</v>
      </c>
    </row>
    <row r="221" spans="1:7">
      <c r="A221" t="s">
        <v>2</v>
      </c>
      <c r="B221" s="92" cm="1">
        <f t="array" ref="B221:F225">MMULT($B$11:$F$15,B214:F218)</f>
        <v>0.83800317049040274</v>
      </c>
      <c r="C221" s="92">
        <v>1.611702314852578E-2</v>
      </c>
      <c r="D221" s="92">
        <v>1.5232499871367088E-2</v>
      </c>
      <c r="E221" s="92">
        <v>9.5312694552405295E-3</v>
      </c>
      <c r="F221" s="92">
        <v>0.12111603703446208</v>
      </c>
    </row>
    <row r="222" spans="1:7">
      <c r="A222" t="s">
        <v>1</v>
      </c>
      <c r="B222" s="92">
        <v>0.37835942293825747</v>
      </c>
      <c r="C222" s="92">
        <v>7.2830369154909431E-3</v>
      </c>
      <c r="D222" s="92">
        <v>6.9038945922213326E-3</v>
      </c>
      <c r="E222" s="92">
        <v>4.3407519426488985E-3</v>
      </c>
      <c r="F222" s="92">
        <v>0.60311289361138054</v>
      </c>
    </row>
    <row r="223" spans="1:7">
      <c r="A223" t="s">
        <v>0</v>
      </c>
      <c r="B223" s="92">
        <v>7.1425632255329191E-2</v>
      </c>
      <c r="C223" s="92">
        <v>1.3789779999613823E-3</v>
      </c>
      <c r="D223" s="92">
        <v>1.3208375819040324E-3</v>
      </c>
      <c r="E223" s="92">
        <v>8.4426231783421709E-4</v>
      </c>
      <c r="F223" s="92">
        <v>0.92503028984497071</v>
      </c>
    </row>
    <row r="224" spans="1:7">
      <c r="A224" t="s">
        <v>42</v>
      </c>
      <c r="B224" s="92">
        <v>1.72528821823897E-3</v>
      </c>
      <c r="C224" s="92">
        <v>3.3470033929646815E-5</v>
      </c>
      <c r="D224" s="92">
        <v>3.2591579210558246E-5</v>
      </c>
      <c r="E224" s="92">
        <v>2.136539890906766E-5</v>
      </c>
      <c r="F224" s="92">
        <v>0.99818728476971175</v>
      </c>
    </row>
    <row r="225" spans="1:7">
      <c r="A225" t="s">
        <v>32</v>
      </c>
      <c r="B225" s="92">
        <v>0</v>
      </c>
      <c r="C225" s="92">
        <v>0</v>
      </c>
      <c r="D225" s="92">
        <v>0</v>
      </c>
      <c r="E225" s="92">
        <v>0</v>
      </c>
      <c r="F225" s="92">
        <v>1</v>
      </c>
    </row>
    <row r="227" spans="1:7">
      <c r="A227" s="9">
        <f>A220+1</f>
        <v>32</v>
      </c>
      <c r="B227" t="s">
        <v>2</v>
      </c>
      <c r="C227" t="s">
        <v>1</v>
      </c>
      <c r="D227" t="s">
        <v>0</v>
      </c>
      <c r="E227" t="s">
        <v>42</v>
      </c>
      <c r="F227" t="s">
        <v>32</v>
      </c>
      <c r="G227" s="1">
        <f>F228</f>
        <v>0.12582403090332511</v>
      </c>
    </row>
    <row r="228" spans="1:7">
      <c r="A228" t="s">
        <v>2</v>
      </c>
      <c r="B228" s="92" cm="1">
        <f t="array" ref="B228:F232">MMULT($B$11:$F$15,B221:F225)</f>
        <v>0.833513514767946</v>
      </c>
      <c r="C228" s="92">
        <v>1.6030735546324143E-2</v>
      </c>
      <c r="D228" s="92">
        <v>1.515114867155041E-2</v>
      </c>
      <c r="E228" s="92">
        <v>9.4805701108525674E-3</v>
      </c>
      <c r="F228" s="92">
        <v>0.12582403090332511</v>
      </c>
    </row>
    <row r="229" spans="1:7">
      <c r="A229" t="s">
        <v>1</v>
      </c>
      <c r="B229" s="92">
        <v>0.3763337556003829</v>
      </c>
      <c r="C229" s="92">
        <v>7.2423425649344435E-3</v>
      </c>
      <c r="D229" s="92">
        <v>6.8596618896949466E-3</v>
      </c>
      <c r="E229" s="92">
        <v>4.3072212904296699E-3</v>
      </c>
      <c r="F229" s="92">
        <v>0.60525701865455717</v>
      </c>
    </row>
    <row r="230" spans="1:7">
      <c r="A230" t="s">
        <v>0</v>
      </c>
      <c r="B230" s="92">
        <v>7.1044174127595477E-2</v>
      </c>
      <c r="C230" s="92">
        <v>1.3701429977973217E-3</v>
      </c>
      <c r="D230" s="92">
        <v>1.3075034465326351E-3</v>
      </c>
      <c r="E230" s="92">
        <v>8.3086414543829677E-4</v>
      </c>
      <c r="F230" s="92">
        <v>0.9254473152826358</v>
      </c>
    </row>
    <row r="231" spans="1:7">
      <c r="A231" t="s">
        <v>42</v>
      </c>
      <c r="B231" s="92">
        <v>1.7161109536620155E-3</v>
      </c>
      <c r="C231" s="92">
        <v>3.321149069052868E-5</v>
      </c>
      <c r="D231" s="92">
        <v>3.207436129416641E-5</v>
      </c>
      <c r="E231" s="92">
        <v>2.0764933572785091E-5</v>
      </c>
      <c r="F231" s="92">
        <v>0.99819783826078057</v>
      </c>
    </row>
    <row r="232" spans="1:7">
      <c r="A232" t="s">
        <v>32</v>
      </c>
      <c r="B232" s="92">
        <v>0</v>
      </c>
      <c r="C232" s="92">
        <v>0</v>
      </c>
      <c r="D232" s="92">
        <v>0</v>
      </c>
      <c r="E232" s="92">
        <v>0</v>
      </c>
      <c r="F232" s="92">
        <v>1</v>
      </c>
    </row>
    <row r="234" spans="1:7">
      <c r="A234" s="9">
        <f>A227+1</f>
        <v>33</v>
      </c>
      <c r="B234" t="s">
        <v>2</v>
      </c>
      <c r="C234" t="s">
        <v>1</v>
      </c>
      <c r="D234" t="s">
        <v>0</v>
      </c>
      <c r="E234" t="s">
        <v>42</v>
      </c>
      <c r="F234" t="s">
        <v>32</v>
      </c>
      <c r="G234" s="1">
        <f>F235</f>
        <v>0.13050698170697475</v>
      </c>
    </row>
    <row r="235" spans="1:7">
      <c r="A235" t="s">
        <v>2</v>
      </c>
      <c r="B235" s="92" cm="1">
        <f t="array" ref="B235:F239">MMULT($B$11:$F$15,B228:F232)</f>
        <v>0.82904792650993275</v>
      </c>
      <c r="C235" s="92">
        <v>1.5944893284680805E-2</v>
      </c>
      <c r="D235" s="92">
        <v>1.5070160033553959E-2</v>
      </c>
      <c r="E235" s="92">
        <v>9.4300384648559211E-3</v>
      </c>
      <c r="F235" s="92">
        <v>0.13050698170697475</v>
      </c>
    </row>
    <row r="236" spans="1:7">
      <c r="A236" t="s">
        <v>1</v>
      </c>
      <c r="B236" s="92">
        <v>0.37431854297210926</v>
      </c>
      <c r="C236" s="92">
        <v>7.2023439587068205E-3</v>
      </c>
      <c r="D236" s="92">
        <v>6.8177319617280943E-3</v>
      </c>
      <c r="E236" s="92">
        <v>4.2767999574287669E-3</v>
      </c>
      <c r="F236" s="92">
        <v>0.60738458115002625</v>
      </c>
    </row>
    <row r="237" spans="1:7">
      <c r="A237" t="s">
        <v>0</v>
      </c>
      <c r="B237" s="92">
        <v>7.0664416062718158E-2</v>
      </c>
      <c r="C237" s="92">
        <v>1.3617679498538898E-3</v>
      </c>
      <c r="D237" s="92">
        <v>1.2960250312421245E-3</v>
      </c>
      <c r="E237" s="92">
        <v>8.2006829592255357E-4</v>
      </c>
      <c r="F237" s="92">
        <v>0.92585772266026289</v>
      </c>
    </row>
    <row r="238" spans="1:7">
      <c r="A238" t="s">
        <v>42</v>
      </c>
      <c r="B238" s="92">
        <v>1.706964044753853E-3</v>
      </c>
      <c r="C238" s="92">
        <v>3.2976922334359513E-5</v>
      </c>
      <c r="D238" s="92">
        <v>3.1657602453691072E-5</v>
      </c>
      <c r="E238" s="92">
        <v>2.0306279930941374E-5</v>
      </c>
      <c r="F238" s="92">
        <v>0.99820809515052722</v>
      </c>
    </row>
    <row r="239" spans="1:7">
      <c r="A239" t="s">
        <v>32</v>
      </c>
      <c r="B239" s="92">
        <v>0</v>
      </c>
      <c r="C239" s="92">
        <v>0</v>
      </c>
      <c r="D239" s="92">
        <v>0</v>
      </c>
      <c r="E239" s="92">
        <v>0</v>
      </c>
      <c r="F239" s="92">
        <v>1</v>
      </c>
    </row>
    <row r="241" spans="1:7">
      <c r="A241" s="9">
        <f>A234+1</f>
        <v>34</v>
      </c>
      <c r="B241" t="s">
        <v>2</v>
      </c>
      <c r="C241" t="s">
        <v>1</v>
      </c>
      <c r="D241" t="s">
        <v>0</v>
      </c>
      <c r="E241" t="s">
        <v>42</v>
      </c>
      <c r="F241" t="s">
        <v>32</v>
      </c>
      <c r="G241" s="1">
        <f>F242</f>
        <v>0.13516497228044175</v>
      </c>
    </row>
    <row r="242" spans="1:7">
      <c r="A242" t="s">
        <v>2</v>
      </c>
      <c r="B242" s="92" cm="1">
        <f t="array" ref="B242:F246">MMULT($B$11:$F$15,B235:F239)</f>
        <v>0.82460627275125031</v>
      </c>
      <c r="C242" s="92">
        <v>1.5859498809461133E-2</v>
      </c>
      <c r="D242" s="92">
        <v>1.4989552908766227E-2</v>
      </c>
      <c r="E242" s="92">
        <v>9.3797032500786744E-3</v>
      </c>
      <c r="F242" s="92">
        <v>0.13516497228044175</v>
      </c>
    </row>
    <row r="243" spans="1:7">
      <c r="A243" t="s">
        <v>1</v>
      </c>
      <c r="B243" s="92">
        <v>0.37231384247199323</v>
      </c>
      <c r="C243" s="92">
        <v>7.1629011540670596E-3</v>
      </c>
      <c r="D243" s="92">
        <v>6.7775034454022999E-3</v>
      </c>
      <c r="E243" s="92">
        <v>4.2486359749131031E-3</v>
      </c>
      <c r="F243" s="92">
        <v>0.60949711695362352</v>
      </c>
    </row>
    <row r="244" spans="1:7">
      <c r="A244" t="s">
        <v>0</v>
      </c>
      <c r="B244" s="92">
        <v>7.0286446924305745E-2</v>
      </c>
      <c r="C244" s="92">
        <v>1.3537327404161822E-3</v>
      </c>
      <c r="D244" s="92">
        <v>1.2858836378981913E-3</v>
      </c>
      <c r="E244" s="92">
        <v>8.1113929577357436E-4</v>
      </c>
      <c r="F244" s="92">
        <v>0.926262797401606</v>
      </c>
    </row>
    <row r="245" spans="1:7">
      <c r="A245" t="s">
        <v>42</v>
      </c>
      <c r="B245" s="92">
        <v>1.6978526925435803E-3</v>
      </c>
      <c r="C245" s="92">
        <v>3.2759759625490699E-5</v>
      </c>
      <c r="D245" s="92">
        <v>3.131291075126727E-5</v>
      </c>
      <c r="E245" s="92">
        <v>1.9949149894494544E-5</v>
      </c>
      <c r="F245" s="92">
        <v>0.99821812548718525</v>
      </c>
    </row>
    <row r="246" spans="1:7">
      <c r="A246" t="s">
        <v>32</v>
      </c>
      <c r="B246" s="92">
        <v>0</v>
      </c>
      <c r="C246" s="92">
        <v>0</v>
      </c>
      <c r="D246" s="92">
        <v>0</v>
      </c>
      <c r="E246" s="92">
        <v>0</v>
      </c>
      <c r="F246" s="92">
        <v>1</v>
      </c>
    </row>
    <row r="248" spans="1:7">
      <c r="A248" s="9">
        <f>A241+1</f>
        <v>35</v>
      </c>
      <c r="B248" t="s">
        <v>2</v>
      </c>
      <c r="C248" t="s">
        <v>1</v>
      </c>
      <c r="D248" t="s">
        <v>0</v>
      </c>
      <c r="E248" t="s">
        <v>42</v>
      </c>
      <c r="F248" t="s">
        <v>32</v>
      </c>
      <c r="G248" s="1">
        <f>F249</f>
        <v>0.13979809965140755</v>
      </c>
    </row>
    <row r="249" spans="1:7">
      <c r="A249" t="s">
        <v>2</v>
      </c>
      <c r="B249" s="92" cm="1">
        <f t="array" ref="B249:F253">MMULT($B$11:$F$15,B242:F246)</f>
        <v>0.820188422386394</v>
      </c>
      <c r="C249" s="92">
        <v>1.5774553175723311E-2</v>
      </c>
      <c r="D249" s="92">
        <v>1.4909340189540437E-2</v>
      </c>
      <c r="E249" s="92">
        <v>9.3295845969327516E-3</v>
      </c>
      <c r="F249" s="92">
        <v>0.13979809965140755</v>
      </c>
    </row>
    <row r="250" spans="1:7">
      <c r="A250" t="s">
        <v>1</v>
      </c>
      <c r="B250" s="92">
        <v>0.37031967886833128</v>
      </c>
      <c r="C250" s="92">
        <v>7.1239137977955926E-3</v>
      </c>
      <c r="D250" s="92">
        <v>6.7385461501271457E-3</v>
      </c>
      <c r="E250" s="92">
        <v>4.2221200946006392E-3</v>
      </c>
      <c r="F250" s="92">
        <v>0.61159574108914461</v>
      </c>
    </row>
    <row r="251" spans="1:7">
      <c r="A251" t="s">
        <v>0</v>
      </c>
      <c r="B251" s="92">
        <v>6.9910327164975195E-2</v>
      </c>
      <c r="C251" s="92">
        <v>1.3459514435836717E-3</v>
      </c>
      <c r="D251" s="92">
        <v>1.2767084100081066E-3</v>
      </c>
      <c r="E251" s="92">
        <v>8.0355133995506335E-4</v>
      </c>
      <c r="F251" s="92">
        <v>0.92666346164147773</v>
      </c>
    </row>
    <row r="252" spans="1:7">
      <c r="A252" t="s">
        <v>42</v>
      </c>
      <c r="B252" s="92">
        <v>1.6887805409070405E-3</v>
      </c>
      <c r="C252" s="92">
        <v>3.2555304861556175E-5</v>
      </c>
      <c r="D252" s="92">
        <v>3.1019988210628923E-5</v>
      </c>
      <c r="E252" s="92">
        <v>1.9664747432936873E-5</v>
      </c>
      <c r="F252" s="92">
        <v>0.99822797941858787</v>
      </c>
    </row>
    <row r="253" spans="1:7">
      <c r="A253" t="s">
        <v>32</v>
      </c>
      <c r="B253" s="92">
        <v>0</v>
      </c>
      <c r="C253" s="92">
        <v>0</v>
      </c>
      <c r="D253" s="92">
        <v>0</v>
      </c>
      <c r="E253" s="92">
        <v>0</v>
      </c>
      <c r="F253" s="92">
        <v>1</v>
      </c>
    </row>
    <row r="255" spans="1:7">
      <c r="A255" s="9">
        <f>A248+1</f>
        <v>36</v>
      </c>
      <c r="B255" t="s">
        <v>2</v>
      </c>
      <c r="C255" t="s">
        <v>1</v>
      </c>
      <c r="D255" t="s">
        <v>0</v>
      </c>
      <c r="E255" t="s">
        <v>42</v>
      </c>
      <c r="F255" t="s">
        <v>32</v>
      </c>
      <c r="G255" s="1">
        <f>F256</f>
        <v>0.14440647079101979</v>
      </c>
    </row>
    <row r="256" spans="1:7">
      <c r="A256" t="s">
        <v>2</v>
      </c>
      <c r="B256" s="92" cm="1">
        <f t="array" ref="B256:F260">MMULT($B$11:$F$15,B249:F253)</f>
        <v>0.81579424583238536</v>
      </c>
      <c r="C256" s="92">
        <v>1.5690056448001335E-2</v>
      </c>
      <c r="D256" s="92">
        <v>1.4829530440334818E-2</v>
      </c>
      <c r="E256" s="92">
        <v>9.2796964882567202E-3</v>
      </c>
      <c r="F256" s="92">
        <v>0.14440647079101979</v>
      </c>
    </row>
    <row r="257" spans="1:6">
      <c r="A257" t="s">
        <v>1</v>
      </c>
      <c r="B257" s="92">
        <v>0.36833605367610817</v>
      </c>
      <c r="C257" s="92">
        <v>7.0853098394022766E-3</v>
      </c>
      <c r="D257" s="92">
        <v>6.7005522522932326E-3</v>
      </c>
      <c r="E257" s="92">
        <v>4.1968165914902994E-3</v>
      </c>
      <c r="F257" s="92">
        <v>0.6136812676407053</v>
      </c>
    </row>
    <row r="258" spans="1:6">
      <c r="A258" t="s">
        <v>0</v>
      </c>
      <c r="B258" s="92">
        <v>6.9536096943718734E-2</v>
      </c>
      <c r="C258" s="92">
        <v>1.3383625749319433E-3</v>
      </c>
      <c r="D258" s="92">
        <v>1.2682341785969586E-3</v>
      </c>
      <c r="E258" s="92">
        <v>7.9692851074576894E-4</v>
      </c>
      <c r="F258" s="92">
        <v>0.92706037779200634</v>
      </c>
    </row>
    <row r="259" spans="1:6">
      <c r="A259" t="s">
        <v>42</v>
      </c>
      <c r="B259" s="92">
        <v>1.6797501209264512E-3</v>
      </c>
      <c r="C259" s="92">
        <v>3.2360198318074401E-5</v>
      </c>
      <c r="D259" s="92">
        <v>3.0764323048021126E-5</v>
      </c>
      <c r="E259" s="92">
        <v>1.9432489008717437E-5</v>
      </c>
      <c r="F259" s="92">
        <v>0.99823769286869879</v>
      </c>
    </row>
    <row r="260" spans="1:6">
      <c r="A260" t="s">
        <v>32</v>
      </c>
      <c r="B260" s="92">
        <v>0</v>
      </c>
      <c r="C260" s="92">
        <v>0</v>
      </c>
      <c r="D260" s="92">
        <v>0</v>
      </c>
      <c r="E260" s="92">
        <v>0</v>
      </c>
      <c r="F260" s="92">
        <v>1</v>
      </c>
    </row>
  </sheetData>
  <phoneticPr fontId="19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89712-7E9E-4B9F-B7CC-A004281E8BCD}">
  <dimension ref="A1:AR807"/>
  <sheetViews>
    <sheetView workbookViewId="0">
      <selection activeCell="AA38" sqref="AA38"/>
    </sheetView>
  </sheetViews>
  <sheetFormatPr defaultRowHeight="15"/>
  <cols>
    <col min="1" max="1" width="13.85546875" bestFit="1" customWidth="1"/>
  </cols>
  <sheetData>
    <row r="1" spans="1:8">
      <c r="A1" t="s">
        <v>87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 ca="1">'XBD_part--rr'!AR5</f>
        <v>0.9821080262606553</v>
      </c>
      <c r="E2" s="1">
        <f ca="1">'XBD_part--rr'!AS5</f>
        <v>1.7891973739344574E-2</v>
      </c>
      <c r="F2" s="1">
        <f>'XBD_part--rr'!AT5</f>
        <v>0</v>
      </c>
      <c r="G2" s="1">
        <f>'XBD_part--rr'!AU5</f>
        <v>0</v>
      </c>
      <c r="H2" s="1">
        <f>'XBD_part--rr'!AV5</f>
        <v>0</v>
      </c>
    </row>
    <row r="3" spans="1:8">
      <c r="A3" t="s">
        <v>167</v>
      </c>
      <c r="C3" t="s">
        <v>1</v>
      </c>
      <c r="D3" s="1">
        <f ca="1">'XBD_part--rr'!AR6</f>
        <v>6.9764491787947844E-2</v>
      </c>
      <c r="E3" s="1">
        <f ca="1">'XBD_part--rr'!AS6</f>
        <v>0.46511775410602596</v>
      </c>
      <c r="F3" s="1">
        <f ca="1">'XBD_part--rr'!AT6</f>
        <v>0.46511775410602602</v>
      </c>
      <c r="G3" s="1">
        <f>'XBD_part--rr'!AU6</f>
        <v>0</v>
      </c>
      <c r="H3" s="1">
        <f>'XBD_part--rr'!AV6</f>
        <v>0</v>
      </c>
    </row>
    <row r="4" spans="1:8">
      <c r="A4" s="58">
        <v>1</v>
      </c>
      <c r="C4" t="s">
        <v>0</v>
      </c>
      <c r="D4" s="1">
        <f>'XBD_part--rr'!AR7</f>
        <v>0</v>
      </c>
      <c r="E4" s="1">
        <f ca="1">'XBD_part--rr'!AS7</f>
        <v>2.3649411848971357E-2</v>
      </c>
      <c r="F4" s="1">
        <f ca="1">'XBD_part--rr'!AT7</f>
        <v>0.48817529407551441</v>
      </c>
      <c r="G4" s="1">
        <f ca="1">'XBD_part--rr'!AU7</f>
        <v>0.48817529407551441</v>
      </c>
      <c r="H4" s="1">
        <f>'XBD_part--rr'!AV7</f>
        <v>0</v>
      </c>
    </row>
    <row r="5" spans="1:8">
      <c r="C5" t="s">
        <v>42</v>
      </c>
      <c r="D5" s="1">
        <f>'XBD_part--rr'!AR8</f>
        <v>0</v>
      </c>
      <c r="E5" s="1">
        <f>'XBD_part--rr'!AS8</f>
        <v>0</v>
      </c>
      <c r="F5" s="1">
        <f ca="1">'XBD_part--rr'!AT8</f>
        <v>1.3631702226311857E-2</v>
      </c>
      <c r="G5" s="1">
        <f ca="1">'XBD_part--rr'!AU8</f>
        <v>0.4931841488868442</v>
      </c>
      <c r="H5" s="1">
        <f ca="1">'XBD_part--rr'!AV8</f>
        <v>0.49318414888684414</v>
      </c>
    </row>
    <row r="8" spans="1:8">
      <c r="D8" s="1"/>
      <c r="E8" s="1"/>
      <c r="F8" s="1"/>
      <c r="G8" s="1"/>
      <c r="H8" s="1"/>
    </row>
    <row r="9" spans="1:8">
      <c r="D9" s="1"/>
      <c r="E9" s="1"/>
      <c r="F9" s="1"/>
      <c r="G9" s="1"/>
      <c r="H9" s="1"/>
    </row>
    <row r="10" spans="1:8">
      <c r="A10" s="58"/>
      <c r="D10" s="1"/>
      <c r="E10" s="1"/>
      <c r="F10" s="1"/>
      <c r="G10" s="1"/>
      <c r="H10" s="1"/>
    </row>
    <row r="11" spans="1:8">
      <c r="D11" s="1"/>
      <c r="E11" s="1"/>
      <c r="F11" s="1"/>
      <c r="G11" s="1"/>
      <c r="H11" s="1"/>
    </row>
    <row r="14" spans="1:8">
      <c r="D14" s="1"/>
      <c r="E14" s="1"/>
      <c r="F14" s="1"/>
      <c r="G14" s="1"/>
      <c r="H14" s="1"/>
    </row>
    <row r="15" spans="1:8">
      <c r="D15" s="1"/>
      <c r="E15" s="1"/>
      <c r="F15" s="1"/>
      <c r="G15" s="1"/>
      <c r="H15" s="1"/>
    </row>
    <row r="16" spans="1:8">
      <c r="A16" s="58"/>
      <c r="D16" s="1"/>
      <c r="E16" s="1"/>
      <c r="F16" s="1"/>
      <c r="G16" s="1"/>
      <c r="H16" s="1"/>
    </row>
    <row r="17" spans="1:24">
      <c r="D17" s="1"/>
      <c r="E17" s="1"/>
      <c r="F17" s="1"/>
      <c r="G17" s="1"/>
      <c r="H17" s="1"/>
    </row>
    <row r="20" spans="1:24">
      <c r="D20" s="1"/>
      <c r="E20" s="1"/>
      <c r="F20" s="1"/>
      <c r="G20" s="1"/>
      <c r="H20" s="1"/>
    </row>
    <row r="21" spans="1:24">
      <c r="D21" s="1"/>
      <c r="E21" s="1"/>
      <c r="F21" s="1"/>
      <c r="G21" s="1"/>
      <c r="H21" s="1"/>
    </row>
    <row r="22" spans="1:24">
      <c r="A22" s="58"/>
      <c r="D22" s="1"/>
      <c r="E22" s="1"/>
      <c r="F22" s="1"/>
      <c r="G22" s="1"/>
      <c r="H22" s="1"/>
    </row>
    <row r="23" spans="1:24">
      <c r="D23" s="1"/>
      <c r="E23" s="1"/>
      <c r="F23" s="1"/>
      <c r="G23" s="1"/>
      <c r="H23" s="1"/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85" t="s">
        <v>34</v>
      </c>
      <c r="D25" s="86"/>
      <c r="E25" s="86"/>
      <c r="F25" s="86"/>
      <c r="G25" s="86"/>
      <c r="H25" s="87"/>
      <c r="I25" s="59"/>
      <c r="J25" s="59"/>
      <c r="K25" s="85" t="s">
        <v>169</v>
      </c>
      <c r="L25" s="86"/>
      <c r="M25" s="86"/>
      <c r="N25" s="86"/>
      <c r="O25" s="86"/>
      <c r="P25" s="87"/>
      <c r="Q25" s="59"/>
      <c r="R25" s="59"/>
      <c r="S25" s="85" t="s">
        <v>73</v>
      </c>
      <c r="T25" s="86"/>
      <c r="U25" s="86"/>
      <c r="V25" s="86"/>
      <c r="W25" s="86"/>
      <c r="X25" s="87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0.9821080262606553</v>
      </c>
      <c r="E27" s="1">
        <f t="shared" ref="E27:H27" ca="1" si="0">E2*$A$4+E8*$A$10+E14*$A$16+E20*$A$22</f>
        <v>1.7891973739344574E-2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1">
        <f ca="1">MAX(D27,50%)</f>
        <v>0.9821080262606553</v>
      </c>
      <c r="M27" s="1">
        <f ca="1">MIN(E27,50%)</f>
        <v>1.7891973739344574E-2</v>
      </c>
      <c r="N27" s="1">
        <v>0</v>
      </c>
      <c r="O27" s="1">
        <v>0</v>
      </c>
      <c r="P27" s="1">
        <v>0</v>
      </c>
      <c r="S27" t="s">
        <v>2</v>
      </c>
      <c r="T27" s="10"/>
      <c r="U27" s="10">
        <f ca="1">-_xlfn.NORM.S.INV(IF(M27=0,0.01%,M27))</f>
        <v>2.0993739695425586</v>
      </c>
      <c r="V27" s="10"/>
      <c r="W27" s="10"/>
    </row>
    <row r="28" spans="1:24">
      <c r="C28" t="s">
        <v>1</v>
      </c>
      <c r="D28" s="1">
        <f t="shared" ref="D28:H30" ca="1" si="1">D3*$A$4+D9*$A$10+D15*$A$16+D21*$A$22</f>
        <v>6.9764491787947844E-2</v>
      </c>
      <c r="E28" s="1">
        <f t="shared" ca="1" si="1"/>
        <v>0.46511775410602596</v>
      </c>
      <c r="F28" s="1">
        <f t="shared" ca="1" si="1"/>
        <v>0.46511775410602602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1">
        <f ca="1">D28*(1-$AP28)</f>
        <v>6.9764491787947844E-2</v>
      </c>
      <c r="M28" s="1">
        <f ca="1">E28+D28*$AP28+F28*$AP28</f>
        <v>0.46511775410602596</v>
      </c>
      <c r="N28" s="1">
        <f ca="1">F28*(1-$AP28)</f>
        <v>0.46511775410602602</v>
      </c>
      <c r="O28" s="1">
        <v>0</v>
      </c>
      <c r="P28" s="1">
        <v>0</v>
      </c>
      <c r="S28" t="s">
        <v>1</v>
      </c>
      <c r="T28" s="10">
        <f ca="1">_xlfn.NORM.S.INV(IF(L28=0,0.01%,L28))</f>
        <v>-1.477547320254144</v>
      </c>
      <c r="U28" s="10"/>
      <c r="V28" s="10">
        <f ca="1">-_xlfn.NORM.S.INV(IF(N28=0,0.01%,N28))</f>
        <v>8.7548534921106591E-2</v>
      </c>
      <c r="W28" s="10"/>
    </row>
    <row r="29" spans="1:24">
      <c r="C29" t="s">
        <v>0</v>
      </c>
      <c r="D29" s="1">
        <f t="shared" si="1"/>
        <v>0</v>
      </c>
      <c r="E29" s="1">
        <f t="shared" ca="1" si="1"/>
        <v>2.3649411848971357E-2</v>
      </c>
      <c r="F29" s="1">
        <f t="shared" ca="1" si="1"/>
        <v>0.48817529407551441</v>
      </c>
      <c r="G29" s="1">
        <f t="shared" ca="1" si="1"/>
        <v>0.48817529407551441</v>
      </c>
      <c r="H29" s="1">
        <f t="shared" si="1"/>
        <v>0</v>
      </c>
      <c r="J29" s="34">
        <f ca="1">IF(F29&gt;=MAX(E29,G29),0,(MAX(E29,G29)-F29)/(2*MAX(E29,G29)+MIN(E29,G29)))</f>
        <v>0</v>
      </c>
      <c r="K29" t="s">
        <v>0</v>
      </c>
      <c r="L29" s="1">
        <v>0</v>
      </c>
      <c r="M29" s="1">
        <f ca="1">E29*(1-$AP29)</f>
        <v>2.3649411848971357E-2</v>
      </c>
      <c r="N29" s="1">
        <f ca="1">F29+E29*$AP29+G29*$AP29</f>
        <v>0.48817529407551441</v>
      </c>
      <c r="O29" s="1">
        <f ca="1">G29*(1-$AP29)</f>
        <v>0.48817529407551441</v>
      </c>
      <c r="P29" s="1">
        <v>0</v>
      </c>
      <c r="S29" t="s">
        <v>0</v>
      </c>
      <c r="T29" s="10"/>
      <c r="U29" s="10">
        <f ca="1">_xlfn.NORM.S.INV(IF(M29=0,0.01%,M29))</f>
        <v>-1.9836145700270014</v>
      </c>
      <c r="V29" s="10"/>
      <c r="W29" s="10">
        <f ca="1">-_xlfn.NORM.S.INV(IF(O29=0,0.01%,O29))</f>
        <v>2.9644483543209744E-2</v>
      </c>
    </row>
    <row r="30" spans="1:24">
      <c r="C30" t="s">
        <v>42</v>
      </c>
      <c r="D30" s="1">
        <f t="shared" si="1"/>
        <v>0</v>
      </c>
      <c r="E30" s="1">
        <f t="shared" si="1"/>
        <v>0</v>
      </c>
      <c r="F30" s="1">
        <f t="shared" ca="1" si="1"/>
        <v>1.3631702226311857E-2</v>
      </c>
      <c r="G30" s="1">
        <f t="shared" ca="1" si="1"/>
        <v>0.4931841488868442</v>
      </c>
      <c r="H30" s="1">
        <f t="shared" ca="1" si="1"/>
        <v>0.49318414888684414</v>
      </c>
      <c r="J30" s="34">
        <f ca="1">IF(G30&gt;=MAX(F30,H30),0,(MAX(F30,H30)-G30)/(2*MAX(F30,H30)+MIN(F30,H30)))</f>
        <v>0</v>
      </c>
      <c r="K30" t="s">
        <v>42</v>
      </c>
      <c r="L30" s="1">
        <v>0</v>
      </c>
      <c r="M30" s="1">
        <v>0</v>
      </c>
      <c r="N30" s="1">
        <f ca="1">F30*(1-$AP30)</f>
        <v>1.3631702226311857E-2</v>
      </c>
      <c r="O30" s="1">
        <f ca="1">G30+F30*$AP30+H30*$AP30</f>
        <v>0.4931841488868442</v>
      </c>
      <c r="P30" s="1">
        <f ca="1">H30*(1-$AP30)</f>
        <v>0.49318414888684414</v>
      </c>
      <c r="S30" t="s">
        <v>42</v>
      </c>
      <c r="T30" s="10"/>
      <c r="U30" s="10"/>
      <c r="V30" s="10">
        <f ca="1">_xlfn.NORM.S.INV(IF(N30=0,0.01%,N30))</f>
        <v>-2.2077256387776041</v>
      </c>
      <c r="W30" s="10"/>
      <c r="X30" s="10">
        <f ca="1">-_xlfn.NORM.S.INV(IF(P30=0,0.01%,P30))</f>
        <v>1.7085636349739395E-2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>
        <f ca="1">regress!Z4</f>
        <v>2.5295778181004563E-2</v>
      </c>
      <c r="C34">
        <f ca="1">regress!AA4</f>
        <v>-9.571116835744669E-3</v>
      </c>
      <c r="D34">
        <f ca="1">regress!AB4</f>
        <v>-5.7825457396206752E-2</v>
      </c>
      <c r="E34">
        <f ca="1">regress!AC4</f>
        <v>-2.4872973411821996E-2</v>
      </c>
      <c r="I34">
        <f ca="1">B34</f>
        <v>2.5295778181004563E-2</v>
      </c>
      <c r="J34">
        <f t="shared" ref="J34:L34" ca="1" si="2">C34</f>
        <v>-9.571116835744669E-3</v>
      </c>
      <c r="K34">
        <f t="shared" ca="1" si="2"/>
        <v>-5.7825457396206752E-2</v>
      </c>
      <c r="L34">
        <f t="shared" ca="1" si="2"/>
        <v>-2.4872973411821996E-2</v>
      </c>
      <c r="P34">
        <f ca="1">B34</f>
        <v>2.5295778181004563E-2</v>
      </c>
      <c r="Q34">
        <f t="shared" ref="Q34:S34" ca="1" si="3">C34</f>
        <v>-9.571116835744669E-3</v>
      </c>
      <c r="R34">
        <f t="shared" ca="1" si="3"/>
        <v>-5.7825457396206752E-2</v>
      </c>
      <c r="S34">
        <f t="shared" ca="1" si="3"/>
        <v>-2.4872973411821996E-2</v>
      </c>
    </row>
    <row r="35" spans="1:20">
      <c r="A35" t="s">
        <v>179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180</v>
      </c>
      <c r="H35" t="s">
        <v>181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180</v>
      </c>
      <c r="O35" t="s">
        <v>182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180</v>
      </c>
    </row>
    <row r="36" spans="1:20">
      <c r="A36">
        <v>202101</v>
      </c>
      <c r="B36">
        <f>likeqiang!C122</f>
        <v>12.275</v>
      </c>
      <c r="C36">
        <f>cpi!C122</f>
        <v>-1.069767441860465</v>
      </c>
      <c r="D36">
        <f>housing!C122</f>
        <v>-3.4511018002224961E-2</v>
      </c>
      <c r="E36">
        <v>1</v>
      </c>
      <c r="F36">
        <f ca="1">SUMPRODUCT(B36:E36,B$34:E$34)</f>
        <v>0.29786718833431863</v>
      </c>
      <c r="H36">
        <v>202101</v>
      </c>
      <c r="I36">
        <f ca="1">IF(I$34&gt;0,likeqiang!E122,likeqiang!D122)</f>
        <v>12.275</v>
      </c>
      <c r="J36">
        <f ca="1">IF(J$34&gt;0,cpi!E122,cpi!D122)</f>
        <v>-1.069767441860465</v>
      </c>
      <c r="K36">
        <f ca="1">IF(I$34&gt;0,housing!E122,housing!D122)</f>
        <v>-1.461335134873204E-3</v>
      </c>
      <c r="L36">
        <v>1</v>
      </c>
      <c r="M36">
        <f ca="1">SUMPRODUCT(I36:L36,I$34:L$34)</f>
        <v>0.29595607530571444</v>
      </c>
      <c r="O36">
        <v>202101</v>
      </c>
      <c r="P36">
        <f ca="1">IF(P$34&lt;0,likeqiang!E122,likeqiang!D122)</f>
        <v>12.275</v>
      </c>
      <c r="Q36">
        <f ca="1">IF(Q$34&lt;0,cpi!E122,cpi!D122)</f>
        <v>-1.069767441860465</v>
      </c>
      <c r="R36">
        <f ca="1">IF(R$34&lt;0,housing!E122,housing!D122)</f>
        <v>-1.461335134873204E-3</v>
      </c>
      <c r="S36">
        <v>1</v>
      </c>
      <c r="T36">
        <f ca="1">SUMPRODUCT(P36:S36,P$34:S$34)</f>
        <v>0.29595607530571444</v>
      </c>
    </row>
    <row r="37" spans="1:20">
      <c r="A37">
        <f t="shared" ref="A37:A95" si="4">IF(RIGHT(A36,2)="12",(VALUE(LEFT(A36,4))+1)*100+1,A36+1)</f>
        <v>202102</v>
      </c>
      <c r="B37">
        <f>likeqiang!C123</f>
        <v>17.87</v>
      </c>
      <c r="C37">
        <f>cpi!C123</f>
        <v>-1.0606060606060606</v>
      </c>
      <c r="D37">
        <f>housing!C123</f>
        <v>-3.4967043237186655E-2</v>
      </c>
      <c r="E37">
        <v>1</v>
      </c>
      <c r="F37">
        <f t="shared" ref="F37:F95" ca="1" si="5">SUMPRODUCT(B37:E37,B$34:E$34)</f>
        <v>0.43933575247447237</v>
      </c>
      <c r="H37">
        <f t="shared" ref="H37:H95" si="6">IF(RIGHT(H36,2)="12",(VALUE(LEFT(H36,4))+1)*100+1,H36+1)</f>
        <v>202102</v>
      </c>
      <c r="I37">
        <f ca="1">IF(I$34&gt;0,likeqiang!E123,likeqiang!D123)</f>
        <v>17.87</v>
      </c>
      <c r="J37">
        <f ca="1">IF(J$34&gt;0,cpi!E123,cpi!D123)</f>
        <v>-1.0606060606060606</v>
      </c>
      <c r="K37">
        <f ca="1">IF(I$34&gt;0,housing!E123,housing!D123)</f>
        <v>-9.9137649539994543E-4</v>
      </c>
      <c r="L37">
        <v>1</v>
      </c>
      <c r="M37">
        <f t="shared" ref="M37:M95" ca="1" si="7">SUMPRODUCT(I37:L37,I$34:L$34)</f>
        <v>0.43737109400478746</v>
      </c>
      <c r="O37">
        <f t="shared" ref="O37:O95" si="8">IF(RIGHT(O36,2)="12",(VALUE(LEFT(O36,4))+1)*100+1,O36+1)</f>
        <v>202102</v>
      </c>
      <c r="P37">
        <f ca="1">IF(P$34&lt;0,likeqiang!E123,likeqiang!D123)</f>
        <v>17.87</v>
      </c>
      <c r="Q37">
        <f ca="1">IF(Q$34&lt;0,cpi!E123,cpi!D123)</f>
        <v>-1.0606060606060606</v>
      </c>
      <c r="R37">
        <f ca="1">IF(R$34&lt;0,housing!E123,housing!D123)</f>
        <v>-9.9137649539994543E-4</v>
      </c>
      <c r="S37">
        <v>1</v>
      </c>
      <c r="T37">
        <f t="shared" ref="T37:T95" ca="1" si="9">SUMPRODUCT(P37:S37,P$34:S$34)</f>
        <v>0.43737109400478746</v>
      </c>
    </row>
    <row r="38" spans="1:20">
      <c r="A38">
        <f t="shared" si="4"/>
        <v>202103</v>
      </c>
      <c r="B38">
        <f>likeqiang!C124</f>
        <v>15.84</v>
      </c>
      <c r="C38">
        <f>cpi!C124</f>
        <v>-0.83333333333333337</v>
      </c>
      <c r="D38">
        <f>housing!C124</f>
        <v>-3.5401945507712251E-2</v>
      </c>
      <c r="E38">
        <v>1</v>
      </c>
      <c r="F38">
        <f t="shared" ca="1" si="5"/>
        <v>0.38583521736344328</v>
      </c>
      <c r="H38">
        <f t="shared" si="6"/>
        <v>202103</v>
      </c>
      <c r="I38">
        <f ca="1">IF(I$34&gt;0,likeqiang!E124,likeqiang!D124)</f>
        <v>15.84</v>
      </c>
      <c r="J38">
        <f ca="1">IF(J$34&gt;0,cpi!E124,cpi!D124)</f>
        <v>-0.83333333333333337</v>
      </c>
      <c r="K38">
        <f ca="1">IF(I$34&gt;0,housing!E124,housing!D124)</f>
        <v>-5.1782418156798987E-4</v>
      </c>
      <c r="L38">
        <v>1</v>
      </c>
      <c r="M38">
        <f t="shared" ca="1" si="7"/>
        <v>0.38381802709189422</v>
      </c>
      <c r="O38">
        <f t="shared" si="8"/>
        <v>202103</v>
      </c>
      <c r="P38">
        <f ca="1">IF(P$34&lt;0,likeqiang!E124,likeqiang!D124)</f>
        <v>15.84</v>
      </c>
      <c r="Q38">
        <f ca="1">IF(Q$34&lt;0,cpi!E124,cpi!D124)</f>
        <v>-0.83333333333333337</v>
      </c>
      <c r="R38">
        <f ca="1">IF(R$34&lt;0,housing!E124,housing!D124)</f>
        <v>-5.1782418156798987E-4</v>
      </c>
      <c r="S38">
        <v>1</v>
      </c>
      <c r="T38">
        <f t="shared" ca="1" si="9"/>
        <v>0.38381802709189422</v>
      </c>
    </row>
    <row r="39" spans="1:20">
      <c r="A39">
        <f t="shared" si="4"/>
        <v>202104</v>
      </c>
      <c r="B39">
        <f>likeqiang!C125</f>
        <v>16.09</v>
      </c>
      <c r="C39">
        <f>cpi!C125</f>
        <v>-0.64</v>
      </c>
      <c r="D39">
        <f>housing!C125</f>
        <v>-4.9936818314028367E-2</v>
      </c>
      <c r="E39">
        <v>1</v>
      </c>
      <c r="F39">
        <f t="shared" ca="1" si="5"/>
        <v>0.39114923165533805</v>
      </c>
      <c r="H39">
        <f t="shared" si="6"/>
        <v>202104</v>
      </c>
      <c r="I39">
        <f ca="1">IF(I$34&gt;0,likeqiang!E125,likeqiang!D125)</f>
        <v>16.09</v>
      </c>
      <c r="J39">
        <f ca="1">IF(J$34&gt;0,cpi!E125,cpi!D125)</f>
        <v>-0.64</v>
      </c>
      <c r="K39">
        <f ca="1">IF(I$34&gt;0,housing!E125,housing!D125)</f>
        <v>-1.4160409224843608E-2</v>
      </c>
      <c r="L39">
        <v>1</v>
      </c>
      <c r="M39">
        <f t="shared" ca="1" si="7"/>
        <v>0.38908044443576212</v>
      </c>
      <c r="O39">
        <f t="shared" si="8"/>
        <v>202104</v>
      </c>
      <c r="P39">
        <f ca="1">IF(P$34&lt;0,likeqiang!E125,likeqiang!D125)</f>
        <v>16.09</v>
      </c>
      <c r="Q39">
        <f ca="1">IF(Q$34&lt;0,cpi!E125,cpi!D125)</f>
        <v>-0.64</v>
      </c>
      <c r="R39">
        <f ca="1">IF(R$34&lt;0,housing!E125,housing!D125)</f>
        <v>-1.4160409224843608E-2</v>
      </c>
      <c r="S39">
        <v>1</v>
      </c>
      <c r="T39">
        <f t="shared" ca="1" si="9"/>
        <v>0.38908044443576212</v>
      </c>
    </row>
    <row r="40" spans="1:20">
      <c r="A40">
        <f t="shared" si="4"/>
        <v>202105</v>
      </c>
      <c r="B40">
        <f>likeqiang!C126</f>
        <v>13.76</v>
      </c>
      <c r="C40">
        <f>cpi!C126</f>
        <v>-0.51851851851851849</v>
      </c>
      <c r="D40">
        <f>housing!C126</f>
        <v>-5.2945645965704877E-2</v>
      </c>
      <c r="E40">
        <v>1</v>
      </c>
      <c r="F40">
        <f t="shared" ca="1" si="5"/>
        <v>0.33122134187614333</v>
      </c>
      <c r="H40">
        <f t="shared" si="6"/>
        <v>202105</v>
      </c>
      <c r="I40">
        <f ca="1">IF(I$34&gt;0,likeqiang!E126,likeqiang!D126)</f>
        <v>13.76</v>
      </c>
      <c r="J40">
        <f ca="1">IF(J$34&gt;0,cpi!E126,cpi!D126)</f>
        <v>-0.51851851851851849</v>
      </c>
      <c r="K40">
        <f ca="1">IF(I$34&gt;0,housing!E126,housing!D126)</f>
        <v>-1.6291908780430429E-2</v>
      </c>
      <c r="L40">
        <v>1</v>
      </c>
      <c r="M40">
        <f t="shared" ca="1" si="7"/>
        <v>0.32910182275812444</v>
      </c>
      <c r="O40">
        <f t="shared" si="8"/>
        <v>202105</v>
      </c>
      <c r="P40">
        <f ca="1">IF(P$34&lt;0,likeqiang!E126,likeqiang!D126)</f>
        <v>13.76</v>
      </c>
      <c r="Q40">
        <f ca="1">IF(Q$34&lt;0,cpi!E126,cpi!D126)</f>
        <v>-0.51851851851851849</v>
      </c>
      <c r="R40">
        <f ca="1">IF(R$34&lt;0,housing!E126,housing!D126)</f>
        <v>-1.6291908780430429E-2</v>
      </c>
      <c r="S40">
        <v>1</v>
      </c>
      <c r="T40">
        <f t="shared" ca="1" si="9"/>
        <v>0.32910182275812444</v>
      </c>
    </row>
    <row r="41" spans="1:20">
      <c r="A41">
        <f t="shared" si="4"/>
        <v>202106</v>
      </c>
      <c r="B41">
        <f>likeqiang!C127</f>
        <v>10.83</v>
      </c>
      <c r="C41">
        <f>cpi!C127</f>
        <v>-0.54166666666666663</v>
      </c>
      <c r="D41">
        <f>housing!C127</f>
        <v>-5.4951053772005251E-2</v>
      </c>
      <c r="E41">
        <v>1</v>
      </c>
      <c r="F41">
        <f t="shared" ca="1" si="5"/>
        <v>0.25744222905992226</v>
      </c>
      <c r="H41">
        <f t="shared" si="6"/>
        <v>202106</v>
      </c>
      <c r="I41">
        <f ca="1">IF(I$34&gt;0,likeqiang!E127,likeqiang!D127)</f>
        <v>10.83</v>
      </c>
      <c r="J41">
        <f ca="1">IF(J$34&gt;0,cpi!E127,cpi!D127)</f>
        <v>-0.54166666666666663</v>
      </c>
      <c r="K41">
        <f ca="1">IF(I$34&gt;0,housing!E127,housing!D127)</f>
        <v>-1.7433872815433724E-2</v>
      </c>
      <c r="L41">
        <v>1</v>
      </c>
      <c r="M41">
        <f t="shared" ca="1" si="7"/>
        <v>0.25527278091089223</v>
      </c>
      <c r="O41">
        <f t="shared" si="8"/>
        <v>202106</v>
      </c>
      <c r="P41">
        <f ca="1">IF(P$34&lt;0,likeqiang!E127,likeqiang!D127)</f>
        <v>10.83</v>
      </c>
      <c r="Q41">
        <f ca="1">IF(Q$34&lt;0,cpi!E127,cpi!D127)</f>
        <v>-0.54166666666666663</v>
      </c>
      <c r="R41">
        <f ca="1">IF(R$34&lt;0,housing!E127,housing!D127)</f>
        <v>-1.7433872815433724E-2</v>
      </c>
      <c r="S41">
        <v>1</v>
      </c>
      <c r="T41">
        <f t="shared" ca="1" si="9"/>
        <v>0.25527278091089223</v>
      </c>
    </row>
    <row r="42" spans="1:20">
      <c r="A42">
        <f t="shared" si="4"/>
        <v>202107</v>
      </c>
      <c r="B42">
        <f>likeqiang!C128</f>
        <v>8.74</v>
      </c>
      <c r="C42">
        <f>cpi!C128</f>
        <v>-0.41176470588235292</v>
      </c>
      <c r="D42">
        <f>housing!C128</f>
        <v>-6.9925683943457217E-2</v>
      </c>
      <c r="E42">
        <v>1</v>
      </c>
      <c r="F42">
        <f t="shared" ca="1" si="5"/>
        <v>0.20419666065676698</v>
      </c>
      <c r="H42">
        <f t="shared" si="6"/>
        <v>202107</v>
      </c>
      <c r="I42">
        <f ca="1">IF(I$34&gt;0,likeqiang!E128,likeqiang!D128)</f>
        <v>8.74</v>
      </c>
      <c r="J42">
        <f ca="1">IF(J$34&gt;0,cpi!E128,cpi!D128)</f>
        <v>-0.41176470588235292</v>
      </c>
      <c r="K42">
        <f ca="1">IF(I$34&gt;0,housing!E128,housing!D128)</f>
        <v>-3.1557980879562943E-2</v>
      </c>
      <c r="L42">
        <v>1</v>
      </c>
      <c r="M42">
        <f t="shared" ca="1" si="7"/>
        <v>0.20197803067785544</v>
      </c>
      <c r="O42">
        <f t="shared" si="8"/>
        <v>202107</v>
      </c>
      <c r="P42">
        <f ca="1">IF(P$34&lt;0,likeqiang!E128,likeqiang!D128)</f>
        <v>8.74</v>
      </c>
      <c r="Q42">
        <f ca="1">IF(Q$34&lt;0,cpi!E128,cpi!D128)</f>
        <v>-0.41176470588235292</v>
      </c>
      <c r="R42">
        <f ca="1">IF(R$34&lt;0,housing!E128,housing!D128)</f>
        <v>-3.1557980879562943E-2</v>
      </c>
      <c r="S42">
        <v>1</v>
      </c>
      <c r="T42">
        <f t="shared" ca="1" si="9"/>
        <v>0.20197803067785544</v>
      </c>
    </row>
    <row r="43" spans="1:20">
      <c r="A43">
        <f t="shared" si="4"/>
        <v>202108</v>
      </c>
      <c r="B43">
        <f>likeqiang!C129</f>
        <v>10.49</v>
      </c>
      <c r="C43">
        <f>cpi!C129</f>
        <v>0.60000000000000009</v>
      </c>
      <c r="D43">
        <f>housing!C129</f>
        <v>-7.5283670282272966E-2</v>
      </c>
      <c r="E43">
        <v>1</v>
      </c>
      <c r="F43">
        <f t="shared" ca="1" si="5"/>
        <v>0.23909038227400675</v>
      </c>
      <c r="H43">
        <f t="shared" si="6"/>
        <v>202108</v>
      </c>
      <c r="I43">
        <f ca="1">IF(I$34&gt;0,likeqiang!E129,likeqiang!D129)</f>
        <v>10.49</v>
      </c>
      <c r="J43">
        <f ca="1">IF(J$34&gt;0,cpi!E129,cpi!D129)</f>
        <v>0.60000000000000009</v>
      </c>
      <c r="K43">
        <f ca="1">IF(I$34&gt;0,housing!E129,housing!D129)</f>
        <v>-3.6077501082772863E-2</v>
      </c>
      <c r="L43">
        <v>1</v>
      </c>
      <c r="M43">
        <f t="shared" ca="1" si="7"/>
        <v>0.23682326760729255</v>
      </c>
      <c r="O43">
        <f t="shared" si="8"/>
        <v>202108</v>
      </c>
      <c r="P43">
        <f ca="1">IF(P$34&lt;0,likeqiang!E129,likeqiang!D129)</f>
        <v>10.49</v>
      </c>
      <c r="Q43">
        <f ca="1">IF(Q$34&lt;0,cpi!E129,cpi!D129)</f>
        <v>0.60000000000000009</v>
      </c>
      <c r="R43">
        <f ca="1">IF(R$34&lt;0,housing!E129,housing!D129)</f>
        <v>-3.6077501082772863E-2</v>
      </c>
      <c r="S43">
        <v>1</v>
      </c>
      <c r="T43">
        <f t="shared" ca="1" si="9"/>
        <v>0.23682326760729255</v>
      </c>
    </row>
    <row r="44" spans="1:20">
      <c r="A44">
        <f t="shared" si="4"/>
        <v>202109</v>
      </c>
      <c r="B44">
        <f>likeqiang!C130</f>
        <v>9.2899999999999991</v>
      </c>
      <c r="C44">
        <f>cpi!C130</f>
        <v>-2.4</v>
      </c>
      <c r="D44">
        <f>housing!C130</f>
        <v>-8.0483247840385727E-2</v>
      </c>
      <c r="E44">
        <v>1</v>
      </c>
      <c r="F44">
        <f t="shared" ca="1" si="5"/>
        <v>0.23774946691460014</v>
      </c>
      <c r="H44">
        <f t="shared" si="6"/>
        <v>202109</v>
      </c>
      <c r="I44">
        <f ca="1">IF(I$34&gt;0,likeqiang!E130,likeqiang!D130)</f>
        <v>9.2899999999999991</v>
      </c>
      <c r="J44">
        <f ca="1">IF(J$34&gt;0,cpi!E130,cpi!D130)</f>
        <v>-2.4</v>
      </c>
      <c r="K44">
        <f ca="1">IF(I$34&gt;0,housing!E130,housing!D130)</f>
        <v>-4.0449886741550777E-2</v>
      </c>
      <c r="L44">
        <v>1</v>
      </c>
      <c r="M44">
        <f t="shared" ca="1" si="7"/>
        <v>0.23543451949795252</v>
      </c>
      <c r="O44">
        <f t="shared" si="8"/>
        <v>202109</v>
      </c>
      <c r="P44">
        <f ca="1">IF(P$34&lt;0,likeqiang!E130,likeqiang!D130)</f>
        <v>9.2899999999999991</v>
      </c>
      <c r="Q44">
        <f ca="1">IF(Q$34&lt;0,cpi!E130,cpi!D130)</f>
        <v>-2.4</v>
      </c>
      <c r="R44">
        <f ca="1">IF(R$34&lt;0,housing!E130,housing!D130)</f>
        <v>-4.0449886741550777E-2</v>
      </c>
      <c r="S44">
        <v>1</v>
      </c>
      <c r="T44">
        <f t="shared" ca="1" si="9"/>
        <v>0.23543451949795252</v>
      </c>
    </row>
    <row r="45" spans="1:20">
      <c r="A45">
        <f t="shared" si="4"/>
        <v>202110</v>
      </c>
      <c r="B45">
        <f>likeqiang!C131</f>
        <v>9.2200000000000006</v>
      </c>
      <c r="C45">
        <f>cpi!C131</f>
        <v>6.5</v>
      </c>
      <c r="D45">
        <f>housing!C131</f>
        <v>-9.0492213838945013E-2</v>
      </c>
      <c r="E45">
        <v>1</v>
      </c>
      <c r="F45">
        <f t="shared" ca="1" si="5"/>
        <v>0.15137459564073211</v>
      </c>
      <c r="H45">
        <f t="shared" si="6"/>
        <v>202110</v>
      </c>
      <c r="I45">
        <f ca="1">IF(I$34&gt;0,likeqiang!E131,likeqiang!D131)</f>
        <v>9.2200000000000006</v>
      </c>
      <c r="J45">
        <f ca="1">IF(J$34&gt;0,cpi!E131,cpi!D131)</f>
        <v>6.5</v>
      </c>
      <c r="K45">
        <f ca="1">IF(I$34&gt;0,housing!E131,housing!D131)</f>
        <v>-4.9642226441781998E-2</v>
      </c>
      <c r="L45">
        <v>1</v>
      </c>
      <c r="M45">
        <f t="shared" ca="1" si="7"/>
        <v>0.14901242643486187</v>
      </c>
      <c r="O45">
        <f t="shared" si="8"/>
        <v>202110</v>
      </c>
      <c r="P45">
        <f ca="1">IF(P$34&lt;0,likeqiang!E131,likeqiang!D131)</f>
        <v>9.2200000000000006</v>
      </c>
      <c r="Q45">
        <f ca="1">IF(Q$34&lt;0,cpi!E131,cpi!D131)</f>
        <v>6.5</v>
      </c>
      <c r="R45">
        <f ca="1">IF(R$34&lt;0,housing!E131,housing!D131)</f>
        <v>-4.9642226441781998E-2</v>
      </c>
      <c r="S45">
        <v>1</v>
      </c>
      <c r="T45">
        <f t="shared" ca="1" si="9"/>
        <v>0.14901242643486187</v>
      </c>
    </row>
    <row r="46" spans="1:20">
      <c r="A46">
        <f t="shared" si="4"/>
        <v>202111</v>
      </c>
      <c r="B46">
        <f>likeqiang!C132</f>
        <v>9.2485874602761129</v>
      </c>
      <c r="C46">
        <f>cpi!C132</f>
        <v>4.2689419235029922</v>
      </c>
      <c r="D46">
        <f>housing!C132</f>
        <v>-9.6740530959904675E-2</v>
      </c>
      <c r="E46">
        <v>1</v>
      </c>
      <c r="F46">
        <f t="shared" ca="1" si="5"/>
        <v>0.1738127670075956</v>
      </c>
      <c r="H46">
        <f t="shared" si="6"/>
        <v>202111</v>
      </c>
      <c r="I46">
        <f ca="1">IF(I$34&gt;0,likeqiang!E132,likeqiang!D132)</f>
        <v>10.814851857651195</v>
      </c>
      <c r="J46">
        <f ca="1">IF(J$34&gt;0,cpi!E132,cpi!D132)</f>
        <v>3.3630765548167472</v>
      </c>
      <c r="K46">
        <f ca="1">IF(I$34&gt;0,housing!E132,housing!D132)</f>
        <v>-5.5083838208614358E-2</v>
      </c>
      <c r="L46">
        <v>1</v>
      </c>
      <c r="M46">
        <f t="shared" ca="1" si="7"/>
        <v>0.2196939697455948</v>
      </c>
      <c r="O46">
        <f t="shared" si="8"/>
        <v>202111</v>
      </c>
      <c r="P46">
        <f ca="1">IF(P$34&lt;0,likeqiang!E132,likeqiang!D132)</f>
        <v>7.6823230629010304</v>
      </c>
      <c r="Q46">
        <f ca="1">IF(Q$34&lt;0,cpi!E132,cpi!D132)</f>
        <v>5.1748072921892376</v>
      </c>
      <c r="R46">
        <f ca="1">IF(R$34&lt;0,housing!E132,housing!D132)</f>
        <v>-5.5083838208614358E-2</v>
      </c>
      <c r="S46">
        <v>1</v>
      </c>
      <c r="T46">
        <f t="shared" ca="1" si="9"/>
        <v>0.12311392964568312</v>
      </c>
    </row>
    <row r="47" spans="1:20">
      <c r="A47">
        <f t="shared" si="4"/>
        <v>202112</v>
      </c>
      <c r="B47">
        <f>likeqiang!C133</f>
        <v>9.258546597346232</v>
      </c>
      <c r="C47">
        <f>cpi!C133</f>
        <v>4.5601669667116314</v>
      </c>
      <c r="D47">
        <f>housing!C133</f>
        <v>-0.1025613925254166</v>
      </c>
      <c r="E47">
        <v>1</v>
      </c>
      <c r="F47">
        <f t="shared" ca="1" si="5"/>
        <v>0.1716139361982166</v>
      </c>
      <c r="H47">
        <f t="shared" si="6"/>
        <v>202112</v>
      </c>
      <c r="I47">
        <f ca="1">IF(I$34&gt;0,likeqiang!E133,likeqiang!D133)</f>
        <v>11.36678793048957</v>
      </c>
      <c r="J47">
        <f ca="1">IF(J$34&gt;0,cpi!E133,cpi!D133)</f>
        <v>3.4267472906952907</v>
      </c>
      <c r="K47">
        <f ca="1">IF(I$34&gt;0,housing!E133,housing!D133)</f>
        <v>-6.0107326972275991E-2</v>
      </c>
      <c r="L47">
        <v>1</v>
      </c>
      <c r="M47">
        <f t="shared" ca="1" si="7"/>
        <v>0.23333670769758119</v>
      </c>
      <c r="O47">
        <f t="shared" si="8"/>
        <v>202112</v>
      </c>
      <c r="P47">
        <f ca="1">IF(P$34&lt;0,likeqiang!E133,likeqiang!D133)</f>
        <v>7.1503052642028937</v>
      </c>
      <c r="Q47">
        <f ca="1">IF(Q$34&lt;0,cpi!E133,cpi!D133)</f>
        <v>5.693586642727972</v>
      </c>
      <c r="R47">
        <f ca="1">IF(R$34&lt;0,housing!E133,housing!D133)</f>
        <v>-6.0107326972275991E-2</v>
      </c>
      <c r="S47">
        <v>1</v>
      </c>
      <c r="T47">
        <f t="shared" ca="1" si="9"/>
        <v>0.10498131318097419</v>
      </c>
    </row>
    <row r="48" spans="1:20">
      <c r="A48">
        <f t="shared" si="4"/>
        <v>202201</v>
      </c>
      <c r="B48">
        <f>likeqiang!C134</f>
        <v>9.2685057344163457</v>
      </c>
      <c r="C48">
        <f>cpi!C134</f>
        <v>4.4142908178585785</v>
      </c>
      <c r="D48">
        <f>housing!C134</f>
        <v>-0.10254653066515157</v>
      </c>
      <c r="E48">
        <v>1</v>
      </c>
      <c r="F48">
        <f t="shared" ca="1" si="5"/>
        <v>0.17326119859076991</v>
      </c>
      <c r="H48">
        <f t="shared" si="6"/>
        <v>202201</v>
      </c>
      <c r="I48">
        <f ca="1">IF(I$34&gt;0,likeqiang!E134,likeqiang!D134)</f>
        <v>11.806339843673337</v>
      </c>
      <c r="J48">
        <f ca="1">IF(J$34&gt;0,cpi!E134,cpi!D134)</f>
        <v>3.0914441718574199</v>
      </c>
      <c r="K48">
        <f ca="1">IF(I$34&gt;0,housing!E134,housing!D134)</f>
        <v>-5.9303886173483145E-2</v>
      </c>
      <c r="L48">
        <v>1</v>
      </c>
      <c r="M48">
        <f t="shared" ca="1" si="7"/>
        <v>0.24761828138661984</v>
      </c>
      <c r="O48">
        <f t="shared" si="8"/>
        <v>202201</v>
      </c>
      <c r="P48">
        <f ca="1">IF(P$34&lt;0,likeqiang!E134,likeqiang!D134)</f>
        <v>6.7306716251593546</v>
      </c>
      <c r="Q48">
        <f ca="1">IF(Q$34&lt;0,cpi!E134,cpi!D134)</f>
        <v>5.737137463859737</v>
      </c>
      <c r="R48">
        <f ca="1">IF(R$34&lt;0,housing!E134,housing!D134)</f>
        <v>-5.9303886173483145E-2</v>
      </c>
      <c r="S48">
        <v>1</v>
      </c>
      <c r="T48">
        <f t="shared" ca="1" si="9"/>
        <v>9.3903064401415368E-2</v>
      </c>
    </row>
    <row r="49" spans="1:20">
      <c r="A49">
        <f t="shared" si="4"/>
        <v>202202</v>
      </c>
      <c r="B49">
        <f>likeqiang!C135</f>
        <v>9.2784648714864666</v>
      </c>
      <c r="C49">
        <f>cpi!C135</f>
        <v>4.7167587276688101</v>
      </c>
      <c r="D49">
        <f>housing!C135</f>
        <v>-0.10349483918059033</v>
      </c>
      <c r="E49">
        <v>1</v>
      </c>
      <c r="F49">
        <f t="shared" ca="1" si="5"/>
        <v>0.17067300338277061</v>
      </c>
      <c r="H49">
        <f t="shared" si="6"/>
        <v>202202</v>
      </c>
      <c r="I49">
        <f ca="1">IF(I$34&gt;0,likeqiang!E135,likeqiang!D135)</f>
        <v>12.183796248602636</v>
      </c>
      <c r="J49">
        <f ca="1">IF(J$34&gt;0,cpi!E135,cpi!D135)</f>
        <v>3.2279864254224977</v>
      </c>
      <c r="K49">
        <f ca="1">IF(I$34&gt;0,housing!E135,housing!D135)</f>
        <v>-5.9471915014397532E-2</v>
      </c>
      <c r="L49">
        <v>1</v>
      </c>
      <c r="M49">
        <f t="shared" ca="1" si="7"/>
        <v>0.25586918936140518</v>
      </c>
      <c r="O49">
        <f t="shared" si="8"/>
        <v>202202</v>
      </c>
      <c r="P49">
        <f ca="1">IF(P$34&lt;0,likeqiang!E135,likeqiang!D135)</f>
        <v>6.3731334943702969</v>
      </c>
      <c r="Q49">
        <f ca="1">IF(Q$34&lt;0,cpi!E135,cpi!D135)</f>
        <v>6.2055310299151225</v>
      </c>
      <c r="R49">
        <f ca="1">IF(R$34&lt;0,housing!E135,housing!D135)</f>
        <v>-5.9471915014397532E-2</v>
      </c>
      <c r="S49">
        <v>1</v>
      </c>
      <c r="T49">
        <f t="shared" ca="1" si="9"/>
        <v>8.0385525952478817E-2</v>
      </c>
    </row>
    <row r="50" spans="1:20">
      <c r="A50">
        <f t="shared" si="4"/>
        <v>202203</v>
      </c>
      <c r="B50">
        <f>likeqiang!C136</f>
        <v>9.2884240085565786</v>
      </c>
      <c r="C50">
        <f>cpi!C136</f>
        <v>4.7586756938478896</v>
      </c>
      <c r="D50">
        <f>housing!C136</f>
        <v>-0.10478937964164858</v>
      </c>
      <c r="E50">
        <v>1</v>
      </c>
      <c r="F50">
        <f t="shared" ca="1" si="5"/>
        <v>0.17059859271854905</v>
      </c>
      <c r="H50">
        <f t="shared" si="6"/>
        <v>202203</v>
      </c>
      <c r="I50">
        <f ca="1">IF(I$34&gt;0,likeqiang!E136,likeqiang!D136)</f>
        <v>12.520409738627933</v>
      </c>
      <c r="J50">
        <f ca="1">IF(J$34&gt;0,cpi!E136,cpi!D136)</f>
        <v>3.1203225693771826</v>
      </c>
      <c r="K50">
        <f ca="1">IF(I$34&gt;0,housing!E136,housing!D136)</f>
        <v>-5.9994019728388012E-2</v>
      </c>
      <c r="L50">
        <v>1</v>
      </c>
      <c r="M50">
        <f t="shared" ca="1" si="7"/>
        <v>0.26544474382691063</v>
      </c>
      <c r="O50">
        <f t="shared" si="8"/>
        <v>202203</v>
      </c>
      <c r="P50">
        <f ca="1">IF(P$34&lt;0,likeqiang!E136,likeqiang!D136)</f>
        <v>6.0564382784852251</v>
      </c>
      <c r="Q50">
        <f ca="1">IF(Q$34&lt;0,cpi!E136,cpi!D136)</f>
        <v>6.3970288183185966</v>
      </c>
      <c r="R50">
        <f ca="1">IF(R$34&lt;0,housing!E136,housing!D136)</f>
        <v>-5.9994019728388012E-2</v>
      </c>
      <c r="S50">
        <v>1</v>
      </c>
      <c r="T50">
        <f t="shared" ca="1" si="9"/>
        <v>7.0571817257763542E-2</v>
      </c>
    </row>
    <row r="51" spans="1:20">
      <c r="A51">
        <f t="shared" si="4"/>
        <v>202204</v>
      </c>
      <c r="B51">
        <f>likeqiang!C137</f>
        <v>9.2983831456266994</v>
      </c>
      <c r="C51">
        <f>cpi!C137</f>
        <v>4.6706617997062247</v>
      </c>
      <c r="D51">
        <f>housing!C137</f>
        <v>-0.10442016223909191</v>
      </c>
      <c r="E51">
        <v>1</v>
      </c>
      <c r="F51">
        <f t="shared" ca="1" si="5"/>
        <v>0.17167155793956632</v>
      </c>
      <c r="H51">
        <f t="shared" si="6"/>
        <v>202204</v>
      </c>
      <c r="I51">
        <f ca="1">IF(I$34&gt;0,likeqiang!E137,likeqiang!D137)</f>
        <v>12.827540398862084</v>
      </c>
      <c r="J51">
        <f ca="1">IF(J$34&gt;0,cpi!E137,cpi!D137)</f>
        <v>2.8949369145953368</v>
      </c>
      <c r="K51">
        <f ca="1">IF(I$34&gt;0,housing!E137,housing!D137)</f>
        <v>-5.885979026167093E-2</v>
      </c>
      <c r="L51">
        <v>1</v>
      </c>
      <c r="M51">
        <f t="shared" ca="1" si="7"/>
        <v>0.27530545797809181</v>
      </c>
      <c r="O51">
        <f t="shared" si="8"/>
        <v>202204</v>
      </c>
      <c r="P51">
        <f ca="1">IF(P$34&lt;0,likeqiang!E137,likeqiang!D137)</f>
        <v>5.7692258923913151</v>
      </c>
      <c r="Q51">
        <f ca="1">IF(Q$34&lt;0,cpi!E137,cpi!D137)</f>
        <v>6.4463866848171127</v>
      </c>
      <c r="R51">
        <f ca="1">IF(R$34&lt;0,housing!E137,housing!D137)</f>
        <v>-5.885979026167093E-2</v>
      </c>
      <c r="S51">
        <v>1</v>
      </c>
      <c r="T51">
        <f t="shared" ca="1" si="9"/>
        <v>6.2768559203569413E-2</v>
      </c>
    </row>
    <row r="52" spans="1:20">
      <c r="A52">
        <f t="shared" si="4"/>
        <v>202205</v>
      </c>
      <c r="B52">
        <f>likeqiang!C138</f>
        <v>9.3083422826968132</v>
      </c>
      <c r="C52">
        <f>cpi!C138</f>
        <v>4.7831257747711104</v>
      </c>
      <c r="D52">
        <f>housing!C138</f>
        <v>-0.1005948151471005</v>
      </c>
      <c r="E52">
        <v>1</v>
      </c>
      <c r="F52">
        <f t="shared" ca="1" si="5"/>
        <v>0.17062587377131419</v>
      </c>
      <c r="H52">
        <f t="shared" si="6"/>
        <v>202205</v>
      </c>
      <c r="I52">
        <f ca="1">IF(I$34&gt;0,likeqiang!E138,likeqiang!D138)</f>
        <v>13.112105260756991</v>
      </c>
      <c r="J52">
        <f ca="1">IF(J$34&gt;0,cpi!E138,cpi!D138)</f>
        <v>2.8795926569774215</v>
      </c>
      <c r="K52">
        <f ca="1">IF(I$34&gt;0,housing!E138,housing!D138)</f>
        <v>-5.4276466015582669E-2</v>
      </c>
      <c r="L52">
        <v>1</v>
      </c>
      <c r="M52">
        <f t="shared" ca="1" si="7"/>
        <v>0.28238557646418727</v>
      </c>
      <c r="O52">
        <f t="shared" si="8"/>
        <v>202205</v>
      </c>
      <c r="P52">
        <f ca="1">IF(P$34&lt;0,likeqiang!E138,likeqiang!D138)</f>
        <v>5.5045793046366347</v>
      </c>
      <c r="Q52">
        <f ca="1">IF(Q$34&lt;0,cpi!E138,cpi!D138)</f>
        <v>6.6866588925647994</v>
      </c>
      <c r="R52">
        <f ca="1">IF(R$34&lt;0,housing!E138,housing!D138)</f>
        <v>-5.4276466015582669E-2</v>
      </c>
      <c r="S52">
        <v>1</v>
      </c>
      <c r="T52">
        <f t="shared" ca="1" si="9"/>
        <v>5.3509411629706641E-2</v>
      </c>
    </row>
    <row r="53" spans="1:20">
      <c r="A53">
        <f t="shared" si="4"/>
        <v>202206</v>
      </c>
      <c r="B53">
        <f>likeqiang!C139</f>
        <v>9.318301419766934</v>
      </c>
      <c r="C53">
        <f>cpi!C139</f>
        <v>5.8713267260396931</v>
      </c>
      <c r="D53">
        <f>housing!C139</f>
        <v>-9.7891870980019724E-2</v>
      </c>
      <c r="E53">
        <v>1</v>
      </c>
      <c r="F53">
        <f t="shared" ca="1" si="5"/>
        <v>0.16030620046537622</v>
      </c>
      <c r="H53">
        <f t="shared" si="6"/>
        <v>202206</v>
      </c>
      <c r="I53">
        <f ca="1">IF(I$34&gt;0,likeqiang!E139,likeqiang!D139)</f>
        <v>13.37868592019853</v>
      </c>
      <c r="J53">
        <f ca="1">IF(J$34&gt;0,cpi!E139,cpi!D139)</f>
        <v>3.8477356135733136</v>
      </c>
      <c r="K53">
        <f ca="1">IF(I$34&gt;0,housing!E139,housing!D139)</f>
        <v>-5.0822219147413611E-2</v>
      </c>
      <c r="L53">
        <v>1</v>
      </c>
      <c r="M53">
        <f t="shared" ca="1" si="7"/>
        <v>0.27966298893637248</v>
      </c>
      <c r="O53">
        <f t="shared" si="8"/>
        <v>202206</v>
      </c>
      <c r="P53">
        <f ca="1">IF(P$34&lt;0,likeqiang!E139,likeqiang!D139)</f>
        <v>5.2579169193353383</v>
      </c>
      <c r="Q53">
        <f ca="1">IF(Q$34&lt;0,cpi!E139,cpi!D139)</f>
        <v>7.894917838506073</v>
      </c>
      <c r="R53">
        <f ca="1">IF(R$34&lt;0,housing!E139,housing!D139)</f>
        <v>-5.0822219147413611E-2</v>
      </c>
      <c r="S53">
        <v>1</v>
      </c>
      <c r="T53">
        <f t="shared" ca="1" si="9"/>
        <v>3.5505763700978632E-2</v>
      </c>
    </row>
    <row r="54" spans="1:20">
      <c r="A54">
        <f t="shared" si="4"/>
        <v>202207</v>
      </c>
      <c r="B54">
        <f>likeqiang!C140</f>
        <v>9.328260556837046</v>
      </c>
      <c r="C54">
        <f>cpi!C140</f>
        <v>5.7086360876795945</v>
      </c>
      <c r="D54">
        <f>housing!C140</f>
        <v>-9.3816478294257544E-2</v>
      </c>
      <c r="E54">
        <v>1</v>
      </c>
      <c r="F54">
        <f t="shared" ca="1" si="5"/>
        <v>0.16187959424927903</v>
      </c>
      <c r="H54">
        <f t="shared" si="6"/>
        <v>202207</v>
      </c>
      <c r="I54">
        <f ca="1">IF(I$34&gt;0,likeqiang!E140,likeqiang!D140)</f>
        <v>13.630502335106133</v>
      </c>
      <c r="J54">
        <f ca="1">IF(J$34&gt;0,cpi!E140,cpi!D140)</f>
        <v>3.5714303211393492</v>
      </c>
      <c r="K54">
        <f ca="1">IF(I$34&gt;0,housing!E140,housing!D140)</f>
        <v>-4.600186331012026E-2</v>
      </c>
      <c r="L54">
        <v>1</v>
      </c>
      <c r="M54">
        <f t="shared" ca="1" si="7"/>
        <v>0.28839869206532714</v>
      </c>
      <c r="O54">
        <f t="shared" si="8"/>
        <v>202207</v>
      </c>
      <c r="P54">
        <f ca="1">IF(P$34&lt;0,likeqiang!E140,likeqiang!D140)</f>
        <v>5.0260187785679591</v>
      </c>
      <c r="Q54">
        <f ca="1">IF(Q$34&lt;0,cpi!E140,cpi!D140)</f>
        <v>7.8458418542198398</v>
      </c>
      <c r="R54">
        <f ca="1">IF(R$34&lt;0,housing!E140,housing!D140)</f>
        <v>-4.600186331012026E-2</v>
      </c>
      <c r="S54">
        <v>1</v>
      </c>
      <c r="T54">
        <f t="shared" ca="1" si="9"/>
        <v>2.9830692469868404E-2</v>
      </c>
    </row>
    <row r="55" spans="1:20">
      <c r="A55">
        <f t="shared" si="4"/>
        <v>202208</v>
      </c>
      <c r="B55">
        <f>likeqiang!C141</f>
        <v>9.3382196939071669</v>
      </c>
      <c r="C55">
        <f>cpi!C141</f>
        <v>5.0597297967123103</v>
      </c>
      <c r="D55">
        <f>housing!C141</f>
        <v>-8.6529837632621398E-2</v>
      </c>
      <c r="E55">
        <v>1</v>
      </c>
      <c r="F55">
        <f t="shared" ca="1" si="5"/>
        <v>0.16792092296863576</v>
      </c>
      <c r="H55">
        <f t="shared" si="6"/>
        <v>202208</v>
      </c>
      <c r="I55">
        <f ca="1">IF(I$34&gt;0,likeqiang!E141,likeqiang!D141)</f>
        <v>13.86991957161818</v>
      </c>
      <c r="J55">
        <f ca="1">IF(J$34&gt;0,cpi!E141,cpi!D141)</f>
        <v>2.8143740418348404</v>
      </c>
      <c r="K55">
        <f ca="1">IF(I$34&gt;0,housing!E141,housing!D141)</f>
        <v>-3.7976287269910258E-2</v>
      </c>
      <c r="L55">
        <v>1</v>
      </c>
      <c r="M55">
        <f t="shared" ca="1" si="7"/>
        <v>0.30123672886790942</v>
      </c>
      <c r="O55">
        <f t="shared" si="8"/>
        <v>202208</v>
      </c>
      <c r="P55">
        <f ca="1">IF(P$34&lt;0,likeqiang!E141,likeqiang!D141)</f>
        <v>4.8065198161961549</v>
      </c>
      <c r="Q55">
        <f ca="1">IF(Q$34&lt;0,cpi!E141,cpi!D141)</f>
        <v>7.3050855515897801</v>
      </c>
      <c r="R55">
        <f ca="1">IF(R$34&lt;0,housing!E141,housing!D141)</f>
        <v>-3.7976287269910258E-2</v>
      </c>
      <c r="S55">
        <v>1</v>
      </c>
      <c r="T55">
        <f t="shared" ca="1" si="9"/>
        <v>2.8989854553494985E-2</v>
      </c>
    </row>
    <row r="56" spans="1:20">
      <c r="A56">
        <f t="shared" si="4"/>
        <v>202209</v>
      </c>
      <c r="B56">
        <f>likeqiang!C142</f>
        <v>9.3481788309772806</v>
      </c>
      <c r="C56">
        <f>cpi!C142</f>
        <v>5.0358146201552936</v>
      </c>
      <c r="D56">
        <f>housing!C142</f>
        <v>-8.0896416913014191E-2</v>
      </c>
      <c r="E56">
        <v>1</v>
      </c>
      <c r="F56">
        <f t="shared" ca="1" si="5"/>
        <v>0.16807598690999365</v>
      </c>
      <c r="H56">
        <f t="shared" si="6"/>
        <v>202209</v>
      </c>
      <c r="I56">
        <f ca="1">IF(I$34&gt;0,likeqiang!E142,likeqiang!D142)</f>
        <v>14.098735175933058</v>
      </c>
      <c r="J56">
        <f ca="1">IF(J$34&gt;0,cpi!E142,cpi!D142)</f>
        <v>2.687018212647283</v>
      </c>
      <c r="K56">
        <f ca="1">IF(I$34&gt;0,housing!E142,housing!D142)</f>
        <v>-3.1609668155245046E-2</v>
      </c>
      <c r="L56">
        <v>1</v>
      </c>
      <c r="M56">
        <f t="shared" ca="1" si="7"/>
        <v>0.30787558249750541</v>
      </c>
      <c r="O56">
        <f t="shared" si="8"/>
        <v>202209</v>
      </c>
      <c r="P56">
        <f ca="1">IF(P$34&lt;0,likeqiang!E142,likeqiang!D142)</f>
        <v>4.5976224860215025</v>
      </c>
      <c r="Q56">
        <f ca="1">IF(Q$34&lt;0,cpi!E142,cpi!D142)</f>
        <v>7.3846110276633041</v>
      </c>
      <c r="R56">
        <f ca="1">IF(R$34&lt;0,housing!E142,housing!D142)</f>
        <v>-3.1609668155245046E-2</v>
      </c>
      <c r="S56">
        <v>1</v>
      </c>
      <c r="T56">
        <f t="shared" ca="1" si="9"/>
        <v>2.2576333741502048E-2</v>
      </c>
    </row>
    <row r="57" spans="1:20">
      <c r="A57">
        <f t="shared" si="4"/>
        <v>202210</v>
      </c>
      <c r="B57">
        <f>likeqiang!C143</f>
        <v>9.3581379680473997</v>
      </c>
      <c r="C57">
        <f>cpi!C143</f>
        <v>4.8252079402342725</v>
      </c>
      <c r="D57">
        <f>housing!C143</f>
        <v>-6.8376113669292152E-2</v>
      </c>
      <c r="E57">
        <v>1</v>
      </c>
      <c r="F57">
        <f t="shared" ca="1" si="5"/>
        <v>0.16961965991029854</v>
      </c>
      <c r="H57">
        <f t="shared" si="6"/>
        <v>202210</v>
      </c>
      <c r="I57">
        <f ca="1">IF(I$34&gt;0,likeqiang!E143,likeqiang!D143)</f>
        <v>14.318353148854891</v>
      </c>
      <c r="J57">
        <f ca="1">IF(J$34&gt;0,cpi!E143,cpi!D143)</f>
        <v>2.3770828569102003</v>
      </c>
      <c r="K57">
        <f ca="1">IF(I$34&gt;0,housing!E143,housing!D143)</f>
        <v>-1.8361631804713653E-2</v>
      </c>
      <c r="L57">
        <v>1</v>
      </c>
      <c r="M57">
        <f t="shared" ca="1" si="7"/>
        <v>0.31563134376481461</v>
      </c>
      <c r="O57">
        <f t="shared" si="8"/>
        <v>202210</v>
      </c>
      <c r="P57">
        <f ca="1">IF(P$34&lt;0,likeqiang!E143,likeqiang!D143)</f>
        <v>4.3979227872399083</v>
      </c>
      <c r="Q57">
        <f ca="1">IF(Q$34&lt;0,cpi!E143,cpi!D143)</f>
        <v>7.2733330235583447</v>
      </c>
      <c r="R57">
        <f ca="1">IF(R$34&lt;0,housing!E143,housing!D143)</f>
        <v>-1.8361631804713653E-2</v>
      </c>
      <c r="S57">
        <v>1</v>
      </c>
      <c r="T57">
        <f t="shared" ca="1" si="9"/>
        <v>1.7823755475275409E-2</v>
      </c>
    </row>
    <row r="58" spans="1:20">
      <c r="A58">
        <f t="shared" si="4"/>
        <v>202211</v>
      </c>
      <c r="B58">
        <f>likeqiang!C144</f>
        <v>9.3680971051175135</v>
      </c>
      <c r="C58">
        <f>cpi!C144</f>
        <v>4.9594163998580276</v>
      </c>
      <c r="D58">
        <f>housing!C144</f>
        <v>-5.6513359697484888E-2</v>
      </c>
      <c r="E58">
        <v>1</v>
      </c>
      <c r="F58">
        <f t="shared" ca="1" si="5"/>
        <v>0.16790109001069567</v>
      </c>
      <c r="H58">
        <f t="shared" si="6"/>
        <v>202211</v>
      </c>
      <c r="I58">
        <f ca="1">IF(I$34&gt;0,likeqiang!E144,likeqiang!D144)</f>
        <v>14.529894839236393</v>
      </c>
      <c r="J58">
        <f ca="1">IF(J$34&gt;0,cpi!E144,cpi!D144)</f>
        <v>2.4155925682652439</v>
      </c>
      <c r="K58">
        <f ca="1">IF(I$34&gt;0,housing!E144,housing!D144)</f>
        <v>-5.7763557331564352E-3</v>
      </c>
      <c r="L58">
        <v>1</v>
      </c>
      <c r="M58">
        <f t="shared" ca="1" si="7"/>
        <v>0.31988612514875459</v>
      </c>
      <c r="O58">
        <f t="shared" si="8"/>
        <v>202211</v>
      </c>
      <c r="P58">
        <f ca="1">IF(P$34&lt;0,likeqiang!E144,likeqiang!D144)</f>
        <v>4.206299370998634</v>
      </c>
      <c r="Q58">
        <f ca="1">IF(Q$34&lt;0,cpi!E144,cpi!D144)</f>
        <v>7.5032402314508113</v>
      </c>
      <c r="R58">
        <f ca="1">IF(R$34&lt;0,housing!E144,housing!D144)</f>
        <v>-5.7763557331564352E-3</v>
      </c>
      <c r="S58">
        <v>1</v>
      </c>
      <c r="T58">
        <f t="shared" ca="1" si="9"/>
        <v>1.0048273950335865E-2</v>
      </c>
    </row>
    <row r="59" spans="1:20">
      <c r="A59">
        <f t="shared" si="4"/>
        <v>202212</v>
      </c>
      <c r="B59">
        <f>likeqiang!C145</f>
        <v>9.3780562421876343</v>
      </c>
      <c r="C59">
        <f>cpi!C145</f>
        <v>4.6532726046196151</v>
      </c>
      <c r="D59">
        <f>housing!C145</f>
        <v>-4.7546450663790867E-2</v>
      </c>
      <c r="E59">
        <v>1</v>
      </c>
      <c r="F59">
        <f t="shared" ca="1" si="5"/>
        <v>0.17056463654935725</v>
      </c>
      <c r="H59">
        <f t="shared" si="6"/>
        <v>202212</v>
      </c>
      <c r="I59">
        <f ca="1">IF(I$34&gt;0,likeqiang!E145,likeqiang!D145)</f>
        <v>14.734272641577508</v>
      </c>
      <c r="J59">
        <f ca="1">IF(J$34&gt;0,cpi!E145,cpi!D145)</f>
        <v>2.0169843061129153</v>
      </c>
      <c r="K59">
        <f ca="1">IF(I$34&gt;0,housing!E145,housing!D145)</f>
        <v>3.908102756029222E-3</v>
      </c>
      <c r="L59">
        <v>1</v>
      </c>
      <c r="M59">
        <f t="shared" ca="1" si="7"/>
        <v>0.32831113870887801</v>
      </c>
      <c r="O59">
        <f t="shared" si="8"/>
        <v>202212</v>
      </c>
      <c r="P59">
        <f ca="1">IF(P$34&lt;0,likeqiang!E145,likeqiang!D145)</f>
        <v>4.0218398427977604</v>
      </c>
      <c r="Q59">
        <f ca="1">IF(Q$34&lt;0,cpi!E145,cpi!D145)</f>
        <v>7.2895609031263149</v>
      </c>
      <c r="R59">
        <f ca="1">IF(R$34&lt;0,housing!E145,housing!D145)</f>
        <v>3.908102756029222E-3</v>
      </c>
      <c r="S59">
        <v>1</v>
      </c>
      <c r="T59">
        <f t="shared" ca="1" si="9"/>
        <v>6.8673682165992685E-3</v>
      </c>
    </row>
    <row r="60" spans="1:20">
      <c r="A60">
        <f t="shared" si="4"/>
        <v>202301</v>
      </c>
      <c r="B60">
        <f>likeqiang!C146</f>
        <v>9.3880153792577463</v>
      </c>
      <c r="C60">
        <f>cpi!C146</f>
        <v>4.7292891824627805</v>
      </c>
      <c r="D60">
        <f>housing!C146</f>
        <v>-3.3980179128677825E-2</v>
      </c>
      <c r="E60">
        <v>1</v>
      </c>
      <c r="F60">
        <f t="shared" ca="1" si="5"/>
        <v>0.16930452126688755</v>
      </c>
      <c r="H60">
        <f t="shared" si="6"/>
        <v>202301</v>
      </c>
      <c r="I60">
        <f ca="1">IF(I$34&gt;0,likeqiang!E146,likeqiang!D146)</f>
        <v>14.932240695178459</v>
      </c>
      <c r="J60">
        <f ca="1">IF(J$34&gt;0,cpi!E146,cpi!D146)</f>
        <v>2.0034412437881919</v>
      </c>
      <c r="K60">
        <f ca="1">IF(I$34&gt;0,housing!E146,housing!D146)</f>
        <v>1.8187174882162503E-2</v>
      </c>
      <c r="L60">
        <v>1</v>
      </c>
      <c r="M60">
        <f t="shared" ca="1" si="7"/>
        <v>0.33262282303462937</v>
      </c>
      <c r="O60">
        <f t="shared" si="8"/>
        <v>202301</v>
      </c>
      <c r="P60">
        <f ca="1">IF(P$34&lt;0,likeqiang!E146,likeqiang!D146)</f>
        <v>3.8437900633370337</v>
      </c>
      <c r="Q60">
        <f ca="1">IF(Q$34&lt;0,cpi!E146,cpi!D146)</f>
        <v>7.4551371211373691</v>
      </c>
      <c r="R60">
        <f ca="1">IF(R$34&lt;0,housing!E146,housing!D146)</f>
        <v>1.8187174882162503E-2</v>
      </c>
      <c r="S60">
        <v>1</v>
      </c>
      <c r="T60">
        <f t="shared" ca="1" si="9"/>
        <v>-4.6982714507676215E-5</v>
      </c>
    </row>
    <row r="61" spans="1:20">
      <c r="A61">
        <f t="shared" si="4"/>
        <v>202302</v>
      </c>
      <c r="B61">
        <f>likeqiang!C147</f>
        <v>9.3979745163278672</v>
      </c>
      <c r="C61">
        <f>cpi!C147</f>
        <v>4.4551344699721707</v>
      </c>
      <c r="D61">
        <f>housing!C147</f>
        <v>-2.0292024605963081E-2</v>
      </c>
      <c r="E61">
        <v>1</v>
      </c>
      <c r="F61">
        <f t="shared" ca="1" si="5"/>
        <v>0.17138888837721925</v>
      </c>
      <c r="H61">
        <f t="shared" si="6"/>
        <v>202302</v>
      </c>
      <c r="I61">
        <f ca="1">IF(I$34&gt;0,likeqiang!E147,likeqiang!D147)</f>
        <v>15.124430790860346</v>
      </c>
      <c r="J61">
        <f ca="1">IF(J$34&gt;0,cpi!E147,cpi!D147)</f>
        <v>1.642353941178111</v>
      </c>
      <c r="K61">
        <f ca="1">IF(I$34&gt;0,housing!E147,housing!D147)</f>
        <v>3.258359152371916E-2</v>
      </c>
      <c r="L61">
        <v>1</v>
      </c>
      <c r="M61">
        <f t="shared" ca="1" si="7"/>
        <v>0.34010795044760511</v>
      </c>
      <c r="O61">
        <f t="shared" si="8"/>
        <v>202302</v>
      </c>
      <c r="P61">
        <f ca="1">IF(P$34&lt;0,likeqiang!E147,likeqiang!D147)</f>
        <v>3.671518241795388</v>
      </c>
      <c r="Q61">
        <f ca="1">IF(Q$34&lt;0,cpi!E147,cpi!D147)</f>
        <v>7.2679149987662299</v>
      </c>
      <c r="R61">
        <f ca="1">IF(R$34&lt;0,housing!E147,housing!D147)</f>
        <v>3.258359152371916E-2</v>
      </c>
      <c r="S61">
        <v>1</v>
      </c>
      <c r="T61">
        <f t="shared" ca="1" si="9"/>
        <v>-3.4452870687768609E-3</v>
      </c>
    </row>
    <row r="62" spans="1:20">
      <c r="A62">
        <f t="shared" si="4"/>
        <v>202303</v>
      </c>
      <c r="B62">
        <f>likeqiang!C148</f>
        <v>9.4079336533979809</v>
      </c>
      <c r="C62">
        <f>cpi!C148</f>
        <v>4.6050984333858285</v>
      </c>
      <c r="D62">
        <f>housing!C148</f>
        <v>-9.8371510895003088E-3</v>
      </c>
      <c r="E62">
        <v>1</v>
      </c>
      <c r="F62">
        <f t="shared" ca="1" si="5"/>
        <v>0.16960093204132667</v>
      </c>
      <c r="H62">
        <f t="shared" si="6"/>
        <v>202303</v>
      </c>
      <c r="I62">
        <f ca="1">IF(I$34&gt;0,likeqiang!E148,likeqiang!D148)</f>
        <v>15.311378440534572</v>
      </c>
      <c r="J62">
        <f ca="1">IF(J$34&gt;0,cpi!E148,cpi!D148)</f>
        <v>1.7077756020142645</v>
      </c>
      <c r="K62">
        <f ca="1">IF(I$34&gt;0,housing!E148,housing!D148)</f>
        <v>4.3742386764760957E-2</v>
      </c>
      <c r="L62">
        <v>1</v>
      </c>
      <c r="M62">
        <f t="shared" ca="1" si="7"/>
        <v>0.34356551592696932</v>
      </c>
      <c r="O62">
        <f t="shared" si="8"/>
        <v>202303</v>
      </c>
      <c r="P62">
        <f ca="1">IF(P$34&lt;0,likeqiang!E148,likeqiang!D148)</f>
        <v>3.50448886626139</v>
      </c>
      <c r="Q62">
        <f ca="1">IF(Q$34&lt;0,cpi!E148,cpi!D148)</f>
        <v>7.5024212647573929</v>
      </c>
      <c r="R62">
        <f ca="1">IF(R$34&lt;0,housing!E148,housing!D148)</f>
        <v>4.3742386764760957E-2</v>
      </c>
      <c r="S62">
        <v>1</v>
      </c>
      <c r="T62">
        <f t="shared" ca="1" si="9"/>
        <v>-1.0560174411316075E-2</v>
      </c>
    </row>
    <row r="63" spans="1:20">
      <c r="A63">
        <f t="shared" si="4"/>
        <v>202304</v>
      </c>
      <c r="B63">
        <f>likeqiang!C149</f>
        <v>9.4178927904681</v>
      </c>
      <c r="C63">
        <f>cpi!C149</f>
        <v>4.6533013630212015</v>
      </c>
      <c r="D63">
        <f>housing!C149</f>
        <v>6.5249368763924537E-3</v>
      </c>
      <c r="E63">
        <v>1</v>
      </c>
      <c r="F63">
        <f t="shared" ca="1" si="5"/>
        <v>0.16844535507157657</v>
      </c>
      <c r="H63">
        <f t="shared" si="6"/>
        <v>202304</v>
      </c>
      <c r="I63">
        <f ca="1">IF(I$34&gt;0,likeqiang!E149,likeqiang!D149)</f>
        <v>15.493542215178007</v>
      </c>
      <c r="J63">
        <f ca="1">IF(J$34&gt;0,cpi!E149,cpi!D149)</f>
        <v>1.6736227756510003</v>
      </c>
      <c r="K63">
        <f ca="1">IF(I$34&gt;0,housing!E149,housing!D149)</f>
        <v>6.0804242790156844E-2</v>
      </c>
      <c r="L63">
        <v>1</v>
      </c>
      <c r="M63">
        <f t="shared" ca="1" si="7"/>
        <v>0.34751376142566109</v>
      </c>
      <c r="O63">
        <f t="shared" si="8"/>
        <v>202304</v>
      </c>
      <c r="P63">
        <f ca="1">IF(P$34&lt;0,likeqiang!E149,likeqiang!D149)</f>
        <v>3.3422433657581934</v>
      </c>
      <c r="Q63">
        <f ca="1">IF(Q$34&lt;0,cpi!E149,cpi!D149)</f>
        <v>7.6329799503914026</v>
      </c>
      <c r="R63">
        <f ca="1">IF(R$34&lt;0,housing!E149,housing!D149)</f>
        <v>6.0804242790156844E-2</v>
      </c>
      <c r="S63">
        <v>1</v>
      </c>
      <c r="T63">
        <f t="shared" ca="1" si="9"/>
        <v>-1.690050266573212E-2</v>
      </c>
    </row>
    <row r="64" spans="1:20">
      <c r="A64">
        <f t="shared" si="4"/>
        <v>202305</v>
      </c>
      <c r="B64">
        <f>likeqiang!C150</f>
        <v>9.4278519275382138</v>
      </c>
      <c r="C64">
        <f>cpi!C150</f>
        <v>4.5194869877118604</v>
      </c>
      <c r="D64">
        <f>housing!C150</f>
        <v>1.9278072792522444E-2</v>
      </c>
      <c r="E64">
        <v>1</v>
      </c>
      <c r="F64">
        <f t="shared" ca="1" si="5"/>
        <v>0.16924057629657807</v>
      </c>
      <c r="H64">
        <f t="shared" si="6"/>
        <v>202305</v>
      </c>
      <c r="I64">
        <f ca="1">IF(I$34&gt;0,likeqiang!E150,likeqiang!D150)</f>
        <v>15.671318360708462</v>
      </c>
      <c r="J64">
        <f ca="1">IF(J$34&gt;0,cpi!E150,cpi!D150)</f>
        <v>1.4594623752481399</v>
      </c>
      <c r="K64">
        <f ca="1">IF(I$34&gt;0,housing!E150,housing!D150)</f>
        <v>7.4253169352187481E-2</v>
      </c>
      <c r="L64">
        <v>1</v>
      </c>
      <c r="M64">
        <f t="shared" ca="1" si="7"/>
        <v>0.35328281125278171</v>
      </c>
      <c r="O64">
        <f t="shared" si="8"/>
        <v>202305</v>
      </c>
      <c r="P64">
        <f ca="1">IF(P$34&lt;0,likeqiang!E150,likeqiang!D150)</f>
        <v>3.1843854943679668</v>
      </c>
      <c r="Q64">
        <f ca="1">IF(Q$34&lt;0,cpi!E150,cpi!D150)</f>
        <v>7.5795116001755805</v>
      </c>
      <c r="R64">
        <f ca="1">IF(R$34&lt;0,housing!E150,housing!D150)</f>
        <v>7.4253169352187481E-2</v>
      </c>
      <c r="S64">
        <v>1</v>
      </c>
      <c r="T64">
        <f t="shared" ca="1" si="9"/>
        <v>-2.1159578867552108E-2</v>
      </c>
    </row>
    <row r="65" spans="1:20">
      <c r="A65">
        <f t="shared" si="4"/>
        <v>202306</v>
      </c>
      <c r="B65">
        <f>likeqiang!C151</f>
        <v>9.4378110646083346</v>
      </c>
      <c r="C65">
        <f>cpi!C151</f>
        <v>4.4667939035090596</v>
      </c>
      <c r="D65">
        <f>housing!C151</f>
        <v>2.8482289095890415E-2</v>
      </c>
      <c r="E65">
        <v>1</v>
      </c>
      <c r="F65">
        <f t="shared" ca="1" si="5"/>
        <v>0.16946459406640291</v>
      </c>
      <c r="H65">
        <f t="shared" si="6"/>
        <v>202306</v>
      </c>
      <c r="I65">
        <f ca="1">IF(I$34&gt;0,likeqiang!E151,likeqiang!D151)</f>
        <v>15.845052028672029</v>
      </c>
      <c r="J65">
        <f ca="1">IF(J$34&gt;0,cpi!E151,cpi!D151)</f>
        <v>1.3282783842030184</v>
      </c>
      <c r="K65">
        <f ca="1">IF(I$34&gt;0,housing!E151,housing!D151)</f>
        <v>8.4149365449056476E-2</v>
      </c>
      <c r="L65">
        <v>1</v>
      </c>
      <c r="M65">
        <f t="shared" ca="1" si="7"/>
        <v>0.35836086481964852</v>
      </c>
      <c r="O65">
        <f t="shared" si="8"/>
        <v>202306</v>
      </c>
      <c r="P65">
        <f ca="1">IF(P$34&lt;0,likeqiang!E151,likeqiang!D151)</f>
        <v>3.0305701005446393</v>
      </c>
      <c r="Q65">
        <f ca="1">IF(Q$34&lt;0,cpi!E151,cpi!D151)</f>
        <v>7.6053094228151004</v>
      </c>
      <c r="R65">
        <f ca="1">IF(R$34&lt;0,housing!E151,housing!D151)</f>
        <v>8.4149365449056476E-2</v>
      </c>
      <c r="S65">
        <v>1</v>
      </c>
      <c r="T65">
        <f t="shared" ca="1" si="9"/>
        <v>-2.5869624990905535E-2</v>
      </c>
    </row>
    <row r="66" spans="1:20">
      <c r="A66">
        <f t="shared" si="4"/>
        <v>202307</v>
      </c>
      <c r="B66">
        <f>likeqiang!C152</f>
        <v>9.4477702016784466</v>
      </c>
      <c r="C66">
        <f>cpi!C152</f>
        <v>4.4745703051528851</v>
      </c>
      <c r="D66">
        <f>housing!C152</f>
        <v>3.7559026240013345E-2</v>
      </c>
      <c r="E66">
        <v>1</v>
      </c>
      <c r="F66">
        <f t="shared" ca="1" si="5"/>
        <v>0.16911722286288389</v>
      </c>
      <c r="H66">
        <f t="shared" si="6"/>
        <v>202307</v>
      </c>
      <c r="I66">
        <f ca="1">IF(I$34&gt;0,likeqiang!E152,likeqiang!D152)</f>
        <v>16.015046033155524</v>
      </c>
      <c r="J66">
        <f ca="1">IF(J$34&gt;0,cpi!E152,cpi!D152)</f>
        <v>1.2592828789124271</v>
      </c>
      <c r="K66">
        <f ca="1">IF(I$34&gt;0,housing!E152,housing!D152)</f>
        <v>9.3914429118652804E-2</v>
      </c>
      <c r="L66">
        <v>1</v>
      </c>
      <c r="M66">
        <f t="shared" ca="1" si="7"/>
        <v>0.36275669021824369</v>
      </c>
      <c r="O66">
        <f t="shared" si="8"/>
        <v>202307</v>
      </c>
      <c r="P66">
        <f ca="1">IF(P$34&lt;0,likeqiang!E152,likeqiang!D152)</f>
        <v>2.8804943702013688</v>
      </c>
      <c r="Q66">
        <f ca="1">IF(Q$34&lt;0,cpi!E152,cpi!D152)</f>
        <v>7.6898577313933432</v>
      </c>
      <c r="R66">
        <f ca="1">IF(R$34&lt;0,housing!E152,housing!D152)</f>
        <v>9.3914429118652804E-2</v>
      </c>
      <c r="S66">
        <v>1</v>
      </c>
      <c r="T66">
        <f t="shared" ca="1" si="9"/>
        <v>-3.1039798388885591E-2</v>
      </c>
    </row>
    <row r="67" spans="1:20">
      <c r="A67">
        <f t="shared" si="4"/>
        <v>202308</v>
      </c>
      <c r="B67">
        <f>likeqiang!C153</f>
        <v>9.4577293387485675</v>
      </c>
      <c r="C67">
        <f>cpi!C153</f>
        <v>4.1759257468936317</v>
      </c>
      <c r="D67">
        <f>housing!C153</f>
        <v>4.3894527395978239E-2</v>
      </c>
      <c r="E67">
        <v>1</v>
      </c>
      <c r="F67">
        <f t="shared" ca="1" si="5"/>
        <v>0.17186115569236471</v>
      </c>
      <c r="H67">
        <f t="shared" si="6"/>
        <v>202308</v>
      </c>
      <c r="I67">
        <f ca="1">IF(I$34&gt;0,likeqiang!E153,likeqiang!D153)</f>
        <v>16.181567768832469</v>
      </c>
      <c r="J67">
        <f ca="1">IF(J$34&gt;0,cpi!E153,cpi!D153)</f>
        <v>0.88546484068106457</v>
      </c>
      <c r="K67">
        <f ca="1">IF(I$34&gt;0,housing!E153,housing!D153)</f>
        <v>0.10093475278734308</v>
      </c>
      <c r="L67">
        <v>1</v>
      </c>
      <c r="M67">
        <f t="shared" ca="1" si="7"/>
        <v>0.37014088979825344</v>
      </c>
      <c r="O67">
        <f t="shared" si="8"/>
        <v>202308</v>
      </c>
      <c r="P67">
        <f ca="1">IF(P$34&lt;0,likeqiang!E153,likeqiang!D153)</f>
        <v>2.733890908664665</v>
      </c>
      <c r="Q67">
        <f ca="1">IF(Q$34&lt;0,cpi!E153,cpi!D153)</f>
        <v>7.4663866531061984</v>
      </c>
      <c r="R67">
        <f ca="1">IF(R$34&lt;0,housing!E153,housing!D153)</f>
        <v>0.10093475278734308</v>
      </c>
      <c r="S67">
        <v>1</v>
      </c>
      <c r="T67">
        <f t="shared" ca="1" si="9"/>
        <v>-3.3015332660000819E-2</v>
      </c>
    </row>
    <row r="68" spans="1:20">
      <c r="A68">
        <f t="shared" si="4"/>
        <v>202309</v>
      </c>
      <c r="B68">
        <f>likeqiang!C154</f>
        <v>9.4676884758186812</v>
      </c>
      <c r="C68">
        <f>cpi!C154</f>
        <v>4.1556966164468525</v>
      </c>
      <c r="D68">
        <f>housing!C154</f>
        <v>4.9094478481823162E-2</v>
      </c>
      <c r="E68">
        <v>1</v>
      </c>
      <c r="F68">
        <f t="shared" ca="1" si="5"/>
        <v>0.17200600563557927</v>
      </c>
      <c r="H68">
        <f t="shared" si="6"/>
        <v>202309</v>
      </c>
      <c r="I68">
        <f ca="1">IF(I$34&gt;0,likeqiang!E154,likeqiang!D154)</f>
        <v>16.344854741036851</v>
      </c>
      <c r="J68">
        <f ca="1">IF(J$34&gt;0,cpi!E154,cpi!D154)</f>
        <v>0.79155325861729597</v>
      </c>
      <c r="K68">
        <f ca="1">IF(I$34&gt;0,housing!E154,housing!D154)</f>
        <v>0.10681616388861465</v>
      </c>
      <c r="L68">
        <v>1</v>
      </c>
      <c r="M68">
        <f t="shared" ca="1" si="7"/>
        <v>0.37483010426407909</v>
      </c>
      <c r="O68">
        <f t="shared" si="8"/>
        <v>202309</v>
      </c>
      <c r="P68">
        <f ca="1">IF(P$34&lt;0,likeqiang!E154,likeqiang!D154)</f>
        <v>2.5905222106005112</v>
      </c>
      <c r="Q68">
        <f ca="1">IF(Q$34&lt;0,cpi!E154,cpi!D154)</f>
        <v>7.519839974276409</v>
      </c>
      <c r="R68">
        <f ca="1">IF(R$34&lt;0,housing!E154,housing!D154)</f>
        <v>0.10681616388861465</v>
      </c>
      <c r="S68">
        <v>1</v>
      </c>
      <c r="T68">
        <f t="shared" ca="1" si="9"/>
        <v>-3.7493658713575892E-2</v>
      </c>
    </row>
    <row r="69" spans="1:20">
      <c r="A69">
        <f t="shared" si="4"/>
        <v>202310</v>
      </c>
      <c r="B69">
        <f>likeqiang!C155</f>
        <v>9.4776476128888021</v>
      </c>
      <c r="C69">
        <f>cpi!C155</f>
        <v>4.3744020541462678</v>
      </c>
      <c r="D69">
        <f>housing!C155</f>
        <v>5.3316928581144347E-2</v>
      </c>
      <c r="E69">
        <v>1</v>
      </c>
      <c r="F69">
        <f t="shared" ca="1" si="5"/>
        <v>0.16992050935261957</v>
      </c>
      <c r="H69">
        <f t="shared" si="6"/>
        <v>202310</v>
      </c>
      <c r="I69">
        <f ca="1">IF(I$34&gt;0,likeqiang!E155,likeqiang!D155)</f>
        <v>16.505119033664293</v>
      </c>
      <c r="J69">
        <f ca="1">IF(J$34&gt;0,cpi!E155,cpi!D155)</f>
        <v>0.93797112298082252</v>
      </c>
      <c r="K69">
        <f ca="1">IF(I$34&gt;0,housing!E155,housing!D155)</f>
        <v>0.11171684581877447</v>
      </c>
      <c r="L69">
        <v>1</v>
      </c>
      <c r="M69">
        <f t="shared" ca="1" si="7"/>
        <v>0.37719934759989016</v>
      </c>
      <c r="O69">
        <f t="shared" si="8"/>
        <v>202310</v>
      </c>
      <c r="P69">
        <f ca="1">IF(P$34&lt;0,likeqiang!E155,likeqiang!D155)</f>
        <v>2.4501761921133127</v>
      </c>
      <c r="Q69">
        <f ca="1">IF(Q$34&lt;0,cpi!E155,cpi!D155)</f>
        <v>7.8108329853117127</v>
      </c>
      <c r="R69">
        <f ca="1">IF(R$34&lt;0,housing!E155,housing!D155)</f>
        <v>0.11171684581877447</v>
      </c>
      <c r="S69">
        <v>1</v>
      </c>
      <c r="T69">
        <f t="shared" ca="1" si="9"/>
        <v>-4.4112332746984076E-2</v>
      </c>
    </row>
    <row r="70" spans="1:20">
      <c r="A70">
        <f t="shared" si="4"/>
        <v>202311</v>
      </c>
      <c r="B70">
        <f>likeqiang!C156</f>
        <v>9.4876067499589141</v>
      </c>
      <c r="C70">
        <f>cpi!C156</f>
        <v>4.3536144507840993</v>
      </c>
      <c r="D70">
        <f>housing!C156</f>
        <v>5.2239376018190661E-2</v>
      </c>
      <c r="E70">
        <v>1</v>
      </c>
      <c r="F70">
        <f t="shared" ca="1" si="5"/>
        <v>0.17043370402515504</v>
      </c>
      <c r="H70">
        <f t="shared" si="6"/>
        <v>202311</v>
      </c>
      <c r="I70">
        <f ca="1">IF(I$34&gt;0,likeqiang!E156,likeqiang!D156)</f>
        <v>16.662550954015543</v>
      </c>
      <c r="J70">
        <f ca="1">IF(J$34&gt;0,cpi!E156,cpi!D156)</f>
        <v>0.84620434439177528</v>
      </c>
      <c r="K70">
        <f ca="1">IF(I$34&gt;0,housing!E156,housing!D156)</f>
        <v>0.11131442450248397</v>
      </c>
      <c r="L70">
        <v>1</v>
      </c>
      <c r="M70">
        <f t="shared" ca="1" si="7"/>
        <v>0.38208329129190111</v>
      </c>
      <c r="O70">
        <f t="shared" si="8"/>
        <v>202311</v>
      </c>
      <c r="P70">
        <f ca="1">IF(P$34&lt;0,likeqiang!E156,likeqiang!D156)</f>
        <v>2.3126625459022829</v>
      </c>
      <c r="Q70">
        <f ca="1">IF(Q$34&lt;0,cpi!E156,cpi!D156)</f>
        <v>7.8610245571764228</v>
      </c>
      <c r="R70">
        <f ca="1">IF(R$34&lt;0,housing!E156,housing!D156)</f>
        <v>0.11131442450248397</v>
      </c>
      <c r="S70">
        <v>1</v>
      </c>
      <c r="T70">
        <f t="shared" ca="1" si="9"/>
        <v>-4.8047966640205775E-2</v>
      </c>
    </row>
    <row r="71" spans="1:20">
      <c r="A71">
        <f t="shared" si="4"/>
        <v>202312</v>
      </c>
      <c r="B71">
        <f>likeqiang!C157</f>
        <v>9.4975658870290349</v>
      </c>
      <c r="C71">
        <f>cpi!C157</f>
        <v>4.6501654185309889</v>
      </c>
      <c r="D71">
        <f>housing!C157</f>
        <v>5.159895336265239E-2</v>
      </c>
      <c r="E71">
        <v>1</v>
      </c>
      <c r="F71">
        <f t="shared" ca="1" si="5"/>
        <v>0.16788433692027982</v>
      </c>
      <c r="H71">
        <f t="shared" si="6"/>
        <v>202312</v>
      </c>
      <c r="I71">
        <f ca="1">IF(I$34&gt;0,likeqiang!E157,likeqiang!D157)</f>
        <v>16.817322032581416</v>
      </c>
      <c r="J71">
        <f ca="1">IF(J$34&gt;0,cpi!E157,cpi!D157)</f>
        <v>1.0730064197625424</v>
      </c>
      <c r="K71">
        <f ca="1">IF(I$34&gt;0,housing!E157,housing!D157)</f>
        <v>0.11134615384618005</v>
      </c>
      <c r="L71">
        <v>1</v>
      </c>
      <c r="M71">
        <f t="shared" ca="1" si="7"/>
        <v>0.38382576223836318</v>
      </c>
      <c r="O71">
        <f t="shared" si="8"/>
        <v>202312</v>
      </c>
      <c r="P71">
        <f ca="1">IF(P$34&lt;0,likeqiang!E157,likeqiang!D157)</f>
        <v>2.1778097414766542</v>
      </c>
      <c r="Q71">
        <f ca="1">IF(Q$34&lt;0,cpi!E157,cpi!D157)</f>
        <v>8.2273244172994353</v>
      </c>
      <c r="R71">
        <f ca="1">IF(R$34&lt;0,housing!E157,housing!D157)</f>
        <v>0.11134615384618005</v>
      </c>
      <c r="S71">
        <v>1</v>
      </c>
      <c r="T71">
        <f t="shared" ca="1" si="9"/>
        <v>-5.4966906790009255E-2</v>
      </c>
    </row>
    <row r="72" spans="1:20">
      <c r="A72">
        <f t="shared" si="4"/>
        <v>202401</v>
      </c>
      <c r="B72">
        <f>likeqiang!C158</f>
        <v>9.5075250240991487</v>
      </c>
      <c r="C72">
        <f>cpi!C158</f>
        <v>4.3867192691446597</v>
      </c>
      <c r="D72">
        <f>housing!C158</f>
        <v>4.2957896677621732E-2</v>
      </c>
      <c r="E72">
        <v>1</v>
      </c>
      <c r="F72">
        <f t="shared" ca="1" si="5"/>
        <v>0.17115740797338166</v>
      </c>
      <c r="H72">
        <f t="shared" si="6"/>
        <v>202401</v>
      </c>
      <c r="I72">
        <f ca="1">IF(I$34&gt;0,likeqiang!E158,likeqiang!D158)</f>
        <v>16.969587511995012</v>
      </c>
      <c r="J72">
        <f ca="1">IF(J$34&gt;0,cpi!E158,cpi!D158)</f>
        <v>0.74079582635834162</v>
      </c>
      <c r="K72">
        <f ca="1">IF(I$34&gt;0,housing!E158,housing!D158)</f>
        <v>0.10337438539712071</v>
      </c>
      <c r="L72">
        <v>1</v>
      </c>
      <c r="M72">
        <f t="shared" ca="1" si="7"/>
        <v>0.39131803359060097</v>
      </c>
      <c r="O72">
        <f t="shared" si="8"/>
        <v>202401</v>
      </c>
      <c r="P72">
        <f ca="1">IF(P$34&lt;0,likeqiang!E158,likeqiang!D158)</f>
        <v>2.0454625362032859</v>
      </c>
      <c r="Q72">
        <f ca="1">IF(Q$34&lt;0,cpi!E158,cpi!D158)</f>
        <v>8.0326427119309773</v>
      </c>
      <c r="R72">
        <f ca="1">IF(R$34&lt;0,housing!E158,housing!D158)</f>
        <v>0.10337438539712071</v>
      </c>
      <c r="S72">
        <v>1</v>
      </c>
      <c r="T72">
        <f t="shared" ca="1" si="9"/>
        <v>-5.5990439832793212E-2</v>
      </c>
    </row>
    <row r="73" spans="1:20">
      <c r="A73">
        <f t="shared" si="4"/>
        <v>202402</v>
      </c>
      <c r="B73">
        <f>likeqiang!C159</f>
        <v>9.5174841611692678</v>
      </c>
      <c r="C73">
        <f>cpi!C159</f>
        <v>4.6779443123532998</v>
      </c>
      <c r="D73">
        <f>housing!C159</f>
        <v>8.7742148631432745E-3</v>
      </c>
      <c r="E73">
        <v>1</v>
      </c>
      <c r="F73">
        <f t="shared" ca="1" si="5"/>
        <v>0.17059867021794556</v>
      </c>
      <c r="H73">
        <f t="shared" si="6"/>
        <v>202402</v>
      </c>
      <c r="I73">
        <f ca="1">IF(I$34&gt;0,likeqiang!E159,likeqiang!D159)</f>
        <v>17.119488427573387</v>
      </c>
      <c r="J73">
        <f ca="1">IF(J$34&gt;0,cpi!E159,cpi!D159)</f>
        <v>0.96452957671608619</v>
      </c>
      <c r="K73">
        <f ca="1">IF(I$34&gt;0,housing!E159,housing!D159)</f>
        <v>7.7293286153394952E-2</v>
      </c>
      <c r="L73">
        <v>1</v>
      </c>
      <c r="M73">
        <f t="shared" ca="1" si="7"/>
        <v>0.39447666352859206</v>
      </c>
      <c r="O73">
        <f t="shared" si="8"/>
        <v>202402</v>
      </c>
      <c r="P73">
        <f ca="1">IF(P$34&lt;0,likeqiang!E159,likeqiang!D159)</f>
        <v>1.9154798947651486</v>
      </c>
      <c r="Q73">
        <f ca="1">IF(Q$34&lt;0,cpi!E159,cpi!D159)</f>
        <v>8.3913590479905125</v>
      </c>
      <c r="R73">
        <f ca="1">IF(R$34&lt;0,housing!E159,housing!D159)</f>
        <v>7.7293286153394952E-2</v>
      </c>
      <c r="S73">
        <v>1</v>
      </c>
      <c r="T73">
        <f t="shared" ca="1" si="9"/>
        <v>-6.1203616368145156E-2</v>
      </c>
    </row>
    <row r="74" spans="1:20">
      <c r="A74">
        <f t="shared" si="4"/>
        <v>202403</v>
      </c>
      <c r="B74">
        <f>likeqiang!C160</f>
        <v>9.5274432982393815</v>
      </c>
      <c r="C74">
        <f>cpi!C160</f>
        <v>4.532068163500246</v>
      </c>
      <c r="D74">
        <f>housing!C160</f>
        <v>8.2559369222688361E-3</v>
      </c>
      <c r="E74">
        <v>1</v>
      </c>
      <c r="F74">
        <f t="shared" ca="1" si="5"/>
        <v>0.17227676166335587</v>
      </c>
      <c r="H74">
        <f t="shared" si="6"/>
        <v>202403</v>
      </c>
      <c r="I74">
        <f ca="1">IF(I$34&gt;0,likeqiang!E160,likeqiang!D160)</f>
        <v>17.267153358455573</v>
      </c>
      <c r="J74">
        <f ca="1">IF(J$34&gt;0,cpi!E160,cpi!D160)</f>
        <v>0.75219807196490196</v>
      </c>
      <c r="K74">
        <f ca="1">IF(I$34&gt;0,housing!E160,housing!D160)</f>
        <v>7.7367500025170288E-2</v>
      </c>
      <c r="L74">
        <v>1</v>
      </c>
      <c r="M74">
        <f t="shared" ca="1" si="7"/>
        <v>0.40023992105410366</v>
      </c>
      <c r="O74">
        <f t="shared" si="8"/>
        <v>202403</v>
      </c>
      <c r="P74">
        <f ca="1">IF(P$34&lt;0,likeqiang!E160,likeqiang!D160)</f>
        <v>1.7877332380231907</v>
      </c>
      <c r="Q74">
        <f ca="1">IF(Q$34&lt;0,cpi!E160,cpi!D160)</f>
        <v>8.3119382550355905</v>
      </c>
      <c r="R74">
        <f ca="1">IF(R$34&lt;0,housing!E160,housing!D160)</f>
        <v>7.7367500025170288E-2</v>
      </c>
      <c r="S74">
        <v>1</v>
      </c>
      <c r="T74">
        <f t="shared" ca="1" si="9"/>
        <v>-6.367921322297615E-2</v>
      </c>
    </row>
    <row r="75" spans="1:20">
      <c r="A75">
        <f t="shared" si="4"/>
        <v>202404</v>
      </c>
      <c r="B75">
        <f>likeqiang!C161</f>
        <v>9.5374024353095024</v>
      </c>
      <c r="C75">
        <f>cpi!C161</f>
        <v>4.8345360733104776</v>
      </c>
      <c r="D75">
        <f>housing!C161</f>
        <v>-3.3728833058482267E-2</v>
      </c>
      <c r="E75">
        <v>1</v>
      </c>
      <c r="F75">
        <f t="shared" ca="1" si="5"/>
        <v>0.17206151860951011</v>
      </c>
      <c r="H75">
        <f t="shared" si="6"/>
        <v>202404</v>
      </c>
      <c r="I75">
        <f ca="1">IF(I$34&gt;0,likeqiang!E161,likeqiang!D161)</f>
        <v>17.412699910896485</v>
      </c>
      <c r="J75">
        <f ca="1">IF(J$34&gt;0,cpi!E161,cpi!D161)</f>
        <v>0.989192639759918</v>
      </c>
      <c r="K75">
        <f ca="1">IF(I$34&gt;0,housing!E161,housing!D161)</f>
        <v>3.5974226613744768E-2</v>
      </c>
      <c r="L75">
        <v>1</v>
      </c>
      <c r="M75">
        <f t="shared" ca="1" si="7"/>
        <v>0.40404691662999803</v>
      </c>
      <c r="O75">
        <f t="shared" si="8"/>
        <v>202404</v>
      </c>
      <c r="P75">
        <f ca="1">IF(P$34&lt;0,likeqiang!E161,likeqiang!D161)</f>
        <v>1.6621049597225213</v>
      </c>
      <c r="Q75">
        <f ca="1">IF(Q$34&lt;0,cpi!E161,cpi!D161)</f>
        <v>8.6798795068610382</v>
      </c>
      <c r="R75">
        <f ca="1">IF(R$34&lt;0,housing!E161,housing!D161)</f>
        <v>3.5974226613744768E-2</v>
      </c>
      <c r="S75">
        <v>1</v>
      </c>
      <c r="T75">
        <f t="shared" ca="1" si="9"/>
        <v>-6.7985102025900968E-2</v>
      </c>
    </row>
    <row r="76" spans="1:20">
      <c r="A76">
        <f t="shared" si="4"/>
        <v>202405</v>
      </c>
      <c r="B76">
        <f>likeqiang!C162</f>
        <v>9.5473615723796144</v>
      </c>
      <c r="C76">
        <f>cpi!C162</f>
        <v>4.8764530394895571</v>
      </c>
      <c r="D76">
        <f>housing!C162</f>
        <v>-3.4184858293443969E-2</v>
      </c>
      <c r="E76">
        <v>1</v>
      </c>
      <c r="F76">
        <f t="shared" ca="1" si="5"/>
        <v>0.17193862041880584</v>
      </c>
      <c r="H76">
        <f t="shared" si="6"/>
        <v>202405</v>
      </c>
      <c r="I76">
        <f ca="1">IF(I$34&gt;0,likeqiang!E162,likeqiang!D162)</f>
        <v>17.556235982127824</v>
      </c>
      <c r="J76">
        <f ca="1">IF(J$34&gt;0,cpi!E162,cpi!D162)</f>
        <v>0.96656873439398128</v>
      </c>
      <c r="K76">
        <f ca="1">IF(I$34&gt;0,housing!E162,housing!D162)</f>
        <v>3.6108741622546313E-2</v>
      </c>
      <c r="L76">
        <v>1</v>
      </c>
      <c r="M76">
        <f t="shared" ca="1" si="7"/>
        <v>0.40788653089846638</v>
      </c>
      <c r="O76">
        <f t="shared" si="8"/>
        <v>202405</v>
      </c>
      <c r="P76">
        <f ca="1">IF(P$34&lt;0,likeqiang!E162,likeqiang!D162)</f>
        <v>1.5384871626314052</v>
      </c>
      <c r="Q76">
        <f ca="1">IF(Q$34&lt;0,cpi!E162,cpi!D162)</f>
        <v>8.7863373445851334</v>
      </c>
      <c r="R76">
        <f ca="1">IF(R$34&lt;0,housing!E162,housing!D162)</f>
        <v>3.6108741622546313E-2</v>
      </c>
      <c r="S76">
        <v>1</v>
      </c>
      <c r="T76">
        <f t="shared" ca="1" si="9"/>
        <v>-7.2138809195190945E-2</v>
      </c>
    </row>
    <row r="77" spans="1:20">
      <c r="A77">
        <f t="shared" si="4"/>
        <v>202406</v>
      </c>
      <c r="B77">
        <f>likeqiang!C163</f>
        <v>9.5573207094497352</v>
      </c>
      <c r="C77">
        <f>cpi!C163</f>
        <v>4.7884391453478923</v>
      </c>
      <c r="D77">
        <f>housing!C163</f>
        <v>-3.4619760563969565E-2</v>
      </c>
      <c r="E77">
        <v>1</v>
      </c>
      <c r="F77">
        <f t="shared" ca="1" si="5"/>
        <v>0.17305808422772034</v>
      </c>
      <c r="H77">
        <f t="shared" si="6"/>
        <v>202406</v>
      </c>
      <c r="I77">
        <f ca="1">IF(I$34&gt;0,likeqiang!E163,likeqiang!D163)</f>
        <v>17.697860843186511</v>
      </c>
      <c r="J77">
        <f ca="1">IF(J$34&gt;0,cpi!E163,cpi!D163)</f>
        <v>0.81490079497118195</v>
      </c>
      <c r="K77">
        <f ca="1">IF(I$34&gt;0,housing!E163,housing!D163)</f>
        <v>3.6263460851282847E-2</v>
      </c>
      <c r="L77">
        <v>1</v>
      </c>
      <c r="M77">
        <f t="shared" ca="1" si="7"/>
        <v>0.41291172682700517</v>
      </c>
      <c r="O77">
        <f t="shared" si="8"/>
        <v>202406</v>
      </c>
      <c r="P77">
        <f ca="1">IF(P$34&lt;0,likeqiang!E163,likeqiang!D163)</f>
        <v>1.4167805757129592</v>
      </c>
      <c r="Q77">
        <f ca="1">IF(Q$34&lt;0,cpi!E163,cpi!D163)</f>
        <v>8.7619774957246026</v>
      </c>
      <c r="R77">
        <f ca="1">IF(R$34&lt;0,housing!E163,housing!D163)</f>
        <v>3.6263460851282847E-2</v>
      </c>
      <c r="S77">
        <v>1</v>
      </c>
      <c r="T77">
        <f t="shared" ca="1" si="9"/>
        <v>-7.4993267771671562E-2</v>
      </c>
    </row>
    <row r="78" spans="1:20">
      <c r="A78">
        <f t="shared" si="4"/>
        <v>202407</v>
      </c>
      <c r="B78">
        <f>likeqiang!C164</f>
        <v>9.567279846519849</v>
      </c>
      <c r="C78">
        <f>cpi!C164</f>
        <v>4.900903120412778</v>
      </c>
      <c r="D78">
        <f>housing!C164</f>
        <v>-4.915463337028568E-2</v>
      </c>
      <c r="E78">
        <v>1</v>
      </c>
      <c r="F78">
        <f t="shared" ca="1" si="5"/>
        <v>0.17307408817298281</v>
      </c>
      <c r="H78">
        <f t="shared" si="6"/>
        <v>202407</v>
      </c>
      <c r="I78">
        <f ca="1">IF(I$34&gt;0,likeqiang!E164,likeqiang!D164)</f>
        <v>17.837666071414869</v>
      </c>
      <c r="J78">
        <f ca="1">IF(J$34&gt;0,cpi!E164,cpi!D164)</f>
        <v>0.8645553911927335</v>
      </c>
      <c r="K78">
        <f ca="1">IF(I$34&gt;0,housing!E164,housing!D164)</f>
        <v>2.2317327104244361E-2</v>
      </c>
      <c r="L78">
        <v>1</v>
      </c>
      <c r="M78">
        <f t="shared" ca="1" si="7"/>
        <v>0.41677940048977735</v>
      </c>
      <c r="O78">
        <f t="shared" si="8"/>
        <v>202407</v>
      </c>
      <c r="P78">
        <f ca="1">IF(P$34&lt;0,likeqiang!E164,likeqiang!D164)</f>
        <v>1.2968936216248288</v>
      </c>
      <c r="Q78">
        <f ca="1">IF(Q$34&lt;0,cpi!E164,cpi!D164)</f>
        <v>8.9372508496328216</v>
      </c>
      <c r="R78">
        <f ca="1">IF(R$34&lt;0,housing!E164,housing!D164)</f>
        <v>2.2317327104244361E-2</v>
      </c>
      <c r="S78">
        <v>1</v>
      </c>
      <c r="T78">
        <f t="shared" ca="1" si="9"/>
        <v>-7.8897021754698413E-2</v>
      </c>
    </row>
    <row r="79" spans="1:20">
      <c r="A79">
        <f t="shared" si="4"/>
        <v>202408</v>
      </c>
      <c r="B79">
        <f>likeqiang!C165</f>
        <v>9.5772389835899681</v>
      </c>
      <c r="C79">
        <f>cpi!C165</f>
        <v>5.9891040716813606</v>
      </c>
      <c r="D79">
        <f>housing!C165</f>
        <v>-5.216346102196219E-2</v>
      </c>
      <c r="E79">
        <v>1</v>
      </c>
      <c r="F79">
        <f t="shared" ca="1" si="5"/>
        <v>0.16308470068500722</v>
      </c>
      <c r="H79">
        <f t="shared" si="6"/>
        <v>202408</v>
      </c>
      <c r="I79">
        <f ca="1">IF(I$34&gt;0,likeqiang!E165,likeqiang!D165)</f>
        <v>17.975736357367641</v>
      </c>
      <c r="J79">
        <f ca="1">IF(J$34&gt;0,cpi!E165,cpi!D165)</f>
        <v>1.8907525947808184</v>
      </c>
      <c r="K79">
        <f ca="1">IF(I$34&gt;0,housing!E165,housing!D165)</f>
        <v>1.9896391156599344E-2</v>
      </c>
      <c r="L79">
        <v>1</v>
      </c>
      <c r="M79">
        <f t="shared" ca="1" si="7"/>
        <v>0.41059013421307006</v>
      </c>
      <c r="O79">
        <f t="shared" si="8"/>
        <v>202408</v>
      </c>
      <c r="P79">
        <f ca="1">IF(P$34&lt;0,likeqiang!E165,likeqiang!D165)</f>
        <v>1.1787416098122954</v>
      </c>
      <c r="Q79">
        <f ca="1">IF(Q$34&lt;0,cpi!E165,cpi!D165)</f>
        <v>10.087455548581904</v>
      </c>
      <c r="R79">
        <f ca="1">IF(R$34&lt;0,housing!E165,housing!D165)</f>
        <v>1.9896391156599344E-2</v>
      </c>
      <c r="S79">
        <v>1</v>
      </c>
      <c r="T79">
        <f t="shared" ca="1" si="9"/>
        <v>-9.2754520667312393E-2</v>
      </c>
    </row>
    <row r="80" spans="1:20">
      <c r="A80">
        <f t="shared" si="4"/>
        <v>202409</v>
      </c>
      <c r="B80">
        <f>likeqiang!C166</f>
        <v>9.5871981206600818</v>
      </c>
      <c r="C80">
        <f>cpi!C166</f>
        <v>5.826413433321262</v>
      </c>
      <c r="D80">
        <f>housing!C166</f>
        <v>-5.4168868828262565E-2</v>
      </c>
      <c r="E80">
        <v>1</v>
      </c>
      <c r="F80">
        <f t="shared" ca="1" si="5"/>
        <v>0.16500971953869864</v>
      </c>
      <c r="H80">
        <f t="shared" si="6"/>
        <v>202409</v>
      </c>
      <c r="I80">
        <f ca="1">IF(I$34&gt;0,likeqiang!E166,likeqiang!D166)</f>
        <v>18.11215020619106</v>
      </c>
      <c r="J80">
        <f ca="1">IF(J$34&gt;0,cpi!E166,cpi!D166)</f>
        <v>1.6668276156949746</v>
      </c>
      <c r="K80">
        <f ca="1">IF(I$34&gt;0,housing!E166,housing!D166)</f>
        <v>1.8478061617650574E-2</v>
      </c>
      <c r="L80">
        <v>1</v>
      </c>
      <c r="M80">
        <f t="shared" ca="1" si="7"/>
        <v>0.41626605636532493</v>
      </c>
      <c r="O80">
        <f t="shared" si="8"/>
        <v>202409</v>
      </c>
      <c r="P80">
        <f ca="1">IF(P$34&lt;0,likeqiang!E166,likeqiang!D166)</f>
        <v>1.0622460351291032</v>
      </c>
      <c r="Q80">
        <f ca="1">IF(Q$34&lt;0,cpi!E166,cpi!D166)</f>
        <v>9.9859992509475504</v>
      </c>
      <c r="R80">
        <f ca="1">IF(R$34&lt;0,housing!E166,housing!D166)</f>
        <v>1.8478061617650574E-2</v>
      </c>
      <c r="S80">
        <v>1</v>
      </c>
      <c r="T80">
        <f t="shared" ca="1" si="9"/>
        <v>-9.464830125085831E-2</v>
      </c>
    </row>
    <row r="81" spans="1:20">
      <c r="A81">
        <f t="shared" si="4"/>
        <v>202410</v>
      </c>
      <c r="B81">
        <f>likeqiang!C167</f>
        <v>9.5971572577302027</v>
      </c>
      <c r="C81">
        <f>cpi!C167</f>
        <v>5.1775071423539778</v>
      </c>
      <c r="D81">
        <f>housing!C167</f>
        <v>-6.9143498999714531E-2</v>
      </c>
      <c r="E81">
        <v>1</v>
      </c>
      <c r="F81">
        <f t="shared" ca="1" si="5"/>
        <v>0.17233831642619948</v>
      </c>
      <c r="H81">
        <f t="shared" si="6"/>
        <v>202410</v>
      </c>
      <c r="I81">
        <f ca="1">IF(I$34&gt;0,likeqiang!E167,likeqiang!D167)</f>
        <v>18.246980549858613</v>
      </c>
      <c r="J81">
        <f ca="1">IF(J$34&gt;0,cpi!E167,cpi!D167)</f>
        <v>0.95742270358754311</v>
      </c>
      <c r="K81">
        <f ca="1">IF(I$34&gt;0,housing!E167,housing!D167)</f>
        <v>4.0897290799212505E-3</v>
      </c>
      <c r="L81">
        <v>1</v>
      </c>
      <c r="M81">
        <f t="shared" ca="1" si="7"/>
        <v>0.42729850403860226</v>
      </c>
      <c r="O81">
        <f t="shared" si="8"/>
        <v>202410</v>
      </c>
      <c r="P81">
        <f ca="1">IF(P$34&lt;0,likeqiang!E167,likeqiang!D167)</f>
        <v>0.94733396560179095</v>
      </c>
      <c r="Q81">
        <f ca="1">IF(Q$34&lt;0,cpi!E167,cpi!D167)</f>
        <v>9.3975915811204125</v>
      </c>
      <c r="R81">
        <f ca="1">IF(R$34&lt;0,housing!E167,housing!D167)</f>
        <v>4.0897290799212505E-3</v>
      </c>
      <c r="S81">
        <v>1</v>
      </c>
      <c r="T81">
        <f t="shared" ca="1" si="9"/>
        <v>-9.1091361006814642E-2</v>
      </c>
    </row>
    <row r="82" spans="1:20">
      <c r="A82">
        <f t="shared" si="4"/>
        <v>202411</v>
      </c>
      <c r="B82">
        <f>likeqiang!C168</f>
        <v>9.6071163948003164</v>
      </c>
      <c r="C82">
        <f>cpi!C168</f>
        <v>5.1535919657969611</v>
      </c>
      <c r="D82">
        <f>housing!C168</f>
        <v>-7.4501485338530279E-2</v>
      </c>
      <c r="E82">
        <v>1</v>
      </c>
      <c r="F82">
        <f t="shared" ca="1" si="5"/>
        <v>0.17312896350813864</v>
      </c>
      <c r="H82">
        <f t="shared" si="6"/>
        <v>202411</v>
      </c>
      <c r="I82">
        <f ca="1">IF(I$34&gt;0,likeqiang!E168,likeqiang!D168)</f>
        <v>18.380295283724411</v>
      </c>
      <c r="J82">
        <f ca="1">IF(J$34&gt;0,cpi!E168,cpi!D168)</f>
        <v>0.87371323413182278</v>
      </c>
      <c r="K82">
        <f ca="1">IF(I$34&gt;0,housing!E168,housing!D168)</f>
        <v>-6.8270852336245469E-4</v>
      </c>
      <c r="L82">
        <v>1</v>
      </c>
      <c r="M82">
        <f t="shared" ca="1" si="7"/>
        <v>0.43174796547445471</v>
      </c>
      <c r="O82">
        <f t="shared" si="8"/>
        <v>202411</v>
      </c>
      <c r="P82">
        <f ca="1">IF(P$34&lt;0,likeqiang!E168,likeqiang!D168)</f>
        <v>0.83393750587622151</v>
      </c>
      <c r="Q82">
        <f ca="1">IF(Q$34&lt;0,cpi!E168,cpi!D168)</f>
        <v>9.4334706974620985</v>
      </c>
      <c r="R82">
        <f ca="1">IF(R$34&lt;0,housing!E168,housing!D168)</f>
        <v>-6.8270852336245469E-4</v>
      </c>
      <c r="S82">
        <v>1</v>
      </c>
      <c r="T82">
        <f t="shared" ca="1" si="9"/>
        <v>-9.4027247525708679E-2</v>
      </c>
    </row>
    <row r="83" spans="1:20">
      <c r="A83">
        <f t="shared" si="4"/>
        <v>202412</v>
      </c>
      <c r="B83">
        <f>likeqiang!C169</f>
        <v>9.6170755318704355</v>
      </c>
      <c r="C83">
        <f>cpi!C169</f>
        <v>4.94298528587594</v>
      </c>
      <c r="D83">
        <f>housing!C169</f>
        <v>-7.9701062896643027E-2</v>
      </c>
      <c r="E83">
        <v>1</v>
      </c>
      <c r="F83">
        <f t="shared" ca="1" si="5"/>
        <v>0.17569729672081591</v>
      </c>
      <c r="H83">
        <f t="shared" si="6"/>
        <v>202412</v>
      </c>
      <c r="I83">
        <f ca="1">IF(I$34&gt;0,likeqiang!E169,likeqiang!D169)</f>
        <v>18.512157738517882</v>
      </c>
      <c r="J83">
        <f ca="1">IF(J$34&gt;0,cpi!E169,cpi!D169)</f>
        <v>0.60398728199246055</v>
      </c>
      <c r="K83">
        <f ca="1">IF(I$34&gt;0,housing!E169,housing!D169)</f>
        <v>-5.2974555309801274E-3</v>
      </c>
      <c r="L83">
        <v>1</v>
      </c>
      <c r="M83">
        <f t="shared" ca="1" si="7"/>
        <v>0.43793195733935469</v>
      </c>
      <c r="O83">
        <f t="shared" si="8"/>
        <v>202412</v>
      </c>
      <c r="P83">
        <f ca="1">IF(P$34&lt;0,likeqiang!E169,likeqiang!D169)</f>
        <v>0.72199332522298931</v>
      </c>
      <c r="Q83">
        <f ca="1">IF(Q$34&lt;0,cpi!E169,cpi!D169)</f>
        <v>9.2819832897594203</v>
      </c>
      <c r="R83">
        <f ca="1">IF(R$34&lt;0,housing!E169,housing!D169)</f>
        <v>-5.2974555309801274E-3</v>
      </c>
      <c r="S83">
        <v>1</v>
      </c>
      <c r="T83">
        <f t="shared" ca="1" si="9"/>
        <v>-9.5142209153417465E-2</v>
      </c>
    </row>
    <row r="84" spans="1:20">
      <c r="A84">
        <f t="shared" si="4"/>
        <v>202501</v>
      </c>
      <c r="B84">
        <f>likeqiang!C170</f>
        <v>9.6270346689405493</v>
      </c>
      <c r="C84">
        <f>cpi!C170</f>
        <v>5.0771937454996952</v>
      </c>
      <c r="D84">
        <f>housing!C170</f>
        <v>-8.9710028895202326E-2</v>
      </c>
      <c r="E84">
        <v>1</v>
      </c>
      <c r="F84">
        <f t="shared" ca="1" si="5"/>
        <v>0.17524346903254118</v>
      </c>
      <c r="H84">
        <f t="shared" si="6"/>
        <v>202501</v>
      </c>
      <c r="I84">
        <f ca="1">IF(I$34&gt;0,likeqiang!E170,likeqiang!D170)</f>
        <v>18.642627097021645</v>
      </c>
      <c r="J84">
        <f ca="1">IF(J$34&gt;0,cpi!E170,cpi!D170)</f>
        <v>0.67972407859596462</v>
      </c>
      <c r="K84">
        <f ca="1">IF(I$34&gt;0,housing!E170,housing!D170)</f>
        <v>-1.4722279430292862E-2</v>
      </c>
      <c r="L84">
        <v>1</v>
      </c>
      <c r="M84">
        <f t="shared" ca="1" si="7"/>
        <v>0.4410523903152832</v>
      </c>
      <c r="O84">
        <f t="shared" si="8"/>
        <v>202501</v>
      </c>
      <c r="P84">
        <f ca="1">IF(P$34&lt;0,likeqiang!E170,likeqiang!D170)</f>
        <v>0.61144224085945176</v>
      </c>
      <c r="Q84">
        <f ca="1">IF(Q$34&lt;0,cpi!E170,cpi!D170)</f>
        <v>9.4746634124034266</v>
      </c>
      <c r="R84">
        <f ca="1">IF(R$34&lt;0,housing!E170,housing!D170)</f>
        <v>-1.4722279430292862E-2</v>
      </c>
      <c r="S84">
        <v>1</v>
      </c>
      <c r="T84">
        <f t="shared" ca="1" si="9"/>
        <v>-9.9237854074041967E-2</v>
      </c>
    </row>
    <row r="85" spans="1:20">
      <c r="A85">
        <f t="shared" si="4"/>
        <v>202502</v>
      </c>
      <c r="B85">
        <f>likeqiang!C171</f>
        <v>9.6369938060106701</v>
      </c>
      <c r="C85">
        <f>cpi!C171</f>
        <v>4.7710499502612826</v>
      </c>
      <c r="D85">
        <f>housing!C171</f>
        <v>-9.5958346016161988E-2</v>
      </c>
      <c r="E85">
        <v>1</v>
      </c>
      <c r="F85">
        <f t="shared" ca="1" si="5"/>
        <v>0.17878684298298236</v>
      </c>
      <c r="H85">
        <f t="shared" si="6"/>
        <v>202502</v>
      </c>
      <c r="I85">
        <f ca="1">IF(I$34&gt;0,likeqiang!E171,likeqiang!D171)</f>
        <v>18.77175876315124</v>
      </c>
      <c r="J85">
        <f ca="1">IF(J$34&gt;0,cpi!E171,cpi!D171)</f>
        <v>0.31573054758715902</v>
      </c>
      <c r="K85">
        <f ca="1">IF(I$34&gt;0,housing!E171,housing!D171)</f>
        <v>-2.038711410816646E-2</v>
      </c>
      <c r="L85">
        <v>1</v>
      </c>
      <c r="M85">
        <f t="shared" ca="1" si="7"/>
        <v>0.44813027256690335</v>
      </c>
      <c r="O85">
        <f t="shared" si="8"/>
        <v>202502</v>
      </c>
      <c r="P85">
        <f ca="1">IF(P$34&lt;0,likeqiang!E171,likeqiang!D171)</f>
        <v>0.50222884887009833</v>
      </c>
      <c r="Q85">
        <f ca="1">IF(Q$34&lt;0,cpi!E171,cpi!D171)</f>
        <v>9.2263693529354072</v>
      </c>
      <c r="R85">
        <f ca="1">IF(R$34&lt;0,housing!E171,housing!D171)</f>
        <v>-2.038711410816646E-2</v>
      </c>
      <c r="S85">
        <v>1</v>
      </c>
      <c r="T85">
        <f t="shared" ca="1" si="9"/>
        <v>-9.9296468703088073E-2</v>
      </c>
    </row>
    <row r="86" spans="1:20">
      <c r="A86">
        <f t="shared" si="4"/>
        <v>202503</v>
      </c>
      <c r="B86">
        <f>likeqiang!C172</f>
        <v>9.6469529430807821</v>
      </c>
      <c r="C86">
        <f>cpi!C172</f>
        <v>4.847066528104448</v>
      </c>
      <c r="D86">
        <f>housing!C172</f>
        <v>-0.10177920758167391</v>
      </c>
      <c r="E86">
        <v>1</v>
      </c>
      <c r="F86">
        <f t="shared" ca="1" si="5"/>
        <v>0.17864779753965745</v>
      </c>
      <c r="H86">
        <f t="shared" si="6"/>
        <v>202503</v>
      </c>
      <c r="I86">
        <f ca="1">IF(I$34&gt;0,likeqiang!E172,likeqiang!D172)</f>
        <v>18.899604689913954</v>
      </c>
      <c r="J86">
        <f ca="1">IF(J$34&gt;0,cpi!E172,cpi!D172)</f>
        <v>0.33449521626822953</v>
      </c>
      <c r="K86">
        <f ca="1">IF(I$34&gt;0,housing!E172,housing!D172)</f>
        <v>-2.5625124991813145E-2</v>
      </c>
      <c r="L86">
        <v>1</v>
      </c>
      <c r="M86">
        <f t="shared" ca="1" si="7"/>
        <v>0.45148752631050054</v>
      </c>
      <c r="O86">
        <f t="shared" si="8"/>
        <v>202503</v>
      </c>
      <c r="P86">
        <f ca="1">IF(P$34&lt;0,likeqiang!E172,likeqiang!D172)</f>
        <v>0.39430119624761062</v>
      </c>
      <c r="Q86">
        <f ca="1">IF(Q$34&lt;0,cpi!E172,cpi!D172)</f>
        <v>9.3596378399406674</v>
      </c>
      <c r="R86">
        <f ca="1">IF(R$34&lt;0,housing!E172,housing!D172)</f>
        <v>-2.5625124991813145E-2</v>
      </c>
      <c r="S86">
        <v>1</v>
      </c>
      <c r="T86">
        <f t="shared" ca="1" si="9"/>
        <v>-0.1029992205478801</v>
      </c>
    </row>
    <row r="87" spans="1:20">
      <c r="A87">
        <f t="shared" si="4"/>
        <v>202504</v>
      </c>
      <c r="B87">
        <f>likeqiang!C173</f>
        <v>9.656912080150903</v>
      </c>
      <c r="C87">
        <f>cpi!C173</f>
        <v>4.5729118156138382</v>
      </c>
      <c r="D87">
        <f>housing!C173</f>
        <v>-0.10176434572140888</v>
      </c>
      <c r="E87">
        <v>1</v>
      </c>
      <c r="F87">
        <f t="shared" ca="1" si="5"/>
        <v>0.18152282905230746</v>
      </c>
      <c r="H87">
        <f t="shared" si="6"/>
        <v>202504</v>
      </c>
      <c r="I87">
        <f ca="1">IF(I$34&gt;0,likeqiang!E173,likeqiang!D173)</f>
        <v>19.026213671708092</v>
      </c>
      <c r="J87">
        <f ca="1">IF(J$34&gt;0,cpi!E173,cpi!D173)</f>
        <v>3.6637695770771472E-3</v>
      </c>
      <c r="K87">
        <f ca="1">IF(I$34&gt;0,housing!E173,housing!D173)</f>
        <v>-2.5028017179541021E-2</v>
      </c>
      <c r="L87">
        <v>1</v>
      </c>
      <c r="M87">
        <f t="shared" ca="1" si="7"/>
        <v>0.45782209742654795</v>
      </c>
      <c r="O87">
        <f t="shared" si="8"/>
        <v>202504</v>
      </c>
      <c r="P87">
        <f ca="1">IF(P$34&lt;0,likeqiang!E173,likeqiang!D173)</f>
        <v>0.28761048859371385</v>
      </c>
      <c r="Q87">
        <f ca="1">IF(Q$34&lt;0,cpi!E173,cpi!D173)</f>
        <v>9.1421598616505992</v>
      </c>
      <c r="R87">
        <f ca="1">IF(R$34&lt;0,housing!E173,housing!D173)</f>
        <v>-2.5028017179541021E-2</v>
      </c>
      <c r="S87">
        <v>1</v>
      </c>
      <c r="T87">
        <f t="shared" ca="1" si="9"/>
        <v>-0.1036510659156112</v>
      </c>
    </row>
    <row r="88" spans="1:20">
      <c r="A88">
        <f t="shared" si="4"/>
        <v>202505</v>
      </c>
      <c r="B88">
        <f>likeqiang!C174</f>
        <v>9.6668712172210167</v>
      </c>
      <c r="C88">
        <f>cpi!C174</f>
        <v>4.7228757790274969</v>
      </c>
      <c r="D88">
        <f>housing!C174</f>
        <v>-0.10271265423684764</v>
      </c>
      <c r="E88">
        <v>1</v>
      </c>
      <c r="F88">
        <f t="shared" ca="1" si="5"/>
        <v>0.18039426693318178</v>
      </c>
      <c r="H88">
        <f t="shared" si="6"/>
        <v>202505</v>
      </c>
      <c r="I88">
        <f ca="1">IF(I$34&gt;0,likeqiang!E174,likeqiang!D174)</f>
        <v>19.151631605586932</v>
      </c>
      <c r="J88">
        <f ca="1">IF(J$34&gt;0,cpi!E174,cpi!D174)</f>
        <v>9.7504852665031727E-2</v>
      </c>
      <c r="K88">
        <f ca="1">IF(I$34&gt;0,housing!E174,housing!D174)</f>
        <v>-2.5394658270332437E-2</v>
      </c>
      <c r="L88">
        <v>1</v>
      </c>
      <c r="M88">
        <f t="shared" ca="1" si="7"/>
        <v>0.4601176788804146</v>
      </c>
      <c r="O88">
        <f t="shared" si="8"/>
        <v>202505</v>
      </c>
      <c r="P88">
        <f ca="1">IF(P$34&lt;0,likeqiang!E174,likeqiang!D174)</f>
        <v>0.18211082885510166</v>
      </c>
      <c r="Q88">
        <f ca="1">IF(Q$34&lt;0,cpi!E174,cpi!D174)</f>
        <v>9.3482467053899612</v>
      </c>
      <c r="R88">
        <f ca="1">IF(R$34&lt;0,housing!E174,housing!D174)</f>
        <v>-2.5394658270332437E-2</v>
      </c>
      <c r="S88">
        <v>1</v>
      </c>
      <c r="T88">
        <f t="shared" ca="1" si="9"/>
        <v>-0.10827104197749461</v>
      </c>
    </row>
    <row r="89" spans="1:20">
      <c r="A89">
        <f t="shared" si="4"/>
        <v>202506</v>
      </c>
      <c r="B89">
        <f>likeqiang!C175</f>
        <v>9.6768303542911358</v>
      </c>
      <c r="C89">
        <f>cpi!C175</f>
        <v>4.771078708662869</v>
      </c>
      <c r="D89">
        <f>housing!C175</f>
        <v>-0.1040071946979059</v>
      </c>
      <c r="E89">
        <v>1</v>
      </c>
      <c r="F89">
        <f t="shared" ca="1" si="5"/>
        <v>0.18025969257829499</v>
      </c>
      <c r="H89">
        <f t="shared" si="6"/>
        <v>202506</v>
      </c>
      <c r="I89">
        <f ca="1">IF(I$34&gt;0,likeqiang!E175,likeqiang!D175)</f>
        <v>19.275901725419729</v>
      </c>
      <c r="J89">
        <f ca="1">IF(J$34&gt;0,cpi!E175,cpi!D175)</f>
        <v>9.0118659028112447E-2</v>
      </c>
      <c r="K89">
        <f ca="1">IF(I$34&gt;0,housing!E175,housing!D175)</f>
        <v>-2.6108084427501427E-2</v>
      </c>
      <c r="L89">
        <v>1</v>
      </c>
      <c r="M89">
        <f t="shared" ca="1" si="7"/>
        <v>0.4633731365823589</v>
      </c>
      <c r="O89">
        <f t="shared" si="8"/>
        <v>202506</v>
      </c>
      <c r="P89">
        <f ca="1">IF(P$34&lt;0,likeqiang!E175,likeqiang!D175)</f>
        <v>7.7758983162544482E-2</v>
      </c>
      <c r="Q89">
        <f ca="1">IF(Q$34&lt;0,cpi!E175,cpi!D175)</f>
        <v>9.4520387582976255</v>
      </c>
      <c r="R89">
        <f ca="1">IF(R$34&lt;0,housing!E175,housing!D175)</f>
        <v>-2.6108084427501427E-2</v>
      </c>
      <c r="S89">
        <v>1</v>
      </c>
      <c r="T89">
        <f t="shared" ca="1" si="9"/>
        <v>-0.1118628547900563</v>
      </c>
    </row>
    <row r="90" spans="1:20">
      <c r="A90">
        <f t="shared" si="4"/>
        <v>202507</v>
      </c>
      <c r="B90">
        <f>likeqiang!C176</f>
        <v>9.6867894913612496</v>
      </c>
      <c r="C90">
        <f>cpi!C176</f>
        <v>4.6372643333535279</v>
      </c>
      <c r="D90">
        <f>housing!C176</f>
        <v>-0.10363797729534922</v>
      </c>
      <c r="E90">
        <v>1</v>
      </c>
      <c r="F90">
        <f t="shared" ca="1" si="5"/>
        <v>0.18177101955570121</v>
      </c>
      <c r="H90">
        <f t="shared" si="6"/>
        <v>202507</v>
      </c>
      <c r="I90">
        <f ca="1">IF(I$34&gt;0,likeqiang!E176,likeqiang!D176)</f>
        <v>19.399064812306417</v>
      </c>
      <c r="J90">
        <f ca="1">IF(J$34&gt;0,cpi!E176,cpi!D176)</f>
        <v>-9.8770050696828982E-2</v>
      </c>
      <c r="K90">
        <f ca="1">IF(I$34&gt;0,housing!E176,housing!D176)</f>
        <v>-2.5158281199780752E-2</v>
      </c>
      <c r="L90">
        <v>1</v>
      </c>
      <c r="M90">
        <f t="shared" ca="1" si="7"/>
        <v>0.46824159581198355</v>
      </c>
      <c r="O90">
        <f t="shared" si="8"/>
        <v>202507</v>
      </c>
      <c r="P90">
        <f ca="1">IF(P$34&lt;0,likeqiang!E176,likeqiang!D176)</f>
        <v>-2.5485829583917763E-2</v>
      </c>
      <c r="Q90">
        <f ca="1">IF(Q$34&lt;0,cpi!E176,cpi!D176)</f>
        <v>9.373298717403884</v>
      </c>
      <c r="R90">
        <f ca="1">IF(R$34&lt;0,housing!E176,housing!D176)</f>
        <v>-2.5158281199780752E-2</v>
      </c>
      <c r="S90">
        <v>1</v>
      </c>
      <c r="T90">
        <f t="shared" ca="1" si="9"/>
        <v>-0.11377580534666418</v>
      </c>
    </row>
    <row r="91" spans="1:20">
      <c r="A91">
        <f t="shared" si="4"/>
        <v>202508</v>
      </c>
      <c r="B91">
        <f>likeqiang!C177</f>
        <v>9.6967486284313704</v>
      </c>
      <c r="C91">
        <f>cpi!C177</f>
        <v>4.5845712491507271</v>
      </c>
      <c r="D91">
        <f>housing!C177</f>
        <v>-9.9812630203357816E-2</v>
      </c>
      <c r="E91">
        <v>1</v>
      </c>
      <c r="F91">
        <f t="shared" ca="1" si="5"/>
        <v>0.18230607289794831</v>
      </c>
      <c r="H91">
        <f t="shared" si="6"/>
        <v>202508</v>
      </c>
      <c r="I91">
        <f ca="1">IF(I$34&gt;0,likeqiang!E177,likeqiang!D177)</f>
        <v>19.521159384122697</v>
      </c>
      <c r="J91">
        <f ca="1">IF(J$34&gt;0,cpi!E177,cpi!D177)</f>
        <v>-0.20604060629270382</v>
      </c>
      <c r="K91">
        <f ca="1">IF(I$34&gt;0,housing!E177,housing!D177)</f>
        <v>-2.0752852854100876E-2</v>
      </c>
      <c r="L91">
        <v>1</v>
      </c>
      <c r="M91">
        <f t="shared" ca="1" si="7"/>
        <v>0.47210202612928109</v>
      </c>
      <c r="O91">
        <f t="shared" si="8"/>
        <v>202508</v>
      </c>
      <c r="P91">
        <f ca="1">IF(P$34&lt;0,likeqiang!E177,likeqiang!D177)</f>
        <v>-0.12766212725995807</v>
      </c>
      <c r="Q91">
        <f ca="1">IF(Q$34&lt;0,cpi!E177,cpi!D177)</f>
        <v>9.3751831045941572</v>
      </c>
      <c r="R91">
        <f ca="1">IF(R$34&lt;0,housing!E177,housing!D177)</f>
        <v>-2.0752852854100876E-2</v>
      </c>
      <c r="S91">
        <v>1</v>
      </c>
      <c r="T91">
        <f t="shared" ca="1" si="9"/>
        <v>-0.11663321590711064</v>
      </c>
    </row>
    <row r="92" spans="1:20">
      <c r="A92">
        <f t="shared" si="4"/>
        <v>202509</v>
      </c>
      <c r="B92">
        <f>likeqiang!C178</f>
        <v>9.7067077655014824</v>
      </c>
      <c r="C92">
        <f>cpi!C178</f>
        <v>4.5923476507945526</v>
      </c>
      <c r="D92">
        <f>housing!C178</f>
        <v>-9.7109686036277038E-2</v>
      </c>
      <c r="E92">
        <v>1</v>
      </c>
      <c r="F92">
        <f t="shared" ca="1" si="5"/>
        <v>0.18232726918867553</v>
      </c>
      <c r="H92">
        <f t="shared" si="6"/>
        <v>202509</v>
      </c>
      <c r="I92">
        <f ca="1">IF(I$34&gt;0,likeqiang!E178,likeqiang!D178)</f>
        <v>19.642221866668955</v>
      </c>
      <c r="J92">
        <f ca="1">IF(J$34&gt;0,cpi!E178,cpi!D178)</f>
        <v>-0.25236177447385089</v>
      </c>
      <c r="K92">
        <f ca="1">IF(I$34&gt;0,housing!E178,housing!D178)</f>
        <v>-1.74703088040052E-2</v>
      </c>
      <c r="L92">
        <v>1</v>
      </c>
      <c r="M92">
        <f t="shared" ca="1" si="7"/>
        <v>0.47541792653532294</v>
      </c>
      <c r="O92">
        <f t="shared" si="8"/>
        <v>202509</v>
      </c>
      <c r="P92">
        <f ca="1">IF(P$34&lt;0,likeqiang!E178,likeqiang!D178)</f>
        <v>-0.22880633566598796</v>
      </c>
      <c r="Q92">
        <f ca="1">IF(Q$34&lt;0,cpi!E178,cpi!D178)</f>
        <v>9.4370570760629562</v>
      </c>
      <c r="R92">
        <f ca="1">IF(R$34&lt;0,housing!E178,housing!D178)</f>
        <v>-1.74703088040052E-2</v>
      </c>
      <c r="S92">
        <v>1</v>
      </c>
      <c r="T92">
        <f t="shared" ca="1" si="9"/>
        <v>-0.11997375498838224</v>
      </c>
    </row>
    <row r="93" spans="1:20">
      <c r="A93">
        <f t="shared" si="4"/>
        <v>202510</v>
      </c>
      <c r="B93">
        <f>likeqiang!C179</f>
        <v>9.7166669025716033</v>
      </c>
      <c r="C93">
        <f>cpi!C179</f>
        <v>4.2937030925352992</v>
      </c>
      <c r="D93">
        <f>housing!C179</f>
        <v>-9.3034293350514857E-2</v>
      </c>
      <c r="E93">
        <v>1</v>
      </c>
      <c r="F93">
        <f t="shared" ca="1" si="5"/>
        <v>0.18520189382421082</v>
      </c>
      <c r="H93">
        <f t="shared" si="6"/>
        <v>202510</v>
      </c>
      <c r="I93">
        <f ca="1">IF(I$34&gt;0,likeqiang!E179,likeqiang!D179)</f>
        <v>19.762286748557784</v>
      </c>
      <c r="J93">
        <f ca="1">IF(J$34&gt;0,cpi!E179,cpi!D179)</f>
        <v>-0.60464006871825049</v>
      </c>
      <c r="K93">
        <f ca="1">IF(I$34&gt;0,housing!E179,housing!D179)</f>
        <v>-1.2815775084578221E-2</v>
      </c>
      <c r="L93">
        <v>1</v>
      </c>
      <c r="M93">
        <f t="shared" ca="1" si="7"/>
        <v>0.48155760732652936</v>
      </c>
      <c r="O93">
        <f t="shared" si="8"/>
        <v>202510</v>
      </c>
      <c r="P93">
        <f ca="1">IF(P$34&lt;0,likeqiang!E179,likeqiang!D179)</f>
        <v>-0.3289529434145777</v>
      </c>
      <c r="Q93">
        <f ca="1">IF(Q$34&lt;0,cpi!E179,cpi!D179)</f>
        <v>9.192046253788849</v>
      </c>
      <c r="R93">
        <f ca="1">IF(R$34&lt;0,housing!E179,housing!D179)</f>
        <v>-1.2815775084578221E-2</v>
      </c>
      <c r="S93">
        <v>1</v>
      </c>
      <c r="T93">
        <f t="shared" ca="1" si="9"/>
        <v>-0.12043116469885523</v>
      </c>
    </row>
    <row r="94" spans="1:20">
      <c r="A94">
        <f t="shared" si="4"/>
        <v>202511</v>
      </c>
      <c r="B94">
        <f>likeqiang!C180</f>
        <v>9.726626039641717</v>
      </c>
      <c r="C94">
        <f>cpi!C180</f>
        <v>4.27347396208852</v>
      </c>
      <c r="D94">
        <f>housing!C180</f>
        <v>-8.5747652688878712E-2</v>
      </c>
      <c r="E94">
        <v>1</v>
      </c>
      <c r="F94">
        <f t="shared" ca="1" si="5"/>
        <v>0.18522607998826135</v>
      </c>
      <c r="H94">
        <f t="shared" si="6"/>
        <v>202511</v>
      </c>
      <c r="I94">
        <f ca="1">IF(I$34&gt;0,likeqiang!E180,likeqiang!D180)</f>
        <v>19.881386721688003</v>
      </c>
      <c r="J94">
        <f ca="1">IF(J$34&gt;0,cpi!E180,cpi!D180)</f>
        <v>-0.6780543394608145</v>
      </c>
      <c r="K94">
        <f ca="1">IF(I$34&gt;0,housing!E180,housing!D180)</f>
        <v>-4.9504303710998232E-3</v>
      </c>
      <c r="L94">
        <v>1</v>
      </c>
      <c r="M94">
        <f t="shared" ca="1" si="7"/>
        <v>0.48481817323524729</v>
      </c>
      <c r="O94">
        <f t="shared" si="8"/>
        <v>202511</v>
      </c>
      <c r="P94">
        <f ca="1">IF(P$34&lt;0,likeqiang!E180,likeqiang!D180)</f>
        <v>-0.42813464240456689</v>
      </c>
      <c r="Q94">
        <f ca="1">IF(Q$34&lt;0,cpi!E180,cpi!D180)</f>
        <v>9.2250022636378546</v>
      </c>
      <c r="R94">
        <f ca="1">IF(R$34&lt;0,housing!E180,housing!D180)</f>
        <v>-4.9504303710998232E-3</v>
      </c>
      <c r="S94">
        <v>1</v>
      </c>
      <c r="T94">
        <f t="shared" ca="1" si="9"/>
        <v>-0.12371028593246167</v>
      </c>
    </row>
    <row r="95" spans="1:20">
      <c r="A95">
        <f t="shared" si="4"/>
        <v>202512</v>
      </c>
      <c r="B95">
        <f>likeqiang!C181</f>
        <v>9.7365851767118379</v>
      </c>
      <c r="C95">
        <f>cpi!C181</f>
        <v>4.4921793997879362</v>
      </c>
      <c r="D95">
        <f>housing!C181</f>
        <v>-8.0114231969271504E-2</v>
      </c>
      <c r="E95">
        <v>1</v>
      </c>
      <c r="F95">
        <f t="shared" ca="1" si="5"/>
        <v>0.18305899368381104</v>
      </c>
      <c r="H95">
        <f t="shared" si="6"/>
        <v>202512</v>
      </c>
      <c r="I95">
        <f ca="1">IF(I$34&gt;0,likeqiang!E181,likeqiang!D181)</f>
        <v>19.999552808910188</v>
      </c>
      <c r="J95">
        <f ca="1">IF(J$34&gt;0,cpi!E181,cpi!D181)</f>
        <v>-0.51209991330026128</v>
      </c>
      <c r="K95">
        <f ca="1">IF(I$34&gt;0,housing!E181,housing!D181)</f>
        <v>1.2612786567282874E-3</v>
      </c>
      <c r="L95">
        <v>1</v>
      </c>
      <c r="M95">
        <f t="shared" ca="1" si="7"/>
        <v>0.48585971224819907</v>
      </c>
      <c r="O95">
        <f t="shared" si="8"/>
        <v>202512</v>
      </c>
      <c r="P95">
        <f ca="1">IF(P$34&lt;0,likeqiang!E181,likeqiang!D181)</f>
        <v>-0.52638245548651241</v>
      </c>
      <c r="Q95">
        <f ca="1">IF(Q$34&lt;0,cpi!E181,cpi!D181)</f>
        <v>9.4964587128761337</v>
      </c>
      <c r="R95">
        <f ca="1">IF(R$34&lt;0,housing!E181,housing!D181)</f>
        <v>1.2612786567282874E-3</v>
      </c>
      <c r="S95">
        <v>1</v>
      </c>
      <c r="T95">
        <f t="shared" ca="1" si="9"/>
        <v>-0.12915287712617363</v>
      </c>
    </row>
    <row r="97" spans="1:44">
      <c r="A97" s="84" t="s">
        <v>179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P97" s="84" t="s">
        <v>181</v>
      </c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E97" s="84" t="s">
        <v>182</v>
      </c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0.29786718833431863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0.29595607530571444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0.29595607530571444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2.3972411578768771</v>
      </c>
      <c r="E100" s="10"/>
      <c r="F100" s="10"/>
      <c r="G100" s="10"/>
      <c r="I100" t="s">
        <v>2</v>
      </c>
      <c r="J100" s="1">
        <f ca="1">1-K100</f>
        <v>0.97745678437977179</v>
      </c>
      <c r="K100" s="1">
        <f ca="1">_xlfn.NORM.S.DIST(-D100,0)</f>
        <v>2.2543215620228166E-2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2.3953300448482731</v>
      </c>
      <c r="T100" s="10"/>
      <c r="U100" s="10"/>
      <c r="V100" s="10"/>
      <c r="X100" t="s">
        <v>2</v>
      </c>
      <c r="Y100" s="1">
        <f ca="1">1-Z100</f>
        <v>0.97735330933155162</v>
      </c>
      <c r="Z100" s="1">
        <f ca="1">_xlfn.NORM.S.DIST(-S100,0)</f>
        <v>2.2646690668448339E-2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2.3953300448482731</v>
      </c>
      <c r="AI100" s="10"/>
      <c r="AJ100" s="10"/>
      <c r="AK100" s="10"/>
      <c r="AM100" t="s">
        <v>2</v>
      </c>
      <c r="AN100" s="1">
        <f ca="1">1-AO100</f>
        <v>0.97735330933155162</v>
      </c>
      <c r="AO100" s="1">
        <f ca="1">_xlfn.NORM.S.DIST(-AH100,0)</f>
        <v>2.2646690668448339E-2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-1.1796801319198253</v>
      </c>
      <c r="D101" s="10"/>
      <c r="E101" s="10">
        <f ca="1">MAX($V$28+A99,0)</f>
        <v>0.38541572325542522</v>
      </c>
      <c r="F101" s="10"/>
      <c r="G101" s="10"/>
      <c r="I101" t="s">
        <v>1</v>
      </c>
      <c r="J101" s="1">
        <f ca="1">_xlfn.NORM.S.DIST(C101,0)</f>
        <v>0.19893818313503436</v>
      </c>
      <c r="K101" s="1">
        <f ca="1">1-J101-L101</f>
        <v>0.43067640917476269</v>
      </c>
      <c r="L101" s="1">
        <f ca="1">_xlfn.NORM.S.DIST(-E101,0)</f>
        <v>0.37038540769020301</v>
      </c>
      <c r="M101" s="1">
        <v>0</v>
      </c>
      <c r="N101" s="1">
        <v>0</v>
      </c>
      <c r="Q101" t="s">
        <v>1</v>
      </c>
      <c r="R101" s="10">
        <f ca="1">MIN($T$28+P99,0)</f>
        <v>-1.1815912449484296</v>
      </c>
      <c r="S101" s="10"/>
      <c r="T101" s="10">
        <f ca="1">MAX($V$28+P99,0)</f>
        <v>0.38350461022682103</v>
      </c>
      <c r="U101" s="10"/>
      <c r="V101" s="10"/>
      <c r="X101" t="s">
        <v>1</v>
      </c>
      <c r="Y101" s="1">
        <f ca="1">_xlfn.NORM.S.DIST(R101,0)</f>
        <v>0.19848981931137766</v>
      </c>
      <c r="Z101" s="1">
        <f ca="1">1-Y101-AA101</f>
        <v>0.43085253349158276</v>
      </c>
      <c r="AA101" s="1">
        <f ca="1">_xlfn.NORM.S.DIST(-T101,0)</f>
        <v>0.37065764719703959</v>
      </c>
      <c r="AB101" s="1">
        <v>0</v>
      </c>
      <c r="AC101" s="1">
        <v>0</v>
      </c>
      <c r="AF101" t="s">
        <v>1</v>
      </c>
      <c r="AG101" s="10">
        <f ca="1">MIN($T$28+AE99,0)</f>
        <v>-1.1815912449484296</v>
      </c>
      <c r="AH101" s="10"/>
      <c r="AI101" s="10">
        <f ca="1">MAX($V$28+AE99,0)</f>
        <v>0.38350461022682103</v>
      </c>
      <c r="AJ101" s="10"/>
      <c r="AK101" s="10"/>
      <c r="AM101" t="s">
        <v>1</v>
      </c>
      <c r="AN101" s="1">
        <f ca="1">_xlfn.NORM.S.DIST(AG101,0)</f>
        <v>0.19848981931137766</v>
      </c>
      <c r="AO101" s="1">
        <f ca="1">1-AN101-AP101</f>
        <v>0.43085253349158276</v>
      </c>
      <c r="AP101" s="1">
        <f ca="1">_xlfn.NORM.S.DIST(-AI101,0)</f>
        <v>0.37065764719703959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-1.6857473816926827</v>
      </c>
      <c r="E102" s="10"/>
      <c r="F102" s="10">
        <f ca="1">MAX($CI$7+A99,0)</f>
        <v>0.29786718833431863</v>
      </c>
      <c r="G102" s="10"/>
      <c r="I102" t="s">
        <v>0</v>
      </c>
      <c r="J102" s="1">
        <v>0</v>
      </c>
      <c r="K102" s="1">
        <f ca="1">_xlfn.NORM.S.DIST(D102,0)</f>
        <v>9.6345879533447212E-2</v>
      </c>
      <c r="L102" s="1">
        <f ca="1">1-K102-M102</f>
        <v>0.5220230664037474</v>
      </c>
      <c r="M102" s="1">
        <f ca="1">_xlfn.NORM.S.DIST(-F102,0)</f>
        <v>0.3816310540628054</v>
      </c>
      <c r="N102" s="1">
        <v>0</v>
      </c>
      <c r="Q102" t="s">
        <v>0</v>
      </c>
      <c r="R102" s="10"/>
      <c r="S102" s="10">
        <f ca="1">MIN($U$29+P99,0)</f>
        <v>-1.6876584947212869</v>
      </c>
      <c r="T102" s="10"/>
      <c r="U102" s="10">
        <f ca="1">MAX($CI$7+P99,0)</f>
        <v>0.29595607530571444</v>
      </c>
      <c r="V102" s="10"/>
      <c r="X102" t="s">
        <v>0</v>
      </c>
      <c r="Y102" s="1">
        <v>0</v>
      </c>
      <c r="Z102" s="1">
        <f ca="1">_xlfn.NORM.S.DIST(S102,0)</f>
        <v>9.6035810540567271E-2</v>
      </c>
      <c r="AA102" s="1">
        <f ca="1">1-Z102-AB102</f>
        <v>0.52211652439329792</v>
      </c>
      <c r="AB102" s="1">
        <f ca="1">_xlfn.NORM.S.DIST(-U102,0)</f>
        <v>0.38184766506613477</v>
      </c>
      <c r="AC102" s="1">
        <v>0</v>
      </c>
      <c r="AF102" t="s">
        <v>0</v>
      </c>
      <c r="AG102" s="10"/>
      <c r="AH102" s="10">
        <f ca="1">MIN($U$29+AE99,0)</f>
        <v>-1.6876584947212869</v>
      </c>
      <c r="AI102" s="10"/>
      <c r="AJ102" s="10">
        <f ca="1">MAX($CI$7+AE99,0)</f>
        <v>0.29595607530571444</v>
      </c>
      <c r="AK102" s="10"/>
      <c r="AM102" t="s">
        <v>0</v>
      </c>
      <c r="AN102" s="1">
        <v>0</v>
      </c>
      <c r="AO102" s="1">
        <f ca="1">_xlfn.NORM.S.DIST(AH102,0)</f>
        <v>9.6035810540567271E-2</v>
      </c>
      <c r="AP102" s="1">
        <f ca="1">1-AO102-AQ102</f>
        <v>0.52211652439329792</v>
      </c>
      <c r="AQ102" s="1">
        <f ca="1">_xlfn.NORM.S.DIST(-AJ102,0)</f>
        <v>0.38184766506613477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-1.9098584504432854</v>
      </c>
      <c r="F103" s="10"/>
      <c r="G103" s="10">
        <f ca="1">MAX($X$30+A99,0)</f>
        <v>0.31495282468405805</v>
      </c>
      <c r="I103" t="s">
        <v>42</v>
      </c>
      <c r="J103" s="1">
        <v>0</v>
      </c>
      <c r="K103" s="1">
        <v>0</v>
      </c>
      <c r="L103" s="1">
        <f ca="1">_xlfn.NORM.S.DIST(E103,0)</f>
        <v>6.4395071160894282E-2</v>
      </c>
      <c r="M103" s="1">
        <f ca="1">1-L103-N103</f>
        <v>0.55596657281837492</v>
      </c>
      <c r="N103" s="1">
        <f ca="1">_xlfn.NORM.S.DIST(-G103,0)</f>
        <v>0.37963835602073082</v>
      </c>
      <c r="Q103" t="s">
        <v>42</v>
      </c>
      <c r="R103" s="10"/>
      <c r="S103" s="10"/>
      <c r="T103" s="10">
        <f ca="1">MIN($V$30+P99,0)</f>
        <v>-1.9117695634718896</v>
      </c>
      <c r="U103" s="10"/>
      <c r="V103" s="10">
        <f ca="1">MAX($X$30+P99,0)</f>
        <v>0.31304171165545386</v>
      </c>
      <c r="X103" t="s">
        <v>42</v>
      </c>
      <c r="Y103" s="1">
        <v>0</v>
      </c>
      <c r="Z103" s="1">
        <v>0</v>
      </c>
      <c r="AA103" s="1">
        <f ca="1">_xlfn.NORM.S.DIST(T103,0)</f>
        <v>6.4160343276837159E-2</v>
      </c>
      <c r="AB103" s="1">
        <f ca="1">1-AA103-AC103</f>
        <v>0.55597341732886463</v>
      </c>
      <c r="AC103" s="1">
        <f ca="1">_xlfn.NORM.S.DIST(-V103,0)</f>
        <v>0.37986623939429826</v>
      </c>
      <c r="AF103" t="s">
        <v>42</v>
      </c>
      <c r="AG103" s="10"/>
      <c r="AH103" s="10"/>
      <c r="AI103" s="10">
        <f ca="1">MIN($V$30+AE99,0)</f>
        <v>-1.9117695634718896</v>
      </c>
      <c r="AJ103" s="10"/>
      <c r="AK103" s="10">
        <f ca="1">MAX($X$30+AE99,0)</f>
        <v>0.31304171165545386</v>
      </c>
      <c r="AM103" t="s">
        <v>42</v>
      </c>
      <c r="AN103" s="1">
        <v>0</v>
      </c>
      <c r="AO103" s="1">
        <v>0</v>
      </c>
      <c r="AP103" s="1">
        <f ca="1">_xlfn.NORM.S.DIST(AI103,0)</f>
        <v>6.4160343276837159E-2</v>
      </c>
      <c r="AQ103" s="1">
        <f ca="1">1-AP103-AR103</f>
        <v>0.55597341732886463</v>
      </c>
      <c r="AR103" s="1">
        <f ca="1">_xlfn.NORM.S.DIST(-AK103,0)</f>
        <v>0.37986623939429826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0.43933575247447237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0.43737109400478746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0.43737109400478746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2.5387097220170309</v>
      </c>
      <c r="E107" s="10"/>
      <c r="F107" s="10"/>
      <c r="G107" s="10"/>
      <c r="I107" t="s">
        <v>2</v>
      </c>
      <c r="J107" s="1">
        <f ca="1">1-K107</f>
        <v>0.98410041164218309</v>
      </c>
      <c r="K107" s="1">
        <f ca="1">_xlfn.NORM.S.DIST(-D107,0)</f>
        <v>1.589958835781688E-2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2.5367450635473459</v>
      </c>
      <c r="T107" s="10"/>
      <c r="U107" s="10"/>
      <c r="V107" s="10"/>
      <c r="X107" t="s">
        <v>2</v>
      </c>
      <c r="Y107" s="1">
        <f ca="1">1-Z107</f>
        <v>0.9840209420455911</v>
      </c>
      <c r="Z107" s="1">
        <f ca="1">_xlfn.NORM.S.DIST(-S107,0)</f>
        <v>1.5979057954408894E-2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2.5367450635473459</v>
      </c>
      <c r="AI107" s="10"/>
      <c r="AJ107" s="10"/>
      <c r="AK107" s="10"/>
      <c r="AM107" t="s">
        <v>2</v>
      </c>
      <c r="AN107" s="1">
        <f ca="1">1-AO107</f>
        <v>0.9840209420455911</v>
      </c>
      <c r="AO107" s="1">
        <f ca="1">_xlfn.NORM.S.DIST(-AH107,0)</f>
        <v>1.5979057954408894E-2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-1.0382115677796717</v>
      </c>
      <c r="D108" s="10"/>
      <c r="E108" s="10">
        <f ca="1">MAX($V$28+A106,0)</f>
        <v>0.52688428739557902</v>
      </c>
      <c r="F108" s="10"/>
      <c r="G108" s="10"/>
      <c r="I108" t="s">
        <v>1</v>
      </c>
      <c r="J108" s="1">
        <f ca="1">_xlfn.NORM.S.DIST(C108,0)</f>
        <v>0.23272909996155042</v>
      </c>
      <c r="K108" s="1">
        <f ca="1">1-J108-L108</f>
        <v>0.42003192922097576</v>
      </c>
      <c r="L108" s="1">
        <f ca="1">_xlfn.NORM.S.DIST(-E108,0)</f>
        <v>0.34723897081747379</v>
      </c>
      <c r="M108" s="1">
        <v>0</v>
      </c>
      <c r="N108" s="1">
        <v>0</v>
      </c>
      <c r="Q108" t="s">
        <v>1</v>
      </c>
      <c r="R108" s="10">
        <f ca="1">MIN($T$28+P106,0)</f>
        <v>-1.0401762262493566</v>
      </c>
      <c r="S108" s="10"/>
      <c r="T108" s="10">
        <f ca="1">MAX($V$28+P106,0)</f>
        <v>0.52491962892589406</v>
      </c>
      <c r="U108" s="10"/>
      <c r="V108" s="10"/>
      <c r="X108" t="s">
        <v>1</v>
      </c>
      <c r="Y108" s="1">
        <f ca="1">_xlfn.NORM.S.DIST(R108,0)</f>
        <v>0.23225443073504798</v>
      </c>
      <c r="Z108" s="1">
        <f ca="1">1-Y108-AA108</f>
        <v>0.42014763957468304</v>
      </c>
      <c r="AA108" s="1">
        <f ca="1">_xlfn.NORM.S.DIST(-T108,0)</f>
        <v>0.34759792969026893</v>
      </c>
      <c r="AB108" s="1">
        <v>0</v>
      </c>
      <c r="AC108" s="1">
        <v>0</v>
      </c>
      <c r="AF108" t="s">
        <v>1</v>
      </c>
      <c r="AG108" s="10">
        <f ca="1">MIN($T$28+AE106,0)</f>
        <v>-1.0401762262493566</v>
      </c>
      <c r="AH108" s="10"/>
      <c r="AI108" s="10">
        <f ca="1">MAX($V$28+AE106,0)</f>
        <v>0.52491962892589406</v>
      </c>
      <c r="AJ108" s="10"/>
      <c r="AK108" s="10"/>
      <c r="AM108" t="s">
        <v>1</v>
      </c>
      <c r="AN108" s="1">
        <f ca="1">_xlfn.NORM.S.DIST(AG108,0)</f>
        <v>0.23225443073504798</v>
      </c>
      <c r="AO108" s="1">
        <f ca="1">1-AN108-AP108</f>
        <v>0.42014763957468304</v>
      </c>
      <c r="AP108" s="1">
        <f ca="1">_xlfn.NORM.S.DIST(-AI108,0)</f>
        <v>0.34759792969026893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-1.544278817552529</v>
      </c>
      <c r="E109" s="10"/>
      <c r="F109" s="10">
        <f ca="1">MAX($CI$7+A106,0)</f>
        <v>0.43933575247447237</v>
      </c>
      <c r="G109" s="10"/>
      <c r="I109" t="s">
        <v>0</v>
      </c>
      <c r="J109" s="1">
        <v>0</v>
      </c>
      <c r="K109" s="1">
        <f ca="1">_xlfn.NORM.S.DIST(D109,0)</f>
        <v>0.1210759715481336</v>
      </c>
      <c r="L109" s="1">
        <f ca="1">1-K109-M109</f>
        <v>0.51668336971726769</v>
      </c>
      <c r="M109" s="1">
        <f ca="1">_xlfn.NORM.S.DIST(-F109,0)</f>
        <v>0.36224065873459882</v>
      </c>
      <c r="N109" s="1">
        <v>0</v>
      </c>
      <c r="Q109" t="s">
        <v>0</v>
      </c>
      <c r="R109" s="10"/>
      <c r="S109" s="10">
        <f ca="1">MIN($U$29+P106,0)</f>
        <v>-1.5462434760222139</v>
      </c>
      <c r="T109" s="10"/>
      <c r="U109" s="10">
        <f ca="1">MAX($CI$7+P106,0)</f>
        <v>0.43737109400478746</v>
      </c>
      <c r="V109" s="10"/>
      <c r="X109" t="s">
        <v>0</v>
      </c>
      <c r="Y109" s="1">
        <v>0</v>
      </c>
      <c r="Z109" s="1">
        <f ca="1">_xlfn.NORM.S.DIST(S109,0)</f>
        <v>0.12070895314631593</v>
      </c>
      <c r="AA109" s="1">
        <f ca="1">1-Z109-AB109</f>
        <v>0.51673828674118494</v>
      </c>
      <c r="AB109" s="1">
        <f ca="1">_xlfn.NORM.S.DIST(-U109,0)</f>
        <v>0.3625527601124991</v>
      </c>
      <c r="AC109" s="1">
        <v>0</v>
      </c>
      <c r="AF109" t="s">
        <v>0</v>
      </c>
      <c r="AG109" s="10"/>
      <c r="AH109" s="10">
        <f ca="1">MIN($U$29+AE106,0)</f>
        <v>-1.5462434760222139</v>
      </c>
      <c r="AI109" s="10"/>
      <c r="AJ109" s="10">
        <f ca="1">MAX($CI$7+AE106,0)</f>
        <v>0.43737109400478746</v>
      </c>
      <c r="AK109" s="10"/>
      <c r="AM109" t="s">
        <v>0</v>
      </c>
      <c r="AN109" s="1">
        <v>0</v>
      </c>
      <c r="AO109" s="1">
        <f ca="1">_xlfn.NORM.S.DIST(AH109,0)</f>
        <v>0.12070895314631593</v>
      </c>
      <c r="AP109" s="1">
        <f ca="1">1-AO109-AQ109</f>
        <v>0.51673828674118494</v>
      </c>
      <c r="AQ109" s="1">
        <f ca="1">_xlfn.NORM.S.DIST(-AJ109,0)</f>
        <v>0.3625527601124991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-1.7683898863031318</v>
      </c>
      <c r="F110" s="10"/>
      <c r="G110" s="10">
        <f ca="1">MAX($X$30+A106,0)</f>
        <v>0.45642138882421179</v>
      </c>
      <c r="I110" t="s">
        <v>42</v>
      </c>
      <c r="J110" s="1">
        <v>0</v>
      </c>
      <c r="K110" s="1">
        <v>0</v>
      </c>
      <c r="L110" s="1">
        <f ca="1">_xlfn.NORM.S.DIST(E110,0)</f>
        <v>8.3530793707505491E-2</v>
      </c>
      <c r="M110" s="1">
        <f ca="1">1-L110-N110</f>
        <v>0.55698993930770979</v>
      </c>
      <c r="N110" s="1">
        <f ca="1">_xlfn.NORM.S.DIST(-G110,0)</f>
        <v>0.35947926698478472</v>
      </c>
      <c r="Q110" t="s">
        <v>42</v>
      </c>
      <c r="R110" s="10"/>
      <c r="S110" s="10"/>
      <c r="T110" s="10">
        <f ca="1">MIN($V$30+P106,0)</f>
        <v>-1.7703545447728166</v>
      </c>
      <c r="U110" s="10"/>
      <c r="V110" s="10">
        <f ca="1">MAX($X$30+P106,0)</f>
        <v>0.45445673035452688</v>
      </c>
      <c r="X110" t="s">
        <v>42</v>
      </c>
      <c r="Y110" s="1">
        <v>0</v>
      </c>
      <c r="Z110" s="1">
        <v>0</v>
      </c>
      <c r="AA110" s="1">
        <f ca="1">_xlfn.NORM.S.DIST(T110,0)</f>
        <v>8.3240927061790385E-2</v>
      </c>
      <c r="AB110" s="1">
        <f ca="1">1-AA110-AC110</f>
        <v>0.55695800635314796</v>
      </c>
      <c r="AC110" s="1">
        <f ca="1">_xlfn.NORM.S.DIST(-V110,0)</f>
        <v>0.35980106658506161</v>
      </c>
      <c r="AF110" t="s">
        <v>42</v>
      </c>
      <c r="AG110" s="10"/>
      <c r="AH110" s="10"/>
      <c r="AI110" s="10">
        <f ca="1">MIN($V$30+AE106,0)</f>
        <v>-1.7703545447728166</v>
      </c>
      <c r="AJ110" s="10"/>
      <c r="AK110" s="10">
        <f ca="1">MAX($X$30+AE106,0)</f>
        <v>0.45445673035452688</v>
      </c>
      <c r="AM110" t="s">
        <v>42</v>
      </c>
      <c r="AN110" s="1">
        <v>0</v>
      </c>
      <c r="AO110" s="1">
        <v>0</v>
      </c>
      <c r="AP110" s="1">
        <f ca="1">_xlfn.NORM.S.DIST(AI110,0)</f>
        <v>8.3240927061790385E-2</v>
      </c>
      <c r="AQ110" s="1">
        <f ca="1">1-AP110-AR110</f>
        <v>0.55695800635314796</v>
      </c>
      <c r="AR110" s="1">
        <f ca="1">_xlfn.NORM.S.DIST(-AK110,0)</f>
        <v>0.35980106658506161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0.38583521736344328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0.38381802709189422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0.38381802709189422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2.485209186906002</v>
      </c>
      <c r="E114" s="10"/>
      <c r="F114" s="10"/>
      <c r="G114" s="10"/>
      <c r="I114" t="s">
        <v>2</v>
      </c>
      <c r="J114" s="1">
        <f ca="1">1-K114</f>
        <v>0.98181341208926121</v>
      </c>
      <c r="K114" s="1">
        <f ca="1">_xlfn.NORM.S.DIST(-D114,0)</f>
        <v>1.8186587910738829E-2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2.4831919966344529</v>
      </c>
      <c r="T114" s="10"/>
      <c r="U114" s="10"/>
      <c r="V114" s="10"/>
      <c r="X114" t="s">
        <v>2</v>
      </c>
      <c r="Y114" s="1">
        <f ca="1">1-Z114</f>
        <v>0.98172204845760513</v>
      </c>
      <c r="Z114" s="1">
        <f ca="1">_xlfn.NORM.S.DIST(-S114,0)</f>
        <v>1.8277951542394873E-2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2.4831919966344529</v>
      </c>
      <c r="AI114" s="10"/>
      <c r="AJ114" s="10"/>
      <c r="AK114" s="10"/>
      <c r="AM114" t="s">
        <v>2</v>
      </c>
      <c r="AN114" s="1">
        <f ca="1">1-AO114</f>
        <v>0.98172204845760513</v>
      </c>
      <c r="AO114" s="1">
        <f ca="1">_xlfn.NORM.S.DIST(-AH114,0)</f>
        <v>1.8277951542394873E-2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-1.0917121028907006</v>
      </c>
      <c r="D115" s="10"/>
      <c r="E115" s="10">
        <f ca="1">MAX($V$28+A113,0)</f>
        <v>0.47338375228454987</v>
      </c>
      <c r="F115" s="10"/>
      <c r="G115" s="10"/>
      <c r="I115" t="s">
        <v>1</v>
      </c>
      <c r="J115" s="1">
        <f ca="1">_xlfn.NORM.S.DIST(C115,0)</f>
        <v>0.21983979751524377</v>
      </c>
      <c r="K115" s="1">
        <f ca="1">1-J115-L115</f>
        <v>0.42350458570593419</v>
      </c>
      <c r="L115" s="1">
        <f ca="1">_xlfn.NORM.S.DIST(-E115,0)</f>
        <v>0.35665561677882207</v>
      </c>
      <c r="M115" s="1">
        <v>0</v>
      </c>
      <c r="N115" s="1">
        <v>0</v>
      </c>
      <c r="Q115" t="s">
        <v>1</v>
      </c>
      <c r="R115" s="10">
        <f ca="1">MIN($T$28+P113,0)</f>
        <v>-1.0937292931622498</v>
      </c>
      <c r="S115" s="10"/>
      <c r="T115" s="10">
        <f ca="1">MAX($V$28+P113,0)</f>
        <v>0.47136656201300081</v>
      </c>
      <c r="U115" s="10"/>
      <c r="V115" s="10"/>
      <c r="X115" t="s">
        <v>1</v>
      </c>
      <c r="Y115" s="1">
        <f ca="1">_xlfn.NORM.S.DIST(R115,0)</f>
        <v>0.2193557546798848</v>
      </c>
      <c r="Z115" s="1">
        <f ca="1">1-Y115-AA115</f>
        <v>0.42364861993352471</v>
      </c>
      <c r="AA115" s="1">
        <f ca="1">_xlfn.NORM.S.DIST(-T115,0)</f>
        <v>0.35699562538659052</v>
      </c>
      <c r="AB115" s="1">
        <v>0</v>
      </c>
      <c r="AC115" s="1">
        <v>0</v>
      </c>
      <c r="AF115" t="s">
        <v>1</v>
      </c>
      <c r="AG115" s="10">
        <f ca="1">MIN($T$28+AE113,0)</f>
        <v>-1.0937292931622498</v>
      </c>
      <c r="AH115" s="10"/>
      <c r="AI115" s="10">
        <f ca="1">MAX($V$28+AE113,0)</f>
        <v>0.47136656201300081</v>
      </c>
      <c r="AJ115" s="10"/>
      <c r="AK115" s="10"/>
      <c r="AM115" t="s">
        <v>1</v>
      </c>
      <c r="AN115" s="1">
        <f ca="1">_xlfn.NORM.S.DIST(AG115,0)</f>
        <v>0.2193557546798848</v>
      </c>
      <c r="AO115" s="1">
        <f ca="1">1-AN115-AP115</f>
        <v>0.42364861993352471</v>
      </c>
      <c r="AP115" s="1">
        <f ca="1">_xlfn.NORM.S.DIST(-AI115,0)</f>
        <v>0.35699562538659052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-1.597779352663558</v>
      </c>
      <c r="E116" s="10"/>
      <c r="F116" s="10">
        <f ca="1">MAX($CI$7+A113,0)</f>
        <v>0.38583521736344328</v>
      </c>
      <c r="G116" s="10"/>
      <c r="I116" t="s">
        <v>0</v>
      </c>
      <c r="J116" s="1">
        <v>0</v>
      </c>
      <c r="K116" s="1">
        <f ca="1">_xlfn.NORM.S.DIST(D116,0)</f>
        <v>0.11131536687127568</v>
      </c>
      <c r="L116" s="1">
        <f ca="1">1-K116-M116</f>
        <v>0.5183591369556988</v>
      </c>
      <c r="M116" s="1">
        <f ca="1">_xlfn.NORM.S.DIST(-F116,0)</f>
        <v>0.37032549617302557</v>
      </c>
      <c r="N116" s="1">
        <v>0</v>
      </c>
      <c r="Q116" t="s">
        <v>0</v>
      </c>
      <c r="R116" s="10"/>
      <c r="S116" s="10">
        <f ca="1">MIN($U$29+P113,0)</f>
        <v>-1.5997965429351071</v>
      </c>
      <c r="T116" s="10"/>
      <c r="U116" s="10">
        <f ca="1">MAX($CI$7+P113,0)</f>
        <v>0.38381802709189422</v>
      </c>
      <c r="V116" s="10"/>
      <c r="X116" t="s">
        <v>0</v>
      </c>
      <c r="Y116" s="1">
        <v>0</v>
      </c>
      <c r="Z116" s="1">
        <f ca="1">_xlfn.NORM.S.DIST(S116,0)</f>
        <v>0.11095694646468461</v>
      </c>
      <c r="AA116" s="1">
        <f ca="1">1-Z116-AB116</f>
        <v>0.51842997373136102</v>
      </c>
      <c r="AB116" s="1">
        <f ca="1">_xlfn.NORM.S.DIST(-U116,0)</f>
        <v>0.37061307980395441</v>
      </c>
      <c r="AC116" s="1">
        <v>0</v>
      </c>
      <c r="AF116" t="s">
        <v>0</v>
      </c>
      <c r="AG116" s="10"/>
      <c r="AH116" s="10">
        <f ca="1">MIN($U$29+AE113,0)</f>
        <v>-1.5997965429351071</v>
      </c>
      <c r="AI116" s="10"/>
      <c r="AJ116" s="10">
        <f ca="1">MAX($CI$7+AE113,0)</f>
        <v>0.38381802709189422</v>
      </c>
      <c r="AK116" s="10"/>
      <c r="AM116" t="s">
        <v>0</v>
      </c>
      <c r="AN116" s="1">
        <v>0</v>
      </c>
      <c r="AO116" s="1">
        <f ca="1">_xlfn.NORM.S.DIST(AH116,0)</f>
        <v>0.11095694646468461</v>
      </c>
      <c r="AP116" s="1">
        <f ca="1">1-AO116-AQ116</f>
        <v>0.51842997373136102</v>
      </c>
      <c r="AQ116" s="1">
        <f ca="1">_xlfn.NORM.S.DIST(-AJ116,0)</f>
        <v>0.37061307980395441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-1.8218904214141607</v>
      </c>
      <c r="F117" s="10"/>
      <c r="G117" s="10">
        <f ca="1">MAX($X$30+A113,0)</f>
        <v>0.4029208537131827</v>
      </c>
      <c r="I117" t="s">
        <v>42</v>
      </c>
      <c r="J117" s="1">
        <v>0</v>
      </c>
      <c r="K117" s="1">
        <v>0</v>
      </c>
      <c r="L117" s="1">
        <f ca="1">_xlfn.NORM.S.DIST(E117,0)</f>
        <v>7.5881612231164644E-2</v>
      </c>
      <c r="M117" s="1">
        <f ca="1">1-L117-N117</f>
        <v>0.55627983058746566</v>
      </c>
      <c r="N117" s="1">
        <f ca="1">_xlfn.NORM.S.DIST(-G117,0)</f>
        <v>0.36783855718136976</v>
      </c>
      <c r="Q117" t="s">
        <v>42</v>
      </c>
      <c r="R117" s="10"/>
      <c r="S117" s="10"/>
      <c r="T117" s="10">
        <f ca="1">MIN($V$30+P113,0)</f>
        <v>-1.8239076116857098</v>
      </c>
      <c r="U117" s="10"/>
      <c r="V117" s="10">
        <f ca="1">MAX($X$30+P113,0)</f>
        <v>0.40090366344163364</v>
      </c>
      <c r="X117" t="s">
        <v>42</v>
      </c>
      <c r="Y117" s="1">
        <v>0</v>
      </c>
      <c r="Z117" s="1">
        <v>0</v>
      </c>
      <c r="AA117" s="1">
        <f ca="1">_xlfn.NORM.S.DIST(T117,0)</f>
        <v>7.5603097743937808E-2</v>
      </c>
      <c r="AB117" s="1">
        <f ca="1">1-AA117-AC117</f>
        <v>0.55626000511376383</v>
      </c>
      <c r="AC117" s="1">
        <f ca="1">_xlfn.NORM.S.DIST(-V117,0)</f>
        <v>0.3681368971422983</v>
      </c>
      <c r="AF117" t="s">
        <v>42</v>
      </c>
      <c r="AG117" s="10"/>
      <c r="AH117" s="10"/>
      <c r="AI117" s="10">
        <f ca="1">MIN($V$30+AE113,0)</f>
        <v>-1.8239076116857098</v>
      </c>
      <c r="AJ117" s="10"/>
      <c r="AK117" s="10">
        <f ca="1">MAX($X$30+AE113,0)</f>
        <v>0.40090366344163364</v>
      </c>
      <c r="AM117" t="s">
        <v>42</v>
      </c>
      <c r="AN117" s="1">
        <v>0</v>
      </c>
      <c r="AO117" s="1">
        <v>0</v>
      </c>
      <c r="AP117" s="1">
        <f ca="1">_xlfn.NORM.S.DIST(AI117,0)</f>
        <v>7.5603097743937808E-2</v>
      </c>
      <c r="AQ117" s="1">
        <f ca="1">1-AP117-AR117</f>
        <v>0.55626000511376383</v>
      </c>
      <c r="AR117" s="1">
        <f ca="1">_xlfn.NORM.S.DIST(-AK117,0)</f>
        <v>0.3681368971422983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0.39114923165533805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0.38908044443576212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0.38908044443576212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2.4905232011978966</v>
      </c>
      <c r="E121" s="10"/>
      <c r="F121" s="10"/>
      <c r="G121" s="10"/>
      <c r="I121" t="s">
        <v>2</v>
      </c>
      <c r="J121" s="1">
        <f ca="1">1-K121</f>
        <v>0.98205226652920929</v>
      </c>
      <c r="K121" s="1">
        <f ca="1">_xlfn.NORM.S.DIST(-D121,0)</f>
        <v>1.7947733470790751E-2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2.4884544139783209</v>
      </c>
      <c r="T121" s="10"/>
      <c r="U121" s="10"/>
      <c r="V121" s="10"/>
      <c r="X121" t="s">
        <v>2</v>
      </c>
      <c r="Y121" s="1">
        <f ca="1">1-Z121</f>
        <v>0.98195959326703808</v>
      </c>
      <c r="Z121" s="1">
        <f ca="1">_xlfn.NORM.S.DIST(-S121,0)</f>
        <v>1.8040406732961888E-2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2.4884544139783209</v>
      </c>
      <c r="AI121" s="10"/>
      <c r="AJ121" s="10"/>
      <c r="AK121" s="10"/>
      <c r="AM121" t="s">
        <v>2</v>
      </c>
      <c r="AN121" s="1">
        <f ca="1">1-AO121</f>
        <v>0.98195959326703808</v>
      </c>
      <c r="AO121" s="1">
        <f ca="1">_xlfn.NORM.S.DIST(-AH121,0)</f>
        <v>1.8040406732961888E-2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-1.086398088598806</v>
      </c>
      <c r="D122" s="10"/>
      <c r="E122" s="10">
        <f ca="1">MAX($V$28+A120,0)</f>
        <v>0.47869776657644464</v>
      </c>
      <c r="F122" s="10"/>
      <c r="G122" s="10"/>
      <c r="I122" t="s">
        <v>1</v>
      </c>
      <c r="J122" s="1">
        <f ca="1">_xlfn.NORM.S.DIST(C122,0)</f>
        <v>0.22111575492207061</v>
      </c>
      <c r="K122" s="1">
        <f ca="1">1-J122-L122</f>
        <v>0.42312971530395527</v>
      </c>
      <c r="L122" s="1">
        <f ca="1">_xlfn.NORM.S.DIST(-E122,0)</f>
        <v>0.35575452977397415</v>
      </c>
      <c r="M122" s="1">
        <v>0</v>
      </c>
      <c r="N122" s="1">
        <v>0</v>
      </c>
      <c r="Q122" t="s">
        <v>1</v>
      </c>
      <c r="R122" s="10">
        <f ca="1">MIN($T$28+P120,0)</f>
        <v>-1.088466875818382</v>
      </c>
      <c r="S122" s="10"/>
      <c r="T122" s="10">
        <f ca="1">MAX($V$28+P120,0)</f>
        <v>0.47662897935686871</v>
      </c>
      <c r="U122" s="10"/>
      <c r="V122" s="10"/>
      <c r="X122" t="s">
        <v>1</v>
      </c>
      <c r="Y122" s="1">
        <f ca="1">_xlfn.NORM.S.DIST(R122,0)</f>
        <v>0.22061887734694829</v>
      </c>
      <c r="Z122" s="1">
        <f ca="1">1-Y122-AA122</f>
        <v>0.42327486823138022</v>
      </c>
      <c r="AA122" s="1">
        <f ca="1">_xlfn.NORM.S.DIST(-T122,0)</f>
        <v>0.35610625442167149</v>
      </c>
      <c r="AB122" s="1">
        <v>0</v>
      </c>
      <c r="AC122" s="1">
        <v>0</v>
      </c>
      <c r="AF122" t="s">
        <v>1</v>
      </c>
      <c r="AG122" s="10">
        <f ca="1">MIN($T$28+AE120,0)</f>
        <v>-1.088466875818382</v>
      </c>
      <c r="AH122" s="10"/>
      <c r="AI122" s="10">
        <f ca="1">MAX($V$28+AE120,0)</f>
        <v>0.47662897935686871</v>
      </c>
      <c r="AJ122" s="10"/>
      <c r="AK122" s="10"/>
      <c r="AM122" t="s">
        <v>1</v>
      </c>
      <c r="AN122" s="1">
        <f ca="1">_xlfn.NORM.S.DIST(AG122,0)</f>
        <v>0.22061887734694829</v>
      </c>
      <c r="AO122" s="1">
        <f ca="1">1-AN122-AP122</f>
        <v>0.42327486823138022</v>
      </c>
      <c r="AP122" s="1">
        <f ca="1">_xlfn.NORM.S.DIST(-AI122,0)</f>
        <v>0.35610625442167149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-1.5924653383716634</v>
      </c>
      <c r="E123" s="10"/>
      <c r="F123" s="10">
        <f ca="1">MAX($CI$7+A120,0)</f>
        <v>0.39114923165533805</v>
      </c>
      <c r="G123" s="10"/>
      <c r="I123" t="s">
        <v>0</v>
      </c>
      <c r="J123" s="1">
        <v>0</v>
      </c>
      <c r="K123" s="1">
        <f ca="1">_xlfn.NORM.S.DIST(D123,0)</f>
        <v>0.11226294229522928</v>
      </c>
      <c r="L123" s="1">
        <f ca="1">1-K123-M123</f>
        <v>0.51817529258493444</v>
      </c>
      <c r="M123" s="1">
        <f ca="1">_xlfn.NORM.S.DIST(-F123,0)</f>
        <v>0.36956176511983629</v>
      </c>
      <c r="N123" s="1">
        <v>0</v>
      </c>
      <c r="Q123" t="s">
        <v>0</v>
      </c>
      <c r="R123" s="10"/>
      <c r="S123" s="10">
        <f ca="1">MIN($U$29+P120,0)</f>
        <v>-1.5945341255912393</v>
      </c>
      <c r="T123" s="10"/>
      <c r="U123" s="10">
        <f ca="1">MAX($CI$7+P120,0)</f>
        <v>0.38908044443576212</v>
      </c>
      <c r="V123" s="10"/>
      <c r="X123" t="s">
        <v>0</v>
      </c>
      <c r="Y123" s="1">
        <v>0</v>
      </c>
      <c r="Z123" s="1">
        <f ca="1">_xlfn.NORM.S.DIST(S123,0)</f>
        <v>0.11189346429338215</v>
      </c>
      <c r="AA123" s="1">
        <f ca="1">1-Z123-AB123</f>
        <v>0.51824638998190853</v>
      </c>
      <c r="AB123" s="1">
        <f ca="1">_xlfn.NORM.S.DIST(-U123,0)</f>
        <v>0.36986014572470921</v>
      </c>
      <c r="AC123" s="1">
        <v>0</v>
      </c>
      <c r="AF123" t="s">
        <v>0</v>
      </c>
      <c r="AG123" s="10"/>
      <c r="AH123" s="10">
        <f ca="1">MIN($U$29+AE120,0)</f>
        <v>-1.5945341255912393</v>
      </c>
      <c r="AI123" s="10"/>
      <c r="AJ123" s="10">
        <f ca="1">MAX($CI$7+AE120,0)</f>
        <v>0.38908044443576212</v>
      </c>
      <c r="AK123" s="10"/>
      <c r="AM123" t="s">
        <v>0</v>
      </c>
      <c r="AN123" s="1">
        <v>0</v>
      </c>
      <c r="AO123" s="1">
        <f ca="1">_xlfn.NORM.S.DIST(AH123,0)</f>
        <v>0.11189346429338215</v>
      </c>
      <c r="AP123" s="1">
        <f ca="1">1-AO123-AQ123</f>
        <v>0.51824638998190853</v>
      </c>
      <c r="AQ123" s="1">
        <f ca="1">_xlfn.NORM.S.DIST(-AJ123,0)</f>
        <v>0.36986014572470921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-1.8165764071222661</v>
      </c>
      <c r="F124" s="10"/>
      <c r="G124" s="10">
        <f ca="1">MAX($X$30+A120,0)</f>
        <v>0.40823486800507747</v>
      </c>
      <c r="I124" t="s">
        <v>42</v>
      </c>
      <c r="J124" s="1">
        <v>0</v>
      </c>
      <c r="K124" s="1">
        <v>0</v>
      </c>
      <c r="L124" s="1">
        <f ca="1">_xlfn.NORM.S.DIST(E124,0)</f>
        <v>7.6618749958601087E-2</v>
      </c>
      <c r="M124" s="1">
        <f ca="1">1-L124-N124</f>
        <v>0.556334621933264</v>
      </c>
      <c r="N124" s="1">
        <f ca="1">_xlfn.NORM.S.DIST(-G124,0)</f>
        <v>0.36704662810813493</v>
      </c>
      <c r="Q124" t="s">
        <v>42</v>
      </c>
      <c r="R124" s="10"/>
      <c r="S124" s="10"/>
      <c r="T124" s="10">
        <f ca="1">MIN($V$30+P120,0)</f>
        <v>-1.818645194341842</v>
      </c>
      <c r="U124" s="10"/>
      <c r="V124" s="10">
        <f ca="1">MAX($X$30+P120,0)</f>
        <v>0.40616608078550154</v>
      </c>
      <c r="X124" t="s">
        <v>42</v>
      </c>
      <c r="Y124" s="1">
        <v>0</v>
      </c>
      <c r="Z124" s="1">
        <v>0</v>
      </c>
      <c r="AA124" s="1">
        <f ca="1">_xlfn.NORM.S.DIST(T124,0)</f>
        <v>7.6331185300809942E-2</v>
      </c>
      <c r="AB124" s="1">
        <f ca="1">1-AA124-AC124</f>
        <v>0.5563128521485563</v>
      </c>
      <c r="AC124" s="1">
        <f ca="1">_xlfn.NORM.S.DIST(-V124,0)</f>
        <v>0.3673559625506338</v>
      </c>
      <c r="AF124" t="s">
        <v>42</v>
      </c>
      <c r="AG124" s="10"/>
      <c r="AH124" s="10"/>
      <c r="AI124" s="10">
        <f ca="1">MIN($V$30+AE120,0)</f>
        <v>-1.818645194341842</v>
      </c>
      <c r="AJ124" s="10"/>
      <c r="AK124" s="10">
        <f ca="1">MAX($X$30+AE120,0)</f>
        <v>0.40616608078550154</v>
      </c>
      <c r="AM124" t="s">
        <v>42</v>
      </c>
      <c r="AN124" s="1">
        <v>0</v>
      </c>
      <c r="AO124" s="1">
        <v>0</v>
      </c>
      <c r="AP124" s="1">
        <f ca="1">_xlfn.NORM.S.DIST(AI124,0)</f>
        <v>7.6331185300809942E-2</v>
      </c>
      <c r="AQ124" s="1">
        <f ca="1">1-AP124-AR124</f>
        <v>0.5563128521485563</v>
      </c>
      <c r="AR124" s="1">
        <f ca="1">_xlfn.NORM.S.DIST(-AK124,0)</f>
        <v>0.3673559625506338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0.33122134187614333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0.32910182275812444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0.32910182275812444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2.4305953114187018</v>
      </c>
      <c r="E128" s="10"/>
      <c r="F128" s="10"/>
      <c r="G128" s="10"/>
      <c r="I128" t="s">
        <v>2</v>
      </c>
      <c r="J128" s="1">
        <f ca="1">1-K128</f>
        <v>0.97920068690605944</v>
      </c>
      <c r="K128" s="1">
        <f ca="1">_xlfn.NORM.S.DIST(-D128,0)</f>
        <v>2.0799313093940557E-2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2.428475792300683</v>
      </c>
      <c r="T128" s="10"/>
      <c r="U128" s="10"/>
      <c r="V128" s="10"/>
      <c r="X128" t="s">
        <v>2</v>
      </c>
      <c r="Y128" s="1">
        <f ca="1">1-Z128</f>
        <v>0.97909330570498354</v>
      </c>
      <c r="Z128" s="1">
        <f ca="1">_xlfn.NORM.S.DIST(-S128,0)</f>
        <v>2.0906694295016501E-2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2.428475792300683</v>
      </c>
      <c r="AI128" s="10"/>
      <c r="AJ128" s="10"/>
      <c r="AK128" s="10"/>
      <c r="AM128" t="s">
        <v>2</v>
      </c>
      <c r="AN128" s="1">
        <f ca="1">1-AO128</f>
        <v>0.97909330570498354</v>
      </c>
      <c r="AO128" s="1">
        <f ca="1">_xlfn.NORM.S.DIST(-AH128,0)</f>
        <v>2.0906694295016501E-2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-1.1463259783780007</v>
      </c>
      <c r="D129" s="10"/>
      <c r="E129" s="10">
        <f ca="1">MAX($V$28+A127,0)</f>
        <v>0.41876987679724992</v>
      </c>
      <c r="F129" s="10"/>
      <c r="G129" s="10"/>
      <c r="I129" t="s">
        <v>1</v>
      </c>
      <c r="J129" s="1">
        <f ca="1">_xlfn.NORM.S.DIST(C129,0)</f>
        <v>0.20680682012644833</v>
      </c>
      <c r="K129" s="1">
        <f ca="1">1-J129-L129</f>
        <v>0.42774202139716266</v>
      </c>
      <c r="L129" s="1">
        <f ca="1">_xlfn.NORM.S.DIST(-E129,0)</f>
        <v>0.36545115847638898</v>
      </c>
      <c r="M129" s="1">
        <v>0</v>
      </c>
      <c r="N129" s="1">
        <v>0</v>
      </c>
      <c r="Q129" t="s">
        <v>1</v>
      </c>
      <c r="R129" s="10">
        <f ca="1">MIN($T$28+P127,0)</f>
        <v>-1.1484454974960197</v>
      </c>
      <c r="S129" s="10"/>
      <c r="T129" s="10">
        <f ca="1">MAX($V$28+P127,0)</f>
        <v>0.41665035767923103</v>
      </c>
      <c r="U129" s="10"/>
      <c r="V129" s="10"/>
      <c r="X129" t="s">
        <v>1</v>
      </c>
      <c r="Y129" s="1">
        <f ca="1">_xlfn.NORM.S.DIST(R129,0)</f>
        <v>0.20630449642781121</v>
      </c>
      <c r="Z129" s="1">
        <f ca="1">1-Y129-AA129</f>
        <v>0.42792065162466597</v>
      </c>
      <c r="AA129" s="1">
        <f ca="1">_xlfn.NORM.S.DIST(-T129,0)</f>
        <v>0.36577485194752279</v>
      </c>
      <c r="AB129" s="1">
        <v>0</v>
      </c>
      <c r="AC129" s="1">
        <v>0</v>
      </c>
      <c r="AF129" t="s">
        <v>1</v>
      </c>
      <c r="AG129" s="10">
        <f ca="1">MIN($T$28+AE127,0)</f>
        <v>-1.1484454974960197</v>
      </c>
      <c r="AH129" s="10"/>
      <c r="AI129" s="10">
        <f ca="1">MAX($V$28+AE127,0)</f>
        <v>0.41665035767923103</v>
      </c>
      <c r="AJ129" s="10"/>
      <c r="AK129" s="10"/>
      <c r="AM129" t="s">
        <v>1</v>
      </c>
      <c r="AN129" s="1">
        <f ca="1">_xlfn.NORM.S.DIST(AG129,0)</f>
        <v>0.20630449642781121</v>
      </c>
      <c r="AO129" s="1">
        <f ca="1">1-AN129-AP129</f>
        <v>0.42792065162466597</v>
      </c>
      <c r="AP129" s="1">
        <f ca="1">_xlfn.NORM.S.DIST(-AI129,0)</f>
        <v>0.36577485194752279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-1.652393228150858</v>
      </c>
      <c r="E130" s="10"/>
      <c r="F130" s="10">
        <f ca="1">MAX($CI$7+A127,0)</f>
        <v>0.33122134187614333</v>
      </c>
      <c r="G130" s="10"/>
      <c r="I130" t="s">
        <v>0</v>
      </c>
      <c r="J130" s="1">
        <v>0</v>
      </c>
      <c r="K130" s="1">
        <f ca="1">_xlfn.NORM.S.DIST(D130,0)</f>
        <v>0.10186160268819729</v>
      </c>
      <c r="L130" s="1">
        <f ca="1">1-K130-M130</f>
        <v>0.5204902416136088</v>
      </c>
      <c r="M130" s="1">
        <f ca="1">_xlfn.NORM.S.DIST(-F130,0)</f>
        <v>0.37764815569819393</v>
      </c>
      <c r="N130" s="1">
        <v>0</v>
      </c>
      <c r="Q130" t="s">
        <v>0</v>
      </c>
      <c r="R130" s="10"/>
      <c r="S130" s="10">
        <f ca="1">MIN($U$29+P127,0)</f>
        <v>-1.654512747268877</v>
      </c>
      <c r="T130" s="10"/>
      <c r="U130" s="10">
        <f ca="1">MAX($CI$7+P127,0)</f>
        <v>0.32910182275812444</v>
      </c>
      <c r="V130" s="10"/>
      <c r="X130" t="s">
        <v>0</v>
      </c>
      <c r="Y130" s="1">
        <v>0</v>
      </c>
      <c r="Z130" s="1">
        <f ca="1">_xlfn.NORM.S.DIST(S130,0)</f>
        <v>0.10150525091940767</v>
      </c>
      <c r="AA130" s="1">
        <f ca="1">1-Z130-AB130</f>
        <v>0.52058222883809746</v>
      </c>
      <c r="AB130" s="1">
        <f ca="1">_xlfn.NORM.S.DIST(-U130,0)</f>
        <v>0.37791252024249494</v>
      </c>
      <c r="AC130" s="1">
        <v>0</v>
      </c>
      <c r="AF130" t="s">
        <v>0</v>
      </c>
      <c r="AG130" s="10"/>
      <c r="AH130" s="10">
        <f ca="1">MIN($U$29+AE127,0)</f>
        <v>-1.654512747268877</v>
      </c>
      <c r="AI130" s="10"/>
      <c r="AJ130" s="10">
        <f ca="1">MAX($CI$7+AE127,0)</f>
        <v>0.32910182275812444</v>
      </c>
      <c r="AK130" s="10"/>
      <c r="AM130" t="s">
        <v>0</v>
      </c>
      <c r="AN130" s="1">
        <v>0</v>
      </c>
      <c r="AO130" s="1">
        <f ca="1">_xlfn.NORM.S.DIST(AH130,0)</f>
        <v>0.10150525091940767</v>
      </c>
      <c r="AP130" s="1">
        <f ca="1">1-AO130-AQ130</f>
        <v>0.52058222883809746</v>
      </c>
      <c r="AQ130" s="1">
        <f ca="1">_xlfn.NORM.S.DIST(-AJ130,0)</f>
        <v>0.37791252024249494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-1.8765042969014607</v>
      </c>
      <c r="F131" s="10"/>
      <c r="G131" s="10">
        <f ca="1">MAX($X$30+A127,0)</f>
        <v>0.34830697822588275</v>
      </c>
      <c r="I131" t="s">
        <v>42</v>
      </c>
      <c r="J131" s="1">
        <v>0</v>
      </c>
      <c r="K131" s="1">
        <v>0</v>
      </c>
      <c r="L131" s="1">
        <f ca="1">_xlfn.NORM.S.DIST(E131,0)</f>
        <v>6.8592455985837034E-2</v>
      </c>
      <c r="M131" s="1">
        <f ca="1">1-L131-N131</f>
        <v>0.55594531777725653</v>
      </c>
      <c r="N131" s="1">
        <f ca="1">_xlfn.NORM.S.DIST(-G131,0)</f>
        <v>0.37546222623690639</v>
      </c>
      <c r="Q131" t="s">
        <v>42</v>
      </c>
      <c r="R131" s="10"/>
      <c r="S131" s="10"/>
      <c r="T131" s="10">
        <f ca="1">MIN($V$30+P127,0)</f>
        <v>-1.8786238160194797</v>
      </c>
      <c r="U131" s="10"/>
      <c r="V131" s="10">
        <f ca="1">MAX($X$30+P127,0)</f>
        <v>0.34618745910786386</v>
      </c>
      <c r="X131" t="s">
        <v>42</v>
      </c>
      <c r="Y131" s="1">
        <v>0</v>
      </c>
      <c r="Z131" s="1">
        <v>0</v>
      </c>
      <c r="AA131" s="1">
        <f ca="1">_xlfn.NORM.S.DIST(T131,0)</f>
        <v>6.8320032468360381E-2</v>
      </c>
      <c r="AB131" s="1">
        <f ca="1">1-AA131-AC131</f>
        <v>0.55594130046071366</v>
      </c>
      <c r="AC131" s="1">
        <f ca="1">_xlfn.NORM.S.DIST(-V131,0)</f>
        <v>0.37573866707092601</v>
      </c>
      <c r="AF131" t="s">
        <v>42</v>
      </c>
      <c r="AG131" s="10"/>
      <c r="AH131" s="10"/>
      <c r="AI131" s="10">
        <f ca="1">MIN($V$30+AE127,0)</f>
        <v>-1.8786238160194797</v>
      </c>
      <c r="AJ131" s="10"/>
      <c r="AK131" s="10">
        <f ca="1">MAX($X$30+AE127,0)</f>
        <v>0.34618745910786386</v>
      </c>
      <c r="AM131" t="s">
        <v>42</v>
      </c>
      <c r="AN131" s="1">
        <v>0</v>
      </c>
      <c r="AO131" s="1">
        <v>0</v>
      </c>
      <c r="AP131" s="1">
        <f ca="1">_xlfn.NORM.S.DIST(AI131,0)</f>
        <v>6.8320032468360381E-2</v>
      </c>
      <c r="AQ131" s="1">
        <f ca="1">1-AP131-AR131</f>
        <v>0.55594130046071366</v>
      </c>
      <c r="AR131" s="1">
        <f ca="1">_xlfn.NORM.S.DIST(-AK131,0)</f>
        <v>0.37573866707092601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0.25744222905992226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0.25527278091089223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0.25527278091089223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2.3568161986024809</v>
      </c>
      <c r="E135" s="10"/>
      <c r="F135" s="10"/>
      <c r="G135" s="10"/>
      <c r="I135" t="s">
        <v>2</v>
      </c>
      <c r="J135" s="1">
        <f ca="1">1-K135</f>
        <v>0.97518308570350543</v>
      </c>
      <c r="K135" s="1">
        <f ca="1">_xlfn.NORM.S.DIST(-D135,0)</f>
        <v>2.4816914296494619E-2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2.3546467504534507</v>
      </c>
      <c r="T135" s="10"/>
      <c r="U135" s="10"/>
      <c r="V135" s="10"/>
      <c r="X135" t="s">
        <v>2</v>
      </c>
      <c r="Y135" s="1">
        <f ca="1">1-Z135</f>
        <v>0.97505593081144548</v>
      </c>
      <c r="Z135" s="1">
        <f ca="1">_xlfn.NORM.S.DIST(-S135,0)</f>
        <v>2.4944069188554522E-2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2.3546467504534507</v>
      </c>
      <c r="AI135" s="10"/>
      <c r="AJ135" s="10"/>
      <c r="AK135" s="10"/>
      <c r="AM135" t="s">
        <v>2</v>
      </c>
      <c r="AN135" s="1">
        <f ca="1">1-AO135</f>
        <v>0.97505593081144548</v>
      </c>
      <c r="AO135" s="1">
        <f ca="1">_xlfn.NORM.S.DIST(-AH135,0)</f>
        <v>2.4944069188554522E-2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-1.2201050911942217</v>
      </c>
      <c r="D136" s="10"/>
      <c r="E136" s="10">
        <f ca="1">MAX($V$28+A134,0)</f>
        <v>0.34499076398102885</v>
      </c>
      <c r="F136" s="10"/>
      <c r="G136" s="10"/>
      <c r="I136" t="s">
        <v>1</v>
      </c>
      <c r="J136" s="1">
        <f ca="1">_xlfn.NORM.S.DIST(C136,0)</f>
        <v>0.18951885703635735</v>
      </c>
      <c r="K136" s="1">
        <f ca="1">1-J136-L136</f>
        <v>0.43458705146706494</v>
      </c>
      <c r="L136" s="1">
        <f ca="1">_xlfn.NORM.S.DIST(-E136,0)</f>
        <v>0.37589409149657776</v>
      </c>
      <c r="M136" s="1">
        <v>0</v>
      </c>
      <c r="N136" s="1">
        <v>0</v>
      </c>
      <c r="Q136" t="s">
        <v>1</v>
      </c>
      <c r="R136" s="10">
        <f ca="1">MIN($T$28+P134,0)</f>
        <v>-1.2222745393432519</v>
      </c>
      <c r="S136" s="10"/>
      <c r="T136" s="10">
        <f ca="1">MAX($V$28+P134,0)</f>
        <v>0.34282131583199882</v>
      </c>
      <c r="U136" s="10"/>
      <c r="V136" s="10"/>
      <c r="X136" t="s">
        <v>1</v>
      </c>
      <c r="Y136" s="1">
        <f ca="1">_xlfn.NORM.S.DIST(R136,0)</f>
        <v>0.1890174277288475</v>
      </c>
      <c r="Z136" s="1">
        <f ca="1">1-Y136-AA136</f>
        <v>0.43480792668872664</v>
      </c>
      <c r="AA136" s="1">
        <f ca="1">_xlfn.NORM.S.DIST(-T136,0)</f>
        <v>0.37617464558242591</v>
      </c>
      <c r="AB136" s="1">
        <v>0</v>
      </c>
      <c r="AC136" s="1">
        <v>0</v>
      </c>
      <c r="AF136" t="s">
        <v>1</v>
      </c>
      <c r="AG136" s="10">
        <f ca="1">MIN($T$28+AE134,0)</f>
        <v>-1.2222745393432519</v>
      </c>
      <c r="AH136" s="10"/>
      <c r="AI136" s="10">
        <f ca="1">MAX($V$28+AE134,0)</f>
        <v>0.34282131583199882</v>
      </c>
      <c r="AJ136" s="10"/>
      <c r="AK136" s="10"/>
      <c r="AM136" t="s">
        <v>1</v>
      </c>
      <c r="AN136" s="1">
        <f ca="1">_xlfn.NORM.S.DIST(AG136,0)</f>
        <v>0.1890174277288475</v>
      </c>
      <c r="AO136" s="1">
        <f ca="1">1-AN136-AP136</f>
        <v>0.43480792668872664</v>
      </c>
      <c r="AP136" s="1">
        <f ca="1">_xlfn.NORM.S.DIST(-AI136,0)</f>
        <v>0.37617464558242591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-1.7261723409670791</v>
      </c>
      <c r="E137" s="10"/>
      <c r="F137" s="10">
        <f ca="1">MAX($CI$7+A134,0)</f>
        <v>0.25744222905992226</v>
      </c>
      <c r="G137" s="10"/>
      <c r="I137" t="s">
        <v>0</v>
      </c>
      <c r="J137" s="1">
        <v>0</v>
      </c>
      <c r="K137" s="1">
        <f ca="1">_xlfn.NORM.S.DIST(D137,0)</f>
        <v>8.9925474880421644E-2</v>
      </c>
      <c r="L137" s="1">
        <f ca="1">1-K137-M137</f>
        <v>0.52413584574318095</v>
      </c>
      <c r="M137" s="1">
        <f ca="1">_xlfn.NORM.S.DIST(-F137,0)</f>
        <v>0.38593867937639736</v>
      </c>
      <c r="N137" s="1">
        <v>0</v>
      </c>
      <c r="Q137" t="s">
        <v>0</v>
      </c>
      <c r="R137" s="10"/>
      <c r="S137" s="10">
        <f ca="1">MIN($U$29+P134,0)</f>
        <v>-1.7283417891161093</v>
      </c>
      <c r="T137" s="10"/>
      <c r="U137" s="10">
        <f ca="1">MAX($CI$7+P134,0)</f>
        <v>0.25527278091089223</v>
      </c>
      <c r="V137" s="10"/>
      <c r="X137" t="s">
        <v>0</v>
      </c>
      <c r="Y137" s="1">
        <v>0</v>
      </c>
      <c r="Z137" s="1">
        <f ca="1">_xlfn.NORM.S.DIST(S137,0)</f>
        <v>8.9589137177686684E-2</v>
      </c>
      <c r="AA137" s="1">
        <f ca="1">1-Z137-AB137</f>
        <v>0.52425748228622449</v>
      </c>
      <c r="AB137" s="1">
        <f ca="1">_xlfn.NORM.S.DIST(-U137,0)</f>
        <v>0.38615338053608883</v>
      </c>
      <c r="AC137" s="1">
        <v>0</v>
      </c>
      <c r="AF137" t="s">
        <v>0</v>
      </c>
      <c r="AG137" s="10"/>
      <c r="AH137" s="10">
        <f ca="1">MIN($U$29+AE134,0)</f>
        <v>-1.7283417891161093</v>
      </c>
      <c r="AI137" s="10"/>
      <c r="AJ137" s="10">
        <f ca="1">MAX($CI$7+AE134,0)</f>
        <v>0.25527278091089223</v>
      </c>
      <c r="AK137" s="10"/>
      <c r="AM137" t="s">
        <v>0</v>
      </c>
      <c r="AN137" s="1">
        <v>0</v>
      </c>
      <c r="AO137" s="1">
        <f ca="1">_xlfn.NORM.S.DIST(AH137,0)</f>
        <v>8.9589137177686684E-2</v>
      </c>
      <c r="AP137" s="1">
        <f ca="1">1-AO137-AQ137</f>
        <v>0.52425748228622449</v>
      </c>
      <c r="AQ137" s="1">
        <f ca="1">_xlfn.NORM.S.DIST(-AJ137,0)</f>
        <v>0.38615338053608883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-1.9502834097176818</v>
      </c>
      <c r="F138" s="10"/>
      <c r="G138" s="10">
        <f ca="1">MAX($X$30+A134,0)</f>
        <v>0.27452786540966168</v>
      </c>
      <c r="I138" t="s">
        <v>42</v>
      </c>
      <c r="J138" s="1">
        <v>0</v>
      </c>
      <c r="K138" s="1">
        <v>0</v>
      </c>
      <c r="L138" s="1">
        <f ca="1">_xlfn.NORM.S.DIST(E138,0)</f>
        <v>5.9561777824136707E-2</v>
      </c>
      <c r="M138" s="1">
        <f ca="1">1-L138-N138</f>
        <v>0.55624947100305611</v>
      </c>
      <c r="N138" s="1">
        <f ca="1">_xlfn.NORM.S.DIST(-G138,0)</f>
        <v>0.3841887511728071</v>
      </c>
      <c r="Q138" t="s">
        <v>42</v>
      </c>
      <c r="R138" s="10"/>
      <c r="S138" s="10"/>
      <c r="T138" s="10">
        <f ca="1">MIN($V$30+P134,0)</f>
        <v>-1.952452857866712</v>
      </c>
      <c r="U138" s="10"/>
      <c r="V138" s="10">
        <f ca="1">MAX($X$30+P134,0)</f>
        <v>0.27235841726063165</v>
      </c>
      <c r="X138" t="s">
        <v>42</v>
      </c>
      <c r="Y138" s="1">
        <v>0</v>
      </c>
      <c r="Z138" s="1">
        <v>0</v>
      </c>
      <c r="AA138" s="1">
        <f ca="1">_xlfn.NORM.S.DIST(T138,0)</f>
        <v>5.9310162440282151E-2</v>
      </c>
      <c r="AB138" s="1">
        <f ca="1">1-AA138-AC138</f>
        <v>0.55627311004708191</v>
      </c>
      <c r="AC138" s="1">
        <f ca="1">_xlfn.NORM.S.DIST(-V138,0)</f>
        <v>0.38441672751263584</v>
      </c>
      <c r="AF138" t="s">
        <v>42</v>
      </c>
      <c r="AG138" s="10"/>
      <c r="AH138" s="10"/>
      <c r="AI138" s="10">
        <f ca="1">MIN($V$30+AE134,0)</f>
        <v>-1.952452857866712</v>
      </c>
      <c r="AJ138" s="10"/>
      <c r="AK138" s="10">
        <f ca="1">MAX($X$30+AE134,0)</f>
        <v>0.27235841726063165</v>
      </c>
      <c r="AM138" t="s">
        <v>42</v>
      </c>
      <c r="AN138" s="1">
        <v>0</v>
      </c>
      <c r="AO138" s="1">
        <v>0</v>
      </c>
      <c r="AP138" s="1">
        <f ca="1">_xlfn.NORM.S.DIST(AI138,0)</f>
        <v>5.9310162440282151E-2</v>
      </c>
      <c r="AQ138" s="1">
        <f ca="1">1-AP138-AR138</f>
        <v>0.55627311004708191</v>
      </c>
      <c r="AR138" s="1">
        <f ca="1">_xlfn.NORM.S.DIST(-AK138,0)</f>
        <v>0.38441672751263584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0.20419666065676698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0.20197803067785544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0.20197803067785544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2.3035706301993257</v>
      </c>
      <c r="E142" s="10"/>
      <c r="F142" s="10"/>
      <c r="G142" s="10"/>
      <c r="I142" t="s">
        <v>2</v>
      </c>
      <c r="J142" s="1">
        <f ca="1">1-K142</f>
        <v>0.9719048230836872</v>
      </c>
      <c r="K142" s="1">
        <f ca="1">_xlfn.NORM.S.DIST(-D142,0)</f>
        <v>2.8095176916312848E-2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2.301352000220414</v>
      </c>
      <c r="T142" s="10"/>
      <c r="U142" s="10"/>
      <c r="V142" s="10"/>
      <c r="X142" t="s">
        <v>2</v>
      </c>
      <c r="Y142" s="1">
        <f ca="1">1-Z142</f>
        <v>0.9717609370245589</v>
      </c>
      <c r="Z142" s="1">
        <f ca="1">_xlfn.NORM.S.DIST(-S142,0)</f>
        <v>2.8239062975441136E-2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2.301352000220414</v>
      </c>
      <c r="AI142" s="10"/>
      <c r="AJ142" s="10"/>
      <c r="AK142" s="10"/>
      <c r="AM142" t="s">
        <v>2</v>
      </c>
      <c r="AN142" s="1">
        <f ca="1">1-AO142</f>
        <v>0.9717609370245589</v>
      </c>
      <c r="AO142" s="1">
        <f ca="1">_xlfn.NORM.S.DIST(-AH142,0)</f>
        <v>2.8239062975441136E-2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-1.2733506595973771</v>
      </c>
      <c r="D143" s="10"/>
      <c r="E143" s="10">
        <f ca="1">MAX($V$28+A141,0)</f>
        <v>0.2917451955778736</v>
      </c>
      <c r="F143" s="10"/>
      <c r="G143" s="10"/>
      <c r="I143" t="s">
        <v>1</v>
      </c>
      <c r="J143" s="1">
        <f ca="1">_xlfn.NORM.S.DIST(C143,0)</f>
        <v>0.17734656182146599</v>
      </c>
      <c r="K143" s="1">
        <f ca="1">1-J143-L143</f>
        <v>0.44033299394683723</v>
      </c>
      <c r="L143" s="1">
        <f ca="1">_xlfn.NORM.S.DIST(-E143,0)</f>
        <v>0.38232044423169675</v>
      </c>
      <c r="M143" s="1">
        <v>0</v>
      </c>
      <c r="N143" s="1">
        <v>0</v>
      </c>
      <c r="Q143" t="s">
        <v>1</v>
      </c>
      <c r="R143" s="10">
        <f ca="1">MIN($T$28+P141,0)</f>
        <v>-1.2755692895762887</v>
      </c>
      <c r="S143" s="10"/>
      <c r="T143" s="10">
        <f ca="1">MAX($V$28+P141,0)</f>
        <v>0.28952656559896206</v>
      </c>
      <c r="U143" s="10"/>
      <c r="V143" s="10"/>
      <c r="X143" t="s">
        <v>1</v>
      </c>
      <c r="Y143" s="1">
        <f ca="1">_xlfn.NORM.S.DIST(R143,0)</f>
        <v>0.17684581292613497</v>
      </c>
      <c r="Z143" s="1">
        <f ca="1">1-Y143-AA143</f>
        <v>0.44058713796842908</v>
      </c>
      <c r="AA143" s="1">
        <f ca="1">_xlfn.NORM.S.DIST(-T143,0)</f>
        <v>0.38256704910543593</v>
      </c>
      <c r="AB143" s="1">
        <v>0</v>
      </c>
      <c r="AC143" s="1">
        <v>0</v>
      </c>
      <c r="AF143" t="s">
        <v>1</v>
      </c>
      <c r="AG143" s="10">
        <f ca="1">MIN($T$28+AE141,0)</f>
        <v>-1.2755692895762887</v>
      </c>
      <c r="AH143" s="10"/>
      <c r="AI143" s="10">
        <f ca="1">MAX($V$28+AE141,0)</f>
        <v>0.28952656559896206</v>
      </c>
      <c r="AJ143" s="10"/>
      <c r="AK143" s="10"/>
      <c r="AM143" t="s">
        <v>1</v>
      </c>
      <c r="AN143" s="1">
        <f ca="1">_xlfn.NORM.S.DIST(AG143,0)</f>
        <v>0.17684581292613497</v>
      </c>
      <c r="AO143" s="1">
        <f ca="1">1-AN143-AP143</f>
        <v>0.44058713796842908</v>
      </c>
      <c r="AP143" s="1">
        <f ca="1">_xlfn.NORM.S.DIST(-AI143,0)</f>
        <v>0.38256704910543593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-1.7794179093702345</v>
      </c>
      <c r="E144" s="10"/>
      <c r="F144" s="10">
        <f ca="1">MAX($CI$7+A141,0)</f>
        <v>0.20419666065676698</v>
      </c>
      <c r="G144" s="10"/>
      <c r="I144" t="s">
        <v>0</v>
      </c>
      <c r="J144" s="1">
        <v>0</v>
      </c>
      <c r="K144" s="1">
        <f ca="1">_xlfn.NORM.S.DIST(D144,0)</f>
        <v>8.191258955646627E-2</v>
      </c>
      <c r="L144" s="1">
        <f ca="1">1-K144-M144</f>
        <v>0.52737623407390444</v>
      </c>
      <c r="M144" s="1">
        <f ca="1">_xlfn.NORM.S.DIST(-F144,0)</f>
        <v>0.39071117636962927</v>
      </c>
      <c r="N144" s="1">
        <v>0</v>
      </c>
      <c r="Q144" t="s">
        <v>0</v>
      </c>
      <c r="R144" s="10"/>
      <c r="S144" s="10">
        <f ca="1">MIN($U$29+P141,0)</f>
        <v>-1.781636539349146</v>
      </c>
      <c r="T144" s="10"/>
      <c r="U144" s="10">
        <f ca="1">MAX($CI$7+P141,0)</f>
        <v>0.20197803067785544</v>
      </c>
      <c r="V144" s="10"/>
      <c r="X144" t="s">
        <v>0</v>
      </c>
      <c r="Y144" s="1">
        <v>0</v>
      </c>
      <c r="Z144" s="1">
        <f ca="1">_xlfn.NORM.S.DIST(S144,0)</f>
        <v>8.1589645995200341E-2</v>
      </c>
      <c r="AA144" s="1">
        <f ca="1">1-Z144-AB144</f>
        <v>0.52752309301701539</v>
      </c>
      <c r="AB144" s="1">
        <f ca="1">_xlfn.NORM.S.DIST(-U144,0)</f>
        <v>0.39088726098778426</v>
      </c>
      <c r="AC144" s="1">
        <v>0</v>
      </c>
      <c r="AF144" t="s">
        <v>0</v>
      </c>
      <c r="AG144" s="10"/>
      <c r="AH144" s="10">
        <f ca="1">MIN($U$29+AE141,0)</f>
        <v>-1.781636539349146</v>
      </c>
      <c r="AI144" s="10"/>
      <c r="AJ144" s="10">
        <f ca="1">MAX($CI$7+AE141,0)</f>
        <v>0.20197803067785544</v>
      </c>
      <c r="AK144" s="10"/>
      <c r="AM144" t="s">
        <v>0</v>
      </c>
      <c r="AN144" s="1">
        <v>0</v>
      </c>
      <c r="AO144" s="1">
        <f ca="1">_xlfn.NORM.S.DIST(AH144,0)</f>
        <v>8.1589645995200341E-2</v>
      </c>
      <c r="AP144" s="1">
        <f ca="1">1-AO144-AQ144</f>
        <v>0.52752309301701539</v>
      </c>
      <c r="AQ144" s="1">
        <f ca="1">_xlfn.NORM.S.DIST(-AJ144,0)</f>
        <v>0.39088726098778426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-2.003528978120837</v>
      </c>
      <c r="F145" s="10"/>
      <c r="G145" s="10">
        <f ca="1">MAX($X$30+A141,0)</f>
        <v>0.22128229700650637</v>
      </c>
      <c r="I145" t="s">
        <v>42</v>
      </c>
      <c r="J145" s="1">
        <v>0</v>
      </c>
      <c r="K145" s="1">
        <v>0</v>
      </c>
      <c r="L145" s="1">
        <f ca="1">_xlfn.NORM.S.DIST(E145,0)</f>
        <v>5.3610908421268817E-2</v>
      </c>
      <c r="M145" s="1">
        <f ca="1">1-L145-N145</f>
        <v>0.55709549018676152</v>
      </c>
      <c r="N145" s="1">
        <f ca="1">_xlfn.NORM.S.DIST(-G145,0)</f>
        <v>0.38929360139196961</v>
      </c>
      <c r="Q145" t="s">
        <v>42</v>
      </c>
      <c r="R145" s="10"/>
      <c r="S145" s="10"/>
      <c r="T145" s="10">
        <f ca="1">MIN($V$30+P141,0)</f>
        <v>-2.0057476080997487</v>
      </c>
      <c r="U145" s="10"/>
      <c r="V145" s="10">
        <f ca="1">MAX($X$30+P141,0)</f>
        <v>0.21906366702759483</v>
      </c>
      <c r="X145" t="s">
        <v>42</v>
      </c>
      <c r="Y145" s="1">
        <v>0</v>
      </c>
      <c r="Z145" s="1">
        <v>0</v>
      </c>
      <c r="AA145" s="1">
        <f ca="1">_xlfn.NORM.S.DIST(T145,0)</f>
        <v>5.3373000638222853E-2</v>
      </c>
      <c r="AB145" s="1">
        <f ca="1">1-AA145-AC145</f>
        <v>0.55714318845226796</v>
      </c>
      <c r="AC145" s="1">
        <f ca="1">_xlfn.NORM.S.DIST(-V145,0)</f>
        <v>0.38948381090950918</v>
      </c>
      <c r="AF145" t="s">
        <v>42</v>
      </c>
      <c r="AG145" s="10"/>
      <c r="AH145" s="10"/>
      <c r="AI145" s="10">
        <f ca="1">MIN($V$30+AE141,0)</f>
        <v>-2.0057476080997487</v>
      </c>
      <c r="AJ145" s="10"/>
      <c r="AK145" s="10">
        <f ca="1">MAX($X$30+AE141,0)</f>
        <v>0.21906366702759483</v>
      </c>
      <c r="AM145" t="s">
        <v>42</v>
      </c>
      <c r="AN145" s="1">
        <v>0</v>
      </c>
      <c r="AO145" s="1">
        <v>0</v>
      </c>
      <c r="AP145" s="1">
        <f ca="1">_xlfn.NORM.S.DIST(AI145,0)</f>
        <v>5.3373000638222853E-2</v>
      </c>
      <c r="AQ145" s="1">
        <f ca="1">1-AP145-AR145</f>
        <v>0.55714318845226796</v>
      </c>
      <c r="AR145" s="1">
        <f ca="1">_xlfn.NORM.S.DIST(-AK145,0)</f>
        <v>0.38948381090950918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0.23909038227400675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0.23682326760729255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0.23682326760729255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2.3384643518165653</v>
      </c>
      <c r="E149" s="10"/>
      <c r="F149" s="10"/>
      <c r="G149" s="10"/>
      <c r="I149" t="s">
        <v>2</v>
      </c>
      <c r="J149" s="1">
        <f ca="1">1-K149</f>
        <v>0.97409051848383799</v>
      </c>
      <c r="K149" s="1">
        <f ca="1">_xlfn.NORM.S.DIST(-D149,0)</f>
        <v>2.5909481516161983E-2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2.3361972371498512</v>
      </c>
      <c r="T149" s="10"/>
      <c r="U149" s="10"/>
      <c r="V149" s="10"/>
      <c r="X149" t="s">
        <v>2</v>
      </c>
      <c r="Y149" s="1">
        <f ca="1">1-Z149</f>
        <v>0.97395285981663882</v>
      </c>
      <c r="Z149" s="1">
        <f ca="1">_xlfn.NORM.S.DIST(-S149,0)</f>
        <v>2.6047140183361205E-2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2.3361972371498512</v>
      </c>
      <c r="AI149" s="10"/>
      <c r="AJ149" s="10"/>
      <c r="AK149" s="10"/>
      <c r="AM149" t="s">
        <v>2</v>
      </c>
      <c r="AN149" s="1">
        <f ca="1">1-AO149</f>
        <v>0.97395285981663882</v>
      </c>
      <c r="AO149" s="1">
        <f ca="1">_xlfn.NORM.S.DIST(-AH149,0)</f>
        <v>2.6047140183361205E-2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-1.2384569379801373</v>
      </c>
      <c r="D150" s="10"/>
      <c r="E150" s="10">
        <f ca="1">MAX($V$28+A148,0)</f>
        <v>0.32663891719511334</v>
      </c>
      <c r="F150" s="10"/>
      <c r="G150" s="10"/>
      <c r="I150" t="s">
        <v>1</v>
      </c>
      <c r="J150" s="1">
        <f ca="1">_xlfn.NORM.S.DIST(C150,0)</f>
        <v>0.18529125754295986</v>
      </c>
      <c r="K150" s="1">
        <f ca="1">1-J150-L150</f>
        <v>0.43649092940758638</v>
      </c>
      <c r="L150" s="1">
        <f ca="1">_xlfn.NORM.S.DIST(-E150,0)</f>
        <v>0.37821781304945379</v>
      </c>
      <c r="M150" s="1">
        <v>0</v>
      </c>
      <c r="N150" s="1">
        <v>0</v>
      </c>
      <c r="Q150" t="s">
        <v>1</v>
      </c>
      <c r="R150" s="10">
        <f ca="1">MIN($T$28+P148,0)</f>
        <v>-1.2407240526468515</v>
      </c>
      <c r="S150" s="10"/>
      <c r="T150" s="10">
        <f ca="1">MAX($V$28+P148,0)</f>
        <v>0.32437180252839914</v>
      </c>
      <c r="U150" s="10"/>
      <c r="V150" s="10"/>
      <c r="X150" t="s">
        <v>1</v>
      </c>
      <c r="Y150" s="1">
        <f ca="1">_xlfn.NORM.S.DIST(R150,0)</f>
        <v>0.18477126567923946</v>
      </c>
      <c r="Z150" s="1">
        <f ca="1">1-Y150-AA150</f>
        <v>0.43673170940907552</v>
      </c>
      <c r="AA150" s="1">
        <f ca="1">_xlfn.NORM.S.DIST(-T150,0)</f>
        <v>0.37849702491168496</v>
      </c>
      <c r="AB150" s="1">
        <v>0</v>
      </c>
      <c r="AC150" s="1">
        <v>0</v>
      </c>
      <c r="AF150" t="s">
        <v>1</v>
      </c>
      <c r="AG150" s="10">
        <f ca="1">MIN($T$28+AE148,0)</f>
        <v>-1.2407240526468515</v>
      </c>
      <c r="AH150" s="10"/>
      <c r="AI150" s="10">
        <f ca="1">MAX($V$28+AE148,0)</f>
        <v>0.32437180252839914</v>
      </c>
      <c r="AJ150" s="10"/>
      <c r="AK150" s="10"/>
      <c r="AM150" t="s">
        <v>1</v>
      </c>
      <c r="AN150" s="1">
        <f ca="1">_xlfn.NORM.S.DIST(AG150,0)</f>
        <v>0.18477126567923946</v>
      </c>
      <c r="AO150" s="1">
        <f ca="1">1-AN150-AP150</f>
        <v>0.43673170940907552</v>
      </c>
      <c r="AP150" s="1">
        <f ca="1">_xlfn.NORM.S.DIST(-AI150,0)</f>
        <v>0.37849702491168496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-1.7445241877529947</v>
      </c>
      <c r="E151" s="10"/>
      <c r="F151" s="10">
        <f ca="1">MAX($CI$7+A148,0)</f>
        <v>0.23909038227400675</v>
      </c>
      <c r="G151" s="10"/>
      <c r="I151" t="s">
        <v>0</v>
      </c>
      <c r="J151" s="1">
        <v>0</v>
      </c>
      <c r="K151" s="1">
        <f ca="1">_xlfn.NORM.S.DIST(D151,0)</f>
        <v>8.7106754090915992E-2</v>
      </c>
      <c r="L151" s="1">
        <f ca="1">1-K151-M151</f>
        <v>0.52519216203304997</v>
      </c>
      <c r="M151" s="1">
        <f ca="1">_xlfn.NORM.S.DIST(-F151,0)</f>
        <v>0.38770108387603414</v>
      </c>
      <c r="N151" s="1">
        <v>0</v>
      </c>
      <c r="Q151" t="s">
        <v>0</v>
      </c>
      <c r="R151" s="10"/>
      <c r="S151" s="10">
        <f ca="1">MIN($U$29+P148,0)</f>
        <v>-1.7467913024197088</v>
      </c>
      <c r="T151" s="10"/>
      <c r="U151" s="10">
        <f ca="1">MAX($CI$7+P148,0)</f>
        <v>0.23682326760729255</v>
      </c>
      <c r="V151" s="10"/>
      <c r="X151" t="s">
        <v>0</v>
      </c>
      <c r="Y151" s="1">
        <v>0</v>
      </c>
      <c r="Z151" s="1">
        <f ca="1">_xlfn.NORM.S.DIST(S151,0)</f>
        <v>8.6762701116331997E-2</v>
      </c>
      <c r="AA151" s="1">
        <f ca="1">1-Z151-AB151</f>
        <v>0.52532700338008897</v>
      </c>
      <c r="AB151" s="1">
        <f ca="1">_xlfn.NORM.S.DIST(-U151,0)</f>
        <v>0.38791029550357897</v>
      </c>
      <c r="AC151" s="1">
        <v>0</v>
      </c>
      <c r="AF151" t="s">
        <v>0</v>
      </c>
      <c r="AG151" s="10"/>
      <c r="AH151" s="10">
        <f ca="1">MIN($U$29+AE148,0)</f>
        <v>-1.7467913024197088</v>
      </c>
      <c r="AI151" s="10"/>
      <c r="AJ151" s="10">
        <f ca="1">MAX($CI$7+AE148,0)</f>
        <v>0.23682326760729255</v>
      </c>
      <c r="AK151" s="10"/>
      <c r="AM151" t="s">
        <v>0</v>
      </c>
      <c r="AN151" s="1">
        <v>0</v>
      </c>
      <c r="AO151" s="1">
        <f ca="1">_xlfn.NORM.S.DIST(AH151,0)</f>
        <v>8.6762701116331997E-2</v>
      </c>
      <c r="AP151" s="1">
        <f ca="1">1-AO151-AQ151</f>
        <v>0.52532700338008897</v>
      </c>
      <c r="AQ151" s="1">
        <f ca="1">_xlfn.NORM.S.DIST(-AJ151,0)</f>
        <v>0.38791029550357897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-1.9686352565035974</v>
      </c>
      <c r="F152" s="10"/>
      <c r="G152" s="10">
        <f ca="1">MAX($X$30+A148,0)</f>
        <v>0.25617601862374617</v>
      </c>
      <c r="I152" t="s">
        <v>42</v>
      </c>
      <c r="J152" s="1">
        <v>0</v>
      </c>
      <c r="K152" s="1">
        <v>0</v>
      </c>
      <c r="L152" s="1">
        <f ca="1">_xlfn.NORM.S.DIST(E152,0)</f>
        <v>5.7458006497335908E-2</v>
      </c>
      <c r="M152" s="1">
        <f ca="1">1-L152-N152</f>
        <v>0.55647779634409744</v>
      </c>
      <c r="N152" s="1">
        <f ca="1">_xlfn.NORM.S.DIST(-G152,0)</f>
        <v>0.38606419715856666</v>
      </c>
      <c r="Q152" t="s">
        <v>42</v>
      </c>
      <c r="R152" s="10"/>
      <c r="S152" s="10"/>
      <c r="T152" s="10">
        <f ca="1">MIN($V$30+P148,0)</f>
        <v>-1.9709023711703115</v>
      </c>
      <c r="U152" s="10"/>
      <c r="V152" s="10">
        <f ca="1">MAX($X$30+P148,0)</f>
        <v>0.25390890395703197</v>
      </c>
      <c r="X152" t="s">
        <v>42</v>
      </c>
      <c r="Y152" s="1">
        <v>0</v>
      </c>
      <c r="Z152" s="1">
        <v>0</v>
      </c>
      <c r="AA152" s="1">
        <f ca="1">_xlfn.NORM.S.DIST(T152,0)</f>
        <v>5.7201988824196463E-2</v>
      </c>
      <c r="AB152" s="1">
        <f ca="1">1-AA152-AC152</f>
        <v>0.55651052309462212</v>
      </c>
      <c r="AC152" s="1">
        <f ca="1">_xlfn.NORM.S.DIST(-V152,0)</f>
        <v>0.38628748808118135</v>
      </c>
      <c r="AF152" t="s">
        <v>42</v>
      </c>
      <c r="AG152" s="10"/>
      <c r="AH152" s="10"/>
      <c r="AI152" s="10">
        <f ca="1">MIN($V$30+AE148,0)</f>
        <v>-1.9709023711703115</v>
      </c>
      <c r="AJ152" s="10"/>
      <c r="AK152" s="10">
        <f ca="1">MAX($X$30+AE148,0)</f>
        <v>0.25390890395703197</v>
      </c>
      <c r="AM152" t="s">
        <v>42</v>
      </c>
      <c r="AN152" s="1">
        <v>0</v>
      </c>
      <c r="AO152" s="1">
        <v>0</v>
      </c>
      <c r="AP152" s="1">
        <f ca="1">_xlfn.NORM.S.DIST(AI152,0)</f>
        <v>5.7201988824196463E-2</v>
      </c>
      <c r="AQ152" s="1">
        <f ca="1">1-AP152-AR152</f>
        <v>0.55651052309462212</v>
      </c>
      <c r="AR152" s="1">
        <f ca="1">_xlfn.NORM.S.DIST(-AK152,0)</f>
        <v>0.38628748808118135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0.23774946691460014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0.23543451949795252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0.23543451949795252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2.3371234364571589</v>
      </c>
      <c r="E156" s="10"/>
      <c r="F156" s="10"/>
      <c r="G156" s="10"/>
      <c r="I156" t="s">
        <v>2</v>
      </c>
      <c r="J156" s="1">
        <f ca="1">1-K156</f>
        <v>0.97400917042480517</v>
      </c>
      <c r="K156" s="1">
        <f ca="1">_xlfn.NORM.S.DIST(-D156,0)</f>
        <v>2.5990829575194815E-2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2.334808489040511</v>
      </c>
      <c r="T156" s="10"/>
      <c r="U156" s="10"/>
      <c r="V156" s="10"/>
      <c r="X156" t="s">
        <v>2</v>
      </c>
      <c r="Y156" s="1">
        <f ca="1">1-Z156</f>
        <v>0.97386824071247291</v>
      </c>
      <c r="Z156" s="1">
        <f ca="1">_xlfn.NORM.S.DIST(-S156,0)</f>
        <v>2.6131759287527142E-2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2.334808489040511</v>
      </c>
      <c r="AI156" s="10"/>
      <c r="AJ156" s="10"/>
      <c r="AK156" s="10"/>
      <c r="AM156" t="s">
        <v>2</v>
      </c>
      <c r="AN156" s="1">
        <f ca="1">1-AO156</f>
        <v>0.97386824071247291</v>
      </c>
      <c r="AO156" s="1">
        <f ca="1">_xlfn.NORM.S.DIST(-AH156,0)</f>
        <v>2.6131759287527142E-2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-1.239797853339544</v>
      </c>
      <c r="D157" s="10"/>
      <c r="E157" s="10">
        <f ca="1">MAX($V$28+A155,0)</f>
        <v>0.32529800183570673</v>
      </c>
      <c r="F157" s="10"/>
      <c r="G157" s="10"/>
      <c r="I157" t="s">
        <v>1</v>
      </c>
      <c r="J157" s="1">
        <f ca="1">_xlfn.NORM.S.DIST(C157,0)</f>
        <v>0.18498363971684173</v>
      </c>
      <c r="K157" s="1">
        <f ca="1">1-J157-L157</f>
        <v>0.43663319356226649</v>
      </c>
      <c r="L157" s="1">
        <f ca="1">_xlfn.NORM.S.DIST(-E157,0)</f>
        <v>0.37838316672089178</v>
      </c>
      <c r="M157" s="1">
        <v>0</v>
      </c>
      <c r="N157" s="1">
        <v>0</v>
      </c>
      <c r="Q157" t="s">
        <v>1</v>
      </c>
      <c r="R157" s="10">
        <f ca="1">MIN($T$28+P155,0)</f>
        <v>-1.2421128007561915</v>
      </c>
      <c r="S157" s="10"/>
      <c r="T157" s="10">
        <f ca="1">MAX($V$28+P155,0)</f>
        <v>0.32298305441905911</v>
      </c>
      <c r="U157" s="10"/>
      <c r="V157" s="10"/>
      <c r="X157" t="s">
        <v>1</v>
      </c>
      <c r="Y157" s="1">
        <f ca="1">_xlfn.NORM.S.DIST(R157,0)</f>
        <v>0.18445299121920866</v>
      </c>
      <c r="Z157" s="1">
        <f ca="1">1-Y157-AA157</f>
        <v>0.43687980878312677</v>
      </c>
      <c r="AA157" s="1">
        <f ca="1">_xlfn.NORM.S.DIST(-T157,0)</f>
        <v>0.37866719999766457</v>
      </c>
      <c r="AB157" s="1">
        <v>0</v>
      </c>
      <c r="AC157" s="1">
        <v>0</v>
      </c>
      <c r="AF157" t="s">
        <v>1</v>
      </c>
      <c r="AG157" s="10">
        <f ca="1">MIN($T$28+AE155,0)</f>
        <v>-1.2421128007561915</v>
      </c>
      <c r="AH157" s="10"/>
      <c r="AI157" s="10">
        <f ca="1">MAX($V$28+AE155,0)</f>
        <v>0.32298305441905911</v>
      </c>
      <c r="AJ157" s="10"/>
      <c r="AK157" s="10"/>
      <c r="AM157" t="s">
        <v>1</v>
      </c>
      <c r="AN157" s="1">
        <f ca="1">_xlfn.NORM.S.DIST(AG157,0)</f>
        <v>0.18445299121920866</v>
      </c>
      <c r="AO157" s="1">
        <f ca="1">1-AN157-AP157</f>
        <v>0.43687980878312677</v>
      </c>
      <c r="AP157" s="1">
        <f ca="1">_xlfn.NORM.S.DIST(-AI157,0)</f>
        <v>0.37866719999766457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-1.7458651031124013</v>
      </c>
      <c r="E158" s="10"/>
      <c r="F158" s="10">
        <f ca="1">MAX($CI$7+A155,0)</f>
        <v>0.23774946691460014</v>
      </c>
      <c r="G158" s="10"/>
      <c r="I158" t="s">
        <v>0</v>
      </c>
      <c r="J158" s="1">
        <v>0</v>
      </c>
      <c r="K158" s="1">
        <f ca="1">_xlfn.NORM.S.DIST(D158,0)</f>
        <v>8.6903148824085535E-2</v>
      </c>
      <c r="L158" s="1">
        <f ca="1">1-K158-M158</f>
        <v>0.52527179908403987</v>
      </c>
      <c r="M158" s="1">
        <f ca="1">_xlfn.NORM.S.DIST(-F158,0)</f>
        <v>0.38782505209187457</v>
      </c>
      <c r="N158" s="1">
        <v>0</v>
      </c>
      <c r="Q158" t="s">
        <v>0</v>
      </c>
      <c r="R158" s="10"/>
      <c r="S158" s="10">
        <f ca="1">MIN($U$29+P155,0)</f>
        <v>-1.7481800505290488</v>
      </c>
      <c r="T158" s="10"/>
      <c r="U158" s="10">
        <f ca="1">MAX($CI$7+P155,0)</f>
        <v>0.23543451949795252</v>
      </c>
      <c r="V158" s="10"/>
      <c r="X158" t="s">
        <v>0</v>
      </c>
      <c r="Y158" s="1">
        <v>0</v>
      </c>
      <c r="Z158" s="1">
        <f ca="1">_xlfn.NORM.S.DIST(S158,0)</f>
        <v>8.6552399166481622E-2</v>
      </c>
      <c r="AA158" s="1">
        <f ca="1">1-Z158-AB158</f>
        <v>0.52541007954799257</v>
      </c>
      <c r="AB158" s="1">
        <f ca="1">_xlfn.NORM.S.DIST(-U158,0)</f>
        <v>0.38803752128552582</v>
      </c>
      <c r="AC158" s="1">
        <v>0</v>
      </c>
      <c r="AF158" t="s">
        <v>0</v>
      </c>
      <c r="AG158" s="10"/>
      <c r="AH158" s="10">
        <f ca="1">MIN($U$29+AE155,0)</f>
        <v>-1.7481800505290488</v>
      </c>
      <c r="AI158" s="10"/>
      <c r="AJ158" s="10">
        <f ca="1">MAX($CI$7+AE155,0)</f>
        <v>0.23543451949795252</v>
      </c>
      <c r="AK158" s="10"/>
      <c r="AM158" t="s">
        <v>0</v>
      </c>
      <c r="AN158" s="1">
        <v>0</v>
      </c>
      <c r="AO158" s="1">
        <f ca="1">_xlfn.NORM.S.DIST(AH158,0)</f>
        <v>8.6552399166481622E-2</v>
      </c>
      <c r="AP158" s="1">
        <f ca="1">1-AO158-AQ158</f>
        <v>0.52541007954799257</v>
      </c>
      <c r="AQ158" s="1">
        <f ca="1">_xlfn.NORM.S.DIST(-AJ158,0)</f>
        <v>0.38803752128552582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-1.969976171863004</v>
      </c>
      <c r="F159" s="10"/>
      <c r="G159" s="10">
        <f ca="1">MAX($X$30+A155,0)</f>
        <v>0.25483510326433956</v>
      </c>
      <c r="I159" t="s">
        <v>42</v>
      </c>
      <c r="J159" s="1">
        <v>0</v>
      </c>
      <c r="K159" s="1">
        <v>0</v>
      </c>
      <c r="L159" s="1">
        <f ca="1">_xlfn.NORM.S.DIST(E159,0)</f>
        <v>5.7306478887773293E-2</v>
      </c>
      <c r="M159" s="1">
        <f ca="1">1-L159-N159</f>
        <v>0.55649703132400496</v>
      </c>
      <c r="N159" s="1">
        <f ca="1">_xlfn.NORM.S.DIST(-G159,0)</f>
        <v>0.3861964897882218</v>
      </c>
      <c r="Q159" t="s">
        <v>42</v>
      </c>
      <c r="R159" s="10"/>
      <c r="S159" s="10"/>
      <c r="T159" s="10">
        <f ca="1">MIN($V$30+P155,0)</f>
        <v>-1.9722911192796515</v>
      </c>
      <c r="U159" s="10"/>
      <c r="V159" s="10">
        <f ca="1">MAX($X$30+P155,0)</f>
        <v>0.25252015584769194</v>
      </c>
      <c r="X159" t="s">
        <v>42</v>
      </c>
      <c r="Y159" s="1">
        <v>0</v>
      </c>
      <c r="Z159" s="1">
        <v>0</v>
      </c>
      <c r="AA159" s="1">
        <f ca="1">_xlfn.NORM.S.DIST(T159,0)</f>
        <v>5.7045581070998642E-2</v>
      </c>
      <c r="AB159" s="1">
        <f ca="1">1-AA159-AC159</f>
        <v>0.55653106850254452</v>
      </c>
      <c r="AC159" s="1">
        <f ca="1">_xlfn.NORM.S.DIST(-V159,0)</f>
        <v>0.38642335042645681</v>
      </c>
      <c r="AF159" t="s">
        <v>42</v>
      </c>
      <c r="AG159" s="10"/>
      <c r="AH159" s="10"/>
      <c r="AI159" s="10">
        <f ca="1">MIN($V$30+AE155,0)</f>
        <v>-1.9722911192796515</v>
      </c>
      <c r="AJ159" s="10"/>
      <c r="AK159" s="10">
        <f ca="1">MAX($X$30+AE155,0)</f>
        <v>0.25252015584769194</v>
      </c>
      <c r="AM159" t="s">
        <v>42</v>
      </c>
      <c r="AN159" s="1">
        <v>0</v>
      </c>
      <c r="AO159" s="1">
        <v>0</v>
      </c>
      <c r="AP159" s="1">
        <f ca="1">_xlfn.NORM.S.DIST(AI159,0)</f>
        <v>5.7045581070998642E-2</v>
      </c>
      <c r="AQ159" s="1">
        <f ca="1">1-AP159-AR159</f>
        <v>0.55653106850254452</v>
      </c>
      <c r="AR159" s="1">
        <f ca="1">_xlfn.NORM.S.DIST(-AK159,0)</f>
        <v>0.38642335042645681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0.15137459564073211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0.14901242643486187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0.14901242643486187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2.2507485651832906</v>
      </c>
      <c r="E163" s="10"/>
      <c r="F163" s="10"/>
      <c r="G163" s="10"/>
      <c r="I163" t="s">
        <v>2</v>
      </c>
      <c r="J163" s="1">
        <f ca="1">1-K163</f>
        <v>0.9683137702443837</v>
      </c>
      <c r="K163" s="1">
        <f ca="1">_xlfn.NORM.S.DIST(-D163,0)</f>
        <v>3.1686229755616323E-2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2.2483863959774206</v>
      </c>
      <c r="T163" s="10"/>
      <c r="U163" s="10"/>
      <c r="V163" s="10"/>
      <c r="X163" t="s">
        <v>2</v>
      </c>
      <c r="Y163" s="1">
        <f ca="1">1-Z163</f>
        <v>0.96814494592925016</v>
      </c>
      <c r="Z163" s="1">
        <f ca="1">_xlfn.NORM.S.DIST(-S163,0)</f>
        <v>3.185505407074983E-2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2.2483863959774206</v>
      </c>
      <c r="AI163" s="10"/>
      <c r="AJ163" s="10"/>
      <c r="AK163" s="10"/>
      <c r="AM163" t="s">
        <v>2</v>
      </c>
      <c r="AN163" s="1">
        <f ca="1">1-AO163</f>
        <v>0.96814494592925016</v>
      </c>
      <c r="AO163" s="1">
        <f ca="1">_xlfn.NORM.S.DIST(-AH163,0)</f>
        <v>3.185505407074983E-2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-1.3261727246134118</v>
      </c>
      <c r="D164" s="10"/>
      <c r="E164" s="10">
        <f ca="1">MAX($V$28+A162,0)</f>
        <v>0.2389231305618387</v>
      </c>
      <c r="F164" s="10"/>
      <c r="G164" s="10"/>
      <c r="I164" t="s">
        <v>1</v>
      </c>
      <c r="J164" s="1">
        <f ca="1">_xlfn.NORM.S.DIST(C164,0)</f>
        <v>0.16557921123050653</v>
      </c>
      <c r="K164" s="1">
        <f ca="1">1-J164-L164</f>
        <v>0.44670420650843101</v>
      </c>
      <c r="L164" s="1">
        <f ca="1">_xlfn.NORM.S.DIST(-E164,0)</f>
        <v>0.38771658226106243</v>
      </c>
      <c r="M164" s="1">
        <v>0</v>
      </c>
      <c r="N164" s="1">
        <v>0</v>
      </c>
      <c r="Q164" t="s">
        <v>1</v>
      </c>
      <c r="R164" s="10">
        <f ca="1">MIN($T$28+P162,0)</f>
        <v>-1.3285348938192822</v>
      </c>
      <c r="S164" s="10"/>
      <c r="T164" s="10">
        <f ca="1">MAX($V$28+P162,0)</f>
        <v>0.23656096135596846</v>
      </c>
      <c r="U164" s="10"/>
      <c r="V164" s="10"/>
      <c r="X164" t="s">
        <v>1</v>
      </c>
      <c r="Y164" s="1">
        <f ca="1">_xlfn.NORM.S.DIST(R164,0)</f>
        <v>0.16506086154368374</v>
      </c>
      <c r="Z164" s="1">
        <f ca="1">1-Y164-AA164</f>
        <v>0.44700475847581828</v>
      </c>
      <c r="AA164" s="1">
        <f ca="1">_xlfn.NORM.S.DIST(-T164,0)</f>
        <v>0.38793437998049801</v>
      </c>
      <c r="AB164" s="1">
        <v>0</v>
      </c>
      <c r="AC164" s="1">
        <v>0</v>
      </c>
      <c r="AF164" t="s">
        <v>1</v>
      </c>
      <c r="AG164" s="10">
        <f ca="1">MIN($T$28+AE162,0)</f>
        <v>-1.3285348938192822</v>
      </c>
      <c r="AH164" s="10"/>
      <c r="AI164" s="10">
        <f ca="1">MAX($V$28+AE162,0)</f>
        <v>0.23656096135596846</v>
      </c>
      <c r="AJ164" s="10"/>
      <c r="AK164" s="10"/>
      <c r="AM164" t="s">
        <v>1</v>
      </c>
      <c r="AN164" s="1">
        <f ca="1">_xlfn.NORM.S.DIST(AG164,0)</f>
        <v>0.16506086154368374</v>
      </c>
      <c r="AO164" s="1">
        <f ca="1">1-AN164-AP164</f>
        <v>0.44700475847581828</v>
      </c>
      <c r="AP164" s="1">
        <f ca="1">_xlfn.NORM.S.DIST(-AI164,0)</f>
        <v>0.38793437998049801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-1.8322399743862692</v>
      </c>
      <c r="E165" s="10"/>
      <c r="F165" s="10">
        <f ca="1">MAX($CI$7+A162,0)</f>
        <v>0.15137459564073211</v>
      </c>
      <c r="G165" s="10"/>
      <c r="I165" t="s">
        <v>0</v>
      </c>
      <c r="J165" s="1">
        <v>0</v>
      </c>
      <c r="K165" s="1">
        <f ca="1">_xlfn.NORM.S.DIST(D165,0)</f>
        <v>7.4460224531742947E-2</v>
      </c>
      <c r="L165" s="1">
        <f ca="1">1-K165-M165</f>
        <v>0.53114214622071632</v>
      </c>
      <c r="M165" s="1">
        <f ca="1">_xlfn.NORM.S.DIST(-F165,0)</f>
        <v>0.39439762924754074</v>
      </c>
      <c r="N165" s="1">
        <v>0</v>
      </c>
      <c r="Q165" t="s">
        <v>0</v>
      </c>
      <c r="R165" s="10"/>
      <c r="S165" s="10">
        <f ca="1">MIN($U$29+P162,0)</f>
        <v>-1.8346021435921396</v>
      </c>
      <c r="T165" s="10"/>
      <c r="U165" s="10">
        <f ca="1">MAX($CI$7+P162,0)</f>
        <v>0.14901242643486187</v>
      </c>
      <c r="V165" s="10"/>
      <c r="X165" t="s">
        <v>0</v>
      </c>
      <c r="Y165" s="1">
        <v>0</v>
      </c>
      <c r="Z165" s="1">
        <f ca="1">_xlfn.NORM.S.DIST(S165,0)</f>
        <v>7.4138445702215894E-2</v>
      </c>
      <c r="AA165" s="1">
        <f ca="1">1-Z165-AB165</f>
        <v>0.53132397485412097</v>
      </c>
      <c r="AB165" s="1">
        <f ca="1">_xlfn.NORM.S.DIST(-U165,0)</f>
        <v>0.39453757944366313</v>
      </c>
      <c r="AC165" s="1">
        <v>0</v>
      </c>
      <c r="AF165" t="s">
        <v>0</v>
      </c>
      <c r="AG165" s="10"/>
      <c r="AH165" s="10">
        <f ca="1">MIN($U$29+AE162,0)</f>
        <v>-1.8346021435921396</v>
      </c>
      <c r="AI165" s="10"/>
      <c r="AJ165" s="10">
        <f ca="1">MAX($CI$7+AE162,0)</f>
        <v>0.14901242643486187</v>
      </c>
      <c r="AK165" s="10"/>
      <c r="AM165" t="s">
        <v>0</v>
      </c>
      <c r="AN165" s="1">
        <v>0</v>
      </c>
      <c r="AO165" s="1">
        <f ca="1">_xlfn.NORM.S.DIST(AH165,0)</f>
        <v>7.4138445702215894E-2</v>
      </c>
      <c r="AP165" s="1">
        <f ca="1">1-AO165-AQ165</f>
        <v>0.53132397485412097</v>
      </c>
      <c r="AQ165" s="1">
        <f ca="1">_xlfn.NORM.S.DIST(-AJ165,0)</f>
        <v>0.39453757944366313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-2.0563510431368721</v>
      </c>
      <c r="F166" s="10"/>
      <c r="G166" s="10">
        <f ca="1">MAX($X$30+A162,0)</f>
        <v>0.1684602319904715</v>
      </c>
      <c r="I166" t="s">
        <v>42</v>
      </c>
      <c r="J166" s="1">
        <v>0</v>
      </c>
      <c r="K166" s="1">
        <v>0</v>
      </c>
      <c r="L166" s="1">
        <f ca="1">_xlfn.NORM.S.DIST(E166,0)</f>
        <v>4.8159910348887627E-2</v>
      </c>
      <c r="M166" s="1">
        <f ca="1">1-L166-N166</f>
        <v>0.55851859857831476</v>
      </c>
      <c r="N166" s="1">
        <f ca="1">_xlfn.NORM.S.DIST(-G166,0)</f>
        <v>0.39332149107279762</v>
      </c>
      <c r="Q166" t="s">
        <v>42</v>
      </c>
      <c r="R166" s="10"/>
      <c r="S166" s="10"/>
      <c r="T166" s="10">
        <f ca="1">MIN($V$30+P162,0)</f>
        <v>-2.0587132123427421</v>
      </c>
      <c r="U166" s="10"/>
      <c r="V166" s="10">
        <f ca="1">MAX($X$30+P162,0)</f>
        <v>0.16609806278460126</v>
      </c>
      <c r="X166" t="s">
        <v>42</v>
      </c>
      <c r="Y166" s="1">
        <v>0</v>
      </c>
      <c r="Z166" s="1">
        <v>0</v>
      </c>
      <c r="AA166" s="1">
        <f ca="1">_xlfn.NORM.S.DIST(T166,0)</f>
        <v>4.7926409567272073E-2</v>
      </c>
      <c r="AB166" s="1">
        <f ca="1">1-AA166-AC166</f>
        <v>0.55859665094662636</v>
      </c>
      <c r="AC166" s="1">
        <f ca="1">_xlfn.NORM.S.DIST(-V166,0)</f>
        <v>0.39347693948610152</v>
      </c>
      <c r="AF166" t="s">
        <v>42</v>
      </c>
      <c r="AG166" s="10"/>
      <c r="AH166" s="10"/>
      <c r="AI166" s="10">
        <f ca="1">MIN($V$30+AE162,0)</f>
        <v>-2.0587132123427421</v>
      </c>
      <c r="AJ166" s="10"/>
      <c r="AK166" s="10">
        <f ca="1">MAX($X$30+AE162,0)</f>
        <v>0.16609806278460126</v>
      </c>
      <c r="AM166" t="s">
        <v>42</v>
      </c>
      <c r="AN166" s="1">
        <v>0</v>
      </c>
      <c r="AO166" s="1">
        <v>0</v>
      </c>
      <c r="AP166" s="1">
        <f ca="1">_xlfn.NORM.S.DIST(AI166,0)</f>
        <v>4.7926409567272073E-2</v>
      </c>
      <c r="AQ166" s="1">
        <f ca="1">1-AP166-AR166</f>
        <v>0.55859665094662636</v>
      </c>
      <c r="AR166" s="1">
        <f ca="1">_xlfn.NORM.S.DIST(-AK166,0)</f>
        <v>0.39347693948610152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0.1738127670075956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0.2196939697455948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0.12311392964568312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2.2731867365501541</v>
      </c>
      <c r="E170" s="10"/>
      <c r="F170" s="10"/>
      <c r="G170" s="10"/>
      <c r="I170" t="s">
        <v>2</v>
      </c>
      <c r="J170" s="1">
        <f ca="1">1-K170</f>
        <v>0.96988185614105749</v>
      </c>
      <c r="K170" s="1">
        <f ca="1">_xlfn.NORM.S.DIST(-D170,0)</f>
        <v>3.0118143858942469E-2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2.3190679392881535</v>
      </c>
      <c r="T170" s="10"/>
      <c r="U170" s="10"/>
      <c r="V170" s="10"/>
      <c r="X170" t="s">
        <v>2</v>
      </c>
      <c r="Y170" s="1">
        <f ca="1">1-Z170</f>
        <v>0.97289336065227683</v>
      </c>
      <c r="Z170" s="1">
        <f ca="1">_xlfn.NORM.S.DIST(-S170,0)</f>
        <v>2.710663934772321E-2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2.2224878991882417</v>
      </c>
      <c r="AI170" s="10"/>
      <c r="AJ170" s="10"/>
      <c r="AK170" s="10"/>
      <c r="AM170" t="s">
        <v>2</v>
      </c>
      <c r="AN170" s="1">
        <f ca="1">1-AO170</f>
        <v>0.96624628400684842</v>
      </c>
      <c r="AO170" s="1">
        <f ca="1">_xlfn.NORM.S.DIST(-AH170,0)</f>
        <v>3.3753715993151627E-2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-1.3037345532465485</v>
      </c>
      <c r="D171" s="10"/>
      <c r="E171" s="10">
        <f ca="1">MAX($V$28+A169,0)</f>
        <v>0.26136130192870222</v>
      </c>
      <c r="F171" s="10"/>
      <c r="G171" s="10"/>
      <c r="I171" t="s">
        <v>1</v>
      </c>
      <c r="J171" s="1">
        <f ca="1">_xlfn.NORM.S.DIST(C171,0)</f>
        <v>0.1705374384741711</v>
      </c>
      <c r="K171" s="1">
        <f ca="1">1-J171-L171</f>
        <v>0.4439160336094195</v>
      </c>
      <c r="L171" s="1">
        <f ca="1">_xlfn.NORM.S.DIST(-E171,0)</f>
        <v>0.38554652791640937</v>
      </c>
      <c r="M171" s="1">
        <v>0</v>
      </c>
      <c r="N171" s="1">
        <v>0</v>
      </c>
      <c r="Q171" t="s">
        <v>1</v>
      </c>
      <c r="R171" s="10">
        <f ca="1">MIN($T$28+P169,0)</f>
        <v>-1.2578533505085492</v>
      </c>
      <c r="S171" s="10"/>
      <c r="T171" s="10">
        <f ca="1">MAX($V$28+P169,0)</f>
        <v>0.30724250466670139</v>
      </c>
      <c r="U171" s="10"/>
      <c r="V171" s="10"/>
      <c r="X171" t="s">
        <v>1</v>
      </c>
      <c r="Y171" s="1">
        <f ca="1">_xlfn.NORM.S.DIST(R171,0)</f>
        <v>0.18085927091363474</v>
      </c>
      <c r="Z171" s="1">
        <f ca="1">1-Y171-AA171</f>
        <v>0.43859065574404893</v>
      </c>
      <c r="AA171" s="1">
        <f ca="1">_xlfn.NORM.S.DIST(-T171,0)</f>
        <v>0.38055007334231633</v>
      </c>
      <c r="AB171" s="1">
        <v>0</v>
      </c>
      <c r="AC171" s="1">
        <v>0</v>
      </c>
      <c r="AF171" t="s">
        <v>1</v>
      </c>
      <c r="AG171" s="10">
        <f ca="1">MIN($T$28+AE169,0)</f>
        <v>-1.3544333906084609</v>
      </c>
      <c r="AH171" s="10"/>
      <c r="AI171" s="10">
        <f ca="1">MAX($V$28+AE169,0)</f>
        <v>0.21066246456678972</v>
      </c>
      <c r="AJ171" s="10"/>
      <c r="AK171" s="10"/>
      <c r="AM171" t="s">
        <v>1</v>
      </c>
      <c r="AN171" s="1">
        <f ca="1">_xlfn.NORM.S.DIST(AG171,0)</f>
        <v>0.15942472081176692</v>
      </c>
      <c r="AO171" s="1">
        <f ca="1">1-AN171-AP171</f>
        <v>0.45038777295817767</v>
      </c>
      <c r="AP171" s="1">
        <f ca="1">_xlfn.NORM.S.DIST(-AI171,0)</f>
        <v>0.39018750623005538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-1.8098018030194059</v>
      </c>
      <c r="E172" s="10"/>
      <c r="F172" s="10">
        <f ca="1">MAX($CI$7+A169,0)</f>
        <v>0.1738127670075956</v>
      </c>
      <c r="G172" s="10"/>
      <c r="I172" t="s">
        <v>0</v>
      </c>
      <c r="J172" s="1">
        <v>0</v>
      </c>
      <c r="K172" s="1">
        <f ca="1">_xlfn.NORM.S.DIST(D172,0)</f>
        <v>7.7565711131204293E-2</v>
      </c>
      <c r="L172" s="1">
        <f ca="1">1-K172-M172</f>
        <v>0.52947292086603537</v>
      </c>
      <c r="M172" s="1">
        <f ca="1">_xlfn.NORM.S.DIST(-F172,0)</f>
        <v>0.39296136800276033</v>
      </c>
      <c r="N172" s="1">
        <v>0</v>
      </c>
      <c r="Q172" t="s">
        <v>0</v>
      </c>
      <c r="R172" s="10"/>
      <c r="S172" s="10">
        <f ca="1">MIN($U$29+P169,0)</f>
        <v>-1.7639206002814065</v>
      </c>
      <c r="T172" s="10"/>
      <c r="U172" s="10">
        <f ca="1">MAX($CI$7+P169,0)</f>
        <v>0.2196939697455948</v>
      </c>
      <c r="V172" s="10"/>
      <c r="X172" t="s">
        <v>0</v>
      </c>
      <c r="Y172" s="1">
        <v>0</v>
      </c>
      <c r="Z172" s="1">
        <f ca="1">_xlfn.NORM.S.DIST(S172,0)</f>
        <v>8.4192749217082793E-2</v>
      </c>
      <c r="AA172" s="1">
        <f ca="1">1-Z172-AB172</f>
        <v>0.52637729204958061</v>
      </c>
      <c r="AB172" s="1">
        <f ca="1">_xlfn.NORM.S.DIST(-U172,0)</f>
        <v>0.38942995873333663</v>
      </c>
      <c r="AC172" s="1">
        <v>0</v>
      </c>
      <c r="AF172" t="s">
        <v>0</v>
      </c>
      <c r="AG172" s="10"/>
      <c r="AH172" s="10">
        <f ca="1">MIN($U$29+AE169,0)</f>
        <v>-1.8605006403813182</v>
      </c>
      <c r="AI172" s="10"/>
      <c r="AJ172" s="10">
        <f ca="1">MAX($CI$7+AE169,0)</f>
        <v>0.12311392964568312</v>
      </c>
      <c r="AK172" s="10"/>
      <c r="AM172" t="s">
        <v>0</v>
      </c>
      <c r="AN172" s="1">
        <v>0</v>
      </c>
      <c r="AO172" s="1">
        <f ca="1">_xlfn.NORM.S.DIST(AH172,0)</f>
        <v>7.0674542435146093E-2</v>
      </c>
      <c r="AP172" s="1">
        <f ca="1">1-AO172-AQ172</f>
        <v>0.53339514161710255</v>
      </c>
      <c r="AQ172" s="1">
        <f ca="1">_xlfn.NORM.S.DIST(-AJ172,0)</f>
        <v>0.39593031594775147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-2.0339128717700086</v>
      </c>
      <c r="F173" s="10"/>
      <c r="G173" s="10">
        <f ca="1">MAX($X$30+A169,0)</f>
        <v>0.19089840335733499</v>
      </c>
      <c r="I173" t="s">
        <v>42</v>
      </c>
      <c r="J173" s="1">
        <v>0</v>
      </c>
      <c r="K173" s="1">
        <v>0</v>
      </c>
      <c r="L173" s="1">
        <f ca="1">_xlfn.NORM.S.DIST(E173,0)</f>
        <v>5.0421413748308996E-2</v>
      </c>
      <c r="M173" s="1">
        <f ca="1">1-L173-N173</f>
        <v>0.55783964741567083</v>
      </c>
      <c r="N173" s="1">
        <f ca="1">_xlfn.NORM.S.DIST(-G173,0)</f>
        <v>0.39173893883602012</v>
      </c>
      <c r="Q173" t="s">
        <v>42</v>
      </c>
      <c r="R173" s="10"/>
      <c r="S173" s="10"/>
      <c r="T173" s="10">
        <f ca="1">MIN($V$30+P169,0)</f>
        <v>-1.9880316690320092</v>
      </c>
      <c r="U173" s="10"/>
      <c r="V173" s="10">
        <f ca="1">MAX($X$30+P169,0)</f>
        <v>0.23677960609533419</v>
      </c>
      <c r="X173" t="s">
        <v>42</v>
      </c>
      <c r="Y173" s="1">
        <v>0</v>
      </c>
      <c r="Z173" s="1">
        <v>0</v>
      </c>
      <c r="AA173" s="1">
        <f ca="1">_xlfn.NORM.S.DIST(T173,0)</f>
        <v>5.5294961222351308E-2</v>
      </c>
      <c r="AB173" s="1">
        <f ca="1">1-AA173-AC173</f>
        <v>0.55679073260659928</v>
      </c>
      <c r="AC173" s="1">
        <f ca="1">_xlfn.NORM.S.DIST(-V173,0)</f>
        <v>0.38791430617104933</v>
      </c>
      <c r="AF173" t="s">
        <v>42</v>
      </c>
      <c r="AG173" s="10"/>
      <c r="AH173" s="10"/>
      <c r="AI173" s="10">
        <f ca="1">MIN($V$30+AE169,0)</f>
        <v>-2.084611709131921</v>
      </c>
      <c r="AJ173" s="10"/>
      <c r="AK173" s="10">
        <f ca="1">MAX($X$30+AE169,0)</f>
        <v>0.14019956599542252</v>
      </c>
      <c r="AM173" t="s">
        <v>42</v>
      </c>
      <c r="AN173" s="1">
        <v>0</v>
      </c>
      <c r="AO173" s="1">
        <v>0</v>
      </c>
      <c r="AP173" s="1">
        <f ca="1">_xlfn.NORM.S.DIST(AI173,0)</f>
        <v>4.5422780705469706E-2</v>
      </c>
      <c r="AQ173" s="1">
        <f ca="1">1-AP173-AR173</f>
        <v>0.55953652361743933</v>
      </c>
      <c r="AR173" s="1">
        <f ca="1">_xlfn.NORM.S.DIST(-AK173,0)</f>
        <v>0.39504069567709099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0.1716139361982166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0.23333670769758119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0.10498131318097419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2.2709879057407751</v>
      </c>
      <c r="E177" s="10"/>
      <c r="F177" s="10"/>
      <c r="G177" s="10"/>
      <c r="I177" t="s">
        <v>2</v>
      </c>
      <c r="J177" s="1">
        <f ca="1">1-K177</f>
        <v>0.96973101134214479</v>
      </c>
      <c r="K177" s="1">
        <f ca="1">_xlfn.NORM.S.DIST(-D177,0)</f>
        <v>3.0268988657855263E-2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2.33271067724014</v>
      </c>
      <c r="T177" s="10"/>
      <c r="U177" s="10"/>
      <c r="V177" s="10"/>
      <c r="X177" t="s">
        <v>2</v>
      </c>
      <c r="Y177" s="1">
        <f ca="1">1-Z177</f>
        <v>0.97373999146424506</v>
      </c>
      <c r="Z177" s="1">
        <f ca="1">_xlfn.NORM.S.DIST(-S177,0)</f>
        <v>2.626000853575498E-2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2.2043552827235326</v>
      </c>
      <c r="AI177" s="10"/>
      <c r="AJ177" s="10"/>
      <c r="AK177" s="10"/>
      <c r="AM177" t="s">
        <v>2</v>
      </c>
      <c r="AN177" s="1">
        <f ca="1">1-AO177</f>
        <v>0.96486402130453752</v>
      </c>
      <c r="AO177" s="1">
        <f ca="1">_xlfn.NORM.S.DIST(-AH177,0)</f>
        <v>3.5135978695462436E-2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-1.3059333840559275</v>
      </c>
      <c r="D178" s="10"/>
      <c r="E178" s="10">
        <f ca="1">MAX($V$28+A176,0)</f>
        <v>0.25916247111932322</v>
      </c>
      <c r="F178" s="10"/>
      <c r="G178" s="10"/>
      <c r="I178" t="s">
        <v>1</v>
      </c>
      <c r="J178" s="1">
        <f ca="1">_xlfn.NORM.S.DIST(C178,0)</f>
        <v>0.17004884919534446</v>
      </c>
      <c r="K178" s="1">
        <f ca="1">1-J178-L178</f>
        <v>0.44418392231734305</v>
      </c>
      <c r="L178" s="1">
        <f ca="1">_xlfn.NORM.S.DIST(-E178,0)</f>
        <v>0.38576722848731249</v>
      </c>
      <c r="M178" s="1">
        <v>0</v>
      </c>
      <c r="N178" s="1">
        <v>0</v>
      </c>
      <c r="Q178" t="s">
        <v>1</v>
      </c>
      <c r="R178" s="10">
        <f ca="1">MIN($T$28+P176,0)</f>
        <v>-1.2442106125565628</v>
      </c>
      <c r="S178" s="10"/>
      <c r="T178" s="10">
        <f ca="1">MAX($V$28+P176,0)</f>
        <v>0.32088524261868778</v>
      </c>
      <c r="U178" s="10"/>
      <c r="V178" s="10"/>
      <c r="X178" t="s">
        <v>1</v>
      </c>
      <c r="Y178" s="1">
        <f ca="1">_xlfn.NORM.S.DIST(R178,0)</f>
        <v>0.1839725794137278</v>
      </c>
      <c r="Z178" s="1">
        <f ca="1">1-Y178-AA178</f>
        <v>0.43710439857168742</v>
      </c>
      <c r="AA178" s="1">
        <f ca="1">_xlfn.NORM.S.DIST(-T178,0)</f>
        <v>0.37892302201458478</v>
      </c>
      <c r="AB178" s="1">
        <v>0</v>
      </c>
      <c r="AC178" s="1">
        <v>0</v>
      </c>
      <c r="AF178" t="s">
        <v>1</v>
      </c>
      <c r="AG178" s="10">
        <f ca="1">MIN($T$28+AE176,0)</f>
        <v>-1.3725660070731698</v>
      </c>
      <c r="AH178" s="10"/>
      <c r="AI178" s="10">
        <f ca="1">MAX($V$28+AE176,0)</f>
        <v>0.19252984810208079</v>
      </c>
      <c r="AJ178" s="10"/>
      <c r="AK178" s="10"/>
      <c r="AM178" t="s">
        <v>1</v>
      </c>
      <c r="AN178" s="1">
        <f ca="1">_xlfn.NORM.S.DIST(AG178,0)</f>
        <v>0.15553145963017503</v>
      </c>
      <c r="AO178" s="1">
        <f ca="1">1-AN178-AP178</f>
        <v>0.45285210695551503</v>
      </c>
      <c r="AP178" s="1">
        <f ca="1">_xlfn.NORM.S.DIST(-AI178,0)</f>
        <v>0.39161643341430996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-1.8120006338287848</v>
      </c>
      <c r="E179" s="10"/>
      <c r="F179" s="10">
        <f ca="1">MAX($CI$7+A176,0)</f>
        <v>0.1716139361982166</v>
      </c>
      <c r="G179" s="10"/>
      <c r="I179" t="s">
        <v>0</v>
      </c>
      <c r="J179" s="1">
        <v>0</v>
      </c>
      <c r="K179" s="1">
        <f ca="1">_xlfn.NORM.S.DIST(D179,0)</f>
        <v>7.7257469007054089E-2</v>
      </c>
      <c r="L179" s="1">
        <f ca="1">1-K179-M179</f>
        <v>0.52963190071727118</v>
      </c>
      <c r="M179" s="1">
        <f ca="1">_xlfn.NORM.S.DIST(-F179,0)</f>
        <v>0.39311063027567467</v>
      </c>
      <c r="N179" s="1">
        <v>0</v>
      </c>
      <c r="Q179" t="s">
        <v>0</v>
      </c>
      <c r="R179" s="10"/>
      <c r="S179" s="10">
        <f ca="1">MIN($U$29+P176,0)</f>
        <v>-1.7502778623294202</v>
      </c>
      <c r="T179" s="10"/>
      <c r="U179" s="10">
        <f ca="1">MAX($CI$7+P176,0)</f>
        <v>0.23333670769758119</v>
      </c>
      <c r="V179" s="10"/>
      <c r="X179" t="s">
        <v>0</v>
      </c>
      <c r="Y179" s="1">
        <v>0</v>
      </c>
      <c r="Z179" s="1">
        <f ca="1">_xlfn.NORM.S.DIST(S179,0)</f>
        <v>8.6235372566521473E-2</v>
      </c>
      <c r="AA179" s="1">
        <f ca="1">1-Z179-AB179</f>
        <v>0.52553626238450912</v>
      </c>
      <c r="AB179" s="1">
        <f ca="1">_xlfn.NORM.S.DIST(-U179,0)</f>
        <v>0.3882283650489694</v>
      </c>
      <c r="AC179" s="1">
        <v>0</v>
      </c>
      <c r="AF179" t="s">
        <v>0</v>
      </c>
      <c r="AG179" s="10"/>
      <c r="AH179" s="10">
        <f ca="1">MIN($U$29+AE176,0)</f>
        <v>-1.8786332568460271</v>
      </c>
      <c r="AI179" s="10"/>
      <c r="AJ179" s="10">
        <f ca="1">MAX($CI$7+AE176,0)</f>
        <v>0.10498131318097419</v>
      </c>
      <c r="AK179" s="10"/>
      <c r="AM179" t="s">
        <v>0</v>
      </c>
      <c r="AN179" s="1">
        <v>0</v>
      </c>
      <c r="AO179" s="1">
        <f ca="1">_xlfn.NORM.S.DIST(AH179,0)</f>
        <v>6.8318820768252991E-2</v>
      </c>
      <c r="AP179" s="1">
        <f ca="1">1-AO179-AQ179</f>
        <v>0.53493123941381948</v>
      </c>
      <c r="AQ179" s="1">
        <f ca="1">_xlfn.NORM.S.DIST(-AJ179,0)</f>
        <v>0.3967499398179275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-2.0361117025793876</v>
      </c>
      <c r="F180" s="10"/>
      <c r="G180" s="10">
        <f ca="1">MAX($X$30+A176,0)</f>
        <v>0.188699572547956</v>
      </c>
      <c r="I180" t="s">
        <v>42</v>
      </c>
      <c r="J180" s="1">
        <v>0</v>
      </c>
      <c r="K180" s="1">
        <v>0</v>
      </c>
      <c r="L180" s="1">
        <f ca="1">_xlfn.NORM.S.DIST(E180,0)</f>
        <v>5.0196299713131054E-2</v>
      </c>
      <c r="M180" s="1">
        <f ca="1">1-L180-N180</f>
        <v>0.55790124062383417</v>
      </c>
      <c r="N180" s="1">
        <f ca="1">_xlfn.NORM.S.DIST(-G180,0)</f>
        <v>0.39190245966303477</v>
      </c>
      <c r="Q180" t="s">
        <v>42</v>
      </c>
      <c r="R180" s="10"/>
      <c r="S180" s="10"/>
      <c r="T180" s="10">
        <f ca="1">MIN($V$30+P176,0)</f>
        <v>-1.9743889310800229</v>
      </c>
      <c r="U180" s="10"/>
      <c r="V180" s="10">
        <f ca="1">MAX($X$30+P176,0)</f>
        <v>0.25042234404732061</v>
      </c>
      <c r="X180" t="s">
        <v>42</v>
      </c>
      <c r="Y180" s="1">
        <v>0</v>
      </c>
      <c r="Z180" s="1">
        <v>0</v>
      </c>
      <c r="AA180" s="1">
        <f ca="1">_xlfn.NORM.S.DIST(T180,0)</f>
        <v>5.6809917831369044E-2</v>
      </c>
      <c r="AB180" s="1">
        <f ca="1">1-AA180-AC180</f>
        <v>0.55656282443706839</v>
      </c>
      <c r="AC180" s="1">
        <f ca="1">_xlfn.NORM.S.DIST(-V180,0)</f>
        <v>0.38662725773156253</v>
      </c>
      <c r="AF180" t="s">
        <v>42</v>
      </c>
      <c r="AG180" s="10"/>
      <c r="AH180" s="10"/>
      <c r="AI180" s="10">
        <f ca="1">MIN($V$30+AE176,0)</f>
        <v>-2.10274432559663</v>
      </c>
      <c r="AJ180" s="10"/>
      <c r="AK180" s="10">
        <f ca="1">MAX($X$30+AE176,0)</f>
        <v>0.12206694953071358</v>
      </c>
      <c r="AM180" t="s">
        <v>42</v>
      </c>
      <c r="AN180" s="1">
        <v>0</v>
      </c>
      <c r="AO180" s="1">
        <v>0</v>
      </c>
      <c r="AP180" s="1">
        <f ca="1">_xlfn.NORM.S.DIST(AI180,0)</f>
        <v>4.3730679173202516E-2</v>
      </c>
      <c r="AQ180" s="1">
        <f ca="1">1-AP180-AR180</f>
        <v>0.56028818405962322</v>
      </c>
      <c r="AR180" s="1">
        <f ca="1">_xlfn.NORM.S.DIST(-AK180,0)</f>
        <v>0.39598113676717422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0.17326119859076991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0.24761828138661984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9.3903064401415368E-2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2.2726351681333283</v>
      </c>
      <c r="E184" s="10"/>
      <c r="F184" s="10"/>
      <c r="G184" s="10"/>
      <c r="I184" t="s">
        <v>2</v>
      </c>
      <c r="J184" s="1">
        <f ca="1">1-K184</f>
        <v>0.96984407437335529</v>
      </c>
      <c r="K184" s="1">
        <f ca="1">_xlfn.NORM.S.DIST(-D184,0)</f>
        <v>3.0155925626644691E-2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2.3469922509291785</v>
      </c>
      <c r="T184" s="10"/>
      <c r="U184" s="10"/>
      <c r="V184" s="10"/>
      <c r="X184" t="s">
        <v>2</v>
      </c>
      <c r="Y184" s="1">
        <f ca="1">1-Z184</f>
        <v>0.97460301584762266</v>
      </c>
      <c r="Z184" s="1">
        <f ca="1">_xlfn.NORM.S.DIST(-S184,0)</f>
        <v>2.5396984152377292E-2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2.193277033943974</v>
      </c>
      <c r="AI184" s="10"/>
      <c r="AJ184" s="10"/>
      <c r="AK184" s="10"/>
      <c r="AM184" t="s">
        <v>2</v>
      </c>
      <c r="AN184" s="1">
        <f ca="1">1-AO184</f>
        <v>0.96399763351592282</v>
      </c>
      <c r="AO184" s="1">
        <f ca="1">_xlfn.NORM.S.DIST(-AH184,0)</f>
        <v>3.6002366484077182E-2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-1.3042861216633741</v>
      </c>
      <c r="D185" s="10"/>
      <c r="E185" s="10">
        <f ca="1">MAX($V$28+A183,0)</f>
        <v>0.26080973351187653</v>
      </c>
      <c r="F185" s="10"/>
      <c r="G185" s="10"/>
      <c r="I185" t="s">
        <v>1</v>
      </c>
      <c r="J185" s="1">
        <f ca="1">_xlfn.NORM.S.DIST(C185,0)</f>
        <v>0.17041482336590583</v>
      </c>
      <c r="K185" s="1">
        <f ca="1">1-J185-L185</f>
        <v>0.44398312350381669</v>
      </c>
      <c r="L185" s="1">
        <f ca="1">_xlfn.NORM.S.DIST(-E185,0)</f>
        <v>0.38560205313027746</v>
      </c>
      <c r="M185" s="1">
        <v>0</v>
      </c>
      <c r="N185" s="1">
        <v>0</v>
      </c>
      <c r="Q185" t="s">
        <v>1</v>
      </c>
      <c r="R185" s="10">
        <f ca="1">MIN($T$28+P183,0)</f>
        <v>-1.2299290388675241</v>
      </c>
      <c r="S185" s="10"/>
      <c r="T185" s="10">
        <f ca="1">MAX($V$28+P183,0)</f>
        <v>0.33516681630772643</v>
      </c>
      <c r="U185" s="10"/>
      <c r="V185" s="10"/>
      <c r="X185" t="s">
        <v>1</v>
      </c>
      <c r="Y185" s="1">
        <f ca="1">_xlfn.NORM.S.DIST(R185,0)</f>
        <v>0.18725176073039043</v>
      </c>
      <c r="Z185" s="1">
        <f ca="1">1-Y185-AA185</f>
        <v>0.43559621694783479</v>
      </c>
      <c r="AA185" s="1">
        <f ca="1">_xlfn.NORM.S.DIST(-T185,0)</f>
        <v>0.3771520223217748</v>
      </c>
      <c r="AB185" s="1">
        <v>0</v>
      </c>
      <c r="AC185" s="1">
        <v>0</v>
      </c>
      <c r="AF185" t="s">
        <v>1</v>
      </c>
      <c r="AG185" s="10">
        <f ca="1">MIN($T$28+AE183,0)</f>
        <v>-1.3836442558527287</v>
      </c>
      <c r="AH185" s="10"/>
      <c r="AI185" s="10">
        <f ca="1">MAX($V$28+AE183,0)</f>
        <v>0.18145159932252197</v>
      </c>
      <c r="AJ185" s="10"/>
      <c r="AK185" s="10"/>
      <c r="AM185" t="s">
        <v>1</v>
      </c>
      <c r="AN185" s="1">
        <f ca="1">_xlfn.NORM.S.DIST(AG185,0)</f>
        <v>0.15317499598507198</v>
      </c>
      <c r="AO185" s="1">
        <f ca="1">1-AN185-AP185</f>
        <v>0.45439648466588112</v>
      </c>
      <c r="AP185" s="1">
        <f ca="1">_xlfn.NORM.S.DIST(-AI185,0)</f>
        <v>0.39242851934904688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-1.8103533714362314</v>
      </c>
      <c r="E186" s="10"/>
      <c r="F186" s="10">
        <f ca="1">MAX($CI$7+A183,0)</f>
        <v>0.17326119859076991</v>
      </c>
      <c r="G186" s="10"/>
      <c r="I186" t="s">
        <v>0</v>
      </c>
      <c r="J186" s="1">
        <v>0</v>
      </c>
      <c r="K186" s="1">
        <f ca="1">_xlfn.NORM.S.DIST(D186,0)</f>
        <v>7.7488309594726676E-2</v>
      </c>
      <c r="L186" s="1">
        <f ca="1">1-K186-M186</f>
        <v>0.52951270731517597</v>
      </c>
      <c r="M186" s="1">
        <f ca="1">_xlfn.NORM.S.DIST(-F186,0)</f>
        <v>0.39299898309009734</v>
      </c>
      <c r="N186" s="1">
        <v>0</v>
      </c>
      <c r="Q186" t="s">
        <v>0</v>
      </c>
      <c r="R186" s="10"/>
      <c r="S186" s="10">
        <f ca="1">MIN($U$29+P183,0)</f>
        <v>-1.7359962886403815</v>
      </c>
      <c r="T186" s="10"/>
      <c r="U186" s="10">
        <f ca="1">MAX($CI$7+P183,0)</f>
        <v>0.24761828138661984</v>
      </c>
      <c r="V186" s="10"/>
      <c r="X186" t="s">
        <v>0</v>
      </c>
      <c r="Y186" s="1">
        <v>0</v>
      </c>
      <c r="Z186" s="1">
        <f ca="1">_xlfn.NORM.S.DIST(S186,0)</f>
        <v>8.8409125034709907E-2</v>
      </c>
      <c r="AA186" s="1">
        <f ca="1">1-Z186-AB186</f>
        <v>0.52469355329736</v>
      </c>
      <c r="AB186" s="1">
        <f ca="1">_xlfn.NORM.S.DIST(-U186,0)</f>
        <v>0.38689732166793006</v>
      </c>
      <c r="AC186" s="1">
        <v>0</v>
      </c>
      <c r="AF186" t="s">
        <v>0</v>
      </c>
      <c r="AG186" s="10"/>
      <c r="AH186" s="10">
        <f ca="1">MIN($U$29+AE183,0)</f>
        <v>-1.889711505625586</v>
      </c>
      <c r="AI186" s="10"/>
      <c r="AJ186" s="10">
        <f ca="1">MAX($CI$7+AE183,0)</f>
        <v>9.3903064401415368E-2</v>
      </c>
      <c r="AK186" s="10"/>
      <c r="AM186" t="s">
        <v>0</v>
      </c>
      <c r="AN186" s="1">
        <v>0</v>
      </c>
      <c r="AO186" s="1">
        <f ca="1">_xlfn.NORM.S.DIST(AH186,0)</f>
        <v>6.690755955149473E-2</v>
      </c>
      <c r="AP186" s="1">
        <f ca="1">1-AO186-AQ186</f>
        <v>0.53590518208074278</v>
      </c>
      <c r="AQ186" s="1">
        <f ca="1">_xlfn.NORM.S.DIST(-AJ186,0)</f>
        <v>0.39718725836776242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-2.0344644401868344</v>
      </c>
      <c r="F187" s="10"/>
      <c r="G187" s="10">
        <f ca="1">MAX($X$30+A183,0)</f>
        <v>0.1903468349405093</v>
      </c>
      <c r="I187" t="s">
        <v>42</v>
      </c>
      <c r="J187" s="1">
        <v>0</v>
      </c>
      <c r="K187" s="1">
        <v>0</v>
      </c>
      <c r="L187" s="1">
        <f ca="1">_xlfn.NORM.S.DIST(E187,0)</f>
        <v>5.0364872938857559E-2</v>
      </c>
      <c r="M187" s="1">
        <f ca="1">1-L187-N187</f>
        <v>0.55785499807293326</v>
      </c>
      <c r="N187" s="1">
        <f ca="1">_xlfn.NORM.S.DIST(-G187,0)</f>
        <v>0.39178012898820919</v>
      </c>
      <c r="Q187" t="s">
        <v>42</v>
      </c>
      <c r="R187" s="10"/>
      <c r="S187" s="10"/>
      <c r="T187" s="10">
        <f ca="1">MIN($V$30+P183,0)</f>
        <v>-1.9601073573909842</v>
      </c>
      <c r="U187" s="10"/>
      <c r="V187" s="10">
        <f ca="1">MAX($X$30+P183,0)</f>
        <v>0.26470391773635926</v>
      </c>
      <c r="X187" t="s">
        <v>42</v>
      </c>
      <c r="Y187" s="1">
        <v>0</v>
      </c>
      <c r="Z187" s="1">
        <v>0</v>
      </c>
      <c r="AA187" s="1">
        <f ca="1">_xlfn.NORM.S.DIST(T187,0)</f>
        <v>5.842864811850812E-2</v>
      </c>
      <c r="AB187" s="1">
        <f ca="1">1-AA187-AC187</f>
        <v>0.55636365403672472</v>
      </c>
      <c r="AC187" s="1">
        <f ca="1">_xlfn.NORM.S.DIST(-V187,0)</f>
        <v>0.38520769784476716</v>
      </c>
      <c r="AF187" t="s">
        <v>42</v>
      </c>
      <c r="AG187" s="10"/>
      <c r="AH187" s="10"/>
      <c r="AI187" s="10">
        <f ca="1">MIN($V$30+AE183,0)</f>
        <v>-2.1138225743761887</v>
      </c>
      <c r="AJ187" s="10"/>
      <c r="AK187" s="10">
        <f ca="1">MAX($X$30+AE183,0)</f>
        <v>0.11098870075115476</v>
      </c>
      <c r="AM187" t="s">
        <v>42</v>
      </c>
      <c r="AN187" s="1">
        <v>0</v>
      </c>
      <c r="AO187" s="1">
        <v>0</v>
      </c>
      <c r="AP187" s="1">
        <f ca="1">_xlfn.NORM.S.DIST(AI187,0)</f>
        <v>4.2721136929081804E-2</v>
      </c>
      <c r="AQ187" s="1">
        <f ca="1">1-AP187-AR187</f>
        <v>0.56078621456662026</v>
      </c>
      <c r="AR187" s="1">
        <f ca="1">_xlfn.NORM.S.DIST(-AK187,0)</f>
        <v>0.39649264850429788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0.17067300338277061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0.25586918936140518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8.0385525952478817E-2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2.2700469729253294</v>
      </c>
      <c r="E191" s="10"/>
      <c r="F191" s="10"/>
      <c r="G191" s="10"/>
      <c r="I191" t="s">
        <v>2</v>
      </c>
      <c r="J191" s="1">
        <f ca="1">1-K191</f>
        <v>0.96966627541616512</v>
      </c>
      <c r="K191" s="1">
        <f ca="1">_xlfn.NORM.S.DIST(-D191,0)</f>
        <v>3.0333724583834841E-2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2.355243158903964</v>
      </c>
      <c r="T191" s="10"/>
      <c r="U191" s="10"/>
      <c r="V191" s="10"/>
      <c r="X191" t="s">
        <v>2</v>
      </c>
      <c r="Y191" s="1">
        <f ca="1">1-Z191</f>
        <v>0.97509094039150845</v>
      </c>
      <c r="Z191" s="1">
        <f ca="1">_xlfn.NORM.S.DIST(-S191,0)</f>
        <v>2.4909059608491491E-2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2.1797594954950372</v>
      </c>
      <c r="AI191" s="10"/>
      <c r="AJ191" s="10"/>
      <c r="AK191" s="10"/>
      <c r="AM191" t="s">
        <v>2</v>
      </c>
      <c r="AN191" s="1">
        <f ca="1">1-AO191</f>
        <v>0.96291765365245019</v>
      </c>
      <c r="AO191" s="1">
        <f ca="1">_xlfn.NORM.S.DIST(-AH191,0)</f>
        <v>3.7082346347549845E-2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-1.3068743168713735</v>
      </c>
      <c r="D192" s="10"/>
      <c r="E192" s="10">
        <f ca="1">MAX($V$28+A190,0)</f>
        <v>0.25822153830387717</v>
      </c>
      <c r="F192" s="10"/>
      <c r="G192" s="10"/>
      <c r="I192" t="s">
        <v>1</v>
      </c>
      <c r="J192" s="1">
        <f ca="1">_xlfn.NORM.S.DIST(C192,0)</f>
        <v>0.16983994706656211</v>
      </c>
      <c r="K192" s="1">
        <f ca="1">1-J192-L192</f>
        <v>0.44429891272292843</v>
      </c>
      <c r="L192" s="1">
        <f ca="1">_xlfn.NORM.S.DIST(-E192,0)</f>
        <v>0.38586114021050943</v>
      </c>
      <c r="M192" s="1">
        <v>0</v>
      </c>
      <c r="N192" s="1">
        <v>0</v>
      </c>
      <c r="Q192" t="s">
        <v>1</v>
      </c>
      <c r="R192" s="10">
        <f ca="1">MIN($T$28+P190,0)</f>
        <v>-1.2216781308927389</v>
      </c>
      <c r="S192" s="10"/>
      <c r="T192" s="10">
        <f ca="1">MAX($V$28+P190,0)</f>
        <v>0.34341772428251177</v>
      </c>
      <c r="U192" s="10"/>
      <c r="V192" s="10"/>
      <c r="X192" t="s">
        <v>1</v>
      </c>
      <c r="Y192" s="1">
        <f ca="1">_xlfn.NORM.S.DIST(R192,0)</f>
        <v>0.18915523327553979</v>
      </c>
      <c r="Z192" s="1">
        <f ca="1">1-Y192-AA192</f>
        <v>0.43474709341271883</v>
      </c>
      <c r="AA192" s="1">
        <f ca="1">_xlfn.NORM.S.DIST(-T192,0)</f>
        <v>0.37609767331174143</v>
      </c>
      <c r="AB192" s="1">
        <v>0</v>
      </c>
      <c r="AC192" s="1">
        <v>0</v>
      </c>
      <c r="AF192" t="s">
        <v>1</v>
      </c>
      <c r="AG192" s="10">
        <f ca="1">MIN($T$28+AE190,0)</f>
        <v>-1.3971617943016652</v>
      </c>
      <c r="AH192" s="10"/>
      <c r="AI192" s="10">
        <f ca="1">MAX($V$28+AE190,0)</f>
        <v>0.16793406087358542</v>
      </c>
      <c r="AJ192" s="10"/>
      <c r="AK192" s="10"/>
      <c r="AM192" t="s">
        <v>1</v>
      </c>
      <c r="AN192" s="1">
        <f ca="1">_xlfn.NORM.S.DIST(AG192,0)</f>
        <v>0.15032298402353939</v>
      </c>
      <c r="AO192" s="1">
        <f ca="1">1-AN192-AP192</f>
        <v>0.45632071422239501</v>
      </c>
      <c r="AP192" s="1">
        <f ca="1">_xlfn.NORM.S.DIST(-AI192,0)</f>
        <v>0.39335630175406561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-1.8129415666442308</v>
      </c>
      <c r="E193" s="10"/>
      <c r="F193" s="10">
        <f ca="1">MAX($CI$7+A190,0)</f>
        <v>0.17067300338277061</v>
      </c>
      <c r="G193" s="10"/>
      <c r="I193" t="s">
        <v>0</v>
      </c>
      <c r="J193" s="1">
        <v>0</v>
      </c>
      <c r="K193" s="1">
        <f ca="1">_xlfn.NORM.S.DIST(D193,0)</f>
        <v>7.7125825359045538E-2</v>
      </c>
      <c r="L193" s="1">
        <f ca="1">1-K193-M193</f>
        <v>0.52970023489141782</v>
      </c>
      <c r="M193" s="1">
        <f ca="1">_xlfn.NORM.S.DIST(-F193,0)</f>
        <v>0.39317393974953663</v>
      </c>
      <c r="N193" s="1">
        <v>0</v>
      </c>
      <c r="Q193" t="s">
        <v>0</v>
      </c>
      <c r="R193" s="10"/>
      <c r="S193" s="10">
        <f ca="1">MIN($U$29+P190,0)</f>
        <v>-1.7277453806655962</v>
      </c>
      <c r="T193" s="10"/>
      <c r="U193" s="10">
        <f ca="1">MAX($CI$7+P190,0)</f>
        <v>0.25586918936140518</v>
      </c>
      <c r="V193" s="10"/>
      <c r="X193" t="s">
        <v>0</v>
      </c>
      <c r="Y193" s="1">
        <v>0</v>
      </c>
      <c r="Z193" s="1">
        <f ca="1">_xlfn.NORM.S.DIST(S193,0)</f>
        <v>8.9681517112165404E-2</v>
      </c>
      <c r="AA193" s="1">
        <f ca="1">1-Z193-AB193</f>
        <v>0.52422395717751191</v>
      </c>
      <c r="AB193" s="1">
        <f ca="1">_xlfn.NORM.S.DIST(-U193,0)</f>
        <v>0.38609452571032266</v>
      </c>
      <c r="AC193" s="1">
        <v>0</v>
      </c>
      <c r="AF193" t="s">
        <v>0</v>
      </c>
      <c r="AG193" s="10"/>
      <c r="AH193" s="10">
        <f ca="1">MIN($U$29+AE190,0)</f>
        <v>-1.9032290440745225</v>
      </c>
      <c r="AI193" s="10"/>
      <c r="AJ193" s="10">
        <f ca="1">MAX($CI$7+AE190,0)</f>
        <v>8.0385525952478817E-2</v>
      </c>
      <c r="AK193" s="10"/>
      <c r="AM193" t="s">
        <v>0</v>
      </c>
      <c r="AN193" s="1">
        <v>0</v>
      </c>
      <c r="AO193" s="1">
        <f ca="1">_xlfn.NORM.S.DIST(AH193,0)</f>
        <v>6.521414209258837E-2</v>
      </c>
      <c r="AP193" s="1">
        <f ca="1">1-AO193-AQ193</f>
        <v>0.53713044665615683</v>
      </c>
      <c r="AQ193" s="1">
        <f ca="1">_xlfn.NORM.S.DIST(-AJ193,0)</f>
        <v>0.39765541125125475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-2.0370526353948333</v>
      </c>
      <c r="F194" s="10"/>
      <c r="G194" s="10">
        <f ca="1">MAX($X$30+A190,0)</f>
        <v>0.18775863973251</v>
      </c>
      <c r="I194" t="s">
        <v>42</v>
      </c>
      <c r="J194" s="1">
        <v>0</v>
      </c>
      <c r="K194" s="1">
        <v>0</v>
      </c>
      <c r="L194" s="1">
        <f ca="1">_xlfn.NORM.S.DIST(E194,0)</f>
        <v>5.0100201302311007E-2</v>
      </c>
      <c r="M194" s="1">
        <f ca="1">1-L194-N194</f>
        <v>0.55792792267352476</v>
      </c>
      <c r="N194" s="1">
        <f ca="1">_xlfn.NORM.S.DIST(-G194,0)</f>
        <v>0.39197187602416433</v>
      </c>
      <c r="Q194" t="s">
        <v>42</v>
      </c>
      <c r="R194" s="10"/>
      <c r="S194" s="10"/>
      <c r="T194" s="10">
        <f ca="1">MIN($V$30+P190,0)</f>
        <v>-1.951856449416199</v>
      </c>
      <c r="U194" s="10"/>
      <c r="V194" s="10">
        <f ca="1">MAX($X$30+P190,0)</f>
        <v>0.2729548257111446</v>
      </c>
      <c r="X194" t="s">
        <v>42</v>
      </c>
      <c r="Y194" s="1">
        <v>0</v>
      </c>
      <c r="Z194" s="1">
        <v>0</v>
      </c>
      <c r="AA194" s="1">
        <f ca="1">_xlfn.NORM.S.DIST(T194,0)</f>
        <v>5.9379256381674544E-2</v>
      </c>
      <c r="AB194" s="1">
        <f ca="1">1-AA194-AC194</f>
        <v>0.55626652283916633</v>
      </c>
      <c r="AC194" s="1">
        <f ca="1">_xlfn.NORM.S.DIST(-V194,0)</f>
        <v>0.38435422077915921</v>
      </c>
      <c r="AF194" t="s">
        <v>42</v>
      </c>
      <c r="AG194" s="10"/>
      <c r="AH194" s="10"/>
      <c r="AI194" s="10">
        <f ca="1">MIN($V$30+AE190,0)</f>
        <v>-2.1273401128251255</v>
      </c>
      <c r="AJ194" s="10"/>
      <c r="AK194" s="10">
        <f ca="1">MAX($X$30+AE190,0)</f>
        <v>9.7471162302218209E-2</v>
      </c>
      <c r="AM194" t="s">
        <v>42</v>
      </c>
      <c r="AN194" s="1">
        <v>0</v>
      </c>
      <c r="AO194" s="1">
        <v>0</v>
      </c>
      <c r="AP194" s="1">
        <f ca="1">_xlfn.NORM.S.DIST(AI194,0)</f>
        <v>4.1513918973690139E-2</v>
      </c>
      <c r="AQ194" s="1">
        <f ca="1">1-AP194-AR194</f>
        <v>0.56143440757774776</v>
      </c>
      <c r="AR194" s="1">
        <f ca="1">_xlfn.NORM.S.DIST(-AK194,0)</f>
        <v>0.39705167344856213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0.17059859271854905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0.26544474382691063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7.0571817257763542E-2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2.2699725622611076</v>
      </c>
      <c r="E198" s="10"/>
      <c r="F198" s="10"/>
      <c r="G198" s="10"/>
      <c r="I198" t="s">
        <v>2</v>
      </c>
      <c r="J198" s="1">
        <f ca="1">1-K198</f>
        <v>0.96966115122496954</v>
      </c>
      <c r="K198" s="1">
        <f ca="1">_xlfn.NORM.S.DIST(-D198,0)</f>
        <v>3.0338848775030448E-2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2.3648187133694694</v>
      </c>
      <c r="T198" s="10"/>
      <c r="U198" s="10"/>
      <c r="V198" s="10"/>
      <c r="X198" t="s">
        <v>2</v>
      </c>
      <c r="Y198" s="1">
        <f ca="1">1-Z198</f>
        <v>0.97564753753780897</v>
      </c>
      <c r="Z198" s="1">
        <f ca="1">_xlfn.NORM.S.DIST(-S198,0)</f>
        <v>2.4352462462191079E-2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2.169945786800322</v>
      </c>
      <c r="AI198" s="10"/>
      <c r="AJ198" s="10"/>
      <c r="AK198" s="10"/>
      <c r="AM198" t="s">
        <v>2</v>
      </c>
      <c r="AN198" s="1">
        <f ca="1">1-AO198</f>
        <v>0.96211768475541704</v>
      </c>
      <c r="AO198" s="1">
        <f ca="1">_xlfn.NORM.S.DIST(-AH198,0)</f>
        <v>3.7882315244582965E-2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-1.3069487275355951</v>
      </c>
      <c r="D199" s="10"/>
      <c r="E199" s="10">
        <f ca="1">MAX($V$28+A197,0)</f>
        <v>0.25814712763965564</v>
      </c>
      <c r="F199" s="10"/>
      <c r="G199" s="10"/>
      <c r="I199" t="s">
        <v>1</v>
      </c>
      <c r="J199" s="1">
        <f ca="1">_xlfn.NORM.S.DIST(C199,0)</f>
        <v>0.16982343124823812</v>
      </c>
      <c r="K199" s="1">
        <f ca="1">1-J199-L199</f>
        <v>0.44430801543403642</v>
      </c>
      <c r="L199" s="1">
        <f ca="1">_xlfn.NORM.S.DIST(-E199,0)</f>
        <v>0.38586855331772552</v>
      </c>
      <c r="M199" s="1">
        <v>0</v>
      </c>
      <c r="N199" s="1">
        <v>0</v>
      </c>
      <c r="Q199" t="s">
        <v>1</v>
      </c>
      <c r="R199" s="10">
        <f ca="1">MIN($T$28+P197,0)</f>
        <v>-1.2121025764272333</v>
      </c>
      <c r="S199" s="10"/>
      <c r="T199" s="10">
        <f ca="1">MAX($V$28+P197,0)</f>
        <v>0.35299327874801723</v>
      </c>
      <c r="U199" s="10"/>
      <c r="V199" s="10"/>
      <c r="X199" t="s">
        <v>1</v>
      </c>
      <c r="Y199" s="1">
        <f ca="1">_xlfn.NORM.S.DIST(R199,0)</f>
        <v>0.19137223731299705</v>
      </c>
      <c r="Z199" s="1">
        <f ca="1">1-Y199-AA199</f>
        <v>0.43378200881090656</v>
      </c>
      <c r="AA199" s="1">
        <f ca="1">_xlfn.NORM.S.DIST(-T199,0)</f>
        <v>0.37484575387609642</v>
      </c>
      <c r="AB199" s="1">
        <v>0</v>
      </c>
      <c r="AC199" s="1">
        <v>0</v>
      </c>
      <c r="AF199" t="s">
        <v>1</v>
      </c>
      <c r="AG199" s="10">
        <f ca="1">MIN($T$28+AE197,0)</f>
        <v>-1.4069755029963804</v>
      </c>
      <c r="AH199" s="10"/>
      <c r="AI199" s="10">
        <f ca="1">MAX($V$28+AE197,0)</f>
        <v>0.15812035217887013</v>
      </c>
      <c r="AJ199" s="10"/>
      <c r="AK199" s="10"/>
      <c r="AM199" t="s">
        <v>1</v>
      </c>
      <c r="AN199" s="1">
        <f ca="1">_xlfn.NORM.S.DIST(AG199,0)</f>
        <v>0.14826878074100316</v>
      </c>
      <c r="AO199" s="1">
        <f ca="1">1-AN199-AP199</f>
        <v>0.45774508245947676</v>
      </c>
      <c r="AP199" s="1">
        <f ca="1">_xlfn.NORM.S.DIST(-AI199,0)</f>
        <v>0.3939861367995201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-1.8130159773084524</v>
      </c>
      <c r="E200" s="10"/>
      <c r="F200" s="10">
        <f ca="1">MAX($CI$7+A197,0)</f>
        <v>0.17059859271854905</v>
      </c>
      <c r="G200" s="10"/>
      <c r="I200" t="s">
        <v>0</v>
      </c>
      <c r="J200" s="1">
        <v>0</v>
      </c>
      <c r="K200" s="1">
        <f ca="1">_xlfn.NORM.S.DIST(D200,0)</f>
        <v>7.7115421404861967E-2</v>
      </c>
      <c r="L200" s="1">
        <f ca="1">1-K200-M200</f>
        <v>0.52970564663600617</v>
      </c>
      <c r="M200" s="1">
        <f ca="1">_xlfn.NORM.S.DIST(-F200,0)</f>
        <v>0.39317893195913195</v>
      </c>
      <c r="N200" s="1">
        <v>0</v>
      </c>
      <c r="Q200" t="s">
        <v>0</v>
      </c>
      <c r="R200" s="10"/>
      <c r="S200" s="10">
        <f ca="1">MIN($U$29+P197,0)</f>
        <v>-1.7181698262000906</v>
      </c>
      <c r="T200" s="10"/>
      <c r="U200" s="10">
        <f ca="1">MAX($CI$7+P197,0)</f>
        <v>0.26544474382691063</v>
      </c>
      <c r="V200" s="10"/>
      <c r="X200" t="s">
        <v>0</v>
      </c>
      <c r="Y200" s="1">
        <v>0</v>
      </c>
      <c r="Z200" s="1">
        <f ca="1">_xlfn.NORM.S.DIST(S200,0)</f>
        <v>9.1173380131003887E-2</v>
      </c>
      <c r="AA200" s="1">
        <f ca="1">1-Z200-AB200</f>
        <v>0.52369455936620413</v>
      </c>
      <c r="AB200" s="1">
        <f ca="1">_xlfn.NORM.S.DIST(-U200,0)</f>
        <v>0.38513206050279197</v>
      </c>
      <c r="AC200" s="1">
        <v>0</v>
      </c>
      <c r="AF200" t="s">
        <v>0</v>
      </c>
      <c r="AG200" s="10"/>
      <c r="AH200" s="10">
        <f ca="1">MIN($U$29+AE197,0)</f>
        <v>-1.9130427527692377</v>
      </c>
      <c r="AI200" s="10"/>
      <c r="AJ200" s="10">
        <f ca="1">MAX($CI$7+AE197,0)</f>
        <v>7.0571817257763542E-2</v>
      </c>
      <c r="AK200" s="10"/>
      <c r="AM200" t="s">
        <v>0</v>
      </c>
      <c r="AN200" s="1">
        <v>0</v>
      </c>
      <c r="AO200" s="1">
        <f ca="1">_xlfn.NORM.S.DIST(AH200,0)</f>
        <v>6.4004312174471556E-2</v>
      </c>
      <c r="AP200" s="1">
        <f ca="1">1-AO200-AQ200</f>
        <v>0.53804561387444338</v>
      </c>
      <c r="AQ200" s="1">
        <f ca="1">_xlfn.NORM.S.DIST(-AJ200,0)</f>
        <v>0.397950073951085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-2.0371270460590551</v>
      </c>
      <c r="F201" s="10"/>
      <c r="G201" s="10">
        <f ca="1">MAX($X$30+A197,0)</f>
        <v>0.18768422906828844</v>
      </c>
      <c r="I201" t="s">
        <v>42</v>
      </c>
      <c r="J201" s="1">
        <v>0</v>
      </c>
      <c r="K201" s="1">
        <v>0</v>
      </c>
      <c r="L201" s="1">
        <f ca="1">_xlfn.NORM.S.DIST(E201,0)</f>
        <v>5.0092607628813769E-2</v>
      </c>
      <c r="M201" s="1">
        <f ca="1">1-L201-N201</f>
        <v>0.5579300410587944</v>
      </c>
      <c r="N201" s="1">
        <f ca="1">_xlfn.NORM.S.DIST(-G201,0)</f>
        <v>0.39197735131239181</v>
      </c>
      <c r="Q201" t="s">
        <v>42</v>
      </c>
      <c r="R201" s="10"/>
      <c r="S201" s="10"/>
      <c r="T201" s="10">
        <f ca="1">MIN($V$30+P197,0)</f>
        <v>-1.9422808949506933</v>
      </c>
      <c r="U201" s="10"/>
      <c r="V201" s="10">
        <f ca="1">MAX($X$30+P197,0)</f>
        <v>0.28253038017665005</v>
      </c>
      <c r="X201" t="s">
        <v>42</v>
      </c>
      <c r="Y201" s="1">
        <v>0</v>
      </c>
      <c r="Z201" s="1">
        <v>0</v>
      </c>
      <c r="AA201" s="1">
        <f ca="1">_xlfn.NORM.S.DIST(T201,0)</f>
        <v>6.0496723608093946E-2</v>
      </c>
      <c r="AB201" s="1">
        <f ca="1">1-AA201-AC201</f>
        <v>0.55616990272159339</v>
      </c>
      <c r="AC201" s="1">
        <f ca="1">_xlfn.NORM.S.DIST(-V201,0)</f>
        <v>0.38333337367031267</v>
      </c>
      <c r="AF201" t="s">
        <v>42</v>
      </c>
      <c r="AG201" s="10"/>
      <c r="AH201" s="10"/>
      <c r="AI201" s="10">
        <f ca="1">MIN($V$30+AE197,0)</f>
        <v>-2.1371538215198407</v>
      </c>
      <c r="AJ201" s="10"/>
      <c r="AK201" s="10">
        <f ca="1">MAX($X$30+AE197,0)</f>
        <v>8.7657453607502933E-2</v>
      </c>
      <c r="AM201" t="s">
        <v>42</v>
      </c>
      <c r="AN201" s="1">
        <v>0</v>
      </c>
      <c r="AO201" s="1">
        <v>0</v>
      </c>
      <c r="AP201" s="1">
        <f ca="1">_xlfn.NORM.S.DIST(AI201,0)</f>
        <v>4.0654255520228944E-2</v>
      </c>
      <c r="AQ201" s="1">
        <f ca="1">1-AP201-AR201</f>
        <v>0.56193322575607718</v>
      </c>
      <c r="AR201" s="1">
        <f ca="1">_xlfn.NORM.S.DIST(-AK201,0)</f>
        <v>0.39741251872369393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0.17167155793956632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0.27530545797809181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6.2768559203569413E-2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2.2710455274821251</v>
      </c>
      <c r="E205" s="10"/>
      <c r="F205" s="10"/>
      <c r="G205" s="10"/>
      <c r="I205" t="s">
        <v>2</v>
      </c>
      <c r="J205" s="1">
        <f ca="1">1-K205</f>
        <v>0.96973497208096249</v>
      </c>
      <c r="K205" s="1">
        <f ca="1">_xlfn.NORM.S.DIST(-D205,0)</f>
        <v>3.0265027919037499E-2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2.3746794275206504</v>
      </c>
      <c r="T205" s="10"/>
      <c r="U205" s="10"/>
      <c r="V205" s="10"/>
      <c r="X205" t="s">
        <v>2</v>
      </c>
      <c r="Y205" s="1">
        <f ca="1">1-Z205</f>
        <v>0.97620999453501534</v>
      </c>
      <c r="Z205" s="1">
        <f ca="1">_xlfn.NORM.S.DIST(-S205,0)</f>
        <v>2.379000546498462E-2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2.162142528746128</v>
      </c>
      <c r="AI205" s="10"/>
      <c r="AJ205" s="10"/>
      <c r="AK205" s="10"/>
      <c r="AM205" t="s">
        <v>2</v>
      </c>
      <c r="AN205" s="1">
        <f ca="1">1-AO205</f>
        <v>0.96147194841926631</v>
      </c>
      <c r="AO205" s="1">
        <f ca="1">_xlfn.NORM.S.DIST(-AH205,0)</f>
        <v>3.8528051580733684E-2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-1.3058757623145778</v>
      </c>
      <c r="D206" s="10"/>
      <c r="E206" s="10">
        <f ca="1">MAX($V$28+A204,0)</f>
        <v>0.25922009286067293</v>
      </c>
      <c r="F206" s="10"/>
      <c r="G206" s="10"/>
      <c r="I206" t="s">
        <v>1</v>
      </c>
      <c r="J206" s="1">
        <f ca="1">_xlfn.NORM.S.DIST(C206,0)</f>
        <v>0.17006164559686426</v>
      </c>
      <c r="K206" s="1">
        <f ca="1">1-J206-L206</f>
        <v>0.44417688732680705</v>
      </c>
      <c r="L206" s="1">
        <f ca="1">_xlfn.NORM.S.DIST(-E206,0)</f>
        <v>0.38576146707632875</v>
      </c>
      <c r="M206" s="1">
        <v>0</v>
      </c>
      <c r="N206" s="1">
        <v>0</v>
      </c>
      <c r="Q206" t="s">
        <v>1</v>
      </c>
      <c r="R206" s="10">
        <f ca="1">MIN($T$28+P204,0)</f>
        <v>-1.2022418622760522</v>
      </c>
      <c r="S206" s="10"/>
      <c r="T206" s="10">
        <f ca="1">MAX($V$28+P204,0)</f>
        <v>0.3628539928991984</v>
      </c>
      <c r="U206" s="10"/>
      <c r="V206" s="10"/>
      <c r="X206" t="s">
        <v>1</v>
      </c>
      <c r="Y206" s="1">
        <f ca="1">_xlfn.NORM.S.DIST(R206,0)</f>
        <v>0.19366386430881075</v>
      </c>
      <c r="Z206" s="1">
        <f ca="1">1-Y206-AA206</f>
        <v>0.43281102402256061</v>
      </c>
      <c r="AA206" s="1">
        <f ca="1">_xlfn.NORM.S.DIST(-T206,0)</f>
        <v>0.37352511166862862</v>
      </c>
      <c r="AB206" s="1">
        <v>0</v>
      </c>
      <c r="AC206" s="1">
        <v>0</v>
      </c>
      <c r="AF206" t="s">
        <v>1</v>
      </c>
      <c r="AG206" s="10">
        <f ca="1">MIN($T$28+AE204,0)</f>
        <v>-1.4147787610505747</v>
      </c>
      <c r="AH206" s="10"/>
      <c r="AI206" s="10">
        <f ca="1">MAX($V$28+AE204,0)</f>
        <v>0.150317094124676</v>
      </c>
      <c r="AJ206" s="10"/>
      <c r="AK206" s="10"/>
      <c r="AM206" t="s">
        <v>1</v>
      </c>
      <c r="AN206" s="1">
        <f ca="1">_xlfn.NORM.S.DIST(AG206,0)</f>
        <v>0.1466453775173385</v>
      </c>
      <c r="AO206" s="1">
        <f ca="1">1-AN206-AP206</f>
        <v>0.45889407402152094</v>
      </c>
      <c r="AP206" s="1">
        <f ca="1">_xlfn.NORM.S.DIST(-AI206,0)</f>
        <v>0.39446054846114054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-1.8119430120874351</v>
      </c>
      <c r="E207" s="10"/>
      <c r="F207" s="10">
        <f ca="1">MAX($CI$7+A204,0)</f>
        <v>0.17167155793956632</v>
      </c>
      <c r="G207" s="10"/>
      <c r="I207" t="s">
        <v>0</v>
      </c>
      <c r="J207" s="1">
        <v>0</v>
      </c>
      <c r="K207" s="1">
        <f ca="1">_xlfn.NORM.S.DIST(D207,0)</f>
        <v>7.7265535801065974E-2</v>
      </c>
      <c r="L207" s="1">
        <f ca="1">1-K207-M207</f>
        <v>0.52962772190731777</v>
      </c>
      <c r="M207" s="1">
        <f ca="1">_xlfn.NORM.S.DIST(-F207,0)</f>
        <v>0.39310674229161624</v>
      </c>
      <c r="N207" s="1">
        <v>0</v>
      </c>
      <c r="Q207" t="s">
        <v>0</v>
      </c>
      <c r="R207" s="10"/>
      <c r="S207" s="10">
        <f ca="1">MIN($U$29+P204,0)</f>
        <v>-1.7083091120489096</v>
      </c>
      <c r="T207" s="10"/>
      <c r="U207" s="10">
        <f ca="1">MAX($CI$7+P204,0)</f>
        <v>0.27530545797809181</v>
      </c>
      <c r="V207" s="10"/>
      <c r="X207" t="s">
        <v>0</v>
      </c>
      <c r="Y207" s="1">
        <v>0</v>
      </c>
      <c r="Z207" s="1">
        <f ca="1">_xlfn.NORM.S.DIST(S207,0)</f>
        <v>9.2726725743950397E-2</v>
      </c>
      <c r="AA207" s="1">
        <f ca="1">1-Z207-AB207</f>
        <v>0.52316664354606723</v>
      </c>
      <c r="AB207" s="1">
        <f ca="1">_xlfn.NORM.S.DIST(-U207,0)</f>
        <v>0.38410663070998241</v>
      </c>
      <c r="AC207" s="1">
        <v>0</v>
      </c>
      <c r="AF207" t="s">
        <v>0</v>
      </c>
      <c r="AG207" s="10"/>
      <c r="AH207" s="10">
        <f ca="1">MIN($U$29+AE204,0)</f>
        <v>-1.920846010823432</v>
      </c>
      <c r="AI207" s="10"/>
      <c r="AJ207" s="10">
        <f ca="1">MAX($CI$7+AE204,0)</f>
        <v>6.2768559203569413E-2</v>
      </c>
      <c r="AK207" s="10"/>
      <c r="AM207" t="s">
        <v>0</v>
      </c>
      <c r="AN207" s="1">
        <v>0</v>
      </c>
      <c r="AO207" s="1">
        <f ca="1">_xlfn.NORM.S.DIST(AH207,0)</f>
        <v>6.3054034365561978E-2</v>
      </c>
      <c r="AP207" s="1">
        <f ca="1">1-AO207-AQ207</f>
        <v>0.53878880641033144</v>
      </c>
      <c r="AQ207" s="1">
        <f ca="1">_xlfn.NORM.S.DIST(-AJ207,0)</f>
        <v>0.3981571592241066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-2.0360540808380376</v>
      </c>
      <c r="F208" s="10"/>
      <c r="G208" s="10">
        <f ca="1">MAX($X$30+A204,0)</f>
        <v>0.18875719428930571</v>
      </c>
      <c r="I208" t="s">
        <v>42</v>
      </c>
      <c r="J208" s="1">
        <v>0</v>
      </c>
      <c r="K208" s="1">
        <v>0</v>
      </c>
      <c r="L208" s="1">
        <f ca="1">_xlfn.NORM.S.DIST(E208,0)</f>
        <v>5.0202189221099182E-2</v>
      </c>
      <c r="M208" s="1">
        <f ca="1">1-L208-N208</f>
        <v>0.55789961297632829</v>
      </c>
      <c r="N208" s="1">
        <f ca="1">_xlfn.NORM.S.DIST(-G208,0)</f>
        <v>0.39189819780257257</v>
      </c>
      <c r="Q208" t="s">
        <v>42</v>
      </c>
      <c r="R208" s="10"/>
      <c r="S208" s="10"/>
      <c r="T208" s="10">
        <f ca="1">MIN($V$30+P204,0)</f>
        <v>-1.9324201807995123</v>
      </c>
      <c r="U208" s="10"/>
      <c r="V208" s="10">
        <f ca="1">MAX($X$30+P204,0)</f>
        <v>0.29239109432783122</v>
      </c>
      <c r="X208" t="s">
        <v>42</v>
      </c>
      <c r="Y208" s="1">
        <v>0</v>
      </c>
      <c r="Z208" s="1">
        <v>0</v>
      </c>
      <c r="AA208" s="1">
        <f ca="1">_xlfn.NORM.S.DIST(T208,0)</f>
        <v>6.1663542205998852E-2</v>
      </c>
      <c r="AB208" s="1">
        <f ca="1">1-AA208-AC208</f>
        <v>0.55608813015428349</v>
      </c>
      <c r="AC208" s="1">
        <f ca="1">_xlfn.NORM.S.DIST(-V208,0)</f>
        <v>0.38224832763971761</v>
      </c>
      <c r="AF208" t="s">
        <v>42</v>
      </c>
      <c r="AG208" s="10"/>
      <c r="AH208" s="10"/>
      <c r="AI208" s="10">
        <f ca="1">MIN($V$30+AE204,0)</f>
        <v>-2.1449570795740347</v>
      </c>
      <c r="AJ208" s="10"/>
      <c r="AK208" s="10">
        <f ca="1">MAX($X$30+AE204,0)</f>
        <v>7.9854195553308804E-2</v>
      </c>
      <c r="AM208" t="s">
        <v>42</v>
      </c>
      <c r="AN208" s="1">
        <v>0</v>
      </c>
      <c r="AO208" s="1">
        <v>0</v>
      </c>
      <c r="AP208" s="1">
        <f ca="1">_xlfn.NORM.S.DIST(AI208,0)</f>
        <v>3.998067887007465E-2</v>
      </c>
      <c r="AQ208" s="1">
        <f ca="1">1-AP208-AR208</f>
        <v>0.56234698128072769</v>
      </c>
      <c r="AR208" s="1">
        <f ca="1">_xlfn.NORM.S.DIST(-AK208,0)</f>
        <v>0.3976723398491977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0.17062587377131419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0.28238557646418727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5.3509411629706641E-2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2.2699998433138728</v>
      </c>
      <c r="E212" s="10"/>
      <c r="F212" s="10"/>
      <c r="G212" s="10"/>
      <c r="I212" t="s">
        <v>2</v>
      </c>
      <c r="J212" s="1">
        <f ca="1">1-K212</f>
        <v>0.96966302997929277</v>
      </c>
      <c r="K212" s="1">
        <f ca="1">_xlfn.NORM.S.DIST(-D212,0)</f>
        <v>3.0336970020707264E-2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2.3817595460067458</v>
      </c>
      <c r="T212" s="10"/>
      <c r="U212" s="10"/>
      <c r="V212" s="10"/>
      <c r="X212" t="s">
        <v>2</v>
      </c>
      <c r="Y212" s="1">
        <f ca="1">1-Z212</f>
        <v>0.97660721881783064</v>
      </c>
      <c r="Z212" s="1">
        <f ca="1">_xlfn.NORM.S.DIST(-S212,0)</f>
        <v>2.3392781182169316E-2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2.1528833811722654</v>
      </c>
      <c r="AI212" s="10"/>
      <c r="AJ212" s="10"/>
      <c r="AK212" s="10"/>
      <c r="AM212" t="s">
        <v>2</v>
      </c>
      <c r="AN212" s="1">
        <f ca="1">1-AO212</f>
        <v>0.96069454476418559</v>
      </c>
      <c r="AO212" s="1">
        <f ca="1">_xlfn.NORM.S.DIST(-AH212,0)</f>
        <v>3.9305455235814371E-2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-1.3069214464828298</v>
      </c>
      <c r="D213" s="10"/>
      <c r="E213" s="10">
        <f ca="1">MAX($V$28+A211,0)</f>
        <v>0.25817440869242081</v>
      </c>
      <c r="F213" s="10"/>
      <c r="G213" s="10"/>
      <c r="I213" t="s">
        <v>1</v>
      </c>
      <c r="J213" s="1">
        <f ca="1">_xlfn.NORM.S.DIST(C213,0)</f>
        <v>0.16982948633676301</v>
      </c>
      <c r="K213" s="1">
        <f ca="1">1-J213-L213</f>
        <v>0.44430467796862577</v>
      </c>
      <c r="L213" s="1">
        <f ca="1">_xlfn.NORM.S.DIST(-E213,0)</f>
        <v>0.38586583569461125</v>
      </c>
      <c r="M213" s="1">
        <v>0</v>
      </c>
      <c r="N213" s="1">
        <v>0</v>
      </c>
      <c r="Q213" t="s">
        <v>1</v>
      </c>
      <c r="R213" s="10">
        <f ca="1">MIN($T$28+P211,0)</f>
        <v>-1.1951617437899569</v>
      </c>
      <c r="S213" s="10"/>
      <c r="T213" s="10">
        <f ca="1">MAX($V$28+P211,0)</f>
        <v>0.36993411138529386</v>
      </c>
      <c r="U213" s="10"/>
      <c r="V213" s="10"/>
      <c r="X213" t="s">
        <v>1</v>
      </c>
      <c r="Y213" s="1">
        <f ca="1">_xlfn.NORM.S.DIST(R213,0)</f>
        <v>0.19531447441178007</v>
      </c>
      <c r="Z213" s="1">
        <f ca="1">1-Y213-AA213</f>
        <v>0.43212812466198269</v>
      </c>
      <c r="AA213" s="1">
        <f ca="1">_xlfn.NORM.S.DIST(-T213,0)</f>
        <v>0.37255740092623724</v>
      </c>
      <c r="AB213" s="1">
        <v>0</v>
      </c>
      <c r="AC213" s="1">
        <v>0</v>
      </c>
      <c r="AF213" t="s">
        <v>1</v>
      </c>
      <c r="AG213" s="10">
        <f ca="1">MIN($T$28+AE211,0)</f>
        <v>-1.4240379086244375</v>
      </c>
      <c r="AH213" s="10"/>
      <c r="AI213" s="10">
        <f ca="1">MAX($V$28+AE211,0)</f>
        <v>0.14105794655081322</v>
      </c>
      <c r="AJ213" s="10"/>
      <c r="AK213" s="10"/>
      <c r="AM213" t="s">
        <v>1</v>
      </c>
      <c r="AN213" s="1">
        <f ca="1">_xlfn.NORM.S.DIST(AG213,0)</f>
        <v>0.14473069840038438</v>
      </c>
      <c r="AO213" s="1">
        <f ca="1">1-AN213-AP213</f>
        <v>0.46027628958796052</v>
      </c>
      <c r="AP213" s="1">
        <f ca="1">_xlfn.NORM.S.DIST(-AI213,0)</f>
        <v>0.39499301201165504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-1.8129886962556871</v>
      </c>
      <c r="E214" s="10"/>
      <c r="F214" s="10">
        <f ca="1">MAX($CI$7+A211,0)</f>
        <v>0.17062587377131419</v>
      </c>
      <c r="G214" s="10"/>
      <c r="I214" t="s">
        <v>0</v>
      </c>
      <c r="J214" s="1">
        <v>0</v>
      </c>
      <c r="K214" s="1">
        <f ca="1">_xlfn.NORM.S.DIST(D214,0)</f>
        <v>7.7119235675158451E-2</v>
      </c>
      <c r="L214" s="1">
        <f ca="1">1-K214-M214</f>
        <v>0.52970366240545175</v>
      </c>
      <c r="M214" s="1">
        <f ca="1">_xlfn.NORM.S.DIST(-F214,0)</f>
        <v>0.39317710191938982</v>
      </c>
      <c r="N214" s="1">
        <v>0</v>
      </c>
      <c r="Q214" t="s">
        <v>0</v>
      </c>
      <c r="R214" s="10"/>
      <c r="S214" s="10">
        <f ca="1">MIN($U$29+P211,0)</f>
        <v>-1.7012289935628142</v>
      </c>
      <c r="T214" s="10"/>
      <c r="U214" s="10">
        <f ca="1">MAX($CI$7+P211,0)</f>
        <v>0.28238557646418727</v>
      </c>
      <c r="V214" s="10"/>
      <c r="X214" t="s">
        <v>0</v>
      </c>
      <c r="Y214" s="1">
        <v>0</v>
      </c>
      <c r="Z214" s="1">
        <f ca="1">_xlfn.NORM.S.DIST(S214,0)</f>
        <v>9.3852715915229631E-2</v>
      </c>
      <c r="AA214" s="1">
        <f ca="1">1-Z214-AB214</f>
        <v>0.52279823138934756</v>
      </c>
      <c r="AB214" s="1">
        <f ca="1">_xlfn.NORM.S.DIST(-U214,0)</f>
        <v>0.38334905269542291</v>
      </c>
      <c r="AC214" s="1">
        <v>0</v>
      </c>
      <c r="AF214" t="s">
        <v>0</v>
      </c>
      <c r="AG214" s="10"/>
      <c r="AH214" s="10">
        <f ca="1">MIN($U$29+AE211,0)</f>
        <v>-1.9301051583972948</v>
      </c>
      <c r="AI214" s="10"/>
      <c r="AJ214" s="10">
        <f ca="1">MAX($CI$7+AE211,0)</f>
        <v>5.3509411629706641E-2</v>
      </c>
      <c r="AK214" s="10"/>
      <c r="AM214" t="s">
        <v>0</v>
      </c>
      <c r="AN214" s="1">
        <v>0</v>
      </c>
      <c r="AO214" s="1">
        <f ca="1">_xlfn.NORM.S.DIST(AH214,0)</f>
        <v>6.1939851963359147E-2</v>
      </c>
      <c r="AP214" s="1">
        <f ca="1">1-AO214-AQ214</f>
        <v>0.53968859616709342</v>
      </c>
      <c r="AQ214" s="1">
        <f ca="1">_xlfn.NORM.S.DIST(-AJ214,0)</f>
        <v>0.39837155186954737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-2.0370997650062899</v>
      </c>
      <c r="F215" s="10"/>
      <c r="G215" s="10">
        <f ca="1">MAX($X$30+A211,0)</f>
        <v>0.18771151012105358</v>
      </c>
      <c r="I215" t="s">
        <v>42</v>
      </c>
      <c r="J215" s="1">
        <v>0</v>
      </c>
      <c r="K215" s="1">
        <v>0</v>
      </c>
      <c r="L215" s="1">
        <f ca="1">_xlfn.NORM.S.DIST(E215,0)</f>
        <v>5.0095391582718661E-2</v>
      </c>
      <c r="M215" s="1">
        <f ca="1">1-L215-N215</f>
        <v>0.55792926425720568</v>
      </c>
      <c r="N215" s="1">
        <f ca="1">_xlfn.NORM.S.DIST(-G215,0)</f>
        <v>0.39197534416007562</v>
      </c>
      <c r="Q215" t="s">
        <v>42</v>
      </c>
      <c r="R215" s="10"/>
      <c r="S215" s="10"/>
      <c r="T215" s="10">
        <f ca="1">MIN($V$30+P211,0)</f>
        <v>-1.9253400623134169</v>
      </c>
      <c r="U215" s="10"/>
      <c r="V215" s="10">
        <f ca="1">MAX($X$30+P211,0)</f>
        <v>0.29947121281392669</v>
      </c>
      <c r="X215" t="s">
        <v>42</v>
      </c>
      <c r="Y215" s="1">
        <v>0</v>
      </c>
      <c r="Z215" s="1">
        <v>0</v>
      </c>
      <c r="AA215" s="1">
        <f ca="1">_xlfn.NORM.S.DIST(T215,0)</f>
        <v>6.2511439250510947E-2</v>
      </c>
      <c r="AB215" s="1">
        <f ca="1">1-AA215-AC215</f>
        <v>0.55604029192239701</v>
      </c>
      <c r="AC215" s="1">
        <f ca="1">_xlfn.NORM.S.DIST(-V215,0)</f>
        <v>0.3814482688270921</v>
      </c>
      <c r="AF215" t="s">
        <v>42</v>
      </c>
      <c r="AG215" s="10"/>
      <c r="AH215" s="10"/>
      <c r="AI215" s="10">
        <f ca="1">MIN($V$30+AE211,0)</f>
        <v>-2.1542162271478973</v>
      </c>
      <c r="AJ215" s="10"/>
      <c r="AK215" s="10">
        <f ca="1">MAX($X$30+AE211,0)</f>
        <v>7.0595047979446032E-2</v>
      </c>
      <c r="AM215" t="s">
        <v>42</v>
      </c>
      <c r="AN215" s="1">
        <v>0</v>
      </c>
      <c r="AO215" s="1">
        <v>0</v>
      </c>
      <c r="AP215" s="1">
        <f ca="1">_xlfn.NORM.S.DIST(AI215,0)</f>
        <v>3.9192796577167982E-2</v>
      </c>
      <c r="AQ215" s="1">
        <f ca="1">1-AP215-AR215</f>
        <v>0.56285778199157133</v>
      </c>
      <c r="AR215" s="1">
        <f ca="1">_xlfn.NORM.S.DIST(-AK215,0)</f>
        <v>0.39794942143126066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0.16030620046537622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0.27966298893637248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3.5505763700978632E-2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2.2596801700079348</v>
      </c>
      <c r="E219" s="10"/>
      <c r="F219" s="10"/>
      <c r="G219" s="10"/>
      <c r="I219" t="s">
        <v>2</v>
      </c>
      <c r="J219" s="1">
        <f ca="1">1-K219</f>
        <v>0.96894563089446706</v>
      </c>
      <c r="K219" s="1">
        <f ca="1">_xlfn.NORM.S.DIST(-D219,0)</f>
        <v>3.1054369105532935E-2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2.379036958478931</v>
      </c>
      <c r="T219" s="10"/>
      <c r="U219" s="10"/>
      <c r="V219" s="10"/>
      <c r="X219" t="s">
        <v>2</v>
      </c>
      <c r="Y219" s="1">
        <f ca="1">1-Z219</f>
        <v>0.97645512155833947</v>
      </c>
      <c r="Z219" s="1">
        <f ca="1">_xlfn.NORM.S.DIST(-S219,0)</f>
        <v>2.3544878441660498E-2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2.1348797332435372</v>
      </c>
      <c r="AI219" s="10"/>
      <c r="AJ219" s="10"/>
      <c r="AK219" s="10"/>
      <c r="AM219" t="s">
        <v>2</v>
      </c>
      <c r="AN219" s="1">
        <f ca="1">1-AO219</f>
        <v>0.95914778641069898</v>
      </c>
      <c r="AO219" s="1">
        <f ca="1">_xlfn.NORM.S.DIST(-AH219,0)</f>
        <v>4.0852213589301037E-2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-1.3172411197887679</v>
      </c>
      <c r="D220" s="10"/>
      <c r="E220" s="10">
        <f ca="1">MAX($V$28+A218,0)</f>
        <v>0.24785473538648281</v>
      </c>
      <c r="F220" s="10"/>
      <c r="G220" s="10"/>
      <c r="I220" t="s">
        <v>1</v>
      </c>
      <c r="J220" s="1">
        <f ca="1">_xlfn.NORM.S.DIST(C220,0)</f>
        <v>0.16754545070444624</v>
      </c>
      <c r="K220" s="1">
        <f ca="1">1-J220-L220</f>
        <v>0.44557989074669274</v>
      </c>
      <c r="L220" s="1">
        <f ca="1">_xlfn.NORM.S.DIST(-E220,0)</f>
        <v>0.38687465854886099</v>
      </c>
      <c r="M220" s="1">
        <v>0</v>
      </c>
      <c r="N220" s="1">
        <v>0</v>
      </c>
      <c r="Q220" t="s">
        <v>1</v>
      </c>
      <c r="R220" s="10">
        <f ca="1">MIN($T$28+P218,0)</f>
        <v>-1.1978843313177716</v>
      </c>
      <c r="S220" s="10"/>
      <c r="T220" s="10">
        <f ca="1">MAX($V$28+P218,0)</f>
        <v>0.36721152385747907</v>
      </c>
      <c r="U220" s="10"/>
      <c r="V220" s="10"/>
      <c r="X220" t="s">
        <v>1</v>
      </c>
      <c r="Y220" s="1">
        <f ca="1">_xlfn.NORM.S.DIST(R220,0)</f>
        <v>0.19467924565615641</v>
      </c>
      <c r="Z220" s="1">
        <f ca="1">1-Y220-AA220</f>
        <v>0.43238931495102684</v>
      </c>
      <c r="AA220" s="1">
        <f ca="1">_xlfn.NORM.S.DIST(-T220,0)</f>
        <v>0.37293143939281681</v>
      </c>
      <c r="AB220" s="1">
        <v>0</v>
      </c>
      <c r="AC220" s="1">
        <v>0</v>
      </c>
      <c r="AF220" t="s">
        <v>1</v>
      </c>
      <c r="AG220" s="10">
        <f ca="1">MIN($T$28+AE218,0)</f>
        <v>-1.4420415565531655</v>
      </c>
      <c r="AH220" s="10"/>
      <c r="AI220" s="10">
        <f ca="1">MAX($V$28+AE218,0)</f>
        <v>0.12305429862208522</v>
      </c>
      <c r="AJ220" s="10"/>
      <c r="AK220" s="10"/>
      <c r="AM220" t="s">
        <v>1</v>
      </c>
      <c r="AN220" s="1">
        <f ca="1">_xlfn.NORM.S.DIST(AG220,0)</f>
        <v>0.14104441212103552</v>
      </c>
      <c r="AO220" s="1">
        <f ca="1">1-AN220-AP220</f>
        <v>0.46302236593784496</v>
      </c>
      <c r="AP220" s="1">
        <f ca="1">_xlfn.NORM.S.DIST(-AI220,0)</f>
        <v>0.39593322194111957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-1.8233083695616252</v>
      </c>
      <c r="E221" s="10"/>
      <c r="F221" s="10">
        <f ca="1">MAX($CI$7+A218,0)</f>
        <v>0.16030620046537622</v>
      </c>
      <c r="G221" s="10"/>
      <c r="I221" t="s">
        <v>0</v>
      </c>
      <c r="J221" s="1">
        <v>0</v>
      </c>
      <c r="K221" s="1">
        <f ca="1">_xlfn.NORM.S.DIST(D221,0)</f>
        <v>7.5685760661247159E-2</v>
      </c>
      <c r="L221" s="1">
        <f ca="1">1-K221-M221</f>
        <v>0.53046519218902399</v>
      </c>
      <c r="M221" s="1">
        <f ca="1">_xlfn.NORM.S.DIST(-F221,0)</f>
        <v>0.39384904714972896</v>
      </c>
      <c r="N221" s="1">
        <v>0</v>
      </c>
      <c r="Q221" t="s">
        <v>0</v>
      </c>
      <c r="R221" s="10"/>
      <c r="S221" s="10">
        <f ca="1">MIN($U$29+P218,0)</f>
        <v>-1.7039515810906289</v>
      </c>
      <c r="T221" s="10"/>
      <c r="U221" s="10">
        <f ca="1">MAX($CI$7+P218,0)</f>
        <v>0.27966298893637248</v>
      </c>
      <c r="V221" s="10"/>
      <c r="X221" t="s">
        <v>0</v>
      </c>
      <c r="Y221" s="1">
        <v>0</v>
      </c>
      <c r="Z221" s="1">
        <f ca="1">_xlfn.NORM.S.DIST(S221,0)</f>
        <v>9.3418673011290337E-2</v>
      </c>
      <c r="AA221" s="1">
        <f ca="1">1-Z221-AB221</f>
        <v>0.52293885663559425</v>
      </c>
      <c r="AB221" s="1">
        <f ca="1">_xlfn.NORM.S.DIST(-U221,0)</f>
        <v>0.38364247035311538</v>
      </c>
      <c r="AC221" s="1">
        <v>0</v>
      </c>
      <c r="AF221" t="s">
        <v>0</v>
      </c>
      <c r="AG221" s="10"/>
      <c r="AH221" s="10">
        <f ca="1">MIN($U$29+AE218,0)</f>
        <v>-1.9481088063260228</v>
      </c>
      <c r="AI221" s="10"/>
      <c r="AJ221" s="10">
        <f ca="1">MAX($CI$7+AE218,0)</f>
        <v>3.5505763700978632E-2</v>
      </c>
      <c r="AK221" s="10"/>
      <c r="AM221" t="s">
        <v>0</v>
      </c>
      <c r="AN221" s="1">
        <v>0</v>
      </c>
      <c r="AO221" s="1">
        <f ca="1">_xlfn.NORM.S.DIST(AH221,0)</f>
        <v>5.981477985202116E-2</v>
      </c>
      <c r="AP221" s="1">
        <f ca="1">1-AO221-AQ221</f>
        <v>0.54149432564942834</v>
      </c>
      <c r="AQ221" s="1">
        <f ca="1">_xlfn.NORM.S.DIST(-AJ221,0)</f>
        <v>0.39869089449855044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-2.0474194383122279</v>
      </c>
      <c r="F222" s="10"/>
      <c r="G222" s="10">
        <f ca="1">MAX($X$30+A218,0)</f>
        <v>0.17739183681511561</v>
      </c>
      <c r="I222" t="s">
        <v>42</v>
      </c>
      <c r="J222" s="1">
        <v>0</v>
      </c>
      <c r="K222" s="1">
        <v>0</v>
      </c>
      <c r="L222" s="1">
        <f ca="1">_xlfn.NORM.S.DIST(E222,0)</f>
        <v>4.905065637072939E-2</v>
      </c>
      <c r="M222" s="1">
        <f ca="1">1-L222-N222</f>
        <v>0.55823487146079087</v>
      </c>
      <c r="N222" s="1">
        <f ca="1">_xlfn.NORM.S.DIST(-G222,0)</f>
        <v>0.39271447216847977</v>
      </c>
      <c r="Q222" t="s">
        <v>42</v>
      </c>
      <c r="R222" s="10"/>
      <c r="S222" s="10"/>
      <c r="T222" s="10">
        <f ca="1">MIN($V$30+P218,0)</f>
        <v>-1.9280626498412317</v>
      </c>
      <c r="U222" s="10"/>
      <c r="V222" s="10">
        <f ca="1">MAX($X$30+P218,0)</f>
        <v>0.2967486252861119</v>
      </c>
      <c r="X222" t="s">
        <v>42</v>
      </c>
      <c r="Y222" s="1">
        <v>0</v>
      </c>
      <c r="Z222" s="1">
        <v>0</v>
      </c>
      <c r="AA222" s="1">
        <f ca="1">_xlfn.NORM.S.DIST(T222,0)</f>
        <v>6.2184386971810092E-2</v>
      </c>
      <c r="AB222" s="1">
        <f ca="1">1-AA222-AC222</f>
        <v>0.55605762353776489</v>
      </c>
      <c r="AC222" s="1">
        <f ca="1">_xlfn.NORM.S.DIST(-V222,0)</f>
        <v>0.38175798949042505</v>
      </c>
      <c r="AF222" t="s">
        <v>42</v>
      </c>
      <c r="AG222" s="10"/>
      <c r="AH222" s="10"/>
      <c r="AI222" s="10">
        <f ca="1">MIN($V$30+AE218,0)</f>
        <v>-2.1722198750766255</v>
      </c>
      <c r="AJ222" s="10"/>
      <c r="AK222" s="10">
        <f ca="1">MAX($X$30+AE218,0)</f>
        <v>5.2591400050718023E-2</v>
      </c>
      <c r="AM222" t="s">
        <v>42</v>
      </c>
      <c r="AN222" s="1">
        <v>0</v>
      </c>
      <c r="AO222" s="1">
        <v>0</v>
      </c>
      <c r="AP222" s="1">
        <f ca="1">_xlfn.NORM.S.DIST(AI222,0)</f>
        <v>3.7695742345304831E-2</v>
      </c>
      <c r="AQ222" s="1">
        <f ca="1">1-AP222-AR222</f>
        <v>0.56391330426485164</v>
      </c>
      <c r="AR222" s="1">
        <f ca="1">_xlfn.NORM.S.DIST(-AK222,0)</f>
        <v>0.39839095338984359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0.16187959424927903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0.28839869206532714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2.9830692469868404E-2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2.2612535637918376</v>
      </c>
      <c r="E226" s="10"/>
      <c r="F226" s="10"/>
      <c r="G226" s="10"/>
      <c r="I226" t="s">
        <v>2</v>
      </c>
      <c r="J226" s="1">
        <f ca="1">1-K226</f>
        <v>0.96905588282642519</v>
      </c>
      <c r="K226" s="1">
        <f ca="1">_xlfn.NORM.S.DIST(-D226,0)</f>
        <v>3.0944117173574859E-2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2.3877726616078858</v>
      </c>
      <c r="T226" s="10"/>
      <c r="U226" s="10"/>
      <c r="V226" s="10"/>
      <c r="X226" t="s">
        <v>2</v>
      </c>
      <c r="Y226" s="1">
        <f ca="1">1-Z226</f>
        <v>0.97694027466197619</v>
      </c>
      <c r="Z226" s="1">
        <f ca="1">_xlfn.NORM.S.DIST(-S226,0)</f>
        <v>2.3059725338023859E-2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2.1292046620124272</v>
      </c>
      <c r="AI226" s="10"/>
      <c r="AJ226" s="10"/>
      <c r="AK226" s="10"/>
      <c r="AM226" t="s">
        <v>2</v>
      </c>
      <c r="AN226" s="1">
        <f ca="1">1-AO226</f>
        <v>0.95865049297424088</v>
      </c>
      <c r="AO226" s="1">
        <f ca="1">_xlfn.NORM.S.DIST(-AH226,0)</f>
        <v>4.1349507025759166E-2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-1.315667726004865</v>
      </c>
      <c r="D227" s="10"/>
      <c r="E227" s="10">
        <f ca="1">MAX($V$28+A225,0)</f>
        <v>0.24942812917038562</v>
      </c>
      <c r="F227" s="10"/>
      <c r="G227" s="10"/>
      <c r="I227" t="s">
        <v>1</v>
      </c>
      <c r="J227" s="1">
        <f ca="1">_xlfn.NORM.S.DIST(C227,0)</f>
        <v>0.16789284745596531</v>
      </c>
      <c r="K227" s="1">
        <f ca="1">1-J227-L227</f>
        <v>0.44538381397138854</v>
      </c>
      <c r="L227" s="1">
        <f ca="1">_xlfn.NORM.S.DIST(-E227,0)</f>
        <v>0.38672333857264612</v>
      </c>
      <c r="M227" s="1">
        <v>0</v>
      </c>
      <c r="N227" s="1">
        <v>0</v>
      </c>
      <c r="Q227" t="s">
        <v>1</v>
      </c>
      <c r="R227" s="10">
        <f ca="1">MIN($T$28+P225,0)</f>
        <v>-1.1891486281888168</v>
      </c>
      <c r="S227" s="10"/>
      <c r="T227" s="10">
        <f ca="1">MAX($V$28+P225,0)</f>
        <v>0.37594722698643374</v>
      </c>
      <c r="U227" s="10"/>
      <c r="V227" s="10"/>
      <c r="X227" t="s">
        <v>1</v>
      </c>
      <c r="Y227" s="1">
        <f ca="1">_xlfn.NORM.S.DIST(R227,0)</f>
        <v>0.19671962975518159</v>
      </c>
      <c r="Z227" s="1">
        <f ca="1">1-Y227-AA227</f>
        <v>0.4315575063732015</v>
      </c>
      <c r="AA227" s="1">
        <f ca="1">_xlfn.NORM.S.DIST(-T227,0)</f>
        <v>0.37172286387161685</v>
      </c>
      <c r="AB227" s="1">
        <v>0</v>
      </c>
      <c r="AC227" s="1">
        <v>0</v>
      </c>
      <c r="AF227" t="s">
        <v>1</v>
      </c>
      <c r="AG227" s="10">
        <f ca="1">MIN($T$28+AE225,0)</f>
        <v>-1.4477166277842757</v>
      </c>
      <c r="AH227" s="10"/>
      <c r="AI227" s="10">
        <f ca="1">MAX($V$28+AE225,0)</f>
        <v>0.11737922739097499</v>
      </c>
      <c r="AJ227" s="10"/>
      <c r="AK227" s="10"/>
      <c r="AM227" t="s">
        <v>1</v>
      </c>
      <c r="AN227" s="1">
        <f ca="1">_xlfn.NORM.S.DIST(AG227,0)</f>
        <v>0.13989260605013457</v>
      </c>
      <c r="AO227" s="1">
        <f ca="1">1-AN227-AP227</f>
        <v>0.46390395888035529</v>
      </c>
      <c r="AP227" s="1">
        <f ca="1">_xlfn.NORM.S.DIST(-AI227,0)</f>
        <v>0.39620343506951017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-1.8217349757777224</v>
      </c>
      <c r="E228" s="10"/>
      <c r="F228" s="10">
        <f ca="1">MAX($CI$7+A225,0)</f>
        <v>0.16187959424927903</v>
      </c>
      <c r="G228" s="10"/>
      <c r="I228" t="s">
        <v>0</v>
      </c>
      <c r="J228" s="1">
        <v>0</v>
      </c>
      <c r="K228" s="1">
        <f ca="1">_xlfn.NORM.S.DIST(D228,0)</f>
        <v>7.5903104403082483E-2</v>
      </c>
      <c r="L228" s="1">
        <f ca="1">1-K228-M228</f>
        <v>0.5303476617862386</v>
      </c>
      <c r="M228" s="1">
        <f ca="1">_xlfn.NORM.S.DIST(-F228,0)</f>
        <v>0.39374923381067889</v>
      </c>
      <c r="N228" s="1">
        <v>0</v>
      </c>
      <c r="Q228" t="s">
        <v>0</v>
      </c>
      <c r="R228" s="10"/>
      <c r="S228" s="10">
        <f ca="1">MIN($U$29+P225,0)</f>
        <v>-1.6952158779616742</v>
      </c>
      <c r="T228" s="10"/>
      <c r="U228" s="10">
        <f ca="1">MAX($CI$7+P225,0)</f>
        <v>0.28839869206532714</v>
      </c>
      <c r="V228" s="10"/>
      <c r="X228" t="s">
        <v>0</v>
      </c>
      <c r="Y228" s="1">
        <v>0</v>
      </c>
      <c r="Z228" s="1">
        <f ca="1">_xlfn.NORM.S.DIST(S228,0)</f>
        <v>9.4816013078884362E-2</v>
      </c>
      <c r="AA228" s="1">
        <f ca="1">1-Z228-AB228</f>
        <v>0.52249223380550491</v>
      </c>
      <c r="AB228" s="1">
        <f ca="1">_xlfn.NORM.S.DIST(-U228,0)</f>
        <v>0.38269175311561077</v>
      </c>
      <c r="AC228" s="1">
        <v>0</v>
      </c>
      <c r="AF228" t="s">
        <v>0</v>
      </c>
      <c r="AG228" s="10"/>
      <c r="AH228" s="10">
        <f ca="1">MIN($U$29+AE225,0)</f>
        <v>-1.953783877557133</v>
      </c>
      <c r="AI228" s="10"/>
      <c r="AJ228" s="10">
        <f ca="1">MAX($CI$7+AE225,0)</f>
        <v>2.9830692469868404E-2</v>
      </c>
      <c r="AK228" s="10"/>
      <c r="AM228" t="s">
        <v>0</v>
      </c>
      <c r="AN228" s="1">
        <v>0</v>
      </c>
      <c r="AO228" s="1">
        <f ca="1">_xlfn.NORM.S.DIST(AH228,0)</f>
        <v>5.9156177667731881E-2</v>
      </c>
      <c r="AP228" s="1">
        <f ca="1">1-AO228-AQ228</f>
        <v>0.5420790058740026</v>
      </c>
      <c r="AQ228" s="1">
        <f ca="1">_xlfn.NORM.S.DIST(-AJ228,0)</f>
        <v>0.39876481645826556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-2.0458460445283251</v>
      </c>
      <c r="F229" s="10"/>
      <c r="G229" s="10">
        <f ca="1">MAX($X$30+A225,0)</f>
        <v>0.17896523059901842</v>
      </c>
      <c r="I229" t="s">
        <v>42</v>
      </c>
      <c r="J229" s="1">
        <v>0</v>
      </c>
      <c r="K229" s="1">
        <v>0</v>
      </c>
      <c r="L229" s="1">
        <f ca="1">_xlfn.NORM.S.DIST(E229,0)</f>
        <v>4.9208861881499977E-2</v>
      </c>
      <c r="M229" s="1">
        <f ca="1">1-L229-N229</f>
        <v>0.55818674605675878</v>
      </c>
      <c r="N229" s="1">
        <f ca="1">_xlfn.NORM.S.DIST(-G229,0)</f>
        <v>0.39260439206174125</v>
      </c>
      <c r="Q229" t="s">
        <v>42</v>
      </c>
      <c r="R229" s="10"/>
      <c r="S229" s="10"/>
      <c r="T229" s="10">
        <f ca="1">MIN($V$30+P225,0)</f>
        <v>-1.9193269467122769</v>
      </c>
      <c r="U229" s="10"/>
      <c r="V229" s="10">
        <f ca="1">MAX($X$30+P225,0)</f>
        <v>0.30548432841506656</v>
      </c>
      <c r="X229" t="s">
        <v>42</v>
      </c>
      <c r="Y229" s="1">
        <v>0</v>
      </c>
      <c r="Z229" s="1">
        <v>0</v>
      </c>
      <c r="AA229" s="1">
        <f ca="1">_xlfn.NORM.S.DIST(T229,0)</f>
        <v>6.3238214712459925E-2</v>
      </c>
      <c r="AB229" s="1">
        <f ca="1">1-AA229-AC229</f>
        <v>0.55600667690239569</v>
      </c>
      <c r="AC229" s="1">
        <f ca="1">_xlfn.NORM.S.DIST(-V229,0)</f>
        <v>0.38075510838514443</v>
      </c>
      <c r="AF229" t="s">
        <v>42</v>
      </c>
      <c r="AG229" s="10"/>
      <c r="AH229" s="10"/>
      <c r="AI229" s="10">
        <f ca="1">MIN($V$30+AE225,0)</f>
        <v>-2.1778949463077355</v>
      </c>
      <c r="AJ229" s="10"/>
      <c r="AK229" s="10">
        <f ca="1">MAX($X$30+AE225,0)</f>
        <v>4.6916328819607798E-2</v>
      </c>
      <c r="AM229" t="s">
        <v>42</v>
      </c>
      <c r="AN229" s="1">
        <v>0</v>
      </c>
      <c r="AO229" s="1">
        <v>0</v>
      </c>
      <c r="AP229" s="1">
        <f ca="1">_xlfn.NORM.S.DIST(AI229,0)</f>
        <v>3.7233300932678563E-2</v>
      </c>
      <c r="AQ229" s="1">
        <f ca="1">1-AP229-AR229</f>
        <v>0.5642632414303137</v>
      </c>
      <c r="AR229" s="1">
        <f ca="1">_xlfn.NORM.S.DIST(-AK229,0)</f>
        <v>0.39850345763700784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0.16792092296863576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0.30123672886790942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2.8989854553494985E-2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2.2672948925111944</v>
      </c>
      <c r="E233" s="10"/>
      <c r="F233" s="10"/>
      <c r="G233" s="10"/>
      <c r="I233" t="s">
        <v>2</v>
      </c>
      <c r="J233" s="1">
        <f ca="1">1-K233</f>
        <v>0.96947629237131738</v>
      </c>
      <c r="K233" s="1">
        <f ca="1">_xlfn.NORM.S.DIST(-D233,0)</f>
        <v>3.0523707628682641E-2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2.400610698410468</v>
      </c>
      <c r="T233" s="10"/>
      <c r="U233" s="10"/>
      <c r="V233" s="10"/>
      <c r="X233" t="s">
        <v>2</v>
      </c>
      <c r="Y233" s="1">
        <f ca="1">1-Z233</f>
        <v>0.97763827296252692</v>
      </c>
      <c r="Z233" s="1">
        <f ca="1">_xlfn.NORM.S.DIST(-S233,0)</f>
        <v>2.2361727037473075E-2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2.1283638240960534</v>
      </c>
      <c r="AI233" s="10"/>
      <c r="AJ233" s="10"/>
      <c r="AK233" s="10"/>
      <c r="AM233" t="s">
        <v>2</v>
      </c>
      <c r="AN233" s="1">
        <f ca="1">1-AO233</f>
        <v>0.95857641262622428</v>
      </c>
      <c r="AO233" s="1">
        <f ca="1">_xlfn.NORM.S.DIST(-AH233,0)</f>
        <v>4.1423587373775737E-2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-1.3096263972855082</v>
      </c>
      <c r="D234" s="10"/>
      <c r="E234" s="10">
        <f ca="1">MAX($V$28+A232,0)</f>
        <v>0.25546945788974235</v>
      </c>
      <c r="F234" s="10"/>
      <c r="G234" s="10"/>
      <c r="I234" t="s">
        <v>1</v>
      </c>
      <c r="J234" s="1">
        <f ca="1">_xlfn.NORM.S.DIST(C234,0)</f>
        <v>0.1692295530851379</v>
      </c>
      <c r="K234" s="1">
        <f ca="1">1-J234-L234</f>
        <v>0.44463646068477253</v>
      </c>
      <c r="L234" s="1">
        <f ca="1">_xlfn.NORM.S.DIST(-E234,0)</f>
        <v>0.3861339862300896</v>
      </c>
      <c r="M234" s="1">
        <v>0</v>
      </c>
      <c r="N234" s="1">
        <v>0</v>
      </c>
      <c r="Q234" t="s">
        <v>1</v>
      </c>
      <c r="R234" s="10">
        <f ca="1">MIN($T$28+P232,0)</f>
        <v>-1.1763105913862346</v>
      </c>
      <c r="S234" s="10"/>
      <c r="T234" s="10">
        <f ca="1">MAX($V$28+P232,0)</f>
        <v>0.38878526378901601</v>
      </c>
      <c r="U234" s="10"/>
      <c r="V234" s="10"/>
      <c r="X234" t="s">
        <v>1</v>
      </c>
      <c r="Y234" s="1">
        <f ca="1">_xlfn.NORM.S.DIST(R234,0)</f>
        <v>0.1997293983335886</v>
      </c>
      <c r="Z234" s="1">
        <f ca="1">1-Y234-AA234</f>
        <v>0.43036799154318528</v>
      </c>
      <c r="AA234" s="1">
        <f ca="1">_xlfn.NORM.S.DIST(-T234,0)</f>
        <v>0.36990261012322612</v>
      </c>
      <c r="AB234" s="1">
        <v>0</v>
      </c>
      <c r="AC234" s="1">
        <v>0</v>
      </c>
      <c r="AF234" t="s">
        <v>1</v>
      </c>
      <c r="AG234" s="10">
        <f ca="1">MIN($T$28+AE232,0)</f>
        <v>-1.448557465700649</v>
      </c>
      <c r="AH234" s="10"/>
      <c r="AI234" s="10">
        <f ca="1">MAX($V$28+AE232,0)</f>
        <v>0.11653838947460157</v>
      </c>
      <c r="AJ234" s="10"/>
      <c r="AK234" s="10"/>
      <c r="AM234" t="s">
        <v>1</v>
      </c>
      <c r="AN234" s="1">
        <f ca="1">_xlfn.NORM.S.DIST(AG234,0)</f>
        <v>0.13972236968810192</v>
      </c>
      <c r="AO234" s="1">
        <f ca="1">1-AN234-AP234</f>
        <v>0.46403522933319225</v>
      </c>
      <c r="AP234" s="1">
        <f ca="1">_xlfn.NORM.S.DIST(-AI234,0)</f>
        <v>0.39624240097870583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-1.8156936470583656</v>
      </c>
      <c r="E235" s="10"/>
      <c r="F235" s="10">
        <f ca="1">MAX($CI$7+A232,0)</f>
        <v>0.16792092296863576</v>
      </c>
      <c r="G235" s="10"/>
      <c r="I235" t="s">
        <v>0</v>
      </c>
      <c r="J235" s="1">
        <v>0</v>
      </c>
      <c r="K235" s="1">
        <f ca="1">_xlfn.NORM.S.DIST(D235,0)</f>
        <v>7.6741684536279636E-2</v>
      </c>
      <c r="L235" s="1">
        <f ca="1">1-K235-M235</f>
        <v>0.52990114587995607</v>
      </c>
      <c r="M235" s="1">
        <f ca="1">_xlfn.NORM.S.DIST(-F235,0)</f>
        <v>0.39335716958376427</v>
      </c>
      <c r="N235" s="1">
        <v>0</v>
      </c>
      <c r="Q235" t="s">
        <v>0</v>
      </c>
      <c r="R235" s="10"/>
      <c r="S235" s="10">
        <f ca="1">MIN($U$29+P232,0)</f>
        <v>-1.6823778411590919</v>
      </c>
      <c r="T235" s="10"/>
      <c r="U235" s="10">
        <f ca="1">MAX($CI$7+P232,0)</f>
        <v>0.30123672886790942</v>
      </c>
      <c r="V235" s="10"/>
      <c r="X235" t="s">
        <v>0</v>
      </c>
      <c r="Y235" s="1">
        <v>0</v>
      </c>
      <c r="Z235" s="1">
        <f ca="1">_xlfn.NORM.S.DIST(S235,0)</f>
        <v>9.6894150000837329E-2</v>
      </c>
      <c r="AA235" s="1">
        <f ca="1">1-Z235-AB235</f>
        <v>0.5218598018460201</v>
      </c>
      <c r="AB235" s="1">
        <f ca="1">_xlfn.NORM.S.DIST(-U235,0)</f>
        <v>0.3812460481531425</v>
      </c>
      <c r="AC235" s="1">
        <v>0</v>
      </c>
      <c r="AF235" t="s">
        <v>0</v>
      </c>
      <c r="AG235" s="10"/>
      <c r="AH235" s="10">
        <f ca="1">MIN($U$29+AE232,0)</f>
        <v>-1.9546247154735064</v>
      </c>
      <c r="AI235" s="10"/>
      <c r="AJ235" s="10">
        <f ca="1">MAX($CI$7+AE232,0)</f>
        <v>2.8989854553494985E-2</v>
      </c>
      <c r="AK235" s="10"/>
      <c r="AM235" t="s">
        <v>0</v>
      </c>
      <c r="AN235" s="1">
        <v>0</v>
      </c>
      <c r="AO235" s="1">
        <f ca="1">_xlfn.NORM.S.DIST(AH235,0)</f>
        <v>5.9059053883608728E-2</v>
      </c>
      <c r="AP235" s="1">
        <f ca="1">1-AO235-AQ235</f>
        <v>0.54216626837214621</v>
      </c>
      <c r="AQ235" s="1">
        <f ca="1">_xlfn.NORM.S.DIST(-AJ235,0)</f>
        <v>0.39877467774424502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-2.0398047158089683</v>
      </c>
      <c r="F236" s="10"/>
      <c r="G236" s="10">
        <f ca="1">MAX($X$30+A232,0)</f>
        <v>0.18500655931837515</v>
      </c>
      <c r="I236" t="s">
        <v>42</v>
      </c>
      <c r="J236" s="1">
        <v>0</v>
      </c>
      <c r="K236" s="1">
        <v>0</v>
      </c>
      <c r="L236" s="1">
        <f ca="1">_xlfn.NORM.S.DIST(E236,0)</f>
        <v>4.9819930083915394E-2</v>
      </c>
      <c r="M236" s="1">
        <f ca="1">1-L236-N236</f>
        <v>0.55800708430221024</v>
      </c>
      <c r="N236" s="1">
        <f ca="1">_xlfn.NORM.S.DIST(-G236,0)</f>
        <v>0.39217298561387437</v>
      </c>
      <c r="Q236" t="s">
        <v>42</v>
      </c>
      <c r="R236" s="10"/>
      <c r="S236" s="10"/>
      <c r="T236" s="10">
        <f ca="1">MIN($V$30+P232,0)</f>
        <v>-1.9064889099096947</v>
      </c>
      <c r="U236" s="10"/>
      <c r="V236" s="10">
        <f ca="1">MAX($X$30+P232,0)</f>
        <v>0.31832236521764884</v>
      </c>
      <c r="X236" t="s">
        <v>42</v>
      </c>
      <c r="Y236" s="1">
        <v>0</v>
      </c>
      <c r="Z236" s="1">
        <v>0</v>
      </c>
      <c r="AA236" s="1">
        <f ca="1">_xlfn.NORM.S.DIST(T236,0)</f>
        <v>6.4810444049408111E-2</v>
      </c>
      <c r="AB236" s="1">
        <f ca="1">1-AA236-AC236</f>
        <v>0.55595602890443396</v>
      </c>
      <c r="AC236" s="1">
        <f ca="1">_xlfn.NORM.S.DIST(-V236,0)</f>
        <v>0.37923352704615787</v>
      </c>
      <c r="AF236" t="s">
        <v>42</v>
      </c>
      <c r="AG236" s="10"/>
      <c r="AH236" s="10"/>
      <c r="AI236" s="10">
        <f ca="1">MIN($V$30+AE232,0)</f>
        <v>-2.1787357842241093</v>
      </c>
      <c r="AJ236" s="10"/>
      <c r="AK236" s="10">
        <f ca="1">MAX($X$30+AE232,0)</f>
        <v>4.607549090323438E-2</v>
      </c>
      <c r="AM236" t="s">
        <v>42</v>
      </c>
      <c r="AN236" s="1">
        <v>0</v>
      </c>
      <c r="AO236" s="1">
        <v>0</v>
      </c>
      <c r="AP236" s="1">
        <f ca="1">_xlfn.NORM.S.DIST(AI236,0)</f>
        <v>3.7165166457609221E-2</v>
      </c>
      <c r="AQ236" s="1">
        <f ca="1">1-AP236-AR236</f>
        <v>0.56431579589935144</v>
      </c>
      <c r="AR236" s="1">
        <f ca="1">_xlfn.NORM.S.DIST(-AK236,0)</f>
        <v>0.39851903764303936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0.16807598690999365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0.30787558249750541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2.2576333741502048E-2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2.2674499564525523</v>
      </c>
      <c r="E240" s="10"/>
      <c r="F240" s="10"/>
      <c r="G240" s="10"/>
      <c r="I240" t="s">
        <v>2</v>
      </c>
      <c r="J240" s="1">
        <f ca="1">1-K240</f>
        <v>0.96948702224526406</v>
      </c>
      <c r="K240" s="1">
        <f ca="1">_xlfn.NORM.S.DIST(-D240,0)</f>
        <v>3.0512977754735982E-2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2.4072495520400641</v>
      </c>
      <c r="T240" s="10"/>
      <c r="U240" s="10"/>
      <c r="V240" s="10"/>
      <c r="X240" t="s">
        <v>2</v>
      </c>
      <c r="Y240" s="1">
        <f ca="1">1-Z240</f>
        <v>0.97799231868989234</v>
      </c>
      <c r="Z240" s="1">
        <f ca="1">_xlfn.NORM.S.DIST(-S240,0)</f>
        <v>2.2007681310107708E-2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2.1219503032840605</v>
      </c>
      <c r="AI240" s="10"/>
      <c r="AJ240" s="10"/>
      <c r="AK240" s="10"/>
      <c r="AM240" t="s">
        <v>2</v>
      </c>
      <c r="AN240" s="1">
        <f ca="1">1-AO240</f>
        <v>0.95800795477359191</v>
      </c>
      <c r="AO240" s="1">
        <f ca="1">_xlfn.NORM.S.DIST(-AH240,0)</f>
        <v>4.1992045226408072E-2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-1.3094713333441503</v>
      </c>
      <c r="D241" s="10"/>
      <c r="E241" s="10">
        <f ca="1">MAX($V$28+A239,0)</f>
        <v>0.25562452183110024</v>
      </c>
      <c r="F241" s="10"/>
      <c r="G241" s="10"/>
      <c r="I241" t="s">
        <v>1</v>
      </c>
      <c r="J241" s="1">
        <f ca="1">_xlfn.NORM.S.DIST(C241,0)</f>
        <v>0.16926392097200965</v>
      </c>
      <c r="K241" s="1">
        <f ca="1">1-J241-L241</f>
        <v>0.4446173934877517</v>
      </c>
      <c r="L241" s="1">
        <f ca="1">_xlfn.NORM.S.DIST(-E241,0)</f>
        <v>0.38611868554023859</v>
      </c>
      <c r="M241" s="1">
        <v>0</v>
      </c>
      <c r="N241" s="1">
        <v>0</v>
      </c>
      <c r="Q241" t="s">
        <v>1</v>
      </c>
      <c r="R241" s="10">
        <f ca="1">MIN($T$28+P239,0)</f>
        <v>-1.1696717377566386</v>
      </c>
      <c r="S241" s="10"/>
      <c r="T241" s="10">
        <f ca="1">MAX($V$28+P239,0)</f>
        <v>0.395424117418612</v>
      </c>
      <c r="U241" s="10"/>
      <c r="V241" s="10"/>
      <c r="X241" t="s">
        <v>1</v>
      </c>
      <c r="Y241" s="1">
        <f ca="1">_xlfn.NORM.S.DIST(R241,0)</f>
        <v>0.20129082617862726</v>
      </c>
      <c r="Z241" s="1">
        <f ca="1">1-Y241-AA241</f>
        <v>0.42976821447802915</v>
      </c>
      <c r="AA241" s="1">
        <f ca="1">_xlfn.NORM.S.DIST(-T241,0)</f>
        <v>0.36894095934334359</v>
      </c>
      <c r="AB241" s="1">
        <v>0</v>
      </c>
      <c r="AC241" s="1">
        <v>0</v>
      </c>
      <c r="AF241" t="s">
        <v>1</v>
      </c>
      <c r="AG241" s="10">
        <f ca="1">MIN($T$28+AE239,0)</f>
        <v>-1.4549709865126419</v>
      </c>
      <c r="AH241" s="10"/>
      <c r="AI241" s="10">
        <f ca="1">MAX($V$28+AE239,0)</f>
        <v>0.11012486866260864</v>
      </c>
      <c r="AJ241" s="10"/>
      <c r="AK241" s="10"/>
      <c r="AM241" t="s">
        <v>1</v>
      </c>
      <c r="AN241" s="1">
        <f ca="1">_xlfn.NORM.S.DIST(AG241,0)</f>
        <v>0.13842746360925062</v>
      </c>
      <c r="AO241" s="1">
        <f ca="1">1-AN241-AP241</f>
        <v>0.46504202003977885</v>
      </c>
      <c r="AP241" s="1">
        <f ca="1">_xlfn.NORM.S.DIST(-AI241,0)</f>
        <v>0.39653051635097053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-1.8155385831170077</v>
      </c>
      <c r="E242" s="10"/>
      <c r="F242" s="10">
        <f ca="1">MAX($CI$7+A239,0)</f>
        <v>0.16807598690999365</v>
      </c>
      <c r="G242" s="10"/>
      <c r="I242" t="s">
        <v>0</v>
      </c>
      <c r="J242" s="1">
        <v>0</v>
      </c>
      <c r="K242" s="1">
        <f ca="1">_xlfn.NORM.S.DIST(D242,0)</f>
        <v>7.6763293170183947E-2</v>
      </c>
      <c r="L242" s="1">
        <f ca="1">1-K242-M242</f>
        <v>0.52988978426453648</v>
      </c>
      <c r="M242" s="1">
        <f ca="1">_xlfn.NORM.S.DIST(-F242,0)</f>
        <v>0.39334692256527964</v>
      </c>
      <c r="N242" s="1">
        <v>0</v>
      </c>
      <c r="Q242" t="s">
        <v>0</v>
      </c>
      <c r="R242" s="10"/>
      <c r="S242" s="10">
        <f ca="1">MIN($U$29+P239,0)</f>
        <v>-1.6757389875294959</v>
      </c>
      <c r="T242" s="10"/>
      <c r="U242" s="10">
        <f ca="1">MAX($CI$7+P239,0)</f>
        <v>0.30787558249750541</v>
      </c>
      <c r="V242" s="10"/>
      <c r="X242" t="s">
        <v>0</v>
      </c>
      <c r="Y242" s="1">
        <v>0</v>
      </c>
      <c r="Z242" s="1">
        <f ca="1">_xlfn.NORM.S.DIST(S242,0)</f>
        <v>9.7980273600110801E-2</v>
      </c>
      <c r="AA242" s="1">
        <f ca="1">1-Z242-AB242</f>
        <v>0.52154374229717093</v>
      </c>
      <c r="AB242" s="1">
        <f ca="1">_xlfn.NORM.S.DIST(-U242,0)</f>
        <v>0.38047598410271827</v>
      </c>
      <c r="AC242" s="1">
        <v>0</v>
      </c>
      <c r="AF242" t="s">
        <v>0</v>
      </c>
      <c r="AG242" s="10"/>
      <c r="AH242" s="10">
        <f ca="1">MIN($U$29+AE239,0)</f>
        <v>-1.9610382362854992</v>
      </c>
      <c r="AI242" s="10"/>
      <c r="AJ242" s="10">
        <f ca="1">MAX($CI$7+AE239,0)</f>
        <v>2.2576333741502048E-2</v>
      </c>
      <c r="AK242" s="10"/>
      <c r="AM242" t="s">
        <v>0</v>
      </c>
      <c r="AN242" s="1">
        <v>0</v>
      </c>
      <c r="AO242" s="1">
        <f ca="1">_xlfn.NORM.S.DIST(AH242,0)</f>
        <v>5.8322109821910148E-2</v>
      </c>
      <c r="AP242" s="1">
        <f ca="1">1-AO242-AQ242</f>
        <v>0.54283726543691058</v>
      </c>
      <c r="AQ242" s="1">
        <f ca="1">_xlfn.NORM.S.DIST(-AJ242,0)</f>
        <v>0.39884062474117932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-2.0396496518676104</v>
      </c>
      <c r="F243" s="10"/>
      <c r="G243" s="10">
        <f ca="1">MAX($X$30+A239,0)</f>
        <v>0.18516162325973304</v>
      </c>
      <c r="I243" t="s">
        <v>42</v>
      </c>
      <c r="J243" s="1">
        <v>0</v>
      </c>
      <c r="K243" s="1">
        <v>0</v>
      </c>
      <c r="L243" s="1">
        <f ca="1">_xlfn.NORM.S.DIST(E243,0)</f>
        <v>4.9835690028968684E-2</v>
      </c>
      <c r="M243" s="1">
        <f ca="1">1-L243-N243</f>
        <v>0.5580025795088317</v>
      </c>
      <c r="N243" s="1">
        <f ca="1">_xlfn.NORM.S.DIST(-G243,0)</f>
        <v>0.39216173046219965</v>
      </c>
      <c r="Q243" t="s">
        <v>42</v>
      </c>
      <c r="R243" s="10"/>
      <c r="S243" s="10"/>
      <c r="T243" s="10">
        <f ca="1">MIN($V$30+P239,0)</f>
        <v>-1.8998500562800986</v>
      </c>
      <c r="U243" s="10"/>
      <c r="V243" s="10">
        <f ca="1">MAX($X$30+P239,0)</f>
        <v>0.32496121884724483</v>
      </c>
      <c r="X243" t="s">
        <v>42</v>
      </c>
      <c r="Y243" s="1">
        <v>0</v>
      </c>
      <c r="Z243" s="1">
        <v>0</v>
      </c>
      <c r="AA243" s="1">
        <f ca="1">_xlfn.NORM.S.DIST(T243,0)</f>
        <v>6.563451019068639E-2</v>
      </c>
      <c r="AB243" s="1">
        <f ca="1">1-AA243-AC243</f>
        <v>0.55594088857388269</v>
      </c>
      <c r="AC243" s="1">
        <f ca="1">_xlfn.NORM.S.DIST(-V243,0)</f>
        <v>0.37842460123543098</v>
      </c>
      <c r="AF243" t="s">
        <v>42</v>
      </c>
      <c r="AG243" s="10"/>
      <c r="AH243" s="10"/>
      <c r="AI243" s="10">
        <f ca="1">MIN($V$30+AE239,0)</f>
        <v>-2.1851493050361022</v>
      </c>
      <c r="AJ243" s="10"/>
      <c r="AK243" s="10">
        <f ca="1">MAX($X$30+AE239,0)</f>
        <v>3.9661970091241443E-2</v>
      </c>
      <c r="AM243" t="s">
        <v>42</v>
      </c>
      <c r="AN243" s="1">
        <v>0</v>
      </c>
      <c r="AO243" s="1">
        <v>0</v>
      </c>
      <c r="AP243" s="1">
        <f ca="1">_xlfn.NORM.S.DIST(AI243,0)</f>
        <v>3.6648701689230553E-2</v>
      </c>
      <c r="AQ243" s="1">
        <f ca="1">1-AP243-AR243</f>
        <v>0.56472267698093037</v>
      </c>
      <c r="AR243" s="1">
        <f ca="1">_xlfn.NORM.S.DIST(-AK243,0)</f>
        <v>0.39862862132983906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0.16961965991029854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0.31563134376481461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1.7823755475275409E-2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2.268993629452857</v>
      </c>
      <c r="E247" s="10"/>
      <c r="F247" s="10"/>
      <c r="G247" s="10"/>
      <c r="I247" t="s">
        <v>2</v>
      </c>
      <c r="J247" s="1">
        <f ca="1">1-K247</f>
        <v>0.96959367334141844</v>
      </c>
      <c r="K247" s="1">
        <f ca="1">_xlfn.NORM.S.DIST(-D247,0)</f>
        <v>3.0406326658581555E-2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2.4150053133073732</v>
      </c>
      <c r="T247" s="10"/>
      <c r="U247" s="10"/>
      <c r="V247" s="10"/>
      <c r="X247" t="s">
        <v>2</v>
      </c>
      <c r="Y247" s="1">
        <f ca="1">1-Z247</f>
        <v>0.97840004105214506</v>
      </c>
      <c r="Z247" s="1">
        <f ca="1">_xlfn.NORM.S.DIST(-S247,0)</f>
        <v>2.159995894785495E-2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2.1171977250178342</v>
      </c>
      <c r="AI247" s="10"/>
      <c r="AJ247" s="10"/>
      <c r="AK247" s="10"/>
      <c r="AM247" t="s">
        <v>2</v>
      </c>
      <c r="AN247" s="1">
        <f ca="1">1-AO247</f>
        <v>0.95758281263990919</v>
      </c>
      <c r="AO247" s="1">
        <f ca="1">_xlfn.NORM.S.DIST(-AH247,0)</f>
        <v>4.2417187360090827E-2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-1.3079276603438454</v>
      </c>
      <c r="D248" s="10"/>
      <c r="E248" s="10">
        <f ca="1">MAX($V$28+A246,0)</f>
        <v>0.25716819483140513</v>
      </c>
      <c r="F248" s="10"/>
      <c r="G248" s="10"/>
      <c r="I248" t="s">
        <v>1</v>
      </c>
      <c r="J248" s="1">
        <f ca="1">_xlfn.NORM.S.DIST(C248,0)</f>
        <v>0.16960621427029343</v>
      </c>
      <c r="K248" s="1">
        <f ca="1">1-J248-L248</f>
        <v>0.44442789268963456</v>
      </c>
      <c r="L248" s="1">
        <f ca="1">_xlfn.NORM.S.DIST(-E248,0)</f>
        <v>0.38596589304007201</v>
      </c>
      <c r="M248" s="1">
        <v>0</v>
      </c>
      <c r="N248" s="1">
        <v>0</v>
      </c>
      <c r="Q248" t="s">
        <v>1</v>
      </c>
      <c r="R248" s="10">
        <f ca="1">MIN($T$28+P246,0)</f>
        <v>-1.1619159764893294</v>
      </c>
      <c r="S248" s="10"/>
      <c r="T248" s="10">
        <f ca="1">MAX($V$28+P246,0)</f>
        <v>0.4031798786859212</v>
      </c>
      <c r="U248" s="10"/>
      <c r="V248" s="10"/>
      <c r="X248" t="s">
        <v>1</v>
      </c>
      <c r="Y248" s="1">
        <f ca="1">_xlfn.NORM.S.DIST(R248,0)</f>
        <v>0.20311907380953656</v>
      </c>
      <c r="Z248" s="1">
        <f ca="1">1-Y248-AA248</f>
        <v>0.42908076939043183</v>
      </c>
      <c r="AA248" s="1">
        <f ca="1">_xlfn.NORM.S.DIST(-T248,0)</f>
        <v>0.36780015680003164</v>
      </c>
      <c r="AB248" s="1">
        <v>0</v>
      </c>
      <c r="AC248" s="1">
        <v>0</v>
      </c>
      <c r="AF248" t="s">
        <v>1</v>
      </c>
      <c r="AG248" s="10">
        <f ca="1">MIN($T$28+AE246,0)</f>
        <v>-1.4597235647788687</v>
      </c>
      <c r="AH248" s="10"/>
      <c r="AI248" s="10">
        <f ca="1">MAX($V$28+AE246,0)</f>
        <v>0.105372290396382</v>
      </c>
      <c r="AJ248" s="10"/>
      <c r="AK248" s="10"/>
      <c r="AM248" t="s">
        <v>1</v>
      </c>
      <c r="AN248" s="1">
        <f ca="1">_xlfn.NORM.S.DIST(AG248,0)</f>
        <v>0.13747200590934544</v>
      </c>
      <c r="AO248" s="1">
        <f ca="1">1-AN248-AP248</f>
        <v>0.46579436898240839</v>
      </c>
      <c r="AP248" s="1">
        <f ca="1">_xlfn.NORM.S.DIST(-AI248,0)</f>
        <v>0.39673362510824611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-1.8139949101167028</v>
      </c>
      <c r="E249" s="10"/>
      <c r="F249" s="10">
        <f ca="1">MAX($CI$7+A246,0)</f>
        <v>0.16961965991029854</v>
      </c>
      <c r="G249" s="10"/>
      <c r="I249" t="s">
        <v>0</v>
      </c>
      <c r="J249" s="1">
        <v>0</v>
      </c>
      <c r="K249" s="1">
        <f ca="1">_xlfn.NORM.S.DIST(D249,0)</f>
        <v>7.6978639849102498E-2</v>
      </c>
      <c r="L249" s="1">
        <f ca="1">1-K249-M249</f>
        <v>0.52977694845912082</v>
      </c>
      <c r="M249" s="1">
        <f ca="1">_xlfn.NORM.S.DIST(-F249,0)</f>
        <v>0.39324441169177671</v>
      </c>
      <c r="N249" s="1">
        <v>0</v>
      </c>
      <c r="Q249" t="s">
        <v>0</v>
      </c>
      <c r="R249" s="10"/>
      <c r="S249" s="10">
        <f ca="1">MIN($U$29+P246,0)</f>
        <v>-1.6679832262621868</v>
      </c>
      <c r="T249" s="10"/>
      <c r="U249" s="10">
        <f ca="1">MAX($CI$7+P246,0)</f>
        <v>0.31563134376481461</v>
      </c>
      <c r="V249" s="10"/>
      <c r="X249" t="s">
        <v>0</v>
      </c>
      <c r="Y249" s="1">
        <v>0</v>
      </c>
      <c r="Z249" s="1">
        <f ca="1">_xlfn.NORM.S.DIST(S249,0)</f>
        <v>9.925901277211234E-2</v>
      </c>
      <c r="AA249" s="1">
        <f ca="1">1-Z249-AB249</f>
        <v>0.52118383919741607</v>
      </c>
      <c r="AB249" s="1">
        <f ca="1">_xlfn.NORM.S.DIST(-U249,0)</f>
        <v>0.37955714803047158</v>
      </c>
      <c r="AC249" s="1">
        <v>0</v>
      </c>
      <c r="AF249" t="s">
        <v>0</v>
      </c>
      <c r="AG249" s="10"/>
      <c r="AH249" s="10">
        <f ca="1">MIN($U$29+AE246,0)</f>
        <v>-1.965790814551726</v>
      </c>
      <c r="AI249" s="10"/>
      <c r="AJ249" s="10">
        <f ca="1">MAX($CI$7+AE246,0)</f>
        <v>1.7823755475275409E-2</v>
      </c>
      <c r="AK249" s="10"/>
      <c r="AM249" t="s">
        <v>0</v>
      </c>
      <c r="AN249" s="1">
        <v>0</v>
      </c>
      <c r="AO249" s="1">
        <f ca="1">_xlfn.NORM.S.DIST(AH249,0)</f>
        <v>5.7780421070476505E-2</v>
      </c>
      <c r="AP249" s="1">
        <f ca="1">1-AO249-AQ249</f>
        <v>0.54334066273583015</v>
      </c>
      <c r="AQ249" s="1">
        <f ca="1">_xlfn.NORM.S.DIST(-AJ249,0)</f>
        <v>0.39887891619369331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-2.0381059788673057</v>
      </c>
      <c r="F250" s="10"/>
      <c r="G250" s="10">
        <f ca="1">MAX($X$30+A246,0)</f>
        <v>0.18670529626003793</v>
      </c>
      <c r="I250" t="s">
        <v>42</v>
      </c>
      <c r="J250" s="1">
        <v>0</v>
      </c>
      <c r="K250" s="1">
        <v>0</v>
      </c>
      <c r="L250" s="1">
        <f ca="1">_xlfn.NORM.S.DIST(E250,0)</f>
        <v>4.9992788010277442E-2</v>
      </c>
      <c r="M250" s="1">
        <f ca="1">1-L250-N250</f>
        <v>0.55795802381671278</v>
      </c>
      <c r="N250" s="1">
        <f ca="1">_xlfn.NORM.S.DIST(-G250,0)</f>
        <v>0.39204918817300988</v>
      </c>
      <c r="Q250" t="s">
        <v>42</v>
      </c>
      <c r="R250" s="10"/>
      <c r="S250" s="10"/>
      <c r="T250" s="10">
        <f ca="1">MIN($V$30+P246,0)</f>
        <v>-1.8920942950127895</v>
      </c>
      <c r="U250" s="10"/>
      <c r="V250" s="10">
        <f ca="1">MAX($X$30+P246,0)</f>
        <v>0.33271698011455403</v>
      </c>
      <c r="X250" t="s">
        <v>42</v>
      </c>
      <c r="Y250" s="1">
        <v>0</v>
      </c>
      <c r="Z250" s="1">
        <v>0</v>
      </c>
      <c r="AA250" s="1">
        <f ca="1">_xlfn.NORM.S.DIST(T250,0)</f>
        <v>6.6606777402388823E-2</v>
      </c>
      <c r="AB250" s="1">
        <f ca="1">1-AA250-AC250</f>
        <v>0.555932524847361</v>
      </c>
      <c r="AC250" s="1">
        <f ca="1">_xlfn.NORM.S.DIST(-V250,0)</f>
        <v>0.37746069775025015</v>
      </c>
      <c r="AF250" t="s">
        <v>42</v>
      </c>
      <c r="AG250" s="10"/>
      <c r="AH250" s="10"/>
      <c r="AI250" s="10">
        <f ca="1">MIN($V$30+AE246,0)</f>
        <v>-2.1899018833023285</v>
      </c>
      <c r="AJ250" s="10"/>
      <c r="AK250" s="10">
        <f ca="1">MAX($X$30+AE246,0)</f>
        <v>3.4909391825014804E-2</v>
      </c>
      <c r="AM250" t="s">
        <v>42</v>
      </c>
      <c r="AN250" s="1">
        <v>0</v>
      </c>
      <c r="AO250" s="1">
        <v>0</v>
      </c>
      <c r="AP250" s="1">
        <f ca="1">_xlfn.NORM.S.DIST(AI250,0)</f>
        <v>3.6269661357190931E-2</v>
      </c>
      <c r="AQ250" s="1">
        <f ca="1">1-AP250-AR250</f>
        <v>0.56503107281973231</v>
      </c>
      <c r="AR250" s="1">
        <f ca="1">_xlfn.NORM.S.DIST(-AK250,0)</f>
        <v>0.39869926582307674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0.16790109001069567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0.31988612514875459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1.0048273950335865E-2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2.2672750595532545</v>
      </c>
      <c r="E254" s="10"/>
      <c r="F254" s="10"/>
      <c r="G254" s="10"/>
      <c r="I254" t="s">
        <v>2</v>
      </c>
      <c r="J254" s="1">
        <f ca="1">1-K254</f>
        <v>0.96947491978188605</v>
      </c>
      <c r="K254" s="1">
        <f ca="1">_xlfn.NORM.S.DIST(-D254,0)</f>
        <v>3.0525080218113992E-2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2.419260094691313</v>
      </c>
      <c r="T254" s="10"/>
      <c r="U254" s="10"/>
      <c r="V254" s="10"/>
      <c r="X254" t="s">
        <v>2</v>
      </c>
      <c r="Y254" s="1">
        <f ca="1">1-Z254</f>
        <v>0.97862104465905353</v>
      </c>
      <c r="Z254" s="1">
        <f ca="1">_xlfn.NORM.S.DIST(-S254,0)</f>
        <v>2.1378955340946505E-2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2.1094222434928946</v>
      </c>
      <c r="AI254" s="10"/>
      <c r="AJ254" s="10"/>
      <c r="AK254" s="10"/>
      <c r="AM254" t="s">
        <v>2</v>
      </c>
      <c r="AN254" s="1">
        <f ca="1">1-AO254</f>
        <v>0.95688005525801068</v>
      </c>
      <c r="AO254" s="1">
        <f ca="1">_xlfn.NORM.S.DIST(-AH254,0)</f>
        <v>4.3119944741989304E-2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-1.3096462302434484</v>
      </c>
      <c r="D255" s="10"/>
      <c r="E255" s="10">
        <f ca="1">MAX($V$28+A253,0)</f>
        <v>0.25544962493180223</v>
      </c>
      <c r="F255" s="10"/>
      <c r="G255" s="10"/>
      <c r="I255" t="s">
        <v>1</v>
      </c>
      <c r="J255" s="1">
        <f ca="1">_xlfn.NORM.S.DIST(C255,0)</f>
        <v>0.16922515758025355</v>
      </c>
      <c r="K255" s="1">
        <f ca="1">1-J255-L255</f>
        <v>0.44463889982977778</v>
      </c>
      <c r="L255" s="1">
        <f ca="1">_xlfn.NORM.S.DIST(-E255,0)</f>
        <v>0.38613594258996864</v>
      </c>
      <c r="M255" s="1">
        <v>0</v>
      </c>
      <c r="N255" s="1">
        <v>0</v>
      </c>
      <c r="Q255" t="s">
        <v>1</v>
      </c>
      <c r="R255" s="10">
        <f ca="1">MIN($T$28+P253,0)</f>
        <v>-1.1576611951053895</v>
      </c>
      <c r="S255" s="10"/>
      <c r="T255" s="10">
        <f ca="1">MAX($V$28+P253,0)</f>
        <v>0.40743466006986118</v>
      </c>
      <c r="U255" s="10"/>
      <c r="V255" s="10"/>
      <c r="X255" t="s">
        <v>1</v>
      </c>
      <c r="Y255" s="1">
        <f ca="1">_xlfn.NORM.S.DIST(R255,0)</f>
        <v>0.20412387183698746</v>
      </c>
      <c r="Z255" s="1">
        <f ca="1">1-Y255-AA255</f>
        <v>0.42870969387970737</v>
      </c>
      <c r="AA255" s="1">
        <f ca="1">_xlfn.NORM.S.DIST(-T255,0)</f>
        <v>0.3671664342833052</v>
      </c>
      <c r="AB255" s="1">
        <v>0</v>
      </c>
      <c r="AC255" s="1">
        <v>0</v>
      </c>
      <c r="AF255" t="s">
        <v>1</v>
      </c>
      <c r="AG255" s="10">
        <f ca="1">MIN($T$28+AE253,0)</f>
        <v>-1.4674990463038082</v>
      </c>
      <c r="AH255" s="10"/>
      <c r="AI255" s="10">
        <f ca="1">MAX($V$28+AE253,0)</f>
        <v>9.7596808871442453E-2</v>
      </c>
      <c r="AJ255" s="10"/>
      <c r="AK255" s="10"/>
      <c r="AM255" t="s">
        <v>1</v>
      </c>
      <c r="AN255" s="1">
        <f ca="1">_xlfn.NORM.S.DIST(AG255,0)</f>
        <v>0.13591640400703212</v>
      </c>
      <c r="AO255" s="1">
        <f ca="1">1-AN255-AP255</f>
        <v>0.46703678830767625</v>
      </c>
      <c r="AP255" s="1">
        <f ca="1">_xlfn.NORM.S.DIST(-AI255,0)</f>
        <v>0.39704680768529166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-1.8157134800163057</v>
      </c>
      <c r="E256" s="10"/>
      <c r="F256" s="10">
        <f ca="1">MAX($CI$7+A253,0)</f>
        <v>0.16790109001069567</v>
      </c>
      <c r="G256" s="10"/>
      <c r="I256" t="s">
        <v>0</v>
      </c>
      <c r="J256" s="1">
        <v>0</v>
      </c>
      <c r="K256" s="1">
        <f ca="1">_xlfn.NORM.S.DIST(D256,0)</f>
        <v>7.6738921058701406E-2</v>
      </c>
      <c r="L256" s="1">
        <f ca="1">1-K256-M256</f>
        <v>0.52990259940834883</v>
      </c>
      <c r="M256" s="1">
        <f ca="1">_xlfn.NORM.S.DIST(-F256,0)</f>
        <v>0.39335847953294983</v>
      </c>
      <c r="N256" s="1">
        <v>0</v>
      </c>
      <c r="Q256" t="s">
        <v>0</v>
      </c>
      <c r="R256" s="10"/>
      <c r="S256" s="10">
        <f ca="1">MIN($U$29+P253,0)</f>
        <v>-1.6637284448782468</v>
      </c>
      <c r="T256" s="10"/>
      <c r="U256" s="10">
        <f ca="1">MAX($CI$7+P253,0)</f>
        <v>0.31988612514875459</v>
      </c>
      <c r="V256" s="10"/>
      <c r="X256" t="s">
        <v>0</v>
      </c>
      <c r="Y256" s="1">
        <v>0</v>
      </c>
      <c r="Z256" s="1">
        <f ca="1">_xlfn.NORM.S.DIST(S256,0)</f>
        <v>9.9965045174710887E-2</v>
      </c>
      <c r="AA256" s="1">
        <f ca="1">1-Z256-AB256</f>
        <v>0.52099061902422727</v>
      </c>
      <c r="AB256" s="1">
        <f ca="1">_xlfn.NORM.S.DIST(-U256,0)</f>
        <v>0.37904433580106173</v>
      </c>
      <c r="AC256" s="1">
        <v>0</v>
      </c>
      <c r="AF256" t="s">
        <v>0</v>
      </c>
      <c r="AG256" s="10"/>
      <c r="AH256" s="10">
        <f ca="1">MIN($U$29+AE253,0)</f>
        <v>-1.9735662960766656</v>
      </c>
      <c r="AI256" s="10"/>
      <c r="AJ256" s="10">
        <f ca="1">MAX($CI$7+AE253,0)</f>
        <v>1.0048273950335865E-2</v>
      </c>
      <c r="AK256" s="10"/>
      <c r="AM256" t="s">
        <v>0</v>
      </c>
      <c r="AN256" s="1">
        <v>0</v>
      </c>
      <c r="AO256" s="1">
        <f ca="1">_xlfn.NORM.S.DIST(AH256,0)</f>
        <v>5.6902244302042514E-2</v>
      </c>
      <c r="AP256" s="1">
        <f ca="1">1-AO256-AQ256</f>
        <v>0.54417561495221711</v>
      </c>
      <c r="AQ256" s="1">
        <f ca="1">_xlfn.NORM.S.DIST(-AJ256,0)</f>
        <v>0.39892214074574039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-2.0398245487669082</v>
      </c>
      <c r="F257" s="10"/>
      <c r="G257" s="10">
        <f ca="1">MAX($X$30+A253,0)</f>
        <v>0.18498672636043506</v>
      </c>
      <c r="I257" t="s">
        <v>42</v>
      </c>
      <c r="J257" s="1">
        <v>0</v>
      </c>
      <c r="K257" s="1">
        <v>0</v>
      </c>
      <c r="L257" s="1">
        <f ca="1">_xlfn.NORM.S.DIST(E257,0)</f>
        <v>4.9817914631622301E-2</v>
      </c>
      <c r="M257" s="1">
        <f ca="1">1-L257-N257</f>
        <v>0.55800766085716469</v>
      </c>
      <c r="N257" s="1">
        <f ca="1">_xlfn.NORM.S.DIST(-G257,0)</f>
        <v>0.39217442451121304</v>
      </c>
      <c r="Q257" t="s">
        <v>42</v>
      </c>
      <c r="R257" s="10"/>
      <c r="S257" s="10"/>
      <c r="T257" s="10">
        <f ca="1">MIN($V$30+P253,0)</f>
        <v>-1.8878395136288495</v>
      </c>
      <c r="U257" s="10"/>
      <c r="V257" s="10">
        <f ca="1">MAX($X$30+P253,0)</f>
        <v>0.336971761498494</v>
      </c>
      <c r="X257" t="s">
        <v>42</v>
      </c>
      <c r="Y257" s="1">
        <v>0</v>
      </c>
      <c r="Z257" s="1">
        <v>0</v>
      </c>
      <c r="AA257" s="1">
        <f ca="1">_xlfn.NORM.S.DIST(T257,0)</f>
        <v>6.7144548191887726E-2</v>
      </c>
      <c r="AB257" s="1">
        <f ca="1">1-AA257-AC257</f>
        <v>0.5559321354948622</v>
      </c>
      <c r="AC257" s="1">
        <f ca="1">_xlfn.NORM.S.DIST(-V257,0)</f>
        <v>0.37692331631325005</v>
      </c>
      <c r="AF257" t="s">
        <v>42</v>
      </c>
      <c r="AG257" s="10"/>
      <c r="AH257" s="10"/>
      <c r="AI257" s="10">
        <f ca="1">MIN($V$30+AE253,0)</f>
        <v>-2.1976773648272681</v>
      </c>
      <c r="AJ257" s="10"/>
      <c r="AK257" s="10">
        <f ca="1">MAX($X$30+AE253,0)</f>
        <v>2.713391030007526E-2</v>
      </c>
      <c r="AM257" t="s">
        <v>42</v>
      </c>
      <c r="AN257" s="1">
        <v>0</v>
      </c>
      <c r="AO257" s="1">
        <v>0</v>
      </c>
      <c r="AP257" s="1">
        <f ca="1">_xlfn.NORM.S.DIST(AI257,0)</f>
        <v>3.5656228562686382E-2</v>
      </c>
      <c r="AQ257" s="1">
        <f ca="1">1-AP257-AR257</f>
        <v>0.56554832445281988</v>
      </c>
      <c r="AR257" s="1">
        <f ca="1">_xlfn.NORM.S.DIST(-AK257,0)</f>
        <v>0.39879544698449371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0.17056463654935725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0.32831113870887801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6.8673682165992685E-3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2.269938606091916</v>
      </c>
      <c r="E261" s="10"/>
      <c r="F261" s="10"/>
      <c r="G261" s="10"/>
      <c r="I261" t="s">
        <v>2</v>
      </c>
      <c r="J261" s="1">
        <f ca="1">1-K261</f>
        <v>0.9696588126468435</v>
      </c>
      <c r="K261" s="1">
        <f ca="1">_xlfn.NORM.S.DIST(-D261,0)</f>
        <v>3.0341187353156454E-2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2.4276851082514366</v>
      </c>
      <c r="T261" s="10"/>
      <c r="U261" s="10"/>
      <c r="V261" s="10"/>
      <c r="X261" t="s">
        <v>2</v>
      </c>
      <c r="Y261" s="1">
        <f ca="1">1-Z261</f>
        <v>0.97905312954965273</v>
      </c>
      <c r="Z261" s="1">
        <f ca="1">_xlfn.NORM.S.DIST(-S261,0)</f>
        <v>2.094687045034729E-2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2.1062413377591578</v>
      </c>
      <c r="AI261" s="10"/>
      <c r="AJ261" s="10"/>
      <c r="AK261" s="10"/>
      <c r="AM261" t="s">
        <v>2</v>
      </c>
      <c r="AN261" s="1">
        <f ca="1">1-AO261</f>
        <v>0.95658997265068346</v>
      </c>
      <c r="AO261" s="1">
        <f ca="1">_xlfn.NORM.S.DIST(-AH261,0)</f>
        <v>4.3410027349316559E-2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-1.3069826837047869</v>
      </c>
      <c r="D262" s="10"/>
      <c r="E262" s="10">
        <f ca="1">MAX($V$28+A260,0)</f>
        <v>0.25811317147046386</v>
      </c>
      <c r="F262" s="10"/>
      <c r="G262" s="10"/>
      <c r="I262" t="s">
        <v>1</v>
      </c>
      <c r="J262" s="1">
        <f ca="1">_xlfn.NORM.S.DIST(C262,0)</f>
        <v>0.16981589472824779</v>
      </c>
      <c r="K262" s="1">
        <f ca="1">1-J262-L262</f>
        <v>0.44431216975849058</v>
      </c>
      <c r="L262" s="1">
        <f ca="1">_xlfn.NORM.S.DIST(-E262,0)</f>
        <v>0.38587193551326165</v>
      </c>
      <c r="M262" s="1">
        <v>0</v>
      </c>
      <c r="N262" s="1">
        <v>0</v>
      </c>
      <c r="Q262" t="s">
        <v>1</v>
      </c>
      <c r="R262" s="10">
        <f ca="1">MIN($T$28+P260,0)</f>
        <v>-1.1492361815452661</v>
      </c>
      <c r="S262" s="10"/>
      <c r="T262" s="10">
        <f ca="1">MAX($V$28+P260,0)</f>
        <v>0.41585967362998461</v>
      </c>
      <c r="U262" s="10"/>
      <c r="V262" s="10"/>
      <c r="X262" t="s">
        <v>1</v>
      </c>
      <c r="Y262" s="1">
        <f ca="1">_xlfn.NORM.S.DIST(R262,0)</f>
        <v>0.20611718067510157</v>
      </c>
      <c r="Z262" s="1">
        <f ca="1">1-Y262-AA262</f>
        <v>0.42798756147654277</v>
      </c>
      <c r="AA262" s="1">
        <f ca="1">_xlfn.NORM.S.DIST(-T262,0)</f>
        <v>0.36589525784835569</v>
      </c>
      <c r="AB262" s="1">
        <v>0</v>
      </c>
      <c r="AC262" s="1">
        <v>0</v>
      </c>
      <c r="AF262" t="s">
        <v>1</v>
      </c>
      <c r="AG262" s="10">
        <f ca="1">MIN($T$28+AE260,0)</f>
        <v>-1.4706799520375449</v>
      </c>
      <c r="AH262" s="10"/>
      <c r="AI262" s="10">
        <f ca="1">MAX($V$28+AE260,0)</f>
        <v>9.4415903137705856E-2</v>
      </c>
      <c r="AJ262" s="10"/>
      <c r="AK262" s="10"/>
      <c r="AM262" t="s">
        <v>1</v>
      </c>
      <c r="AN262" s="1">
        <f ca="1">_xlfn.NORM.S.DIST(AG262,0)</f>
        <v>0.13528274357718323</v>
      </c>
      <c r="AO262" s="1">
        <f ca="1">1-AN262-AP262</f>
        <v>0.46754917722080735</v>
      </c>
      <c r="AP262" s="1">
        <f ca="1">_xlfn.NORM.S.DIST(-AI262,0)</f>
        <v>0.39716807920200936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-1.8130499334776442</v>
      </c>
      <c r="E263" s="10"/>
      <c r="F263" s="10">
        <f ca="1">MAX($CI$7+A260,0)</f>
        <v>0.17056463654935725</v>
      </c>
      <c r="G263" s="10"/>
      <c r="I263" t="s">
        <v>0</v>
      </c>
      <c r="J263" s="1">
        <v>0</v>
      </c>
      <c r="K263" s="1">
        <f ca="1">_xlfn.NORM.S.DIST(D263,0)</f>
        <v>7.7110674043891173E-2</v>
      </c>
      <c r="L263" s="1">
        <f ca="1">1-K263-M263</f>
        <v>0.52970811658077399</v>
      </c>
      <c r="M263" s="1">
        <f ca="1">_xlfn.NORM.S.DIST(-F263,0)</f>
        <v>0.39318120937533479</v>
      </c>
      <c r="N263" s="1">
        <v>0</v>
      </c>
      <c r="Q263" t="s">
        <v>0</v>
      </c>
      <c r="R263" s="10"/>
      <c r="S263" s="10">
        <f ca="1">MIN($U$29+P260,0)</f>
        <v>-1.6553034313181234</v>
      </c>
      <c r="T263" s="10"/>
      <c r="U263" s="10">
        <f ca="1">MAX($CI$7+P260,0)</f>
        <v>0.32831113870887801</v>
      </c>
      <c r="V263" s="10"/>
      <c r="X263" t="s">
        <v>0</v>
      </c>
      <c r="Y263" s="1">
        <v>0</v>
      </c>
      <c r="Z263" s="1">
        <f ca="1">_xlfn.NORM.S.DIST(S263,0)</f>
        <v>0.10137251720206823</v>
      </c>
      <c r="AA263" s="1">
        <f ca="1">1-Z263-AB263</f>
        <v>0.52061672920355517</v>
      </c>
      <c r="AB263" s="1">
        <f ca="1">_xlfn.NORM.S.DIST(-U263,0)</f>
        <v>0.37801075359437664</v>
      </c>
      <c r="AC263" s="1">
        <v>0</v>
      </c>
      <c r="AF263" t="s">
        <v>0</v>
      </c>
      <c r="AG263" s="10"/>
      <c r="AH263" s="10">
        <f ca="1">MIN($U$29+AE260,0)</f>
        <v>-1.9767472018104022</v>
      </c>
      <c r="AI263" s="10"/>
      <c r="AJ263" s="10">
        <f ca="1">MAX($CI$7+AE260,0)</f>
        <v>6.8673682165992685E-3</v>
      </c>
      <c r="AK263" s="10"/>
      <c r="AM263" t="s">
        <v>0</v>
      </c>
      <c r="AN263" s="1">
        <v>0</v>
      </c>
      <c r="AO263" s="1">
        <f ca="1">_xlfn.NORM.S.DIST(AH263,0)</f>
        <v>5.6545860311665454E-2</v>
      </c>
      <c r="AP263" s="1">
        <f ca="1">1-AO263-AQ263</f>
        <v>0.54452126638381171</v>
      </c>
      <c r="AQ263" s="1">
        <f ca="1">_xlfn.NORM.S.DIST(-AJ263,0)</f>
        <v>0.39893287330452287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-2.0371610022282467</v>
      </c>
      <c r="F264" s="10"/>
      <c r="G264" s="10">
        <f ca="1">MAX($X$30+A260,0)</f>
        <v>0.18765027289909664</v>
      </c>
      <c r="I264" t="s">
        <v>42</v>
      </c>
      <c r="J264" s="1">
        <v>0</v>
      </c>
      <c r="K264" s="1">
        <v>0</v>
      </c>
      <c r="L264" s="1">
        <f ca="1">_xlfn.NORM.S.DIST(E264,0)</f>
        <v>5.0089142662295971E-2</v>
      </c>
      <c r="M264" s="1">
        <f ca="1">1-L264-N264</f>
        <v>0.55793100815699825</v>
      </c>
      <c r="N264" s="1">
        <f ca="1">_xlfn.NORM.S.DIST(-G264,0)</f>
        <v>0.39197984918070572</v>
      </c>
      <c r="Q264" t="s">
        <v>42</v>
      </c>
      <c r="R264" s="10"/>
      <c r="S264" s="10"/>
      <c r="T264" s="10">
        <f ca="1">MIN($V$30+P260,0)</f>
        <v>-1.8794145000687261</v>
      </c>
      <c r="U264" s="10"/>
      <c r="V264" s="10">
        <f ca="1">MAX($X$30+P260,0)</f>
        <v>0.34539677505861743</v>
      </c>
      <c r="X264" t="s">
        <v>42</v>
      </c>
      <c r="Y264" s="1">
        <v>0</v>
      </c>
      <c r="Z264" s="1">
        <v>0</v>
      </c>
      <c r="AA264" s="1">
        <f ca="1">_xlfn.NORM.S.DIST(T264,0)</f>
        <v>6.8218604045660047E-2</v>
      </c>
      <c r="AB264" s="1">
        <f ca="1">1-AA264-AC264</f>
        <v>0.55593998326067395</v>
      </c>
      <c r="AC264" s="1">
        <f ca="1">_xlfn.NORM.S.DIST(-V264,0)</f>
        <v>0.37584141269366605</v>
      </c>
      <c r="AF264" t="s">
        <v>42</v>
      </c>
      <c r="AG264" s="10"/>
      <c r="AH264" s="10"/>
      <c r="AI264" s="10">
        <f ca="1">MIN($V$30+AE260,0)</f>
        <v>-2.2008582705610049</v>
      </c>
      <c r="AJ264" s="10"/>
      <c r="AK264" s="10">
        <f ca="1">MAX($X$30+AE260,0)</f>
        <v>2.3953004566338663E-2</v>
      </c>
      <c r="AM264" t="s">
        <v>42</v>
      </c>
      <c r="AN264" s="1">
        <v>0</v>
      </c>
      <c r="AO264" s="1">
        <v>0</v>
      </c>
      <c r="AP264" s="1">
        <f ca="1">_xlfn.NORM.S.DIST(AI264,0)</f>
        <v>3.5407660046604839E-2</v>
      </c>
      <c r="AQ264" s="1">
        <f ca="1">1-AP264-AR264</f>
        <v>0.56576448899193743</v>
      </c>
      <c r="AR264" s="1">
        <f ca="1">_xlfn.NORM.S.DIST(-AK264,0)</f>
        <v>0.39882785096145768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0.16930452126688755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0.33262282303462937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-4.6982714507676215E-5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2.2686784908094459</v>
      </c>
      <c r="E268" s="10"/>
      <c r="F268" s="10"/>
      <c r="G268" s="10"/>
      <c r="I268" t="s">
        <v>2</v>
      </c>
      <c r="J268" s="1">
        <f ca="1">1-K268</f>
        <v>0.96957192510711554</v>
      </c>
      <c r="K268" s="1">
        <f ca="1">_xlfn.NORM.S.DIST(-D268,0)</f>
        <v>3.0428074892884484E-2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2.4319967925771881</v>
      </c>
      <c r="T268" s="10"/>
      <c r="U268" s="10"/>
      <c r="V268" s="10"/>
      <c r="X268" t="s">
        <v>2</v>
      </c>
      <c r="Y268" s="1">
        <f ca="1">1-Z268</f>
        <v>0.97927143820213269</v>
      </c>
      <c r="Z268" s="1">
        <f ca="1">_xlfn.NORM.S.DIST(-S268,0)</f>
        <v>2.0728561797867327E-2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2.0993269868280509</v>
      </c>
      <c r="AI268" s="10"/>
      <c r="AJ268" s="10"/>
      <c r="AK268" s="10"/>
      <c r="AM268" t="s">
        <v>2</v>
      </c>
      <c r="AN268" s="1">
        <f ca="1">1-AO268</f>
        <v>0.9559542068127288</v>
      </c>
      <c r="AO268" s="1">
        <f ca="1">_xlfn.NORM.S.DIST(-AH268,0)</f>
        <v>4.4045793187271233E-2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-1.3082427989872565</v>
      </c>
      <c r="D269" s="10"/>
      <c r="E269" s="10">
        <f ca="1">MAX($V$28+A267,0)</f>
        <v>0.25685305618799414</v>
      </c>
      <c r="F269" s="10"/>
      <c r="G269" s="10"/>
      <c r="I269" t="s">
        <v>1</v>
      </c>
      <c r="J269" s="1">
        <f ca="1">_xlfn.NORM.S.DIST(C269,0)</f>
        <v>0.16953631221386106</v>
      </c>
      <c r="K269" s="1">
        <f ca="1">1-J269-L269</f>
        <v>0.44446653256629021</v>
      </c>
      <c r="L269" s="1">
        <f ca="1">_xlfn.NORM.S.DIST(-E269,0)</f>
        <v>0.38599715521984868</v>
      </c>
      <c r="M269" s="1">
        <v>0</v>
      </c>
      <c r="N269" s="1">
        <v>0</v>
      </c>
      <c r="Q269" t="s">
        <v>1</v>
      </c>
      <c r="R269" s="10">
        <f ca="1">MIN($T$28+P267,0)</f>
        <v>-1.1449244972195147</v>
      </c>
      <c r="S269" s="10"/>
      <c r="T269" s="10">
        <f ca="1">MAX($V$28+P267,0)</f>
        <v>0.42017135795573596</v>
      </c>
      <c r="U269" s="10"/>
      <c r="V269" s="10"/>
      <c r="X269" t="s">
        <v>1</v>
      </c>
      <c r="Y269" s="1">
        <f ca="1">_xlfn.NORM.S.DIST(R269,0)</f>
        <v>0.20713913010705043</v>
      </c>
      <c r="Z269" s="1">
        <f ca="1">1-Y269-AA269</f>
        <v>0.42762448976640821</v>
      </c>
      <c r="AA269" s="1">
        <f ca="1">_xlfn.NORM.S.DIST(-T269,0)</f>
        <v>0.36523638012654136</v>
      </c>
      <c r="AB269" s="1">
        <v>0</v>
      </c>
      <c r="AC269" s="1">
        <v>0</v>
      </c>
      <c r="AF269" t="s">
        <v>1</v>
      </c>
      <c r="AG269" s="10">
        <f ca="1">MIN($T$28+AE267,0)</f>
        <v>-1.4775943029686518</v>
      </c>
      <c r="AH269" s="10"/>
      <c r="AI269" s="10">
        <f ca="1">MAX($V$28+AE267,0)</f>
        <v>8.7501552206598915E-2</v>
      </c>
      <c r="AJ269" s="10"/>
      <c r="AK269" s="10"/>
      <c r="AM269" t="s">
        <v>1</v>
      </c>
      <c r="AN269" s="1">
        <f ca="1">_xlfn.NORM.S.DIST(AG269,0)</f>
        <v>0.13391085049018969</v>
      </c>
      <c r="AO269" s="1">
        <f ca="1">1-AN269-AP269</f>
        <v>0.46867120457106182</v>
      </c>
      <c r="AP269" s="1">
        <f ca="1">_xlfn.NORM.S.DIST(-AI269,0)</f>
        <v>0.39741794493874849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-1.8143100487601138</v>
      </c>
      <c r="E270" s="10"/>
      <c r="F270" s="10">
        <f ca="1">MAX($CI$7+A267,0)</f>
        <v>0.16930452126688755</v>
      </c>
      <c r="G270" s="10"/>
      <c r="I270" t="s">
        <v>0</v>
      </c>
      <c r="J270" s="1">
        <v>0</v>
      </c>
      <c r="K270" s="1">
        <f ca="1">_xlfn.NORM.S.DIST(D270,0)</f>
        <v>7.6934643003360684E-2</v>
      </c>
      <c r="L270" s="1">
        <f ca="1">1-K270-M270</f>
        <v>0.52979994389855067</v>
      </c>
      <c r="M270" s="1">
        <f ca="1">_xlfn.NORM.S.DIST(-F270,0)</f>
        <v>0.3932654130980886</v>
      </c>
      <c r="N270" s="1">
        <v>0</v>
      </c>
      <c r="Q270" t="s">
        <v>0</v>
      </c>
      <c r="R270" s="10"/>
      <c r="S270" s="10">
        <f ca="1">MIN($U$29+P267,0)</f>
        <v>-1.6509917469923721</v>
      </c>
      <c r="T270" s="10"/>
      <c r="U270" s="10">
        <f ca="1">MAX($CI$7+P267,0)</f>
        <v>0.33262282303462937</v>
      </c>
      <c r="V270" s="10"/>
      <c r="X270" t="s">
        <v>0</v>
      </c>
      <c r="Y270" s="1">
        <v>0</v>
      </c>
      <c r="Z270" s="1">
        <f ca="1">_xlfn.NORM.S.DIST(S270,0)</f>
        <v>0.10209766666270663</v>
      </c>
      <c r="AA270" s="1">
        <f ca="1">1-Z270-AB270</f>
        <v>0.52042981211493489</v>
      </c>
      <c r="AB270" s="1">
        <f ca="1">_xlfn.NORM.S.DIST(-U270,0)</f>
        <v>0.37747252122235853</v>
      </c>
      <c r="AC270" s="1">
        <v>0</v>
      </c>
      <c r="AF270" t="s">
        <v>0</v>
      </c>
      <c r="AG270" s="10"/>
      <c r="AH270" s="10">
        <f ca="1">MIN($U$29+AE267,0)</f>
        <v>-1.9836615527415091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5.5776920229456933E-2</v>
      </c>
      <c r="AP270" s="1">
        <f ca="1">1-AO270-AQ270</f>
        <v>0.54528079936911045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-2.0384211175107163</v>
      </c>
      <c r="F271" s="10"/>
      <c r="G271" s="10">
        <f ca="1">MAX($X$30+A267,0)</f>
        <v>0.18639015761662694</v>
      </c>
      <c r="I271" t="s">
        <v>42</v>
      </c>
      <c r="J271" s="1">
        <v>0</v>
      </c>
      <c r="K271" s="1">
        <v>0</v>
      </c>
      <c r="L271" s="1">
        <f ca="1">_xlfn.NORM.S.DIST(E271,0)</f>
        <v>4.9960686173500975E-2</v>
      </c>
      <c r="M271" s="1">
        <f ca="1">1-L271-N271</f>
        <v>0.55796707703244741</v>
      </c>
      <c r="N271" s="1">
        <f ca="1">_xlfn.NORM.S.DIST(-G271,0)</f>
        <v>0.39207223679405157</v>
      </c>
      <c r="Q271" t="s">
        <v>42</v>
      </c>
      <c r="R271" s="10"/>
      <c r="S271" s="10"/>
      <c r="T271" s="10">
        <f ca="1">MIN($V$30+P267,0)</f>
        <v>-1.8751028157429748</v>
      </c>
      <c r="U271" s="10"/>
      <c r="V271" s="10">
        <f ca="1">MAX($X$30+P267,0)</f>
        <v>0.34970845938436879</v>
      </c>
      <c r="X271" t="s">
        <v>42</v>
      </c>
      <c r="Y271" s="1">
        <v>0</v>
      </c>
      <c r="Z271" s="1">
        <v>0</v>
      </c>
      <c r="AA271" s="1">
        <f ca="1">_xlfn.NORM.S.DIST(T271,0)</f>
        <v>6.8773016156187708E-2</v>
      </c>
      <c r="AB271" s="1">
        <f ca="1">1-AA271-AC271</f>
        <v>0.55594836169127215</v>
      </c>
      <c r="AC271" s="1">
        <f ca="1">_xlfn.NORM.S.DIST(-V271,0)</f>
        <v>0.37527862215254015</v>
      </c>
      <c r="AF271" t="s">
        <v>42</v>
      </c>
      <c r="AG271" s="10"/>
      <c r="AH271" s="10"/>
      <c r="AI271" s="10">
        <f ca="1">MIN($V$30+AE267,0)</f>
        <v>-2.2077726214921118</v>
      </c>
      <c r="AJ271" s="10"/>
      <c r="AK271" s="10">
        <f ca="1">MAX($X$30+AE267,0)</f>
        <v>1.7038653635231719E-2</v>
      </c>
      <c r="AM271" t="s">
        <v>42</v>
      </c>
      <c r="AN271" s="1">
        <v>0</v>
      </c>
      <c r="AO271" s="1">
        <v>0</v>
      </c>
      <c r="AP271" s="1">
        <f ca="1">_xlfn.NORM.S.DIST(AI271,0)</f>
        <v>3.4872089158622131E-2</v>
      </c>
      <c r="AQ271" s="1">
        <f ca="1">1-AP271-AR271</f>
        <v>0.56624353584435927</v>
      </c>
      <c r="AR271" s="1">
        <f ca="1">_xlfn.NORM.S.DIST(-AK271,0)</f>
        <v>0.39888437499701856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0.17138888837721925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0.34010795044760511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-3.4452870687768609E-3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2.2707628579197778</v>
      </c>
      <c r="E275" s="10"/>
      <c r="F275" s="10"/>
      <c r="G275" s="10"/>
      <c r="I275" t="s">
        <v>2</v>
      </c>
      <c r="J275" s="1">
        <f ca="1">1-K275</f>
        <v>0.96971553825383627</v>
      </c>
      <c r="K275" s="1">
        <f ca="1">_xlfn.NORM.S.DIST(-D275,0)</f>
        <v>3.0284461746163706E-2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2.4394819199901638</v>
      </c>
      <c r="T275" s="10"/>
      <c r="U275" s="10"/>
      <c r="V275" s="10"/>
      <c r="X275" t="s">
        <v>2</v>
      </c>
      <c r="Y275" s="1">
        <f ca="1">1-Z275</f>
        <v>0.97964593336031935</v>
      </c>
      <c r="Z275" s="1">
        <f ca="1">_xlfn.NORM.S.DIST(-S275,0)</f>
        <v>2.0354066639680625E-2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2.0959286824737817</v>
      </c>
      <c r="AI275" s="10"/>
      <c r="AJ275" s="10"/>
      <c r="AK275" s="10"/>
      <c r="AM275" t="s">
        <v>2</v>
      </c>
      <c r="AN275" s="1">
        <f ca="1">1-AO275</f>
        <v>0.95563911002801427</v>
      </c>
      <c r="AO275" s="1">
        <f ca="1">_xlfn.NORM.S.DIST(-AH275,0)</f>
        <v>4.436088997198568E-2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-1.3061584318769248</v>
      </c>
      <c r="D276" s="10"/>
      <c r="E276" s="10">
        <f ca="1">MAX($V$28+A274,0)</f>
        <v>0.25893742329832581</v>
      </c>
      <c r="F276" s="10"/>
      <c r="G276" s="10"/>
      <c r="I276" t="s">
        <v>1</v>
      </c>
      <c r="J276" s="1">
        <f ca="1">_xlfn.NORM.S.DIST(C276,0)</f>
        <v>0.16999887530847393</v>
      </c>
      <c r="K276" s="1">
        <f ca="1">1-J276-L276</f>
        <v>0.44421140584920754</v>
      </c>
      <c r="L276" s="1">
        <f ca="1">_xlfn.NORM.S.DIST(-E276,0)</f>
        <v>0.38578971884231855</v>
      </c>
      <c r="M276" s="1">
        <v>0</v>
      </c>
      <c r="N276" s="1">
        <v>0</v>
      </c>
      <c r="Q276" t="s">
        <v>1</v>
      </c>
      <c r="R276" s="10">
        <f ca="1">MIN($T$28+P274,0)</f>
        <v>-1.1374393698065388</v>
      </c>
      <c r="S276" s="10"/>
      <c r="T276" s="10">
        <f ca="1">MAX($V$28+P274,0)</f>
        <v>0.4276564853687117</v>
      </c>
      <c r="U276" s="10"/>
      <c r="V276" s="10"/>
      <c r="X276" t="s">
        <v>1</v>
      </c>
      <c r="Y276" s="1">
        <f ca="1">_xlfn.NORM.S.DIST(R276,0)</f>
        <v>0.20891606862564407</v>
      </c>
      <c r="Z276" s="1">
        <f ca="1">1-Y276-AA276</f>
        <v>0.42700462773854053</v>
      </c>
      <c r="AA276" s="1">
        <f ca="1">_xlfn.NORM.S.DIST(-T276,0)</f>
        <v>0.36407930363581542</v>
      </c>
      <c r="AB276" s="1">
        <v>0</v>
      </c>
      <c r="AC276" s="1">
        <v>0</v>
      </c>
      <c r="AF276" t="s">
        <v>1</v>
      </c>
      <c r="AG276" s="10">
        <f ca="1">MIN($T$28+AE274,0)</f>
        <v>-1.4809926073229209</v>
      </c>
      <c r="AH276" s="10"/>
      <c r="AI276" s="10">
        <f ca="1">MAX($V$28+AE274,0)</f>
        <v>8.4103247852329727E-2</v>
      </c>
      <c r="AJ276" s="10"/>
      <c r="AK276" s="10"/>
      <c r="AM276" t="s">
        <v>1</v>
      </c>
      <c r="AN276" s="1">
        <f ca="1">_xlfn.NORM.S.DIST(AG276,0)</f>
        <v>0.13323935791524419</v>
      </c>
      <c r="AO276" s="1">
        <f ca="1">1-AN276-AP276</f>
        <v>0.46922680006469542</v>
      </c>
      <c r="AP276" s="1">
        <f ca="1">_xlfn.NORM.S.DIST(-AI276,0)</f>
        <v>0.39753384202006037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-1.8122256816497821</v>
      </c>
      <c r="E277" s="10"/>
      <c r="F277" s="10">
        <f ca="1">MAX($CI$7+A274,0)</f>
        <v>0.17138888837721925</v>
      </c>
      <c r="G277" s="10"/>
      <c r="I277" t="s">
        <v>0</v>
      </c>
      <c r="J277" s="1">
        <v>0</v>
      </c>
      <c r="K277" s="1">
        <f ca="1">_xlfn.NORM.S.DIST(D277,0)</f>
        <v>7.7225968898521347E-2</v>
      </c>
      <c r="L277" s="1">
        <f ca="1">1-K277-M277</f>
        <v>0.52964822802759359</v>
      </c>
      <c r="M277" s="1">
        <f ca="1">_xlfn.NORM.S.DIST(-F277,0)</f>
        <v>0.39312580307388517</v>
      </c>
      <c r="N277" s="1">
        <v>0</v>
      </c>
      <c r="Q277" t="s">
        <v>0</v>
      </c>
      <c r="R277" s="10"/>
      <c r="S277" s="10">
        <f ca="1">MIN($U$29+P274,0)</f>
        <v>-1.6435066195793961</v>
      </c>
      <c r="T277" s="10"/>
      <c r="U277" s="10">
        <f ca="1">MAX($CI$7+P274,0)</f>
        <v>0.34010795044760511</v>
      </c>
      <c r="V277" s="10"/>
      <c r="X277" t="s">
        <v>0</v>
      </c>
      <c r="Y277" s="1">
        <v>0</v>
      </c>
      <c r="Z277" s="1">
        <f ca="1">_xlfn.NORM.S.DIST(S277,0)</f>
        <v>0.10336431035097277</v>
      </c>
      <c r="AA277" s="1">
        <f ca="1">1-Z277-AB277</f>
        <v>0.52011234985677968</v>
      </c>
      <c r="AB277" s="1">
        <f ca="1">_xlfn.NORM.S.DIST(-U277,0)</f>
        <v>0.37652333979224756</v>
      </c>
      <c r="AC277" s="1">
        <v>0</v>
      </c>
      <c r="AF277" t="s">
        <v>0</v>
      </c>
      <c r="AG277" s="10"/>
      <c r="AH277" s="10">
        <f ca="1">MIN($U$29+AE274,0)</f>
        <v>-1.9870598570957783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5.540186779725019E-2</v>
      </c>
      <c r="AP277" s="1">
        <f ca="1">1-AO277-AQ277</f>
        <v>0.54565585180131704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-2.0363367504003849</v>
      </c>
      <c r="F278" s="10"/>
      <c r="G278" s="10">
        <f ca="1">MAX($X$30+A274,0)</f>
        <v>0.18847452472695864</v>
      </c>
      <c r="I278" t="s">
        <v>42</v>
      </c>
      <c r="J278" s="1">
        <v>0</v>
      </c>
      <c r="K278" s="1">
        <v>0</v>
      </c>
      <c r="L278" s="1">
        <f ca="1">_xlfn.NORM.S.DIST(E278,0)</f>
        <v>5.0173302637535104E-2</v>
      </c>
      <c r="M278" s="1">
        <f ca="1">1-L278-N278</f>
        <v>0.55790760457327737</v>
      </c>
      <c r="N278" s="1">
        <f ca="1">_xlfn.NORM.S.DIST(-G278,0)</f>
        <v>0.39191909278918757</v>
      </c>
      <c r="Q278" t="s">
        <v>42</v>
      </c>
      <c r="R278" s="10"/>
      <c r="S278" s="10"/>
      <c r="T278" s="10">
        <f ca="1">MIN($V$30+P274,0)</f>
        <v>-1.8676176883299989</v>
      </c>
      <c r="U278" s="10"/>
      <c r="V278" s="10">
        <f ca="1">MAX($X$30+P274,0)</f>
        <v>0.35719358679734453</v>
      </c>
      <c r="X278" t="s">
        <v>42</v>
      </c>
      <c r="Y278" s="1">
        <v>0</v>
      </c>
      <c r="Z278" s="1">
        <v>0</v>
      </c>
      <c r="AA278" s="1">
        <f ca="1">_xlfn.NORM.S.DIST(T278,0)</f>
        <v>6.9743123700034645E-2</v>
      </c>
      <c r="AB278" s="1">
        <f ca="1">1-AA278-AC278</f>
        <v>0.55596978881244419</v>
      </c>
      <c r="AC278" s="1">
        <f ca="1">_xlfn.NORM.S.DIST(-V278,0)</f>
        <v>0.37428708748752115</v>
      </c>
      <c r="AF278" t="s">
        <v>42</v>
      </c>
      <c r="AG278" s="10"/>
      <c r="AH278" s="10"/>
      <c r="AI278" s="10">
        <f ca="1">MIN($V$30+AE274,0)</f>
        <v>-2.211170925846381</v>
      </c>
      <c r="AJ278" s="10"/>
      <c r="AK278" s="10">
        <f ca="1">MAX($X$30+AE274,0)</f>
        <v>1.3640349280962534E-2</v>
      </c>
      <c r="AM278" t="s">
        <v>42</v>
      </c>
      <c r="AN278" s="1">
        <v>0</v>
      </c>
      <c r="AO278" s="1">
        <v>0</v>
      </c>
      <c r="AP278" s="1">
        <f ca="1">_xlfn.NORM.S.DIST(AI278,0)</f>
        <v>3.4611234092637333E-2</v>
      </c>
      <c r="AQ278" s="1">
        <f ca="1">1-AP278-AR278</f>
        <v>0.56648359720616859</v>
      </c>
      <c r="AR278" s="1">
        <f ca="1">_xlfn.NORM.S.DIST(-AK278,0)</f>
        <v>0.39890516870119413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0.16960093204132667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0.34356551592696932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-1.0560174411316075E-2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2.2689749015838854</v>
      </c>
      <c r="E282" s="10"/>
      <c r="F282" s="10"/>
      <c r="G282" s="10"/>
      <c r="I282" t="s">
        <v>2</v>
      </c>
      <c r="J282" s="1">
        <f ca="1">1-K282</f>
        <v>0.96959238125062919</v>
      </c>
      <c r="K282" s="1">
        <f ca="1">_xlfn.NORM.S.DIST(-D282,0)</f>
        <v>3.0407618749370865E-2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2.4429394854695281</v>
      </c>
      <c r="T282" s="10"/>
      <c r="U282" s="10"/>
      <c r="V282" s="10"/>
      <c r="X282" t="s">
        <v>2</v>
      </c>
      <c r="Y282" s="1">
        <f ca="1">1-Z282</f>
        <v>0.97981701180651826</v>
      </c>
      <c r="Z282" s="1">
        <f ca="1">_xlfn.NORM.S.DIST(-S282,0)</f>
        <v>2.0182988193481712E-2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2.0888137951312427</v>
      </c>
      <c r="AI282" s="10"/>
      <c r="AJ282" s="10"/>
      <c r="AK282" s="10"/>
      <c r="AM282" t="s">
        <v>2</v>
      </c>
      <c r="AN282" s="1">
        <f ca="1">1-AO282</f>
        <v>0.95497376992945715</v>
      </c>
      <c r="AO282" s="1">
        <f ca="1">_xlfn.NORM.S.DIST(-AH282,0)</f>
        <v>4.5026230070542891E-2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-1.3079463882128173</v>
      </c>
      <c r="D283" s="10"/>
      <c r="E283" s="10">
        <f ca="1">MAX($V$28+A281,0)</f>
        <v>0.25714946696243324</v>
      </c>
      <c r="F283" s="10"/>
      <c r="G283" s="10"/>
      <c r="I283" t="s">
        <v>1</v>
      </c>
      <c r="J283" s="1">
        <f ca="1">_xlfn.NORM.S.DIST(C283,0)</f>
        <v>0.16960205983845991</v>
      </c>
      <c r="K283" s="1">
        <f ca="1">1-J283-L283</f>
        <v>0.44443018829101288</v>
      </c>
      <c r="L283" s="1">
        <f ca="1">_xlfn.NORM.S.DIST(-E283,0)</f>
        <v>0.38596775187052723</v>
      </c>
      <c r="M283" s="1">
        <v>0</v>
      </c>
      <c r="N283" s="1">
        <v>0</v>
      </c>
      <c r="Q283" t="s">
        <v>1</v>
      </c>
      <c r="R283" s="10">
        <f ca="1">MIN($T$28+P281,0)</f>
        <v>-1.1339818043271748</v>
      </c>
      <c r="S283" s="10"/>
      <c r="T283" s="10">
        <f ca="1">MAX($V$28+P281,0)</f>
        <v>0.43111405084807591</v>
      </c>
      <c r="U283" s="10"/>
      <c r="V283" s="10"/>
      <c r="X283" t="s">
        <v>1</v>
      </c>
      <c r="Y283" s="1">
        <f ca="1">_xlfn.NORM.S.DIST(R283,0)</f>
        <v>0.20973805175487897</v>
      </c>
      <c r="Z283" s="1">
        <f ca="1">1-Y283-AA283</f>
        <v>0.42672276578269913</v>
      </c>
      <c r="AA283" s="1">
        <f ca="1">_xlfn.NORM.S.DIST(-T283,0)</f>
        <v>0.36353918246242184</v>
      </c>
      <c r="AB283" s="1">
        <v>0</v>
      </c>
      <c r="AC283" s="1">
        <v>0</v>
      </c>
      <c r="AF283" t="s">
        <v>1</v>
      </c>
      <c r="AG283" s="10">
        <f ca="1">MIN($T$28+AE281,0)</f>
        <v>-1.4881074946654602</v>
      </c>
      <c r="AH283" s="10"/>
      <c r="AI283" s="10">
        <f ca="1">MAX($V$28+AE281,0)</f>
        <v>7.6988360509790521E-2</v>
      </c>
      <c r="AJ283" s="10"/>
      <c r="AK283" s="10"/>
      <c r="AM283" t="s">
        <v>1</v>
      </c>
      <c r="AN283" s="1">
        <f ca="1">_xlfn.NORM.S.DIST(AG283,0)</f>
        <v>0.13183943596022646</v>
      </c>
      <c r="AO283" s="1">
        <f ca="1">1-AN283-AP283</f>
        <v>0.47039884029211543</v>
      </c>
      <c r="AP283" s="1">
        <f ca="1">_xlfn.NORM.S.DIST(-AI283,0)</f>
        <v>0.39776172374765817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-1.8140136379856746</v>
      </c>
      <c r="E284" s="10"/>
      <c r="F284" s="10">
        <f ca="1">MAX($CI$7+A281,0)</f>
        <v>0.16960093204132667</v>
      </c>
      <c r="G284" s="10"/>
      <c r="I284" t="s">
        <v>0</v>
      </c>
      <c r="J284" s="1">
        <v>0</v>
      </c>
      <c r="K284" s="1">
        <f ca="1">_xlfn.NORM.S.DIST(D284,0)</f>
        <v>7.6976024741734234E-2</v>
      </c>
      <c r="L284" s="1">
        <f ca="1">1-K284-M284</f>
        <v>0.52977831444746226</v>
      </c>
      <c r="M284" s="1">
        <f ca="1">_xlfn.NORM.S.DIST(-F284,0)</f>
        <v>0.39324566081080348</v>
      </c>
      <c r="N284" s="1">
        <v>0</v>
      </c>
      <c r="Q284" t="s">
        <v>0</v>
      </c>
      <c r="R284" s="10"/>
      <c r="S284" s="10">
        <f ca="1">MIN($U$29+P281,0)</f>
        <v>-1.6400490541000321</v>
      </c>
      <c r="T284" s="10"/>
      <c r="U284" s="10">
        <f ca="1">MAX($CI$7+P281,0)</f>
        <v>0.34356551592696932</v>
      </c>
      <c r="V284" s="10"/>
      <c r="X284" t="s">
        <v>0</v>
      </c>
      <c r="Y284" s="1">
        <v>0</v>
      </c>
      <c r="Z284" s="1">
        <f ca="1">_xlfn.NORM.S.DIST(S284,0)</f>
        <v>0.10395273200263186</v>
      </c>
      <c r="AA284" s="1">
        <f ca="1">1-Z284-AB284</f>
        <v>0.51996868687138131</v>
      </c>
      <c r="AB284" s="1">
        <f ca="1">_xlfn.NORM.S.DIST(-U284,0)</f>
        <v>0.37607858112598674</v>
      </c>
      <c r="AC284" s="1">
        <v>0</v>
      </c>
      <c r="AF284" t="s">
        <v>0</v>
      </c>
      <c r="AG284" s="10"/>
      <c r="AH284" s="10">
        <f ca="1">MIN($U$29+AE281,0)</f>
        <v>-1.9941747444383175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5.4622740575586769E-2</v>
      </c>
      <c r="AP284" s="1">
        <f ca="1">1-AO284-AQ284</f>
        <v>0.54643497902298055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-2.0381247067362773</v>
      </c>
      <c r="F285" s="10"/>
      <c r="G285" s="10">
        <f ca="1">MAX($X$30+A281,0)</f>
        <v>0.18668656839106607</v>
      </c>
      <c r="I285" t="s">
        <v>42</v>
      </c>
      <c r="J285" s="1">
        <v>0</v>
      </c>
      <c r="K285" s="1">
        <v>0</v>
      </c>
      <c r="L285" s="1">
        <f ca="1">_xlfn.NORM.S.DIST(E285,0)</f>
        <v>4.9990879844118589E-2</v>
      </c>
      <c r="M285" s="1">
        <f ca="1">1-L285-N285</f>
        <v>0.55795856121304532</v>
      </c>
      <c r="N285" s="1">
        <f ca="1">_xlfn.NORM.S.DIST(-G285,0)</f>
        <v>0.39205055894283619</v>
      </c>
      <c r="Q285" t="s">
        <v>42</v>
      </c>
      <c r="R285" s="10"/>
      <c r="S285" s="10"/>
      <c r="T285" s="10">
        <f ca="1">MIN($V$30+P281,0)</f>
        <v>-1.8641601228506348</v>
      </c>
      <c r="U285" s="10"/>
      <c r="V285" s="10">
        <f ca="1">MAX($X$30+P281,0)</f>
        <v>0.36065115227670874</v>
      </c>
      <c r="X285" t="s">
        <v>42</v>
      </c>
      <c r="Y285" s="1">
        <v>0</v>
      </c>
      <c r="Z285" s="1">
        <v>0</v>
      </c>
      <c r="AA285" s="1">
        <f ca="1">_xlfn.NORM.S.DIST(T285,0)</f>
        <v>7.0194521309658767E-2</v>
      </c>
      <c r="AB285" s="1">
        <f ca="1">1-AA285-AC285</f>
        <v>0.55598259248220194</v>
      </c>
      <c r="AC285" s="1">
        <f ca="1">_xlfn.NORM.S.DIST(-V285,0)</f>
        <v>0.3738228862081393</v>
      </c>
      <c r="AF285" t="s">
        <v>42</v>
      </c>
      <c r="AG285" s="10"/>
      <c r="AH285" s="10"/>
      <c r="AI285" s="10">
        <f ca="1">MIN($V$30+AE281,0)</f>
        <v>-2.21828581318892</v>
      </c>
      <c r="AJ285" s="10"/>
      <c r="AK285" s="10">
        <f ca="1">MAX($X$30+AE281,0)</f>
        <v>6.5254619384233197E-3</v>
      </c>
      <c r="AM285" t="s">
        <v>42</v>
      </c>
      <c r="AN285" s="1">
        <v>0</v>
      </c>
      <c r="AO285" s="1">
        <v>0</v>
      </c>
      <c r="AP285" s="1">
        <f ca="1">_xlfn.NORM.S.DIST(AI285,0)</f>
        <v>3.4070120594623068E-2</v>
      </c>
      <c r="AQ285" s="1">
        <f ca="1">1-AP285-AR285</f>
        <v>0.56699609272450191</v>
      </c>
      <c r="AR285" s="1">
        <f ca="1">_xlfn.NORM.S.DIST(-AK285,0)</f>
        <v>0.39893378668087492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0.16844535507157657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0.34751376142566109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-1.690050266573212E-2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2.2678193246141354</v>
      </c>
      <c r="E289" s="10"/>
      <c r="F289" s="10"/>
      <c r="G289" s="10"/>
      <c r="I289" t="s">
        <v>2</v>
      </c>
      <c r="J289" s="1">
        <f ca="1">1-K289</f>
        <v>0.96951256897213567</v>
      </c>
      <c r="K289" s="1">
        <f ca="1">_xlfn.NORM.S.DIST(-D289,0)</f>
        <v>3.0487431027864373E-2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2.4468877309682195</v>
      </c>
      <c r="T289" s="10"/>
      <c r="U289" s="10"/>
      <c r="V289" s="10"/>
      <c r="X289" t="s">
        <v>2</v>
      </c>
      <c r="Y289" s="1">
        <f ca="1">1-Z289</f>
        <v>0.98001090326204987</v>
      </c>
      <c r="Z289" s="1">
        <f ca="1">_xlfn.NORM.S.DIST(-S289,0)</f>
        <v>1.9989096737950133E-2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2.0824734668768263</v>
      </c>
      <c r="AI289" s="10"/>
      <c r="AJ289" s="10"/>
      <c r="AK289" s="10"/>
      <c r="AM289" t="s">
        <v>2</v>
      </c>
      <c r="AN289" s="1">
        <f ca="1">1-AO289</f>
        <v>0.95437440396243023</v>
      </c>
      <c r="AO289" s="1">
        <f ca="1">_xlfn.NORM.S.DIST(-AH289,0)</f>
        <v>4.5625596037569771E-2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-1.3091019651825675</v>
      </c>
      <c r="D290" s="10"/>
      <c r="E290" s="10">
        <f ca="1">MAX($V$28+A288,0)</f>
        <v>0.25599388999268313</v>
      </c>
      <c r="F290" s="10"/>
      <c r="G290" s="10"/>
      <c r="I290" t="s">
        <v>1</v>
      </c>
      <c r="J290" s="1">
        <f ca="1">_xlfn.NORM.S.DIST(C290,0)</f>
        <v>0.16934579829085855</v>
      </c>
      <c r="K290" s="1">
        <f ca="1">1-J290-L290</f>
        <v>0.44457199794124364</v>
      </c>
      <c r="L290" s="1">
        <f ca="1">_xlfn.NORM.S.DIST(-E290,0)</f>
        <v>0.38608220376789776</v>
      </c>
      <c r="M290" s="1">
        <v>0</v>
      </c>
      <c r="N290" s="1">
        <v>0</v>
      </c>
      <c r="Q290" t="s">
        <v>1</v>
      </c>
      <c r="R290" s="10">
        <f ca="1">MIN($T$28+P288,0)</f>
        <v>-1.1300335588284829</v>
      </c>
      <c r="S290" s="10"/>
      <c r="T290" s="10">
        <f ca="1">MAX($V$28+P288,0)</f>
        <v>0.43506229634676769</v>
      </c>
      <c r="U290" s="10"/>
      <c r="V290" s="10"/>
      <c r="X290" t="s">
        <v>1</v>
      </c>
      <c r="Y290" s="1">
        <f ca="1">_xlfn.NORM.S.DIST(R290,0)</f>
        <v>0.21067756226173548</v>
      </c>
      <c r="Z290" s="1">
        <f ca="1">1-Y290-AA290</f>
        <v>0.4264043537240636</v>
      </c>
      <c r="AA290" s="1">
        <f ca="1">_xlfn.NORM.S.DIST(-T290,0)</f>
        <v>0.36291808401420089</v>
      </c>
      <c r="AB290" s="1">
        <v>0</v>
      </c>
      <c r="AC290" s="1">
        <v>0</v>
      </c>
      <c r="AF290" t="s">
        <v>1</v>
      </c>
      <c r="AG290" s="10">
        <f ca="1">MIN($T$28+AE288,0)</f>
        <v>-1.4944478229198761</v>
      </c>
      <c r="AH290" s="10"/>
      <c r="AI290" s="10">
        <f ca="1">MAX($V$28+AE288,0)</f>
        <v>7.0648032255374471E-2</v>
      </c>
      <c r="AJ290" s="10"/>
      <c r="AK290" s="10"/>
      <c r="AM290" t="s">
        <v>1</v>
      </c>
      <c r="AN290" s="1">
        <f ca="1">_xlfn.NORM.S.DIST(AG290,0)</f>
        <v>0.13059874379339384</v>
      </c>
      <c r="AO290" s="1">
        <f ca="1">1-AN290-AP290</f>
        <v>0.47145332383210803</v>
      </c>
      <c r="AP290" s="1">
        <f ca="1">_xlfn.NORM.S.DIST(-AI290,0)</f>
        <v>0.3979479323744981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-1.8151692149554248</v>
      </c>
      <c r="E291" s="10"/>
      <c r="F291" s="10">
        <f ca="1">MAX($CI$7+A288,0)</f>
        <v>0.16844535507157657</v>
      </c>
      <c r="G291" s="10"/>
      <c r="I291" t="s">
        <v>0</v>
      </c>
      <c r="J291" s="1">
        <v>0</v>
      </c>
      <c r="K291" s="1">
        <f ca="1">_xlfn.NORM.S.DIST(D291,0)</f>
        <v>7.6814782823861102E-2</v>
      </c>
      <c r="L291" s="1">
        <f ca="1">1-K291-M291</f>
        <v>0.5298627404154217</v>
      </c>
      <c r="M291" s="1">
        <f ca="1">_xlfn.NORM.S.DIST(-F291,0)</f>
        <v>0.39332247676071713</v>
      </c>
      <c r="N291" s="1">
        <v>0</v>
      </c>
      <c r="Q291" t="s">
        <v>0</v>
      </c>
      <c r="R291" s="10"/>
      <c r="S291" s="10">
        <f ca="1">MIN($U$29+P288,0)</f>
        <v>-1.6361008086013402</v>
      </c>
      <c r="T291" s="10"/>
      <c r="U291" s="10">
        <f ca="1">MAX($CI$7+P288,0)</f>
        <v>0.34751376142566109</v>
      </c>
      <c r="V291" s="10"/>
      <c r="X291" t="s">
        <v>0</v>
      </c>
      <c r="Y291" s="1">
        <v>0</v>
      </c>
      <c r="Z291" s="1">
        <f ca="1">_xlfn.NORM.S.DIST(S291,0)</f>
        <v>0.10462722738688754</v>
      </c>
      <c r="AA291" s="1">
        <f ca="1">1-Z291-AB291</f>
        <v>0.5198069163863841</v>
      </c>
      <c r="AB291" s="1">
        <f ca="1">_xlfn.NORM.S.DIST(-U291,0)</f>
        <v>0.37556585622672839</v>
      </c>
      <c r="AC291" s="1">
        <v>0</v>
      </c>
      <c r="AF291" t="s">
        <v>0</v>
      </c>
      <c r="AG291" s="10"/>
      <c r="AH291" s="10">
        <f ca="1">MIN($U$29+AE288,0)</f>
        <v>-2.0005150726927337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5.3935369451412821E-2</v>
      </c>
      <c r="AP291" s="1">
        <f ca="1">1-AO291-AQ291</f>
        <v>0.54712235014715449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-2.0392802837060273</v>
      </c>
      <c r="F292" s="10"/>
      <c r="G292" s="10">
        <f ca="1">MAX($X$30+A288,0)</f>
        <v>0.18553099142131596</v>
      </c>
      <c r="I292" t="s">
        <v>42</v>
      </c>
      <c r="J292" s="1">
        <v>0</v>
      </c>
      <c r="K292" s="1">
        <v>0</v>
      </c>
      <c r="L292" s="1">
        <f ca="1">_xlfn.NORM.S.DIST(E292,0)</f>
        <v>4.9873246067307662E-2</v>
      </c>
      <c r="M292" s="1">
        <f ca="1">1-L292-N292</f>
        <v>0.55799187034545406</v>
      </c>
      <c r="N292" s="1">
        <f ca="1">_xlfn.NORM.S.DIST(-G292,0)</f>
        <v>0.39213488358723819</v>
      </c>
      <c r="Q292" t="s">
        <v>42</v>
      </c>
      <c r="R292" s="10"/>
      <c r="S292" s="10"/>
      <c r="T292" s="10">
        <f ca="1">MIN($V$30+P288,0)</f>
        <v>-1.8602118773519429</v>
      </c>
      <c r="U292" s="10"/>
      <c r="V292" s="10">
        <f ca="1">MAX($X$30+P288,0)</f>
        <v>0.36459939777540051</v>
      </c>
      <c r="X292" t="s">
        <v>42</v>
      </c>
      <c r="Y292" s="1">
        <v>0</v>
      </c>
      <c r="Z292" s="1">
        <v>0</v>
      </c>
      <c r="AA292" s="1">
        <f ca="1">_xlfn.NORM.S.DIST(T292,0)</f>
        <v>7.0712519148068656E-2</v>
      </c>
      <c r="AB292" s="1">
        <f ca="1">1-AA292-AC292</f>
        <v>0.5559994264743866</v>
      </c>
      <c r="AC292" s="1">
        <f ca="1">_xlfn.NORM.S.DIST(-V292,0)</f>
        <v>0.37328805437754475</v>
      </c>
      <c r="AF292" t="s">
        <v>42</v>
      </c>
      <c r="AG292" s="10"/>
      <c r="AH292" s="10"/>
      <c r="AI292" s="10">
        <f ca="1">MIN($V$30+AE288,0)</f>
        <v>-2.2246261414433364</v>
      </c>
      <c r="AJ292" s="10"/>
      <c r="AK292" s="10">
        <f ca="1">MAX($X$30+AE288,0)</f>
        <v>1.8513368400727495E-4</v>
      </c>
      <c r="AM292" t="s">
        <v>42</v>
      </c>
      <c r="AN292" s="1">
        <v>0</v>
      </c>
      <c r="AO292" s="1">
        <v>0</v>
      </c>
      <c r="AP292" s="1">
        <f ca="1">_xlfn.NORM.S.DIST(AI292,0)</f>
        <v>3.3593614732313308E-2</v>
      </c>
      <c r="AQ292" s="1">
        <f ca="1">1-AP292-AR292</f>
        <v>0.56746411170302369</v>
      </c>
      <c r="AR292" s="1">
        <f ca="1">_xlfn.NORM.S.DIST(-AK292,0)</f>
        <v>0.398942273564663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0.16924057629657807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0.35328281125278171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-2.1159578867552108E-2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2.2686145458391369</v>
      </c>
      <c r="E296" s="10"/>
      <c r="F296" s="10"/>
      <c r="G296" s="10"/>
      <c r="I296" t="s">
        <v>2</v>
      </c>
      <c r="J296" s="1">
        <f ca="1">1-K296</f>
        <v>0.96956751063069746</v>
      </c>
      <c r="K296" s="1">
        <f ca="1">_xlfn.NORM.S.DIST(-D296,0)</f>
        <v>3.0432489369302491E-2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2.4526567807953406</v>
      </c>
      <c r="T296" s="10"/>
      <c r="U296" s="10"/>
      <c r="V296" s="10"/>
      <c r="X296" t="s">
        <v>2</v>
      </c>
      <c r="Y296" s="1">
        <f ca="1">1-Z296</f>
        <v>0.98029141941534725</v>
      </c>
      <c r="Z296" s="1">
        <f ca="1">_xlfn.NORM.S.DIST(-S296,0)</f>
        <v>1.9708580584652698E-2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2.0782143906750066</v>
      </c>
      <c r="AI296" s="10"/>
      <c r="AJ296" s="10"/>
      <c r="AK296" s="10"/>
      <c r="AM296" t="s">
        <v>2</v>
      </c>
      <c r="AN296" s="1">
        <f ca="1">1-AO296</f>
        <v>0.95396834928194496</v>
      </c>
      <c r="AO296" s="1">
        <f ca="1">_xlfn.NORM.S.DIST(-AH296,0)</f>
        <v>4.6031650718055067E-2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-1.308306743957566</v>
      </c>
      <c r="D297" s="10"/>
      <c r="E297" s="10">
        <f ca="1">MAX($V$28+A295,0)</f>
        <v>0.25678911121768466</v>
      </c>
      <c r="F297" s="10"/>
      <c r="G297" s="10"/>
      <c r="I297" t="s">
        <v>1</v>
      </c>
      <c r="J297" s="1">
        <f ca="1">_xlfn.NORM.S.DIST(C297,0)</f>
        <v>0.16952212980756454</v>
      </c>
      <c r="K297" s="1">
        <f ca="1">1-J297-L297</f>
        <v>0.44447437591445693</v>
      </c>
      <c r="L297" s="1">
        <f ca="1">_xlfn.NORM.S.DIST(-E297,0)</f>
        <v>0.38600349427797853</v>
      </c>
      <c r="M297" s="1">
        <v>0</v>
      </c>
      <c r="N297" s="1">
        <v>0</v>
      </c>
      <c r="Q297" t="s">
        <v>1</v>
      </c>
      <c r="R297" s="10">
        <f ca="1">MIN($T$28+P295,0)</f>
        <v>-1.1242645090013623</v>
      </c>
      <c r="S297" s="10"/>
      <c r="T297" s="10">
        <f ca="1">MAX($V$28+P295,0)</f>
        <v>0.44083134617388831</v>
      </c>
      <c r="U297" s="10"/>
      <c r="V297" s="10"/>
      <c r="X297" t="s">
        <v>1</v>
      </c>
      <c r="Y297" s="1">
        <f ca="1">_xlfn.NORM.S.DIST(R297,0)</f>
        <v>0.21205197350696869</v>
      </c>
      <c r="Z297" s="1">
        <f ca="1">1-Y297-AA297</f>
        <v>0.42594571110939</v>
      </c>
      <c r="AA297" s="1">
        <f ca="1">_xlfn.NORM.S.DIST(-T297,0)</f>
        <v>0.3620023153836413</v>
      </c>
      <c r="AB297" s="1">
        <v>0</v>
      </c>
      <c r="AC297" s="1">
        <v>0</v>
      </c>
      <c r="AF297" t="s">
        <v>1</v>
      </c>
      <c r="AG297" s="10">
        <f ca="1">MIN($T$28+AE295,0)</f>
        <v>-1.4987068991216961</v>
      </c>
      <c r="AH297" s="10"/>
      <c r="AI297" s="10">
        <f ca="1">MAX($V$28+AE295,0)</f>
        <v>6.6388956053554479E-2</v>
      </c>
      <c r="AJ297" s="10"/>
      <c r="AK297" s="10"/>
      <c r="AM297" t="s">
        <v>1</v>
      </c>
      <c r="AN297" s="1">
        <f ca="1">_xlfn.NORM.S.DIST(AG297,0)</f>
        <v>0.12976894994315072</v>
      </c>
      <c r="AO297" s="1">
        <f ca="1">1-AN297-AP297</f>
        <v>0.47216696938615965</v>
      </c>
      <c r="AP297" s="1">
        <f ca="1">_xlfn.NORM.S.DIST(-AI297,0)</f>
        <v>0.39806408067068966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-1.8143739937304233</v>
      </c>
      <c r="E298" s="10"/>
      <c r="F298" s="10">
        <f ca="1">MAX($CI$7+A295,0)</f>
        <v>0.16924057629657807</v>
      </c>
      <c r="G298" s="10"/>
      <c r="I298" t="s">
        <v>0</v>
      </c>
      <c r="J298" s="1">
        <v>0</v>
      </c>
      <c r="K298" s="1">
        <f ca="1">_xlfn.NORM.S.DIST(D298,0)</f>
        <v>7.6925717714114744E-2</v>
      </c>
      <c r="L298" s="1">
        <f ca="1">1-K298-M298</f>
        <v>0.52980461240954768</v>
      </c>
      <c r="M298" s="1">
        <f ca="1">_xlfn.NORM.S.DIST(-F298,0)</f>
        <v>0.39326966987633755</v>
      </c>
      <c r="N298" s="1">
        <v>0</v>
      </c>
      <c r="Q298" t="s">
        <v>0</v>
      </c>
      <c r="R298" s="10"/>
      <c r="S298" s="10">
        <f ca="1">MIN($U$29+P295,0)</f>
        <v>-1.6303317587742197</v>
      </c>
      <c r="T298" s="10"/>
      <c r="U298" s="10">
        <f ca="1">MAX($CI$7+P295,0)</f>
        <v>0.35328281125278171</v>
      </c>
      <c r="V298" s="10"/>
      <c r="X298" t="s">
        <v>0</v>
      </c>
      <c r="Y298" s="1">
        <v>0</v>
      </c>
      <c r="Z298" s="1">
        <f ca="1">_xlfn.NORM.S.DIST(S298,0)</f>
        <v>0.10561769504448265</v>
      </c>
      <c r="AA298" s="1">
        <f ca="1">1-Z298-AB298</f>
        <v>0.51957487520278867</v>
      </c>
      <c r="AB298" s="1">
        <f ca="1">_xlfn.NORM.S.DIST(-U298,0)</f>
        <v>0.37480742975272857</v>
      </c>
      <c r="AC298" s="1">
        <v>0</v>
      </c>
      <c r="AF298" t="s">
        <v>0</v>
      </c>
      <c r="AG298" s="10"/>
      <c r="AH298" s="10">
        <f ca="1">MIN($U$29+AE295,0)</f>
        <v>-2.0047741488945534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5.3477288606304289E-2</v>
      </c>
      <c r="AP298" s="1">
        <f ca="1">1-AO298-AQ298</f>
        <v>0.54758043099226295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-2.0384850624810262</v>
      </c>
      <c r="F299" s="10"/>
      <c r="G299" s="10">
        <f ca="1">MAX($X$30+A295,0)</f>
        <v>0.18632621264631746</v>
      </c>
      <c r="I299" t="s">
        <v>42</v>
      </c>
      <c r="J299" s="1">
        <v>0</v>
      </c>
      <c r="K299" s="1">
        <v>0</v>
      </c>
      <c r="L299" s="1">
        <f ca="1">_xlfn.NORM.S.DIST(E299,0)</f>
        <v>4.9954174281314018E-2</v>
      </c>
      <c r="M299" s="1">
        <f ca="1">1-L299-N299</f>
        <v>0.55796891670187676</v>
      </c>
      <c r="N299" s="1">
        <f ca="1">_xlfn.NORM.S.DIST(-G299,0)</f>
        <v>0.39207690901680925</v>
      </c>
      <c r="Q299" t="s">
        <v>42</v>
      </c>
      <c r="R299" s="10"/>
      <c r="S299" s="10"/>
      <c r="T299" s="10">
        <f ca="1">MIN($V$30+P295,0)</f>
        <v>-1.8544428275248224</v>
      </c>
      <c r="U299" s="10"/>
      <c r="V299" s="10">
        <f ca="1">MAX($X$30+P295,0)</f>
        <v>0.37036844760252113</v>
      </c>
      <c r="X299" t="s">
        <v>42</v>
      </c>
      <c r="Y299" s="1">
        <v>0</v>
      </c>
      <c r="Z299" s="1">
        <v>0</v>
      </c>
      <c r="AA299" s="1">
        <f ca="1">_xlfn.NORM.S.DIST(T299,0)</f>
        <v>7.1474278627190191E-2</v>
      </c>
      <c r="AB299" s="1">
        <f ca="1">1-AA299-AC299</f>
        <v>0.55602821172511807</v>
      </c>
      <c r="AC299" s="1">
        <f ca="1">_xlfn.NORM.S.DIST(-V299,0)</f>
        <v>0.37249750964769174</v>
      </c>
      <c r="AF299" t="s">
        <v>42</v>
      </c>
      <c r="AG299" s="10"/>
      <c r="AH299" s="10"/>
      <c r="AI299" s="10">
        <f ca="1">MIN($V$30+AE295,0)</f>
        <v>-2.2288852176451561</v>
      </c>
      <c r="AJ299" s="10"/>
      <c r="AK299" s="10">
        <f ca="1">MAX($X$30+AE295,0)</f>
        <v>0</v>
      </c>
      <c r="AM299" t="s">
        <v>42</v>
      </c>
      <c r="AN299" s="1">
        <v>0</v>
      </c>
      <c r="AO299" s="1">
        <v>0</v>
      </c>
      <c r="AP299" s="1">
        <f ca="1">_xlfn.NORM.S.DIST(AI299,0)</f>
        <v>3.327652152676483E-2</v>
      </c>
      <c r="AQ299" s="1">
        <f ca="1">1-AP299-AR299</f>
        <v>0.56778119807180238</v>
      </c>
      <c r="AR299" s="1">
        <f ca="1">_xlfn.NORM.S.DIST(-AK299,0)</f>
        <v>0.3989422804014327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0.16946459406640291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0.35836086481964852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-2.5869624990905535E-2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2.2688385636089614</v>
      </c>
      <c r="E303" s="10"/>
      <c r="F303" s="10"/>
      <c r="G303" s="10"/>
      <c r="I303" t="s">
        <v>2</v>
      </c>
      <c r="J303" s="1">
        <f ca="1">1-K303</f>
        <v>0.96958297355911927</v>
      </c>
      <c r="K303" s="1">
        <f ca="1">_xlfn.NORM.S.DIST(-D303,0)</f>
        <v>3.0417026440880703E-2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2.4577348343622072</v>
      </c>
      <c r="T303" s="10"/>
      <c r="U303" s="10"/>
      <c r="V303" s="10"/>
      <c r="X303" t="s">
        <v>2</v>
      </c>
      <c r="Y303" s="1">
        <f ca="1">1-Z303</f>
        <v>0.98053561300750303</v>
      </c>
      <c r="Z303" s="1">
        <f ca="1">_xlfn.NORM.S.DIST(-S303,0)</f>
        <v>1.9464386992496977E-2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2.0735043445516532</v>
      </c>
      <c r="AI303" s="10"/>
      <c r="AJ303" s="10"/>
      <c r="AK303" s="10"/>
      <c r="AM303" t="s">
        <v>2</v>
      </c>
      <c r="AN303" s="1">
        <f ca="1">1-AO303</f>
        <v>0.95351607228351454</v>
      </c>
      <c r="AO303" s="1">
        <f ca="1">_xlfn.NORM.S.DIST(-AH303,0)</f>
        <v>4.6483927716485456E-2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-1.3080827261877412</v>
      </c>
      <c r="D304" s="10"/>
      <c r="E304" s="10">
        <f ca="1">MAX($V$28+A302,0)</f>
        <v>0.2570131289875095</v>
      </c>
      <c r="F304" s="10"/>
      <c r="G304" s="10"/>
      <c r="I304" t="s">
        <v>1</v>
      </c>
      <c r="J304" s="1">
        <f ca="1">_xlfn.NORM.S.DIST(C304,0)</f>
        <v>0.16957181705115343</v>
      </c>
      <c r="K304" s="1">
        <f ca="1">1-J304-L304</f>
        <v>0.44444690269331844</v>
      </c>
      <c r="L304" s="1">
        <f ca="1">_xlfn.NORM.S.DIST(-E304,0)</f>
        <v>0.38598128025552814</v>
      </c>
      <c r="M304" s="1">
        <v>0</v>
      </c>
      <c r="N304" s="1">
        <v>0</v>
      </c>
      <c r="Q304" t="s">
        <v>1</v>
      </c>
      <c r="R304" s="10">
        <f ca="1">MIN($T$28+P302,0)</f>
        <v>-1.1191864554344955</v>
      </c>
      <c r="S304" s="10"/>
      <c r="T304" s="10">
        <f ca="1">MAX($V$28+P302,0)</f>
        <v>0.44590939974075511</v>
      </c>
      <c r="U304" s="10"/>
      <c r="V304" s="10"/>
      <c r="X304" t="s">
        <v>1</v>
      </c>
      <c r="Y304" s="1">
        <f ca="1">_xlfn.NORM.S.DIST(R304,0)</f>
        <v>0.21326330687218106</v>
      </c>
      <c r="Z304" s="1">
        <f ca="1">1-Y304-AA304</f>
        <v>0.42554849411704138</v>
      </c>
      <c r="AA304" s="1">
        <f ca="1">_xlfn.NORM.S.DIST(-T304,0)</f>
        <v>0.36118819901077753</v>
      </c>
      <c r="AB304" s="1">
        <v>0</v>
      </c>
      <c r="AC304" s="1">
        <v>0</v>
      </c>
      <c r="AF304" t="s">
        <v>1</v>
      </c>
      <c r="AG304" s="10">
        <f ca="1">MIN($T$28+AE302,0)</f>
        <v>-1.5034169452450497</v>
      </c>
      <c r="AH304" s="10"/>
      <c r="AI304" s="10">
        <f ca="1">MAX($V$28+AE302,0)</f>
        <v>6.1678909930201059E-2</v>
      </c>
      <c r="AJ304" s="10"/>
      <c r="AK304" s="10"/>
      <c r="AM304" t="s">
        <v>1</v>
      </c>
      <c r="AN304" s="1">
        <f ca="1">_xlfn.NORM.S.DIST(AG304,0)</f>
        <v>0.12885470994710327</v>
      </c>
      <c r="AO304" s="1">
        <f ca="1">1-AN304-AP304</f>
        <v>0.4729611340430962</v>
      </c>
      <c r="AP304" s="1">
        <f ca="1">_xlfn.NORM.S.DIST(-AI304,0)</f>
        <v>0.39818415600980056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-1.8141499759605986</v>
      </c>
      <c r="E305" s="10"/>
      <c r="F305" s="10">
        <f ca="1">MAX($CI$7+A302,0)</f>
        <v>0.16946459406640291</v>
      </c>
      <c r="G305" s="10"/>
      <c r="I305" t="s">
        <v>0</v>
      </c>
      <c r="J305" s="1">
        <v>0</v>
      </c>
      <c r="K305" s="1">
        <f ca="1">_xlfn.NORM.S.DIST(D305,0)</f>
        <v>7.6956988751185715E-2</v>
      </c>
      <c r="L305" s="1">
        <f ca="1">1-K305-M305</f>
        <v>0.5297882609496577</v>
      </c>
      <c r="M305" s="1">
        <f ca="1">_xlfn.NORM.S.DIST(-F305,0)</f>
        <v>0.39325475029915657</v>
      </c>
      <c r="N305" s="1">
        <v>0</v>
      </c>
      <c r="Q305" t="s">
        <v>0</v>
      </c>
      <c r="R305" s="10"/>
      <c r="S305" s="10">
        <f ca="1">MIN($U$29+P302,0)</f>
        <v>-1.6252537052073528</v>
      </c>
      <c r="T305" s="10"/>
      <c r="U305" s="10">
        <f ca="1">MAX($CI$7+P302,0)</f>
        <v>0.35836086481964852</v>
      </c>
      <c r="V305" s="10"/>
      <c r="X305" t="s">
        <v>0</v>
      </c>
      <c r="Y305" s="1">
        <v>0</v>
      </c>
      <c r="Z305" s="1">
        <f ca="1">_xlfn.NORM.S.DIST(S305,0)</f>
        <v>0.10649435112174235</v>
      </c>
      <c r="AA305" s="1">
        <f ca="1">1-Z305-AB305</f>
        <v>0.519374840584651</v>
      </c>
      <c r="AB305" s="1">
        <f ca="1">_xlfn.NORM.S.DIST(-U305,0)</f>
        <v>0.37413080829360673</v>
      </c>
      <c r="AC305" s="1">
        <v>0</v>
      </c>
      <c r="AF305" t="s">
        <v>0</v>
      </c>
      <c r="AG305" s="10"/>
      <c r="AH305" s="10">
        <f ca="1">MIN($U$29+AE302,0)</f>
        <v>-2.0094841950179068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5.2974114085807641E-2</v>
      </c>
      <c r="AP305" s="1">
        <f ca="1">1-AO305-AQ305</f>
        <v>0.54808360551275959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-2.0382610447112013</v>
      </c>
      <c r="F306" s="10"/>
      <c r="G306" s="10">
        <f ca="1">MAX($X$30+A302,0)</f>
        <v>0.1865502304161423</v>
      </c>
      <c r="I306" t="s">
        <v>42</v>
      </c>
      <c r="J306" s="1">
        <v>0</v>
      </c>
      <c r="K306" s="1">
        <v>0</v>
      </c>
      <c r="L306" s="1">
        <f ca="1">_xlfn.NORM.S.DIST(E306,0)</f>
        <v>4.9976990153941039E-2</v>
      </c>
      <c r="M306" s="1">
        <f ca="1">1-L306-N306</f>
        <v>0.55796247576547764</v>
      </c>
      <c r="N306" s="1">
        <f ca="1">_xlfn.NORM.S.DIST(-G306,0)</f>
        <v>0.39206053408058128</v>
      </c>
      <c r="Q306" t="s">
        <v>42</v>
      </c>
      <c r="R306" s="10"/>
      <c r="S306" s="10"/>
      <c r="T306" s="10">
        <f ca="1">MIN($V$30+P302,0)</f>
        <v>-1.8493647739579555</v>
      </c>
      <c r="U306" s="10"/>
      <c r="V306" s="10">
        <f ca="1">MAX($X$30+P302,0)</f>
        <v>0.37544650116938794</v>
      </c>
      <c r="X306" t="s">
        <v>42</v>
      </c>
      <c r="Y306" s="1">
        <v>0</v>
      </c>
      <c r="Z306" s="1">
        <v>0</v>
      </c>
      <c r="AA306" s="1">
        <f ca="1">_xlfn.NORM.S.DIST(T306,0)</f>
        <v>7.2149597907677263E-2</v>
      </c>
      <c r="AB306" s="1">
        <f ca="1">1-AA306-AC306</f>
        <v>0.55605760272154614</v>
      </c>
      <c r="AC306" s="1">
        <f ca="1">_xlfn.NORM.S.DIST(-V306,0)</f>
        <v>0.37179279937077658</v>
      </c>
      <c r="AF306" t="s">
        <v>42</v>
      </c>
      <c r="AG306" s="10"/>
      <c r="AH306" s="10"/>
      <c r="AI306" s="10">
        <f ca="1">MIN($V$30+AE302,0)</f>
        <v>-2.2335952637685095</v>
      </c>
      <c r="AJ306" s="10"/>
      <c r="AK306" s="10">
        <f ca="1">MAX($X$30+AE302,0)</f>
        <v>0</v>
      </c>
      <c r="AM306" t="s">
        <v>42</v>
      </c>
      <c r="AN306" s="1">
        <v>0</v>
      </c>
      <c r="AO306" s="1">
        <v>0</v>
      </c>
      <c r="AP306" s="1">
        <f ca="1">_xlfn.NORM.S.DIST(AI306,0)</f>
        <v>3.2928641607055407E-2</v>
      </c>
      <c r="AQ306" s="1">
        <f ca="1">1-AP306-AR306</f>
        <v>0.5681290779915118</v>
      </c>
      <c r="AR306" s="1">
        <f ca="1">_xlfn.NORM.S.DIST(-AK306,0)</f>
        <v>0.3989422804014327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0.16911722286288389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0.36275669021824369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-3.1039798388885591E-2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2.2684911924054427</v>
      </c>
      <c r="E310" s="10"/>
      <c r="F310" s="10"/>
      <c r="G310" s="10"/>
      <c r="I310" t="s">
        <v>2</v>
      </c>
      <c r="J310" s="1">
        <f ca="1">1-K310</f>
        <v>0.96955899340033336</v>
      </c>
      <c r="K310" s="1">
        <f ca="1">_xlfn.NORM.S.DIST(-D310,0)</f>
        <v>3.0441006599666594E-2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2.4621306597608021</v>
      </c>
      <c r="T310" s="10"/>
      <c r="U310" s="10"/>
      <c r="V310" s="10"/>
      <c r="X310" t="s">
        <v>2</v>
      </c>
      <c r="Y310" s="1">
        <f ca="1">1-Z310</f>
        <v>0.98074495598988387</v>
      </c>
      <c r="Z310" s="1">
        <f ca="1">_xlfn.NORM.S.DIST(-S310,0)</f>
        <v>1.9255044010116094E-2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2.0683341711536731</v>
      </c>
      <c r="AI310" s="10"/>
      <c r="AJ310" s="10"/>
      <c r="AK310" s="10"/>
      <c r="AM310" t="s">
        <v>2</v>
      </c>
      <c r="AN310" s="1">
        <f ca="1">1-AO310</f>
        <v>0.95301569433161348</v>
      </c>
      <c r="AO310" s="1">
        <f ca="1">_xlfn.NORM.S.DIST(-AH310,0)</f>
        <v>4.6984305668386565E-2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-1.3084300973912601</v>
      </c>
      <c r="D311" s="10"/>
      <c r="E311" s="10">
        <f ca="1">MAX($V$28+A309,0)</f>
        <v>0.25666575778399048</v>
      </c>
      <c r="F311" s="10"/>
      <c r="G311" s="10"/>
      <c r="I311" t="s">
        <v>1</v>
      </c>
      <c r="J311" s="1">
        <f ca="1">_xlfn.NORM.S.DIST(C311,0)</f>
        <v>0.16949477254421391</v>
      </c>
      <c r="K311" s="1">
        <f ca="1">1-J311-L311</f>
        <v>0.44448950894431144</v>
      </c>
      <c r="L311" s="1">
        <f ca="1">_xlfn.NORM.S.DIST(-E311,0)</f>
        <v>0.38601571851147459</v>
      </c>
      <c r="M311" s="1">
        <v>0</v>
      </c>
      <c r="N311" s="1">
        <v>0</v>
      </c>
      <c r="Q311" t="s">
        <v>1</v>
      </c>
      <c r="R311" s="10">
        <f ca="1">MIN($T$28+P309,0)</f>
        <v>-1.1147906300359003</v>
      </c>
      <c r="S311" s="10"/>
      <c r="T311" s="10">
        <f ca="1">MAX($V$28+P309,0)</f>
        <v>0.45030522513935028</v>
      </c>
      <c r="U311" s="10"/>
      <c r="V311" s="10"/>
      <c r="X311" t="s">
        <v>1</v>
      </c>
      <c r="Y311" s="1">
        <f ca="1">_xlfn.NORM.S.DIST(R311,0)</f>
        <v>0.21431302316882761</v>
      </c>
      <c r="Z311" s="1">
        <f ca="1">1-Y311-AA311</f>
        <v>0.42520954661197019</v>
      </c>
      <c r="AA311" s="1">
        <f ca="1">_xlfn.NORM.S.DIST(-T311,0)</f>
        <v>0.3604774302192022</v>
      </c>
      <c r="AB311" s="1">
        <v>0</v>
      </c>
      <c r="AC311" s="1">
        <v>0</v>
      </c>
      <c r="AF311" t="s">
        <v>1</v>
      </c>
      <c r="AG311" s="10">
        <f ca="1">MIN($T$28+AE309,0)</f>
        <v>-1.5085871186430295</v>
      </c>
      <c r="AH311" s="10"/>
      <c r="AI311" s="10">
        <f ca="1">MAX($V$28+AE309,0)</f>
        <v>5.6508736532221E-2</v>
      </c>
      <c r="AJ311" s="10"/>
      <c r="AK311" s="10"/>
      <c r="AM311" t="s">
        <v>1</v>
      </c>
      <c r="AN311" s="1">
        <f ca="1">_xlfn.NORM.S.DIST(AG311,0)</f>
        <v>0.12785530547243437</v>
      </c>
      <c r="AO311" s="1">
        <f ca="1">1-AN311-AP311</f>
        <v>0.47383886459264074</v>
      </c>
      <c r="AP311" s="1">
        <f ca="1">_xlfn.NORM.S.DIST(-AI311,0)</f>
        <v>0.39830582993492486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-1.8144973471641175</v>
      </c>
      <c r="E312" s="10"/>
      <c r="F312" s="10">
        <f ca="1">MAX($CI$7+A309,0)</f>
        <v>0.16911722286288389</v>
      </c>
      <c r="G312" s="10"/>
      <c r="I312" t="s">
        <v>0</v>
      </c>
      <c r="J312" s="1">
        <v>0</v>
      </c>
      <c r="K312" s="1">
        <f ca="1">_xlfn.NORM.S.DIST(D312,0)</f>
        <v>7.6908502367355025E-2</v>
      </c>
      <c r="L312" s="1">
        <f ca="1">1-K312-M312</f>
        <v>0.52981362060530335</v>
      </c>
      <c r="M312" s="1">
        <f ca="1">_xlfn.NORM.S.DIST(-F312,0)</f>
        <v>0.39327787702734163</v>
      </c>
      <c r="N312" s="1">
        <v>0</v>
      </c>
      <c r="Q312" t="s">
        <v>0</v>
      </c>
      <c r="R312" s="10"/>
      <c r="S312" s="10">
        <f ca="1">MIN($U$29+P309,0)</f>
        <v>-1.6208578798087576</v>
      </c>
      <c r="T312" s="10"/>
      <c r="U312" s="10">
        <f ca="1">MAX($CI$7+P309,0)</f>
        <v>0.36275669021824369</v>
      </c>
      <c r="V312" s="10"/>
      <c r="X312" t="s">
        <v>0</v>
      </c>
      <c r="Y312" s="1">
        <v>0</v>
      </c>
      <c r="Z312" s="1">
        <f ca="1">_xlfn.NORM.S.DIST(S312,0)</f>
        <v>0.10725687008663203</v>
      </c>
      <c r="AA312" s="1">
        <f ca="1">1-Z312-AB312</f>
        <v>0.519204831853747</v>
      </c>
      <c r="AB312" s="1">
        <f ca="1">_xlfn.NORM.S.DIST(-U312,0)</f>
        <v>0.37353829805962102</v>
      </c>
      <c r="AC312" s="1">
        <v>0</v>
      </c>
      <c r="AF312" t="s">
        <v>0</v>
      </c>
      <c r="AG312" s="10"/>
      <c r="AH312" s="10">
        <f ca="1">MIN($U$29+AE309,0)</f>
        <v>-2.0146543684158869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5.2425894215654509E-2</v>
      </c>
      <c r="AP312" s="1">
        <f ca="1">1-AO312-AQ312</f>
        <v>0.54863182538291277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-2.0386084159147204</v>
      </c>
      <c r="F313" s="10"/>
      <c r="G313" s="10">
        <f ca="1">MAX($X$30+A309,0)</f>
        <v>0.18620285921262328</v>
      </c>
      <c r="I313" t="s">
        <v>42</v>
      </c>
      <c r="J313" s="1">
        <v>0</v>
      </c>
      <c r="K313" s="1">
        <v>0</v>
      </c>
      <c r="L313" s="1">
        <f ca="1">_xlfn.NORM.S.DIST(E313,0)</f>
        <v>4.9941614296971602E-2</v>
      </c>
      <c r="M313" s="1">
        <f ca="1">1-L313-N313</f>
        <v>0.55797246807856471</v>
      </c>
      <c r="N313" s="1">
        <f ca="1">_xlfn.NORM.S.DIST(-G313,0)</f>
        <v>0.39208591762446371</v>
      </c>
      <c r="Q313" t="s">
        <v>42</v>
      </c>
      <c r="R313" s="10"/>
      <c r="S313" s="10"/>
      <c r="T313" s="10">
        <f ca="1">MIN($V$30+P309,0)</f>
        <v>-1.8449689485593603</v>
      </c>
      <c r="U313" s="10"/>
      <c r="V313" s="10">
        <f ca="1">MAX($X$30+P309,0)</f>
        <v>0.37984232656798311</v>
      </c>
      <c r="X313" t="s">
        <v>42</v>
      </c>
      <c r="Y313" s="1">
        <v>0</v>
      </c>
      <c r="Z313" s="1">
        <v>0</v>
      </c>
      <c r="AA313" s="1">
        <f ca="1">_xlfn.NORM.S.DIST(T313,0)</f>
        <v>7.2737824789705627E-2</v>
      </c>
      <c r="AB313" s="1">
        <f ca="1">1-AA313-AC313</f>
        <v>0.55608606177823106</v>
      </c>
      <c r="AC313" s="1">
        <f ca="1">_xlfn.NORM.S.DIST(-V313,0)</f>
        <v>0.37117611343206336</v>
      </c>
      <c r="AF313" t="s">
        <v>42</v>
      </c>
      <c r="AG313" s="10"/>
      <c r="AH313" s="10"/>
      <c r="AI313" s="10">
        <f ca="1">MIN($V$30+AE309,0)</f>
        <v>-2.2387654371664896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3.2550131365465716E-2</v>
      </c>
      <c r="AQ313" s="1">
        <f ca="1">1-AP313-AR313</f>
        <v>0.56850758823310166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0.17186115569236471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0.37014088979825344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-3.3015332660000819E-2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2.2712351252349232</v>
      </c>
      <c r="E317" s="10"/>
      <c r="F317" s="10"/>
      <c r="G317" s="10"/>
      <c r="I317" t="s">
        <v>2</v>
      </c>
      <c r="J317" s="1">
        <f ca="1">1-K317</f>
        <v>0.96974800149041818</v>
      </c>
      <c r="K317" s="1">
        <f ca="1">_xlfn.NORM.S.DIST(-D317,0)</f>
        <v>3.0251998509581796E-2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2.4695148593408121</v>
      </c>
      <c r="T317" s="10"/>
      <c r="U317" s="10"/>
      <c r="V317" s="10"/>
      <c r="X317" t="s">
        <v>2</v>
      </c>
      <c r="Y317" s="1">
        <f ca="1">1-Z317</f>
        <v>0.98109238169962099</v>
      </c>
      <c r="Z317" s="1">
        <f ca="1">_xlfn.NORM.S.DIST(-S317,0)</f>
        <v>1.890761830037898E-2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2.0663586368825579</v>
      </c>
      <c r="AI317" s="10"/>
      <c r="AJ317" s="10"/>
      <c r="AK317" s="10"/>
      <c r="AM317" t="s">
        <v>2</v>
      </c>
      <c r="AN317" s="1">
        <f ca="1">1-AO317</f>
        <v>0.95282341270375026</v>
      </c>
      <c r="AO317" s="1">
        <f ca="1">_xlfn.NORM.S.DIST(-AH317,0)</f>
        <v>4.717658729624969E-2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-1.3056861645617794</v>
      </c>
      <c r="D318" s="10"/>
      <c r="E318" s="10">
        <f ca="1">MAX($V$28+A316,0)</f>
        <v>0.2594096906134713</v>
      </c>
      <c r="F318" s="10"/>
      <c r="G318" s="10"/>
      <c r="I318" t="s">
        <v>1</v>
      </c>
      <c r="J318" s="1">
        <f ca="1">_xlfn.NORM.S.DIST(C318,0)</f>
        <v>0.17010375350400977</v>
      </c>
      <c r="K318" s="1">
        <f ca="1">1-J318-L318</f>
        <v>0.44415374511683892</v>
      </c>
      <c r="L318" s="1">
        <f ca="1">_xlfn.NORM.S.DIST(-E318,0)</f>
        <v>0.38574250137915134</v>
      </c>
      <c r="M318" s="1">
        <v>0</v>
      </c>
      <c r="N318" s="1">
        <v>0</v>
      </c>
      <c r="Q318" t="s">
        <v>1</v>
      </c>
      <c r="R318" s="10">
        <f ca="1">MIN($T$28+P316,0)</f>
        <v>-1.1074064304558906</v>
      </c>
      <c r="S318" s="10"/>
      <c r="T318" s="10">
        <f ca="1">MAX($V$28+P316,0)</f>
        <v>0.45768942471936003</v>
      </c>
      <c r="U318" s="10"/>
      <c r="V318" s="10"/>
      <c r="X318" t="s">
        <v>1</v>
      </c>
      <c r="Y318" s="1">
        <f ca="1">_xlfn.NORM.S.DIST(R318,0)</f>
        <v>0.21607860308741456</v>
      </c>
      <c r="Z318" s="1">
        <f ca="1">1-Y318-AA318</f>
        <v>0.42465041032705592</v>
      </c>
      <c r="AA318" s="1">
        <f ca="1">_xlfn.NORM.S.DIST(-T318,0)</f>
        <v>0.35927098658552953</v>
      </c>
      <c r="AB318" s="1">
        <v>0</v>
      </c>
      <c r="AC318" s="1">
        <v>0</v>
      </c>
      <c r="AF318" t="s">
        <v>1</v>
      </c>
      <c r="AG318" s="10">
        <f ca="1">MIN($T$28+AE316,0)</f>
        <v>-1.5105626529141449</v>
      </c>
      <c r="AH318" s="10"/>
      <c r="AI318" s="10">
        <f ca="1">MAX($V$28+AE316,0)</f>
        <v>5.4533202261105772E-2</v>
      </c>
      <c r="AJ318" s="10"/>
      <c r="AK318" s="10"/>
      <c r="AM318" t="s">
        <v>1</v>
      </c>
      <c r="AN318" s="1">
        <f ca="1">_xlfn.NORM.S.DIST(AG318,0)</f>
        <v>0.12747458120028052</v>
      </c>
      <c r="AO318" s="1">
        <f ca="1">1-AN318-AP318</f>
        <v>0.47417589886031108</v>
      </c>
      <c r="AP318" s="1">
        <f ca="1">_xlfn.NORM.S.DIST(-AI318,0)</f>
        <v>0.39834951993940837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-1.8117534143346368</v>
      </c>
      <c r="E319" s="10"/>
      <c r="F319" s="10">
        <f ca="1">MAX($CI$7+A316,0)</f>
        <v>0.17186115569236471</v>
      </c>
      <c r="G319" s="10"/>
      <c r="I319" t="s">
        <v>0</v>
      </c>
      <c r="J319" s="1">
        <v>0</v>
      </c>
      <c r="K319" s="1">
        <f ca="1">_xlfn.NORM.S.DIST(D319,0)</f>
        <v>7.7292082798952749E-2</v>
      </c>
      <c r="L319" s="1">
        <f ca="1">1-K319-M319</f>
        <v>0.52961397681769429</v>
      </c>
      <c r="M319" s="1">
        <f ca="1">_xlfn.NORM.S.DIST(-F319,0)</f>
        <v>0.39309394038335299</v>
      </c>
      <c r="N319" s="1">
        <v>0</v>
      </c>
      <c r="Q319" t="s">
        <v>0</v>
      </c>
      <c r="R319" s="10"/>
      <c r="S319" s="10">
        <f ca="1">MIN($U$29+P316,0)</f>
        <v>-1.6134736802287479</v>
      </c>
      <c r="T319" s="10"/>
      <c r="U319" s="10">
        <f ca="1">MAX($CI$7+P316,0)</f>
        <v>0.37014088979825344</v>
      </c>
      <c r="V319" s="10"/>
      <c r="X319" t="s">
        <v>0</v>
      </c>
      <c r="Y319" s="1">
        <v>0</v>
      </c>
      <c r="Z319" s="1">
        <f ca="1">_xlfn.NORM.S.DIST(S319,0)</f>
        <v>0.10854535318877805</v>
      </c>
      <c r="AA319" s="1">
        <f ca="1">1-Z319-AB319</f>
        <v>0.51892575130973717</v>
      </c>
      <c r="AB319" s="1">
        <f ca="1">_xlfn.NORM.S.DIST(-U319,0)</f>
        <v>0.37252889550148477</v>
      </c>
      <c r="AC319" s="1">
        <v>0</v>
      </c>
      <c r="AF319" t="s">
        <v>0</v>
      </c>
      <c r="AG319" s="10"/>
      <c r="AH319" s="10">
        <f ca="1">MIN($U$29+AE316,0)</f>
        <v>-2.016629902687002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5.2217550955137311E-2</v>
      </c>
      <c r="AP319" s="1">
        <f ca="1">1-AO319-AQ319</f>
        <v>0.54884016864342988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-2.0358644830852395</v>
      </c>
      <c r="F320" s="10"/>
      <c r="G320" s="10">
        <f ca="1">MAX($X$30+A316,0)</f>
        <v>0.1889467920421041</v>
      </c>
      <c r="I320" t="s">
        <v>42</v>
      </c>
      <c r="J320" s="1">
        <v>0</v>
      </c>
      <c r="K320" s="1">
        <v>0</v>
      </c>
      <c r="L320" s="1">
        <f ca="1">_xlfn.NORM.S.DIST(E320,0)</f>
        <v>5.0221571674762835E-2</v>
      </c>
      <c r="M320" s="1">
        <f ca="1">1-L320-N320</f>
        <v>0.55789426254442587</v>
      </c>
      <c r="N320" s="1">
        <f ca="1">_xlfn.NORM.S.DIST(-G320,0)</f>
        <v>0.39188416578081126</v>
      </c>
      <c r="Q320" t="s">
        <v>42</v>
      </c>
      <c r="R320" s="10"/>
      <c r="S320" s="10"/>
      <c r="T320" s="10">
        <f ca="1">MIN($V$30+P316,0)</f>
        <v>-1.8375847489793506</v>
      </c>
      <c r="U320" s="10"/>
      <c r="V320" s="10">
        <f ca="1">MAX($X$30+P316,0)</f>
        <v>0.38722652614799286</v>
      </c>
      <c r="X320" t="s">
        <v>42</v>
      </c>
      <c r="Y320" s="1">
        <v>0</v>
      </c>
      <c r="Z320" s="1">
        <v>0</v>
      </c>
      <c r="AA320" s="1">
        <f ca="1">_xlfn.NORM.S.DIST(T320,0)</f>
        <v>7.3733547894448637E-2</v>
      </c>
      <c r="AB320" s="1">
        <f ca="1">1-AA320-AC320</f>
        <v>0.55614005744254036</v>
      </c>
      <c r="AC320" s="1">
        <f ca="1">_xlfn.NORM.S.DIST(-V320,0)</f>
        <v>0.37012639466301106</v>
      </c>
      <c r="AF320" t="s">
        <v>42</v>
      </c>
      <c r="AG320" s="10"/>
      <c r="AH320" s="10"/>
      <c r="AI320" s="10">
        <f ca="1">MIN($V$30+AE316,0)</f>
        <v>-2.2407409714376048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3.2406424663939219E-2</v>
      </c>
      <c r="AQ320" s="1">
        <f ca="1">1-AP320-AR320</f>
        <v>0.56865129493462807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0.17200600563557927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0.37483010426407909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-3.7493658713575892E-2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2.2713799751781378</v>
      </c>
      <c r="E324" s="10"/>
      <c r="F324" s="10"/>
      <c r="G324" s="10"/>
      <c r="I324" t="s">
        <v>2</v>
      </c>
      <c r="J324" s="1">
        <f ca="1">1-K324</f>
        <v>0.9697579527236464</v>
      </c>
      <c r="K324" s="1">
        <f ca="1">_xlfn.NORM.S.DIST(-D324,0)</f>
        <v>3.024204727635357E-2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2.4742040738066375</v>
      </c>
      <c r="T324" s="10"/>
      <c r="U324" s="10"/>
      <c r="V324" s="10"/>
      <c r="X324" t="s">
        <v>2</v>
      </c>
      <c r="Y324" s="1">
        <f ca="1">1-Z324</f>
        <v>0.98131027614477873</v>
      </c>
      <c r="Z324" s="1">
        <f ca="1">_xlfn.NORM.S.DIST(-S324,0)</f>
        <v>1.8689723855221288E-2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2.0618803108289829</v>
      </c>
      <c r="AI324" s="10"/>
      <c r="AJ324" s="10"/>
      <c r="AK324" s="10"/>
      <c r="AM324" t="s">
        <v>2</v>
      </c>
      <c r="AN324" s="1">
        <f ca="1">1-AO324</f>
        <v>0.95238529997168175</v>
      </c>
      <c r="AO324" s="1">
        <f ca="1">_xlfn.NORM.S.DIST(-AH324,0)</f>
        <v>4.7614700028318239E-2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-1.3055413146185648</v>
      </c>
      <c r="D325" s="10"/>
      <c r="E325" s="10">
        <f ca="1">MAX($V$28+A323,0)</f>
        <v>0.25955454055668586</v>
      </c>
      <c r="F325" s="10"/>
      <c r="G325" s="10"/>
      <c r="I325" t="s">
        <v>1</v>
      </c>
      <c r="J325" s="1">
        <f ca="1">_xlfn.NORM.S.DIST(C325,0)</f>
        <v>0.17013592624072674</v>
      </c>
      <c r="K325" s="1">
        <f ca="1">1-J325-L325</f>
        <v>0.44413607061362698</v>
      </c>
      <c r="L325" s="1">
        <f ca="1">_xlfn.NORM.S.DIST(-E325,0)</f>
        <v>0.38572800314564631</v>
      </c>
      <c r="M325" s="1">
        <v>0</v>
      </c>
      <c r="N325" s="1">
        <v>0</v>
      </c>
      <c r="Q325" t="s">
        <v>1</v>
      </c>
      <c r="R325" s="10">
        <f ca="1">MIN($T$28+P323,0)</f>
        <v>-1.1027172159900649</v>
      </c>
      <c r="S325" s="10"/>
      <c r="T325" s="10">
        <f ca="1">MAX($V$28+P323,0)</f>
        <v>0.46237863918518568</v>
      </c>
      <c r="U325" s="10"/>
      <c r="V325" s="10"/>
      <c r="X325" t="s">
        <v>1</v>
      </c>
      <c r="Y325" s="1">
        <f ca="1">_xlfn.NORM.S.DIST(R325,0)</f>
        <v>0.21720120079292074</v>
      </c>
      <c r="Z325" s="1">
        <f ca="1">1-Y325-AA325</f>
        <v>0.42430199602680124</v>
      </c>
      <c r="AA325" s="1">
        <f ca="1">_xlfn.NORM.S.DIST(-T325,0)</f>
        <v>0.35849680318027805</v>
      </c>
      <c r="AB325" s="1">
        <v>0</v>
      </c>
      <c r="AC325" s="1">
        <v>0</v>
      </c>
      <c r="AF325" t="s">
        <v>1</v>
      </c>
      <c r="AG325" s="10">
        <f ca="1">MIN($T$28+AE323,0)</f>
        <v>-1.5150409789677199</v>
      </c>
      <c r="AH325" s="10"/>
      <c r="AI325" s="10">
        <f ca="1">MAX($V$28+AE323,0)</f>
        <v>5.0054876207530699E-2</v>
      </c>
      <c r="AJ325" s="10"/>
      <c r="AK325" s="10"/>
      <c r="AM325" t="s">
        <v>1</v>
      </c>
      <c r="AN325" s="1">
        <f ca="1">_xlfn.NORM.S.DIST(AG325,0)</f>
        <v>0.12661388271592403</v>
      </c>
      <c r="AO325" s="1">
        <f ca="1">1-AN325-AP325</f>
        <v>0.4749432970422931</v>
      </c>
      <c r="AP325" s="1">
        <f ca="1">_xlfn.NORM.S.DIST(-AI325,0)</f>
        <v>0.3984428202417829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-1.8116085643914221</v>
      </c>
      <c r="E326" s="10"/>
      <c r="F326" s="10">
        <f ca="1">MAX($CI$7+A323,0)</f>
        <v>0.17200600563557927</v>
      </c>
      <c r="G326" s="10"/>
      <c r="I326" t="s">
        <v>0</v>
      </c>
      <c r="J326" s="1">
        <v>0</v>
      </c>
      <c r="K326" s="1">
        <f ca="1">_xlfn.NORM.S.DIST(D326,0)</f>
        <v>7.7312368594883746E-2</v>
      </c>
      <c r="L326" s="1">
        <f ca="1">1-K326-M326</f>
        <v>0.52960348073517582</v>
      </c>
      <c r="M326" s="1">
        <f ca="1">_xlfn.NORM.S.DIST(-F326,0)</f>
        <v>0.3930841506699404</v>
      </c>
      <c r="N326" s="1">
        <v>0</v>
      </c>
      <c r="Q326" t="s">
        <v>0</v>
      </c>
      <c r="R326" s="10"/>
      <c r="S326" s="10">
        <f ca="1">MIN($U$29+P323,0)</f>
        <v>-1.6087844657629222</v>
      </c>
      <c r="T326" s="10"/>
      <c r="U326" s="10">
        <f ca="1">MAX($CI$7+P323,0)</f>
        <v>0.37483010426407909</v>
      </c>
      <c r="V326" s="10"/>
      <c r="X326" t="s">
        <v>0</v>
      </c>
      <c r="Y326" s="1">
        <v>0</v>
      </c>
      <c r="Z326" s="1">
        <f ca="1">_xlfn.NORM.S.DIST(S326,0)</f>
        <v>0.10936851124275607</v>
      </c>
      <c r="AA326" s="1">
        <f ca="1">1-Z326-AB326</f>
        <v>0.51875270827676245</v>
      </c>
      <c r="AB326" s="1">
        <f ca="1">_xlfn.NORM.S.DIST(-U326,0)</f>
        <v>0.37187878048048145</v>
      </c>
      <c r="AC326" s="1">
        <v>0</v>
      </c>
      <c r="AF326" t="s">
        <v>0</v>
      </c>
      <c r="AG326" s="10"/>
      <c r="AH326" s="10">
        <f ca="1">MIN($U$29+AE323,0)</f>
        <v>-2.0211082287405771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5.1747571817104591E-2</v>
      </c>
      <c r="AP326" s="1">
        <f ca="1">1-AO326-AQ326</f>
        <v>0.54931014778146281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-2.0357196331420249</v>
      </c>
      <c r="F327" s="10"/>
      <c r="G327" s="10">
        <f ca="1">MAX($X$30+A323,0)</f>
        <v>0.18909164198531866</v>
      </c>
      <c r="I327" t="s">
        <v>42</v>
      </c>
      <c r="J327" s="1">
        <v>0</v>
      </c>
      <c r="K327" s="1">
        <v>0</v>
      </c>
      <c r="L327" s="1">
        <f ca="1">_xlfn.NORM.S.DIST(E327,0)</f>
        <v>5.0236383414753866E-2</v>
      </c>
      <c r="M327" s="1">
        <f ca="1">1-L327-N327</f>
        <v>0.55789018021983505</v>
      </c>
      <c r="N327" s="1">
        <f ca="1">_xlfn.NORM.S.DIST(-G327,0)</f>
        <v>0.39187343636541105</v>
      </c>
      <c r="Q327" t="s">
        <v>42</v>
      </c>
      <c r="R327" s="10"/>
      <c r="S327" s="10"/>
      <c r="T327" s="10">
        <f ca="1">MIN($V$30+P323,0)</f>
        <v>-1.8328955345135249</v>
      </c>
      <c r="U327" s="10"/>
      <c r="V327" s="10">
        <f ca="1">MAX($X$30+P323,0)</f>
        <v>0.39191574061381851</v>
      </c>
      <c r="X327" t="s">
        <v>42</v>
      </c>
      <c r="Y327" s="1">
        <v>0</v>
      </c>
      <c r="Z327" s="1">
        <v>0</v>
      </c>
      <c r="AA327" s="1">
        <f ca="1">_xlfn.NORM.S.DIST(T327,0)</f>
        <v>7.4370824830526691E-2</v>
      </c>
      <c r="AB327" s="1">
        <f ca="1">1-AA327-AC327</f>
        <v>0.556178303756939</v>
      </c>
      <c r="AC327" s="1">
        <f ca="1">_xlfn.NORM.S.DIST(-V327,0)</f>
        <v>0.36945087141253435</v>
      </c>
      <c r="AF327" t="s">
        <v>42</v>
      </c>
      <c r="AG327" s="10"/>
      <c r="AH327" s="10"/>
      <c r="AI327" s="10">
        <f ca="1">MIN($V$30+AE323,0)</f>
        <v>-2.2452192974911798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3.2082538137375632E-2</v>
      </c>
      <c r="AQ327" s="1">
        <f ca="1">1-AP327-AR327</f>
        <v>0.56897518146119164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0.16992050935261957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0.37719934759989016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-4.4112332746984076E-2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2.2692944788951781</v>
      </c>
      <c r="E331" s="10"/>
      <c r="F331" s="10"/>
      <c r="G331" s="10"/>
      <c r="I331" t="s">
        <v>2</v>
      </c>
      <c r="J331" s="1">
        <f ca="1">1-K331</f>
        <v>0.96961442376676987</v>
      </c>
      <c r="K331" s="1">
        <f ca="1">_xlfn.NORM.S.DIST(-D331,0)</f>
        <v>3.0385576233230151E-2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2.4765733171424489</v>
      </c>
      <c r="T331" s="10"/>
      <c r="U331" s="10"/>
      <c r="V331" s="10"/>
      <c r="X331" t="s">
        <v>2</v>
      </c>
      <c r="Y331" s="1">
        <f ca="1">1-Z331</f>
        <v>0.98141956680595133</v>
      </c>
      <c r="Z331" s="1">
        <f ca="1">_xlfn.NORM.S.DIST(-S331,0)</f>
        <v>1.858043319404868E-2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2.0552616367955747</v>
      </c>
      <c r="AI331" s="10"/>
      <c r="AJ331" s="10"/>
      <c r="AK331" s="10"/>
      <c r="AM331" t="s">
        <v>2</v>
      </c>
      <c r="AN331" s="1">
        <f ca="1">1-AO331</f>
        <v>0.95173210943673958</v>
      </c>
      <c r="AO331" s="1">
        <f ca="1">_xlfn.NORM.S.DIST(-AH331,0)</f>
        <v>4.8267890563260467E-2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-1.3076268109015245</v>
      </c>
      <c r="D332" s="10"/>
      <c r="E332" s="10">
        <f ca="1">MAX($V$28+A330,0)</f>
        <v>0.25746904427372619</v>
      </c>
      <c r="F332" s="10"/>
      <c r="G332" s="10"/>
      <c r="I332" t="s">
        <v>1</v>
      </c>
      <c r="J332" s="1">
        <f ca="1">_xlfn.NORM.S.DIST(C332,0)</f>
        <v>0.16967295795557522</v>
      </c>
      <c r="K332" s="1">
        <f ca="1">1-J332-L332</f>
        <v>0.44439102707447498</v>
      </c>
      <c r="L332" s="1">
        <f ca="1">_xlfn.NORM.S.DIST(-E332,0)</f>
        <v>0.38593601496994978</v>
      </c>
      <c r="M332" s="1">
        <v>0</v>
      </c>
      <c r="N332" s="1">
        <v>0</v>
      </c>
      <c r="Q332" t="s">
        <v>1</v>
      </c>
      <c r="R332" s="10">
        <f ca="1">MIN($T$28+P330,0)</f>
        <v>-1.1003479726542538</v>
      </c>
      <c r="S332" s="10"/>
      <c r="T332" s="10">
        <f ca="1">MAX($V$28+P330,0)</f>
        <v>0.46474788252099675</v>
      </c>
      <c r="U332" s="10"/>
      <c r="V332" s="10"/>
      <c r="X332" t="s">
        <v>1</v>
      </c>
      <c r="Y332" s="1">
        <f ca="1">_xlfn.NORM.S.DIST(R332,0)</f>
        <v>0.21776879254501327</v>
      </c>
      <c r="Z332" s="1">
        <f ca="1">1-Y332-AA332</f>
        <v>0.42412792308308894</v>
      </c>
      <c r="AA332" s="1">
        <f ca="1">_xlfn.NORM.S.DIST(-T332,0)</f>
        <v>0.35810328437189781</v>
      </c>
      <c r="AB332" s="1">
        <v>0</v>
      </c>
      <c r="AC332" s="1">
        <v>0</v>
      </c>
      <c r="AF332" t="s">
        <v>1</v>
      </c>
      <c r="AG332" s="10">
        <f ca="1">MIN($T$28+AE330,0)</f>
        <v>-1.5216596530011282</v>
      </c>
      <c r="AH332" s="10"/>
      <c r="AI332" s="10">
        <f ca="1">MAX($V$28+AE330,0)</f>
        <v>4.3436202174122515E-2</v>
      </c>
      <c r="AJ332" s="10"/>
      <c r="AK332" s="10"/>
      <c r="AM332" t="s">
        <v>1</v>
      </c>
      <c r="AN332" s="1">
        <f ca="1">_xlfn.NORM.S.DIST(AG332,0)</f>
        <v>0.12534785294679932</v>
      </c>
      <c r="AO332" s="1">
        <f ca="1">1-AN332-AP332</f>
        <v>0.4760860321258214</v>
      </c>
      <c r="AP332" s="1">
        <f ca="1">_xlfn.NORM.S.DIST(-AI332,0)</f>
        <v>0.39856611492737931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-1.8136940606743819</v>
      </c>
      <c r="E333" s="10"/>
      <c r="F333" s="10">
        <f ca="1">MAX($CI$7+A330,0)</f>
        <v>0.16992050935261957</v>
      </c>
      <c r="G333" s="10"/>
      <c r="I333" t="s">
        <v>0</v>
      </c>
      <c r="J333" s="1">
        <v>0</v>
      </c>
      <c r="K333" s="1">
        <f ca="1">_xlfn.NORM.S.DIST(D333,0)</f>
        <v>7.7020658102353326E-2</v>
      </c>
      <c r="L333" s="1">
        <f ca="1">1-K333-M333</f>
        <v>0.5297550147438056</v>
      </c>
      <c r="M333" s="1">
        <f ca="1">_xlfn.NORM.S.DIST(-F333,0)</f>
        <v>0.39322432715384104</v>
      </c>
      <c r="N333" s="1">
        <v>0</v>
      </c>
      <c r="Q333" t="s">
        <v>0</v>
      </c>
      <c r="R333" s="10"/>
      <c r="S333" s="10">
        <f ca="1">MIN($U$29+P330,0)</f>
        <v>-1.6064152224271111</v>
      </c>
      <c r="T333" s="10"/>
      <c r="U333" s="10">
        <f ca="1">MAX($CI$7+P330,0)</f>
        <v>0.37719934759989016</v>
      </c>
      <c r="V333" s="10"/>
      <c r="X333" t="s">
        <v>0</v>
      </c>
      <c r="Y333" s="1">
        <v>0</v>
      </c>
      <c r="Z333" s="1">
        <f ca="1">_xlfn.NORM.S.DIST(S333,0)</f>
        <v>0.10978586781360679</v>
      </c>
      <c r="AA333" s="1">
        <f ca="1">1-Z333-AB333</f>
        <v>0.518666499970732</v>
      </c>
      <c r="AB333" s="1">
        <f ca="1">_xlfn.NORM.S.DIST(-U333,0)</f>
        <v>0.37154763221566128</v>
      </c>
      <c r="AC333" s="1">
        <v>0</v>
      </c>
      <c r="AF333" t="s">
        <v>0</v>
      </c>
      <c r="AG333" s="10"/>
      <c r="AH333" s="10">
        <f ca="1">MIN($U$29+AE330,0)</f>
        <v>-2.0277269027739853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5.1058832671833997E-2</v>
      </c>
      <c r="AP333" s="1">
        <f ca="1">1-AO333-AQ333</f>
        <v>0.54999888692673338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-2.0378051294249846</v>
      </c>
      <c r="F334" s="10"/>
      <c r="G334" s="10">
        <f ca="1">MAX($X$30+A330,0)</f>
        <v>0.18700614570235896</v>
      </c>
      <c r="I334" t="s">
        <v>42</v>
      </c>
      <c r="J334" s="1">
        <v>0</v>
      </c>
      <c r="K334" s="1">
        <v>0</v>
      </c>
      <c r="L334" s="1">
        <f ca="1">_xlfn.NORM.S.DIST(E334,0)</f>
        <v>5.0023448876476036E-2</v>
      </c>
      <c r="M334" s="1">
        <f ca="1">1-L334-N334</f>
        <v>0.55794940154845341</v>
      </c>
      <c r="N334" s="1">
        <f ca="1">_xlfn.NORM.S.DIST(-G334,0)</f>
        <v>0.39202714957507057</v>
      </c>
      <c r="Q334" t="s">
        <v>42</v>
      </c>
      <c r="R334" s="10"/>
      <c r="S334" s="10"/>
      <c r="T334" s="10">
        <f ca="1">MIN($V$30+P330,0)</f>
        <v>-1.8305262911777138</v>
      </c>
      <c r="U334" s="10"/>
      <c r="V334" s="10">
        <f ca="1">MAX($X$30+P330,0)</f>
        <v>0.39428498394962957</v>
      </c>
      <c r="X334" t="s">
        <v>42</v>
      </c>
      <c r="Y334" s="1">
        <v>0</v>
      </c>
      <c r="Z334" s="1">
        <v>0</v>
      </c>
      <c r="AA334" s="1">
        <f ca="1">_xlfn.NORM.S.DIST(T334,0)</f>
        <v>7.4694278370367559E-2</v>
      </c>
      <c r="AB334" s="1">
        <f ca="1">1-AA334-AC334</f>
        <v>0.55619877825538711</v>
      </c>
      <c r="AC334" s="1">
        <f ca="1">_xlfn.NORM.S.DIST(-V334,0)</f>
        <v>0.36910694337424532</v>
      </c>
      <c r="AF334" t="s">
        <v>42</v>
      </c>
      <c r="AG334" s="10"/>
      <c r="AH334" s="10"/>
      <c r="AI334" s="10">
        <f ca="1">MIN($V$30+AE330,0)</f>
        <v>-2.251837971524588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3.160861217919067E-2</v>
      </c>
      <c r="AQ334" s="1">
        <f ca="1">1-AP334-AR334</f>
        <v>0.5694491074193766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0.17043370402515504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0.38208329129190111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-4.8047966640205775E-2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2.2698076735677137</v>
      </c>
      <c r="E338" s="10"/>
      <c r="F338" s="10"/>
      <c r="G338" s="10"/>
      <c r="I338" t="s">
        <v>2</v>
      </c>
      <c r="J338" s="1">
        <f ca="1">1-K338</f>
        <v>0.96964979389917216</v>
      </c>
      <c r="K338" s="1">
        <f ca="1">_xlfn.NORM.S.DIST(-D338,0)</f>
        <v>3.0350206100827833E-2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2.4814572608344596</v>
      </c>
      <c r="T338" s="10"/>
      <c r="U338" s="10"/>
      <c r="V338" s="10"/>
      <c r="X338" t="s">
        <v>2</v>
      </c>
      <c r="Y338" s="1">
        <f ca="1">1-Z338</f>
        <v>0.98164317064670636</v>
      </c>
      <c r="Z338" s="1">
        <f ca="1">_xlfn.NORM.S.DIST(-S338,0)</f>
        <v>1.8356829353293667E-2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2.051326002902353</v>
      </c>
      <c r="AI338" s="10"/>
      <c r="AJ338" s="10"/>
      <c r="AK338" s="10"/>
      <c r="AM338" t="s">
        <v>2</v>
      </c>
      <c r="AN338" s="1">
        <f ca="1">1-AO338</f>
        <v>0.95134047573041647</v>
      </c>
      <c r="AO338" s="1">
        <f ca="1">_xlfn.NORM.S.DIST(-AH338,0)</f>
        <v>4.8659524269583566E-2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-1.3071136162289889</v>
      </c>
      <c r="D339" s="10"/>
      <c r="E339" s="10">
        <f ca="1">MAX($V$28+A337,0)</f>
        <v>0.2579822389462616</v>
      </c>
      <c r="F339" s="10"/>
      <c r="G339" s="10"/>
      <c r="I339" t="s">
        <v>1</v>
      </c>
      <c r="J339" s="1">
        <f ca="1">_xlfn.NORM.S.DIST(C339,0)</f>
        <v>0.16978683575240094</v>
      </c>
      <c r="K339" s="1">
        <f ca="1">1-J339-L339</f>
        <v>0.44432819112174349</v>
      </c>
      <c r="L339" s="1">
        <f ca="1">_xlfn.NORM.S.DIST(-E339,0)</f>
        <v>0.38588497312585557</v>
      </c>
      <c r="M339" s="1">
        <v>0</v>
      </c>
      <c r="N339" s="1">
        <v>0</v>
      </c>
      <c r="Q339" t="s">
        <v>1</v>
      </c>
      <c r="R339" s="10">
        <f ca="1">MIN($T$28+P337,0)</f>
        <v>-1.095464028962243</v>
      </c>
      <c r="S339" s="10"/>
      <c r="T339" s="10">
        <f ca="1">MAX($V$28+P337,0)</f>
        <v>0.4696318262130077</v>
      </c>
      <c r="U339" s="10"/>
      <c r="V339" s="10"/>
      <c r="X339" t="s">
        <v>1</v>
      </c>
      <c r="Y339" s="1">
        <f ca="1">_xlfn.NORM.S.DIST(R339,0)</f>
        <v>0.21893962927489513</v>
      </c>
      <c r="Z339" s="1">
        <f ca="1">1-Y339-AA339</f>
        <v>0.42377324949582762</v>
      </c>
      <c r="AA339" s="1">
        <f ca="1">_xlfn.NORM.S.DIST(-T339,0)</f>
        <v>0.3572871212292773</v>
      </c>
      <c r="AB339" s="1">
        <v>0</v>
      </c>
      <c r="AC339" s="1">
        <v>0</v>
      </c>
      <c r="AF339" t="s">
        <v>1</v>
      </c>
      <c r="AG339" s="10">
        <f ca="1">MIN($T$28+AE337,0)</f>
        <v>-1.5255952868943499</v>
      </c>
      <c r="AH339" s="10"/>
      <c r="AI339" s="10">
        <f ca="1">MAX($V$28+AE337,0)</f>
        <v>3.9500568280900816E-2</v>
      </c>
      <c r="AJ339" s="10"/>
      <c r="AK339" s="10"/>
      <c r="AM339" t="s">
        <v>1</v>
      </c>
      <c r="AN339" s="1">
        <f ca="1">_xlfn.NORM.S.DIST(AG339,0)</f>
        <v>0.12459846116548481</v>
      </c>
      <c r="AO339" s="1">
        <f ca="1">1-AN339-AP339</f>
        <v>0.47677037086217755</v>
      </c>
      <c r="AP339" s="1">
        <f ca="1">_xlfn.NORM.S.DIST(-AI339,0)</f>
        <v>0.39863116797233766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-1.8131808660018462</v>
      </c>
      <c r="E340" s="10"/>
      <c r="F340" s="10">
        <f ca="1">MAX($CI$7+A337,0)</f>
        <v>0.17043370402515504</v>
      </c>
      <c r="G340" s="10"/>
      <c r="I340" t="s">
        <v>0</v>
      </c>
      <c r="J340" s="1">
        <v>0</v>
      </c>
      <c r="K340" s="1">
        <f ca="1">_xlfn.NORM.S.DIST(D340,0)</f>
        <v>7.7092370468273635E-2</v>
      </c>
      <c r="L340" s="1">
        <f ca="1">1-K340-M340</f>
        <v>0.52971764272563227</v>
      </c>
      <c r="M340" s="1">
        <f ca="1">_xlfn.NORM.S.DIST(-F340,0)</f>
        <v>0.39318998680609407</v>
      </c>
      <c r="N340" s="1">
        <v>0</v>
      </c>
      <c r="Q340" t="s">
        <v>0</v>
      </c>
      <c r="R340" s="10"/>
      <c r="S340" s="10">
        <f ca="1">MIN($U$29+P337,0)</f>
        <v>-1.6015312787351004</v>
      </c>
      <c r="T340" s="10"/>
      <c r="U340" s="10">
        <f ca="1">MAX($CI$7+P337,0)</f>
        <v>0.38208329129190111</v>
      </c>
      <c r="V340" s="10"/>
      <c r="X340" t="s">
        <v>0</v>
      </c>
      <c r="Y340" s="1">
        <v>0</v>
      </c>
      <c r="Z340" s="1">
        <f ca="1">_xlfn.NORM.S.DIST(S340,0)</f>
        <v>0.11064927645061463</v>
      </c>
      <c r="AA340" s="1">
        <f ca="1">1-Z340-AB340</f>
        <v>0.51849135692728698</v>
      </c>
      <c r="AB340" s="1">
        <f ca="1">_xlfn.NORM.S.DIST(-U340,0)</f>
        <v>0.3708593666220984</v>
      </c>
      <c r="AC340" s="1">
        <v>0</v>
      </c>
      <c r="AF340" t="s">
        <v>0</v>
      </c>
      <c r="AG340" s="10"/>
      <c r="AH340" s="10">
        <f ca="1">MIN($U$29+AE337,0)</f>
        <v>-2.031662536667207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5.0652592517421775E-2</v>
      </c>
      <c r="AP340" s="1">
        <f ca="1">1-AO340-AQ340</f>
        <v>0.55040512708114542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-2.037291934752449</v>
      </c>
      <c r="F341" s="10"/>
      <c r="G341" s="10">
        <f ca="1">MAX($X$30+A337,0)</f>
        <v>0.18751934037489443</v>
      </c>
      <c r="I341" t="s">
        <v>42</v>
      </c>
      <c r="J341" s="1">
        <v>0</v>
      </c>
      <c r="K341" s="1">
        <v>0</v>
      </c>
      <c r="L341" s="1">
        <f ca="1">_xlfn.NORM.S.DIST(E341,0)</f>
        <v>5.0075783706016543E-2</v>
      </c>
      <c r="M341" s="1">
        <f ca="1">1-L341-N341</f>
        <v>0.55793473959669493</v>
      </c>
      <c r="N341" s="1">
        <f ca="1">_xlfn.NORM.S.DIST(-G341,0)</f>
        <v>0.39198947669728856</v>
      </c>
      <c r="Q341" t="s">
        <v>42</v>
      </c>
      <c r="R341" s="10"/>
      <c r="S341" s="10"/>
      <c r="T341" s="10">
        <f ca="1">MIN($V$30+P337,0)</f>
        <v>-1.8256423474857031</v>
      </c>
      <c r="U341" s="10"/>
      <c r="V341" s="10">
        <f ca="1">MAX($X$30+P337,0)</f>
        <v>0.39916892764164053</v>
      </c>
      <c r="X341" t="s">
        <v>42</v>
      </c>
      <c r="Y341" s="1">
        <v>0</v>
      </c>
      <c r="Z341" s="1">
        <v>0</v>
      </c>
      <c r="AA341" s="1">
        <f ca="1">_xlfn.NORM.S.DIST(T341,0)</f>
        <v>7.5364154337728556E-2</v>
      </c>
      <c r="AB341" s="1">
        <f ca="1">1-AA341-AC341</f>
        <v>0.55624338857541011</v>
      </c>
      <c r="AC341" s="1">
        <f ca="1">_xlfn.NORM.S.DIST(-V341,0)</f>
        <v>0.36839245708686125</v>
      </c>
      <c r="AF341" t="s">
        <v>42</v>
      </c>
      <c r="AG341" s="10"/>
      <c r="AH341" s="10"/>
      <c r="AI341" s="10">
        <f ca="1">MIN($V$30+AE337,0)</f>
        <v>-2.2557736054178097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3.1329478715856195E-2</v>
      </c>
      <c r="AQ341" s="1">
        <f ca="1">1-AP341-AR341</f>
        <v>0.56972824088271112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0.16788433692027982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0.38382576223836318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-5.4966906790009255E-2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2.2672583064628382</v>
      </c>
      <c r="E345" s="10"/>
      <c r="F345" s="10"/>
      <c r="G345" s="10"/>
      <c r="I345" t="s">
        <v>2</v>
      </c>
      <c r="J345" s="1">
        <f ca="1">1-K345</f>
        <v>0.9694737603036514</v>
      </c>
      <c r="K345" s="1">
        <f ca="1">_xlfn.NORM.S.DIST(-D345,0)</f>
        <v>3.0526239696348597E-2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2.483199731780922</v>
      </c>
      <c r="T345" s="10"/>
      <c r="U345" s="10"/>
      <c r="V345" s="10"/>
      <c r="X345" t="s">
        <v>2</v>
      </c>
      <c r="Y345" s="1">
        <f ca="1">1-Z345</f>
        <v>0.98172239953500129</v>
      </c>
      <c r="Z345" s="1">
        <f ca="1">_xlfn.NORM.S.DIST(-S345,0)</f>
        <v>1.8277600464998722E-2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2.0444070627525495</v>
      </c>
      <c r="AI345" s="10"/>
      <c r="AJ345" s="10"/>
      <c r="AK345" s="10"/>
      <c r="AM345" t="s">
        <v>2</v>
      </c>
      <c r="AN345" s="1">
        <f ca="1">1-AO345</f>
        <v>0.9506461080669637</v>
      </c>
      <c r="AO345" s="1">
        <f ca="1">_xlfn.NORM.S.DIST(-AH345,0)</f>
        <v>4.9353891933036333E-2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-1.3096629833338642</v>
      </c>
      <c r="D346" s="10"/>
      <c r="E346" s="10">
        <f ca="1">MAX($V$28+A344,0)</f>
        <v>0.25543287184138641</v>
      </c>
      <c r="F346" s="10"/>
      <c r="G346" s="10"/>
      <c r="I346" t="s">
        <v>1</v>
      </c>
      <c r="J346" s="1">
        <f ca="1">_xlfn.NORM.S.DIST(C346,0)</f>
        <v>0.1692214446920717</v>
      </c>
      <c r="K346" s="1">
        <f ca="1">1-J346-L346</f>
        <v>0.44464096027255967</v>
      </c>
      <c r="L346" s="1">
        <f ca="1">_xlfn.NORM.S.DIST(-E346,0)</f>
        <v>0.38613759503536865</v>
      </c>
      <c r="M346" s="1">
        <v>0</v>
      </c>
      <c r="N346" s="1">
        <v>0</v>
      </c>
      <c r="Q346" t="s">
        <v>1</v>
      </c>
      <c r="R346" s="10">
        <f ca="1">MIN($T$28+P344,0)</f>
        <v>-1.0937215580157809</v>
      </c>
      <c r="S346" s="10"/>
      <c r="T346" s="10">
        <f ca="1">MAX($V$28+P344,0)</f>
        <v>0.47137429715946977</v>
      </c>
      <c r="U346" s="10"/>
      <c r="V346" s="10"/>
      <c r="X346" t="s">
        <v>1</v>
      </c>
      <c r="Y346" s="1">
        <f ca="1">_xlfn.NORM.S.DIST(R346,0)</f>
        <v>0.21935761046513808</v>
      </c>
      <c r="Z346" s="1">
        <f ca="1">1-Y346-AA346</f>
        <v>0.42364806579454323</v>
      </c>
      <c r="AA346" s="1">
        <f ca="1">_xlfn.NORM.S.DIST(-T346,0)</f>
        <v>0.35699432374031875</v>
      </c>
      <c r="AB346" s="1">
        <v>0</v>
      </c>
      <c r="AC346" s="1">
        <v>0</v>
      </c>
      <c r="AF346" t="s">
        <v>1</v>
      </c>
      <c r="AG346" s="10">
        <f ca="1">MIN($T$28+AE344,0)</f>
        <v>-1.5325142270441532</v>
      </c>
      <c r="AH346" s="10"/>
      <c r="AI346" s="10">
        <f ca="1">MAX($V$28+AE344,0)</f>
        <v>3.2581628131097336E-2</v>
      </c>
      <c r="AJ346" s="10"/>
      <c r="AK346" s="10"/>
      <c r="AM346" t="s">
        <v>1</v>
      </c>
      <c r="AN346" s="1">
        <f ca="1">_xlfn.NORM.S.DIST(AG346,0)</f>
        <v>0.12328722771381379</v>
      </c>
      <c r="AO346" s="1">
        <f ca="1">1-AN346-AP346</f>
        <v>0.47798218677855214</v>
      </c>
      <c r="AP346" s="1">
        <f ca="1">_xlfn.NORM.S.DIST(-AI346,0)</f>
        <v>0.39873058550763413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-1.8157302331067215</v>
      </c>
      <c r="E347" s="10"/>
      <c r="F347" s="10">
        <f ca="1">MAX($CI$7+A344,0)</f>
        <v>0.16788433692027982</v>
      </c>
      <c r="G347" s="10"/>
      <c r="I347" t="s">
        <v>0</v>
      </c>
      <c r="J347" s="1">
        <v>0</v>
      </c>
      <c r="K347" s="1">
        <f ca="1">_xlfn.NORM.S.DIST(D347,0)</f>
        <v>7.6736586776615351E-2</v>
      </c>
      <c r="L347" s="1">
        <f ca="1">1-K347-M347</f>
        <v>0.52990382728090479</v>
      </c>
      <c r="M347" s="1">
        <f ca="1">_xlfn.NORM.S.DIST(-F347,0)</f>
        <v>0.39335958594247988</v>
      </c>
      <c r="N347" s="1">
        <v>0</v>
      </c>
      <c r="Q347" t="s">
        <v>0</v>
      </c>
      <c r="R347" s="10"/>
      <c r="S347" s="10">
        <f ca="1">MIN($U$29+P344,0)</f>
        <v>-1.5997888077886382</v>
      </c>
      <c r="T347" s="10"/>
      <c r="U347" s="10">
        <f ca="1">MAX($CI$7+P344,0)</f>
        <v>0.38382576223836318</v>
      </c>
      <c r="V347" s="10"/>
      <c r="X347" t="s">
        <v>0</v>
      </c>
      <c r="Y347" s="1">
        <v>0</v>
      </c>
      <c r="Z347" s="1">
        <f ca="1">_xlfn.NORM.S.DIST(S347,0)</f>
        <v>0.11095831952441224</v>
      </c>
      <c r="AA347" s="1">
        <f ca="1">1-Z347-AB347</f>
        <v>0.51842970099005603</v>
      </c>
      <c r="AB347" s="1">
        <f ca="1">_xlfn.NORM.S.DIST(-U347,0)</f>
        <v>0.37061197948553171</v>
      </c>
      <c r="AC347" s="1">
        <v>0</v>
      </c>
      <c r="AF347" t="s">
        <v>0</v>
      </c>
      <c r="AG347" s="10"/>
      <c r="AH347" s="10">
        <f ca="1">MIN($U$29+AE344,0)</f>
        <v>-2.0385814768170105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4.9944357061286207E-2</v>
      </c>
      <c r="AP347" s="1">
        <f ca="1">1-AO347-AQ347</f>
        <v>0.55111336253728105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-2.039841301857324</v>
      </c>
      <c r="F348" s="10"/>
      <c r="G348" s="10">
        <f ca="1">MAX($X$30+A344,0)</f>
        <v>0.18496997327001921</v>
      </c>
      <c r="I348" t="s">
        <v>42</v>
      </c>
      <c r="J348" s="1">
        <v>0</v>
      </c>
      <c r="K348" s="1">
        <v>0</v>
      </c>
      <c r="L348" s="1">
        <f ca="1">_xlfn.NORM.S.DIST(E348,0)</f>
        <v>4.9816212207935147E-2</v>
      </c>
      <c r="M348" s="1">
        <f ca="1">1-L348-N348</f>
        <v>0.55800814794649867</v>
      </c>
      <c r="N348" s="1">
        <f ca="1">_xlfn.NORM.S.DIST(-G348,0)</f>
        <v>0.39217563984556619</v>
      </c>
      <c r="Q348" t="s">
        <v>42</v>
      </c>
      <c r="R348" s="10"/>
      <c r="S348" s="10"/>
      <c r="T348" s="10">
        <f ca="1">MIN($V$30+P344,0)</f>
        <v>-1.8238998765392409</v>
      </c>
      <c r="U348" s="10"/>
      <c r="V348" s="10">
        <f ca="1">MAX($X$30+P344,0)</f>
        <v>0.4009113985881026</v>
      </c>
      <c r="X348" t="s">
        <v>42</v>
      </c>
      <c r="Y348" s="1">
        <v>0</v>
      </c>
      <c r="Z348" s="1">
        <v>0</v>
      </c>
      <c r="AA348" s="1">
        <f ca="1">_xlfn.NORM.S.DIST(T348,0)</f>
        <v>7.5604164372258351E-2</v>
      </c>
      <c r="AB348" s="1">
        <f ca="1">1-AA348-AC348</f>
        <v>0.55626008010507988</v>
      </c>
      <c r="AC348" s="1">
        <f ca="1">_xlfn.NORM.S.DIST(-V348,0)</f>
        <v>0.3681357555226617</v>
      </c>
      <c r="AF348" t="s">
        <v>42</v>
      </c>
      <c r="AG348" s="10"/>
      <c r="AH348" s="10"/>
      <c r="AI348" s="10">
        <f ca="1">MIN($V$30+AE344,0)</f>
        <v>-2.2626925455676132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3.0843559733515144E-2</v>
      </c>
      <c r="AQ348" s="1">
        <f ca="1">1-AP348-AR348</f>
        <v>0.57021415986505208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0.17115740797338166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0.39131803359060097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-5.5990439832793212E-2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2.2705313775159404</v>
      </c>
      <c r="E352" s="10"/>
      <c r="F352" s="10"/>
      <c r="G352" s="10"/>
      <c r="I352" t="s">
        <v>2</v>
      </c>
      <c r="J352" s="1">
        <f ca="1">1-K352</f>
        <v>0.96969961624443612</v>
      </c>
      <c r="K352" s="1">
        <f ca="1">_xlfn.NORM.S.DIST(-D352,0)</f>
        <v>3.0300383755563848E-2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2.4906920031331596</v>
      </c>
      <c r="T352" s="10"/>
      <c r="U352" s="10"/>
      <c r="V352" s="10"/>
      <c r="X352" t="s">
        <v>2</v>
      </c>
      <c r="Y352" s="1">
        <f ca="1">1-Z352</f>
        <v>0.98205981051831459</v>
      </c>
      <c r="Z352" s="1">
        <f ca="1">_xlfn.NORM.S.DIST(-S352,0)</f>
        <v>1.7940189481685395E-2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2.0433835297097653</v>
      </c>
      <c r="AI352" s="10"/>
      <c r="AJ352" s="10"/>
      <c r="AK352" s="10"/>
      <c r="AM352" t="s">
        <v>2</v>
      </c>
      <c r="AN352" s="1">
        <f ca="1">1-AO352</f>
        <v>0.95054275193028526</v>
      </c>
      <c r="AO352" s="1">
        <f ca="1">_xlfn.NORM.S.DIST(-AH352,0)</f>
        <v>4.9457248069714695E-2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-1.3063899122807623</v>
      </c>
      <c r="D353" s="10"/>
      <c r="E353" s="10">
        <f ca="1">MAX($V$28+A351,0)</f>
        <v>0.25870594289448823</v>
      </c>
      <c r="F353" s="10"/>
      <c r="G353" s="10"/>
      <c r="I353" t="s">
        <v>1</v>
      </c>
      <c r="J353" s="1">
        <f ca="1">_xlfn.NORM.S.DIST(C353,0)</f>
        <v>0.16994747935103188</v>
      </c>
      <c r="K353" s="1">
        <f ca="1">1-J353-L353</f>
        <v>0.44423968762362026</v>
      </c>
      <c r="L353" s="1">
        <f ca="1">_xlfn.NORM.S.DIST(-E353,0)</f>
        <v>0.38581283302534791</v>
      </c>
      <c r="M353" s="1">
        <v>0</v>
      </c>
      <c r="N353" s="1">
        <v>0</v>
      </c>
      <c r="Q353" t="s">
        <v>1</v>
      </c>
      <c r="R353" s="10">
        <f ca="1">MIN($T$28+P351,0)</f>
        <v>-1.086229286663543</v>
      </c>
      <c r="S353" s="10"/>
      <c r="T353" s="10">
        <f ca="1">MAX($V$28+P351,0)</f>
        <v>0.47886656851170756</v>
      </c>
      <c r="U353" s="10"/>
      <c r="V353" s="10"/>
      <c r="X353" t="s">
        <v>1</v>
      </c>
      <c r="Y353" s="1">
        <f ca="1">_xlfn.NORM.S.DIST(R353,0)</f>
        <v>0.22115630504549041</v>
      </c>
      <c r="Z353" s="1">
        <f ca="1">1-Y353-AA353</f>
        <v>0.42311791587086439</v>
      </c>
      <c r="AA353" s="1">
        <f ca="1">_xlfn.NORM.S.DIST(-T353,0)</f>
        <v>0.35572577908364517</v>
      </c>
      <c r="AB353" s="1">
        <v>0</v>
      </c>
      <c r="AC353" s="1">
        <v>0</v>
      </c>
      <c r="AF353" t="s">
        <v>1</v>
      </c>
      <c r="AG353" s="10">
        <f ca="1">MIN($T$28+AE351,0)</f>
        <v>-1.5335377600869373</v>
      </c>
      <c r="AH353" s="10"/>
      <c r="AI353" s="10">
        <f ca="1">MAX($V$28+AE351,0)</f>
        <v>3.1558095088313379E-2</v>
      </c>
      <c r="AJ353" s="10"/>
      <c r="AK353" s="10"/>
      <c r="AM353" t="s">
        <v>1</v>
      </c>
      <c r="AN353" s="1">
        <f ca="1">_xlfn.NORM.S.DIST(AG353,0)</f>
        <v>0.12309392907692447</v>
      </c>
      <c r="AO353" s="1">
        <f ca="1">1-AN353-AP353</f>
        <v>0.47816239704339447</v>
      </c>
      <c r="AP353" s="1">
        <f ca="1">_xlfn.NORM.S.DIST(-AI353,0)</f>
        <v>0.39874367387968102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-1.8124571620536196</v>
      </c>
      <c r="E354" s="10"/>
      <c r="F354" s="10">
        <f ca="1">MAX($CI$7+A351,0)</f>
        <v>0.17115740797338166</v>
      </c>
      <c r="G354" s="10"/>
      <c r="I354" t="s">
        <v>0</v>
      </c>
      <c r="J354" s="1">
        <v>0</v>
      </c>
      <c r="K354" s="1">
        <f ca="1">_xlfn.NORM.S.DIST(D354,0)</f>
        <v>7.7193577737209293E-2</v>
      </c>
      <c r="L354" s="1">
        <f ca="1">1-K354-M354</f>
        <v>0.52966503286594091</v>
      </c>
      <c r="M354" s="1">
        <f ca="1">_xlfn.NORM.S.DIST(-F354,0)</f>
        <v>0.39314138939684984</v>
      </c>
      <c r="N354" s="1">
        <v>0</v>
      </c>
      <c r="Q354" t="s">
        <v>0</v>
      </c>
      <c r="R354" s="10"/>
      <c r="S354" s="10">
        <f ca="1">MIN($U$29+P351,0)</f>
        <v>-1.5922965364364003</v>
      </c>
      <c r="T354" s="10"/>
      <c r="U354" s="10">
        <f ca="1">MAX($CI$7+P351,0)</f>
        <v>0.39131803359060097</v>
      </c>
      <c r="V354" s="10"/>
      <c r="X354" t="s">
        <v>0</v>
      </c>
      <c r="Y354" s="1">
        <v>0</v>
      </c>
      <c r="Z354" s="1">
        <f ca="1">_xlfn.NORM.S.DIST(S354,0)</f>
        <v>0.11229312229148733</v>
      </c>
      <c r="AA354" s="1">
        <f ca="1">1-Z354-AB354</f>
        <v>0.51816951800922195</v>
      </c>
      <c r="AB354" s="1">
        <f ca="1">_xlfn.NORM.S.DIST(-U354,0)</f>
        <v>0.36953735969929069</v>
      </c>
      <c r="AC354" s="1">
        <v>0</v>
      </c>
      <c r="AF354" t="s">
        <v>0</v>
      </c>
      <c r="AG354" s="10"/>
      <c r="AH354" s="10">
        <f ca="1">MIN($U$29+AE351,0)</f>
        <v>-2.0396050098597946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4.9840227927597083E-2</v>
      </c>
      <c r="AP354" s="1">
        <f ca="1">1-AO354-AQ354</f>
        <v>0.55121749167097023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-2.0365682308042223</v>
      </c>
      <c r="F355" s="10"/>
      <c r="G355" s="10">
        <f ca="1">MAX($X$30+A351,0)</f>
        <v>0.18824304432312106</v>
      </c>
      <c r="I355" t="s">
        <v>42</v>
      </c>
      <c r="J355" s="1">
        <v>0</v>
      </c>
      <c r="K355" s="1">
        <v>0</v>
      </c>
      <c r="L355" s="1">
        <f ca="1">_xlfn.NORM.S.DIST(E355,0)</f>
        <v>5.0149656574427222E-2</v>
      </c>
      <c r="M355" s="1">
        <f ca="1">1-L355-N355</f>
        <v>0.55791416205544697</v>
      </c>
      <c r="N355" s="1">
        <f ca="1">_xlfn.NORM.S.DIST(-G355,0)</f>
        <v>0.39193618137012576</v>
      </c>
      <c r="Q355" t="s">
        <v>42</v>
      </c>
      <c r="R355" s="10"/>
      <c r="S355" s="10"/>
      <c r="T355" s="10">
        <f ca="1">MIN($V$30+P351,0)</f>
        <v>-1.8164076051870031</v>
      </c>
      <c r="U355" s="10"/>
      <c r="V355" s="10">
        <f ca="1">MAX($X$30+P351,0)</f>
        <v>0.40840366994034039</v>
      </c>
      <c r="X355" t="s">
        <v>42</v>
      </c>
      <c r="Y355" s="1">
        <v>0</v>
      </c>
      <c r="Z355" s="1">
        <v>0</v>
      </c>
      <c r="AA355" s="1">
        <f ca="1">_xlfn.NORM.S.DIST(T355,0)</f>
        <v>7.6642246966318009E-2</v>
      </c>
      <c r="AB355" s="1">
        <f ca="1">1-AA355-AC355</f>
        <v>0.55633642277294548</v>
      </c>
      <c r="AC355" s="1">
        <f ca="1">_xlfn.NORM.S.DIST(-V355,0)</f>
        <v>0.36702133026073641</v>
      </c>
      <c r="AF355" t="s">
        <v>42</v>
      </c>
      <c r="AG355" s="10"/>
      <c r="AH355" s="10"/>
      <c r="AI355" s="10">
        <f ca="1">MIN($V$30+AE351,0)</f>
        <v>-2.2637160786103974</v>
      </c>
      <c r="AJ355" s="10"/>
      <c r="AK355" s="10">
        <f ca="1">MAX($X$30+AE351,0)</f>
        <v>0</v>
      </c>
      <c r="AM355" t="s">
        <v>42</v>
      </c>
      <c r="AN355" s="1">
        <v>0</v>
      </c>
      <c r="AO355" s="1">
        <v>0</v>
      </c>
      <c r="AP355" s="1">
        <f ca="1">_xlfn.NORM.S.DIST(AI355,0)</f>
        <v>3.0772194415068604E-2</v>
      </c>
      <c r="AQ355" s="1">
        <f ca="1">1-AP355-AR355</f>
        <v>0.57028552518349862</v>
      </c>
      <c r="AR355" s="1">
        <f ca="1">_xlfn.NORM.S.DIST(-AK355,0)</f>
        <v>0.3989422804014327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0.17059867021794556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0.39447666352859206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-6.1203616368145156E-2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2.2699726397605042</v>
      </c>
      <c r="E359" s="10"/>
      <c r="F359" s="10"/>
      <c r="G359" s="10"/>
      <c r="I359" t="s">
        <v>2</v>
      </c>
      <c r="J359" s="1">
        <f ca="1">1-K359</f>
        <v>0.96966115656222507</v>
      </c>
      <c r="K359" s="1">
        <f ca="1">_xlfn.NORM.S.DIST(-D359,0)</f>
        <v>3.0338843437774921E-2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2.4938506330711507</v>
      </c>
      <c r="T359" s="10"/>
      <c r="U359" s="10"/>
      <c r="V359" s="10"/>
      <c r="X359" t="s">
        <v>2</v>
      </c>
      <c r="Y359" s="1">
        <f ca="1">1-Z359</f>
        <v>0.9822004841810984</v>
      </c>
      <c r="Z359" s="1">
        <f ca="1">_xlfn.NORM.S.DIST(-S359,0)</f>
        <v>1.7799515818901556E-2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2.0381703531744133</v>
      </c>
      <c r="AI359" s="10"/>
      <c r="AJ359" s="10"/>
      <c r="AK359" s="10"/>
      <c r="AM359" t="s">
        <v>2</v>
      </c>
      <c r="AN359" s="1">
        <f ca="1">1-AO359</f>
        <v>0.95001377079981431</v>
      </c>
      <c r="AO359" s="1">
        <f ca="1">_xlfn.NORM.S.DIST(-AH359,0)</f>
        <v>4.9986229200185646E-2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-1.3069486500361984</v>
      </c>
      <c r="D360" s="10"/>
      <c r="E360" s="10">
        <f ca="1">MAX($V$28+A358,0)</f>
        <v>0.25814720513905215</v>
      </c>
      <c r="F360" s="10"/>
      <c r="G360" s="10"/>
      <c r="I360" t="s">
        <v>1</v>
      </c>
      <c r="J360" s="1">
        <f ca="1">_xlfn.NORM.S.DIST(C360,0)</f>
        <v>0.16982344844926966</v>
      </c>
      <c r="K360" s="1">
        <f ca="1">1-J360-L360</f>
        <v>0.44430800595278735</v>
      </c>
      <c r="L360" s="1">
        <f ca="1">_xlfn.NORM.S.DIST(-E360,0)</f>
        <v>0.38586854559794298</v>
      </c>
      <c r="M360" s="1">
        <v>0</v>
      </c>
      <c r="N360" s="1">
        <v>0</v>
      </c>
      <c r="Q360" t="s">
        <v>1</v>
      </c>
      <c r="R360" s="10">
        <f ca="1">MIN($T$28+P358,0)</f>
        <v>-1.0830706567255519</v>
      </c>
      <c r="S360" s="10"/>
      <c r="T360" s="10">
        <f ca="1">MAX($V$28+P358,0)</f>
        <v>0.48202519844969866</v>
      </c>
      <c r="U360" s="10"/>
      <c r="V360" s="10"/>
      <c r="X360" t="s">
        <v>1</v>
      </c>
      <c r="Y360" s="1">
        <f ca="1">_xlfn.NORM.S.DIST(R360,0)</f>
        <v>0.22191528768557198</v>
      </c>
      <c r="Z360" s="1">
        <f ca="1">1-Y360-AA360</f>
        <v>0.42289835574998647</v>
      </c>
      <c r="AA360" s="1">
        <f ca="1">_xlfn.NORM.S.DIST(-T360,0)</f>
        <v>0.35518635656444153</v>
      </c>
      <c r="AB360" s="1">
        <v>0</v>
      </c>
      <c r="AC360" s="1">
        <v>0</v>
      </c>
      <c r="AF360" t="s">
        <v>1</v>
      </c>
      <c r="AG360" s="10">
        <f ca="1">MIN($T$28+AE358,0)</f>
        <v>-1.5387509366222891</v>
      </c>
      <c r="AH360" s="10"/>
      <c r="AI360" s="10">
        <f ca="1">MAX($V$28+AE358,0)</f>
        <v>2.6344918552961435E-2</v>
      </c>
      <c r="AJ360" s="10"/>
      <c r="AK360" s="10"/>
      <c r="AM360" t="s">
        <v>1</v>
      </c>
      <c r="AN360" s="1">
        <f ca="1">_xlfn.NORM.S.DIST(AG360,0)</f>
        <v>0.12211210586061304</v>
      </c>
      <c r="AO360" s="1">
        <f ca="1">1-AN360-AP360</f>
        <v>0.47908403360788898</v>
      </c>
      <c r="AP360" s="1">
        <f ca="1">_xlfn.NORM.S.DIST(-AI360,0)</f>
        <v>0.39880386053149797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-1.8130158998090558</v>
      </c>
      <c r="E361" s="10"/>
      <c r="F361" s="10">
        <f ca="1">MAX($CI$7+A358,0)</f>
        <v>0.17059867021794556</v>
      </c>
      <c r="G361" s="10"/>
      <c r="I361" t="s">
        <v>0</v>
      </c>
      <c r="J361" s="1">
        <v>0</v>
      </c>
      <c r="K361" s="1">
        <f ca="1">_xlfn.NORM.S.DIST(D361,0)</f>
        <v>7.7115432240168702E-2</v>
      </c>
      <c r="L361" s="1">
        <f ca="1">1-K361-M361</f>
        <v>0.52970564099903239</v>
      </c>
      <c r="M361" s="1">
        <f ca="1">_xlfn.NORM.S.DIST(-F361,0)</f>
        <v>0.39317892676079891</v>
      </c>
      <c r="N361" s="1">
        <v>0</v>
      </c>
      <c r="Q361" t="s">
        <v>0</v>
      </c>
      <c r="R361" s="10"/>
      <c r="S361" s="10">
        <f ca="1">MIN($U$29+P358,0)</f>
        <v>-1.5891379064984092</v>
      </c>
      <c r="T361" s="10"/>
      <c r="U361" s="10">
        <f ca="1">MAX($CI$7+P358,0)</f>
        <v>0.39447666352859206</v>
      </c>
      <c r="V361" s="10"/>
      <c r="X361" t="s">
        <v>0</v>
      </c>
      <c r="Y361" s="1">
        <v>0</v>
      </c>
      <c r="Z361" s="1">
        <f ca="1">_xlfn.NORM.S.DIST(S361,0)</f>
        <v>0.11285875745225571</v>
      </c>
      <c r="AA361" s="1">
        <f ca="1">1-Z361-AB361</f>
        <v>0.51806220066608066</v>
      </c>
      <c r="AB361" s="1">
        <f ca="1">_xlfn.NORM.S.DIST(-U361,0)</f>
        <v>0.36907904188166363</v>
      </c>
      <c r="AC361" s="1">
        <v>0</v>
      </c>
      <c r="AF361" t="s">
        <v>0</v>
      </c>
      <c r="AG361" s="10"/>
      <c r="AH361" s="10">
        <f ca="1">MIN($U$29+AE358,0)</f>
        <v>-2.0448181863951467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4.9312423046187867E-2</v>
      </c>
      <c r="AP361" s="1">
        <f ca="1">1-AO361-AQ361</f>
        <v>0.55174529655237947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-2.0371269685596585</v>
      </c>
      <c r="F362" s="10"/>
      <c r="G362" s="10">
        <f ca="1">MAX($X$30+A358,0)</f>
        <v>0.18768430656768495</v>
      </c>
      <c r="I362" t="s">
        <v>42</v>
      </c>
      <c r="J362" s="1">
        <v>0</v>
      </c>
      <c r="K362" s="1">
        <v>0</v>
      </c>
      <c r="L362" s="1">
        <f ca="1">_xlfn.NORM.S.DIST(E362,0)</f>
        <v>5.0092615537240641E-2</v>
      </c>
      <c r="M362" s="1">
        <f ca="1">1-L362-N362</f>
        <v>0.55793003885184178</v>
      </c>
      <c r="N362" s="1">
        <f ca="1">_xlfn.NORM.S.DIST(-G362,0)</f>
        <v>0.39197734561091763</v>
      </c>
      <c r="Q362" t="s">
        <v>42</v>
      </c>
      <c r="R362" s="10"/>
      <c r="S362" s="10"/>
      <c r="T362" s="10">
        <f ca="1">MIN($V$30+P358,0)</f>
        <v>-1.813248975249012</v>
      </c>
      <c r="U362" s="10"/>
      <c r="V362" s="10">
        <f ca="1">MAX($X$30+P358,0)</f>
        <v>0.41156229987833148</v>
      </c>
      <c r="X362" t="s">
        <v>42</v>
      </c>
      <c r="Y362" s="1">
        <v>0</v>
      </c>
      <c r="Z362" s="1">
        <v>0</v>
      </c>
      <c r="AA362" s="1">
        <f ca="1">_xlfn.NORM.S.DIST(T362,0)</f>
        <v>7.7082850402539899E-2</v>
      </c>
      <c r="AB362" s="1">
        <f ca="1">1-AA362-AC362</f>
        <v>0.55637079866984329</v>
      </c>
      <c r="AC362" s="1">
        <f ca="1">_xlfn.NORM.S.DIST(-V362,0)</f>
        <v>0.36654635092761678</v>
      </c>
      <c r="AF362" t="s">
        <v>42</v>
      </c>
      <c r="AG362" s="10"/>
      <c r="AH362" s="10"/>
      <c r="AI362" s="10">
        <f ca="1">MIN($V$30+AE358,0)</f>
        <v>-2.2689292551457494</v>
      </c>
      <c r="AJ362" s="10"/>
      <c r="AK362" s="10">
        <f ca="1">MAX($X$30+AE358,0)</f>
        <v>0</v>
      </c>
      <c r="AM362" t="s">
        <v>42</v>
      </c>
      <c r="AN362" s="1">
        <v>0</v>
      </c>
      <c r="AO362" s="1">
        <v>0</v>
      </c>
      <c r="AP362" s="1">
        <f ca="1">_xlfn.NORM.S.DIST(AI362,0)</f>
        <v>3.0410768216785854E-2</v>
      </c>
      <c r="AQ362" s="1">
        <f ca="1">1-AP362-AR362</f>
        <v>0.57064695138178134</v>
      </c>
      <c r="AR362" s="1">
        <f ca="1">_xlfn.NORM.S.DIST(-AK362,0)</f>
        <v>0.3989422804014327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0.17227676166335587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0.40023992105410366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-6.367921322297615E-2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2.2716507312059147</v>
      </c>
      <c r="E366" s="10"/>
      <c r="F366" s="10"/>
      <c r="G366" s="10"/>
      <c r="I366" t="s">
        <v>2</v>
      </c>
      <c r="J366" s="1">
        <f ca="1">1-K366</f>
        <v>0.96977654666488211</v>
      </c>
      <c r="K366" s="1">
        <f ca="1">_xlfn.NORM.S.DIST(-D366,0)</f>
        <v>3.0223453335117882E-2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2.4996138905966623</v>
      </c>
      <c r="T366" s="10"/>
      <c r="U366" s="10"/>
      <c r="V366" s="10"/>
      <c r="X366" t="s">
        <v>2</v>
      </c>
      <c r="Y366" s="1">
        <f ca="1">1-Z366</f>
        <v>0.9824547730414932</v>
      </c>
      <c r="Z366" s="1">
        <f ca="1">_xlfn.NORM.S.DIST(-S366,0)</f>
        <v>1.7545226958506802E-2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2.0356947563195824</v>
      </c>
      <c r="AI366" s="10"/>
      <c r="AJ366" s="10"/>
      <c r="AK366" s="10"/>
      <c r="AM366" t="s">
        <v>2</v>
      </c>
      <c r="AN366" s="1">
        <f ca="1">1-AO366</f>
        <v>0.94976107245359387</v>
      </c>
      <c r="AO366" s="1">
        <f ca="1">_xlfn.NORM.S.DIST(-AH366,0)</f>
        <v>5.0238927546406111E-2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-1.3052705585907882</v>
      </c>
      <c r="D367" s="10"/>
      <c r="E367" s="10">
        <f ca="1">MAX($V$28+A365,0)</f>
        <v>0.25982529658446246</v>
      </c>
      <c r="F367" s="10"/>
      <c r="G367" s="10"/>
      <c r="I367" t="s">
        <v>1</v>
      </c>
      <c r="J367" s="1">
        <f ca="1">_xlfn.NORM.S.DIST(C367,0)</f>
        <v>0.17019607082113</v>
      </c>
      <c r="K367" s="1">
        <f ca="1">1-J367-L367</f>
        <v>0.44410304662271488</v>
      </c>
      <c r="L367" s="1">
        <f ca="1">_xlfn.NORM.S.DIST(-E367,0)</f>
        <v>0.38570088255615514</v>
      </c>
      <c r="M367" s="1">
        <v>0</v>
      </c>
      <c r="N367" s="1">
        <v>0</v>
      </c>
      <c r="Q367" t="s">
        <v>1</v>
      </c>
      <c r="R367" s="10">
        <f ca="1">MIN($T$28+P365,0)</f>
        <v>-1.0773073992000404</v>
      </c>
      <c r="S367" s="10"/>
      <c r="T367" s="10">
        <f ca="1">MAX($V$28+P365,0)</f>
        <v>0.48778845597521026</v>
      </c>
      <c r="U367" s="10"/>
      <c r="V367" s="10"/>
      <c r="X367" t="s">
        <v>1</v>
      </c>
      <c r="Y367" s="1">
        <f ca="1">_xlfn.NORM.S.DIST(R367,0)</f>
        <v>0.22330110997029015</v>
      </c>
      <c r="Z367" s="1">
        <f ca="1">1-Y367-AA367</f>
        <v>0.42250376678559298</v>
      </c>
      <c r="AA367" s="1">
        <f ca="1">_xlfn.NORM.S.DIST(-T367,0)</f>
        <v>0.35419512324411684</v>
      </c>
      <c r="AB367" s="1">
        <v>0</v>
      </c>
      <c r="AC367" s="1">
        <v>0</v>
      </c>
      <c r="AF367" t="s">
        <v>1</v>
      </c>
      <c r="AG367" s="10">
        <f ca="1">MIN($T$28+AE365,0)</f>
        <v>-1.5412265334771202</v>
      </c>
      <c r="AH367" s="10"/>
      <c r="AI367" s="10">
        <f ca="1">MAX($V$28+AE365,0)</f>
        <v>2.3869321698130441E-2</v>
      </c>
      <c r="AJ367" s="10"/>
      <c r="AK367" s="10"/>
      <c r="AM367" t="s">
        <v>1</v>
      </c>
      <c r="AN367" s="1">
        <f ca="1">_xlfn.NORM.S.DIST(AG367,0)</f>
        <v>0.12164745301640295</v>
      </c>
      <c r="AO367" s="1">
        <f ca="1">1-AN367-AP367</f>
        <v>0.47952389798487294</v>
      </c>
      <c r="AP367" s="1">
        <f ca="1">_xlfn.NORM.S.DIST(-AI367,0)</f>
        <v>0.39882864899872417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-1.8113378083636456</v>
      </c>
      <c r="E368" s="10"/>
      <c r="F368" s="10">
        <f ca="1">MAX($CI$7+A365,0)</f>
        <v>0.17227676166335587</v>
      </c>
      <c r="G368" s="10"/>
      <c r="I368" t="s">
        <v>0</v>
      </c>
      <c r="J368" s="1">
        <v>0</v>
      </c>
      <c r="K368" s="1">
        <f ca="1">_xlfn.NORM.S.DIST(D368,0)</f>
        <v>7.7350297082937419E-2</v>
      </c>
      <c r="L368" s="1">
        <f ca="1">1-K368-M368</f>
        <v>0.52958387281097508</v>
      </c>
      <c r="M368" s="1">
        <f ca="1">_xlfn.NORM.S.DIST(-F368,0)</f>
        <v>0.39306583010608753</v>
      </c>
      <c r="N368" s="1">
        <v>0</v>
      </c>
      <c r="Q368" t="s">
        <v>0</v>
      </c>
      <c r="R368" s="10"/>
      <c r="S368" s="10">
        <f ca="1">MIN($U$29+P365,0)</f>
        <v>-1.5833746489728977</v>
      </c>
      <c r="T368" s="10"/>
      <c r="U368" s="10">
        <f ca="1">MAX($CI$7+P365,0)</f>
        <v>0.40023992105410366</v>
      </c>
      <c r="V368" s="10"/>
      <c r="X368" t="s">
        <v>0</v>
      </c>
      <c r="Y368" s="1">
        <v>0</v>
      </c>
      <c r="Z368" s="1">
        <f ca="1">_xlfn.NORM.S.DIST(S368,0)</f>
        <v>0.11389524315915224</v>
      </c>
      <c r="AA368" s="1">
        <f ca="1">1-Z368-AB368</f>
        <v>0.51786996774399507</v>
      </c>
      <c r="AB368" s="1">
        <f ca="1">_xlfn.NORM.S.DIST(-U368,0)</f>
        <v>0.36823478909685275</v>
      </c>
      <c r="AC368" s="1">
        <v>0</v>
      </c>
      <c r="AF368" t="s">
        <v>0</v>
      </c>
      <c r="AG368" s="10"/>
      <c r="AH368" s="10">
        <f ca="1">MIN($U$29+AE365,0)</f>
        <v>-2.0472937832499776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4.9063276801321311E-2</v>
      </c>
      <c r="AP368" s="1">
        <f ca="1">1-AO368-AQ368</f>
        <v>0.55199444279724608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-2.035448877114248</v>
      </c>
      <c r="F369" s="10"/>
      <c r="G369" s="10">
        <f ca="1">MAX($X$30+A365,0)</f>
        <v>0.18936239801309526</v>
      </c>
      <c r="I369" t="s">
        <v>42</v>
      </c>
      <c r="J369" s="1">
        <v>0</v>
      </c>
      <c r="K369" s="1">
        <v>0</v>
      </c>
      <c r="L369" s="1">
        <f ca="1">_xlfn.NORM.S.DIST(E369,0)</f>
        <v>5.0264078663422196E-2</v>
      </c>
      <c r="M369" s="1">
        <f ca="1">1-L369-N369</f>
        <v>0.55788256184010621</v>
      </c>
      <c r="N369" s="1">
        <f ca="1">_xlfn.NORM.S.DIST(-G369,0)</f>
        <v>0.3918533594964716</v>
      </c>
      <c r="Q369" t="s">
        <v>42</v>
      </c>
      <c r="R369" s="10"/>
      <c r="S369" s="10"/>
      <c r="T369" s="10">
        <f ca="1">MIN($V$30+P365,0)</f>
        <v>-1.8074857177235004</v>
      </c>
      <c r="U369" s="10"/>
      <c r="V369" s="10">
        <f ca="1">MAX($X$30+P365,0)</f>
        <v>0.41732555740384308</v>
      </c>
      <c r="X369" t="s">
        <v>42</v>
      </c>
      <c r="Y369" s="1">
        <v>0</v>
      </c>
      <c r="Z369" s="1">
        <v>0</v>
      </c>
      <c r="AA369" s="1">
        <f ca="1">_xlfn.NORM.S.DIST(T369,0)</f>
        <v>7.7891313311120688E-2</v>
      </c>
      <c r="AB369" s="1">
        <f ca="1">1-AA369-AC369</f>
        <v>0.55643680421107256</v>
      </c>
      <c r="AC369" s="1">
        <f ca="1">_xlfn.NORM.S.DIST(-V369,0)</f>
        <v>0.3656718824778068</v>
      </c>
      <c r="AF369" t="s">
        <v>42</v>
      </c>
      <c r="AG369" s="10"/>
      <c r="AH369" s="10"/>
      <c r="AI369" s="10">
        <f ca="1">MIN($V$30+AE365,0)</f>
        <v>-2.2714048520005803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3.0240338496970647E-2</v>
      </c>
      <c r="AQ369" s="1">
        <f ca="1">1-AP369-AR369</f>
        <v>0.57081738110159663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0.17206151860951011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0.40404691662999803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-6.7985102025900968E-2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2.2714354881520689</v>
      </c>
      <c r="E373" s="10"/>
      <c r="F373" s="10"/>
      <c r="G373" s="10"/>
      <c r="I373" t="s">
        <v>2</v>
      </c>
      <c r="J373" s="1">
        <f ca="1">1-K373</f>
        <v>0.96976176578155804</v>
      </c>
      <c r="K373" s="1">
        <f ca="1">_xlfn.NORM.S.DIST(-D373,0)</f>
        <v>3.023823421844201E-2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2.5034208861725569</v>
      </c>
      <c r="T373" s="10"/>
      <c r="U373" s="10"/>
      <c r="V373" s="10"/>
      <c r="X373" t="s">
        <v>2</v>
      </c>
      <c r="Y373" s="1">
        <f ca="1">1-Z373</f>
        <v>0.98262106780694947</v>
      </c>
      <c r="Z373" s="1">
        <f ca="1">_xlfn.NORM.S.DIST(-S373,0)</f>
        <v>1.7378932193050582E-2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2.0313888675166578</v>
      </c>
      <c r="AI373" s="10"/>
      <c r="AJ373" s="10"/>
      <c r="AK373" s="10"/>
      <c r="AM373" t="s">
        <v>2</v>
      </c>
      <c r="AN373" s="1">
        <f ca="1">1-AO373</f>
        <v>0.94931923853796185</v>
      </c>
      <c r="AO373" s="1">
        <f ca="1">_xlfn.NORM.S.DIST(-AH373,0)</f>
        <v>5.0680761462038128E-2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-1.305485801644634</v>
      </c>
      <c r="D374" s="10"/>
      <c r="E374" s="10">
        <f ca="1">MAX($V$28+A372,0)</f>
        <v>0.25961005353061672</v>
      </c>
      <c r="F374" s="10"/>
      <c r="G374" s="10"/>
      <c r="I374" t="s">
        <v>1</v>
      </c>
      <c r="J374" s="1">
        <f ca="1">_xlfn.NORM.S.DIST(C374,0)</f>
        <v>0.17014825693833682</v>
      </c>
      <c r="K374" s="1">
        <f ca="1">1-J374-L374</f>
        <v>0.4441292982879646</v>
      </c>
      <c r="L374" s="1">
        <f ca="1">_xlfn.NORM.S.DIST(-E374,0)</f>
        <v>0.3857224447736986</v>
      </c>
      <c r="M374" s="1">
        <v>0</v>
      </c>
      <c r="N374" s="1">
        <v>0</v>
      </c>
      <c r="Q374" t="s">
        <v>1</v>
      </c>
      <c r="R374" s="10">
        <f ca="1">MIN($T$28+P372,0)</f>
        <v>-1.073500403624146</v>
      </c>
      <c r="S374" s="10"/>
      <c r="T374" s="10">
        <f ca="1">MAX($V$28+P372,0)</f>
        <v>0.49159545155110462</v>
      </c>
      <c r="U374" s="10"/>
      <c r="V374" s="10"/>
      <c r="X374" t="s">
        <v>1</v>
      </c>
      <c r="Y374" s="1">
        <f ca="1">_xlfn.NORM.S.DIST(R374,0)</f>
        <v>0.2242171916085923</v>
      </c>
      <c r="Z374" s="1">
        <f ca="1">1-Y374-AA374</f>
        <v>0.42224738010183138</v>
      </c>
      <c r="AA374" s="1">
        <f ca="1">_xlfn.NORM.S.DIST(-T374,0)</f>
        <v>0.35353542828957629</v>
      </c>
      <c r="AB374" s="1">
        <v>0</v>
      </c>
      <c r="AC374" s="1">
        <v>0</v>
      </c>
      <c r="AF374" t="s">
        <v>1</v>
      </c>
      <c r="AG374" s="10">
        <f ca="1">MIN($T$28+AE372,0)</f>
        <v>-1.5455324222800451</v>
      </c>
      <c r="AH374" s="10"/>
      <c r="AI374" s="10">
        <f ca="1">MAX($V$28+AE372,0)</f>
        <v>1.9563432895205624E-2</v>
      </c>
      <c r="AJ374" s="10"/>
      <c r="AK374" s="10"/>
      <c r="AM374" t="s">
        <v>1</v>
      </c>
      <c r="AN374" s="1">
        <f ca="1">_xlfn.NORM.S.DIST(AG374,0)</f>
        <v>0.12084171051433963</v>
      </c>
      <c r="AO374" s="1">
        <f ca="1">1-AN374-AP374</f>
        <v>0.48029234495195311</v>
      </c>
      <c r="AP374" s="1">
        <f ca="1">_xlfn.NORM.S.DIST(-AI374,0)</f>
        <v>0.39886594453370722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-1.8115530514174913</v>
      </c>
      <c r="E375" s="10"/>
      <c r="F375" s="10">
        <f ca="1">MAX($CI$7+A372,0)</f>
        <v>0.17206151860951011</v>
      </c>
      <c r="G375" s="10"/>
      <c r="I375" t="s">
        <v>0</v>
      </c>
      <c r="J375" s="1">
        <v>0</v>
      </c>
      <c r="K375" s="1">
        <f ca="1">_xlfn.NORM.S.DIST(D375,0)</f>
        <v>7.7320143999921834E-2</v>
      </c>
      <c r="L375" s="1">
        <f ca="1">1-K375-M375</f>
        <v>0.52959945930742058</v>
      </c>
      <c r="M375" s="1">
        <f ca="1">_xlfn.NORM.S.DIST(-F375,0)</f>
        <v>0.3930803966926576</v>
      </c>
      <c r="N375" s="1">
        <v>0</v>
      </c>
      <c r="Q375" t="s">
        <v>0</v>
      </c>
      <c r="R375" s="10"/>
      <c r="S375" s="10">
        <f ca="1">MIN($U$29+P372,0)</f>
        <v>-1.5795676533970033</v>
      </c>
      <c r="T375" s="10"/>
      <c r="U375" s="10">
        <f ca="1">MAX($CI$7+P372,0)</f>
        <v>0.40404691662999803</v>
      </c>
      <c r="V375" s="10"/>
      <c r="X375" t="s">
        <v>0</v>
      </c>
      <c r="Y375" s="1">
        <v>0</v>
      </c>
      <c r="Z375" s="1">
        <f ca="1">_xlfn.NORM.S.DIST(S375,0)</f>
        <v>0.11458303537531539</v>
      </c>
      <c r="AA375" s="1">
        <f ca="1">1-Z375-AB375</f>
        <v>0.51774549628346922</v>
      </c>
      <c r="AB375" s="1">
        <f ca="1">_xlfn.NORM.S.DIST(-U375,0)</f>
        <v>0.36767146834121534</v>
      </c>
      <c r="AC375" s="1">
        <v>0</v>
      </c>
      <c r="AF375" t="s">
        <v>0</v>
      </c>
      <c r="AG375" s="10"/>
      <c r="AH375" s="10">
        <f ca="1">MIN($U$29+AE372,0)</f>
        <v>-2.0515996720529022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4.8632213404845547E-2</v>
      </c>
      <c r="AP375" s="1">
        <f ca="1">1-AO375-AQ375</f>
        <v>0.55242550619372177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-2.0356641201680938</v>
      </c>
      <c r="F376" s="10"/>
      <c r="G376" s="10">
        <f ca="1">MAX($X$30+A372,0)</f>
        <v>0.1891471549592495</v>
      </c>
      <c r="I376" t="s">
        <v>42</v>
      </c>
      <c r="J376" s="1">
        <v>0</v>
      </c>
      <c r="K376" s="1">
        <v>0</v>
      </c>
      <c r="L376" s="1">
        <f ca="1">_xlfn.NORM.S.DIST(E376,0)</f>
        <v>5.0242060814099508E-2</v>
      </c>
      <c r="M376" s="1">
        <f ca="1">1-L376-N376</f>
        <v>0.5578886169136078</v>
      </c>
      <c r="N376" s="1">
        <f ca="1">_xlfn.NORM.S.DIST(-G376,0)</f>
        <v>0.39186932227229265</v>
      </c>
      <c r="Q376" t="s">
        <v>42</v>
      </c>
      <c r="R376" s="10"/>
      <c r="S376" s="10"/>
      <c r="T376" s="10">
        <f ca="1">MIN($V$30+P372,0)</f>
        <v>-1.8036787221476061</v>
      </c>
      <c r="U376" s="10"/>
      <c r="V376" s="10">
        <f ca="1">MAX($X$30+P372,0)</f>
        <v>0.42113255297973745</v>
      </c>
      <c r="X376" t="s">
        <v>42</v>
      </c>
      <c r="Y376" s="1">
        <v>0</v>
      </c>
      <c r="Z376" s="1">
        <v>0</v>
      </c>
      <c r="AA376" s="1">
        <f ca="1">_xlfn.NORM.S.DIST(T376,0)</f>
        <v>7.8428570405802978E-2</v>
      </c>
      <c r="AB376" s="1">
        <f ca="1">1-AA376-AC376</f>
        <v>0.55648269511895232</v>
      </c>
      <c r="AC376" s="1">
        <f ca="1">_xlfn.NORM.S.DIST(-V376,0)</f>
        <v>0.3650887344752447</v>
      </c>
      <c r="AF376" t="s">
        <v>42</v>
      </c>
      <c r="AG376" s="10"/>
      <c r="AH376" s="10"/>
      <c r="AI376" s="10">
        <f ca="1">MIN($V$30+AE372,0)</f>
        <v>-2.2757107408035049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2.9945739415764828E-2</v>
      </c>
      <c r="AQ376" s="1">
        <f ca="1">1-AP376-AR376</f>
        <v>0.5711119801828024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0.17193862041880584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0.40788653089846638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-7.2138809195190945E-2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2.2713125899613646</v>
      </c>
      <c r="E380" s="10"/>
      <c r="F380" s="10"/>
      <c r="G380" s="10"/>
      <c r="I380" t="s">
        <v>2</v>
      </c>
      <c r="J380" s="1">
        <f ca="1">1-K380</f>
        <v>0.96975332366797151</v>
      </c>
      <c r="K380" s="1">
        <f ca="1">_xlfn.NORM.S.DIST(-D380,0)</f>
        <v>3.0246676332028509E-2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2.5072605004410251</v>
      </c>
      <c r="T380" s="10"/>
      <c r="U380" s="10"/>
      <c r="V380" s="10"/>
      <c r="X380" t="s">
        <v>2</v>
      </c>
      <c r="Y380" s="1">
        <f ca="1">1-Z380</f>
        <v>0.98278744366018</v>
      </c>
      <c r="Z380" s="1">
        <f ca="1">_xlfn.NORM.S.DIST(-S380,0)</f>
        <v>1.7212556339820023E-2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2.0272351603473675</v>
      </c>
      <c r="AI380" s="10"/>
      <c r="AJ380" s="10"/>
      <c r="AK380" s="10"/>
      <c r="AM380" t="s">
        <v>2</v>
      </c>
      <c r="AN380" s="1">
        <f ca="1">1-AO380</f>
        <v>0.94889023636669656</v>
      </c>
      <c r="AO380" s="1">
        <f ca="1">_xlfn.NORM.S.DIST(-AH380,0)</f>
        <v>5.1109763633303433E-2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-1.3056086998353382</v>
      </c>
      <c r="D381" s="10"/>
      <c r="E381" s="10">
        <f ca="1">MAX($V$28+A379,0)</f>
        <v>0.2594871553399124</v>
      </c>
      <c r="F381" s="10"/>
      <c r="G381" s="10"/>
      <c r="I381" t="s">
        <v>1</v>
      </c>
      <c r="J381" s="1">
        <f ca="1">_xlfn.NORM.S.DIST(C381,0)</f>
        <v>0.17012095894348359</v>
      </c>
      <c r="K381" s="1">
        <f ca="1">1-J381-L381</f>
        <v>0.44414429229125413</v>
      </c>
      <c r="L381" s="1">
        <f ca="1">_xlfn.NORM.S.DIST(-E381,0)</f>
        <v>0.38573474876526231</v>
      </c>
      <c r="M381" s="1">
        <v>0</v>
      </c>
      <c r="N381" s="1">
        <v>0</v>
      </c>
      <c r="Q381" t="s">
        <v>1</v>
      </c>
      <c r="R381" s="10">
        <f ca="1">MIN($T$28+P379,0)</f>
        <v>-1.0696607893556775</v>
      </c>
      <c r="S381" s="10"/>
      <c r="T381" s="10">
        <f ca="1">MAX($V$28+P379,0)</f>
        <v>0.49543506581957297</v>
      </c>
      <c r="U381" s="10"/>
      <c r="V381" s="10"/>
      <c r="X381" t="s">
        <v>1</v>
      </c>
      <c r="Y381" s="1">
        <f ca="1">_xlfn.NORM.S.DIST(R381,0)</f>
        <v>0.22514162387500311</v>
      </c>
      <c r="Z381" s="1">
        <f ca="1">1-Y381-AA381</f>
        <v>0.42199223071263298</v>
      </c>
      <c r="AA381" s="1">
        <f ca="1">_xlfn.NORM.S.DIST(-T381,0)</f>
        <v>0.35286614541236389</v>
      </c>
      <c r="AB381" s="1">
        <v>0</v>
      </c>
      <c r="AC381" s="1">
        <v>0</v>
      </c>
      <c r="AF381" t="s">
        <v>1</v>
      </c>
      <c r="AG381" s="10">
        <f ca="1">MIN($T$28+AE379,0)</f>
        <v>-1.5496861294493349</v>
      </c>
      <c r="AH381" s="10"/>
      <c r="AI381" s="10">
        <f ca="1">MAX($V$28+AE379,0)</f>
        <v>1.5409725725915646E-2</v>
      </c>
      <c r="AJ381" s="10"/>
      <c r="AK381" s="10"/>
      <c r="AM381" t="s">
        <v>1</v>
      </c>
      <c r="AN381" s="1">
        <f ca="1">_xlfn.NORM.S.DIST(AG381,0)</f>
        <v>0.12006739328830521</v>
      </c>
      <c r="AO381" s="1">
        <f ca="1">1-AN381-AP381</f>
        <v>0.48103768984500278</v>
      </c>
      <c r="AP381" s="1">
        <f ca="1">_xlfn.NORM.S.DIST(-AI381,0)</f>
        <v>0.39889491686669204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-1.8116759496081956</v>
      </c>
      <c r="E382" s="10"/>
      <c r="F382" s="10">
        <f ca="1">MAX($CI$7+A379,0)</f>
        <v>0.17193862041880584</v>
      </c>
      <c r="G382" s="10"/>
      <c r="I382" t="s">
        <v>0</v>
      </c>
      <c r="J382" s="1">
        <v>0</v>
      </c>
      <c r="K382" s="1">
        <f ca="1">_xlfn.NORM.S.DIST(D382,0)</f>
        <v>7.7302931038872272E-2</v>
      </c>
      <c r="L382" s="1">
        <f ca="1">1-K382-M382</f>
        <v>0.52960836305172654</v>
      </c>
      <c r="M382" s="1">
        <f ca="1">_xlfn.NORM.S.DIST(-F382,0)</f>
        <v>0.39308870590940109</v>
      </c>
      <c r="N382" s="1">
        <v>0</v>
      </c>
      <c r="Q382" t="s">
        <v>0</v>
      </c>
      <c r="R382" s="10"/>
      <c r="S382" s="10">
        <f ca="1">MIN($U$29+P379,0)</f>
        <v>-1.5757280391285349</v>
      </c>
      <c r="T382" s="10"/>
      <c r="U382" s="10">
        <f ca="1">MAX($CI$7+P379,0)</f>
        <v>0.40788653089846638</v>
      </c>
      <c r="V382" s="10"/>
      <c r="X382" t="s">
        <v>0</v>
      </c>
      <c r="Y382" s="1">
        <v>0</v>
      </c>
      <c r="Z382" s="1">
        <f ca="1">_xlfn.NORM.S.DIST(S382,0)</f>
        <v>0.11527923540081926</v>
      </c>
      <c r="AA382" s="1">
        <f ca="1">1-Z382-AB382</f>
        <v>0.51762195979022474</v>
      </c>
      <c r="AB382" s="1">
        <f ca="1">_xlfn.NORM.S.DIST(-U382,0)</f>
        <v>0.36709880480895596</v>
      </c>
      <c r="AC382" s="1">
        <v>0</v>
      </c>
      <c r="AF382" t="s">
        <v>0</v>
      </c>
      <c r="AG382" s="10"/>
      <c r="AH382" s="10">
        <f ca="1">MIN($U$29+AE379,0)</f>
        <v>-2.0557533792221925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4.8219126981558225E-2</v>
      </c>
      <c r="AP382" s="1">
        <f ca="1">1-AO382-AQ382</f>
        <v>0.55283859261700918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-2.0357870183587981</v>
      </c>
      <c r="F383" s="10"/>
      <c r="G383" s="10">
        <f ca="1">MAX($X$30+A379,0)</f>
        <v>0.18902425676854523</v>
      </c>
      <c r="I383" t="s">
        <v>42</v>
      </c>
      <c r="J383" s="1">
        <v>0</v>
      </c>
      <c r="K383" s="1">
        <v>0</v>
      </c>
      <c r="L383" s="1">
        <f ca="1">_xlfn.NORM.S.DIST(E383,0)</f>
        <v>5.0229492476454404E-2</v>
      </c>
      <c r="M383" s="1">
        <f ca="1">1-L383-N383</f>
        <v>0.5578920787720445</v>
      </c>
      <c r="N383" s="1">
        <f ca="1">_xlfn.NORM.S.DIST(-G383,0)</f>
        <v>0.39187842875150108</v>
      </c>
      <c r="Q383" t="s">
        <v>42</v>
      </c>
      <c r="R383" s="10"/>
      <c r="S383" s="10"/>
      <c r="T383" s="10">
        <f ca="1">MIN($V$30+P379,0)</f>
        <v>-1.7998391078791376</v>
      </c>
      <c r="U383" s="10"/>
      <c r="V383" s="10">
        <f ca="1">MAX($X$30+P379,0)</f>
        <v>0.4249721672482058</v>
      </c>
      <c r="X383" t="s">
        <v>42</v>
      </c>
      <c r="Y383" s="1">
        <v>0</v>
      </c>
      <c r="Z383" s="1">
        <v>0</v>
      </c>
      <c r="AA383" s="1">
        <f ca="1">_xlfn.NORM.S.DIST(T383,0)</f>
        <v>7.8973025015030965E-2</v>
      </c>
      <c r="AB383" s="1">
        <f ca="1">1-AA383-AC383</f>
        <v>0.55653079388215332</v>
      </c>
      <c r="AC383" s="1">
        <f ca="1">_xlfn.NORM.S.DIST(-V383,0)</f>
        <v>0.36449618110281568</v>
      </c>
      <c r="AF383" t="s">
        <v>42</v>
      </c>
      <c r="AG383" s="10"/>
      <c r="AH383" s="10"/>
      <c r="AI383" s="10">
        <f ca="1">MIN($V$30+AE379,0)</f>
        <v>-2.2798644479727952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2.9663750996352708E-2</v>
      </c>
      <c r="AQ383" s="1">
        <f ca="1">1-AP383-AR383</f>
        <v>0.5713939686022147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0.17305808422772034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0.41291172682700517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-7.4993267771671562E-2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2.2724320537702791</v>
      </c>
      <c r="E387" s="10"/>
      <c r="F387" s="10"/>
      <c r="G387" s="10"/>
      <c r="I387" t="s">
        <v>2</v>
      </c>
      <c r="J387" s="1">
        <f ca="1">1-K387</f>
        <v>0.96983015166103526</v>
      </c>
      <c r="K387" s="1">
        <f ca="1">_xlfn.NORM.S.DIST(-D387,0)</f>
        <v>3.0169848338964782E-2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2.5122856963695637</v>
      </c>
      <c r="T387" s="10"/>
      <c r="U387" s="10"/>
      <c r="V387" s="10"/>
      <c r="X387" t="s">
        <v>2</v>
      </c>
      <c r="Y387" s="1">
        <f ca="1">1-Z387</f>
        <v>0.98300316694727163</v>
      </c>
      <c r="Z387" s="1">
        <f ca="1">_xlfn.NORM.S.DIST(-S387,0)</f>
        <v>1.6996833052728394E-2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2.024380701770887</v>
      </c>
      <c r="AI387" s="10"/>
      <c r="AJ387" s="10"/>
      <c r="AK387" s="10"/>
      <c r="AM387" t="s">
        <v>2</v>
      </c>
      <c r="AN387" s="1">
        <f ca="1">1-AO387</f>
        <v>0.94859383366224026</v>
      </c>
      <c r="AO387" s="1">
        <f ca="1">_xlfn.NORM.S.DIST(-AH387,0)</f>
        <v>5.1406166337759698E-2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-1.3044892360264237</v>
      </c>
      <c r="D388" s="10"/>
      <c r="E388" s="10">
        <f ca="1">MAX($V$28+A386,0)</f>
        <v>0.26060661914882693</v>
      </c>
      <c r="F388" s="10"/>
      <c r="G388" s="10"/>
      <c r="I388" t="s">
        <v>1</v>
      </c>
      <c r="J388" s="1">
        <f ca="1">_xlfn.NORM.S.DIST(C388,0)</f>
        <v>0.17036967966476849</v>
      </c>
      <c r="K388" s="1">
        <f ca="1">1-J388-L388</f>
        <v>0.44400784765700591</v>
      </c>
      <c r="L388" s="1">
        <f ca="1">_xlfn.NORM.S.DIST(-E388,0)</f>
        <v>0.38562247267822564</v>
      </c>
      <c r="M388" s="1">
        <v>0</v>
      </c>
      <c r="N388" s="1">
        <v>0</v>
      </c>
      <c r="Q388" t="s">
        <v>1</v>
      </c>
      <c r="R388" s="10">
        <f ca="1">MIN($T$28+P386,0)</f>
        <v>-1.064635593427139</v>
      </c>
      <c r="S388" s="10"/>
      <c r="T388" s="10">
        <f ca="1">MAX($V$28+P386,0)</f>
        <v>0.50046026174811176</v>
      </c>
      <c r="U388" s="10"/>
      <c r="V388" s="10"/>
      <c r="X388" t="s">
        <v>1</v>
      </c>
      <c r="Y388" s="1">
        <f ca="1">_xlfn.NORM.S.DIST(R388,0)</f>
        <v>0.22635221790123206</v>
      </c>
      <c r="Z388" s="1">
        <f ca="1">1-Y388-AA388</f>
        <v>0.42166350439615913</v>
      </c>
      <c r="AA388" s="1">
        <f ca="1">_xlfn.NORM.S.DIST(-T388,0)</f>
        <v>0.35198427770260882</v>
      </c>
      <c r="AB388" s="1">
        <v>0</v>
      </c>
      <c r="AC388" s="1">
        <v>0</v>
      </c>
      <c r="AF388" t="s">
        <v>1</v>
      </c>
      <c r="AG388" s="10">
        <f ca="1">MIN($T$28+AE386,0)</f>
        <v>-1.5525405880258156</v>
      </c>
      <c r="AH388" s="10"/>
      <c r="AI388" s="10">
        <f ca="1">MAX($V$28+AE386,0)</f>
        <v>1.2555267149435029E-2</v>
      </c>
      <c r="AJ388" s="10"/>
      <c r="AK388" s="10"/>
      <c r="AM388" t="s">
        <v>1</v>
      </c>
      <c r="AN388" s="1">
        <f ca="1">_xlfn.NORM.S.DIST(AG388,0)</f>
        <v>0.1195369593771035</v>
      </c>
      <c r="AO388" s="1">
        <f ca="1">1-AN388-AP388</f>
        <v>0.48155220256231163</v>
      </c>
      <c r="AP388" s="1">
        <f ca="1">_xlfn.NORM.S.DIST(-AI388,0)</f>
        <v>0.39891083806058486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-1.8105564857992811</v>
      </c>
      <c r="E389" s="10"/>
      <c r="F389" s="10">
        <f ca="1">MAX($CI$7+A386,0)</f>
        <v>0.17305808422772034</v>
      </c>
      <c r="G389" s="10"/>
      <c r="I389" t="s">
        <v>0</v>
      </c>
      <c r="J389" s="1">
        <v>0</v>
      </c>
      <c r="K389" s="1">
        <f ca="1">_xlfn.NORM.S.DIST(D389,0)</f>
        <v>7.745982010369179E-2</v>
      </c>
      <c r="L389" s="1">
        <f ca="1">1-K389-M389</f>
        <v>0.52952737431326491</v>
      </c>
      <c r="M389" s="1">
        <f ca="1">_xlfn.NORM.S.DIST(-F389,0)</f>
        <v>0.39301280558304325</v>
      </c>
      <c r="N389" s="1">
        <v>0</v>
      </c>
      <c r="Q389" t="s">
        <v>0</v>
      </c>
      <c r="R389" s="10"/>
      <c r="S389" s="10">
        <f ca="1">MIN($U$29+P386,0)</f>
        <v>-1.5707028431999963</v>
      </c>
      <c r="T389" s="10"/>
      <c r="U389" s="10">
        <f ca="1">MAX($CI$7+P386,0)</f>
        <v>0.41291172682700517</v>
      </c>
      <c r="V389" s="10"/>
      <c r="X389" t="s">
        <v>0</v>
      </c>
      <c r="Y389" s="1">
        <v>0</v>
      </c>
      <c r="Z389" s="1">
        <f ca="1">_xlfn.NORM.S.DIST(S389,0)</f>
        <v>0.11619421228505071</v>
      </c>
      <c r="AA389" s="1">
        <f ca="1">1-Z389-AB389</f>
        <v>0.51746328385683737</v>
      </c>
      <c r="AB389" s="1">
        <f ca="1">_xlfn.NORM.S.DIST(-U389,0)</f>
        <v>0.3663425038581119</v>
      </c>
      <c r="AC389" s="1">
        <v>0</v>
      </c>
      <c r="AF389" t="s">
        <v>0</v>
      </c>
      <c r="AG389" s="10"/>
      <c r="AH389" s="10">
        <f ca="1">MIN($U$29+AE386,0)</f>
        <v>-2.058607837798673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4.7936807390913022E-2</v>
      </c>
      <c r="AP389" s="1">
        <f ca="1">1-AO389-AQ389</f>
        <v>0.55312091220765436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-2.0346675545498836</v>
      </c>
      <c r="F390" s="10"/>
      <c r="G390" s="10">
        <f ca="1">MAX($X$30+A386,0)</f>
        <v>0.19014372057745973</v>
      </c>
      <c r="I390" t="s">
        <v>42</v>
      </c>
      <c r="J390" s="1">
        <v>0</v>
      </c>
      <c r="K390" s="1">
        <v>0</v>
      </c>
      <c r="L390" s="1">
        <f ca="1">_xlfn.NORM.S.DIST(E390,0)</f>
        <v>5.0344063976381803E-2</v>
      </c>
      <c r="M390" s="1">
        <f ca="1">1-L390-N390</f>
        <v>0.55786066775208587</v>
      </c>
      <c r="N390" s="1">
        <f ca="1">_xlfn.NORM.S.DIST(-G390,0)</f>
        <v>0.39179526827153238</v>
      </c>
      <c r="Q390" t="s">
        <v>42</v>
      </c>
      <c r="R390" s="10"/>
      <c r="S390" s="10"/>
      <c r="T390" s="10">
        <f ca="1">MIN($V$30+P386,0)</f>
        <v>-1.794813911950599</v>
      </c>
      <c r="U390" s="10"/>
      <c r="V390" s="10">
        <f ca="1">MAX($X$30+P386,0)</f>
        <v>0.42999736317674458</v>
      </c>
      <c r="X390" t="s">
        <v>42</v>
      </c>
      <c r="Y390" s="1">
        <v>0</v>
      </c>
      <c r="Z390" s="1">
        <v>0</v>
      </c>
      <c r="AA390" s="1">
        <f ca="1">_xlfn.NORM.S.DIST(T390,0)</f>
        <v>7.9689533743310476E-2</v>
      </c>
      <c r="AB390" s="1">
        <f ca="1">1-AA390-AC390</f>
        <v>0.55659645349316045</v>
      </c>
      <c r="AC390" s="1">
        <f ca="1">_xlfn.NORM.S.DIST(-V390,0)</f>
        <v>0.3637140127635291</v>
      </c>
      <c r="AF390" t="s">
        <v>42</v>
      </c>
      <c r="AG390" s="10"/>
      <c r="AH390" s="10"/>
      <c r="AI390" s="10">
        <f ca="1">MIN($V$30+AE386,0)</f>
        <v>-2.2827189065492757</v>
      </c>
      <c r="AJ390" s="10"/>
      <c r="AK390" s="10">
        <f ca="1">MAX($X$30+AE386,0)</f>
        <v>0</v>
      </c>
      <c r="AM390" t="s">
        <v>42</v>
      </c>
      <c r="AN390" s="1">
        <v>0</v>
      </c>
      <c r="AO390" s="1">
        <v>0</v>
      </c>
      <c r="AP390" s="1">
        <f ca="1">_xlfn.NORM.S.DIST(AI390,0)</f>
        <v>2.9471212593708843E-2</v>
      </c>
      <c r="AQ390" s="1">
        <f ca="1">1-AP390-AR390</f>
        <v>0.57158650700485847</v>
      </c>
      <c r="AR390" s="1">
        <f ca="1">_xlfn.NORM.S.DIST(-AK390,0)</f>
        <v>0.3989422804014327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0.17307408817298281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0.41677940048977735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-7.8897021754698413E-2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2.2724480577155415</v>
      </c>
      <c r="E394" s="10"/>
      <c r="F394" s="10"/>
      <c r="G394" s="10"/>
      <c r="I394" t="s">
        <v>2</v>
      </c>
      <c r="J394" s="1">
        <f ca="1">1-K394</f>
        <v>0.96983124885831706</v>
      </c>
      <c r="K394" s="1">
        <f ca="1">_xlfn.NORM.S.DIST(-D394,0)</f>
        <v>3.0168751141682961E-2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2.516153370032336</v>
      </c>
      <c r="T394" s="10"/>
      <c r="U394" s="10"/>
      <c r="V394" s="10"/>
      <c r="X394" t="s">
        <v>2</v>
      </c>
      <c r="Y394" s="1">
        <f ca="1">1-Z394</f>
        <v>0.98316764621356956</v>
      </c>
      <c r="Z394" s="1">
        <f ca="1">_xlfn.NORM.S.DIST(-S394,0)</f>
        <v>1.6832353786430401E-2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2.0204769477878601</v>
      </c>
      <c r="AI394" s="10"/>
      <c r="AJ394" s="10"/>
      <c r="AK394" s="10"/>
      <c r="AM394" t="s">
        <v>2</v>
      </c>
      <c r="AN394" s="1">
        <f ca="1">1-AO394</f>
        <v>0.94818637230882707</v>
      </c>
      <c r="AO394" s="1">
        <f ca="1">_xlfn.NORM.S.DIST(-AH394,0)</f>
        <v>5.1813627691172912E-2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-1.3044732320811612</v>
      </c>
      <c r="D395" s="10"/>
      <c r="E395" s="10">
        <f ca="1">MAX($V$28+A393,0)</f>
        <v>0.2606226230940894</v>
      </c>
      <c r="F395" s="10"/>
      <c r="G395" s="10"/>
      <c r="I395" t="s">
        <v>1</v>
      </c>
      <c r="J395" s="1">
        <f ca="1">_xlfn.NORM.S.DIST(C395,0)</f>
        <v>0.17037323648350666</v>
      </c>
      <c r="K395" s="1">
        <f ca="1">1-J395-L395</f>
        <v>0.44400589921308176</v>
      </c>
      <c r="L395" s="1">
        <f ca="1">_xlfn.NORM.S.DIST(-E395,0)</f>
        <v>0.38562086430341158</v>
      </c>
      <c r="M395" s="1">
        <v>0</v>
      </c>
      <c r="N395" s="1">
        <v>0</v>
      </c>
      <c r="Q395" t="s">
        <v>1</v>
      </c>
      <c r="R395" s="10">
        <f ca="1">MIN($T$28+P393,0)</f>
        <v>-1.0607679197643667</v>
      </c>
      <c r="S395" s="10"/>
      <c r="T395" s="10">
        <f ca="1">MAX($V$28+P393,0)</f>
        <v>0.50432793541088394</v>
      </c>
      <c r="U395" s="10"/>
      <c r="V395" s="10"/>
      <c r="X395" t="s">
        <v>1</v>
      </c>
      <c r="Y395" s="1">
        <f ca="1">_xlfn.NORM.S.DIST(R395,0)</f>
        <v>0.22728448164916512</v>
      </c>
      <c r="Z395" s="1">
        <f ca="1">1-Y395-AA395</f>
        <v>0.42141451598940749</v>
      </c>
      <c r="AA395" s="1">
        <f ca="1">_xlfn.NORM.S.DIST(-T395,0)</f>
        <v>0.35130100236142736</v>
      </c>
      <c r="AB395" s="1">
        <v>0</v>
      </c>
      <c r="AC395" s="1">
        <v>0</v>
      </c>
      <c r="AF395" t="s">
        <v>1</v>
      </c>
      <c r="AG395" s="10">
        <f ca="1">MIN($T$28+AE393,0)</f>
        <v>-1.5564443420088425</v>
      </c>
      <c r="AH395" s="10"/>
      <c r="AI395" s="10">
        <f ca="1">MAX($V$28+AE393,0)</f>
        <v>8.6515131664081785E-3</v>
      </c>
      <c r="AJ395" s="10"/>
      <c r="AK395" s="10"/>
      <c r="AM395" t="s">
        <v>1</v>
      </c>
      <c r="AN395" s="1">
        <f ca="1">_xlfn.NORM.S.DIST(AG395,0)</f>
        <v>0.11881376306000246</v>
      </c>
      <c r="AO395" s="1">
        <f ca="1">1-AN395-AP395</f>
        <v>0.48225888641074854</v>
      </c>
      <c r="AP395" s="1">
        <f ca="1">_xlfn.NORM.S.DIST(-AI395,0)</f>
        <v>0.39892735052924899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-1.8105404818540185</v>
      </c>
      <c r="E396" s="10"/>
      <c r="F396" s="10">
        <f ca="1">MAX($CI$7+A393,0)</f>
        <v>0.17307408817298281</v>
      </c>
      <c r="G396" s="10"/>
      <c r="I396" t="s">
        <v>0</v>
      </c>
      <c r="J396" s="1">
        <v>0</v>
      </c>
      <c r="K396" s="1">
        <f ca="1">_xlfn.NORM.S.DIST(D396,0)</f>
        <v>7.7462064605669817E-2</v>
      </c>
      <c r="L396" s="1">
        <f ca="1">1-K396-M396</f>
        <v>0.5295262183531344</v>
      </c>
      <c r="M396" s="1">
        <f ca="1">_xlfn.NORM.S.DIST(-F396,0)</f>
        <v>0.3930117170411957</v>
      </c>
      <c r="N396" s="1">
        <v>0</v>
      </c>
      <c r="Q396" t="s">
        <v>0</v>
      </c>
      <c r="R396" s="10"/>
      <c r="S396" s="10">
        <f ca="1">MIN($U$29+P393,0)</f>
        <v>-1.566835169537224</v>
      </c>
      <c r="T396" s="10"/>
      <c r="U396" s="10">
        <f ca="1">MAX($CI$7+P393,0)</f>
        <v>0.41677940048977735</v>
      </c>
      <c r="V396" s="10"/>
      <c r="X396" t="s">
        <v>0</v>
      </c>
      <c r="Y396" s="1">
        <v>0</v>
      </c>
      <c r="Z396" s="1">
        <f ca="1">_xlfn.NORM.S.DIST(S396,0)</f>
        <v>0.11690136224949046</v>
      </c>
      <c r="AA396" s="1">
        <f ca="1">1-Z396-AB396</f>
        <v>0.51734345447269003</v>
      </c>
      <c r="AB396" s="1">
        <f ca="1">_xlfn.NORM.S.DIST(-U396,0)</f>
        <v>0.36575518327781947</v>
      </c>
      <c r="AC396" s="1">
        <v>0</v>
      </c>
      <c r="AF396" t="s">
        <v>0</v>
      </c>
      <c r="AG396" s="10"/>
      <c r="AH396" s="10">
        <f ca="1">MIN($U$29+AE393,0)</f>
        <v>-2.0625115917816998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4.7552754350237141E-2</v>
      </c>
      <c r="AP396" s="1">
        <f ca="1">1-AO396-AQ396</f>
        <v>0.55350496524833015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-2.0346515506046212</v>
      </c>
      <c r="F397" s="10"/>
      <c r="G397" s="10">
        <f ca="1">MAX($X$30+A393,0)</f>
        <v>0.1901597245227222</v>
      </c>
      <c r="I397" t="s">
        <v>42</v>
      </c>
      <c r="J397" s="1">
        <v>0</v>
      </c>
      <c r="K397" s="1">
        <v>0</v>
      </c>
      <c r="L397" s="1">
        <f ca="1">_xlfn.NORM.S.DIST(E397,0)</f>
        <v>5.0345703335688684E-2</v>
      </c>
      <c r="M397" s="1">
        <f ca="1">1-L397-N397</f>
        <v>0.55786022069361141</v>
      </c>
      <c r="N397" s="1">
        <f ca="1">_xlfn.NORM.S.DIST(-G397,0)</f>
        <v>0.39179407597069998</v>
      </c>
      <c r="Q397" t="s">
        <v>42</v>
      </c>
      <c r="R397" s="10"/>
      <c r="S397" s="10"/>
      <c r="T397" s="10">
        <f ca="1">MIN($V$30+P393,0)</f>
        <v>-1.7909462382878267</v>
      </c>
      <c r="U397" s="10"/>
      <c r="V397" s="10">
        <f ca="1">MAX($X$30+P393,0)</f>
        <v>0.43386503683951677</v>
      </c>
      <c r="X397" t="s">
        <v>42</v>
      </c>
      <c r="Y397" s="1">
        <v>0</v>
      </c>
      <c r="Z397" s="1">
        <v>0</v>
      </c>
      <c r="AA397" s="1">
        <f ca="1">_xlfn.NORM.S.DIST(T397,0)</f>
        <v>8.0244043227371317E-2</v>
      </c>
      <c r="AB397" s="1">
        <f ca="1">1-AA397-AC397</f>
        <v>0.55664904609278909</v>
      </c>
      <c r="AC397" s="1">
        <f ca="1">_xlfn.NORM.S.DIST(-V397,0)</f>
        <v>0.36310691067983952</v>
      </c>
      <c r="AF397" t="s">
        <v>42</v>
      </c>
      <c r="AG397" s="10"/>
      <c r="AH397" s="10"/>
      <c r="AI397" s="10">
        <f ca="1">MIN($V$30+AE393,0)</f>
        <v>-2.2866226605323026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2.920953362365741E-2</v>
      </c>
      <c r="AQ397" s="1">
        <f ca="1">1-AP397-AR397</f>
        <v>0.57184818597490983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0.16308470068500722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0.41059013421307006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-9.2754520667312393E-2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2.262458670227566</v>
      </c>
      <c r="E401" s="10"/>
      <c r="F401" s="10"/>
      <c r="G401" s="10"/>
      <c r="I401" t="s">
        <v>2</v>
      </c>
      <c r="J401" s="1">
        <f ca="1">1-K401</f>
        <v>0.96914011474965678</v>
      </c>
      <c r="K401" s="1">
        <f ca="1">_xlfn.NORM.S.DIST(-D401,0)</f>
        <v>3.085988525034325E-2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2.5099641037556286</v>
      </c>
      <c r="T401" s="10"/>
      <c r="U401" s="10"/>
      <c r="V401" s="10"/>
      <c r="X401" t="s">
        <v>2</v>
      </c>
      <c r="Y401" s="1">
        <f ca="1">1-Z401</f>
        <v>0.9829037892616137</v>
      </c>
      <c r="Z401" s="1">
        <f ca="1">_xlfn.NORM.S.DIST(-S401,0)</f>
        <v>1.7096210738386304E-2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2.006619448875246</v>
      </c>
      <c r="AI401" s="10"/>
      <c r="AJ401" s="10"/>
      <c r="AK401" s="10"/>
      <c r="AM401" t="s">
        <v>2</v>
      </c>
      <c r="AN401" s="1">
        <f ca="1">1-AO401</f>
        <v>0.94672027102171663</v>
      </c>
      <c r="AO401" s="1">
        <f ca="1">_xlfn.NORM.S.DIST(-AH401,0)</f>
        <v>5.3279728978283418E-2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-1.3144626195691369</v>
      </c>
      <c r="D402" s="10"/>
      <c r="E402" s="10">
        <f ca="1">MAX($V$28+A400,0)</f>
        <v>0.25063323560611384</v>
      </c>
      <c r="F402" s="10"/>
      <c r="G402" s="10"/>
      <c r="I402" t="s">
        <v>1</v>
      </c>
      <c r="J402" s="1">
        <f ca="1">_xlfn.NORM.S.DIST(C402,0)</f>
        <v>0.16815913389861414</v>
      </c>
      <c r="K402" s="1">
        <f ca="1">1-J402-L402</f>
        <v>0.44523403497056646</v>
      </c>
      <c r="L402" s="1">
        <f ca="1">_xlfn.NORM.S.DIST(-E402,0)</f>
        <v>0.38660683113081939</v>
      </c>
      <c r="M402" s="1">
        <v>0</v>
      </c>
      <c r="N402" s="1">
        <v>0</v>
      </c>
      <c r="Q402" t="s">
        <v>1</v>
      </c>
      <c r="R402" s="10">
        <f ca="1">MIN($T$28+P400,0)</f>
        <v>-1.066957186041074</v>
      </c>
      <c r="S402" s="10"/>
      <c r="T402" s="10">
        <f ca="1">MAX($V$28+P400,0)</f>
        <v>0.49813866913417665</v>
      </c>
      <c r="U402" s="10"/>
      <c r="V402" s="10"/>
      <c r="X402" t="s">
        <v>1</v>
      </c>
      <c r="Y402" s="1">
        <f ca="1">_xlfn.NORM.S.DIST(R402,0)</f>
        <v>0.2257928367530378</v>
      </c>
      <c r="Z402" s="1">
        <f ca="1">1-Y402-AA402</f>
        <v>0.42181463937874603</v>
      </c>
      <c r="AA402" s="1">
        <f ca="1">_xlfn.NORM.S.DIST(-T402,0)</f>
        <v>0.35239252386821623</v>
      </c>
      <c r="AB402" s="1">
        <v>0</v>
      </c>
      <c r="AC402" s="1">
        <v>0</v>
      </c>
      <c r="AF402" t="s">
        <v>1</v>
      </c>
      <c r="AG402" s="10">
        <f ca="1">MIN($T$28+AE400,0)</f>
        <v>-1.5703018409214564</v>
      </c>
      <c r="AH402" s="10"/>
      <c r="AI402" s="10">
        <f ca="1">MAX($V$28+AE400,0)</f>
        <v>0</v>
      </c>
      <c r="AJ402" s="10"/>
      <c r="AK402" s="10"/>
      <c r="AM402" t="s">
        <v>1</v>
      </c>
      <c r="AN402" s="1">
        <f ca="1">_xlfn.NORM.S.DIST(AG402,0)</f>
        <v>0.11626741154425278</v>
      </c>
      <c r="AO402" s="1">
        <f ca="1">1-AN402-AP402</f>
        <v>0.4847903080543145</v>
      </c>
      <c r="AP402" s="1">
        <f ca="1">_xlfn.NORM.S.DIST(-AI402,0)</f>
        <v>0.3989422804014327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-1.8205298693419942</v>
      </c>
      <c r="E403" s="10"/>
      <c r="F403" s="10">
        <f ca="1">MAX($CI$7+A400,0)</f>
        <v>0.16308470068500722</v>
      </c>
      <c r="G403" s="10"/>
      <c r="I403" t="s">
        <v>0</v>
      </c>
      <c r="J403" s="1">
        <v>0</v>
      </c>
      <c r="K403" s="1">
        <f ca="1">_xlfn.NORM.S.DIST(D403,0)</f>
        <v>7.6069868717371203E-2</v>
      </c>
      <c r="L403" s="1">
        <f ca="1">1-K403-M403</f>
        <v>0.53025798928495105</v>
      </c>
      <c r="M403" s="1">
        <f ca="1">_xlfn.NORM.S.DIST(-F403,0)</f>
        <v>0.39367214199767775</v>
      </c>
      <c r="N403" s="1">
        <v>0</v>
      </c>
      <c r="Q403" t="s">
        <v>0</v>
      </c>
      <c r="R403" s="10"/>
      <c r="S403" s="10">
        <f ca="1">MIN($U$29+P400,0)</f>
        <v>-1.5730244358139314</v>
      </c>
      <c r="T403" s="10"/>
      <c r="U403" s="10">
        <f ca="1">MAX($CI$7+P400,0)</f>
        <v>0.41059013421307006</v>
      </c>
      <c r="V403" s="10"/>
      <c r="X403" t="s">
        <v>0</v>
      </c>
      <c r="Y403" s="1">
        <v>0</v>
      </c>
      <c r="Z403" s="1">
        <f ca="1">_xlfn.NORM.S.DIST(S403,0)</f>
        <v>0.11577096595718409</v>
      </c>
      <c r="AA403" s="1">
        <f ca="1">1-Z403-AB403</f>
        <v>0.51753616938934499</v>
      </c>
      <c r="AB403" s="1">
        <f ca="1">_xlfn.NORM.S.DIST(-U403,0)</f>
        <v>0.36669286465347095</v>
      </c>
      <c r="AC403" s="1">
        <v>0</v>
      </c>
      <c r="AF403" t="s">
        <v>0</v>
      </c>
      <c r="AG403" s="10"/>
      <c r="AH403" s="10">
        <f ca="1">MIN($U$29+AE400,0)</f>
        <v>-2.076369090694314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4.6208439075665228E-2</v>
      </c>
      <c r="AP403" s="1">
        <f ca="1">1-AO403-AQ403</f>
        <v>0.55484928052290217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-2.0446409380925967</v>
      </c>
      <c r="F404" s="10"/>
      <c r="G404" s="10">
        <f ca="1">MAX($X$30+A400,0)</f>
        <v>0.18017033703474661</v>
      </c>
      <c r="I404" t="s">
        <v>42</v>
      </c>
      <c r="J404" s="1">
        <v>0</v>
      </c>
      <c r="K404" s="1">
        <v>0</v>
      </c>
      <c r="L404" s="1">
        <f ca="1">_xlfn.NORM.S.DIST(E404,0)</f>
        <v>4.9330298332449903E-2</v>
      </c>
      <c r="M404" s="1">
        <f ca="1">1-L404-N404</f>
        <v>0.55815025933383455</v>
      </c>
      <c r="N404" s="1">
        <f ca="1">_xlfn.NORM.S.DIST(-G404,0)</f>
        <v>0.3925194423337155</v>
      </c>
      <c r="Q404" t="s">
        <v>42</v>
      </c>
      <c r="R404" s="10"/>
      <c r="S404" s="10"/>
      <c r="T404" s="10">
        <f ca="1">MIN($V$30+P400,0)</f>
        <v>-1.7971355045645341</v>
      </c>
      <c r="U404" s="10"/>
      <c r="V404" s="10">
        <f ca="1">MAX($X$30+P400,0)</f>
        <v>0.42767577056280948</v>
      </c>
      <c r="X404" t="s">
        <v>42</v>
      </c>
      <c r="Y404" s="1">
        <v>0</v>
      </c>
      <c r="Z404" s="1">
        <v>0</v>
      </c>
      <c r="AA404" s="1">
        <f ca="1">_xlfn.NORM.S.DIST(T404,0)</f>
        <v>7.9357958245648896E-2</v>
      </c>
      <c r="AB404" s="1">
        <f ca="1">1-AA404-AC404</f>
        <v>0.55656574089545974</v>
      </c>
      <c r="AC404" s="1">
        <f ca="1">_xlfn.NORM.S.DIST(-V404,0)</f>
        <v>0.36407630085889131</v>
      </c>
      <c r="AF404" t="s">
        <v>42</v>
      </c>
      <c r="AG404" s="10"/>
      <c r="AH404" s="10"/>
      <c r="AI404" s="10">
        <f ca="1">MIN($V$30+AE400,0)</f>
        <v>-2.3004801594449167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2.8295768309747438E-2</v>
      </c>
      <c r="AQ404" s="1">
        <f ca="1">1-AP404-AR404</f>
        <v>0.57276195128881979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0.16500971953869864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0.41626605636532493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-9.464830125085831E-2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2.2643836890812574</v>
      </c>
      <c r="E408" s="10"/>
      <c r="F408" s="10"/>
      <c r="G408" s="10"/>
      <c r="I408" t="s">
        <v>2</v>
      </c>
      <c r="J408" s="1">
        <f ca="1">1-K408</f>
        <v>0.96927428272766381</v>
      </c>
      <c r="K408" s="1">
        <f ca="1">_xlfn.NORM.S.DIST(-D408,0)</f>
        <v>3.0725717272336146E-2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2.5156400259078837</v>
      </c>
      <c r="T408" s="10"/>
      <c r="U408" s="10"/>
      <c r="V408" s="10"/>
      <c r="X408" t="s">
        <v>2</v>
      </c>
      <c r="Y408" s="1">
        <f ca="1">1-Z408</f>
        <v>0.98314589283430265</v>
      </c>
      <c r="Z408" s="1">
        <f ca="1">_xlfn.NORM.S.DIST(-S408,0)</f>
        <v>1.6854107165697345E-2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2.0047256682917003</v>
      </c>
      <c r="AI408" s="10"/>
      <c r="AJ408" s="10"/>
      <c r="AK408" s="10"/>
      <c r="AM408" t="s">
        <v>2</v>
      </c>
      <c r="AN408" s="1">
        <f ca="1">1-AO408</f>
        <v>0.946517513604062</v>
      </c>
      <c r="AO408" s="1">
        <f ca="1">_xlfn.NORM.S.DIST(-AH408,0)</f>
        <v>5.3482486395937959E-2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-1.3125376007154455</v>
      </c>
      <c r="D409" s="10"/>
      <c r="E409" s="10">
        <f ca="1">MAX($V$28+A407,0)</f>
        <v>0.25255825445980523</v>
      </c>
      <c r="F409" s="10"/>
      <c r="G409" s="10"/>
      <c r="I409" t="s">
        <v>1</v>
      </c>
      <c r="J409" s="1">
        <f ca="1">_xlfn.NORM.S.DIST(C409,0)</f>
        <v>0.16858486437227488</v>
      </c>
      <c r="K409" s="1">
        <f ca="1">1-J409-L409</f>
        <v>0.44499550311438657</v>
      </c>
      <c r="L409" s="1">
        <f ca="1">_xlfn.NORM.S.DIST(-E409,0)</f>
        <v>0.3864196325133385</v>
      </c>
      <c r="M409" s="1">
        <v>0</v>
      </c>
      <c r="N409" s="1">
        <v>0</v>
      </c>
      <c r="Q409" t="s">
        <v>1</v>
      </c>
      <c r="R409" s="10">
        <f ca="1">MIN($T$28+P407,0)</f>
        <v>-1.0612812638888192</v>
      </c>
      <c r="S409" s="10"/>
      <c r="T409" s="10">
        <f ca="1">MAX($V$28+P407,0)</f>
        <v>0.50381459128643158</v>
      </c>
      <c r="U409" s="10"/>
      <c r="V409" s="10"/>
      <c r="X409" t="s">
        <v>1</v>
      </c>
      <c r="Y409" s="1">
        <f ca="1">_xlfn.NORM.S.DIST(R409,0)</f>
        <v>0.2271607201500222</v>
      </c>
      <c r="Z409" s="1">
        <f ca="1">1-Y409-AA409</f>
        <v>0.42144736236889596</v>
      </c>
      <c r="AA409" s="1">
        <f ca="1">_xlfn.NORM.S.DIST(-T409,0)</f>
        <v>0.35139191748108184</v>
      </c>
      <c r="AB409" s="1">
        <v>0</v>
      </c>
      <c r="AC409" s="1">
        <v>0</v>
      </c>
      <c r="AF409" t="s">
        <v>1</v>
      </c>
      <c r="AG409" s="10">
        <f ca="1">MIN($T$28+AE407,0)</f>
        <v>-1.5721956215050024</v>
      </c>
      <c r="AH409" s="10"/>
      <c r="AI409" s="10">
        <f ca="1">MAX($V$28+AE407,0)</f>
        <v>0</v>
      </c>
      <c r="AJ409" s="10"/>
      <c r="AK409" s="10"/>
      <c r="AM409" t="s">
        <v>1</v>
      </c>
      <c r="AN409" s="1">
        <f ca="1">_xlfn.NORM.S.DIST(AG409,0)</f>
        <v>0.11592196041218013</v>
      </c>
      <c r="AO409" s="1">
        <f ca="1">1-AN409-AP409</f>
        <v>0.48513575918638713</v>
      </c>
      <c r="AP409" s="1">
        <f ca="1">_xlfn.NORM.S.DIST(-AI409,0)</f>
        <v>0.3989422804014327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-1.8186048504883028</v>
      </c>
      <c r="E410" s="10"/>
      <c r="F410" s="10">
        <f ca="1">MAX($CI$7+A407,0)</f>
        <v>0.16500971953869864</v>
      </c>
      <c r="G410" s="10"/>
      <c r="I410" t="s">
        <v>0</v>
      </c>
      <c r="J410" s="1">
        <v>0</v>
      </c>
      <c r="K410" s="1">
        <f ca="1">_xlfn.NORM.S.DIST(D410,0)</f>
        <v>7.6336785951404473E-2</v>
      </c>
      <c r="L410" s="1">
        <f ca="1">1-K410-M410</f>
        <v>0.53011537171287193</v>
      </c>
      <c r="M410" s="1">
        <f ca="1">_xlfn.NORM.S.DIST(-F410,0)</f>
        <v>0.39354784233572354</v>
      </c>
      <c r="N410" s="1">
        <v>0</v>
      </c>
      <c r="Q410" t="s">
        <v>0</v>
      </c>
      <c r="R410" s="10"/>
      <c r="S410" s="10">
        <f ca="1">MIN($U$29+P407,0)</f>
        <v>-1.5673485136616765</v>
      </c>
      <c r="T410" s="10"/>
      <c r="U410" s="10">
        <f ca="1">MAX($CI$7+P407,0)</f>
        <v>0.41626605636532493</v>
      </c>
      <c r="V410" s="10"/>
      <c r="X410" t="s">
        <v>0</v>
      </c>
      <c r="Y410" s="1">
        <v>0</v>
      </c>
      <c r="Z410" s="1">
        <f ca="1">_xlfn.NORM.S.DIST(S410,0)</f>
        <v>0.11680735790111822</v>
      </c>
      <c r="AA410" s="1">
        <f ca="1">1-Z410-AB410</f>
        <v>0.51735924487082041</v>
      </c>
      <c r="AB410" s="1">
        <f ca="1">_xlfn.NORM.S.DIST(-U410,0)</f>
        <v>0.36583339722806135</v>
      </c>
      <c r="AC410" s="1">
        <v>0</v>
      </c>
      <c r="AF410" t="s">
        <v>0</v>
      </c>
      <c r="AG410" s="10"/>
      <c r="AH410" s="10">
        <f ca="1">MIN($U$29+AE407,0)</f>
        <v>-2.0782628712778597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4.6027013066707527E-2</v>
      </c>
      <c r="AP410" s="1">
        <f ca="1">1-AO410-AQ410</f>
        <v>0.55503070653185982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-2.0427159192389053</v>
      </c>
      <c r="F411" s="10"/>
      <c r="G411" s="10">
        <f ca="1">MAX($X$30+A407,0)</f>
        <v>0.18209535588843803</v>
      </c>
      <c r="I411" t="s">
        <v>42</v>
      </c>
      <c r="J411" s="1">
        <v>0</v>
      </c>
      <c r="K411" s="1">
        <v>0</v>
      </c>
      <c r="L411" s="1">
        <f ca="1">_xlfn.NORM.S.DIST(E411,0)</f>
        <v>4.9524751872290426E-2</v>
      </c>
      <c r="M411" s="1">
        <f ca="1">1-L411-N411</f>
        <v>0.55809264724132079</v>
      </c>
      <c r="N411" s="1">
        <f ca="1">_xlfn.NORM.S.DIST(-G411,0)</f>
        <v>0.39238260088638882</v>
      </c>
      <c r="Q411" t="s">
        <v>42</v>
      </c>
      <c r="R411" s="10"/>
      <c r="S411" s="10"/>
      <c r="T411" s="10">
        <f ca="1">MIN($V$30+P407,0)</f>
        <v>-1.7914595824122792</v>
      </c>
      <c r="U411" s="10"/>
      <c r="V411" s="10">
        <f ca="1">MAX($X$30+P407,0)</f>
        <v>0.43335169271506435</v>
      </c>
      <c r="X411" t="s">
        <v>42</v>
      </c>
      <c r="Y411" s="1">
        <v>0</v>
      </c>
      <c r="Z411" s="1">
        <v>0</v>
      </c>
      <c r="AA411" s="1">
        <f ca="1">_xlfn.NORM.S.DIST(T411,0)</f>
        <v>8.017029246183309E-2</v>
      </c>
      <c r="AB411" s="1">
        <f ca="1">1-AA411-AC411</f>
        <v>0.55664196378383779</v>
      </c>
      <c r="AC411" s="1">
        <f ca="1">_xlfn.NORM.S.DIST(-V411,0)</f>
        <v>0.36318774375432916</v>
      </c>
      <c r="AF411" t="s">
        <v>42</v>
      </c>
      <c r="AG411" s="10"/>
      <c r="AH411" s="10"/>
      <c r="AI411" s="10">
        <f ca="1">MIN($V$30+AE407,0)</f>
        <v>-2.3023739400284624</v>
      </c>
      <c r="AJ411" s="10"/>
      <c r="AK411" s="10">
        <f ca="1">MAX($X$30+AE407,0)</f>
        <v>0</v>
      </c>
      <c r="AM411" t="s">
        <v>42</v>
      </c>
      <c r="AN411" s="1">
        <v>0</v>
      </c>
      <c r="AO411" s="1">
        <v>0</v>
      </c>
      <c r="AP411" s="1">
        <f ca="1">_xlfn.NORM.S.DIST(AI411,0)</f>
        <v>2.8172712451652093E-2</v>
      </c>
      <c r="AQ411" s="1">
        <f ca="1">1-AP411-AR411</f>
        <v>0.57288500714691515</v>
      </c>
      <c r="AR411" s="1">
        <f ca="1">_xlfn.NORM.S.DIST(-AK411,0)</f>
        <v>0.3989422804014327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0.17233831642619948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0.42729850403860226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-9.1091361006814642E-2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2.271712285968758</v>
      </c>
      <c r="E415" s="10"/>
      <c r="F415" s="10"/>
      <c r="G415" s="10"/>
      <c r="I415" t="s">
        <v>2</v>
      </c>
      <c r="J415" s="1">
        <f ca="1">1-K415</f>
        <v>0.96978077260001772</v>
      </c>
      <c r="K415" s="1">
        <f ca="1">_xlfn.NORM.S.DIST(-D415,0)</f>
        <v>3.0219227399982267E-2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2.526672473581161</v>
      </c>
      <c r="T415" s="10"/>
      <c r="U415" s="10"/>
      <c r="V415" s="10"/>
      <c r="X415" t="s">
        <v>2</v>
      </c>
      <c r="Y415" s="1">
        <f ca="1">1-Z415</f>
        <v>0.9836082222663991</v>
      </c>
      <c r="Z415" s="1">
        <f ca="1">_xlfn.NORM.S.DIST(-S415,0)</f>
        <v>1.6391777733600909E-2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2.0082826085357439</v>
      </c>
      <c r="AI415" s="10"/>
      <c r="AJ415" s="10"/>
      <c r="AK415" s="10"/>
      <c r="AM415" t="s">
        <v>2</v>
      </c>
      <c r="AN415" s="1">
        <f ca="1">1-AO415</f>
        <v>0.94689786004514664</v>
      </c>
      <c r="AO415" s="1">
        <f ca="1">_xlfn.NORM.S.DIST(-AH415,0)</f>
        <v>5.3102139954853307E-2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-1.3052090038279445</v>
      </c>
      <c r="D416" s="10"/>
      <c r="E416" s="10">
        <f ca="1">MAX($V$28+A414,0)</f>
        <v>0.25988685134730605</v>
      </c>
      <c r="F416" s="10"/>
      <c r="G416" s="10"/>
      <c r="I416" t="s">
        <v>1</v>
      </c>
      <c r="J416" s="1">
        <f ca="1">_xlfn.NORM.S.DIST(C416,0)</f>
        <v>0.17020974555680413</v>
      </c>
      <c r="K416" s="1">
        <f ca="1">1-J416-L416</f>
        <v>0.44409554126949941</v>
      </c>
      <c r="L416" s="1">
        <f ca="1">_xlfn.NORM.S.DIST(-E416,0)</f>
        <v>0.38569471317369647</v>
      </c>
      <c r="M416" s="1">
        <v>0</v>
      </c>
      <c r="N416" s="1">
        <v>0</v>
      </c>
      <c r="Q416" t="s">
        <v>1</v>
      </c>
      <c r="R416" s="10">
        <f ca="1">MIN($T$28+P414,0)</f>
        <v>-1.0502488162155417</v>
      </c>
      <c r="S416" s="10"/>
      <c r="T416" s="10">
        <f ca="1">MAX($V$28+P414,0)</f>
        <v>0.51484703895970885</v>
      </c>
      <c r="U416" s="10"/>
      <c r="V416" s="10"/>
      <c r="X416" t="s">
        <v>1</v>
      </c>
      <c r="Y416" s="1">
        <f ca="1">_xlfn.NORM.S.DIST(R416,0)</f>
        <v>0.22982208309031427</v>
      </c>
      <c r="Z416" s="1">
        <f ca="1">1-Y416-AA416</f>
        <v>0.42075499156425039</v>
      </c>
      <c r="AA416" s="1">
        <f ca="1">_xlfn.NORM.S.DIST(-T416,0)</f>
        <v>0.34942292534543534</v>
      </c>
      <c r="AB416" s="1">
        <v>0</v>
      </c>
      <c r="AC416" s="1">
        <v>0</v>
      </c>
      <c r="AF416" t="s">
        <v>1</v>
      </c>
      <c r="AG416" s="10">
        <f ca="1">MIN($T$28+AE414,0)</f>
        <v>-1.5686386812609587</v>
      </c>
      <c r="AH416" s="10"/>
      <c r="AI416" s="10">
        <f ca="1">MAX($V$28+AE414,0)</f>
        <v>0</v>
      </c>
      <c r="AJ416" s="10"/>
      <c r="AK416" s="10"/>
      <c r="AM416" t="s">
        <v>1</v>
      </c>
      <c r="AN416" s="1">
        <f ca="1">_xlfn.NORM.S.DIST(AG416,0)</f>
        <v>0.11657129844218728</v>
      </c>
      <c r="AO416" s="1">
        <f ca="1">1-AN416-AP416</f>
        <v>0.48448642115638002</v>
      </c>
      <c r="AP416" s="1">
        <f ca="1">_xlfn.NORM.S.DIST(-AI416,0)</f>
        <v>0.3989422804014327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-1.8112762536008018</v>
      </c>
      <c r="E417" s="10"/>
      <c r="F417" s="10">
        <f ca="1">MAX($CI$7+A414,0)</f>
        <v>0.17233831642619948</v>
      </c>
      <c r="G417" s="10"/>
      <c r="I417" t="s">
        <v>0</v>
      </c>
      <c r="J417" s="1">
        <v>0</v>
      </c>
      <c r="K417" s="1">
        <f ca="1">_xlfn.NORM.S.DIST(D417,0)</f>
        <v>7.7358921702206068E-2</v>
      </c>
      <c r="L417" s="1">
        <f ca="1">1-K417-M417</f>
        <v>0.52957941716324763</v>
      </c>
      <c r="M417" s="1">
        <f ca="1">_xlfn.NORM.S.DIST(-F417,0)</f>
        <v>0.39306166113454633</v>
      </c>
      <c r="N417" s="1">
        <v>0</v>
      </c>
      <c r="Q417" t="s">
        <v>0</v>
      </c>
      <c r="R417" s="10"/>
      <c r="S417" s="10">
        <f ca="1">MIN($U$29+P414,0)</f>
        <v>-1.556316065988399</v>
      </c>
      <c r="T417" s="10"/>
      <c r="U417" s="10">
        <f ca="1">MAX($CI$7+P414,0)</f>
        <v>0.42729850403860226</v>
      </c>
      <c r="V417" s="10"/>
      <c r="X417" t="s">
        <v>0</v>
      </c>
      <c r="Y417" s="1">
        <v>0</v>
      </c>
      <c r="Z417" s="1">
        <f ca="1">_xlfn.NORM.S.DIST(S417,0)</f>
        <v>0.1188374861513336</v>
      </c>
      <c r="AA417" s="1">
        <f ca="1">1-Z417-AB417</f>
        <v>0.51702749127167968</v>
      </c>
      <c r="AB417" s="1">
        <f ca="1">_xlfn.NORM.S.DIST(-U417,0)</f>
        <v>0.36413502257698671</v>
      </c>
      <c r="AC417" s="1">
        <v>0</v>
      </c>
      <c r="AF417" t="s">
        <v>0</v>
      </c>
      <c r="AG417" s="10"/>
      <c r="AH417" s="10">
        <f ca="1">MIN($U$29+AE414,0)</f>
        <v>-2.0747059310338161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4.6368223935063173E-2</v>
      </c>
      <c r="AP417" s="1">
        <f ca="1">1-AO417-AQ417</f>
        <v>0.55468949566350423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-2.0353873223514047</v>
      </c>
      <c r="F418" s="10"/>
      <c r="G418" s="10">
        <f ca="1">MAX($X$30+A414,0)</f>
        <v>0.18942395277593888</v>
      </c>
      <c r="I418" t="s">
        <v>42</v>
      </c>
      <c r="J418" s="1">
        <v>0</v>
      </c>
      <c r="K418" s="1">
        <v>0</v>
      </c>
      <c r="L418" s="1">
        <f ca="1">_xlfn.NORM.S.DIST(E418,0)</f>
        <v>5.0270376628200567E-2</v>
      </c>
      <c r="M418" s="1">
        <f ca="1">1-L418-N418</f>
        <v>0.55788083209553918</v>
      </c>
      <c r="N418" s="1">
        <f ca="1">_xlfn.NORM.S.DIST(-G418,0)</f>
        <v>0.39184879127626027</v>
      </c>
      <c r="Q418" t="s">
        <v>42</v>
      </c>
      <c r="R418" s="10"/>
      <c r="S418" s="10"/>
      <c r="T418" s="10">
        <f ca="1">MIN($V$30+P414,0)</f>
        <v>-1.7804271347390017</v>
      </c>
      <c r="U418" s="10"/>
      <c r="V418" s="10">
        <f ca="1">MAX($X$30+P414,0)</f>
        <v>0.44438414038834168</v>
      </c>
      <c r="X418" t="s">
        <v>42</v>
      </c>
      <c r="Y418" s="1">
        <v>0</v>
      </c>
      <c r="Z418" s="1">
        <v>0</v>
      </c>
      <c r="AA418" s="1">
        <f ca="1">_xlfn.NORM.S.DIST(T418,0)</f>
        <v>8.1765578533218711E-2</v>
      </c>
      <c r="AB418" s="1">
        <f ca="1">1-AA418-AC418</f>
        <v>0.55680090530123127</v>
      </c>
      <c r="AC418" s="1">
        <f ca="1">_xlfn.NORM.S.DIST(-V418,0)</f>
        <v>0.36143351616554992</v>
      </c>
      <c r="AF418" t="s">
        <v>42</v>
      </c>
      <c r="AG418" s="10"/>
      <c r="AH418" s="10"/>
      <c r="AI418" s="10">
        <f ca="1">MIN($V$30+AE414,0)</f>
        <v>-2.2988169997844188</v>
      </c>
      <c r="AJ418" s="10"/>
      <c r="AK418" s="10">
        <f ca="1">MAX($X$30+AE414,0)</f>
        <v>0</v>
      </c>
      <c r="AM418" t="s">
        <v>42</v>
      </c>
      <c r="AN418" s="1">
        <v>0</v>
      </c>
      <c r="AO418" s="1">
        <v>0</v>
      </c>
      <c r="AP418" s="1">
        <f ca="1">_xlfn.NORM.S.DIST(AI418,0)</f>
        <v>2.8404197868881077E-2</v>
      </c>
      <c r="AQ418" s="1">
        <f ca="1">1-AP418-AR418</f>
        <v>0.5726535217296862</v>
      </c>
      <c r="AR418" s="1">
        <f ca="1">_xlfn.NORM.S.DIST(-AK418,0)</f>
        <v>0.3989422804014327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0.17312896350813864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0.43174796547445471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-9.4027247525708679E-2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2.2725029330506974</v>
      </c>
      <c r="E422" s="10"/>
      <c r="F422" s="10"/>
      <c r="G422" s="10"/>
      <c r="I422" t="s">
        <v>2</v>
      </c>
      <c r="J422" s="1">
        <f ca="1">1-K422</f>
        <v>0.96983501075313505</v>
      </c>
      <c r="K422" s="1">
        <f ca="1">_xlfn.NORM.S.DIST(-D422,0)</f>
        <v>3.0164989246865004E-2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2.5311219350170133</v>
      </c>
      <c r="T422" s="10"/>
      <c r="U422" s="10"/>
      <c r="V422" s="10"/>
      <c r="X422" t="s">
        <v>2</v>
      </c>
      <c r="Y422" s="1">
        <f ca="1">1-Z422</f>
        <v>0.98379163250684154</v>
      </c>
      <c r="Z422" s="1">
        <f ca="1">_xlfn.NORM.S.DIST(-S422,0)</f>
        <v>1.6208367493158432E-2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2.0053467220168502</v>
      </c>
      <c r="AI422" s="10"/>
      <c r="AJ422" s="10"/>
      <c r="AK422" s="10"/>
      <c r="AM422" t="s">
        <v>2</v>
      </c>
      <c r="AN422" s="1">
        <f ca="1">1-AO422</f>
        <v>0.94658407043055026</v>
      </c>
      <c r="AO422" s="1">
        <f ca="1">_xlfn.NORM.S.DIST(-AH422,0)</f>
        <v>5.3415929569449738E-2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-1.3044183567460055</v>
      </c>
      <c r="D423" s="10"/>
      <c r="E423" s="10">
        <f ca="1">MAX($V$28+A421,0)</f>
        <v>0.26067749842924526</v>
      </c>
      <c r="F423" s="10"/>
      <c r="G423" s="10"/>
      <c r="I423" t="s">
        <v>1</v>
      </c>
      <c r="J423" s="1">
        <f ca="1">_xlfn.NORM.S.DIST(C423,0)</f>
        <v>0.17038543256001468</v>
      </c>
      <c r="K423" s="1">
        <f ca="1">1-J423-L423</f>
        <v>0.44399921873239678</v>
      </c>
      <c r="L423" s="1">
        <f ca="1">_xlfn.NORM.S.DIST(-E423,0)</f>
        <v>0.38561534870758851</v>
      </c>
      <c r="M423" s="1">
        <v>0</v>
      </c>
      <c r="N423" s="1">
        <v>0</v>
      </c>
      <c r="Q423" t="s">
        <v>1</v>
      </c>
      <c r="R423" s="10">
        <f ca="1">MIN($T$28+P421,0)</f>
        <v>-1.0457993547796893</v>
      </c>
      <c r="S423" s="10"/>
      <c r="T423" s="10">
        <f ca="1">MAX($V$28+P421,0)</f>
        <v>0.5192965003955613</v>
      </c>
      <c r="U423" s="10"/>
      <c r="V423" s="10"/>
      <c r="X423" t="s">
        <v>1</v>
      </c>
      <c r="Y423" s="1">
        <f ca="1">_xlfn.NORM.S.DIST(R423,0)</f>
        <v>0.23089627888904157</v>
      </c>
      <c r="Z423" s="1">
        <f ca="1">1-Y423-AA423</f>
        <v>0.42048378583950441</v>
      </c>
      <c r="AA423" s="1">
        <f ca="1">_xlfn.NORM.S.DIST(-T423,0)</f>
        <v>0.34861993527145396</v>
      </c>
      <c r="AB423" s="1">
        <v>0</v>
      </c>
      <c r="AC423" s="1">
        <v>0</v>
      </c>
      <c r="AF423" t="s">
        <v>1</v>
      </c>
      <c r="AG423" s="10">
        <f ca="1">MIN($T$28+AE421,0)</f>
        <v>-1.5715745677798527</v>
      </c>
      <c r="AH423" s="10"/>
      <c r="AI423" s="10">
        <f ca="1">MAX($V$28+AE421,0)</f>
        <v>0</v>
      </c>
      <c r="AJ423" s="10"/>
      <c r="AK423" s="10"/>
      <c r="AM423" t="s">
        <v>1</v>
      </c>
      <c r="AN423" s="1">
        <f ca="1">_xlfn.NORM.S.DIST(AG423,0)</f>
        <v>0.11603518159451409</v>
      </c>
      <c r="AO423" s="1">
        <f ca="1">1-AN423-AP423</f>
        <v>0.48502253800405321</v>
      </c>
      <c r="AP423" s="1">
        <f ca="1">_xlfn.NORM.S.DIST(-AI423,0)</f>
        <v>0.3989422804014327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-1.8104856065188628</v>
      </c>
      <c r="E424" s="10"/>
      <c r="F424" s="10">
        <f ca="1">MAX($CI$7+A421,0)</f>
        <v>0.17312896350813864</v>
      </c>
      <c r="G424" s="10"/>
      <c r="I424" t="s">
        <v>0</v>
      </c>
      <c r="J424" s="1">
        <v>0</v>
      </c>
      <c r="K424" s="1">
        <f ca="1">_xlfn.NORM.S.DIST(D424,0)</f>
        <v>7.7469761038549828E-2</v>
      </c>
      <c r="L424" s="1">
        <f ca="1">1-K424-M424</f>
        <v>0.52952225512249274</v>
      </c>
      <c r="M424" s="1">
        <f ca="1">_xlfn.NORM.S.DIST(-F424,0)</f>
        <v>0.39300798383895741</v>
      </c>
      <c r="N424" s="1">
        <v>0</v>
      </c>
      <c r="Q424" t="s">
        <v>0</v>
      </c>
      <c r="R424" s="10"/>
      <c r="S424" s="10">
        <f ca="1">MIN($U$29+P421,0)</f>
        <v>-1.5518666045525467</v>
      </c>
      <c r="T424" s="10"/>
      <c r="U424" s="10">
        <f ca="1">MAX($CI$7+P421,0)</f>
        <v>0.43174796547445471</v>
      </c>
      <c r="V424" s="10"/>
      <c r="X424" t="s">
        <v>0</v>
      </c>
      <c r="Y424" s="1">
        <v>0</v>
      </c>
      <c r="Z424" s="1">
        <f ca="1">_xlfn.NORM.S.DIST(S424,0)</f>
        <v>0.11966207954767027</v>
      </c>
      <c r="AA424" s="1">
        <f ca="1">1-Z424-AB424</f>
        <v>0.51689814888133012</v>
      </c>
      <c r="AB424" s="1">
        <f ca="1">_xlfn.NORM.S.DIST(-U424,0)</f>
        <v>0.3634397715709996</v>
      </c>
      <c r="AC424" s="1">
        <v>0</v>
      </c>
      <c r="AF424" t="s">
        <v>0</v>
      </c>
      <c r="AG424" s="10"/>
      <c r="AH424" s="10">
        <f ca="1">MIN($U$29+AE421,0)</f>
        <v>-2.0776418175527098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4.6086450193796834E-2</v>
      </c>
      <c r="AP424" s="1">
        <f ca="1">1-AO424-AQ424</f>
        <v>0.55497126940477037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-2.0345966752694653</v>
      </c>
      <c r="F425" s="10"/>
      <c r="G425" s="10">
        <f ca="1">MAX($X$30+A421,0)</f>
        <v>0.19021459985787803</v>
      </c>
      <c r="I425" t="s">
        <v>42</v>
      </c>
      <c r="J425" s="1">
        <v>0</v>
      </c>
      <c r="K425" s="1">
        <v>0</v>
      </c>
      <c r="L425" s="1">
        <f ca="1">_xlfn.NORM.S.DIST(E425,0)</f>
        <v>5.0351324781520199E-2</v>
      </c>
      <c r="M425" s="1">
        <f ca="1">1-L425-N425</f>
        <v>0.55785868821833184</v>
      </c>
      <c r="N425" s="1">
        <f ca="1">_xlfn.NORM.S.DIST(-G425,0)</f>
        <v>0.39178998700014805</v>
      </c>
      <c r="Q425" t="s">
        <v>42</v>
      </c>
      <c r="R425" s="10"/>
      <c r="S425" s="10"/>
      <c r="T425" s="10">
        <f ca="1">MIN($V$30+P421,0)</f>
        <v>-1.7759776733031494</v>
      </c>
      <c r="U425" s="10"/>
      <c r="V425" s="10">
        <f ca="1">MAX($X$30+P421,0)</f>
        <v>0.44883360182419413</v>
      </c>
      <c r="X425" t="s">
        <v>42</v>
      </c>
      <c r="Y425" s="1">
        <v>0</v>
      </c>
      <c r="Z425" s="1">
        <v>0</v>
      </c>
      <c r="AA425" s="1">
        <f ca="1">_xlfn.NORM.S.DIST(T425,0)</f>
        <v>8.2415077351336005E-2</v>
      </c>
      <c r="AB425" s="1">
        <f ca="1">1-AA425-AC425</f>
        <v>0.55686892279434874</v>
      </c>
      <c r="AC425" s="1">
        <f ca="1">_xlfn.NORM.S.DIST(-V425,0)</f>
        <v>0.36071599985431524</v>
      </c>
      <c r="AF425" t="s">
        <v>42</v>
      </c>
      <c r="AG425" s="10"/>
      <c r="AH425" s="10"/>
      <c r="AI425" s="10">
        <f ca="1">MIN($V$30+AE421,0)</f>
        <v>-2.301752886303313</v>
      </c>
      <c r="AJ425" s="10"/>
      <c r="AK425" s="10">
        <f ca="1">MAX($X$30+AE421,0)</f>
        <v>0</v>
      </c>
      <c r="AM425" t="s">
        <v>42</v>
      </c>
      <c r="AN425" s="1">
        <v>0</v>
      </c>
      <c r="AO425" s="1">
        <v>0</v>
      </c>
      <c r="AP425" s="1">
        <f ca="1">_xlfn.NORM.S.DIST(AI425,0)</f>
        <v>2.821301992818525E-2</v>
      </c>
      <c r="AQ425" s="1">
        <f ca="1">1-AP425-AR425</f>
        <v>0.57284469967038198</v>
      </c>
      <c r="AR425" s="1">
        <f ca="1">_xlfn.NORM.S.DIST(-AK425,0)</f>
        <v>0.3989422804014327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0.17569729672081591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0.43793195733935469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-9.5142209153417465E-2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2.2750712662633745</v>
      </c>
      <c r="E429" s="10"/>
      <c r="F429" s="10"/>
      <c r="G429" s="10"/>
      <c r="I429" t="s">
        <v>2</v>
      </c>
      <c r="J429" s="1">
        <f ca="1">1-K429</f>
        <v>0.97001065618218063</v>
      </c>
      <c r="K429" s="1">
        <f ca="1">_xlfn.NORM.S.DIST(-D429,0)</f>
        <v>2.9989343817819356E-2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2.5373059268819134</v>
      </c>
      <c r="T429" s="10"/>
      <c r="U429" s="10"/>
      <c r="V429" s="10"/>
      <c r="X429" t="s">
        <v>2</v>
      </c>
      <c r="Y429" s="1">
        <f ca="1">1-Z429</f>
        <v>0.9840436628710616</v>
      </c>
      <c r="Z429" s="1">
        <f ca="1">_xlfn.NORM.S.DIST(-S429,0)</f>
        <v>1.5956337128938347E-2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2.0042317603891413</v>
      </c>
      <c r="AI429" s="10"/>
      <c r="AJ429" s="10"/>
      <c r="AK429" s="10"/>
      <c r="AM429" t="s">
        <v>2</v>
      </c>
      <c r="AN429" s="1">
        <f ca="1">1-AO429</f>
        <v>0.94646453823235033</v>
      </c>
      <c r="AO429" s="1">
        <f ca="1">_xlfn.NORM.S.DIST(-AH429,0)</f>
        <v>5.3535461767649645E-2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-1.3018500235333281</v>
      </c>
      <c r="D430" s="10"/>
      <c r="E430" s="10">
        <f ca="1">MAX($V$28+A428,0)</f>
        <v>0.2632458316419225</v>
      </c>
      <c r="F430" s="10"/>
      <c r="G430" s="10"/>
      <c r="I430" t="s">
        <v>1</v>
      </c>
      <c r="J430" s="1">
        <f ca="1">_xlfn.NORM.S.DIST(C430,0)</f>
        <v>0.17095664799957666</v>
      </c>
      <c r="K430" s="1">
        <f ca="1">1-J430-L430</f>
        <v>0.44368735990968106</v>
      </c>
      <c r="L430" s="1">
        <f ca="1">_xlfn.NORM.S.DIST(-E430,0)</f>
        <v>0.38535599209074228</v>
      </c>
      <c r="M430" s="1">
        <v>0</v>
      </c>
      <c r="N430" s="1">
        <v>0</v>
      </c>
      <c r="Q430" t="s">
        <v>1</v>
      </c>
      <c r="R430" s="10">
        <f ca="1">MIN($T$28+P428,0)</f>
        <v>-1.0396153629147893</v>
      </c>
      <c r="S430" s="10"/>
      <c r="T430" s="10">
        <f ca="1">MAX($V$28+P428,0)</f>
        <v>0.52548049226046123</v>
      </c>
      <c r="U430" s="10"/>
      <c r="V430" s="10"/>
      <c r="X430" t="s">
        <v>1</v>
      </c>
      <c r="Y430" s="1">
        <f ca="1">_xlfn.NORM.S.DIST(R430,0)</f>
        <v>0.23238993018567758</v>
      </c>
      <c r="Z430" s="1">
        <f ca="1">1-Y430-AA430</f>
        <v>0.42011451538832051</v>
      </c>
      <c r="AA430" s="1">
        <f ca="1">_xlfn.NORM.S.DIST(-T430,0)</f>
        <v>0.34749555442600194</v>
      </c>
      <c r="AB430" s="1">
        <v>0</v>
      </c>
      <c r="AC430" s="1">
        <v>0</v>
      </c>
      <c r="AF430" t="s">
        <v>1</v>
      </c>
      <c r="AG430" s="10">
        <f ca="1">MIN($T$28+AE428,0)</f>
        <v>-1.5726895294075616</v>
      </c>
      <c r="AH430" s="10"/>
      <c r="AI430" s="10">
        <f ca="1">MAX($V$28+AE428,0)</f>
        <v>0</v>
      </c>
      <c r="AJ430" s="10"/>
      <c r="AK430" s="10"/>
      <c r="AM430" t="s">
        <v>1</v>
      </c>
      <c r="AN430" s="1">
        <f ca="1">_xlfn.NORM.S.DIST(AG430,0)</f>
        <v>0.11583196552194489</v>
      </c>
      <c r="AO430" s="1">
        <f ca="1">1-AN430-AP430</f>
        <v>0.48522575407662244</v>
      </c>
      <c r="AP430" s="1">
        <f ca="1">_xlfn.NORM.S.DIST(-AI430,0)</f>
        <v>0.3989422804014327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-1.8079172733061855</v>
      </c>
      <c r="E431" s="10"/>
      <c r="F431" s="10">
        <f ca="1">MAX($CI$7+A428,0)</f>
        <v>0.17569729672081591</v>
      </c>
      <c r="G431" s="10"/>
      <c r="I431" t="s">
        <v>0</v>
      </c>
      <c r="J431" s="1">
        <v>0</v>
      </c>
      <c r="K431" s="1">
        <f ca="1">_xlfn.NORM.S.DIST(D431,0)</f>
        <v>7.783057214963611E-2</v>
      </c>
      <c r="L431" s="1">
        <f ca="1">1-K431-M431</f>
        <v>0.52933745291982226</v>
      </c>
      <c r="M431" s="1">
        <f ca="1">_xlfn.NORM.S.DIST(-F431,0)</f>
        <v>0.39283197493054162</v>
      </c>
      <c r="N431" s="1">
        <v>0</v>
      </c>
      <c r="Q431" t="s">
        <v>0</v>
      </c>
      <c r="R431" s="10"/>
      <c r="S431" s="10">
        <f ca="1">MIN($U$29+P428,0)</f>
        <v>-1.5456826126876466</v>
      </c>
      <c r="T431" s="10"/>
      <c r="U431" s="10">
        <f ca="1">MAX($CI$7+P428,0)</f>
        <v>0.43793195733935469</v>
      </c>
      <c r="V431" s="10"/>
      <c r="X431" t="s">
        <v>0</v>
      </c>
      <c r="Y431" s="1">
        <v>0</v>
      </c>
      <c r="Z431" s="1">
        <f ca="1">_xlfn.NORM.S.DIST(S431,0)</f>
        <v>0.12081366212838607</v>
      </c>
      <c r="AA431" s="1">
        <f ca="1">1-Z431-AB431</f>
        <v>0.5167225600149945</v>
      </c>
      <c r="AB431" s="1">
        <f ca="1">_xlfn.NORM.S.DIST(-U431,0)</f>
        <v>0.36246377785661943</v>
      </c>
      <c r="AC431" s="1">
        <v>0</v>
      </c>
      <c r="AF431" t="s">
        <v>0</v>
      </c>
      <c r="AG431" s="10"/>
      <c r="AH431" s="10">
        <f ca="1">MIN($U$29+AE428,0)</f>
        <v>-2.0787567791804187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4.5979786329052634E-2</v>
      </c>
      <c r="AP431" s="1">
        <f ca="1">1-AO431-AQ431</f>
        <v>0.5550779332695146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-2.0320283420567882</v>
      </c>
      <c r="F432" s="10"/>
      <c r="G432" s="10">
        <f ca="1">MAX($X$30+A428,0)</f>
        <v>0.1927829330705553</v>
      </c>
      <c r="I432" t="s">
        <v>42</v>
      </c>
      <c r="J432" s="1">
        <v>0</v>
      </c>
      <c r="K432" s="1">
        <v>0</v>
      </c>
      <c r="L432" s="1">
        <f ca="1">_xlfn.NORM.S.DIST(E432,0)</f>
        <v>5.0614958458551455E-2</v>
      </c>
      <c r="M432" s="1">
        <f ca="1">1-L432-N432</f>
        <v>0.55778770226665053</v>
      </c>
      <c r="N432" s="1">
        <f ca="1">_xlfn.NORM.S.DIST(-G432,0)</f>
        <v>0.39159733927479801</v>
      </c>
      <c r="Q432" t="s">
        <v>42</v>
      </c>
      <c r="R432" s="10"/>
      <c r="S432" s="10"/>
      <c r="T432" s="10">
        <f ca="1">MIN($V$30+P428,0)</f>
        <v>-1.7697936814382493</v>
      </c>
      <c r="U432" s="10"/>
      <c r="V432" s="10">
        <f ca="1">MAX($X$30+P428,0)</f>
        <v>0.45501759368909411</v>
      </c>
      <c r="X432" t="s">
        <v>42</v>
      </c>
      <c r="Y432" s="1">
        <v>0</v>
      </c>
      <c r="Z432" s="1">
        <v>0</v>
      </c>
      <c r="AA432" s="1">
        <f ca="1">_xlfn.NORM.S.DIST(T432,0)</f>
        <v>8.3323607163797053E-2</v>
      </c>
      <c r="AB432" s="1">
        <f ca="1">1-AA432-AC432</f>
        <v>0.55696708015726104</v>
      </c>
      <c r="AC432" s="1">
        <f ca="1">_xlfn.NORM.S.DIST(-V432,0)</f>
        <v>0.35970931267894196</v>
      </c>
      <c r="AF432" t="s">
        <v>42</v>
      </c>
      <c r="AG432" s="10"/>
      <c r="AH432" s="10"/>
      <c r="AI432" s="10">
        <f ca="1">MIN($V$30+AE428,0)</f>
        <v>-2.3028678479310214</v>
      </c>
      <c r="AJ432" s="10"/>
      <c r="AK432" s="10">
        <f ca="1">MAX($X$30+AE428,0)</f>
        <v>0</v>
      </c>
      <c r="AM432" t="s">
        <v>42</v>
      </c>
      <c r="AN432" s="1">
        <v>0</v>
      </c>
      <c r="AO432" s="1">
        <v>0</v>
      </c>
      <c r="AP432" s="1">
        <f ca="1">_xlfn.NORM.S.DIST(AI432,0)</f>
        <v>2.814069032695957E-2</v>
      </c>
      <c r="AQ432" s="1">
        <f ca="1">1-AP432-AR432</f>
        <v>0.5729170292716077</v>
      </c>
      <c r="AR432" s="1">
        <f ca="1">_xlfn.NORM.S.DIST(-AK432,0)</f>
        <v>0.3989422804014327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0.17524346903254118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0.4410523903152832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-9.9237854074041967E-2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2.2746174385750999</v>
      </c>
      <c r="E436" s="10"/>
      <c r="F436" s="10"/>
      <c r="G436" s="10"/>
      <c r="I436" t="s">
        <v>2</v>
      </c>
      <c r="J436" s="1">
        <f ca="1">1-K436</f>
        <v>0.96997967957570197</v>
      </c>
      <c r="K436" s="1">
        <f ca="1">_xlfn.NORM.S.DIST(-D436,0)</f>
        <v>3.0020320424298017E-2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2.5404263598578418</v>
      </c>
      <c r="T436" s="10"/>
      <c r="U436" s="10"/>
      <c r="V436" s="10"/>
      <c r="X436" t="s">
        <v>2</v>
      </c>
      <c r="Y436" s="1">
        <f ca="1">1-Z436</f>
        <v>0.98416957532361771</v>
      </c>
      <c r="Z436" s="1">
        <f ca="1">_xlfn.NORM.S.DIST(-S436,0)</f>
        <v>1.5830424676382314E-2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2.0001361154685164</v>
      </c>
      <c r="AI436" s="10"/>
      <c r="AJ436" s="10"/>
      <c r="AK436" s="10"/>
      <c r="AM436" t="s">
        <v>2</v>
      </c>
      <c r="AN436" s="1">
        <f ca="1">1-AO436</f>
        <v>0.9460237299977925</v>
      </c>
      <c r="AO436" s="1">
        <f ca="1">_xlfn.NORM.S.DIST(-AH436,0)</f>
        <v>5.3976270002207512E-2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-1.3023038512216027</v>
      </c>
      <c r="D437" s="10"/>
      <c r="E437" s="10">
        <f ca="1">MAX($V$28+A435,0)</f>
        <v>0.26279200395364777</v>
      </c>
      <c r="F437" s="10"/>
      <c r="G437" s="10"/>
      <c r="I437" t="s">
        <v>1</v>
      </c>
      <c r="J437" s="1">
        <f ca="1">_xlfn.NORM.S.DIST(C437,0)</f>
        <v>0.17085565638406541</v>
      </c>
      <c r="K437" s="1">
        <f ca="1">1-J437-L437</f>
        <v>0.44374235065873985</v>
      </c>
      <c r="L437" s="1">
        <f ca="1">_xlfn.NORM.S.DIST(-E437,0)</f>
        <v>0.38540199295719474</v>
      </c>
      <c r="M437" s="1">
        <v>0</v>
      </c>
      <c r="N437" s="1">
        <v>0</v>
      </c>
      <c r="Q437" t="s">
        <v>1</v>
      </c>
      <c r="R437" s="10">
        <f ca="1">MIN($T$28+P435,0)</f>
        <v>-1.0364949299388608</v>
      </c>
      <c r="S437" s="10"/>
      <c r="T437" s="10">
        <f ca="1">MAX($V$28+P435,0)</f>
        <v>0.5286009252363898</v>
      </c>
      <c r="U437" s="10"/>
      <c r="V437" s="10"/>
      <c r="X437" t="s">
        <v>1</v>
      </c>
      <c r="Y437" s="1">
        <f ca="1">_xlfn.NORM.S.DIST(R437,0)</f>
        <v>0.23314390382007022</v>
      </c>
      <c r="Z437" s="1">
        <f ca="1">1-Y437-AA437</f>
        <v>0.41993156160031836</v>
      </c>
      <c r="AA437" s="1">
        <f ca="1">_xlfn.NORM.S.DIST(-T437,0)</f>
        <v>0.34692453457961142</v>
      </c>
      <c r="AB437" s="1">
        <v>0</v>
      </c>
      <c r="AC437" s="1">
        <v>0</v>
      </c>
      <c r="AF437" t="s">
        <v>1</v>
      </c>
      <c r="AG437" s="10">
        <f ca="1">MIN($T$28+AE435,0)</f>
        <v>-1.576785174328186</v>
      </c>
      <c r="AH437" s="10"/>
      <c r="AI437" s="10">
        <f ca="1">MAX($V$28+AE435,0)</f>
        <v>0</v>
      </c>
      <c r="AJ437" s="10"/>
      <c r="AK437" s="10"/>
      <c r="AM437" t="s">
        <v>1</v>
      </c>
      <c r="AN437" s="1">
        <f ca="1">_xlfn.NORM.S.DIST(AG437,0)</f>
        <v>0.11508730368079294</v>
      </c>
      <c r="AO437" s="1">
        <f ca="1">1-AN437-AP437</f>
        <v>0.4859704159177744</v>
      </c>
      <c r="AP437" s="1">
        <f ca="1">_xlfn.NORM.S.DIST(-AI437,0)</f>
        <v>0.3989422804014327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-1.8083711009944601</v>
      </c>
      <c r="E438" s="10"/>
      <c r="F438" s="10">
        <f ca="1">MAX($CI$7+A435,0)</f>
        <v>0.17524346903254118</v>
      </c>
      <c r="G438" s="10"/>
      <c r="I438" t="s">
        <v>0</v>
      </c>
      <c r="J438" s="1">
        <v>0</v>
      </c>
      <c r="K438" s="1">
        <f ca="1">_xlfn.NORM.S.DIST(D438,0)</f>
        <v>7.7766731676690071E-2</v>
      </c>
      <c r="L438" s="1">
        <f ca="1">1-K438-M438</f>
        <v>0.52937000963350278</v>
      </c>
      <c r="M438" s="1">
        <f ca="1">_xlfn.NORM.S.DIST(-F438,0)</f>
        <v>0.39286325868980715</v>
      </c>
      <c r="N438" s="1">
        <v>0</v>
      </c>
      <c r="Q438" t="s">
        <v>0</v>
      </c>
      <c r="R438" s="10"/>
      <c r="S438" s="10">
        <f ca="1">MIN($U$29+P435,0)</f>
        <v>-1.5425621797117182</v>
      </c>
      <c r="T438" s="10"/>
      <c r="U438" s="10">
        <f ca="1">MAX($CI$7+P435,0)</f>
        <v>0.4410523903152832</v>
      </c>
      <c r="V438" s="10"/>
      <c r="X438" t="s">
        <v>0</v>
      </c>
      <c r="Y438" s="1">
        <v>0</v>
      </c>
      <c r="Z438" s="1">
        <f ca="1">_xlfn.NORM.S.DIST(S438,0)</f>
        <v>0.12139718695344104</v>
      </c>
      <c r="AA438" s="1">
        <f ca="1">1-Z438-AB438</f>
        <v>0.51663577944638395</v>
      </c>
      <c r="AB438" s="1">
        <f ca="1">_xlfn.NORM.S.DIST(-U438,0)</f>
        <v>0.36196703360017501</v>
      </c>
      <c r="AC438" s="1">
        <v>0</v>
      </c>
      <c r="AF438" t="s">
        <v>0</v>
      </c>
      <c r="AG438" s="10"/>
      <c r="AH438" s="10">
        <f ca="1">MIN($U$29+AE435,0)</f>
        <v>-2.0828524241010435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4.5589600690806607E-2</v>
      </c>
      <c r="AP438" s="1">
        <f ca="1">1-AO438-AQ438</f>
        <v>0.5554681189077606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-2.0324821697450628</v>
      </c>
      <c r="F439" s="10"/>
      <c r="G439" s="10">
        <f ca="1">MAX($X$30+A435,0)</f>
        <v>0.19232910538228057</v>
      </c>
      <c r="I439" t="s">
        <v>42</v>
      </c>
      <c r="J439" s="1">
        <v>0</v>
      </c>
      <c r="K439" s="1">
        <v>0</v>
      </c>
      <c r="L439" s="1">
        <f ca="1">_xlfn.NORM.S.DIST(E439,0)</f>
        <v>5.0568298121573034E-2</v>
      </c>
      <c r="M439" s="1">
        <f ca="1">1-L439-N439</f>
        <v>0.55780014049257431</v>
      </c>
      <c r="N439" s="1">
        <f ca="1">_xlfn.NORM.S.DIST(-G439,0)</f>
        <v>0.3916315613858527</v>
      </c>
      <c r="Q439" t="s">
        <v>42</v>
      </c>
      <c r="R439" s="10"/>
      <c r="S439" s="10"/>
      <c r="T439" s="10">
        <f ca="1">MIN($V$30+P435,0)</f>
        <v>-1.7666732484623209</v>
      </c>
      <c r="U439" s="10"/>
      <c r="V439" s="10">
        <f ca="1">MAX($X$30+P435,0)</f>
        <v>0.45813802666502262</v>
      </c>
      <c r="X439" t="s">
        <v>42</v>
      </c>
      <c r="Y439" s="1">
        <v>0</v>
      </c>
      <c r="Z439" s="1">
        <v>0</v>
      </c>
      <c r="AA439" s="1">
        <f ca="1">_xlfn.NORM.S.DIST(T439,0)</f>
        <v>8.3784628708313422E-2</v>
      </c>
      <c r="AB439" s="1">
        <f ca="1">1-AA439-AC439</f>
        <v>0.55701817892758543</v>
      </c>
      <c r="AC439" s="1">
        <f ca="1">_xlfn.NORM.S.DIST(-V439,0)</f>
        <v>0.35919719236410125</v>
      </c>
      <c r="AF439" t="s">
        <v>42</v>
      </c>
      <c r="AG439" s="10"/>
      <c r="AH439" s="10"/>
      <c r="AI439" s="10">
        <f ca="1">MIN($V$30+AE435,0)</f>
        <v>-2.3069634928516463</v>
      </c>
      <c r="AJ439" s="10"/>
      <c r="AK439" s="10">
        <f ca="1">MAX($X$30+AE435,0)</f>
        <v>0</v>
      </c>
      <c r="AM439" t="s">
        <v>42</v>
      </c>
      <c r="AN439" s="1">
        <v>0</v>
      </c>
      <c r="AO439" s="1">
        <v>0</v>
      </c>
      <c r="AP439" s="1">
        <f ca="1">_xlfn.NORM.S.DIST(AI439,0)</f>
        <v>2.7876288895149377E-2</v>
      </c>
      <c r="AQ439" s="1">
        <f ca="1">1-AP439-AR439</f>
        <v>0.57318143070341798</v>
      </c>
      <c r="AR439" s="1">
        <f ca="1">_xlfn.NORM.S.DIST(-AK439,0)</f>
        <v>0.3989422804014327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0.17878684298298236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0.44813027256690335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-9.9296468703088073E-2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2.2781608125255408</v>
      </c>
      <c r="E443" s="10"/>
      <c r="F443" s="10"/>
      <c r="G443" s="10"/>
      <c r="I443" t="s">
        <v>2</v>
      </c>
      <c r="J443" s="1">
        <f ca="1">1-K443</f>
        <v>0.97022085245048129</v>
      </c>
      <c r="K443" s="1">
        <f ca="1">_xlfn.NORM.S.DIST(-D443,0)</f>
        <v>2.9779147549518679E-2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2.5475042421094618</v>
      </c>
      <c r="T443" s="10"/>
      <c r="U443" s="10"/>
      <c r="V443" s="10"/>
      <c r="X443" t="s">
        <v>2</v>
      </c>
      <c r="Y443" s="1">
        <f ca="1">1-Z443</f>
        <v>0.98445206528584284</v>
      </c>
      <c r="Z443" s="1">
        <f ca="1">_xlfn.NORM.S.DIST(-S443,0)</f>
        <v>1.5547934714157146E-2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2.0000775008394704</v>
      </c>
      <c r="AI443" s="10"/>
      <c r="AJ443" s="10"/>
      <c r="AK443" s="10"/>
      <c r="AM443" t="s">
        <v>2</v>
      </c>
      <c r="AN443" s="1">
        <f ca="1">1-AO443</f>
        <v>0.94601740169084214</v>
      </c>
      <c r="AO443" s="1">
        <f ca="1">_xlfn.NORM.S.DIST(-AH443,0)</f>
        <v>5.3982598309157893E-2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-1.2987604772711616</v>
      </c>
      <c r="D444" s="10"/>
      <c r="E444" s="10">
        <f ca="1">MAX($V$28+A442,0)</f>
        <v>0.26633537790408895</v>
      </c>
      <c r="F444" s="10"/>
      <c r="G444" s="10"/>
      <c r="I444" t="s">
        <v>1</v>
      </c>
      <c r="J444" s="1">
        <f ca="1">_xlfn.NORM.S.DIST(C444,0)</f>
        <v>0.17164482263568609</v>
      </c>
      <c r="K444" s="1">
        <f ca="1">1-J444-L444</f>
        <v>0.4433143094751078</v>
      </c>
      <c r="L444" s="1">
        <f ca="1">_xlfn.NORM.S.DIST(-E444,0)</f>
        <v>0.38504086788920605</v>
      </c>
      <c r="M444" s="1">
        <v>0</v>
      </c>
      <c r="N444" s="1">
        <v>0</v>
      </c>
      <c r="Q444" t="s">
        <v>1</v>
      </c>
      <c r="R444" s="10">
        <f ca="1">MIN($T$28+P442,0)</f>
        <v>-1.0294170476872406</v>
      </c>
      <c r="S444" s="10"/>
      <c r="T444" s="10">
        <f ca="1">MAX($V$28+P442,0)</f>
        <v>0.53567880748800989</v>
      </c>
      <c r="U444" s="10"/>
      <c r="V444" s="10"/>
      <c r="X444" t="s">
        <v>1</v>
      </c>
      <c r="Y444" s="1">
        <f ca="1">_xlfn.NORM.S.DIST(R444,0)</f>
        <v>0.23485469804977707</v>
      </c>
      <c r="Z444" s="1">
        <f ca="1">1-Y444-AA444</f>
        <v>0.41952497438673209</v>
      </c>
      <c r="AA444" s="1">
        <f ca="1">_xlfn.NORM.S.DIST(-T444,0)</f>
        <v>0.34562032756349081</v>
      </c>
      <c r="AB444" s="1">
        <v>0</v>
      </c>
      <c r="AC444" s="1">
        <v>0</v>
      </c>
      <c r="AF444" t="s">
        <v>1</v>
      </c>
      <c r="AG444" s="10">
        <f ca="1">MIN($T$28+AE442,0)</f>
        <v>-1.5768437889572322</v>
      </c>
      <c r="AH444" s="10"/>
      <c r="AI444" s="10">
        <f ca="1">MAX($V$28+AE442,0)</f>
        <v>0</v>
      </c>
      <c r="AJ444" s="10"/>
      <c r="AK444" s="10"/>
      <c r="AM444" t="s">
        <v>1</v>
      </c>
      <c r="AN444" s="1">
        <f ca="1">_xlfn.NORM.S.DIST(AG444,0)</f>
        <v>0.11507666729781081</v>
      </c>
      <c r="AO444" s="1">
        <f ca="1">1-AN444-AP444</f>
        <v>0.48598105230075644</v>
      </c>
      <c r="AP444" s="1">
        <f ca="1">_xlfn.NORM.S.DIST(-AI444,0)</f>
        <v>0.3989422804014327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-1.8048277270440189</v>
      </c>
      <c r="E445" s="10"/>
      <c r="F445" s="10">
        <f ca="1">MAX($CI$7+A442,0)</f>
        <v>0.17878684298298236</v>
      </c>
      <c r="G445" s="10"/>
      <c r="I445" t="s">
        <v>0</v>
      </c>
      <c r="J445" s="1">
        <v>0</v>
      </c>
      <c r="K445" s="1">
        <f ca="1">_xlfn.NORM.S.DIST(D445,0)</f>
        <v>7.826614888258196E-2</v>
      </c>
      <c r="L445" s="1">
        <f ca="1">1-K445-M445</f>
        <v>0.52911693113634062</v>
      </c>
      <c r="M445" s="1">
        <f ca="1">_xlfn.NORM.S.DIST(-F445,0)</f>
        <v>0.39261691998107739</v>
      </c>
      <c r="N445" s="1">
        <v>0</v>
      </c>
      <c r="Q445" t="s">
        <v>0</v>
      </c>
      <c r="R445" s="10"/>
      <c r="S445" s="10">
        <f ca="1">MIN($U$29+P442,0)</f>
        <v>-1.535484297460098</v>
      </c>
      <c r="T445" s="10"/>
      <c r="U445" s="10">
        <f ca="1">MAX($CI$7+P442,0)</f>
        <v>0.44813027256690335</v>
      </c>
      <c r="V445" s="10"/>
      <c r="X445" t="s">
        <v>0</v>
      </c>
      <c r="Y445" s="1">
        <v>0</v>
      </c>
      <c r="Z445" s="1">
        <f ca="1">_xlfn.NORM.S.DIST(S445,0)</f>
        <v>0.12272679817497453</v>
      </c>
      <c r="AA445" s="1">
        <f ca="1">1-Z445-AB445</f>
        <v>0.51644340320727955</v>
      </c>
      <c r="AB445" s="1">
        <f ca="1">_xlfn.NORM.S.DIST(-U445,0)</f>
        <v>0.36082979861774583</v>
      </c>
      <c r="AC445" s="1">
        <v>0</v>
      </c>
      <c r="AF445" t="s">
        <v>0</v>
      </c>
      <c r="AG445" s="10"/>
      <c r="AH445" s="10">
        <f ca="1">MIN($U$29+AE442,0)</f>
        <v>-2.0829110387300895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4.5584035117475011E-2</v>
      </c>
      <c r="AP445" s="1">
        <f ca="1">1-AO445-AQ445</f>
        <v>0.55547368448109236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-2.0289387957946219</v>
      </c>
      <c r="F446" s="10"/>
      <c r="G446" s="10">
        <f ca="1">MAX($X$30+A442,0)</f>
        <v>0.19587247933272176</v>
      </c>
      <c r="I446" t="s">
        <v>42</v>
      </c>
      <c r="J446" s="1">
        <v>0</v>
      </c>
      <c r="K446" s="1">
        <v>0</v>
      </c>
      <c r="L446" s="1">
        <f ca="1">_xlfn.NORM.S.DIST(E446,0)</f>
        <v>5.0933477942077754E-2</v>
      </c>
      <c r="M446" s="1">
        <f ca="1">1-L446-N446</f>
        <v>0.55770422116796192</v>
      </c>
      <c r="N446" s="1">
        <f ca="1">_xlfn.NORM.S.DIST(-G446,0)</f>
        <v>0.39136230088996032</v>
      </c>
      <c r="Q446" t="s">
        <v>42</v>
      </c>
      <c r="R446" s="10"/>
      <c r="S446" s="10"/>
      <c r="T446" s="10">
        <f ca="1">MIN($V$30+P442,0)</f>
        <v>-1.7595953662107007</v>
      </c>
      <c r="U446" s="10"/>
      <c r="V446" s="10">
        <f ca="1">MAX($X$30+P442,0)</f>
        <v>0.46521590891664277</v>
      </c>
      <c r="X446" t="s">
        <v>42</v>
      </c>
      <c r="Y446" s="1">
        <v>0</v>
      </c>
      <c r="Z446" s="1">
        <v>0</v>
      </c>
      <c r="AA446" s="1">
        <f ca="1">_xlfn.NORM.S.DIST(T446,0)</f>
        <v>8.4836749815209764E-2</v>
      </c>
      <c r="AB446" s="1">
        <f ca="1">1-AA446-AC446</f>
        <v>0.55713788913138651</v>
      </c>
      <c r="AC446" s="1">
        <f ca="1">_xlfn.NORM.S.DIST(-V446,0)</f>
        <v>0.35802536105340371</v>
      </c>
      <c r="AF446" t="s">
        <v>42</v>
      </c>
      <c r="AG446" s="10"/>
      <c r="AH446" s="10"/>
      <c r="AI446" s="10">
        <f ca="1">MIN($V$30+AE442,0)</f>
        <v>-2.3070221074806923</v>
      </c>
      <c r="AJ446" s="10"/>
      <c r="AK446" s="10">
        <f ca="1">MAX($X$30+AE442,0)</f>
        <v>0</v>
      </c>
      <c r="AM446" t="s">
        <v>42</v>
      </c>
      <c r="AN446" s="1">
        <v>0</v>
      </c>
      <c r="AO446" s="1">
        <v>0</v>
      </c>
      <c r="AP446" s="1">
        <f ca="1">_xlfn.NORM.S.DIST(AI446,0)</f>
        <v>2.7872519619893003E-2</v>
      </c>
      <c r="AQ446" s="1">
        <f ca="1">1-AP446-AR446</f>
        <v>0.57318519997867434</v>
      </c>
      <c r="AR446" s="1">
        <f ca="1">_xlfn.NORM.S.DIST(-AK446,0)</f>
        <v>0.3989422804014327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0.17864779753965745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0.45148752631050054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-0.1029992205478801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2.2780217670822163</v>
      </c>
      <c r="E450" s="10"/>
      <c r="F450" s="10"/>
      <c r="G450" s="10"/>
      <c r="I450" t="s">
        <v>2</v>
      </c>
      <c r="J450" s="1">
        <f ca="1">1-K450</f>
        <v>0.97021141816679468</v>
      </c>
      <c r="K450" s="1">
        <f ca="1">_xlfn.NORM.S.DIST(-D450,0)</f>
        <v>2.9788581833205336E-2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2.5508614958530593</v>
      </c>
      <c r="T450" s="10"/>
      <c r="U450" s="10"/>
      <c r="V450" s="10"/>
      <c r="X450" t="s">
        <v>2</v>
      </c>
      <c r="Y450" s="1">
        <f ca="1">1-Z450</f>
        <v>0.98458456068278799</v>
      </c>
      <c r="Z450" s="1">
        <f ca="1">_xlfn.NORM.S.DIST(-S450,0)</f>
        <v>1.5415439317211959E-2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1.9963747489946786</v>
      </c>
      <c r="AI450" s="10"/>
      <c r="AJ450" s="10"/>
      <c r="AK450" s="10"/>
      <c r="AM450" t="s">
        <v>2</v>
      </c>
      <c r="AN450" s="1">
        <f ca="1">1-AO450</f>
        <v>0.94561650666008912</v>
      </c>
      <c r="AO450" s="1">
        <f ca="1">_xlfn.NORM.S.DIST(-AH450,0)</f>
        <v>5.4383493339910847E-2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-1.2988995227144866</v>
      </c>
      <c r="D451" s="10"/>
      <c r="E451" s="10">
        <f ca="1">MAX($V$28+A449,0)</f>
        <v>0.26619633246076402</v>
      </c>
      <c r="F451" s="10"/>
      <c r="G451" s="10"/>
      <c r="I451" t="s">
        <v>1</v>
      </c>
      <c r="J451" s="1">
        <f ca="1">_xlfn.NORM.S.DIST(C451,0)</f>
        <v>0.17161382699874908</v>
      </c>
      <c r="K451" s="1">
        <f ca="1">1-J451-L451</f>
        <v>0.44333104945935625</v>
      </c>
      <c r="L451" s="1">
        <f ca="1">_xlfn.NORM.S.DIST(-E451,0)</f>
        <v>0.38505512354189469</v>
      </c>
      <c r="M451" s="1">
        <v>0</v>
      </c>
      <c r="N451" s="1">
        <v>0</v>
      </c>
      <c r="Q451" t="s">
        <v>1</v>
      </c>
      <c r="R451" s="10">
        <f ca="1">MIN($T$28+P449,0)</f>
        <v>-1.0260597939436435</v>
      </c>
      <c r="S451" s="10"/>
      <c r="T451" s="10">
        <f ca="1">MAX($V$28+P449,0)</f>
        <v>0.53903606123160719</v>
      </c>
      <c r="U451" s="10"/>
      <c r="V451" s="10"/>
      <c r="X451" t="s">
        <v>1</v>
      </c>
      <c r="Y451" s="1">
        <f ca="1">_xlfn.NORM.S.DIST(R451,0)</f>
        <v>0.23566643528339418</v>
      </c>
      <c r="Z451" s="1">
        <f ca="1">1-Y451-AA451</f>
        <v>0.41933618977985743</v>
      </c>
      <c r="AA451" s="1">
        <f ca="1">_xlfn.NORM.S.DIST(-T451,0)</f>
        <v>0.34499737493674842</v>
      </c>
      <c r="AB451" s="1">
        <v>0</v>
      </c>
      <c r="AC451" s="1">
        <v>0</v>
      </c>
      <c r="AF451" t="s">
        <v>1</v>
      </c>
      <c r="AG451" s="10">
        <f ca="1">MIN($T$28+AE449,0)</f>
        <v>-1.5805465408020241</v>
      </c>
      <c r="AH451" s="10"/>
      <c r="AI451" s="10">
        <f ca="1">MAX($V$28+AE449,0)</f>
        <v>0</v>
      </c>
      <c r="AJ451" s="10"/>
      <c r="AK451" s="10"/>
      <c r="AM451" t="s">
        <v>1</v>
      </c>
      <c r="AN451" s="1">
        <f ca="1">_xlfn.NORM.S.DIST(AG451,0)</f>
        <v>0.11440594701104539</v>
      </c>
      <c r="AO451" s="1">
        <f ca="1">1-AN451-AP451</f>
        <v>0.48665177258752185</v>
      </c>
      <c r="AP451" s="1">
        <f ca="1">_xlfn.NORM.S.DIST(-AI451,0)</f>
        <v>0.3989422804014327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-1.8049667724873439</v>
      </c>
      <c r="E452" s="10"/>
      <c r="F452" s="10">
        <f ca="1">MAX($CI$7+A449,0)</f>
        <v>0.17864779753965745</v>
      </c>
      <c r="G452" s="10"/>
      <c r="I452" t="s">
        <v>0</v>
      </c>
      <c r="J452" s="1">
        <v>0</v>
      </c>
      <c r="K452" s="1">
        <f ca="1">_xlfn.NORM.S.DIST(D452,0)</f>
        <v>7.8246509460030839E-2</v>
      </c>
      <c r="L452" s="1">
        <f ca="1">1-K452-M452</f>
        <v>0.52912681397433348</v>
      </c>
      <c r="M452" s="1">
        <f ca="1">_xlfn.NORM.S.DIST(-F452,0)</f>
        <v>0.39262667656563571</v>
      </c>
      <c r="N452" s="1">
        <v>0</v>
      </c>
      <c r="Q452" t="s">
        <v>0</v>
      </c>
      <c r="R452" s="10"/>
      <c r="S452" s="10">
        <f ca="1">MIN($U$29+P449,0)</f>
        <v>-1.5321270437165009</v>
      </c>
      <c r="T452" s="10"/>
      <c r="U452" s="10">
        <f ca="1">MAX($CI$7+P449,0)</f>
        <v>0.45148752631050054</v>
      </c>
      <c r="V452" s="10"/>
      <c r="X452" t="s">
        <v>0</v>
      </c>
      <c r="Y452" s="1">
        <v>0</v>
      </c>
      <c r="Z452" s="1">
        <f ca="1">_xlfn.NORM.S.DIST(S452,0)</f>
        <v>0.12336039437252277</v>
      </c>
      <c r="AA452" s="1">
        <f ca="1">1-Z452-AB452</f>
        <v>0.51635429302374847</v>
      </c>
      <c r="AB452" s="1">
        <f ca="1">_xlfn.NORM.S.DIST(-U452,0)</f>
        <v>0.36028531260372876</v>
      </c>
      <c r="AC452" s="1">
        <v>0</v>
      </c>
      <c r="AF452" t="s">
        <v>0</v>
      </c>
      <c r="AG452" s="10"/>
      <c r="AH452" s="10">
        <f ca="1">MIN($U$29+AE449,0)</f>
        <v>-2.0866137905748814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4.5233510290826992E-2</v>
      </c>
      <c r="AP452" s="1">
        <f ca="1">1-AO452-AQ452</f>
        <v>0.55582420930774035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-2.0290778412379464</v>
      </c>
      <c r="F453" s="10"/>
      <c r="G453" s="10">
        <f ca="1">MAX($X$30+A449,0)</f>
        <v>0.19573343388939685</v>
      </c>
      <c r="I453" t="s">
        <v>42</v>
      </c>
      <c r="J453" s="1">
        <v>0</v>
      </c>
      <c r="K453" s="1">
        <v>0</v>
      </c>
      <c r="L453" s="1">
        <f ca="1">_xlfn.NORM.S.DIST(E453,0)</f>
        <v>5.0919110393964788E-2</v>
      </c>
      <c r="M453" s="1">
        <f ca="1">1-L453-N453</f>
        <v>0.55770793353322068</v>
      </c>
      <c r="N453" s="1">
        <f ca="1">_xlfn.NORM.S.DIST(-G453,0)</f>
        <v>0.39137295607281447</v>
      </c>
      <c r="Q453" t="s">
        <v>42</v>
      </c>
      <c r="R453" s="10"/>
      <c r="S453" s="10"/>
      <c r="T453" s="10">
        <f ca="1">MIN($V$30+P449,0)</f>
        <v>-1.7562381124671036</v>
      </c>
      <c r="U453" s="10"/>
      <c r="V453" s="10">
        <f ca="1">MAX($X$30+P449,0)</f>
        <v>0.46857316266023996</v>
      </c>
      <c r="X453" t="s">
        <v>42</v>
      </c>
      <c r="Y453" s="1">
        <v>0</v>
      </c>
      <c r="Z453" s="1">
        <v>0</v>
      </c>
      <c r="AA453" s="1">
        <f ca="1">_xlfn.NORM.S.DIST(T453,0)</f>
        <v>8.5338917398698172E-2</v>
      </c>
      <c r="AB453" s="1">
        <f ca="1">1-AA453-AC453</f>
        <v>0.55719648076299944</v>
      </c>
      <c r="AC453" s="1">
        <f ca="1">_xlfn.NORM.S.DIST(-V453,0)</f>
        <v>0.35746460183830248</v>
      </c>
      <c r="AF453" t="s">
        <v>42</v>
      </c>
      <c r="AG453" s="10"/>
      <c r="AH453" s="10"/>
      <c r="AI453" s="10">
        <f ca="1">MIN($V$30+AE449,0)</f>
        <v>-2.3107248593254841</v>
      </c>
      <c r="AJ453" s="10"/>
      <c r="AK453" s="10">
        <f ca="1">MAX($X$30+AE449,0)</f>
        <v>0</v>
      </c>
      <c r="AM453" t="s">
        <v>42</v>
      </c>
      <c r="AN453" s="1">
        <v>0</v>
      </c>
      <c r="AO453" s="1">
        <v>0</v>
      </c>
      <c r="AP453" s="1">
        <f ca="1">_xlfn.NORM.S.DIST(AI453,0)</f>
        <v>2.7635247962778175E-2</v>
      </c>
      <c r="AQ453" s="1">
        <f ca="1">1-AP453-AR453</f>
        <v>0.57342247163578919</v>
      </c>
      <c r="AR453" s="1">
        <f ca="1">_xlfn.NORM.S.DIST(-AK453,0)</f>
        <v>0.3989422804014327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0.18152282905230746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0.45782209742654795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-0.1036510659156112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2.280896798594866</v>
      </c>
      <c r="E457" s="10"/>
      <c r="F457" s="10"/>
      <c r="G457" s="10"/>
      <c r="I457" t="s">
        <v>2</v>
      </c>
      <c r="J457" s="1">
        <f ca="1">1-K457</f>
        <v>0.97040599985863041</v>
      </c>
      <c r="K457" s="1">
        <f ca="1">_xlfn.NORM.S.DIST(-D457,0)</f>
        <v>2.9594000141369571E-2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2.5571960669691065</v>
      </c>
      <c r="T457" s="10"/>
      <c r="U457" s="10"/>
      <c r="V457" s="10"/>
      <c r="X457" t="s">
        <v>2</v>
      </c>
      <c r="Y457" s="1">
        <f ca="1">1-Z457</f>
        <v>0.98483195543932855</v>
      </c>
      <c r="Z457" s="1">
        <f ca="1">_xlfn.NORM.S.DIST(-S457,0)</f>
        <v>1.5168044560671442E-2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1.9957229036269475</v>
      </c>
      <c r="AI457" s="10"/>
      <c r="AJ457" s="10"/>
      <c r="AK457" s="10"/>
      <c r="AM457" t="s">
        <v>2</v>
      </c>
      <c r="AN457" s="1">
        <f ca="1">1-AO457</f>
        <v>0.94554570141839955</v>
      </c>
      <c r="AO457" s="1">
        <f ca="1">_xlfn.NORM.S.DIST(-AH457,0)</f>
        <v>5.4454298581600447E-2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-1.2960244912018366</v>
      </c>
      <c r="D458" s="10"/>
      <c r="E458" s="10">
        <f ca="1">MAX($V$28+A456,0)</f>
        <v>0.26907136397341402</v>
      </c>
      <c r="F458" s="10"/>
      <c r="G458" s="10"/>
      <c r="I458" t="s">
        <v>1</v>
      </c>
      <c r="J458" s="1">
        <f ca="1">_xlfn.NORM.S.DIST(C458,0)</f>
        <v>0.172255183939379</v>
      </c>
      <c r="K458" s="1">
        <f ca="1">1-J458-L458</f>
        <v>0.44298586143757973</v>
      </c>
      <c r="L458" s="1">
        <f ca="1">_xlfn.NORM.S.DIST(-E458,0)</f>
        <v>0.38475895462304127</v>
      </c>
      <c r="M458" s="1">
        <v>0</v>
      </c>
      <c r="N458" s="1">
        <v>0</v>
      </c>
      <c r="Q458" t="s">
        <v>1</v>
      </c>
      <c r="R458" s="10">
        <f ca="1">MIN($T$28+P456,0)</f>
        <v>-1.0197252228275961</v>
      </c>
      <c r="S458" s="10"/>
      <c r="T458" s="10">
        <f ca="1">MAX($V$28+P456,0)</f>
        <v>0.54537063234765459</v>
      </c>
      <c r="U458" s="10"/>
      <c r="V458" s="10"/>
      <c r="X458" t="s">
        <v>1</v>
      </c>
      <c r="Y458" s="1">
        <f ca="1">_xlfn.NORM.S.DIST(R458,0)</f>
        <v>0.2371984139956102</v>
      </c>
      <c r="Z458" s="1">
        <f ca="1">1-Y458-AA458</f>
        <v>0.41898711532457711</v>
      </c>
      <c r="AA458" s="1">
        <f ca="1">_xlfn.NORM.S.DIST(-T458,0)</f>
        <v>0.34381447067981263</v>
      </c>
      <c r="AB458" s="1">
        <v>0</v>
      </c>
      <c r="AC458" s="1">
        <v>0</v>
      </c>
      <c r="AF458" t="s">
        <v>1</v>
      </c>
      <c r="AG458" s="10">
        <f ca="1">MIN($T$28+AE456,0)</f>
        <v>-1.5811983861697552</v>
      </c>
      <c r="AH458" s="10"/>
      <c r="AI458" s="10">
        <f ca="1">MAX($V$28+AE456,0)</f>
        <v>0</v>
      </c>
      <c r="AJ458" s="10"/>
      <c r="AK458" s="10"/>
      <c r="AM458" t="s">
        <v>1</v>
      </c>
      <c r="AN458" s="1">
        <f ca="1">_xlfn.NORM.S.DIST(AG458,0)</f>
        <v>0.11428811419113266</v>
      </c>
      <c r="AO458" s="1">
        <f ca="1">1-AN458-AP458</f>
        <v>0.48676960540743458</v>
      </c>
      <c r="AP458" s="1">
        <f ca="1">_xlfn.NORM.S.DIST(-AI458,0)</f>
        <v>0.3989422804014327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-1.8020917409746939</v>
      </c>
      <c r="E459" s="10"/>
      <c r="F459" s="10">
        <f ca="1">MAX($CI$7+A456,0)</f>
        <v>0.18152282905230746</v>
      </c>
      <c r="G459" s="10"/>
      <c r="I459" t="s">
        <v>0</v>
      </c>
      <c r="J459" s="1">
        <v>0</v>
      </c>
      <c r="K459" s="1">
        <f ca="1">_xlfn.NORM.S.DIST(D459,0)</f>
        <v>7.865328723196166E-2</v>
      </c>
      <c r="L459" s="1">
        <f ca="1">1-K459-M459</f>
        <v>0.52892326642160181</v>
      </c>
      <c r="M459" s="1">
        <f ca="1">_xlfn.NORM.S.DIST(-F459,0)</f>
        <v>0.39242344634643656</v>
      </c>
      <c r="N459" s="1">
        <v>0</v>
      </c>
      <c r="Q459" t="s">
        <v>0</v>
      </c>
      <c r="R459" s="10"/>
      <c r="S459" s="10">
        <f ca="1">MIN($U$29+P456,0)</f>
        <v>-1.5257924726004535</v>
      </c>
      <c r="T459" s="10"/>
      <c r="U459" s="10">
        <f ca="1">MAX($CI$7+P456,0)</f>
        <v>0.45782209742654795</v>
      </c>
      <c r="V459" s="10"/>
      <c r="X459" t="s">
        <v>0</v>
      </c>
      <c r="Y459" s="1">
        <v>0</v>
      </c>
      <c r="Z459" s="1">
        <f ca="1">_xlfn.NORM.S.DIST(S459,0)</f>
        <v>0.12456098197632004</v>
      </c>
      <c r="AA459" s="1">
        <f ca="1">1-Z459-AB459</f>
        <v>0.51618984991196504</v>
      </c>
      <c r="AB459" s="1">
        <f ca="1">_xlfn.NORM.S.DIST(-U459,0)</f>
        <v>0.35924916811171492</v>
      </c>
      <c r="AC459" s="1">
        <v>0</v>
      </c>
      <c r="AF459" t="s">
        <v>0</v>
      </c>
      <c r="AG459" s="10"/>
      <c r="AH459" s="10">
        <f ca="1">MIN($U$29+AE456,0)</f>
        <v>-2.0872656359426127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4.5172018178236489E-2</v>
      </c>
      <c r="AP459" s="1">
        <f ca="1">1-AO459-AQ459</f>
        <v>0.55588570142033089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-2.0262028097252966</v>
      </c>
      <c r="F460" s="10"/>
      <c r="G460" s="10">
        <f ca="1">MAX($X$30+A456,0)</f>
        <v>0.19860846540204685</v>
      </c>
      <c r="I460" t="s">
        <v>42</v>
      </c>
      <c r="J460" s="1">
        <v>0</v>
      </c>
      <c r="K460" s="1">
        <v>0</v>
      </c>
      <c r="L460" s="1">
        <f ca="1">_xlfn.NORM.S.DIST(E460,0)</f>
        <v>5.1216811753432033E-2</v>
      </c>
      <c r="M460" s="1">
        <f ca="1">1-L460-N460</f>
        <v>0.55763202794464628</v>
      </c>
      <c r="N460" s="1">
        <f ca="1">_xlfn.NORM.S.DIST(-G460,0)</f>
        <v>0.3911511603019216</v>
      </c>
      <c r="Q460" t="s">
        <v>42</v>
      </c>
      <c r="R460" s="10"/>
      <c r="S460" s="10"/>
      <c r="T460" s="10">
        <f ca="1">MIN($V$30+P456,0)</f>
        <v>-1.7499035413510562</v>
      </c>
      <c r="U460" s="10"/>
      <c r="V460" s="10">
        <f ca="1">MAX($X$30+P456,0)</f>
        <v>0.47490773377628737</v>
      </c>
      <c r="X460" t="s">
        <v>42</v>
      </c>
      <c r="Y460" s="1">
        <v>0</v>
      </c>
      <c r="Z460" s="1">
        <v>0</v>
      </c>
      <c r="AA460" s="1">
        <f ca="1">_xlfn.NORM.S.DIST(T460,0)</f>
        <v>8.6291883493161206E-2</v>
      </c>
      <c r="AB460" s="1">
        <f ca="1">1-AA460-AC460</f>
        <v>0.55731012218476872</v>
      </c>
      <c r="AC460" s="1">
        <f ca="1">_xlfn.NORM.S.DIST(-V460,0)</f>
        <v>0.35639799432207009</v>
      </c>
      <c r="AF460" t="s">
        <v>42</v>
      </c>
      <c r="AG460" s="10"/>
      <c r="AH460" s="10"/>
      <c r="AI460" s="10">
        <f ca="1">MIN($V$30+AE456,0)</f>
        <v>-2.3113767046932154</v>
      </c>
      <c r="AJ460" s="10"/>
      <c r="AK460" s="10">
        <f ca="1">MAX($X$30+AE456,0)</f>
        <v>0</v>
      </c>
      <c r="AM460" t="s">
        <v>42</v>
      </c>
      <c r="AN460" s="1">
        <v>0</v>
      </c>
      <c r="AO460" s="1">
        <v>0</v>
      </c>
      <c r="AP460" s="1">
        <f ca="1">_xlfn.NORM.S.DIST(AI460,0)</f>
        <v>2.7593648247516967E-2</v>
      </c>
      <c r="AQ460" s="1">
        <f ca="1">1-AP460-AR460</f>
        <v>0.57346407135105038</v>
      </c>
      <c r="AR460" s="1">
        <f ca="1">_xlfn.NORM.S.DIST(-AK460,0)</f>
        <v>0.3989422804014327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0.18039426693318178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0.4601176788804146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-0.10827104197749461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2.2797682364757406</v>
      </c>
      <c r="E464" s="10"/>
      <c r="F464" s="10"/>
      <c r="G464" s="10"/>
      <c r="I464" t="s">
        <v>2</v>
      </c>
      <c r="J464" s="1">
        <f ca="1">1-K464</f>
        <v>0.97032974170808883</v>
      </c>
      <c r="K464" s="1">
        <f ca="1">_xlfn.NORM.S.DIST(-D464,0)</f>
        <v>2.9670258291911219E-2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2.5594916484229731</v>
      </c>
      <c r="T464" s="10"/>
      <c r="U464" s="10"/>
      <c r="V464" s="10"/>
      <c r="X464" t="s">
        <v>2</v>
      </c>
      <c r="Y464" s="1">
        <f ca="1">1-Z464</f>
        <v>0.98492077457902172</v>
      </c>
      <c r="Z464" s="1">
        <f ca="1">_xlfn.NORM.S.DIST(-S464,0)</f>
        <v>1.5079225420978311E-2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1.991102927565064</v>
      </c>
      <c r="AI464" s="10"/>
      <c r="AJ464" s="10"/>
      <c r="AK464" s="10"/>
      <c r="AM464" t="s">
        <v>2</v>
      </c>
      <c r="AN464" s="1">
        <f ca="1">1-AO464</f>
        <v>0.94504188708601777</v>
      </c>
      <c r="AO464" s="1">
        <f ca="1">_xlfn.NORM.S.DIST(-AH464,0)</f>
        <v>5.4958112913982254E-2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-1.2971530533209623</v>
      </c>
      <c r="D465" s="10"/>
      <c r="E465" s="10">
        <f ca="1">MAX($V$28+A463,0)</f>
        <v>0.26794280185428837</v>
      </c>
      <c r="F465" s="10"/>
      <c r="G465" s="10"/>
      <c r="I465" t="s">
        <v>1</v>
      </c>
      <c r="J465" s="1">
        <f ca="1">_xlfn.NORM.S.DIST(C465,0)</f>
        <v>0.17200331053203791</v>
      </c>
      <c r="K465" s="1">
        <f ca="1">1-J465-L465</f>
        <v>0.44312112485590888</v>
      </c>
      <c r="L465" s="1">
        <f ca="1">_xlfn.NORM.S.DIST(-E465,0)</f>
        <v>0.38487556461205324</v>
      </c>
      <c r="M465" s="1">
        <v>0</v>
      </c>
      <c r="N465" s="1">
        <v>0</v>
      </c>
      <c r="Q465" t="s">
        <v>1</v>
      </c>
      <c r="R465" s="10">
        <f ca="1">MIN($T$28+P463,0)</f>
        <v>-1.0174296413737294</v>
      </c>
      <c r="S465" s="10"/>
      <c r="T465" s="10">
        <f ca="1">MAX($V$28+P463,0)</f>
        <v>0.54766621380152114</v>
      </c>
      <c r="U465" s="10"/>
      <c r="V465" s="10"/>
      <c r="X465" t="s">
        <v>1</v>
      </c>
      <c r="Y465" s="1">
        <f ca="1">_xlfn.NORM.S.DIST(R465,0)</f>
        <v>0.23775368676529851</v>
      </c>
      <c r="Z465" s="1">
        <f ca="1">1-Y465-AA465</f>
        <v>0.41886291401047515</v>
      </c>
      <c r="AA465" s="1">
        <f ca="1">_xlfn.NORM.S.DIST(-T465,0)</f>
        <v>0.34338339922422634</v>
      </c>
      <c r="AB465" s="1">
        <v>0</v>
      </c>
      <c r="AC465" s="1">
        <v>0</v>
      </c>
      <c r="AF465" t="s">
        <v>1</v>
      </c>
      <c r="AG465" s="10">
        <f ca="1">MIN($T$28+AE463,0)</f>
        <v>-1.5858183622316386</v>
      </c>
      <c r="AH465" s="10"/>
      <c r="AI465" s="10">
        <f ca="1">MAX($V$28+AE463,0)</f>
        <v>0</v>
      </c>
      <c r="AJ465" s="10"/>
      <c r="AK465" s="10"/>
      <c r="AM465" t="s">
        <v>1</v>
      </c>
      <c r="AN465" s="1">
        <f ca="1">_xlfn.NORM.S.DIST(AG465,0)</f>
        <v>0.11345505947865332</v>
      </c>
      <c r="AO465" s="1">
        <f ca="1">1-AN465-AP465</f>
        <v>0.48760266011991399</v>
      </c>
      <c r="AP465" s="1">
        <f ca="1">_xlfn.NORM.S.DIST(-AI465,0)</f>
        <v>0.3989422804014327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-1.8032203030938196</v>
      </c>
      <c r="E466" s="10"/>
      <c r="F466" s="10">
        <f ca="1">MAX($CI$7+A463,0)</f>
        <v>0.18039426693318178</v>
      </c>
      <c r="G466" s="10"/>
      <c r="I466" t="s">
        <v>0</v>
      </c>
      <c r="J466" s="1">
        <v>0</v>
      </c>
      <c r="K466" s="1">
        <f ca="1">_xlfn.NORM.S.DIST(D466,0)</f>
        <v>7.8493436908544198E-2</v>
      </c>
      <c r="L466" s="1">
        <f ca="1">1-K466-M466</f>
        <v>0.52900296668232949</v>
      </c>
      <c r="M466" s="1">
        <f ca="1">_xlfn.NORM.S.DIST(-F466,0)</f>
        <v>0.39250359640912635</v>
      </c>
      <c r="N466" s="1">
        <v>0</v>
      </c>
      <c r="Q466" t="s">
        <v>0</v>
      </c>
      <c r="R466" s="10"/>
      <c r="S466" s="10">
        <f ca="1">MIN($U$29+P463,0)</f>
        <v>-1.5234968911465867</v>
      </c>
      <c r="T466" s="10"/>
      <c r="U466" s="10">
        <f ca="1">MAX($CI$7+P463,0)</f>
        <v>0.4601176788804146</v>
      </c>
      <c r="V466" s="10"/>
      <c r="X466" t="s">
        <v>0</v>
      </c>
      <c r="Y466" s="1">
        <v>0</v>
      </c>
      <c r="Z466" s="1">
        <f ca="1">_xlfn.NORM.S.DIST(S466,0)</f>
        <v>0.12499770249717757</v>
      </c>
      <c r="AA466" s="1">
        <f ca="1">1-Z466-AB466</f>
        <v>0.51613143597985212</v>
      </c>
      <c r="AB466" s="1">
        <f ca="1">_xlfn.NORM.S.DIST(-U466,0)</f>
        <v>0.35887086152297026</v>
      </c>
      <c r="AC466" s="1">
        <v>0</v>
      </c>
      <c r="AF466" t="s">
        <v>0</v>
      </c>
      <c r="AG466" s="10"/>
      <c r="AH466" s="10">
        <f ca="1">MIN($U$29+AE463,0)</f>
        <v>-2.091885612004496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4.4738035190290779E-2</v>
      </c>
      <c r="AP466" s="1">
        <f ca="1">1-AO466-AQ466</f>
        <v>0.5563196844082765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-2.0273313718444221</v>
      </c>
      <c r="F467" s="10"/>
      <c r="G467" s="10">
        <f ca="1">MAX($X$30+A463,0)</f>
        <v>0.19747990328292117</v>
      </c>
      <c r="I467" t="s">
        <v>42</v>
      </c>
      <c r="J467" s="1">
        <v>0</v>
      </c>
      <c r="K467" s="1">
        <v>0</v>
      </c>
      <c r="L467" s="1">
        <f ca="1">_xlfn.NORM.S.DIST(E467,0)</f>
        <v>5.1099795750412867E-2</v>
      </c>
      <c r="M467" s="1">
        <f ca="1">1-L467-N467</f>
        <v>0.5576616098726721</v>
      </c>
      <c r="N467" s="1">
        <f ca="1">_xlfn.NORM.S.DIST(-G467,0)</f>
        <v>0.39123859437691499</v>
      </c>
      <c r="Q467" t="s">
        <v>42</v>
      </c>
      <c r="R467" s="10"/>
      <c r="S467" s="10"/>
      <c r="T467" s="10">
        <f ca="1">MIN($V$30+P463,0)</f>
        <v>-1.7476079598971894</v>
      </c>
      <c r="U467" s="10"/>
      <c r="V467" s="10">
        <f ca="1">MAX($X$30+P463,0)</f>
        <v>0.47720331523015402</v>
      </c>
      <c r="X467" t="s">
        <v>42</v>
      </c>
      <c r="Y467" s="1">
        <v>0</v>
      </c>
      <c r="Z467" s="1">
        <v>0</v>
      </c>
      <c r="AA467" s="1">
        <f ca="1">_xlfn.NORM.S.DIST(T467,0)</f>
        <v>8.6638990852330622E-2</v>
      </c>
      <c r="AB467" s="1">
        <f ca="1">1-AA467-AC467</f>
        <v>0.55735228245112078</v>
      </c>
      <c r="AC467" s="1">
        <f ca="1">_xlfn.NORM.S.DIST(-V467,0)</f>
        <v>0.35600872669654865</v>
      </c>
      <c r="AF467" t="s">
        <v>42</v>
      </c>
      <c r="AG467" s="10"/>
      <c r="AH467" s="10"/>
      <c r="AI467" s="10">
        <f ca="1">MIN($V$30+AE463,0)</f>
        <v>-2.3159966807550987</v>
      </c>
      <c r="AJ467" s="10"/>
      <c r="AK467" s="10">
        <f ca="1">MAX($X$30+AE463,0)</f>
        <v>0</v>
      </c>
      <c r="AM467" t="s">
        <v>42</v>
      </c>
      <c r="AN467" s="1">
        <v>0</v>
      </c>
      <c r="AO467" s="1">
        <v>0</v>
      </c>
      <c r="AP467" s="1">
        <f ca="1">_xlfn.NORM.S.DIST(AI467,0)</f>
        <v>2.7300265656288503E-2</v>
      </c>
      <c r="AQ467" s="1">
        <f ca="1">1-AP467-AR467</f>
        <v>0.57375745394227873</v>
      </c>
      <c r="AR467" s="1">
        <f ca="1">_xlfn.NORM.S.DIST(-AK467,0)</f>
        <v>0.3989422804014327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0.18025969257829499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0.4633731365823589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-0.1118628547900563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2.2796336621208537</v>
      </c>
      <c r="E471" s="10"/>
      <c r="F471" s="10"/>
      <c r="G471" s="10"/>
      <c r="I471" t="s">
        <v>2</v>
      </c>
      <c r="J471" s="1">
        <f ca="1">1-K471</f>
        <v>0.97032063779435374</v>
      </c>
      <c r="K471" s="1">
        <f ca="1">_xlfn.NORM.S.DIST(-D471,0)</f>
        <v>2.9679362205646286E-2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2.5627471061249176</v>
      </c>
      <c r="T471" s="10"/>
      <c r="U471" s="10"/>
      <c r="V471" s="10"/>
      <c r="X471" t="s">
        <v>2</v>
      </c>
      <c r="Y471" s="1">
        <f ca="1">1-Z471</f>
        <v>0.9850459766983013</v>
      </c>
      <c r="Z471" s="1">
        <f ca="1">_xlfn.NORM.S.DIST(-S471,0)</f>
        <v>1.4954023301698666E-2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1.9875111147525024</v>
      </c>
      <c r="AI471" s="10"/>
      <c r="AJ471" s="10"/>
      <c r="AK471" s="10"/>
      <c r="AM471" t="s">
        <v>2</v>
      </c>
      <c r="AN471" s="1">
        <f ca="1">1-AO471</f>
        <v>0.94464779309668312</v>
      </c>
      <c r="AO471" s="1">
        <f ca="1">_xlfn.NORM.S.DIST(-AH471,0)</f>
        <v>5.5352206903316881E-2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-1.2972876276758489</v>
      </c>
      <c r="D472" s="10"/>
      <c r="E472" s="10">
        <f ca="1">MAX($V$28+A470,0)</f>
        <v>0.26780822749940159</v>
      </c>
      <c r="F472" s="10"/>
      <c r="G472" s="10"/>
      <c r="I472" t="s">
        <v>1</v>
      </c>
      <c r="J472" s="1">
        <f ca="1">_xlfn.NORM.S.DIST(C472,0)</f>
        <v>0.17197328608934781</v>
      </c>
      <c r="K472" s="1">
        <f ca="1">1-J472-L472</f>
        <v>0.4431372746020954</v>
      </c>
      <c r="L472" s="1">
        <f ca="1">_xlfn.NORM.S.DIST(-E472,0)</f>
        <v>0.38488943930855679</v>
      </c>
      <c r="M472" s="1">
        <v>0</v>
      </c>
      <c r="N472" s="1">
        <v>0</v>
      </c>
      <c r="Q472" t="s">
        <v>1</v>
      </c>
      <c r="R472" s="10">
        <f ca="1">MIN($T$28+P470,0)</f>
        <v>-1.014174183671785</v>
      </c>
      <c r="S472" s="10"/>
      <c r="T472" s="10">
        <f ca="1">MAX($V$28+P470,0)</f>
        <v>0.55092167150346549</v>
      </c>
      <c r="U472" s="10"/>
      <c r="V472" s="10"/>
      <c r="X472" t="s">
        <v>1</v>
      </c>
      <c r="Y472" s="1">
        <f ca="1">_xlfn.NORM.S.DIST(R472,0)</f>
        <v>0.23854121589247285</v>
      </c>
      <c r="Z472" s="1">
        <f ca="1">1-Y472-AA472</f>
        <v>0.41868887548891975</v>
      </c>
      <c r="AA472" s="1">
        <f ca="1">_xlfn.NORM.S.DIST(-T472,0)</f>
        <v>0.34276990861860734</v>
      </c>
      <c r="AB472" s="1">
        <v>0</v>
      </c>
      <c r="AC472" s="1">
        <v>0</v>
      </c>
      <c r="AF472" t="s">
        <v>1</v>
      </c>
      <c r="AG472" s="10">
        <f ca="1">MIN($T$28+AE470,0)</f>
        <v>-1.5894101750442002</v>
      </c>
      <c r="AH472" s="10"/>
      <c r="AI472" s="10">
        <f ca="1">MAX($V$28+AE470,0)</f>
        <v>0</v>
      </c>
      <c r="AJ472" s="10"/>
      <c r="AK472" s="10"/>
      <c r="AM472" t="s">
        <v>1</v>
      </c>
      <c r="AN472" s="1">
        <f ca="1">_xlfn.NORM.S.DIST(AG472,0)</f>
        <v>0.11280993297887894</v>
      </c>
      <c r="AO472" s="1">
        <f ca="1">1-AN472-AP472</f>
        <v>0.48824778661968832</v>
      </c>
      <c r="AP472" s="1">
        <f ca="1">_xlfn.NORM.S.DIST(-AI472,0)</f>
        <v>0.3989422804014327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-1.8033548774487063</v>
      </c>
      <c r="E473" s="10"/>
      <c r="F473" s="10">
        <f ca="1">MAX($CI$7+A470,0)</f>
        <v>0.18025969257829499</v>
      </c>
      <c r="G473" s="10"/>
      <c r="I473" t="s">
        <v>0</v>
      </c>
      <c r="J473" s="1">
        <v>0</v>
      </c>
      <c r="K473" s="1">
        <f ca="1">_xlfn.NORM.S.DIST(D473,0)</f>
        <v>7.8474390725637777E-2</v>
      </c>
      <c r="L473" s="1">
        <f ca="1">1-K473-M473</f>
        <v>0.52901248771300013</v>
      </c>
      <c r="M473" s="1">
        <f ca="1">_xlfn.NORM.S.DIST(-F473,0)</f>
        <v>0.39251312156136209</v>
      </c>
      <c r="N473" s="1">
        <v>0</v>
      </c>
      <c r="Q473" t="s">
        <v>0</v>
      </c>
      <c r="R473" s="10"/>
      <c r="S473" s="10">
        <f ca="1">MIN($U$29+P470,0)</f>
        <v>-1.5202414334446424</v>
      </c>
      <c r="T473" s="10"/>
      <c r="U473" s="10">
        <f ca="1">MAX($CI$7+P470,0)</f>
        <v>0.4633731365823589</v>
      </c>
      <c r="V473" s="10"/>
      <c r="X473" t="s">
        <v>0</v>
      </c>
      <c r="Y473" s="1">
        <v>0</v>
      </c>
      <c r="Z473" s="1">
        <f ca="1">_xlfn.NORM.S.DIST(S473,0)</f>
        <v>0.12561852532662329</v>
      </c>
      <c r="AA473" s="1">
        <f ca="1">1-Z473-AB473</f>
        <v>0.51604965994248264</v>
      </c>
      <c r="AB473" s="1">
        <f ca="1">_xlfn.NORM.S.DIST(-U473,0)</f>
        <v>0.35833181473089404</v>
      </c>
      <c r="AC473" s="1">
        <v>0</v>
      </c>
      <c r="AF473" t="s">
        <v>0</v>
      </c>
      <c r="AG473" s="10"/>
      <c r="AH473" s="10">
        <f ca="1">MIN($U$29+AE470,0)</f>
        <v>-2.0954774248170578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4.4402861999923778E-2</v>
      </c>
      <c r="AP473" s="1">
        <f ca="1">1-AO473-AQ473</f>
        <v>0.55665485759864342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-2.027465946199309</v>
      </c>
      <c r="F474" s="10"/>
      <c r="G474" s="10">
        <f ca="1">MAX($X$30+A470,0)</f>
        <v>0.19734532892803439</v>
      </c>
      <c r="I474" t="s">
        <v>42</v>
      </c>
      <c r="J474" s="1">
        <v>0</v>
      </c>
      <c r="K474" s="1">
        <v>0</v>
      </c>
      <c r="L474" s="1">
        <f ca="1">_xlfn.NORM.S.DIST(E474,0)</f>
        <v>5.1085855795100749E-2</v>
      </c>
      <c r="M474" s="1">
        <f ca="1">1-L474-N474</f>
        <v>0.55766515578115339</v>
      </c>
      <c r="N474" s="1">
        <f ca="1">_xlfn.NORM.S.DIST(-G474,0)</f>
        <v>0.39124898842374584</v>
      </c>
      <c r="Q474" t="s">
        <v>42</v>
      </c>
      <c r="R474" s="10"/>
      <c r="S474" s="10"/>
      <c r="T474" s="10">
        <f ca="1">MIN($V$30+P470,0)</f>
        <v>-1.7443525021952451</v>
      </c>
      <c r="U474" s="10"/>
      <c r="V474" s="10">
        <f ca="1">MAX($X$30+P470,0)</f>
        <v>0.48045877293209832</v>
      </c>
      <c r="X474" t="s">
        <v>42</v>
      </c>
      <c r="Y474" s="1">
        <v>0</v>
      </c>
      <c r="Z474" s="1">
        <v>0</v>
      </c>
      <c r="AA474" s="1">
        <f ca="1">_xlfn.NORM.S.DIST(T474,0)</f>
        <v>8.7132846023932453E-2</v>
      </c>
      <c r="AB474" s="1">
        <f ca="1">1-AA474-AC474</f>
        <v>0.55741294643326023</v>
      </c>
      <c r="AC474" s="1">
        <f ca="1">_xlfn.NORM.S.DIST(-V474,0)</f>
        <v>0.35545420754280738</v>
      </c>
      <c r="AF474" t="s">
        <v>42</v>
      </c>
      <c r="AG474" s="10"/>
      <c r="AH474" s="10"/>
      <c r="AI474" s="10">
        <f ca="1">MIN($V$30+AE470,0)</f>
        <v>-2.3195884935676605</v>
      </c>
      <c r="AJ474" s="10"/>
      <c r="AK474" s="10">
        <f ca="1">MAX($X$30+AE470,0)</f>
        <v>0</v>
      </c>
      <c r="AM474" t="s">
        <v>42</v>
      </c>
      <c r="AN474" s="1">
        <v>0</v>
      </c>
      <c r="AO474" s="1">
        <v>0</v>
      </c>
      <c r="AP474" s="1">
        <f ca="1">_xlfn.NORM.S.DIST(AI474,0)</f>
        <v>2.707393226819596E-2</v>
      </c>
      <c r="AQ474" s="1">
        <f ca="1">1-AP474-AR474</f>
        <v>0.57398378733037125</v>
      </c>
      <c r="AR474" s="1">
        <f ca="1">_xlfn.NORM.S.DIST(-AK474,0)</f>
        <v>0.3989422804014327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0.18177101955570121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0.46824159581198355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-0.11377580534666418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2.28114498909826</v>
      </c>
      <c r="E478" s="10"/>
      <c r="F478" s="10"/>
      <c r="G478" s="10"/>
      <c r="I478" t="s">
        <v>2</v>
      </c>
      <c r="J478" s="1">
        <f ca="1">1-K478</f>
        <v>0.97042274910101889</v>
      </c>
      <c r="K478" s="1">
        <f ca="1">_xlfn.NORM.S.DIST(-D478,0)</f>
        <v>2.9577250898981139E-2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2.5676155653545423</v>
      </c>
      <c r="T478" s="10"/>
      <c r="U478" s="10"/>
      <c r="V478" s="10"/>
      <c r="X478" t="s">
        <v>2</v>
      </c>
      <c r="Y478" s="1">
        <f ca="1">1-Z478</f>
        <v>0.98523156843889348</v>
      </c>
      <c r="Z478" s="1">
        <f ca="1">_xlfn.NORM.S.DIST(-S478,0)</f>
        <v>1.4768431561106519E-2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1.9855981641958944</v>
      </c>
      <c r="AI478" s="10"/>
      <c r="AJ478" s="10"/>
      <c r="AK478" s="10"/>
      <c r="AM478" t="s">
        <v>2</v>
      </c>
      <c r="AN478" s="1">
        <f ca="1">1-AO478</f>
        <v>0.94443704451485544</v>
      </c>
      <c r="AO478" s="1">
        <f ca="1">_xlfn.NORM.S.DIST(-AH478,0)</f>
        <v>5.5562955485144588E-2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-1.2957763006984429</v>
      </c>
      <c r="D479" s="10"/>
      <c r="E479" s="10">
        <f ca="1">MAX($V$28+A477,0)</f>
        <v>0.26931955447680778</v>
      </c>
      <c r="F479" s="10"/>
      <c r="G479" s="10"/>
      <c r="I479" t="s">
        <v>1</v>
      </c>
      <c r="J479" s="1">
        <f ca="1">_xlfn.NORM.S.DIST(C479,0)</f>
        <v>0.17231059531425902</v>
      </c>
      <c r="K479" s="1">
        <f ca="1">1-J479-L479</f>
        <v>0.44295615562557478</v>
      </c>
      <c r="L479" s="1">
        <f ca="1">_xlfn.NORM.S.DIST(-E479,0)</f>
        <v>0.38473324906016626</v>
      </c>
      <c r="M479" s="1">
        <v>0</v>
      </c>
      <c r="N479" s="1">
        <v>0</v>
      </c>
      <c r="Q479" t="s">
        <v>1</v>
      </c>
      <c r="R479" s="10">
        <f ca="1">MIN($T$28+P477,0)</f>
        <v>-1.0093057244421604</v>
      </c>
      <c r="S479" s="10"/>
      <c r="T479" s="10">
        <f ca="1">MAX($V$28+P477,0)</f>
        <v>0.55579013073309014</v>
      </c>
      <c r="U479" s="10"/>
      <c r="V479" s="10"/>
      <c r="X479" t="s">
        <v>1</v>
      </c>
      <c r="Y479" s="1">
        <f ca="1">_xlfn.NORM.S.DIST(R479,0)</f>
        <v>0.23971907647847074</v>
      </c>
      <c r="Z479" s="1">
        <f ca="1">1-Y479-AA479</f>
        <v>0.41843319110504668</v>
      </c>
      <c r="AA479" s="1">
        <f ca="1">_xlfn.NORM.S.DIST(-T479,0)</f>
        <v>0.34184773241648264</v>
      </c>
      <c r="AB479" s="1">
        <v>0</v>
      </c>
      <c r="AC479" s="1">
        <v>0</v>
      </c>
      <c r="AF479" t="s">
        <v>1</v>
      </c>
      <c r="AG479" s="10">
        <f ca="1">MIN($T$28+AE477,0)</f>
        <v>-1.5913231256008082</v>
      </c>
      <c r="AH479" s="10"/>
      <c r="AI479" s="10">
        <f ca="1">MAX($V$28+AE477,0)</f>
        <v>0</v>
      </c>
      <c r="AJ479" s="10"/>
      <c r="AK479" s="10"/>
      <c r="AM479" t="s">
        <v>1</v>
      </c>
      <c r="AN479" s="1">
        <f ca="1">_xlfn.NORM.S.DIST(AG479,0)</f>
        <v>0.11246725366521805</v>
      </c>
      <c r="AO479" s="1">
        <f ca="1">1-AN479-AP479</f>
        <v>0.48859046593334926</v>
      </c>
      <c r="AP479" s="1">
        <f ca="1">_xlfn.NORM.S.DIST(-AI479,0)</f>
        <v>0.3989422804014327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-1.8018435504713002</v>
      </c>
      <c r="E480" s="10"/>
      <c r="F480" s="10">
        <f ca="1">MAX($CI$7+A477,0)</f>
        <v>0.18177101955570121</v>
      </c>
      <c r="G480" s="10"/>
      <c r="I480" t="s">
        <v>0</v>
      </c>
      <c r="J480" s="1">
        <v>0</v>
      </c>
      <c r="K480" s="1">
        <f ca="1">_xlfn.NORM.S.DIST(D480,0)</f>
        <v>7.8688471307607519E-2</v>
      </c>
      <c r="L480" s="1">
        <f ca="1">1-K480-M480</f>
        <v>0.52890577358971513</v>
      </c>
      <c r="M480" s="1">
        <f ca="1">_xlfn.NORM.S.DIST(-F480,0)</f>
        <v>0.39240575510267733</v>
      </c>
      <c r="N480" s="1">
        <v>0</v>
      </c>
      <c r="Q480" t="s">
        <v>0</v>
      </c>
      <c r="R480" s="10"/>
      <c r="S480" s="10">
        <f ca="1">MIN($U$29+P477,0)</f>
        <v>-1.5153729742150177</v>
      </c>
      <c r="T480" s="10"/>
      <c r="U480" s="10">
        <f ca="1">MAX($CI$7+P477,0)</f>
        <v>0.46824159581198355</v>
      </c>
      <c r="V480" s="10"/>
      <c r="X480" t="s">
        <v>0</v>
      </c>
      <c r="Y480" s="1">
        <v>0</v>
      </c>
      <c r="Z480" s="1">
        <f ca="1">_xlfn.NORM.S.DIST(S480,0)</f>
        <v>0.12655020669373923</v>
      </c>
      <c r="AA480" s="1">
        <f ca="1">1-Z480-AB480</f>
        <v>0.51592966991607991</v>
      </c>
      <c r="AB480" s="1">
        <f ca="1">_xlfn.NORM.S.DIST(-U480,0)</f>
        <v>0.35752012339018091</v>
      </c>
      <c r="AC480" s="1">
        <v>0</v>
      </c>
      <c r="AF480" t="s">
        <v>0</v>
      </c>
      <c r="AG480" s="10"/>
      <c r="AH480" s="10">
        <f ca="1">MIN($U$29+AE477,0)</f>
        <v>-2.0973903753736653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4.422514649009656E-2</v>
      </c>
      <c r="AP480" s="1">
        <f ca="1">1-AO480-AQ480</f>
        <v>0.55683257310847067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-2.0259546192219027</v>
      </c>
      <c r="F481" s="10"/>
      <c r="G481" s="10">
        <f ca="1">MAX($X$30+A477,0)</f>
        <v>0.1988566559054406</v>
      </c>
      <c r="I481" t="s">
        <v>42</v>
      </c>
      <c r="J481" s="1">
        <v>0</v>
      </c>
      <c r="K481" s="1">
        <v>0</v>
      </c>
      <c r="L481" s="1">
        <f ca="1">_xlfn.NORM.S.DIST(E481,0)</f>
        <v>5.1242572782748325E-2</v>
      </c>
      <c r="M481" s="1">
        <f ca="1">1-L481-N481</f>
        <v>0.55762555939719904</v>
      </c>
      <c r="N481" s="1">
        <f ca="1">_xlfn.NORM.S.DIST(-G481,0)</f>
        <v>0.39113186782005255</v>
      </c>
      <c r="Q481" t="s">
        <v>42</v>
      </c>
      <c r="R481" s="10"/>
      <c r="S481" s="10"/>
      <c r="T481" s="10">
        <f ca="1">MIN($V$30+P477,0)</f>
        <v>-1.7394840429656204</v>
      </c>
      <c r="U481" s="10"/>
      <c r="V481" s="10">
        <f ca="1">MAX($X$30+P477,0)</f>
        <v>0.48532723216172297</v>
      </c>
      <c r="X481" t="s">
        <v>42</v>
      </c>
      <c r="Y481" s="1">
        <v>0</v>
      </c>
      <c r="Z481" s="1">
        <v>0</v>
      </c>
      <c r="AA481" s="1">
        <f ca="1">_xlfn.NORM.S.DIST(T481,0)</f>
        <v>8.7874914566263965E-2</v>
      </c>
      <c r="AB481" s="1">
        <f ca="1">1-AA481-AC481</f>
        <v>0.55750554962755738</v>
      </c>
      <c r="AC481" s="1">
        <f ca="1">_xlfn.NORM.S.DIST(-V481,0)</f>
        <v>0.35461953580617867</v>
      </c>
      <c r="AF481" t="s">
        <v>42</v>
      </c>
      <c r="AG481" s="10"/>
      <c r="AH481" s="10"/>
      <c r="AI481" s="10">
        <f ca="1">MIN($V$30+AE477,0)</f>
        <v>-2.3215014441242681</v>
      </c>
      <c r="AJ481" s="10"/>
      <c r="AK481" s="10">
        <f ca="1">MAX($X$30+AE477,0)</f>
        <v>0</v>
      </c>
      <c r="AM481" t="s">
        <v>42</v>
      </c>
      <c r="AN481" s="1">
        <v>0</v>
      </c>
      <c r="AO481" s="1">
        <v>0</v>
      </c>
      <c r="AP481" s="1">
        <f ca="1">_xlfn.NORM.S.DIST(AI481,0)</f>
        <v>2.6954015064459113E-2</v>
      </c>
      <c r="AQ481" s="1">
        <f ca="1">1-AP481-AR481</f>
        <v>0.57410370453410819</v>
      </c>
      <c r="AR481" s="1">
        <f ca="1">_xlfn.NORM.S.DIST(-AK481,0)</f>
        <v>0.3989422804014327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0.18230607289794831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0.47210202612928109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-0.11663321590711064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2.2816800424405068</v>
      </c>
      <c r="E485" s="10"/>
      <c r="F485" s="10"/>
      <c r="G485" s="10"/>
      <c r="I485" t="s">
        <v>2</v>
      </c>
      <c r="J485" s="1">
        <f ca="1">1-K485</f>
        <v>0.9704588313556205</v>
      </c>
      <c r="K485" s="1">
        <f ca="1">_xlfn.NORM.S.DIST(-D485,0)</f>
        <v>2.9541168644379483E-2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2.5714759956718396</v>
      </c>
      <c r="T485" s="10"/>
      <c r="U485" s="10"/>
      <c r="V485" s="10"/>
      <c r="X485" t="s">
        <v>2</v>
      </c>
      <c r="Y485" s="1">
        <f ca="1">1-Z485</f>
        <v>0.98537734047812198</v>
      </c>
      <c r="Z485" s="1">
        <f ca="1">_xlfn.NORM.S.DIST(-S485,0)</f>
        <v>1.4622659521878077E-2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1.982740753635448</v>
      </c>
      <c r="AI485" s="10"/>
      <c r="AJ485" s="10"/>
      <c r="AK485" s="10"/>
      <c r="AM485" t="s">
        <v>2</v>
      </c>
      <c r="AN485" s="1">
        <f ca="1">1-AO485</f>
        <v>0.94412113081394189</v>
      </c>
      <c r="AO485" s="1">
        <f ca="1">_xlfn.NORM.S.DIST(-AH485,0)</f>
        <v>5.5878869186058146E-2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-1.2952412473561958</v>
      </c>
      <c r="D486" s="10"/>
      <c r="E486" s="10">
        <f ca="1">MAX($V$28+A484,0)</f>
        <v>0.2698546078190549</v>
      </c>
      <c r="F486" s="10"/>
      <c r="G486" s="10"/>
      <c r="I486" t="s">
        <v>1</v>
      </c>
      <c r="J486" s="1">
        <f ca="1">_xlfn.NORM.S.DIST(C486,0)</f>
        <v>0.17243007661739201</v>
      </c>
      <c r="K486" s="1">
        <f ca="1">1-J486-L486</f>
        <v>0.44289216557862493</v>
      </c>
      <c r="L486" s="1">
        <f ca="1">_xlfn.NORM.S.DIST(-E486,0)</f>
        <v>0.384677757803983</v>
      </c>
      <c r="M486" s="1">
        <v>0</v>
      </c>
      <c r="N486" s="1">
        <v>0</v>
      </c>
      <c r="Q486" t="s">
        <v>1</v>
      </c>
      <c r="R486" s="10">
        <f ca="1">MIN($T$28+P484,0)</f>
        <v>-1.0054452941248631</v>
      </c>
      <c r="S486" s="10"/>
      <c r="T486" s="10">
        <f ca="1">MAX($V$28+P484,0)</f>
        <v>0.55965056105038768</v>
      </c>
      <c r="U486" s="10"/>
      <c r="V486" s="10"/>
      <c r="X486" t="s">
        <v>1</v>
      </c>
      <c r="Y486" s="1">
        <f ca="1">_xlfn.NORM.S.DIST(R486,0)</f>
        <v>0.24065313575958119</v>
      </c>
      <c r="Z486" s="1">
        <f ca="1">1-Y486-AA486</f>
        <v>0.41823435208402687</v>
      </c>
      <c r="AA486" s="1">
        <f ca="1">_xlfn.NORM.S.DIST(-T486,0)</f>
        <v>0.34111251215639199</v>
      </c>
      <c r="AB486" s="1">
        <v>0</v>
      </c>
      <c r="AC486" s="1">
        <v>0</v>
      </c>
      <c r="AF486" t="s">
        <v>1</v>
      </c>
      <c r="AG486" s="10">
        <f ca="1">MIN($T$28+AE484,0)</f>
        <v>-1.5941805361612547</v>
      </c>
      <c r="AH486" s="10"/>
      <c r="AI486" s="10">
        <f ca="1">MAX($V$28+AE484,0)</f>
        <v>0</v>
      </c>
      <c r="AJ486" s="10"/>
      <c r="AK486" s="10"/>
      <c r="AM486" t="s">
        <v>1</v>
      </c>
      <c r="AN486" s="1">
        <f ca="1">_xlfn.NORM.S.DIST(AG486,0)</f>
        <v>0.11195656178274818</v>
      </c>
      <c r="AO486" s="1">
        <f ca="1">1-AN486-AP486</f>
        <v>0.48910115781581914</v>
      </c>
      <c r="AP486" s="1">
        <f ca="1">_xlfn.NORM.S.DIST(-AI486,0)</f>
        <v>0.3989422804014327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-1.8013084971290532</v>
      </c>
      <c r="E487" s="10"/>
      <c r="F487" s="10">
        <f ca="1">MAX($CI$7+A484,0)</f>
        <v>0.18230607289794831</v>
      </c>
      <c r="G487" s="10"/>
      <c r="I487" t="s">
        <v>0</v>
      </c>
      <c r="J487" s="1">
        <v>0</v>
      </c>
      <c r="K487" s="1">
        <f ca="1">_xlfn.NORM.S.DIST(D487,0)</f>
        <v>7.876435878500497E-2</v>
      </c>
      <c r="L487" s="1">
        <f ca="1">1-K487-M487</f>
        <v>0.52886810470208767</v>
      </c>
      <c r="M487" s="1">
        <f ca="1">_xlfn.NORM.S.DIST(-F487,0)</f>
        <v>0.39236753651290734</v>
      </c>
      <c r="N487" s="1">
        <v>0</v>
      </c>
      <c r="Q487" t="s">
        <v>0</v>
      </c>
      <c r="R487" s="10"/>
      <c r="S487" s="10">
        <f ca="1">MIN($U$29+P484,0)</f>
        <v>-1.5115125438977204</v>
      </c>
      <c r="T487" s="10"/>
      <c r="U487" s="10">
        <f ca="1">MAX($CI$7+P484,0)</f>
        <v>0.47210202612928109</v>
      </c>
      <c r="V487" s="10"/>
      <c r="X487" t="s">
        <v>0</v>
      </c>
      <c r="Y487" s="1">
        <v>0</v>
      </c>
      <c r="Z487" s="1">
        <f ca="1">_xlfn.NORM.S.DIST(S487,0)</f>
        <v>0.12729174550346548</v>
      </c>
      <c r="AA487" s="1">
        <f ca="1">1-Z487-AB487</f>
        <v>0.51583646499043945</v>
      </c>
      <c r="AB487" s="1">
        <f ca="1">_xlfn.NORM.S.DIST(-U487,0)</f>
        <v>0.35687178950609516</v>
      </c>
      <c r="AC487" s="1">
        <v>0</v>
      </c>
      <c r="AF487" t="s">
        <v>0</v>
      </c>
      <c r="AG487" s="10"/>
      <c r="AH487" s="10">
        <f ca="1">MIN($U$29+AE484,0)</f>
        <v>-2.100247785934112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4.3960713699975069E-2</v>
      </c>
      <c r="AP487" s="1">
        <f ca="1">1-AO487-AQ487</f>
        <v>0.55709700589859223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-2.0254195658796559</v>
      </c>
      <c r="F488" s="10"/>
      <c r="G488" s="10">
        <f ca="1">MAX($X$30+A484,0)</f>
        <v>0.1993917092476877</v>
      </c>
      <c r="I488" t="s">
        <v>42</v>
      </c>
      <c r="J488" s="1">
        <v>0</v>
      </c>
      <c r="K488" s="1">
        <v>0</v>
      </c>
      <c r="L488" s="1">
        <f ca="1">_xlfn.NORM.S.DIST(E488,0)</f>
        <v>5.1298142187554213E-2</v>
      </c>
      <c r="M488" s="1">
        <f ca="1">1-L488-N488</f>
        <v>0.55761165976726024</v>
      </c>
      <c r="N488" s="1">
        <f ca="1">_xlfn.NORM.S.DIST(-G488,0)</f>
        <v>0.39109019804518547</v>
      </c>
      <c r="Q488" t="s">
        <v>42</v>
      </c>
      <c r="R488" s="10"/>
      <c r="S488" s="10"/>
      <c r="T488" s="10">
        <f ca="1">MIN($V$30+P484,0)</f>
        <v>-1.7356236126483231</v>
      </c>
      <c r="U488" s="10"/>
      <c r="V488" s="10">
        <f ca="1">MAX($X$30+P484,0)</f>
        <v>0.48918766247902051</v>
      </c>
      <c r="X488" t="s">
        <v>42</v>
      </c>
      <c r="Y488" s="1">
        <v>0</v>
      </c>
      <c r="Z488" s="1">
        <v>0</v>
      </c>
      <c r="AA488" s="1">
        <f ca="1">_xlfn.NORM.S.DIST(T488,0)</f>
        <v>8.8466334931112348E-2</v>
      </c>
      <c r="AB488" s="1">
        <f ca="1">1-AA488-AC488</f>
        <v>0.55758054994249595</v>
      </c>
      <c r="AC488" s="1">
        <f ca="1">_xlfn.NORM.S.DIST(-V488,0)</f>
        <v>0.35395311512639166</v>
      </c>
      <c r="AF488" t="s">
        <v>42</v>
      </c>
      <c r="AG488" s="10"/>
      <c r="AH488" s="10"/>
      <c r="AI488" s="10">
        <f ca="1">MIN($V$30+AE484,0)</f>
        <v>-2.3243588546847147</v>
      </c>
      <c r="AJ488" s="10"/>
      <c r="AK488" s="10">
        <f ca="1">MAX($X$30+AE484,0)</f>
        <v>0</v>
      </c>
      <c r="AM488" t="s">
        <v>42</v>
      </c>
      <c r="AN488" s="1">
        <v>0</v>
      </c>
      <c r="AO488" s="1">
        <v>0</v>
      </c>
      <c r="AP488" s="1">
        <f ca="1">_xlfn.NORM.S.DIST(AI488,0)</f>
        <v>2.6775698482324608E-2</v>
      </c>
      <c r="AQ488" s="1">
        <f ca="1">1-AP488-AR488</f>
        <v>0.57428202111624271</v>
      </c>
      <c r="AR488" s="1">
        <f ca="1">_xlfn.NORM.S.DIST(-AK488,0)</f>
        <v>0.3989422804014327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0.18232726918867553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0.47541792653532294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-0.11997375498838224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2.2817012387312343</v>
      </c>
      <c r="E492" s="10"/>
      <c r="F492" s="10"/>
      <c r="G492" s="10"/>
      <c r="I492" t="s">
        <v>2</v>
      </c>
      <c r="J492" s="1">
        <f ca="1">1-K492</f>
        <v>0.9704602600317831</v>
      </c>
      <c r="K492" s="1">
        <f ca="1">_xlfn.NORM.S.DIST(-D492,0)</f>
        <v>2.9539739968216891E-2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2.5747918960778815</v>
      </c>
      <c r="T492" s="10"/>
      <c r="U492" s="10"/>
      <c r="V492" s="10"/>
      <c r="X492" t="s">
        <v>2</v>
      </c>
      <c r="Y492" s="1">
        <f ca="1">1-Z492</f>
        <v>0.98550157400126026</v>
      </c>
      <c r="Z492" s="1">
        <f ca="1">_xlfn.NORM.S.DIST(-S492,0)</f>
        <v>1.4498425998739685E-2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1.9794002145541765</v>
      </c>
      <c r="AI492" s="10"/>
      <c r="AJ492" s="10"/>
      <c r="AK492" s="10"/>
      <c r="AM492" t="s">
        <v>2</v>
      </c>
      <c r="AN492" s="1">
        <f ca="1">1-AO492</f>
        <v>0.94375010687465233</v>
      </c>
      <c r="AO492" s="1">
        <f ca="1">_xlfn.NORM.S.DIST(-AH492,0)</f>
        <v>5.6249893125347616E-2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-1.2952200510654686</v>
      </c>
      <c r="D493" s="10"/>
      <c r="E493" s="10">
        <f ca="1">MAX($V$28+A491,0)</f>
        <v>0.26987580410978212</v>
      </c>
      <c r="F493" s="10"/>
      <c r="G493" s="10"/>
      <c r="I493" t="s">
        <v>1</v>
      </c>
      <c r="J493" s="1">
        <f ca="1">_xlfn.NORM.S.DIST(C493,0)</f>
        <v>0.1724348105924241</v>
      </c>
      <c r="K493" s="1">
        <f ca="1">1-J493-L493</f>
        <v>0.44288963200845338</v>
      </c>
      <c r="L493" s="1">
        <f ca="1">_xlfn.NORM.S.DIST(-E493,0)</f>
        <v>0.38467555739912257</v>
      </c>
      <c r="M493" s="1">
        <v>0</v>
      </c>
      <c r="N493" s="1">
        <v>0</v>
      </c>
      <c r="Q493" t="s">
        <v>1</v>
      </c>
      <c r="R493" s="10">
        <f ca="1">MIN($T$28+P491,0)</f>
        <v>-1.0021293937188211</v>
      </c>
      <c r="S493" s="10"/>
      <c r="T493" s="10">
        <f ca="1">MAX($V$28+P491,0)</f>
        <v>0.56296646145642959</v>
      </c>
      <c r="U493" s="10"/>
      <c r="V493" s="10"/>
      <c r="X493" t="s">
        <v>1</v>
      </c>
      <c r="Y493" s="1">
        <f ca="1">_xlfn.NORM.S.DIST(R493,0)</f>
        <v>0.24145547435656906</v>
      </c>
      <c r="Z493" s="1">
        <f ca="1">1-Y493-AA493</f>
        <v>0.41806631632455521</v>
      </c>
      <c r="AA493" s="1">
        <f ca="1">_xlfn.NORM.S.DIST(-T493,0)</f>
        <v>0.34047820931887568</v>
      </c>
      <c r="AB493" s="1">
        <v>0</v>
      </c>
      <c r="AC493" s="1">
        <v>0</v>
      </c>
      <c r="AF493" t="s">
        <v>1</v>
      </c>
      <c r="AG493" s="10">
        <f ca="1">MIN($T$28+AE491,0)</f>
        <v>-1.5975210752425262</v>
      </c>
      <c r="AH493" s="10"/>
      <c r="AI493" s="10">
        <f ca="1">MAX($V$28+AE491,0)</f>
        <v>0</v>
      </c>
      <c r="AJ493" s="10"/>
      <c r="AK493" s="10"/>
      <c r="AM493" t="s">
        <v>1</v>
      </c>
      <c r="AN493" s="1">
        <f ca="1">_xlfn.NORM.S.DIST(AG493,0)</f>
        <v>0.11136130918584886</v>
      </c>
      <c r="AO493" s="1">
        <f ca="1">1-AN493-AP493</f>
        <v>0.48969641041271844</v>
      </c>
      <c r="AP493" s="1">
        <f ca="1">_xlfn.NORM.S.DIST(-AI493,0)</f>
        <v>0.3989422804014327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-1.8012873008383259</v>
      </c>
      <c r="E494" s="10"/>
      <c r="F494" s="10">
        <f ca="1">MAX($CI$7+A491,0)</f>
        <v>0.18232726918867553</v>
      </c>
      <c r="G494" s="10"/>
      <c r="I494" t="s">
        <v>0</v>
      </c>
      <c r="J494" s="1">
        <v>0</v>
      </c>
      <c r="K494" s="1">
        <f ca="1">_xlfn.NORM.S.DIST(D494,0)</f>
        <v>7.8767366131320293E-2</v>
      </c>
      <c r="L494" s="1">
        <f ca="1">1-K494-M494</f>
        <v>0.52886661363253262</v>
      </c>
      <c r="M494" s="1">
        <f ca="1">_xlfn.NORM.S.DIST(-F494,0)</f>
        <v>0.39236602023614714</v>
      </c>
      <c r="N494" s="1">
        <v>0</v>
      </c>
      <c r="Q494" t="s">
        <v>0</v>
      </c>
      <c r="R494" s="10"/>
      <c r="S494" s="10">
        <f ca="1">MIN($U$29+P491,0)</f>
        <v>-1.5081966434916785</v>
      </c>
      <c r="T494" s="10"/>
      <c r="U494" s="10">
        <f ca="1">MAX($CI$7+P491,0)</f>
        <v>0.47541792653532294</v>
      </c>
      <c r="V494" s="10"/>
      <c r="X494" t="s">
        <v>0</v>
      </c>
      <c r="Y494" s="1">
        <v>0</v>
      </c>
      <c r="Z494" s="1">
        <f ca="1">_xlfn.NORM.S.DIST(S494,0)</f>
        <v>0.12793063309243399</v>
      </c>
      <c r="AA494" s="1">
        <f ca="1">1-Z494-AB494</f>
        <v>0.51575776176743804</v>
      </c>
      <c r="AB494" s="1">
        <f ca="1">_xlfn.NORM.S.DIST(-U494,0)</f>
        <v>0.356311605140128</v>
      </c>
      <c r="AC494" s="1">
        <v>0</v>
      </c>
      <c r="AF494" t="s">
        <v>0</v>
      </c>
      <c r="AG494" s="10"/>
      <c r="AH494" s="10">
        <f ca="1">MIN($U$29+AE491,0)</f>
        <v>-2.1035883250153837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4.3653122960227976E-2</v>
      </c>
      <c r="AP494" s="1">
        <f ca="1">1-AO494-AQ494</f>
        <v>0.55740459663833941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-2.0253983695889284</v>
      </c>
      <c r="F495" s="10"/>
      <c r="G495" s="10">
        <f ca="1">MAX($X$30+A491,0)</f>
        <v>0.19941290553841493</v>
      </c>
      <c r="I495" t="s">
        <v>42</v>
      </c>
      <c r="J495" s="1">
        <v>0</v>
      </c>
      <c r="K495" s="1">
        <v>0</v>
      </c>
      <c r="L495" s="1">
        <f ca="1">_xlfn.NORM.S.DIST(E495,0)</f>
        <v>5.1300344523440872E-2</v>
      </c>
      <c r="M495" s="1">
        <f ca="1">1-L495-N495</f>
        <v>0.5576111104055187</v>
      </c>
      <c r="N495" s="1">
        <f ca="1">_xlfn.NORM.S.DIST(-G495,0)</f>
        <v>0.39108854507104041</v>
      </c>
      <c r="Q495" t="s">
        <v>42</v>
      </c>
      <c r="R495" s="10"/>
      <c r="S495" s="10"/>
      <c r="T495" s="10">
        <f ca="1">MIN($V$30+P491,0)</f>
        <v>-1.7323077122422812</v>
      </c>
      <c r="U495" s="10"/>
      <c r="V495" s="10">
        <f ca="1">MAX($X$30+P491,0)</f>
        <v>0.49250356288506236</v>
      </c>
      <c r="X495" t="s">
        <v>42</v>
      </c>
      <c r="Y495" s="1">
        <v>0</v>
      </c>
      <c r="Z495" s="1">
        <v>0</v>
      </c>
      <c r="AA495" s="1">
        <f ca="1">_xlfn.NORM.S.DIST(T495,0)</f>
        <v>8.8976451143738464E-2</v>
      </c>
      <c r="AB495" s="1">
        <f ca="1">1-AA495-AC495</f>
        <v>0.55764605754084218</v>
      </c>
      <c r="AC495" s="1">
        <f ca="1">_xlfn.NORM.S.DIST(-V495,0)</f>
        <v>0.3533774913154194</v>
      </c>
      <c r="AF495" t="s">
        <v>42</v>
      </c>
      <c r="AG495" s="10"/>
      <c r="AH495" s="10"/>
      <c r="AI495" s="10">
        <f ca="1">MIN($V$30+AE491,0)</f>
        <v>-2.3276993937659864</v>
      </c>
      <c r="AJ495" s="10"/>
      <c r="AK495" s="10">
        <f ca="1">MAX($X$30+AE491,0)</f>
        <v>0</v>
      </c>
      <c r="AM495" t="s">
        <v>42</v>
      </c>
      <c r="AN495" s="1">
        <v>0</v>
      </c>
      <c r="AO495" s="1">
        <v>0</v>
      </c>
      <c r="AP495" s="1">
        <f ca="1">_xlfn.NORM.S.DIST(AI495,0)</f>
        <v>2.6568452399338714E-2</v>
      </c>
      <c r="AQ495" s="1">
        <f ca="1">1-AP495-AR495</f>
        <v>0.57448926719922855</v>
      </c>
      <c r="AR495" s="1">
        <f ca="1">_xlfn.NORM.S.DIST(-AK495,0)</f>
        <v>0.3989422804014327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0.18520189382421082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0.48155760732652936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-0.12043116469885523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2.2845758633667694</v>
      </c>
      <c r="E499" s="10"/>
      <c r="F499" s="10"/>
      <c r="G499" s="10"/>
      <c r="I499" t="s">
        <v>2</v>
      </c>
      <c r="J499" s="1">
        <f ca="1">1-K499</f>
        <v>0.97065349943357904</v>
      </c>
      <c r="K499" s="1">
        <f ca="1">_xlfn.NORM.S.DIST(-D499,0)</f>
        <v>2.9346500566420929E-2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2.5809315768690881</v>
      </c>
      <c r="T499" s="10"/>
      <c r="U499" s="10"/>
      <c r="V499" s="10"/>
      <c r="X499" t="s">
        <v>2</v>
      </c>
      <c r="Y499" s="1">
        <f ca="1">1-Z499</f>
        <v>0.985729237789709</v>
      </c>
      <c r="Z499" s="1">
        <f ca="1">_xlfn.NORM.S.DIST(-S499,0)</f>
        <v>1.4270762210290952E-2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1.9789428048437034</v>
      </c>
      <c r="AI499" s="10"/>
      <c r="AJ499" s="10"/>
      <c r="AK499" s="10"/>
      <c r="AM499" t="s">
        <v>2</v>
      </c>
      <c r="AN499" s="1">
        <f ca="1">1-AO499</f>
        <v>0.94369916122450137</v>
      </c>
      <c r="AO499" s="1">
        <f ca="1">_xlfn.NORM.S.DIST(-AH499,0)</f>
        <v>5.6300838775498574E-2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-1.2923454264299332</v>
      </c>
      <c r="D500" s="10"/>
      <c r="E500" s="10">
        <f ca="1">MAX($V$28+A498,0)</f>
        <v>0.27275042874531741</v>
      </c>
      <c r="F500" s="10"/>
      <c r="G500" s="10"/>
      <c r="I500" t="s">
        <v>1</v>
      </c>
      <c r="J500" s="1">
        <f ca="1">_xlfn.NORM.S.DIST(C500,0)</f>
        <v>0.17307731378698277</v>
      </c>
      <c r="K500" s="1">
        <f ca="1">1-J500-L500</f>
        <v>0.44254702930546996</v>
      </c>
      <c r="L500" s="1">
        <f ca="1">_xlfn.NORM.S.DIST(-E500,0)</f>
        <v>0.38437565690754727</v>
      </c>
      <c r="M500" s="1">
        <v>0</v>
      </c>
      <c r="N500" s="1">
        <v>0</v>
      </c>
      <c r="Q500" t="s">
        <v>1</v>
      </c>
      <c r="R500" s="10">
        <f ca="1">MIN($T$28+P498,0)</f>
        <v>-0.99598971292761473</v>
      </c>
      <c r="S500" s="10"/>
      <c r="T500" s="10">
        <f ca="1">MAX($V$28+P498,0)</f>
        <v>0.569106142247636</v>
      </c>
      <c r="U500" s="10"/>
      <c r="V500" s="10"/>
      <c r="X500" t="s">
        <v>1</v>
      </c>
      <c r="Y500" s="1">
        <f ca="1">_xlfn.NORM.S.DIST(R500,0)</f>
        <v>0.24294109138040404</v>
      </c>
      <c r="Z500" s="1">
        <f ca="1">1-Y500-AA500</f>
        <v>0.4177619034665721</v>
      </c>
      <c r="AA500" s="1">
        <f ca="1">_xlfn.NORM.S.DIST(-T500,0)</f>
        <v>0.33929700515302391</v>
      </c>
      <c r="AB500" s="1">
        <v>0</v>
      </c>
      <c r="AC500" s="1">
        <v>0</v>
      </c>
      <c r="AF500" t="s">
        <v>1</v>
      </c>
      <c r="AG500" s="10">
        <f ca="1">MIN($T$28+AE498,0)</f>
        <v>-1.5979784849529992</v>
      </c>
      <c r="AH500" s="10"/>
      <c r="AI500" s="10">
        <f ca="1">MAX($V$28+AE498,0)</f>
        <v>0</v>
      </c>
      <c r="AJ500" s="10"/>
      <c r="AK500" s="10"/>
      <c r="AM500" t="s">
        <v>1</v>
      </c>
      <c r="AN500" s="1">
        <f ca="1">_xlfn.NORM.S.DIST(AG500,0)</f>
        <v>0.11127995314845197</v>
      </c>
      <c r="AO500" s="1">
        <f ca="1">1-AN500-AP500</f>
        <v>0.48977776645011534</v>
      </c>
      <c r="AP500" s="1">
        <f ca="1">_xlfn.NORM.S.DIST(-AI500,0)</f>
        <v>0.3989422804014327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-1.7984126762027905</v>
      </c>
      <c r="E501" s="10"/>
      <c r="F501" s="10">
        <f ca="1">MAX($CI$7+A498,0)</f>
        <v>0.18520189382421082</v>
      </c>
      <c r="G501" s="10"/>
      <c r="I501" t="s">
        <v>0</v>
      </c>
      <c r="J501" s="1">
        <v>0</v>
      </c>
      <c r="K501" s="1">
        <f ca="1">_xlfn.NORM.S.DIST(D501,0)</f>
        <v>7.9175956153897789E-2</v>
      </c>
      <c r="L501" s="1">
        <f ca="1">1-K501-M501</f>
        <v>0.5286652378696699</v>
      </c>
      <c r="M501" s="1">
        <f ca="1">_xlfn.NORM.S.DIST(-F501,0)</f>
        <v>0.39215880597643221</v>
      </c>
      <c r="N501" s="1">
        <v>0</v>
      </c>
      <c r="Q501" t="s">
        <v>0</v>
      </c>
      <c r="R501" s="10"/>
      <c r="S501" s="10">
        <f ca="1">MIN($U$29+P498,0)</f>
        <v>-1.5020569627004721</v>
      </c>
      <c r="T501" s="10"/>
      <c r="U501" s="10">
        <f ca="1">MAX($CI$7+P498,0)</f>
        <v>0.48155760732652936</v>
      </c>
      <c r="V501" s="10"/>
      <c r="X501" t="s">
        <v>0</v>
      </c>
      <c r="Y501" s="1">
        <v>0</v>
      </c>
      <c r="Z501" s="1">
        <f ca="1">_xlfn.NORM.S.DIST(S501,0)</f>
        <v>0.1291183190825374</v>
      </c>
      <c r="AA501" s="1">
        <f ca="1">1-Z501-AB501</f>
        <v>0.51561529846548426</v>
      </c>
      <c r="AB501" s="1">
        <f ca="1">_xlfn.NORM.S.DIST(-U501,0)</f>
        <v>0.35526638245197845</v>
      </c>
      <c r="AC501" s="1">
        <v>0</v>
      </c>
      <c r="AF501" t="s">
        <v>0</v>
      </c>
      <c r="AG501" s="10"/>
      <c r="AH501" s="10">
        <f ca="1">MIN($U$29+AE498,0)</f>
        <v>-2.1040457347258568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4.3611135488952131E-2</v>
      </c>
      <c r="AP501" s="1">
        <f ca="1">1-AO501-AQ501</f>
        <v>0.55744658410961523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-2.0225237449533933</v>
      </c>
      <c r="F502" s="10"/>
      <c r="G502" s="10">
        <f ca="1">MAX($X$30+A498,0)</f>
        <v>0.20228753017395021</v>
      </c>
      <c r="I502" t="s">
        <v>42</v>
      </c>
      <c r="J502" s="1">
        <v>0</v>
      </c>
      <c r="K502" s="1">
        <v>0</v>
      </c>
      <c r="L502" s="1">
        <f ca="1">_xlfn.NORM.S.DIST(E502,0)</f>
        <v>5.1599686471086099E-2</v>
      </c>
      <c r="M502" s="1">
        <f ca="1">1-L502-N502</f>
        <v>0.55753750568080673</v>
      </c>
      <c r="N502" s="1">
        <f ca="1">_xlfn.NORM.S.DIST(-G502,0)</f>
        <v>0.39086280784810706</v>
      </c>
      <c r="Q502" t="s">
        <v>42</v>
      </c>
      <c r="R502" s="10"/>
      <c r="S502" s="10"/>
      <c r="T502" s="10">
        <f ca="1">MIN($V$30+P498,0)</f>
        <v>-1.7261680314510748</v>
      </c>
      <c r="U502" s="10"/>
      <c r="V502" s="10">
        <f ca="1">MAX($X$30+P498,0)</f>
        <v>0.49864324367626878</v>
      </c>
      <c r="X502" t="s">
        <v>42</v>
      </c>
      <c r="Y502" s="1">
        <v>0</v>
      </c>
      <c r="Z502" s="1">
        <v>0</v>
      </c>
      <c r="AA502" s="1">
        <f ca="1">_xlfn.NORM.S.DIST(T502,0)</f>
        <v>8.9926143834744496E-2</v>
      </c>
      <c r="AB502" s="1">
        <f ca="1">1-AA502-AC502</f>
        <v>0.55776993920222773</v>
      </c>
      <c r="AC502" s="1">
        <f ca="1">_xlfn.NORM.S.DIST(-V502,0)</f>
        <v>0.35230391696302776</v>
      </c>
      <c r="AF502" t="s">
        <v>42</v>
      </c>
      <c r="AG502" s="10"/>
      <c r="AH502" s="10"/>
      <c r="AI502" s="10">
        <f ca="1">MIN($V$30+AE498,0)</f>
        <v>-2.3281568034764595</v>
      </c>
      <c r="AJ502" s="10"/>
      <c r="AK502" s="10">
        <f ca="1">MAX($X$30+AE498,0)</f>
        <v>0</v>
      </c>
      <c r="AM502" t="s">
        <v>42</v>
      </c>
      <c r="AN502" s="1">
        <v>0</v>
      </c>
      <c r="AO502" s="1">
        <v>0</v>
      </c>
      <c r="AP502" s="1">
        <f ca="1">_xlfn.NORM.S.DIST(AI502,0)</f>
        <v>2.6540176918526451E-2</v>
      </c>
      <c r="AQ502" s="1">
        <f ca="1">1-AP502-AR502</f>
        <v>0.57451754268004085</v>
      </c>
      <c r="AR502" s="1">
        <f ca="1">_xlfn.NORM.S.DIST(-AK502,0)</f>
        <v>0.3989422804014327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0.18522607998826135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0.48481817323524729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-0.12371028593246167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2.2846000495308201</v>
      </c>
      <c r="E506" s="10"/>
      <c r="F506" s="10"/>
      <c r="G506" s="10"/>
      <c r="I506" t="s">
        <v>2</v>
      </c>
      <c r="J506" s="1">
        <f ca="1">1-K506</f>
        <v>0.97065512094196815</v>
      </c>
      <c r="K506" s="1">
        <f ca="1">_xlfn.NORM.S.DIST(-D506,0)</f>
        <v>2.93448790580319E-2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2.5841921427778058</v>
      </c>
      <c r="T506" s="10"/>
      <c r="U506" s="10"/>
      <c r="V506" s="10"/>
      <c r="X506" t="s">
        <v>2</v>
      </c>
      <c r="Y506" s="1">
        <f ca="1">1-Z506</f>
        <v>0.98584890182837115</v>
      </c>
      <c r="Z506" s="1">
        <f ca="1">_xlfn.NORM.S.DIST(-S506,0)</f>
        <v>1.4151098171628816E-2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1.9756636836100969</v>
      </c>
      <c r="AI506" s="10"/>
      <c r="AJ506" s="10"/>
      <c r="AK506" s="10"/>
      <c r="AM506" t="s">
        <v>2</v>
      </c>
      <c r="AN506" s="1">
        <f ca="1">1-AO506</f>
        <v>0.94333293088368464</v>
      </c>
      <c r="AO506" s="1">
        <f ca="1">_xlfn.NORM.S.DIST(-AH506,0)</f>
        <v>5.6667069116315319E-2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-1.2923212402658826</v>
      </c>
      <c r="D507" s="10"/>
      <c r="E507" s="10">
        <f ca="1">MAX($V$28+A505,0)</f>
        <v>0.27277461490936794</v>
      </c>
      <c r="F507" s="10"/>
      <c r="G507" s="10"/>
      <c r="I507" t="s">
        <v>1</v>
      </c>
      <c r="J507" s="1">
        <f ca="1">_xlfn.NORM.S.DIST(C507,0)</f>
        <v>0.17308272367747418</v>
      </c>
      <c r="K507" s="1">
        <f ca="1">1-J507-L507</f>
        <v>0.44254415516322698</v>
      </c>
      <c r="L507" s="1">
        <f ca="1">_xlfn.NORM.S.DIST(-E507,0)</f>
        <v>0.38437312115929889</v>
      </c>
      <c r="M507" s="1">
        <v>0</v>
      </c>
      <c r="N507" s="1">
        <v>0</v>
      </c>
      <c r="Q507" t="s">
        <v>1</v>
      </c>
      <c r="R507" s="10">
        <f ca="1">MIN($T$28+P505,0)</f>
        <v>-0.99272914701889681</v>
      </c>
      <c r="S507" s="10"/>
      <c r="T507" s="10">
        <f ca="1">MAX($V$28+P505,0)</f>
        <v>0.57236670815635393</v>
      </c>
      <c r="U507" s="10"/>
      <c r="V507" s="10"/>
      <c r="X507" t="s">
        <v>1</v>
      </c>
      <c r="Y507" s="1">
        <f ca="1">_xlfn.NORM.S.DIST(R507,0)</f>
        <v>0.24373002702417859</v>
      </c>
      <c r="Z507" s="1">
        <f ca="1">1-Y507-AA507</f>
        <v>0.41760378653669933</v>
      </c>
      <c r="AA507" s="1">
        <f ca="1">_xlfn.NORM.S.DIST(-T507,0)</f>
        <v>0.33866618643912211</v>
      </c>
      <c r="AB507" s="1">
        <v>0</v>
      </c>
      <c r="AC507" s="1">
        <v>0</v>
      </c>
      <c r="AF507" t="s">
        <v>1</v>
      </c>
      <c r="AG507" s="10">
        <f ca="1">MIN($T$28+AE505,0)</f>
        <v>-1.6012576061866057</v>
      </c>
      <c r="AH507" s="10"/>
      <c r="AI507" s="10">
        <f ca="1">MAX($V$28+AE505,0)</f>
        <v>0</v>
      </c>
      <c r="AJ507" s="10"/>
      <c r="AK507" s="10"/>
      <c r="AM507" t="s">
        <v>1</v>
      </c>
      <c r="AN507" s="1">
        <f ca="1">_xlfn.NORM.S.DIST(AG507,0)</f>
        <v>0.11069777997556611</v>
      </c>
      <c r="AO507" s="1">
        <f ca="1">1-AN507-AP507</f>
        <v>0.49035993962300123</v>
      </c>
      <c r="AP507" s="1">
        <f ca="1">_xlfn.NORM.S.DIST(-AI507,0)</f>
        <v>0.3989422804014327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-1.7983884900387399</v>
      </c>
      <c r="E508" s="10"/>
      <c r="F508" s="10">
        <f ca="1">MAX($CI$7+A505,0)</f>
        <v>0.18522607998826135</v>
      </c>
      <c r="G508" s="10"/>
      <c r="I508" t="s">
        <v>0</v>
      </c>
      <c r="J508" s="1">
        <v>0</v>
      </c>
      <c r="K508" s="1">
        <f ca="1">_xlfn.NORM.S.DIST(D508,0)</f>
        <v>7.9179400098769184E-2</v>
      </c>
      <c r="L508" s="1">
        <f ca="1">1-K508-M508</f>
        <v>0.52866355064167536</v>
      </c>
      <c r="M508" s="1">
        <f ca="1">_xlfn.NORM.S.DIST(-F508,0)</f>
        <v>0.39215704925955541</v>
      </c>
      <c r="N508" s="1">
        <v>0</v>
      </c>
      <c r="Q508" t="s">
        <v>0</v>
      </c>
      <c r="R508" s="10"/>
      <c r="S508" s="10">
        <f ca="1">MIN($U$29+P505,0)</f>
        <v>-1.4987963967917541</v>
      </c>
      <c r="T508" s="10"/>
      <c r="U508" s="10">
        <f ca="1">MAX($CI$7+P505,0)</f>
        <v>0.48481817323524729</v>
      </c>
      <c r="V508" s="10"/>
      <c r="X508" t="s">
        <v>0</v>
      </c>
      <c r="Y508" s="1">
        <v>0</v>
      </c>
      <c r="Z508" s="1">
        <f ca="1">_xlfn.NORM.S.DIST(S508,0)</f>
        <v>0.1297515445808943</v>
      </c>
      <c r="AA508" s="1">
        <f ca="1">1-Z508-AB508</f>
        <v>0.51554134238967098</v>
      </c>
      <c r="AB508" s="1">
        <f ca="1">_xlfn.NORM.S.DIST(-U508,0)</f>
        <v>0.3547071130294347</v>
      </c>
      <c r="AC508" s="1">
        <v>0</v>
      </c>
      <c r="AF508" t="s">
        <v>0</v>
      </c>
      <c r="AG508" s="10"/>
      <c r="AH508" s="10">
        <f ca="1">MIN($U$29+AE505,0)</f>
        <v>-2.1073248559594631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4.3311046654174852E-2</v>
      </c>
      <c r="AP508" s="1">
        <f ca="1">1-AO508-AQ508</f>
        <v>0.55774667294439251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-2.0224995587893426</v>
      </c>
      <c r="F509" s="10"/>
      <c r="G509" s="10">
        <f ca="1">MAX($X$30+A505,0)</f>
        <v>0.20231171633800074</v>
      </c>
      <c r="I509" t="s">
        <v>42</v>
      </c>
      <c r="J509" s="1">
        <v>0</v>
      </c>
      <c r="K509" s="1">
        <v>0</v>
      </c>
      <c r="L509" s="1">
        <f ca="1">_xlfn.NORM.S.DIST(E509,0)</f>
        <v>5.1602210624293605E-2</v>
      </c>
      <c r="M509" s="1">
        <f ca="1">1-L509-N509</f>
        <v>0.55753689395674311</v>
      </c>
      <c r="N509" s="1">
        <f ca="1">_xlfn.NORM.S.DIST(-G509,0)</f>
        <v>0.39086089541896324</v>
      </c>
      <c r="Q509" t="s">
        <v>42</v>
      </c>
      <c r="R509" s="10"/>
      <c r="S509" s="10"/>
      <c r="T509" s="10">
        <f ca="1">MIN($V$30+P505,0)</f>
        <v>-1.7229074655423569</v>
      </c>
      <c r="U509" s="10"/>
      <c r="V509" s="10">
        <f ca="1">MAX($X$30+P505,0)</f>
        <v>0.5019038095849867</v>
      </c>
      <c r="X509" t="s">
        <v>42</v>
      </c>
      <c r="Y509" s="1">
        <v>0</v>
      </c>
      <c r="Z509" s="1">
        <v>0</v>
      </c>
      <c r="AA509" s="1">
        <f ca="1">_xlfn.NORM.S.DIST(T509,0)</f>
        <v>9.0433220053888375E-2</v>
      </c>
      <c r="AB509" s="1">
        <f ca="1">1-AA509-AC509</f>
        <v>0.55783706381819298</v>
      </c>
      <c r="AC509" s="1">
        <f ca="1">_xlfn.NORM.S.DIST(-V509,0)</f>
        <v>0.35172971612791859</v>
      </c>
      <c r="AF509" t="s">
        <v>42</v>
      </c>
      <c r="AG509" s="10"/>
      <c r="AH509" s="10"/>
      <c r="AI509" s="10">
        <f ca="1">MIN($V$30+AE505,0)</f>
        <v>-2.3314359247100658</v>
      </c>
      <c r="AJ509" s="10"/>
      <c r="AK509" s="10">
        <f ca="1">MAX($X$30+AE505,0)</f>
        <v>0</v>
      </c>
      <c r="AM509" t="s">
        <v>42</v>
      </c>
      <c r="AN509" s="1">
        <v>0</v>
      </c>
      <c r="AO509" s="1">
        <v>0</v>
      </c>
      <c r="AP509" s="1">
        <f ca="1">_xlfn.NORM.S.DIST(AI509,0)</f>
        <v>2.633819087152171E-2</v>
      </c>
      <c r="AQ509" s="1">
        <f ca="1">1-AP509-AR509</f>
        <v>0.57471952872704568</v>
      </c>
      <c r="AR509" s="1">
        <f ca="1">_xlfn.NORM.S.DIST(-AK509,0)</f>
        <v>0.3989422804014327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0.18305899368381104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0.48585971224819907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-0.12915287712617363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2.2824329632263698</v>
      </c>
      <c r="E513" s="10"/>
      <c r="F513" s="10"/>
      <c r="G513" s="10"/>
      <c r="I513" t="s">
        <v>2</v>
      </c>
      <c r="J513" s="1">
        <f ca="1">1-K513</f>
        <v>0.97050954563996694</v>
      </c>
      <c r="K513" s="1">
        <f ca="1">_xlfn.NORM.S.DIST(-D513,0)</f>
        <v>2.9490454360033006E-2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2.5852336817907577</v>
      </c>
      <c r="T513" s="10"/>
      <c r="U513" s="10"/>
      <c r="V513" s="10"/>
      <c r="X513" t="s">
        <v>2</v>
      </c>
      <c r="Y513" s="1">
        <f ca="1">1-Z513</f>
        <v>0.98588694647475272</v>
      </c>
      <c r="Z513" s="1">
        <f ca="1">_xlfn.NORM.S.DIST(-S513,0)</f>
        <v>1.4113053525247299E-2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1.970221092416385</v>
      </c>
      <c r="AI513" s="10"/>
      <c r="AJ513" s="10"/>
      <c r="AK513" s="10"/>
      <c r="AM513" t="s">
        <v>2</v>
      </c>
      <c r="AN513" s="1">
        <f ca="1">1-AO513</f>
        <v>0.94272116582952059</v>
      </c>
      <c r="AO513" s="1">
        <f ca="1">_xlfn.NORM.S.DIST(-AH513,0)</f>
        <v>5.7278834170479458E-2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-1.2944883265703331</v>
      </c>
      <c r="D514" s="10"/>
      <c r="E514" s="10">
        <f ca="1">MAX($V$28+A512,0)</f>
        <v>0.27060752860491766</v>
      </c>
      <c r="F514" s="10"/>
      <c r="G514" s="10"/>
      <c r="I514" t="s">
        <v>1</v>
      </c>
      <c r="J514" s="1">
        <f ca="1">_xlfn.NORM.S.DIST(C514,0)</f>
        <v>0.17259826595082903</v>
      </c>
      <c r="K514" s="1">
        <f ca="1">1-J514-L514</f>
        <v>0.44280223581571276</v>
      </c>
      <c r="L514" s="1">
        <f ca="1">_xlfn.NORM.S.DIST(-E514,0)</f>
        <v>0.38459949823345818</v>
      </c>
      <c r="M514" s="1">
        <v>0</v>
      </c>
      <c r="N514" s="1">
        <v>0</v>
      </c>
      <c r="Q514" t="s">
        <v>1</v>
      </c>
      <c r="R514" s="10">
        <f ca="1">MIN($T$28+P512,0)</f>
        <v>-0.99168760800594491</v>
      </c>
      <c r="S514" s="10"/>
      <c r="T514" s="10">
        <f ca="1">MAX($V$28+P512,0)</f>
        <v>0.57340824716930561</v>
      </c>
      <c r="U514" s="10"/>
      <c r="V514" s="10"/>
      <c r="X514" t="s">
        <v>1</v>
      </c>
      <c r="Y514" s="1">
        <f ca="1">_xlfn.NORM.S.DIST(R514,0)</f>
        <v>0.2439820336111983</v>
      </c>
      <c r="Z514" s="1">
        <f ca="1">1-Y514-AA514</f>
        <v>0.417553796591208</v>
      </c>
      <c r="AA514" s="1">
        <f ca="1">_xlfn.NORM.S.DIST(-T514,0)</f>
        <v>0.33846416979759369</v>
      </c>
      <c r="AB514" s="1">
        <v>0</v>
      </c>
      <c r="AC514" s="1">
        <v>0</v>
      </c>
      <c r="AF514" t="s">
        <v>1</v>
      </c>
      <c r="AG514" s="10">
        <f ca="1">MIN($T$28+AE512,0)</f>
        <v>-1.6067001973803177</v>
      </c>
      <c r="AH514" s="10"/>
      <c r="AI514" s="10">
        <f ca="1">MAX($V$28+AE512,0)</f>
        <v>0</v>
      </c>
      <c r="AJ514" s="10"/>
      <c r="AK514" s="10"/>
      <c r="AM514" t="s">
        <v>1</v>
      </c>
      <c r="AN514" s="1">
        <f ca="1">_xlfn.NORM.S.DIST(AG514,0)</f>
        <v>0.1097356161957611</v>
      </c>
      <c r="AO514" s="1">
        <f ca="1">1-AN514-AP514</f>
        <v>0.49132210340280619</v>
      </c>
      <c r="AP514" s="1">
        <f ca="1">_xlfn.NORM.S.DIST(-AI514,0)</f>
        <v>0.3989422804014327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-1.8005555763431904</v>
      </c>
      <c r="E515" s="10"/>
      <c r="F515" s="10">
        <f ca="1">MAX($CI$7+A512,0)</f>
        <v>0.18305899368381104</v>
      </c>
      <c r="G515" s="10"/>
      <c r="I515" t="s">
        <v>0</v>
      </c>
      <c r="J515" s="1">
        <v>0</v>
      </c>
      <c r="K515" s="1">
        <f ca="1">_xlfn.NORM.S.DIST(D515,0)</f>
        <v>7.8871232480935041E-2</v>
      </c>
      <c r="L515" s="1">
        <f ca="1">1-K515-M515</f>
        <v>0.52881519567455859</v>
      </c>
      <c r="M515" s="1">
        <f ca="1">_xlfn.NORM.S.DIST(-F515,0)</f>
        <v>0.39231357184450633</v>
      </c>
      <c r="N515" s="1">
        <v>0</v>
      </c>
      <c r="Q515" t="s">
        <v>0</v>
      </c>
      <c r="R515" s="10"/>
      <c r="S515" s="10">
        <f ca="1">MIN($U$29+P512,0)</f>
        <v>-1.4977548577788022</v>
      </c>
      <c r="T515" s="10"/>
      <c r="U515" s="10">
        <f ca="1">MAX($CI$7+P512,0)</f>
        <v>0.48585971224819907</v>
      </c>
      <c r="V515" s="10"/>
      <c r="X515" t="s">
        <v>0</v>
      </c>
      <c r="Y515" s="1">
        <v>0</v>
      </c>
      <c r="Z515" s="1">
        <f ca="1">_xlfn.NORM.S.DIST(S515,0)</f>
        <v>0.12995418155808705</v>
      </c>
      <c r="AA515" s="1">
        <f ca="1">1-Z515-AB515</f>
        <v>0.51551796434921071</v>
      </c>
      <c r="AB515" s="1">
        <f ca="1">_xlfn.NORM.S.DIST(-U515,0)</f>
        <v>0.35452785409270232</v>
      </c>
      <c r="AC515" s="1">
        <v>0</v>
      </c>
      <c r="AF515" t="s">
        <v>0</v>
      </c>
      <c r="AG515" s="10"/>
      <c r="AH515" s="10">
        <f ca="1">MIN($U$29+AE512,0)</f>
        <v>-2.1127674471531748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4.2816502594139903E-2</v>
      </c>
      <c r="AP515" s="1">
        <f ca="1">1-AO515-AQ515</f>
        <v>0.5582412170044273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-2.0246666450937929</v>
      </c>
      <c r="F516" s="10"/>
      <c r="G516" s="10">
        <f ca="1">MAX($X$30+A512,0)</f>
        <v>0.20014463003355043</v>
      </c>
      <c r="I516" t="s">
        <v>42</v>
      </c>
      <c r="J516" s="1">
        <v>0</v>
      </c>
      <c r="K516" s="1">
        <v>0</v>
      </c>
      <c r="L516" s="1">
        <f ca="1">_xlfn.NORM.S.DIST(E516,0)</f>
        <v>5.1376415970171833E-2</v>
      </c>
      <c r="M516" s="1">
        <f ca="1">1-L516-N516</f>
        <v>0.55759220528413556</v>
      </c>
      <c r="N516" s="1">
        <f ca="1">_xlfn.NORM.S.DIST(-G516,0)</f>
        <v>0.39103137874569266</v>
      </c>
      <c r="Q516" t="s">
        <v>42</v>
      </c>
      <c r="R516" s="10"/>
      <c r="S516" s="10"/>
      <c r="T516" s="10">
        <f ca="1">MIN($V$30+P512,0)</f>
        <v>-1.721865926529405</v>
      </c>
      <c r="U516" s="10"/>
      <c r="V516" s="10">
        <f ca="1">MAX($X$30+P512,0)</f>
        <v>0.50294534859793849</v>
      </c>
      <c r="X516" t="s">
        <v>42</v>
      </c>
      <c r="Y516" s="1">
        <v>0</v>
      </c>
      <c r="Z516" s="1">
        <v>0</v>
      </c>
      <c r="AA516" s="1">
        <f ca="1">_xlfn.NORM.S.DIST(T516,0)</f>
        <v>9.0595596789091251E-2</v>
      </c>
      <c r="AB516" s="1">
        <f ca="1">1-AA516-AC516</f>
        <v>0.55785869726452741</v>
      </c>
      <c r="AC516" s="1">
        <f ca="1">_xlfn.NORM.S.DIST(-V516,0)</f>
        <v>0.35154570594638135</v>
      </c>
      <c r="AF516" t="s">
        <v>42</v>
      </c>
      <c r="AG516" s="10"/>
      <c r="AH516" s="10"/>
      <c r="AI516" s="10">
        <f ca="1">MIN($V$30+AE512,0)</f>
        <v>-2.3368785159037779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2.6005710453460874E-2</v>
      </c>
      <c r="AQ516" s="1">
        <f ca="1">1-AP516-AR516</f>
        <v>0.57505200914510635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183</v>
      </c>
      <c r="C519" t="s">
        <v>184</v>
      </c>
      <c r="D519" s="65" t="s">
        <v>185</v>
      </c>
      <c r="E519" s="65" t="s">
        <v>186</v>
      </c>
      <c r="F519" s="65" t="s">
        <v>187</v>
      </c>
      <c r="G519" s="65" t="s">
        <v>188</v>
      </c>
      <c r="H519" s="65" t="s">
        <v>189</v>
      </c>
      <c r="I519" s="65" t="s">
        <v>190</v>
      </c>
      <c r="J519" s="65" t="s">
        <v>191</v>
      </c>
      <c r="K519" s="65" t="s">
        <v>192</v>
      </c>
      <c r="L519" s="65" t="s">
        <v>193</v>
      </c>
      <c r="M519" s="65" t="s">
        <v>194</v>
      </c>
      <c r="N519" s="65" t="s">
        <v>195</v>
      </c>
      <c r="O519" s="65" t="s">
        <v>196</v>
      </c>
      <c r="P519" s="65" t="s">
        <v>197</v>
      </c>
      <c r="Q519" s="65" t="s">
        <v>198</v>
      </c>
      <c r="R519" s="65" t="s">
        <v>199</v>
      </c>
      <c r="S519" s="65" t="s">
        <v>200</v>
      </c>
      <c r="T519" s="65" t="s">
        <v>201</v>
      </c>
      <c r="U519" s="65" t="s">
        <v>202</v>
      </c>
      <c r="V519" s="65" t="s">
        <v>203</v>
      </c>
      <c r="W519" s="65" t="s">
        <v>204</v>
      </c>
      <c r="X519" s="65" t="s">
        <v>205</v>
      </c>
      <c r="Y519" s="65" t="s">
        <v>206</v>
      </c>
      <c r="Z519" s="65" t="s">
        <v>207</v>
      </c>
      <c r="AA519" s="65" t="s">
        <v>208</v>
      </c>
      <c r="AB519" s="65" t="s">
        <v>209</v>
      </c>
      <c r="AC519" s="65" t="s">
        <v>210</v>
      </c>
      <c r="AD519" s="65" t="s">
        <v>211</v>
      </c>
      <c r="AE519" s="65" t="s">
        <v>212</v>
      </c>
      <c r="AF519" s="65" t="s">
        <v>213</v>
      </c>
      <c r="AG519" s="65" t="s">
        <v>214</v>
      </c>
      <c r="AH519" s="65" t="s">
        <v>215</v>
      </c>
      <c r="AI519" s="65" t="s">
        <v>216</v>
      </c>
      <c r="AJ519" s="65" t="s">
        <v>217</v>
      </c>
      <c r="AK519" s="65" t="s">
        <v>218</v>
      </c>
      <c r="AL519" s="65" t="s">
        <v>219</v>
      </c>
      <c r="AM519" s="65" t="s">
        <v>220</v>
      </c>
    </row>
    <row r="520" spans="1:44">
      <c r="A520">
        <f>A36</f>
        <v>202101</v>
      </c>
      <c r="B520" t="s">
        <v>2</v>
      </c>
      <c r="C520" t="s">
        <v>179</v>
      </c>
      <c r="D520" s="1">
        <v>0</v>
      </c>
      <c r="E520" s="1">
        <v>0</v>
      </c>
      <c r="F520" s="1">
        <v>0</v>
      </c>
      <c r="G520" s="1">
        <v>1.8902260680745591E-3</v>
      </c>
      <c r="H520" s="1">
        <v>5.868121229502022E-3</v>
      </c>
      <c r="I520" s="1">
        <v>1.148639757442506E-2</v>
      </c>
      <c r="J520" s="1">
        <v>1.8245444578513952E-2</v>
      </c>
      <c r="K520" s="1">
        <v>2.5542955133825072E-2</v>
      </c>
      <c r="L520" s="1">
        <v>3.2995429449610918E-2</v>
      </c>
      <c r="M520" s="1">
        <v>4.0317037295929073E-2</v>
      </c>
      <c r="N520" s="1">
        <v>4.7227294615587952E-2</v>
      </c>
      <c r="O520" s="1">
        <v>5.3689879879751753E-2</v>
      </c>
      <c r="P520" s="1">
        <v>5.9654637417226257E-2</v>
      </c>
      <c r="Q520" s="1">
        <v>6.5028404422094704E-2</v>
      </c>
      <c r="R520" s="1">
        <v>7.0006498522506178E-2</v>
      </c>
      <c r="S520" s="1">
        <v>7.4572849660929891E-2</v>
      </c>
      <c r="T520" s="1">
        <v>7.8680206298038124E-2</v>
      </c>
      <c r="U520" s="1">
        <v>8.2520104533059052E-2</v>
      </c>
      <c r="V520" s="1">
        <v>8.6139861023696584E-2</v>
      </c>
      <c r="W520" s="1">
        <v>8.950682839308273E-2</v>
      </c>
      <c r="X520" s="1">
        <v>9.2781985286510382E-2</v>
      </c>
      <c r="Y520" s="1">
        <v>9.6011625140789897E-2</v>
      </c>
      <c r="Z520" s="1">
        <v>9.9191988930260544E-2</v>
      </c>
      <c r="AA520" s="1">
        <v>0.10247842994611341</v>
      </c>
      <c r="AB520" s="1">
        <v>0.1059316405199327</v>
      </c>
      <c r="AC520" s="1">
        <v>0.1095708073153753</v>
      </c>
      <c r="AD520" s="1">
        <v>0.113576940164685</v>
      </c>
      <c r="AE520" s="1">
        <v>0.1180828837737098</v>
      </c>
      <c r="AF520" s="1">
        <v>0.12317435957590241</v>
      </c>
      <c r="AG520" s="1">
        <v>0.12907479056263679</v>
      </c>
      <c r="AH520" s="1">
        <v>0.1359817590431647</v>
      </c>
      <c r="AI520" s="1">
        <v>0.14406768380722859</v>
      </c>
      <c r="AJ520" s="1">
        <v>0.1535981042056212</v>
      </c>
      <c r="AK520" s="1">
        <v>0.1648329972620346</v>
      </c>
      <c r="AL520" s="1">
        <v>0.17797774747192011</v>
      </c>
      <c r="AM520" s="1">
        <v>0.1931118196738604</v>
      </c>
    </row>
    <row r="521" spans="1:44">
      <c r="A521">
        <f t="shared" ref="A521:A584" si="10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5.6996134909114329E-2</v>
      </c>
      <c r="G521" s="1">
        <v>0.14225522601139709</v>
      </c>
      <c r="H521" s="1">
        <v>0.22991276398111901</v>
      </c>
      <c r="I521" s="1">
        <v>0.30743798666161631</v>
      </c>
      <c r="J521" s="1">
        <v>0.37189973898662942</v>
      </c>
      <c r="K521" s="1">
        <v>0.42312733264131552</v>
      </c>
      <c r="L521" s="1">
        <v>0.46352127433972218</v>
      </c>
      <c r="M521" s="1">
        <v>0.4951709794384469</v>
      </c>
      <c r="N521" s="1">
        <v>0.51965262650714605</v>
      </c>
      <c r="O521" s="1">
        <v>0.53883352632612247</v>
      </c>
      <c r="P521" s="1">
        <v>0.55391918389437844</v>
      </c>
      <c r="Q521" s="1">
        <v>0.56569067609386992</v>
      </c>
      <c r="R521" s="1">
        <v>0.57527113178308775</v>
      </c>
      <c r="S521" s="1">
        <v>0.58306532121268262</v>
      </c>
      <c r="T521" s="1">
        <v>0.58934313311544984</v>
      </c>
      <c r="U521" s="1">
        <v>0.59463121095085736</v>
      </c>
      <c r="V521" s="1">
        <v>0.59913625589499886</v>
      </c>
      <c r="W521" s="1">
        <v>0.60293830524014291</v>
      </c>
      <c r="X521" s="1">
        <v>0.60629968194163497</v>
      </c>
      <c r="Y521" s="1">
        <v>0.60930895033202492</v>
      </c>
      <c r="Z521" s="1">
        <v>0.61200267105920925</v>
      </c>
      <c r="AA521" s="1">
        <v>0.61453261764412204</v>
      </c>
      <c r="AB521" s="1">
        <v>0.61694807088694559</v>
      </c>
      <c r="AC521" s="1">
        <v>0.61927150165735023</v>
      </c>
      <c r="AD521" s="1">
        <v>0.62161799176576527</v>
      </c>
      <c r="AE521" s="1">
        <v>0.62405980565169195</v>
      </c>
      <c r="AF521" s="1">
        <v>0.62664654199691805</v>
      </c>
      <c r="AG521" s="1">
        <v>0.62949168135461198</v>
      </c>
      <c r="AH521" s="1">
        <v>0.63269100690475633</v>
      </c>
      <c r="AI521" s="1">
        <v>0.63632985503389972</v>
      </c>
      <c r="AJ521" s="1">
        <v>0.64053213186965963</v>
      </c>
      <c r="AK521" s="1">
        <v>0.64541819790813837</v>
      </c>
      <c r="AL521" s="1">
        <v>0.65108390570192287</v>
      </c>
      <c r="AM521" s="1">
        <v>0.65757027135658574</v>
      </c>
    </row>
    <row r="522" spans="1:44">
      <c r="A522">
        <f t="shared" si="10"/>
        <v>202101</v>
      </c>
      <c r="B522" t="s">
        <v>0</v>
      </c>
      <c r="C522" t="str">
        <f t="shared" ref="C522:C585" si="11">C521</f>
        <v>base</v>
      </c>
      <c r="D522" s="1">
        <v>0</v>
      </c>
      <c r="E522" s="1">
        <v>0.15161686674299191</v>
      </c>
      <c r="F522" s="1">
        <v>0.31308591418455722</v>
      </c>
      <c r="G522" s="1">
        <v>0.4497877308677436</v>
      </c>
      <c r="H522" s="1">
        <v>0.55669078923352666</v>
      </c>
      <c r="I522" s="1">
        <v>0.63766343375968293</v>
      </c>
      <c r="J522" s="1">
        <v>0.69887721327621666</v>
      </c>
      <c r="K522" s="1">
        <v>0.74455425010315923</v>
      </c>
      <c r="L522" s="1">
        <v>0.77900832822183441</v>
      </c>
      <c r="M522" s="1">
        <v>0.80510126461472675</v>
      </c>
      <c r="N522" s="1">
        <v>0.8247246619411559</v>
      </c>
      <c r="O522" s="1">
        <v>0.83972070470487647</v>
      </c>
      <c r="P522" s="1">
        <v>0.85123972858772579</v>
      </c>
      <c r="Q522" s="1">
        <v>0.86002303128157531</v>
      </c>
      <c r="R522" s="1">
        <v>0.86700860845688466</v>
      </c>
      <c r="S522" s="1">
        <v>0.87255724873097029</v>
      </c>
      <c r="T522" s="1">
        <v>0.87691679229897213</v>
      </c>
      <c r="U522" s="1">
        <v>0.88049322954044407</v>
      </c>
      <c r="V522" s="1">
        <v>0.88345289090247903</v>
      </c>
      <c r="W522" s="1">
        <v>0.8858729336678598</v>
      </c>
      <c r="X522" s="1">
        <v>0.88793828461565527</v>
      </c>
      <c r="Y522" s="1">
        <v>0.88971340487892281</v>
      </c>
      <c r="Z522" s="1">
        <v>0.89123058827880697</v>
      </c>
      <c r="AA522" s="1">
        <v>0.89258126340895894</v>
      </c>
      <c r="AB522" s="1">
        <v>0.89379258139844908</v>
      </c>
      <c r="AC522" s="1">
        <v>0.89487902815568432</v>
      </c>
      <c r="AD522" s="1">
        <v>0.89589423357809961</v>
      </c>
      <c r="AE522" s="1">
        <v>0.89686711807328823</v>
      </c>
      <c r="AF522" s="1">
        <v>0.89781888342444205</v>
      </c>
      <c r="AG522" s="1">
        <v>0.89879126984414559</v>
      </c>
      <c r="AH522" s="1">
        <v>0.89981727617004048</v>
      </c>
      <c r="AI522" s="1">
        <v>0.90092719786480213</v>
      </c>
      <c r="AJ522" s="1">
        <v>0.90216125680556625</v>
      </c>
      <c r="AK522" s="1">
        <v>0.90355801906752742</v>
      </c>
      <c r="AL522" s="1">
        <v>0.90514860829036425</v>
      </c>
      <c r="AM522" s="1">
        <v>0.90694843009365922</v>
      </c>
    </row>
    <row r="523" spans="1:44">
      <c r="A523">
        <f t="shared" si="10"/>
        <v>202101</v>
      </c>
      <c r="B523" t="s">
        <v>42</v>
      </c>
      <c r="C523" t="str">
        <f t="shared" si="11"/>
        <v>base</v>
      </c>
      <c r="D523" s="1">
        <v>0.39604970265187439</v>
      </c>
      <c r="E523" s="1">
        <v>0.61015426871122302</v>
      </c>
      <c r="F523" s="1">
        <v>0.73457862275111685</v>
      </c>
      <c r="G523" s="1">
        <v>0.81165871739729001</v>
      </c>
      <c r="H523" s="1">
        <v>0.86120839265248661</v>
      </c>
      <c r="I523" s="1">
        <v>0.8941391349899398</v>
      </c>
      <c r="J523" s="1">
        <v>0.91692913578795288</v>
      </c>
      <c r="K523" s="1">
        <v>0.93294165921823657</v>
      </c>
      <c r="L523" s="1">
        <v>0.94453711304921872</v>
      </c>
      <c r="M523" s="1">
        <v>0.95307606845701487</v>
      </c>
      <c r="N523" s="1">
        <v>0.95937300293303363</v>
      </c>
      <c r="O523" s="1">
        <v>0.96411742064043959</v>
      </c>
      <c r="P523" s="1">
        <v>0.96772242102082828</v>
      </c>
      <c r="Q523" s="1">
        <v>0.97044697751341924</v>
      </c>
      <c r="R523" s="1">
        <v>0.97259723690532118</v>
      </c>
      <c r="S523" s="1">
        <v>0.97429271968358777</v>
      </c>
      <c r="T523" s="1">
        <v>0.97561523813578543</v>
      </c>
      <c r="U523" s="1">
        <v>0.97669201541559658</v>
      </c>
      <c r="V523" s="1">
        <v>0.9775756861566316</v>
      </c>
      <c r="W523" s="1">
        <v>0.97829155346574881</v>
      </c>
      <c r="X523" s="1">
        <v>0.97889598042999537</v>
      </c>
      <c r="Y523" s="1">
        <v>0.97940878278829469</v>
      </c>
      <c r="Z523" s="1">
        <v>0.97984032031423074</v>
      </c>
      <c r="AA523" s="1">
        <v>0.98021719510559346</v>
      </c>
      <c r="AB523" s="1">
        <v>0.9805470766311547</v>
      </c>
      <c r="AC523" s="1">
        <v>0.98083426815312091</v>
      </c>
      <c r="AD523" s="1">
        <v>0.98109292649046365</v>
      </c>
      <c r="AE523" s="1">
        <v>0.98133012141268994</v>
      </c>
      <c r="AF523" s="1">
        <v>0.98155122246060578</v>
      </c>
      <c r="AG523" s="1">
        <v>0.98176592434286403</v>
      </c>
      <c r="AH523" s="1">
        <v>0.98198155585319269</v>
      </c>
      <c r="AI523" s="1">
        <v>0.98220498908492992</v>
      </c>
      <c r="AJ523" s="1">
        <v>0.98244476111451295</v>
      </c>
      <c r="AK523" s="1">
        <v>0.98270897156293491</v>
      </c>
      <c r="AL523" s="1">
        <v>0.98300422781582297</v>
      </c>
      <c r="AM523" s="1">
        <v>0.98333415589707474</v>
      </c>
    </row>
    <row r="524" spans="1:44">
      <c r="A524">
        <f t="shared" si="10"/>
        <v>202102</v>
      </c>
      <c r="B524" t="str">
        <f>B520</f>
        <v>M0</v>
      </c>
      <c r="C524" t="str">
        <f t="shared" si="11"/>
        <v>base</v>
      </c>
      <c r="D524" s="1">
        <v>0</v>
      </c>
      <c r="E524" s="1">
        <v>0</v>
      </c>
      <c r="F524" s="1">
        <v>0</v>
      </c>
      <c r="G524" s="1">
        <v>1.231439424896578E-3</v>
      </c>
      <c r="H524" s="1">
        <v>4.1069870561068833E-3</v>
      </c>
      <c r="I524" s="1">
        <v>8.4868217642170632E-3</v>
      </c>
      <c r="J524" s="1">
        <v>1.388591070060757E-2</v>
      </c>
      <c r="K524" s="1">
        <v>1.9868833231587061E-2</v>
      </c>
      <c r="L524" s="1">
        <v>2.6078139786531E-2</v>
      </c>
      <c r="M524" s="1">
        <v>3.2167548668212372E-2</v>
      </c>
      <c r="N524" s="1">
        <v>3.8023346544481543E-2</v>
      </c>
      <c r="O524" s="1">
        <v>4.3542870701809892E-2</v>
      </c>
      <c r="P524" s="1">
        <v>4.8595969501320509E-2</v>
      </c>
      <c r="Q524" s="1">
        <v>5.3335879541173768E-2</v>
      </c>
      <c r="R524" s="1">
        <v>5.7728085876828157E-2</v>
      </c>
      <c r="S524" s="1">
        <v>6.1711574803227753E-2</v>
      </c>
      <c r="T524" s="1">
        <v>6.5461688280464878E-2</v>
      </c>
      <c r="U524" s="1">
        <v>6.9018318931701045E-2</v>
      </c>
      <c r="V524" s="1">
        <v>7.2343989837216113E-2</v>
      </c>
      <c r="W524" s="1">
        <v>7.559409845297678E-2</v>
      </c>
      <c r="X524" s="1">
        <v>7.8812745345695753E-2</v>
      </c>
      <c r="Y524" s="1">
        <v>8.1994387812402272E-2</v>
      </c>
      <c r="Z524" s="1">
        <v>8.529353621260069E-2</v>
      </c>
      <c r="AA524" s="1">
        <v>8.8771003230814799E-2</v>
      </c>
      <c r="AB524" s="1">
        <v>9.244570427743512E-2</v>
      </c>
      <c r="AC524" s="1">
        <v>9.6500438544864744E-2</v>
      </c>
      <c r="AD524" s="1">
        <v>0.1010699114761211</v>
      </c>
      <c r="AE524" s="1">
        <v>0.10624091191096099</v>
      </c>
      <c r="AF524" s="1">
        <v>0.1122403538963575</v>
      </c>
      <c r="AG524" s="1">
        <v>0.1192691123188571</v>
      </c>
      <c r="AH524" s="1">
        <v>0.127502400548412</v>
      </c>
      <c r="AI524" s="1">
        <v>0.13721039941855709</v>
      </c>
      <c r="AJ524" s="1">
        <v>0.14865767286826301</v>
      </c>
      <c r="AK524" s="1">
        <v>0.16205319468486021</v>
      </c>
      <c r="AL524" s="1">
        <v>0.1774776419746707</v>
      </c>
      <c r="AM524" s="1">
        <v>0.19484729182161459</v>
      </c>
    </row>
    <row r="525" spans="1:44">
      <c r="A525">
        <f t="shared" si="10"/>
        <v>202102</v>
      </c>
      <c r="B525" t="str">
        <f>B521</f>
        <v>M1</v>
      </c>
      <c r="C525" t="str">
        <f t="shared" si="11"/>
        <v>base</v>
      </c>
      <c r="D525" s="1">
        <v>0</v>
      </c>
      <c r="E525" s="1">
        <v>0</v>
      </c>
      <c r="F525" s="1">
        <v>5.3628576009398209E-2</v>
      </c>
      <c r="G525" s="1">
        <v>0.13278112376660489</v>
      </c>
      <c r="H525" s="1">
        <v>0.21347203844876869</v>
      </c>
      <c r="I525" s="1">
        <v>0.28535372894673128</v>
      </c>
      <c r="J525" s="1">
        <v>0.34461391408093017</v>
      </c>
      <c r="K525" s="1">
        <v>0.39229024615816188</v>
      </c>
      <c r="L525" s="1">
        <v>0.43005722475948471</v>
      </c>
      <c r="M525" s="1">
        <v>0.45943534687593479</v>
      </c>
      <c r="N525" s="1">
        <v>0.48250662183341841</v>
      </c>
      <c r="O525" s="1">
        <v>0.50065809122331439</v>
      </c>
      <c r="P525" s="1">
        <v>0.51480903261175226</v>
      </c>
      <c r="Q525" s="1">
        <v>0.52630658514295281</v>
      </c>
      <c r="R525" s="1">
        <v>0.53563954324882779</v>
      </c>
      <c r="S525" s="1">
        <v>0.54313734670672409</v>
      </c>
      <c r="T525" s="1">
        <v>0.54943478972756365</v>
      </c>
      <c r="U525" s="1">
        <v>0.55478239603704027</v>
      </c>
      <c r="V525" s="1">
        <v>0.55927971015975264</v>
      </c>
      <c r="W525" s="1">
        <v>0.56324047634470908</v>
      </c>
      <c r="X525" s="1">
        <v>0.5667710102040584</v>
      </c>
      <c r="Y525" s="1">
        <v>0.56991637466122225</v>
      </c>
      <c r="Z525" s="1">
        <v>0.57285499532414719</v>
      </c>
      <c r="AA525" s="1">
        <v>0.57564427028220677</v>
      </c>
      <c r="AB525" s="1">
        <v>0.57831081081172941</v>
      </c>
      <c r="AC525" s="1">
        <v>0.58098664924768784</v>
      </c>
      <c r="AD525" s="1">
        <v>0.58375369910179842</v>
      </c>
      <c r="AE525" s="1">
        <v>0.58666846528054695</v>
      </c>
      <c r="AF525" s="1">
        <v>0.58985881529689288</v>
      </c>
      <c r="AG525" s="1">
        <v>0.59343220863342683</v>
      </c>
      <c r="AH525" s="1">
        <v>0.59748457218758522</v>
      </c>
      <c r="AI525" s="1">
        <v>0.60215440089868844</v>
      </c>
      <c r="AJ525" s="1">
        <v>0.60757612097307978</v>
      </c>
      <c r="AK525" s="1">
        <v>0.61385687255204491</v>
      </c>
      <c r="AL525" s="1">
        <v>0.62104293887034134</v>
      </c>
      <c r="AM525" s="1">
        <v>0.62910249008496655</v>
      </c>
    </row>
    <row r="526" spans="1:44">
      <c r="A526">
        <f t="shared" si="10"/>
        <v>202102</v>
      </c>
      <c r="B526" t="str">
        <f>B522</f>
        <v>M2</v>
      </c>
      <c r="C526" t="str">
        <f t="shared" si="11"/>
        <v>base</v>
      </c>
      <c r="D526" s="1">
        <v>0</v>
      </c>
      <c r="E526" s="1">
        <v>0.1455008880457907</v>
      </c>
      <c r="F526" s="1">
        <v>0.30112770232575359</v>
      </c>
      <c r="G526" s="1">
        <v>0.43286950131181379</v>
      </c>
      <c r="H526" s="1">
        <v>0.53631461144846881</v>
      </c>
      <c r="I526" s="1">
        <v>0.61600327057864412</v>
      </c>
      <c r="J526" s="1">
        <v>0.67610105188165714</v>
      </c>
      <c r="K526" s="1">
        <v>0.72170845975132214</v>
      </c>
      <c r="L526" s="1">
        <v>0.75636439293746072</v>
      </c>
      <c r="M526" s="1">
        <v>0.7824712357099487</v>
      </c>
      <c r="N526" s="1">
        <v>0.80243300235297865</v>
      </c>
      <c r="O526" s="1">
        <v>0.81776362436457917</v>
      </c>
      <c r="P526" s="1">
        <v>0.82944543164436058</v>
      </c>
      <c r="Q526" s="1">
        <v>0.83872680915354247</v>
      </c>
      <c r="R526" s="1">
        <v>0.84608942276746846</v>
      </c>
      <c r="S526" s="1">
        <v>0.85186541286044537</v>
      </c>
      <c r="T526" s="1">
        <v>0.85659554983761477</v>
      </c>
      <c r="U526" s="1">
        <v>0.86050195242249494</v>
      </c>
      <c r="V526" s="1">
        <v>0.86368866371630182</v>
      </c>
      <c r="W526" s="1">
        <v>0.86640090620766042</v>
      </c>
      <c r="X526" s="1">
        <v>0.868724333432773</v>
      </c>
      <c r="Y526" s="1">
        <v>0.87070235685802877</v>
      </c>
      <c r="Z526" s="1">
        <v>0.87245484092003134</v>
      </c>
      <c r="AA526" s="1">
        <v>0.87401710863750814</v>
      </c>
      <c r="AB526" s="1">
        <v>0.87540825118812071</v>
      </c>
      <c r="AC526" s="1">
        <v>0.87669691204964728</v>
      </c>
      <c r="AD526" s="1">
        <v>0.87791945270272898</v>
      </c>
      <c r="AE526" s="1">
        <v>0.87910274718943138</v>
      </c>
      <c r="AF526" s="1">
        <v>0.880298686857799</v>
      </c>
      <c r="AG526" s="1">
        <v>0.88154790627537205</v>
      </c>
      <c r="AH526" s="1">
        <v>0.88288787808057267</v>
      </c>
      <c r="AI526" s="1">
        <v>0.88436767186483867</v>
      </c>
      <c r="AJ526" s="1">
        <v>0.88603423735551379</v>
      </c>
      <c r="AK526" s="1">
        <v>0.88792554622662612</v>
      </c>
      <c r="AL526" s="1">
        <v>0.89006080653309538</v>
      </c>
      <c r="AM526" s="1">
        <v>0.89243506170793951</v>
      </c>
    </row>
    <row r="527" spans="1:44">
      <c r="A527">
        <f t="shared" si="10"/>
        <v>202102</v>
      </c>
      <c r="B527" t="str">
        <f>B523</f>
        <v>M3</v>
      </c>
      <c r="C527" t="str">
        <f t="shared" si="11"/>
        <v>base</v>
      </c>
      <c r="D527" s="1">
        <v>0.38209032507405072</v>
      </c>
      <c r="E527" s="1">
        <v>0.59281653007030299</v>
      </c>
      <c r="F527" s="1">
        <v>0.71826444513058629</v>
      </c>
      <c r="G527" s="1">
        <v>0.7964401014727891</v>
      </c>
      <c r="H527" s="1">
        <v>0.84715936551547999</v>
      </c>
      <c r="I527" s="1">
        <v>0.88162993111764421</v>
      </c>
      <c r="J527" s="1">
        <v>0.90552975481252973</v>
      </c>
      <c r="K527" s="1">
        <v>0.92267435388233265</v>
      </c>
      <c r="L527" s="1">
        <v>0.93521644547532223</v>
      </c>
      <c r="M527" s="1">
        <v>0.9444226193535924</v>
      </c>
      <c r="N527" s="1">
        <v>0.95133631144883879</v>
      </c>
      <c r="O527" s="1">
        <v>0.95657694206804778</v>
      </c>
      <c r="P527" s="1">
        <v>0.9605302414826723</v>
      </c>
      <c r="Q527" s="1">
        <v>0.9636454242184852</v>
      </c>
      <c r="R527" s="1">
        <v>0.96609830880623548</v>
      </c>
      <c r="S527" s="1">
        <v>0.96800905409042681</v>
      </c>
      <c r="T527" s="1">
        <v>0.96956262596427079</v>
      </c>
      <c r="U527" s="1">
        <v>0.97083567346375188</v>
      </c>
      <c r="V527" s="1">
        <v>0.97186525707063365</v>
      </c>
      <c r="W527" s="1">
        <v>0.97273288195449992</v>
      </c>
      <c r="X527" s="1">
        <v>0.97346724670890805</v>
      </c>
      <c r="Y527" s="1">
        <v>0.9740834616032189</v>
      </c>
      <c r="Z527" s="1">
        <v>0.97461967427140006</v>
      </c>
      <c r="AA527" s="1">
        <v>0.9750868232175296</v>
      </c>
      <c r="AB527" s="1">
        <v>0.97549110258759364</v>
      </c>
      <c r="AC527" s="1">
        <v>0.97585243559942636</v>
      </c>
      <c r="AD527" s="1">
        <v>0.97618060973530418</v>
      </c>
      <c r="AE527" s="1">
        <v>0.9764831164512543</v>
      </c>
      <c r="AF527" s="1">
        <v>0.97677321934318151</v>
      </c>
      <c r="AG527" s="1">
        <v>0.97706083566778656</v>
      </c>
      <c r="AH527" s="1">
        <v>0.9773553136783738</v>
      </c>
      <c r="AI527" s="1">
        <v>0.97766807061868799</v>
      </c>
      <c r="AJ527" s="1">
        <v>0.97800990799278853</v>
      </c>
      <c r="AK527" s="1">
        <v>0.97838966282859507</v>
      </c>
      <c r="AL527" s="1">
        <v>0.9788123115808105</v>
      </c>
      <c r="AM527" s="1">
        <v>0.97927784219175151</v>
      </c>
    </row>
    <row r="528" spans="1:44">
      <c r="A528">
        <f t="shared" si="10"/>
        <v>202103</v>
      </c>
      <c r="B528" t="str">
        <f>B524</f>
        <v>M0</v>
      </c>
      <c r="C528" t="str">
        <f t="shared" si="11"/>
        <v>base</v>
      </c>
      <c r="D528" s="1">
        <v>0</v>
      </c>
      <c r="E528" s="1">
        <v>0</v>
      </c>
      <c r="F528" s="1">
        <v>0</v>
      </c>
      <c r="G528" s="1">
        <v>1.1058325997182501E-3</v>
      </c>
      <c r="H528" s="1">
        <v>3.7091406200248848E-3</v>
      </c>
      <c r="I528" s="1">
        <v>7.5798075445510892E-3</v>
      </c>
      <c r="J528" s="1">
        <v>1.232592496707937E-2</v>
      </c>
      <c r="K528" s="1">
        <v>1.7571090018392199E-2</v>
      </c>
      <c r="L528" s="1">
        <v>2.2933167586478911E-2</v>
      </c>
      <c r="M528" s="1">
        <v>2.82413200692531E-2</v>
      </c>
      <c r="N528" s="1">
        <v>3.3351934463839543E-2</v>
      </c>
      <c r="O528" s="1">
        <v>3.8105159677999857E-2</v>
      </c>
      <c r="P528" s="1">
        <v>4.2617838974294942E-2</v>
      </c>
      <c r="Q528" s="1">
        <v>4.6839894461446853E-2</v>
      </c>
      <c r="R528" s="1">
        <v>5.069873167441967E-2</v>
      </c>
      <c r="S528" s="1">
        <v>5.4354906233156107E-2</v>
      </c>
      <c r="T528" s="1">
        <v>5.7841693872707753E-2</v>
      </c>
      <c r="U528" s="1">
        <v>6.1117565459436099E-2</v>
      </c>
      <c r="V528" s="1">
        <v>6.4332405379132138E-2</v>
      </c>
      <c r="W528" s="1">
        <v>6.7528218239728821E-2</v>
      </c>
      <c r="X528" s="1">
        <v>7.0697924702924089E-2</v>
      </c>
      <c r="Y528" s="1">
        <v>7.3994664274413119E-2</v>
      </c>
      <c r="Z528" s="1">
        <v>7.7479106236992071E-2</v>
      </c>
      <c r="AA528" s="1">
        <v>8.1169851176869548E-2</v>
      </c>
      <c r="AB528" s="1">
        <v>8.5250515624414949E-2</v>
      </c>
      <c r="AC528" s="1">
        <v>8.9856882168356605E-2</v>
      </c>
      <c r="AD528" s="1">
        <v>9.5076318487187006E-2</v>
      </c>
      <c r="AE528" s="1">
        <v>0.1011378653112074</v>
      </c>
      <c r="AF528" s="1">
        <v>0.1082444572149894</v>
      </c>
      <c r="AG528" s="1">
        <v>0.116573036349709</v>
      </c>
      <c r="AH528" s="1">
        <v>0.12639674034527831</v>
      </c>
      <c r="AI528" s="1">
        <v>0.1379830651907463</v>
      </c>
      <c r="AJ528" s="1">
        <v>0.15154327101418061</v>
      </c>
      <c r="AK528" s="1">
        <v>0.16715876567761731</v>
      </c>
      <c r="AL528" s="1">
        <v>0.1847445677228674</v>
      </c>
      <c r="AM528" s="1">
        <v>0.20427042903567949</v>
      </c>
    </row>
    <row r="529" spans="1:39">
      <c r="A529">
        <f t="shared" si="10"/>
        <v>202103</v>
      </c>
      <c r="B529" t="str">
        <f t="shared" ref="B529:B592" si="12">B525</f>
        <v>M1</v>
      </c>
      <c r="C529" t="str">
        <f t="shared" si="11"/>
        <v>base</v>
      </c>
      <c r="D529" s="1">
        <v>0</v>
      </c>
      <c r="E529" s="1">
        <v>0</v>
      </c>
      <c r="F529" s="1">
        <v>5.1936620853893792E-2</v>
      </c>
      <c r="G529" s="1">
        <v>0.12768113786779581</v>
      </c>
      <c r="H529" s="1">
        <v>0.20521041557518249</v>
      </c>
      <c r="I529" s="1">
        <v>0.27354310387896458</v>
      </c>
      <c r="J529" s="1">
        <v>0.33045214274863161</v>
      </c>
      <c r="K529" s="1">
        <v>0.37636049488914891</v>
      </c>
      <c r="L529" s="1">
        <v>0.41239816226345172</v>
      </c>
      <c r="M529" s="1">
        <v>0.44080355411447097</v>
      </c>
      <c r="N529" s="1">
        <v>0.46316015794354892</v>
      </c>
      <c r="O529" s="1">
        <v>0.4805607130966093</v>
      </c>
      <c r="P529" s="1">
        <v>0.49465697136230502</v>
      </c>
      <c r="Q529" s="1">
        <v>0.50605523050834433</v>
      </c>
      <c r="R529" s="1">
        <v>0.51517132085788808</v>
      </c>
      <c r="S529" s="1">
        <v>0.52278941988887762</v>
      </c>
      <c r="T529" s="1">
        <v>0.52922187415548094</v>
      </c>
      <c r="U529" s="1">
        <v>0.5345980588281134</v>
      </c>
      <c r="V529" s="1">
        <v>0.53930037499591976</v>
      </c>
      <c r="W529" s="1">
        <v>0.54345922545700631</v>
      </c>
      <c r="X529" s="1">
        <v>0.54713233929562033</v>
      </c>
      <c r="Y529" s="1">
        <v>0.55053067251504018</v>
      </c>
      <c r="Z529" s="1">
        <v>0.55372094244314507</v>
      </c>
      <c r="AA529" s="1">
        <v>0.55673502754554216</v>
      </c>
      <c r="AB529" s="1">
        <v>0.55972207268375018</v>
      </c>
      <c r="AC529" s="1">
        <v>0.56277243124611509</v>
      </c>
      <c r="AD529" s="1">
        <v>0.56594905807575935</v>
      </c>
      <c r="AE529" s="1">
        <v>0.56939129988843284</v>
      </c>
      <c r="AF529" s="1">
        <v>0.57321522280714343</v>
      </c>
      <c r="AG529" s="1">
        <v>0.57752485670403542</v>
      </c>
      <c r="AH529" s="1">
        <v>0.58246863472962751</v>
      </c>
      <c r="AI529" s="1">
        <v>0.5881903920820527</v>
      </c>
      <c r="AJ529" s="1">
        <v>0.59480496123763393</v>
      </c>
      <c r="AK529" s="1">
        <v>0.60236293004267516</v>
      </c>
      <c r="AL529" s="1">
        <v>0.61083239673013301</v>
      </c>
      <c r="AM529" s="1">
        <v>0.62020606129472189</v>
      </c>
    </row>
    <row r="530" spans="1:39">
      <c r="A530">
        <f t="shared" si="10"/>
        <v>202103</v>
      </c>
      <c r="B530" t="str">
        <f t="shared" si="12"/>
        <v>M2</v>
      </c>
      <c r="C530" t="str">
        <f t="shared" si="11"/>
        <v>base</v>
      </c>
      <c r="D530" s="1">
        <v>0</v>
      </c>
      <c r="E530" s="1">
        <v>0.14364786652445971</v>
      </c>
      <c r="F530" s="1">
        <v>0.29547165212462678</v>
      </c>
      <c r="G530" s="1">
        <v>0.42324934569879552</v>
      </c>
      <c r="H530" s="1">
        <v>0.52458435525108893</v>
      </c>
      <c r="I530" s="1">
        <v>0.60211160171476052</v>
      </c>
      <c r="J530" s="1">
        <v>0.66139519859782969</v>
      </c>
      <c r="K530" s="1">
        <v>0.70662580505902939</v>
      </c>
      <c r="L530" s="1">
        <v>0.74076513090074059</v>
      </c>
      <c r="M530" s="1">
        <v>0.76688455512553921</v>
      </c>
      <c r="N530" s="1">
        <v>0.78693881073508076</v>
      </c>
      <c r="O530" s="1">
        <v>0.80220688126814976</v>
      </c>
      <c r="P530" s="1">
        <v>0.81432216470975827</v>
      </c>
      <c r="Q530" s="1">
        <v>0.82391728524995711</v>
      </c>
      <c r="R530" s="1">
        <v>0.83143046642663487</v>
      </c>
      <c r="S530" s="1">
        <v>0.83756979993207026</v>
      </c>
      <c r="T530" s="1">
        <v>0.84262704693264645</v>
      </c>
      <c r="U530" s="1">
        <v>0.84674048478768571</v>
      </c>
      <c r="V530" s="1">
        <v>0.85022943327811717</v>
      </c>
      <c r="W530" s="1">
        <v>0.8532057096505391</v>
      </c>
      <c r="X530" s="1">
        <v>0.85572679168335741</v>
      </c>
      <c r="Y530" s="1">
        <v>0.85794654318343877</v>
      </c>
      <c r="Z530" s="1">
        <v>0.8599098619485297</v>
      </c>
      <c r="AA530" s="1">
        <v>0.86164141739084532</v>
      </c>
      <c r="AB530" s="1">
        <v>0.86322660504121362</v>
      </c>
      <c r="AC530" s="1">
        <v>0.86470956547751687</v>
      </c>
      <c r="AD530" s="1">
        <v>0.86612329149176004</v>
      </c>
      <c r="AE530" s="1">
        <v>0.86752977496914285</v>
      </c>
      <c r="AF530" s="1">
        <v>0.86897688978485577</v>
      </c>
      <c r="AG530" s="1">
        <v>0.87050907460190541</v>
      </c>
      <c r="AH530" s="1">
        <v>0.87218334318351742</v>
      </c>
      <c r="AI530" s="1">
        <v>0.87405407121503864</v>
      </c>
      <c r="AJ530" s="1">
        <v>0.87616538078418615</v>
      </c>
      <c r="AK530" s="1">
        <v>0.87854031477619776</v>
      </c>
      <c r="AL530" s="1">
        <v>0.88117474545589847</v>
      </c>
      <c r="AM530" s="1">
        <v>0.88407106853521999</v>
      </c>
    </row>
    <row r="531" spans="1:39">
      <c r="A531">
        <f t="shared" si="10"/>
        <v>202103</v>
      </c>
      <c r="B531" t="str">
        <f t="shared" si="12"/>
        <v>M3</v>
      </c>
      <c r="C531" t="str">
        <f t="shared" si="11"/>
        <v>base</v>
      </c>
      <c r="D531" s="1">
        <v>0.37895088519255538</v>
      </c>
      <c r="E531" s="1">
        <v>0.58857243966334272</v>
      </c>
      <c r="F531" s="1">
        <v>0.71227475124612794</v>
      </c>
      <c r="G531" s="1">
        <v>0.7892757280076762</v>
      </c>
      <c r="H531" s="1">
        <v>0.83999675307459476</v>
      </c>
      <c r="I531" s="1">
        <v>0.87435556430021621</v>
      </c>
      <c r="J531" s="1">
        <v>0.89859495299388559</v>
      </c>
      <c r="K531" s="1">
        <v>0.9161201996728574</v>
      </c>
      <c r="L531" s="1">
        <v>0.92887970395576402</v>
      </c>
      <c r="M531" s="1">
        <v>0.9384083714490159</v>
      </c>
      <c r="N531" s="1">
        <v>0.94560275940690974</v>
      </c>
      <c r="O531" s="1">
        <v>0.95101431652908985</v>
      </c>
      <c r="P531" s="1">
        <v>0.95526924754228959</v>
      </c>
      <c r="Q531" s="1">
        <v>0.95861338535340601</v>
      </c>
      <c r="R531" s="1">
        <v>0.96121408547147913</v>
      </c>
      <c r="S531" s="1">
        <v>0.96332523915552959</v>
      </c>
      <c r="T531" s="1">
        <v>0.96505224336801776</v>
      </c>
      <c r="U531" s="1">
        <v>0.96644636888502589</v>
      </c>
      <c r="V531" s="1">
        <v>0.96761868118257566</v>
      </c>
      <c r="W531" s="1">
        <v>0.96860835594685391</v>
      </c>
      <c r="X531" s="1">
        <v>0.96943617500641799</v>
      </c>
      <c r="Y531" s="1">
        <v>0.97015363107421504</v>
      </c>
      <c r="Z531" s="1">
        <v>0.97077540265654705</v>
      </c>
      <c r="AA531" s="1">
        <v>0.97130988568521193</v>
      </c>
      <c r="AB531" s="1">
        <v>0.9717834129086107</v>
      </c>
      <c r="AC531" s="1">
        <v>0.97220867713719639</v>
      </c>
      <c r="AD531" s="1">
        <v>0.97259548176844657</v>
      </c>
      <c r="AE531" s="1">
        <v>0.97296078580527645</v>
      </c>
      <c r="AF531" s="1">
        <v>0.97331710031732288</v>
      </c>
      <c r="AG531" s="1">
        <v>0.97367629510062614</v>
      </c>
      <c r="AH531" s="1">
        <v>0.97405256237668625</v>
      </c>
      <c r="AI531" s="1">
        <v>0.9744592804115989</v>
      </c>
      <c r="AJ531" s="1">
        <v>0.97490743486091991</v>
      </c>
      <c r="AK531" s="1">
        <v>0.97540341272884801</v>
      </c>
      <c r="AL531" s="1">
        <v>0.97594765130591143</v>
      </c>
      <c r="AM531" s="1">
        <v>0.97654168423668053</v>
      </c>
    </row>
    <row r="532" spans="1:39">
      <c r="A532">
        <f t="shared" si="10"/>
        <v>202104</v>
      </c>
      <c r="B532" t="str">
        <f t="shared" si="12"/>
        <v>M0</v>
      </c>
      <c r="C532" t="str">
        <f t="shared" si="11"/>
        <v>base</v>
      </c>
      <c r="D532" s="1">
        <v>0</v>
      </c>
      <c r="E532" s="1">
        <v>0</v>
      </c>
      <c r="F532" s="1">
        <v>0</v>
      </c>
      <c r="G532" s="1">
        <v>1.011410675962417E-3</v>
      </c>
      <c r="H532" s="1">
        <v>3.2995623769435599E-3</v>
      </c>
      <c r="I532" s="1">
        <v>6.6677068936914427E-3</v>
      </c>
      <c r="J532" s="1">
        <v>1.0791809762206639E-2</v>
      </c>
      <c r="K532" s="1">
        <v>1.5284392232689559E-2</v>
      </c>
      <c r="L532" s="1">
        <v>1.9924685021974441E-2</v>
      </c>
      <c r="M532" s="1">
        <v>2.452849071402613E-2</v>
      </c>
      <c r="N532" s="1">
        <v>2.890456210616623E-2</v>
      </c>
      <c r="O532" s="1">
        <v>3.3127269824190078E-2</v>
      </c>
      <c r="P532" s="1">
        <v>3.7128707310879257E-2</v>
      </c>
      <c r="Q532" s="1">
        <v>4.0822934899987888E-2</v>
      </c>
      <c r="R532" s="1">
        <v>4.4352239110062301E-2</v>
      </c>
      <c r="S532" s="1">
        <v>4.77418550030837E-2</v>
      </c>
      <c r="T532" s="1">
        <v>5.0945543474553261E-2</v>
      </c>
      <c r="U532" s="1">
        <v>5.4105993018930792E-2</v>
      </c>
      <c r="V532" s="1">
        <v>5.7262528414168908E-2</v>
      </c>
      <c r="W532" s="1">
        <v>6.0406241227111662E-2</v>
      </c>
      <c r="X532" s="1">
        <v>6.3688056437078561E-2</v>
      </c>
      <c r="Y532" s="1">
        <v>6.7168250111820843E-2</v>
      </c>
      <c r="Z532" s="1">
        <v>7.0864974673967074E-2</v>
      </c>
      <c r="AA532" s="1">
        <v>7.4962167734671473E-2</v>
      </c>
      <c r="AB532" s="1">
        <v>7.959642157632435E-2</v>
      </c>
      <c r="AC532" s="1">
        <v>8.4855486525124035E-2</v>
      </c>
      <c r="AD532" s="1">
        <v>9.0970143827731165E-2</v>
      </c>
      <c r="AE532" s="1">
        <v>9.8145082542183112E-2</v>
      </c>
      <c r="AF532" s="1">
        <v>0.1065586933336406</v>
      </c>
      <c r="AG532" s="1">
        <v>0.11648669871104581</v>
      </c>
      <c r="AH532" s="1">
        <v>0.128199170130401</v>
      </c>
      <c r="AI532" s="1">
        <v>0.1419093662642279</v>
      </c>
      <c r="AJ532" s="1">
        <v>0.1576992831553429</v>
      </c>
      <c r="AK532" s="1">
        <v>0.17548272515310229</v>
      </c>
      <c r="AL532" s="1">
        <v>0.19522889555365611</v>
      </c>
      <c r="AM532" s="1">
        <v>0.21662841061607729</v>
      </c>
    </row>
    <row r="533" spans="1:39">
      <c r="A533">
        <f t="shared" si="10"/>
        <v>202104</v>
      </c>
      <c r="B533" t="str">
        <f t="shared" si="12"/>
        <v>M1</v>
      </c>
      <c r="C533" t="str">
        <f t="shared" si="11"/>
        <v>base</v>
      </c>
      <c r="D533" s="1">
        <v>0</v>
      </c>
      <c r="E533" s="1">
        <v>0</v>
      </c>
      <c r="F533" s="1">
        <v>4.9729973302722753E-2</v>
      </c>
      <c r="G533" s="1">
        <v>0.12232998830730001</v>
      </c>
      <c r="H533" s="1">
        <v>0.19578482458431859</v>
      </c>
      <c r="I533" s="1">
        <v>0.26112125963056793</v>
      </c>
      <c r="J533" s="1">
        <v>0.31566021953569318</v>
      </c>
      <c r="K533" s="1">
        <v>0.35925453223342951</v>
      </c>
      <c r="L533" s="1">
        <v>0.39392888690120281</v>
      </c>
      <c r="M533" s="1">
        <v>0.42132419218646788</v>
      </c>
      <c r="N533" s="1">
        <v>0.44266110331589231</v>
      </c>
      <c r="O533" s="1">
        <v>0.45992401155762153</v>
      </c>
      <c r="P533" s="1">
        <v>0.47384677644586071</v>
      </c>
      <c r="Q533" s="1">
        <v>0.48494360023463179</v>
      </c>
      <c r="R533" s="1">
        <v>0.49417834218770412</v>
      </c>
      <c r="S533" s="1">
        <v>0.50193783138881853</v>
      </c>
      <c r="T533" s="1">
        <v>0.50838763902483541</v>
      </c>
      <c r="U533" s="1">
        <v>0.51399405725670089</v>
      </c>
      <c r="V533" s="1">
        <v>0.51891692446760274</v>
      </c>
      <c r="W533" s="1">
        <v>0.52322958774685246</v>
      </c>
      <c r="X533" s="1">
        <v>0.52718256068923319</v>
      </c>
      <c r="Y533" s="1">
        <v>0.53085380248532199</v>
      </c>
      <c r="Z533" s="1">
        <v>0.53428161975005184</v>
      </c>
      <c r="AA533" s="1">
        <v>0.53763551089386841</v>
      </c>
      <c r="AB533" s="1">
        <v>0.54101565577633715</v>
      </c>
      <c r="AC533" s="1">
        <v>0.54449259682057971</v>
      </c>
      <c r="AD533" s="1">
        <v>0.54821884318026071</v>
      </c>
      <c r="AE533" s="1">
        <v>0.5523201837110352</v>
      </c>
      <c r="AF533" s="1">
        <v>0.55690986851175994</v>
      </c>
      <c r="AG533" s="1">
        <v>0.56214737648887303</v>
      </c>
      <c r="AH533" s="1">
        <v>0.56818695876276626</v>
      </c>
      <c r="AI533" s="1">
        <v>0.57515199823057306</v>
      </c>
      <c r="AJ533" s="1">
        <v>0.58309804008304755</v>
      </c>
      <c r="AK533" s="1">
        <v>0.59199349165229087</v>
      </c>
      <c r="AL533" s="1">
        <v>0.6018322266466789</v>
      </c>
      <c r="AM533" s="1">
        <v>0.61246833261643141</v>
      </c>
    </row>
    <row r="534" spans="1:39">
      <c r="A534">
        <f t="shared" si="10"/>
        <v>202104</v>
      </c>
      <c r="B534" t="str">
        <f t="shared" si="12"/>
        <v>M2</v>
      </c>
      <c r="C534" t="str">
        <f t="shared" si="11"/>
        <v>base</v>
      </c>
      <c r="D534" s="1">
        <v>0</v>
      </c>
      <c r="E534" s="1">
        <v>0.14053403205970769</v>
      </c>
      <c r="F534" s="1">
        <v>0.28760613932637141</v>
      </c>
      <c r="G534" s="1">
        <v>0.4123399249898147</v>
      </c>
      <c r="H534" s="1">
        <v>0.51050201590734656</v>
      </c>
      <c r="I534" s="1">
        <v>0.58661725701462486</v>
      </c>
      <c r="J534" s="1">
        <v>0.64512403988862999</v>
      </c>
      <c r="K534" s="1">
        <v>0.68946129511631626</v>
      </c>
      <c r="L534" s="1">
        <v>0.72344888639342864</v>
      </c>
      <c r="M534" s="1">
        <v>0.74956142218955102</v>
      </c>
      <c r="N534" s="1">
        <v>0.76943858135962273</v>
      </c>
      <c r="O534" s="1">
        <v>0.78519976594213414</v>
      </c>
      <c r="P534" s="1">
        <v>0.79766816791897399</v>
      </c>
      <c r="Q534" s="1">
        <v>0.80741704046716301</v>
      </c>
      <c r="R534" s="1">
        <v>0.81536927877358412</v>
      </c>
      <c r="S534" s="1">
        <v>0.82190612903896565</v>
      </c>
      <c r="T534" s="1">
        <v>0.82721000625536845</v>
      </c>
      <c r="U534" s="1">
        <v>0.83169557335626954</v>
      </c>
      <c r="V534" s="1">
        <v>0.83550832927454599</v>
      </c>
      <c r="W534" s="1">
        <v>0.8387239372120785</v>
      </c>
      <c r="X534" s="1">
        <v>0.8415398426063031</v>
      </c>
      <c r="Y534" s="1">
        <v>0.84401316852860875</v>
      </c>
      <c r="Z534" s="1">
        <v>0.84617574992334321</v>
      </c>
      <c r="AA534" s="1">
        <v>0.84813418603767032</v>
      </c>
      <c r="AB534" s="1">
        <v>0.84994233464709879</v>
      </c>
      <c r="AC534" s="1">
        <v>0.85164088169991525</v>
      </c>
      <c r="AD534" s="1">
        <v>0.85330430266857182</v>
      </c>
      <c r="AE534" s="1">
        <v>0.85498931975241321</v>
      </c>
      <c r="AF534" s="1">
        <v>0.85674893283113041</v>
      </c>
      <c r="AG534" s="1">
        <v>0.85864973682085588</v>
      </c>
      <c r="AH534" s="1">
        <v>0.86075503248293972</v>
      </c>
      <c r="AI534" s="1">
        <v>0.8631163602285179</v>
      </c>
      <c r="AJ534" s="1">
        <v>0.86576151685971503</v>
      </c>
      <c r="AK534" s="1">
        <v>0.86868766415674203</v>
      </c>
      <c r="AL534" s="1">
        <v>0.87189886946795692</v>
      </c>
      <c r="AM534" s="1">
        <v>0.87535293300766548</v>
      </c>
    </row>
    <row r="535" spans="1:39">
      <c r="A535">
        <f t="shared" si="10"/>
        <v>202104</v>
      </c>
      <c r="B535" t="str">
        <f t="shared" si="12"/>
        <v>M3</v>
      </c>
      <c r="C535" t="str">
        <f t="shared" si="11"/>
        <v>base</v>
      </c>
      <c r="D535" s="1">
        <v>0.37705118734075371</v>
      </c>
      <c r="E535" s="1">
        <v>0.58310151511745312</v>
      </c>
      <c r="F535" s="1">
        <v>0.70438348135805806</v>
      </c>
      <c r="G535" s="1">
        <v>0.7810108026186654</v>
      </c>
      <c r="H535" s="1">
        <v>0.8313184548462822</v>
      </c>
      <c r="I535" s="1">
        <v>0.866005653400995</v>
      </c>
      <c r="J535" s="1">
        <v>0.89067783999316708</v>
      </c>
      <c r="K535" s="1">
        <v>0.90843696306070154</v>
      </c>
      <c r="L535" s="1">
        <v>0.92159660412869648</v>
      </c>
      <c r="M535" s="1">
        <v>0.93147965603129201</v>
      </c>
      <c r="N535" s="1">
        <v>0.93888602332696369</v>
      </c>
      <c r="O535" s="1">
        <v>0.94469390253555119</v>
      </c>
      <c r="P535" s="1">
        <v>0.94924908693034904</v>
      </c>
      <c r="Q535" s="1">
        <v>0.9527854773780472</v>
      </c>
      <c r="R535" s="1">
        <v>0.95565168709632864</v>
      </c>
      <c r="S535" s="1">
        <v>0.95799265382954146</v>
      </c>
      <c r="T535" s="1">
        <v>0.95987923953622933</v>
      </c>
      <c r="U535" s="1">
        <v>0.96146266509774225</v>
      </c>
      <c r="V535" s="1">
        <v>0.96279635945818898</v>
      </c>
      <c r="W535" s="1">
        <v>0.96390884355371198</v>
      </c>
      <c r="X535" s="1">
        <v>0.96486961854757858</v>
      </c>
      <c r="Y535" s="1">
        <v>0.96569839815441749</v>
      </c>
      <c r="Z535" s="1">
        <v>0.96640655660251895</v>
      </c>
      <c r="AA535" s="1">
        <v>0.96702897692392831</v>
      </c>
      <c r="AB535" s="1">
        <v>0.96758218346738423</v>
      </c>
      <c r="AC535" s="1">
        <v>0.96807904568938341</v>
      </c>
      <c r="AD535" s="1">
        <v>0.96854134739810771</v>
      </c>
      <c r="AE535" s="1">
        <v>0.96898495062955292</v>
      </c>
      <c r="AF535" s="1">
        <v>0.96942499981299013</v>
      </c>
      <c r="AG535" s="1">
        <v>0.96987922486032385</v>
      </c>
      <c r="AH535" s="1">
        <v>0.9703642773337301</v>
      </c>
      <c r="AI535" s="1">
        <v>0.97089388223561091</v>
      </c>
      <c r="AJ535" s="1">
        <v>0.97147627313774265</v>
      </c>
      <c r="AK535" s="1">
        <v>0.97211256894772835</v>
      </c>
      <c r="AL535" s="1">
        <v>0.97280505199948486</v>
      </c>
      <c r="AM535" s="1">
        <v>0.97354587833186002</v>
      </c>
    </row>
    <row r="536" spans="1:39">
      <c r="A536">
        <f t="shared" si="10"/>
        <v>202105</v>
      </c>
      <c r="B536" t="str">
        <f t="shared" si="12"/>
        <v>M0</v>
      </c>
      <c r="C536" t="str">
        <f t="shared" si="11"/>
        <v>base</v>
      </c>
      <c r="D536" s="1">
        <v>0</v>
      </c>
      <c r="E536" s="1">
        <v>0</v>
      </c>
      <c r="F536" s="1">
        <v>0</v>
      </c>
      <c r="G536" s="1">
        <v>8.4736942703266709E-4</v>
      </c>
      <c r="H536" s="1">
        <v>2.7693198357932451E-3</v>
      </c>
      <c r="I536" s="1">
        <v>5.6294350080706409E-3</v>
      </c>
      <c r="J536" s="1">
        <v>9.1004410959856646E-3</v>
      </c>
      <c r="K536" s="1">
        <v>1.2935400979391731E-2</v>
      </c>
      <c r="L536" s="1">
        <v>1.6916801662972578E-2</v>
      </c>
      <c r="M536" s="1">
        <v>2.0823030755455441E-2</v>
      </c>
      <c r="N536" s="1">
        <v>2.4680008784566051E-2</v>
      </c>
      <c r="O536" s="1">
        <v>2.8399789936006819E-2</v>
      </c>
      <c r="P536" s="1">
        <v>3.1881155462807759E-2</v>
      </c>
      <c r="Q536" s="1">
        <v>3.524397699966083E-2</v>
      </c>
      <c r="R536" s="1">
        <v>3.8503739067669782E-2</v>
      </c>
      <c r="S536" s="1">
        <v>4.1608674385780163E-2</v>
      </c>
      <c r="T536" s="1">
        <v>4.469224452242835E-2</v>
      </c>
      <c r="U536" s="1">
        <v>4.7790386200359483E-2</v>
      </c>
      <c r="V536" s="1">
        <v>5.0891992277057908E-2</v>
      </c>
      <c r="W536" s="1">
        <v>5.4144788728063338E-2</v>
      </c>
      <c r="X536" s="1">
        <v>5.7608375483841977E-2</v>
      </c>
      <c r="Y536" s="1">
        <v>6.13002984535925E-2</v>
      </c>
      <c r="Z536" s="1">
        <v>6.5404285928576569E-2</v>
      </c>
      <c r="AA536" s="1">
        <v>7.0057473643263257E-2</v>
      </c>
      <c r="AB536" s="1">
        <v>7.5347792709093156E-2</v>
      </c>
      <c r="AC536" s="1">
        <v>8.150739784630591E-2</v>
      </c>
      <c r="AD536" s="1">
        <v>8.8742454174178087E-2</v>
      </c>
      <c r="AE536" s="1">
        <v>9.7232540170309759E-2</v>
      </c>
      <c r="AF536" s="1">
        <v>0.1072556376940275</v>
      </c>
      <c r="AG536" s="1">
        <v>0.1190840845538131</v>
      </c>
      <c r="AH536" s="1">
        <v>0.13293288600998551</v>
      </c>
      <c r="AI536" s="1">
        <v>0.14888448907028329</v>
      </c>
      <c r="AJ536" s="1">
        <v>0.1668514947688105</v>
      </c>
      <c r="AK536" s="1">
        <v>0.18680253601029681</v>
      </c>
      <c r="AL536" s="1">
        <v>0.20842479485559759</v>
      </c>
      <c r="AM536" s="1">
        <v>0.23124194570764431</v>
      </c>
    </row>
    <row r="537" spans="1:39">
      <c r="A537">
        <f t="shared" si="10"/>
        <v>202105</v>
      </c>
      <c r="B537" t="str">
        <f t="shared" si="12"/>
        <v>M1</v>
      </c>
      <c r="C537" t="str">
        <f t="shared" si="11"/>
        <v>base</v>
      </c>
      <c r="D537" s="1">
        <v>0</v>
      </c>
      <c r="E537" s="1">
        <v>0</v>
      </c>
      <c r="F537" s="1">
        <v>4.719349011882918E-2</v>
      </c>
      <c r="G537" s="1">
        <v>0.11526928181288</v>
      </c>
      <c r="H537" s="1">
        <v>0.18467217637942601</v>
      </c>
      <c r="I537" s="1">
        <v>0.2465112921401223</v>
      </c>
      <c r="J537" s="1">
        <v>0.2976501309513479</v>
      </c>
      <c r="K537" s="1">
        <v>0.33906277459787498</v>
      </c>
      <c r="L537" s="1">
        <v>0.37208625019254732</v>
      </c>
      <c r="M537" s="1">
        <v>0.39791581710740642</v>
      </c>
      <c r="N537" s="1">
        <v>0.41883812860599567</v>
      </c>
      <c r="O537" s="1">
        <v>0.4357002917693758</v>
      </c>
      <c r="P537" s="1">
        <v>0.44911402589079569</v>
      </c>
      <c r="Q537" s="1">
        <v>0.46024510475413122</v>
      </c>
      <c r="R537" s="1">
        <v>0.4695639834137123</v>
      </c>
      <c r="S537" s="1">
        <v>0.47727684514393559</v>
      </c>
      <c r="T537" s="1">
        <v>0.48394768962447338</v>
      </c>
      <c r="U537" s="1">
        <v>0.48977054381160018</v>
      </c>
      <c r="V537" s="1">
        <v>0.49483689466320607</v>
      </c>
      <c r="W537" s="1">
        <v>0.49944373704911871</v>
      </c>
      <c r="X537" s="1">
        <v>0.50368222017947717</v>
      </c>
      <c r="Y537" s="1">
        <v>0.50759819052055488</v>
      </c>
      <c r="Z537" s="1">
        <v>0.51138514345082664</v>
      </c>
      <c r="AA537" s="1">
        <v>0.51515485665691974</v>
      </c>
      <c r="AB537" s="1">
        <v>0.51898682561997467</v>
      </c>
      <c r="AC537" s="1">
        <v>0.52304911733274251</v>
      </c>
      <c r="AD537" s="1">
        <v>0.52747902233846178</v>
      </c>
      <c r="AE537" s="1">
        <v>0.53240069453206573</v>
      </c>
      <c r="AF537" s="1">
        <v>0.53798669209823469</v>
      </c>
      <c r="AG537" s="1">
        <v>0.54440360244564279</v>
      </c>
      <c r="AH537" s="1">
        <v>0.55178493320371647</v>
      </c>
      <c r="AI537" s="1">
        <v>0.56019208888074179</v>
      </c>
      <c r="AJ537" s="1">
        <v>0.56959381847110491</v>
      </c>
      <c r="AK537" s="1">
        <v>0.57998536994550876</v>
      </c>
      <c r="AL537" s="1">
        <v>0.59121416867990173</v>
      </c>
      <c r="AM537" s="1">
        <v>0.6030408815767796</v>
      </c>
    </row>
    <row r="538" spans="1:39">
      <c r="A538">
        <f t="shared" si="10"/>
        <v>202105</v>
      </c>
      <c r="B538" t="str">
        <f t="shared" si="12"/>
        <v>M2</v>
      </c>
      <c r="C538" t="str">
        <f t="shared" si="11"/>
        <v>base</v>
      </c>
      <c r="D538" s="1">
        <v>0</v>
      </c>
      <c r="E538" s="1">
        <v>0.1353870407285625</v>
      </c>
      <c r="F538" s="1">
        <v>0.27794391957142572</v>
      </c>
      <c r="G538" s="1">
        <v>0.39798015200303671</v>
      </c>
      <c r="H538" s="1">
        <v>0.49376880304071918</v>
      </c>
      <c r="I538" s="1">
        <v>0.56847096932281516</v>
      </c>
      <c r="J538" s="1">
        <v>0.62552911551786905</v>
      </c>
      <c r="K538" s="1">
        <v>0.66945529025381467</v>
      </c>
      <c r="L538" s="1">
        <v>0.703276695255456</v>
      </c>
      <c r="M538" s="1">
        <v>0.72904418779718327</v>
      </c>
      <c r="N538" s="1">
        <v>0.74947638866876776</v>
      </c>
      <c r="O538" s="1">
        <v>0.76563111215391677</v>
      </c>
      <c r="P538" s="1">
        <v>0.77825032148268847</v>
      </c>
      <c r="Q538" s="1">
        <v>0.78853063561122272</v>
      </c>
      <c r="R538" s="1">
        <v>0.79696738186302629</v>
      </c>
      <c r="S538" s="1">
        <v>0.80379935930766067</v>
      </c>
      <c r="T538" s="1">
        <v>0.80956354203783176</v>
      </c>
      <c r="U538" s="1">
        <v>0.81444863126487588</v>
      </c>
      <c r="V538" s="1">
        <v>0.81855367580600458</v>
      </c>
      <c r="W538" s="1">
        <v>0.82213198216344052</v>
      </c>
      <c r="X538" s="1">
        <v>0.82525630243693526</v>
      </c>
      <c r="Y538" s="1">
        <v>0.82796766498637153</v>
      </c>
      <c r="Z538" s="1">
        <v>0.83039965619179679</v>
      </c>
      <c r="AA538" s="1">
        <v>0.83261840388929842</v>
      </c>
      <c r="AB538" s="1">
        <v>0.8346743470235638</v>
      </c>
      <c r="AC538" s="1">
        <v>0.83665762425088774</v>
      </c>
      <c r="AD538" s="1">
        <v>0.83863598339829959</v>
      </c>
      <c r="AE538" s="1">
        <v>0.84067312902128288</v>
      </c>
      <c r="AF538" s="1">
        <v>0.84284749447900242</v>
      </c>
      <c r="AG538" s="1">
        <v>0.84523338374833767</v>
      </c>
      <c r="AH538" s="1">
        <v>0.8478915037809952</v>
      </c>
      <c r="AI538" s="1">
        <v>0.85085562742208687</v>
      </c>
      <c r="AJ538" s="1">
        <v>0.85412473940407385</v>
      </c>
      <c r="AK538" s="1">
        <v>0.85770511949784933</v>
      </c>
      <c r="AL538" s="1">
        <v>0.86155127628960226</v>
      </c>
      <c r="AM538" s="1">
        <v>0.86558673595708735</v>
      </c>
    </row>
    <row r="539" spans="1:39">
      <c r="A539">
        <f t="shared" si="10"/>
        <v>202105</v>
      </c>
      <c r="B539" t="str">
        <f t="shared" si="12"/>
        <v>M3</v>
      </c>
      <c r="C539" t="str">
        <f t="shared" si="11"/>
        <v>base</v>
      </c>
      <c r="D539" s="1">
        <v>0.37063947042578371</v>
      </c>
      <c r="E539" s="1">
        <v>0.57247847386280104</v>
      </c>
      <c r="F539" s="1">
        <v>0.69312922390590048</v>
      </c>
      <c r="G539" s="1">
        <v>0.7691514799169763</v>
      </c>
      <c r="H539" s="1">
        <v>0.81999896978947751</v>
      </c>
      <c r="I539" s="1">
        <v>0.85537359113217837</v>
      </c>
      <c r="J539" s="1">
        <v>0.88044008620592307</v>
      </c>
      <c r="K539" s="1">
        <v>0.8988161607247096</v>
      </c>
      <c r="L539" s="1">
        <v>0.9125164844398973</v>
      </c>
      <c r="M539" s="1">
        <v>0.92273268259987107</v>
      </c>
      <c r="N539" s="1">
        <v>0.93071671257191502</v>
      </c>
      <c r="O539" s="1">
        <v>0.93696306272850394</v>
      </c>
      <c r="P539" s="1">
        <v>0.94180302689705042</v>
      </c>
      <c r="Q539" s="1">
        <v>0.94571943319635865</v>
      </c>
      <c r="R539" s="1">
        <v>0.94891328188284674</v>
      </c>
      <c r="S539" s="1">
        <v>0.95148325121326371</v>
      </c>
      <c r="T539" s="1">
        <v>0.95363662297110041</v>
      </c>
      <c r="U539" s="1">
        <v>0.95544675646276689</v>
      </c>
      <c r="V539" s="1">
        <v>0.9569530144121452</v>
      </c>
      <c r="W539" s="1">
        <v>0.95824987845140663</v>
      </c>
      <c r="X539" s="1">
        <v>0.95936403907329593</v>
      </c>
      <c r="Y539" s="1">
        <v>0.96031101011295483</v>
      </c>
      <c r="Z539" s="1">
        <v>0.96113743485640835</v>
      </c>
      <c r="AA539" s="1">
        <v>0.96186506537085981</v>
      </c>
      <c r="AB539" s="1">
        <v>0.96251097064658597</v>
      </c>
      <c r="AC539" s="1">
        <v>0.96310346889580567</v>
      </c>
      <c r="AD539" s="1">
        <v>0.96366292554223265</v>
      </c>
      <c r="AE539" s="1">
        <v>0.96420890260299863</v>
      </c>
      <c r="AF539" s="1">
        <v>0.96476383727547188</v>
      </c>
      <c r="AG539" s="1">
        <v>0.96534872483321377</v>
      </c>
      <c r="AH539" s="1">
        <v>0.96598093541199748</v>
      </c>
      <c r="AI539" s="1">
        <v>0.96667120813541063</v>
      </c>
      <c r="AJ539" s="1">
        <v>0.96742167806263102</v>
      </c>
      <c r="AK539" s="1">
        <v>0.96823569359521555</v>
      </c>
      <c r="AL539" s="1">
        <v>0.96910462909158712</v>
      </c>
      <c r="AM539" s="1">
        <v>0.97001255047950574</v>
      </c>
    </row>
    <row r="540" spans="1:39">
      <c r="A540">
        <f t="shared" si="10"/>
        <v>202106</v>
      </c>
      <c r="B540" t="str">
        <f t="shared" si="12"/>
        <v>M0</v>
      </c>
      <c r="C540" t="str">
        <f t="shared" si="11"/>
        <v>base</v>
      </c>
      <c r="D540" s="1">
        <v>0</v>
      </c>
      <c r="E540" s="1">
        <v>0</v>
      </c>
      <c r="F540" s="1">
        <v>0</v>
      </c>
      <c r="G540" s="1">
        <v>7.0846817773040274E-4</v>
      </c>
      <c r="H540" s="1">
        <v>2.348603305237259E-3</v>
      </c>
      <c r="I540" s="1">
        <v>4.7620826840761733E-3</v>
      </c>
      <c r="J540" s="1">
        <v>7.7298780817897841E-3</v>
      </c>
      <c r="K540" s="1">
        <v>1.1024411664267221E-2</v>
      </c>
      <c r="L540" s="1">
        <v>1.4403341190030131E-2</v>
      </c>
      <c r="M540" s="1">
        <v>1.7844649123372119E-2</v>
      </c>
      <c r="N540" s="1">
        <v>2.12408281481908E-2</v>
      </c>
      <c r="O540" s="1">
        <v>2.4475121093533642E-2</v>
      </c>
      <c r="P540" s="1">
        <v>2.764263110236154E-2</v>
      </c>
      <c r="Q540" s="1">
        <v>3.0748158022115529E-2</v>
      </c>
      <c r="R540" s="1">
        <v>3.3734017917267711E-2</v>
      </c>
      <c r="S540" s="1">
        <v>3.6723039052325837E-2</v>
      </c>
      <c r="T540" s="1">
        <v>3.9747294522092719E-2</v>
      </c>
      <c r="U540" s="1">
        <v>4.2793258557060801E-2</v>
      </c>
      <c r="V540" s="1">
        <v>4.6004677206792362E-2</v>
      </c>
      <c r="W540" s="1">
        <v>4.9440234681026173E-2</v>
      </c>
      <c r="X540" s="1">
        <v>5.3116751288811992E-2</v>
      </c>
      <c r="Y540" s="1">
        <v>5.7217223196092709E-2</v>
      </c>
      <c r="Z540" s="1">
        <v>6.1879024350614077E-2</v>
      </c>
      <c r="AA540" s="1">
        <v>6.7190050397910359E-2</v>
      </c>
      <c r="AB540" s="1">
        <v>7.3383367127736868E-2</v>
      </c>
      <c r="AC540" s="1">
        <v>8.0666236280716258E-2</v>
      </c>
      <c r="AD540" s="1">
        <v>8.9219081656001745E-2</v>
      </c>
      <c r="AE540" s="1">
        <v>9.9321665565223996E-2</v>
      </c>
      <c r="AF540" s="1">
        <v>0.1112481294317605</v>
      </c>
      <c r="AG540" s="1">
        <v>0.12521485457247561</v>
      </c>
      <c r="AH540" s="1">
        <v>0.14130457017806111</v>
      </c>
      <c r="AI540" s="1">
        <v>0.15942876439552989</v>
      </c>
      <c r="AJ540" s="1">
        <v>0.17955551528936009</v>
      </c>
      <c r="AK540" s="1">
        <v>0.20136900086363091</v>
      </c>
      <c r="AL540" s="1">
        <v>0.22438848980123349</v>
      </c>
      <c r="AM540" s="1">
        <v>0.24798053650586471</v>
      </c>
    </row>
    <row r="541" spans="1:39">
      <c r="A541">
        <f t="shared" si="10"/>
        <v>202106</v>
      </c>
      <c r="B541" t="str">
        <f t="shared" si="12"/>
        <v>M1</v>
      </c>
      <c r="C541" t="str">
        <f t="shared" si="11"/>
        <v>base</v>
      </c>
      <c r="D541" s="1">
        <v>0</v>
      </c>
      <c r="E541" s="1">
        <v>0</v>
      </c>
      <c r="F541" s="1">
        <v>4.4420572232492093E-2</v>
      </c>
      <c r="G541" s="1">
        <v>0.10874187960018721</v>
      </c>
      <c r="H541" s="1">
        <v>0.17433548056218831</v>
      </c>
      <c r="I541" s="1">
        <v>0.23218634069809099</v>
      </c>
      <c r="J541" s="1">
        <v>0.28061239957014678</v>
      </c>
      <c r="K541" s="1">
        <v>0.31991369561693772</v>
      </c>
      <c r="L541" s="1">
        <v>0.35093458122986843</v>
      </c>
      <c r="M541" s="1">
        <v>0.37616603514314662</v>
      </c>
      <c r="N541" s="1">
        <v>0.39652599782787562</v>
      </c>
      <c r="O541" s="1">
        <v>0.41271226319658161</v>
      </c>
      <c r="P541" s="1">
        <v>0.4261183416050997</v>
      </c>
      <c r="Q541" s="1">
        <v>0.43730914199033682</v>
      </c>
      <c r="R541" s="1">
        <v>0.44653714168648601</v>
      </c>
      <c r="S541" s="1">
        <v>0.45448258515713458</v>
      </c>
      <c r="T541" s="1">
        <v>0.46138008356208549</v>
      </c>
      <c r="U541" s="1">
        <v>0.46734289974559201</v>
      </c>
      <c r="V541" s="1">
        <v>0.47272341436653892</v>
      </c>
      <c r="W541" s="1">
        <v>0.47762831530038652</v>
      </c>
      <c r="X541" s="1">
        <v>0.48211246007206471</v>
      </c>
      <c r="Y541" s="1">
        <v>0.48639722412409692</v>
      </c>
      <c r="Z541" s="1">
        <v>0.49060749385189889</v>
      </c>
      <c r="AA541" s="1">
        <v>0.49483302408520807</v>
      </c>
      <c r="AB541" s="1">
        <v>0.4992591207726319</v>
      </c>
      <c r="AC541" s="1">
        <v>0.50403555886548645</v>
      </c>
      <c r="AD541" s="1">
        <v>0.50929844894378806</v>
      </c>
      <c r="AE541" s="1">
        <v>0.51523421892727406</v>
      </c>
      <c r="AF541" s="1">
        <v>0.52202246162428168</v>
      </c>
      <c r="AG541" s="1">
        <v>0.52980742308549922</v>
      </c>
      <c r="AH541" s="1">
        <v>0.53865703998271985</v>
      </c>
      <c r="AI541" s="1">
        <v>0.5485411399307788</v>
      </c>
      <c r="AJ541" s="1">
        <v>0.55945688668061588</v>
      </c>
      <c r="AK541" s="1">
        <v>0.57124593609280028</v>
      </c>
      <c r="AL541" s="1">
        <v>0.58365851232139021</v>
      </c>
      <c r="AM541" s="1">
        <v>0.59636079003682874</v>
      </c>
    </row>
    <row r="542" spans="1:39">
      <c r="A542">
        <f t="shared" si="10"/>
        <v>202106</v>
      </c>
      <c r="B542" t="str">
        <f t="shared" si="12"/>
        <v>M2</v>
      </c>
      <c r="C542" t="str">
        <f t="shared" si="11"/>
        <v>base</v>
      </c>
      <c r="D542" s="1">
        <v>0</v>
      </c>
      <c r="E542" s="1">
        <v>0.1311439787314079</v>
      </c>
      <c r="F542" s="1">
        <v>0.26786531791071461</v>
      </c>
      <c r="G542" s="1">
        <v>0.38435209518507291</v>
      </c>
      <c r="H542" s="1">
        <v>0.47776069705130381</v>
      </c>
      <c r="I542" s="1">
        <v>0.5501148344934772</v>
      </c>
      <c r="J542" s="1">
        <v>0.60623850258391776</v>
      </c>
      <c r="K542" s="1">
        <v>0.64962893099216479</v>
      </c>
      <c r="L542" s="1">
        <v>0.68275550404761287</v>
      </c>
      <c r="M542" s="1">
        <v>0.70904433837252134</v>
      </c>
      <c r="N542" s="1">
        <v>0.72982982057926327</v>
      </c>
      <c r="O542" s="1">
        <v>0.74605770807569227</v>
      </c>
      <c r="P542" s="1">
        <v>0.75926519263247472</v>
      </c>
      <c r="Q542" s="1">
        <v>0.77008968964853441</v>
      </c>
      <c r="R542" s="1">
        <v>0.77884052774170931</v>
      </c>
      <c r="S542" s="1">
        <v>0.78620829351322052</v>
      </c>
      <c r="T542" s="1">
        <v>0.79243595086277974</v>
      </c>
      <c r="U542" s="1">
        <v>0.79765207808743099</v>
      </c>
      <c r="V542" s="1">
        <v>0.80217992320616072</v>
      </c>
      <c r="W542" s="1">
        <v>0.80611170355946316</v>
      </c>
      <c r="X542" s="1">
        <v>0.80949998486381902</v>
      </c>
      <c r="Y542" s="1">
        <v>0.81251162105197638</v>
      </c>
      <c r="Z542" s="1">
        <v>0.81522760294831897</v>
      </c>
      <c r="AA542" s="1">
        <v>0.81771028802457757</v>
      </c>
      <c r="AB542" s="1">
        <v>0.82006851425189453</v>
      </c>
      <c r="AC542" s="1">
        <v>0.82238298348986494</v>
      </c>
      <c r="AD542" s="1">
        <v>0.82473007831413447</v>
      </c>
      <c r="AE542" s="1">
        <v>0.82720186481407432</v>
      </c>
      <c r="AF542" s="1">
        <v>0.82988524965092714</v>
      </c>
      <c r="AG542" s="1">
        <v>0.83285149692499316</v>
      </c>
      <c r="AH542" s="1">
        <v>0.8361415445040471</v>
      </c>
      <c r="AI542" s="1">
        <v>0.8397571133277868</v>
      </c>
      <c r="AJ542" s="1">
        <v>0.84370743853007757</v>
      </c>
      <c r="AK542" s="1">
        <v>0.84794439025756374</v>
      </c>
      <c r="AL542" s="1">
        <v>0.85238533741622491</v>
      </c>
      <c r="AM542" s="1">
        <v>0.85691636380947089</v>
      </c>
    </row>
    <row r="543" spans="1:39">
      <c r="A543">
        <f t="shared" si="10"/>
        <v>202106</v>
      </c>
      <c r="B543" t="str">
        <f t="shared" si="12"/>
        <v>M3</v>
      </c>
      <c r="C543" t="str">
        <f t="shared" si="11"/>
        <v>base</v>
      </c>
      <c r="D543" s="1">
        <v>0.36294614642064488</v>
      </c>
      <c r="E543" s="1">
        <v>0.56262640962803934</v>
      </c>
      <c r="F543" s="1">
        <v>0.6813212654469275</v>
      </c>
      <c r="G543" s="1">
        <v>0.75741212065894592</v>
      </c>
      <c r="H543" s="1">
        <v>0.80871943456127227</v>
      </c>
      <c r="I543" s="1">
        <v>0.84426387691016036</v>
      </c>
      <c r="J543" s="1">
        <v>0.86991540612239404</v>
      </c>
      <c r="K543" s="1">
        <v>0.88883616056905568</v>
      </c>
      <c r="L543" s="1">
        <v>0.90284366443417996</v>
      </c>
      <c r="M543" s="1">
        <v>0.91373791607959776</v>
      </c>
      <c r="N543" s="1">
        <v>0.92223234557291311</v>
      </c>
      <c r="O543" s="1">
        <v>0.92879811497336118</v>
      </c>
      <c r="P543" s="1">
        <v>0.93410097469232056</v>
      </c>
      <c r="Q543" s="1">
        <v>0.93841840626106654</v>
      </c>
      <c r="R543" s="1">
        <v>0.94188710971691536</v>
      </c>
      <c r="S543" s="1">
        <v>0.94478885863044382</v>
      </c>
      <c r="T543" s="1">
        <v>0.94722356574351818</v>
      </c>
      <c r="U543" s="1">
        <v>0.94924507742817854</v>
      </c>
      <c r="V543" s="1">
        <v>0.95098071399024997</v>
      </c>
      <c r="W543" s="1">
        <v>0.95246632388136243</v>
      </c>
      <c r="X543" s="1">
        <v>0.95372288039371955</v>
      </c>
      <c r="Y543" s="1">
        <v>0.95481228035100429</v>
      </c>
      <c r="Z543" s="1">
        <v>0.95576297063310545</v>
      </c>
      <c r="AA543" s="1">
        <v>0.95659743129744512</v>
      </c>
      <c r="AB543" s="1">
        <v>0.95735224858889334</v>
      </c>
      <c r="AC543" s="1">
        <v>0.95805341399080646</v>
      </c>
      <c r="AD543" s="1">
        <v>0.95872604321296873</v>
      </c>
      <c r="AE543" s="1">
        <v>0.95939835636891468</v>
      </c>
      <c r="AF543" s="1">
        <v>0.96009666027785867</v>
      </c>
      <c r="AG543" s="1">
        <v>0.96084280339033545</v>
      </c>
      <c r="AH543" s="1">
        <v>0.96165070467771885</v>
      </c>
      <c r="AI543" s="1">
        <v>0.96252397672404322</v>
      </c>
      <c r="AJ543" s="1">
        <v>0.96346742421828258</v>
      </c>
      <c r="AK543" s="1">
        <v>0.96447187592807893</v>
      </c>
      <c r="AL543" s="1">
        <v>0.96551956291657326</v>
      </c>
      <c r="AM543" s="1">
        <v>0.96658502458118334</v>
      </c>
    </row>
    <row r="544" spans="1:39">
      <c r="A544">
        <f t="shared" si="10"/>
        <v>202107</v>
      </c>
      <c r="B544" t="str">
        <f t="shared" si="12"/>
        <v>M0</v>
      </c>
      <c r="C544" t="str">
        <f t="shared" si="11"/>
        <v>base</v>
      </c>
      <c r="D544" s="1">
        <v>0</v>
      </c>
      <c r="E544" s="1">
        <v>0</v>
      </c>
      <c r="F544" s="1">
        <v>0</v>
      </c>
      <c r="G544" s="1">
        <v>6.2586745769382252E-4</v>
      </c>
      <c r="H544" s="1">
        <v>2.0295788613163509E-3</v>
      </c>
      <c r="I544" s="1">
        <v>4.1110613160443878E-3</v>
      </c>
      <c r="J544" s="1">
        <v>6.6762764010541032E-3</v>
      </c>
      <c r="K544" s="1">
        <v>9.4820576880458151E-3</v>
      </c>
      <c r="L544" s="1">
        <v>1.246448892695964E-2</v>
      </c>
      <c r="M544" s="1">
        <v>1.5499258978777179E-2</v>
      </c>
      <c r="N544" s="1">
        <v>1.8454959816761721E-2</v>
      </c>
      <c r="O544" s="1">
        <v>2.1400284272133301E-2</v>
      </c>
      <c r="P544" s="1">
        <v>2.432870777545007E-2</v>
      </c>
      <c r="Q544" s="1">
        <v>2.7176377097524199E-2</v>
      </c>
      <c r="R544" s="1">
        <v>3.0054218091916229E-2</v>
      </c>
      <c r="S544" s="1">
        <v>3.2990016898640687E-2</v>
      </c>
      <c r="T544" s="1">
        <v>3.5967632399635747E-2</v>
      </c>
      <c r="U544" s="1">
        <v>3.9126102633888438E-2</v>
      </c>
      <c r="V544" s="1">
        <v>4.2522975337150999E-2</v>
      </c>
      <c r="W544" s="1">
        <v>4.6174234556108792E-2</v>
      </c>
      <c r="X544" s="1">
        <v>5.0261659988302912E-2</v>
      </c>
      <c r="Y544" s="1">
        <v>5.4922583643317049E-2</v>
      </c>
      <c r="Z544" s="1">
        <v>6.0244666266028001E-2</v>
      </c>
      <c r="AA544" s="1">
        <v>6.6461461816064424E-2</v>
      </c>
      <c r="AB544" s="1">
        <v>7.3780983021661861E-2</v>
      </c>
      <c r="AC544" s="1">
        <v>8.2384186390208849E-2</v>
      </c>
      <c r="AD544" s="1">
        <v>9.2552180003145912E-2</v>
      </c>
      <c r="AE544" s="1">
        <v>0.104560489217542</v>
      </c>
      <c r="AF544" s="1">
        <v>0.11862653506491661</v>
      </c>
      <c r="AG544" s="1">
        <v>0.1348331742795969</v>
      </c>
      <c r="AH544" s="1">
        <v>0.15309086098206701</v>
      </c>
      <c r="AI544" s="1">
        <v>0.17336713044935911</v>
      </c>
      <c r="AJ544" s="1">
        <v>0.19534354124769651</v>
      </c>
      <c r="AK544" s="1">
        <v>0.2185355596159671</v>
      </c>
      <c r="AL544" s="1">
        <v>0.24230482888319291</v>
      </c>
      <c r="AM544" s="1">
        <v>0.26520605677168257</v>
      </c>
    </row>
    <row r="545" spans="1:39">
      <c r="A545">
        <f t="shared" si="10"/>
        <v>202107</v>
      </c>
      <c r="B545" t="str">
        <f t="shared" si="12"/>
        <v>M1</v>
      </c>
      <c r="C545" t="str">
        <f t="shared" si="11"/>
        <v>base</v>
      </c>
      <c r="D545" s="1">
        <v>0</v>
      </c>
      <c r="E545" s="1">
        <v>0</v>
      </c>
      <c r="F545" s="1">
        <v>4.219779726176575E-2</v>
      </c>
      <c r="G545" s="1">
        <v>0.10323549808795961</v>
      </c>
      <c r="H545" s="1">
        <v>0.16478303195105659</v>
      </c>
      <c r="I545" s="1">
        <v>0.21965510550671111</v>
      </c>
      <c r="J545" s="1">
        <v>0.2656600050585507</v>
      </c>
      <c r="K545" s="1">
        <v>0.30260365441194448</v>
      </c>
      <c r="L545" s="1">
        <v>0.33291770946727378</v>
      </c>
      <c r="M545" s="1">
        <v>0.35747872875747111</v>
      </c>
      <c r="N545" s="1">
        <v>0.37702793885185432</v>
      </c>
      <c r="O545" s="1">
        <v>0.39320708415332051</v>
      </c>
      <c r="P545" s="1">
        <v>0.40668414526111651</v>
      </c>
      <c r="Q545" s="1">
        <v>0.41776272455139252</v>
      </c>
      <c r="R545" s="1">
        <v>0.42726267954163422</v>
      </c>
      <c r="S545" s="1">
        <v>0.43546713606771298</v>
      </c>
      <c r="T545" s="1">
        <v>0.44251572845996651</v>
      </c>
      <c r="U545" s="1">
        <v>0.44882791338732958</v>
      </c>
      <c r="V545" s="1">
        <v>0.45452892927425931</v>
      </c>
      <c r="W545" s="1">
        <v>0.45968456964487392</v>
      </c>
      <c r="X545" s="1">
        <v>0.46454906951455188</v>
      </c>
      <c r="Y545" s="1">
        <v>0.46926225881461209</v>
      </c>
      <c r="Z545" s="1">
        <v>0.473925789448083</v>
      </c>
      <c r="AA545" s="1">
        <v>0.47874413898980672</v>
      </c>
      <c r="AB545" s="1">
        <v>0.48388058982722121</v>
      </c>
      <c r="AC545" s="1">
        <v>0.48948436928802719</v>
      </c>
      <c r="AD545" s="1">
        <v>0.49575642868250452</v>
      </c>
      <c r="AE545" s="1">
        <v>0.50288986347860054</v>
      </c>
      <c r="AF545" s="1">
        <v>0.511040167200561</v>
      </c>
      <c r="AG545" s="1">
        <v>0.52028259982589375</v>
      </c>
      <c r="AH545" s="1">
        <v>0.53058920418603117</v>
      </c>
      <c r="AI545" s="1">
        <v>0.54195984507587325</v>
      </c>
      <c r="AJ545" s="1">
        <v>0.55423210007710089</v>
      </c>
      <c r="AK545" s="1">
        <v>0.56714791668237885</v>
      </c>
      <c r="AL545" s="1">
        <v>0.58036145175906961</v>
      </c>
      <c r="AM545" s="1">
        <v>0.59307739444606722</v>
      </c>
    </row>
    <row r="546" spans="1:39">
      <c r="A546">
        <f t="shared" si="10"/>
        <v>202107</v>
      </c>
      <c r="B546" t="str">
        <f t="shared" si="12"/>
        <v>M2</v>
      </c>
      <c r="C546" t="str">
        <f t="shared" si="11"/>
        <v>base</v>
      </c>
      <c r="D546" s="1">
        <v>0</v>
      </c>
      <c r="E546" s="1">
        <v>0.12651099840785779</v>
      </c>
      <c r="F546" s="1">
        <v>0.25906185313298491</v>
      </c>
      <c r="G546" s="1">
        <v>0.37222250267890028</v>
      </c>
      <c r="H546" s="1">
        <v>0.46221575593595782</v>
      </c>
      <c r="I546" s="1">
        <v>0.53293836544004036</v>
      </c>
      <c r="J546" s="1">
        <v>0.5880006768928201</v>
      </c>
      <c r="K546" s="1">
        <v>0.63019789805189319</v>
      </c>
      <c r="L546" s="1">
        <v>0.66374779972789699</v>
      </c>
      <c r="M546" s="1">
        <v>0.6902933733647697</v>
      </c>
      <c r="N546" s="1">
        <v>0.71101762624070053</v>
      </c>
      <c r="O546" s="1">
        <v>0.72787468246747167</v>
      </c>
      <c r="P546" s="1">
        <v>0.7416760595036368</v>
      </c>
      <c r="Q546" s="1">
        <v>0.75281787002799561</v>
      </c>
      <c r="R546" s="1">
        <v>0.76218174633798874</v>
      </c>
      <c r="S546" s="1">
        <v>0.77007810645814312</v>
      </c>
      <c r="T546" s="1">
        <v>0.77667242244144385</v>
      </c>
      <c r="U546" s="1">
        <v>0.78237483142319131</v>
      </c>
      <c r="V546" s="1">
        <v>0.78730160376970526</v>
      </c>
      <c r="W546" s="1">
        <v>0.79151966414418784</v>
      </c>
      <c r="X546" s="1">
        <v>0.79523661455365857</v>
      </c>
      <c r="Y546" s="1">
        <v>0.79855134401699479</v>
      </c>
      <c r="Z546" s="1">
        <v>0.8015406876936787</v>
      </c>
      <c r="AA546" s="1">
        <v>0.80433567998554079</v>
      </c>
      <c r="AB546" s="1">
        <v>0.80703214791592404</v>
      </c>
      <c r="AC546" s="1">
        <v>0.80972140105421531</v>
      </c>
      <c r="AD546" s="1">
        <v>0.8125110851122338</v>
      </c>
      <c r="AE546" s="1">
        <v>0.8155024240201586</v>
      </c>
      <c r="AF546" s="1">
        <v>0.81877874839474585</v>
      </c>
      <c r="AG546" s="1">
        <v>0.82238953844643392</v>
      </c>
      <c r="AH546" s="1">
        <v>0.82634043826201975</v>
      </c>
      <c r="AI546" s="1">
        <v>0.83064456992033397</v>
      </c>
      <c r="AJ546" s="1">
        <v>0.83525222831937895</v>
      </c>
      <c r="AK546" s="1">
        <v>0.84007569578462626</v>
      </c>
      <c r="AL546" s="1">
        <v>0.844992908633176</v>
      </c>
      <c r="AM546" s="1">
        <v>0.8497138895279539</v>
      </c>
    </row>
    <row r="547" spans="1:39">
      <c r="A547">
        <f t="shared" si="10"/>
        <v>202107</v>
      </c>
      <c r="B547" t="str">
        <f t="shared" si="12"/>
        <v>M3</v>
      </c>
      <c r="C547" t="str">
        <f t="shared" si="11"/>
        <v>base</v>
      </c>
      <c r="D547" s="1">
        <v>0.35870929136916418</v>
      </c>
      <c r="E547" s="1">
        <v>0.55366479362286369</v>
      </c>
      <c r="F547" s="1">
        <v>0.67121343958782453</v>
      </c>
      <c r="G547" s="1">
        <v>0.74704071800534022</v>
      </c>
      <c r="H547" s="1">
        <v>0.79789700962511045</v>
      </c>
      <c r="I547" s="1">
        <v>0.83376446507818081</v>
      </c>
      <c r="J547" s="1">
        <v>0.859802218856069</v>
      </c>
      <c r="K547" s="1">
        <v>0.87887163417676639</v>
      </c>
      <c r="L547" s="1">
        <v>0.89359715076444424</v>
      </c>
      <c r="M547" s="1">
        <v>0.90502311448857986</v>
      </c>
      <c r="N547" s="1">
        <v>0.91382508524365846</v>
      </c>
      <c r="O547" s="1">
        <v>0.92091682399025643</v>
      </c>
      <c r="P547" s="1">
        <v>0.92667960815758998</v>
      </c>
      <c r="Q547" s="1">
        <v>0.93130180349513547</v>
      </c>
      <c r="R547" s="1">
        <v>0.93516227207902158</v>
      </c>
      <c r="S547" s="1">
        <v>0.93839566989976797</v>
      </c>
      <c r="T547" s="1">
        <v>0.94107483088256028</v>
      </c>
      <c r="U547" s="1">
        <v>0.94336924550973844</v>
      </c>
      <c r="V547" s="1">
        <v>0.94532652138518247</v>
      </c>
      <c r="W547" s="1">
        <v>0.9469746703748082</v>
      </c>
      <c r="X547" s="1">
        <v>0.94839490417552441</v>
      </c>
      <c r="Y547" s="1">
        <v>0.94962404420329283</v>
      </c>
      <c r="Z547" s="1">
        <v>0.95069137787803459</v>
      </c>
      <c r="AA547" s="1">
        <v>0.95164370603721871</v>
      </c>
      <c r="AB547" s="1">
        <v>0.95251388137621051</v>
      </c>
      <c r="AC547" s="1">
        <v>0.95333383572384744</v>
      </c>
      <c r="AD547" s="1">
        <v>0.95413871852893395</v>
      </c>
      <c r="AE547" s="1">
        <v>0.95496116956636379</v>
      </c>
      <c r="AF547" s="1">
        <v>0.95582840358282561</v>
      </c>
      <c r="AG547" s="1">
        <v>0.95675827917760103</v>
      </c>
      <c r="AH547" s="1">
        <v>0.95775647097083327</v>
      </c>
      <c r="AI547" s="1">
        <v>0.95882971516585325</v>
      </c>
      <c r="AJ547" s="1">
        <v>0.95996871456669419</v>
      </c>
      <c r="AK547" s="1">
        <v>0.96115421649794475</v>
      </c>
      <c r="AL547" s="1">
        <v>0.96235811092170243</v>
      </c>
      <c r="AM547" s="1">
        <v>0.96351100286021207</v>
      </c>
    </row>
    <row r="548" spans="1:39">
      <c r="A548">
        <f t="shared" si="10"/>
        <v>202108</v>
      </c>
      <c r="B548" t="str">
        <f t="shared" si="12"/>
        <v>M0</v>
      </c>
      <c r="C548" t="str">
        <f t="shared" si="11"/>
        <v>base</v>
      </c>
      <c r="D548" s="1">
        <v>0</v>
      </c>
      <c r="E548" s="1">
        <v>0</v>
      </c>
      <c r="F548" s="1">
        <v>0</v>
      </c>
      <c r="G548" s="1">
        <v>5.1747104100869148E-4</v>
      </c>
      <c r="H548" s="1">
        <v>1.70776334977214E-3</v>
      </c>
      <c r="I548" s="1">
        <v>3.488942701717969E-3</v>
      </c>
      <c r="J548" s="1">
        <v>5.6552732432992286E-3</v>
      </c>
      <c r="K548" s="1">
        <v>8.1142260154709097E-3</v>
      </c>
      <c r="L548" s="1">
        <v>1.073054406528675E-2</v>
      </c>
      <c r="M548" s="1">
        <v>1.3360194560180279E-2</v>
      </c>
      <c r="N548" s="1">
        <v>1.6043228533520928E-2</v>
      </c>
      <c r="O548" s="1">
        <v>1.8760893792338529E-2</v>
      </c>
      <c r="P548" s="1">
        <v>2.1442741240371651E-2</v>
      </c>
      <c r="Q548" s="1">
        <v>2.418589064979234E-2</v>
      </c>
      <c r="R548" s="1">
        <v>2.7013197885526089E-2</v>
      </c>
      <c r="S548" s="1">
        <v>2.99055679053566E-2</v>
      </c>
      <c r="T548" s="1">
        <v>3.2996323536604269E-2</v>
      </c>
      <c r="U548" s="1">
        <v>3.6341593045320641E-2</v>
      </c>
      <c r="V548" s="1">
        <v>3.9956364474001062E-2</v>
      </c>
      <c r="W548" s="1">
        <v>4.4020652792373043E-2</v>
      </c>
      <c r="X548" s="1">
        <v>4.8671475870046652E-2</v>
      </c>
      <c r="Y548" s="1">
        <v>5.3996051581496701E-2</v>
      </c>
      <c r="Z548" s="1">
        <v>6.0228047359394507E-2</v>
      </c>
      <c r="AA548" s="1">
        <v>6.7575944592838291E-2</v>
      </c>
      <c r="AB548" s="1">
        <v>7.6220967077487004E-2</v>
      </c>
      <c r="AC548" s="1">
        <v>8.6445240803822668E-2</v>
      </c>
      <c r="AD548" s="1">
        <v>9.8525364266350779E-2</v>
      </c>
      <c r="AE548" s="1">
        <v>0.11267954438860329</v>
      </c>
      <c r="AF548" s="1">
        <v>0.1289906248340599</v>
      </c>
      <c r="AG548" s="1">
        <v>0.14736803129309181</v>
      </c>
      <c r="AH548" s="1">
        <v>0.16777873085807091</v>
      </c>
      <c r="AI548" s="1">
        <v>0.1899018553197058</v>
      </c>
      <c r="AJ548" s="1">
        <v>0.2132493915540869</v>
      </c>
      <c r="AK548" s="1">
        <v>0.2371785135559642</v>
      </c>
      <c r="AL548" s="1">
        <v>0.26023405021705959</v>
      </c>
      <c r="AM548" s="1">
        <v>0.28216958403151909</v>
      </c>
    </row>
    <row r="549" spans="1:39">
      <c r="A549">
        <f t="shared" si="10"/>
        <v>202108</v>
      </c>
      <c r="B549" t="str">
        <f t="shared" si="12"/>
        <v>M1</v>
      </c>
      <c r="C549" t="str">
        <f t="shared" si="11"/>
        <v>base</v>
      </c>
      <c r="D549" s="1">
        <v>0</v>
      </c>
      <c r="E549" s="1">
        <v>0</v>
      </c>
      <c r="F549" s="1">
        <v>3.9834052690330482E-2</v>
      </c>
      <c r="G549" s="1">
        <v>9.6757308800815262E-2</v>
      </c>
      <c r="H549" s="1">
        <v>0.154668420821575</v>
      </c>
      <c r="I549" s="1">
        <v>0.20635045428894161</v>
      </c>
      <c r="J549" s="1">
        <v>0.24921536145792761</v>
      </c>
      <c r="K549" s="1">
        <v>0.28499170207335928</v>
      </c>
      <c r="L549" s="1">
        <v>0.31424087807289158</v>
      </c>
      <c r="M549" s="1">
        <v>0.33762237688123659</v>
      </c>
      <c r="N549" s="1">
        <v>0.35699918962986482</v>
      </c>
      <c r="O549" s="1">
        <v>0.37313080525963871</v>
      </c>
      <c r="P549" s="1">
        <v>0.38636657620466641</v>
      </c>
      <c r="Q549" s="1">
        <v>0.39768232613315302</v>
      </c>
      <c r="R549" s="1">
        <v>0.40741470392683721</v>
      </c>
      <c r="S549" s="1">
        <v>0.41573262043670861</v>
      </c>
      <c r="T549" s="1">
        <v>0.42313314969629851</v>
      </c>
      <c r="U549" s="1">
        <v>0.42976276374997091</v>
      </c>
      <c r="V549" s="1">
        <v>0.4356998424700676</v>
      </c>
      <c r="W549" s="1">
        <v>0.44123671895349509</v>
      </c>
      <c r="X549" s="1">
        <v>0.44653040486904128</v>
      </c>
      <c r="Y549" s="1">
        <v>0.45169630508622471</v>
      </c>
      <c r="Z549" s="1">
        <v>0.45696086491567639</v>
      </c>
      <c r="AA549" s="1">
        <v>0.4625027372879808</v>
      </c>
      <c r="AB549" s="1">
        <v>0.46848613413004142</v>
      </c>
      <c r="AC549" s="1">
        <v>0.47512839544308078</v>
      </c>
      <c r="AD549" s="1">
        <v>0.48263781865774757</v>
      </c>
      <c r="AE549" s="1">
        <v>0.4911825916984332</v>
      </c>
      <c r="AF549" s="1">
        <v>0.50084639013769772</v>
      </c>
      <c r="AG549" s="1">
        <v>0.51160409528085693</v>
      </c>
      <c r="AH549" s="1">
        <v>0.52345883698510676</v>
      </c>
      <c r="AI549" s="1">
        <v>0.53624420195415134</v>
      </c>
      <c r="AJ549" s="1">
        <v>0.5496936251027964</v>
      </c>
      <c r="AK549" s="1">
        <v>0.56344873633526249</v>
      </c>
      <c r="AL549" s="1">
        <v>0.57668311405448958</v>
      </c>
      <c r="AM549" s="1">
        <v>0.58926312798724756</v>
      </c>
    </row>
    <row r="550" spans="1:39">
      <c r="A550">
        <f t="shared" si="10"/>
        <v>202108</v>
      </c>
      <c r="B550" t="str">
        <f t="shared" si="12"/>
        <v>M2</v>
      </c>
      <c r="C550" t="str">
        <f t="shared" si="11"/>
        <v>base</v>
      </c>
      <c r="D550" s="1">
        <v>0</v>
      </c>
      <c r="E550" s="1">
        <v>0.1218247624197069</v>
      </c>
      <c r="F550" s="1">
        <v>0.24976750026312389</v>
      </c>
      <c r="G550" s="1">
        <v>0.35812328544795369</v>
      </c>
      <c r="H550" s="1">
        <v>0.4455556782607531</v>
      </c>
      <c r="I550" s="1">
        <v>0.51453834019768652</v>
      </c>
      <c r="J550" s="1">
        <v>0.56778618977747564</v>
      </c>
      <c r="K550" s="1">
        <v>0.61028712564547638</v>
      </c>
      <c r="L550" s="1">
        <v>0.64398275281476824</v>
      </c>
      <c r="M550" s="1">
        <v>0.67031103441434381</v>
      </c>
      <c r="N550" s="1">
        <v>0.6917269786309993</v>
      </c>
      <c r="O550" s="1">
        <v>0.70925131860251456</v>
      </c>
      <c r="P550" s="1">
        <v>0.72338475493543442</v>
      </c>
      <c r="Q550" s="1">
        <v>0.73524609348782055</v>
      </c>
      <c r="R550" s="1">
        <v>0.74522931928168068</v>
      </c>
      <c r="S550" s="1">
        <v>0.75354575390446055</v>
      </c>
      <c r="T550" s="1">
        <v>0.76071397657714446</v>
      </c>
      <c r="U550" s="1">
        <v>0.76688015347146965</v>
      </c>
      <c r="V550" s="1">
        <v>0.77212912664138589</v>
      </c>
      <c r="W550" s="1">
        <v>0.77671907166588861</v>
      </c>
      <c r="X550" s="1">
        <v>0.78077089543045131</v>
      </c>
      <c r="Y550" s="1">
        <v>0.78437932848271552</v>
      </c>
      <c r="Z550" s="1">
        <v>0.787702519421565</v>
      </c>
      <c r="AA550" s="1">
        <v>0.79085460788793127</v>
      </c>
      <c r="AB550" s="1">
        <v>0.79394505983542707</v>
      </c>
      <c r="AC550" s="1">
        <v>0.79710016107231885</v>
      </c>
      <c r="AD550" s="1">
        <v>0.80043820771628127</v>
      </c>
      <c r="AE550" s="1">
        <v>0.80405696880013999</v>
      </c>
      <c r="AF550" s="1">
        <v>0.80801638579103485</v>
      </c>
      <c r="AG550" s="1">
        <v>0.81232733758581932</v>
      </c>
      <c r="AH550" s="1">
        <v>0.81700794305743707</v>
      </c>
      <c r="AI550" s="1">
        <v>0.82200759051937478</v>
      </c>
      <c r="AJ550" s="1">
        <v>0.82723380090866339</v>
      </c>
      <c r="AK550" s="1">
        <v>0.83255641931218893</v>
      </c>
      <c r="AL550" s="1">
        <v>0.83766333978379925</v>
      </c>
      <c r="AM550" s="1">
        <v>0.84250898172555422</v>
      </c>
    </row>
    <row r="551" spans="1:39">
      <c r="A551">
        <f t="shared" si="10"/>
        <v>202108</v>
      </c>
      <c r="B551" t="str">
        <f t="shared" si="12"/>
        <v>M3</v>
      </c>
      <c r="C551" t="str">
        <f t="shared" si="11"/>
        <v>base</v>
      </c>
      <c r="D551" s="1">
        <v>0.34996742975149042</v>
      </c>
      <c r="E551" s="1">
        <v>0.54256198843674819</v>
      </c>
      <c r="F551" s="1">
        <v>0.65933694154033273</v>
      </c>
      <c r="G551" s="1">
        <v>0.73424747165094961</v>
      </c>
      <c r="H551" s="1">
        <v>0.78541473769423531</v>
      </c>
      <c r="I551" s="1">
        <v>0.82172598295204768</v>
      </c>
      <c r="J551" s="1">
        <v>0.84790721270746916</v>
      </c>
      <c r="K551" s="1">
        <v>0.86791547517822609</v>
      </c>
      <c r="L551" s="1">
        <v>0.883331939050507</v>
      </c>
      <c r="M551" s="1">
        <v>0.89515190570615988</v>
      </c>
      <c r="N551" s="1">
        <v>0.90464450745913549</v>
      </c>
      <c r="O551" s="1">
        <v>0.91233985607999979</v>
      </c>
      <c r="P551" s="1">
        <v>0.91850038862024408</v>
      </c>
      <c r="Q551" s="1">
        <v>0.92363705338243984</v>
      </c>
      <c r="R551" s="1">
        <v>0.92793200660541508</v>
      </c>
      <c r="S551" s="1">
        <v>0.93148404376694582</v>
      </c>
      <c r="T551" s="1">
        <v>0.93451901558360106</v>
      </c>
      <c r="U551" s="1">
        <v>0.9371002842599444</v>
      </c>
      <c r="V551" s="1">
        <v>0.93926530701392452</v>
      </c>
      <c r="W551" s="1">
        <v>0.94112083451826389</v>
      </c>
      <c r="X551" s="1">
        <v>0.94271468549246107</v>
      </c>
      <c r="Y551" s="1">
        <v>0.94408511187662258</v>
      </c>
      <c r="Z551" s="1">
        <v>0.94529221601191271</v>
      </c>
      <c r="AA551" s="1">
        <v>0.94637771545129667</v>
      </c>
      <c r="AB551" s="1">
        <v>0.94738238130263186</v>
      </c>
      <c r="AC551" s="1">
        <v>0.94835021767275263</v>
      </c>
      <c r="AD551" s="1">
        <v>0.94932193147952493</v>
      </c>
      <c r="AE551" s="1">
        <v>0.95033159458834426</v>
      </c>
      <c r="AF551" s="1">
        <v>0.95140220266636877</v>
      </c>
      <c r="AG551" s="1">
        <v>0.95254229752349495</v>
      </c>
      <c r="AH551" s="1">
        <v>0.95376123201955187</v>
      </c>
      <c r="AI551" s="1">
        <v>0.95504996861449531</v>
      </c>
      <c r="AJ551" s="1">
        <v>0.95638792848021581</v>
      </c>
      <c r="AK551" s="1">
        <v>0.95774432902845097</v>
      </c>
      <c r="AL551" s="1">
        <v>0.95904178569148502</v>
      </c>
      <c r="AM551" s="1">
        <v>0.96027039916657853</v>
      </c>
    </row>
    <row r="552" spans="1:39">
      <c r="A552">
        <f t="shared" si="10"/>
        <v>202109</v>
      </c>
      <c r="B552" t="str">
        <f t="shared" si="12"/>
        <v>M0</v>
      </c>
      <c r="C552" t="str">
        <f t="shared" si="11"/>
        <v>base</v>
      </c>
      <c r="D552" s="1">
        <v>0</v>
      </c>
      <c r="E552" s="1">
        <v>0</v>
      </c>
      <c r="F552" s="1">
        <v>0</v>
      </c>
      <c r="G552" s="1">
        <v>4.5394413361109329E-4</v>
      </c>
      <c r="H552" s="1">
        <v>1.494155750896995E-3</v>
      </c>
      <c r="I552" s="1">
        <v>3.0151158257198702E-3</v>
      </c>
      <c r="J552" s="1">
        <v>4.9264789302423109E-3</v>
      </c>
      <c r="K552" s="1">
        <v>7.095438484244208E-3</v>
      </c>
      <c r="L552" s="1">
        <v>9.3715328179099187E-3</v>
      </c>
      <c r="M552" s="1">
        <v>1.176728912525548E-2</v>
      </c>
      <c r="N552" s="1">
        <v>1.4252242699546881E-2</v>
      </c>
      <c r="O552" s="1">
        <v>1.6749642548342668E-2</v>
      </c>
      <c r="P552" s="1">
        <v>1.9341824535723001E-2</v>
      </c>
      <c r="Q552" s="1">
        <v>2.204641736761943E-2</v>
      </c>
      <c r="R552" s="1">
        <v>2.484123056788852E-2</v>
      </c>
      <c r="S552" s="1">
        <v>2.7853191612067379E-2</v>
      </c>
      <c r="T552" s="1">
        <v>3.1136814956737702E-2</v>
      </c>
      <c r="U552" s="1">
        <v>3.4705991253687292E-2</v>
      </c>
      <c r="V552" s="1">
        <v>3.8738529138635819E-2</v>
      </c>
      <c r="W552" s="1">
        <v>4.3370888174812432E-2</v>
      </c>
      <c r="X552" s="1">
        <v>4.8689665336014001E-2</v>
      </c>
      <c r="Y552" s="1">
        <v>5.49282790871784E-2</v>
      </c>
      <c r="Z552" s="1">
        <v>6.2295389287848113E-2</v>
      </c>
      <c r="AA552" s="1">
        <v>7.0972221750248726E-2</v>
      </c>
      <c r="AB552" s="1">
        <v>8.1241562149924285E-2</v>
      </c>
      <c r="AC552" s="1">
        <v>9.3380737713694165E-2</v>
      </c>
      <c r="AD552" s="1">
        <v>0.1076084639769035</v>
      </c>
      <c r="AE552" s="1">
        <v>0.1240074377605126</v>
      </c>
      <c r="AF552" s="1">
        <v>0.14248610717638441</v>
      </c>
      <c r="AG552" s="1">
        <v>0.16301087200366629</v>
      </c>
      <c r="AH552" s="1">
        <v>0.18525872871596791</v>
      </c>
      <c r="AI552" s="1">
        <v>0.2087386474710835</v>
      </c>
      <c r="AJ552" s="1">
        <v>0.232803952753567</v>
      </c>
      <c r="AK552" s="1">
        <v>0.25599101955056153</v>
      </c>
      <c r="AL552" s="1">
        <v>0.27805189047100332</v>
      </c>
      <c r="AM552" s="1">
        <v>0.29849215749248231</v>
      </c>
    </row>
    <row r="553" spans="1:39">
      <c r="A553">
        <f t="shared" si="10"/>
        <v>202109</v>
      </c>
      <c r="B553" t="str">
        <f t="shared" si="12"/>
        <v>M1</v>
      </c>
      <c r="C553" t="str">
        <f t="shared" si="11"/>
        <v>base</v>
      </c>
      <c r="D553" s="1">
        <v>0</v>
      </c>
      <c r="E553" s="1">
        <v>0</v>
      </c>
      <c r="F553" s="1">
        <v>3.751795460287391E-2</v>
      </c>
      <c r="G553" s="1">
        <v>9.1358997178600673E-2</v>
      </c>
      <c r="H553" s="1">
        <v>0.14612123694450821</v>
      </c>
      <c r="I553" s="1">
        <v>0.1944331823209994</v>
      </c>
      <c r="J553" s="1">
        <v>0.23604617636475331</v>
      </c>
      <c r="K553" s="1">
        <v>0.27064975429747828</v>
      </c>
      <c r="L553" s="1">
        <v>0.29855956135186962</v>
      </c>
      <c r="M553" s="1">
        <v>0.32178367244060319</v>
      </c>
      <c r="N553" s="1">
        <v>0.34114080962268378</v>
      </c>
      <c r="O553" s="1">
        <v>0.35701112526074902</v>
      </c>
      <c r="P553" s="1">
        <v>0.37054882581392729</v>
      </c>
      <c r="Q553" s="1">
        <v>0.382150522188686</v>
      </c>
      <c r="R553" s="1">
        <v>0.39201845066970847</v>
      </c>
      <c r="S553" s="1">
        <v>0.400743217854377</v>
      </c>
      <c r="T553" s="1">
        <v>0.4084963434529566</v>
      </c>
      <c r="U553" s="1">
        <v>0.41537128170917409</v>
      </c>
      <c r="V553" s="1">
        <v>0.42170580603471758</v>
      </c>
      <c r="W553" s="1">
        <v>0.42767685461247651</v>
      </c>
      <c r="X553" s="1">
        <v>0.43341604128019062</v>
      </c>
      <c r="Y553" s="1">
        <v>0.43917483529092111</v>
      </c>
      <c r="Z553" s="1">
        <v>0.4451489569472194</v>
      </c>
      <c r="AA553" s="1">
        <v>0.45151948585514889</v>
      </c>
      <c r="AB553" s="1">
        <v>0.45852137886071892</v>
      </c>
      <c r="AC553" s="1">
        <v>0.46637912826144351</v>
      </c>
      <c r="AD553" s="1">
        <v>0.47527457395441253</v>
      </c>
      <c r="AE553" s="1">
        <v>0.4853010592133063</v>
      </c>
      <c r="AF553" s="1">
        <v>0.49643790905552992</v>
      </c>
      <c r="AG553" s="1">
        <v>0.50869265489875082</v>
      </c>
      <c r="AH553" s="1">
        <v>0.5218971090876795</v>
      </c>
      <c r="AI553" s="1">
        <v>0.53577896145932191</v>
      </c>
      <c r="AJ553" s="1">
        <v>0.54997063568894877</v>
      </c>
      <c r="AK553" s="1">
        <v>0.56362143615120108</v>
      </c>
      <c r="AL553" s="1">
        <v>0.57659505101354425</v>
      </c>
      <c r="AM553" s="1">
        <v>0.58860718189098626</v>
      </c>
    </row>
    <row r="554" spans="1:39">
      <c r="A554">
        <f t="shared" si="10"/>
        <v>202109</v>
      </c>
      <c r="B554" t="str">
        <f t="shared" si="12"/>
        <v>M2</v>
      </c>
      <c r="C554" t="str">
        <f t="shared" si="11"/>
        <v>base</v>
      </c>
      <c r="D554" s="1">
        <v>0</v>
      </c>
      <c r="E554" s="1">
        <v>0.1182952618566941</v>
      </c>
      <c r="F554" s="1">
        <v>0.24086400632040891</v>
      </c>
      <c r="G554" s="1">
        <v>0.34581393265592619</v>
      </c>
      <c r="H554" s="1">
        <v>0.43069567739687697</v>
      </c>
      <c r="I554" s="1">
        <v>0.49703226668499417</v>
      </c>
      <c r="J554" s="1">
        <v>0.55033107380618185</v>
      </c>
      <c r="K554" s="1">
        <v>0.59274096331826009</v>
      </c>
      <c r="L554" s="1">
        <v>0.62593937867761795</v>
      </c>
      <c r="M554" s="1">
        <v>0.65296213590012819</v>
      </c>
      <c r="N554" s="1">
        <v>0.67507274458981803</v>
      </c>
      <c r="O554" s="1">
        <v>0.69289385280940863</v>
      </c>
      <c r="P554" s="1">
        <v>0.70783338083958913</v>
      </c>
      <c r="Q554" s="1">
        <v>0.72038687799684165</v>
      </c>
      <c r="R554" s="1">
        <v>0.73082165320111625</v>
      </c>
      <c r="S554" s="1">
        <v>0.73978946410434121</v>
      </c>
      <c r="T554" s="1">
        <v>0.74747296843759237</v>
      </c>
      <c r="U554" s="1">
        <v>0.75397900911229476</v>
      </c>
      <c r="V554" s="1">
        <v>0.75962733768252177</v>
      </c>
      <c r="W554" s="1">
        <v>0.76456530337912221</v>
      </c>
      <c r="X554" s="1">
        <v>0.76890928820925142</v>
      </c>
      <c r="Y554" s="1">
        <v>0.77284964155771352</v>
      </c>
      <c r="Z554" s="1">
        <v>0.77652194086817927</v>
      </c>
      <c r="AA554" s="1">
        <v>0.7800570669020962</v>
      </c>
      <c r="AB554" s="1">
        <v>0.78360270041767299</v>
      </c>
      <c r="AC554" s="1">
        <v>0.78729662138925183</v>
      </c>
      <c r="AD554" s="1">
        <v>0.79125317408093121</v>
      </c>
      <c r="AE554" s="1">
        <v>0.79554477333964546</v>
      </c>
      <c r="AF554" s="1">
        <v>0.80018935341911523</v>
      </c>
      <c r="AG554" s="1">
        <v>0.80521143857734578</v>
      </c>
      <c r="AH554" s="1">
        <v>0.81056126934194372</v>
      </c>
      <c r="AI554" s="1">
        <v>0.81614346450590192</v>
      </c>
      <c r="AJ554" s="1">
        <v>0.82182178821132879</v>
      </c>
      <c r="AK554" s="1">
        <v>0.8272656371704149</v>
      </c>
      <c r="AL554" s="1">
        <v>0.83242826756636445</v>
      </c>
      <c r="AM554" s="1">
        <v>0.83720163858289942</v>
      </c>
    </row>
    <row r="555" spans="1:39">
      <c r="A555">
        <f t="shared" si="10"/>
        <v>202109</v>
      </c>
      <c r="B555" t="str">
        <f t="shared" si="12"/>
        <v>M3</v>
      </c>
      <c r="C555" t="str">
        <f t="shared" si="11"/>
        <v>base</v>
      </c>
      <c r="D555" s="1">
        <v>0.3451227397785212</v>
      </c>
      <c r="E555" s="1">
        <v>0.53488010291393595</v>
      </c>
      <c r="F555" s="1">
        <v>0.64891345588419891</v>
      </c>
      <c r="G555" s="1">
        <v>0.72330391737196065</v>
      </c>
      <c r="H555" s="1">
        <v>0.77438086032734965</v>
      </c>
      <c r="I555" s="1">
        <v>0.81036207246668968</v>
      </c>
      <c r="J555" s="1">
        <v>0.83743063449976918</v>
      </c>
      <c r="K555" s="1">
        <v>0.85806573599101765</v>
      </c>
      <c r="L555" s="1">
        <v>0.87377441974230896</v>
      </c>
      <c r="M555" s="1">
        <v>0.88633051572647503</v>
      </c>
      <c r="N555" s="1">
        <v>0.89647569425262719</v>
      </c>
      <c r="O555" s="1">
        <v>0.90457759873233379</v>
      </c>
      <c r="P555" s="1">
        <v>0.91131975516967489</v>
      </c>
      <c r="Q555" s="1">
        <v>0.91694689697010556</v>
      </c>
      <c r="R555" s="1">
        <v>0.92159200012958087</v>
      </c>
      <c r="S555" s="1">
        <v>0.92555234832192101</v>
      </c>
      <c r="T555" s="1">
        <v>0.92891137589160233</v>
      </c>
      <c r="U555" s="1">
        <v>0.93171859333998031</v>
      </c>
      <c r="V555" s="1">
        <v>0.93411258767582317</v>
      </c>
      <c r="W555" s="1">
        <v>0.93615475996194208</v>
      </c>
      <c r="X555" s="1">
        <v>0.93789447243039314</v>
      </c>
      <c r="Y555" s="1">
        <v>0.93940805000471805</v>
      </c>
      <c r="Z555" s="1">
        <v>0.94074790108087025</v>
      </c>
      <c r="AA555" s="1">
        <v>0.94196551223914071</v>
      </c>
      <c r="AB555" s="1">
        <v>0.94311539424178459</v>
      </c>
      <c r="AC555" s="1">
        <v>0.94424778140613363</v>
      </c>
      <c r="AD555" s="1">
        <v>0.94540488130882816</v>
      </c>
      <c r="AE555" s="1">
        <v>0.94661596483082744</v>
      </c>
      <c r="AF555" s="1">
        <v>0.9478933823922574</v>
      </c>
      <c r="AG555" s="1">
        <v>0.94924985151836205</v>
      </c>
      <c r="AH555" s="1">
        <v>0.9506773793907205</v>
      </c>
      <c r="AI555" s="1">
        <v>0.95215481169626992</v>
      </c>
      <c r="AJ555" s="1">
        <v>0.95364944364504767</v>
      </c>
      <c r="AK555" s="1">
        <v>0.95507710001878743</v>
      </c>
      <c r="AL555" s="1">
        <v>0.95642774666257546</v>
      </c>
      <c r="AM555" s="1">
        <v>0.9576746080216989</v>
      </c>
    </row>
    <row r="556" spans="1:39">
      <c r="A556">
        <f t="shared" si="10"/>
        <v>202110</v>
      </c>
      <c r="B556" t="str">
        <f t="shared" si="12"/>
        <v>M0</v>
      </c>
      <c r="C556" t="str">
        <f t="shared" si="11"/>
        <v>base</v>
      </c>
      <c r="D556" s="1">
        <v>0</v>
      </c>
      <c r="E556" s="1">
        <v>0</v>
      </c>
      <c r="F556" s="1">
        <v>0</v>
      </c>
      <c r="G556" s="1">
        <v>3.9371274247545628E-4</v>
      </c>
      <c r="H556" s="1">
        <v>1.270951657929032E-3</v>
      </c>
      <c r="I556" s="1">
        <v>2.5997821967598659E-3</v>
      </c>
      <c r="J556" s="1">
        <v>4.2755080626118974E-3</v>
      </c>
      <c r="K556" s="1">
        <v>6.1533588799480444E-3</v>
      </c>
      <c r="L556" s="1">
        <v>8.2210951017354719E-3</v>
      </c>
      <c r="M556" s="1">
        <v>1.043774423481335E-2</v>
      </c>
      <c r="N556" s="1">
        <v>1.272084445164828E-2</v>
      </c>
      <c r="O556" s="1">
        <v>1.513640416248558E-2</v>
      </c>
      <c r="P556" s="1">
        <v>1.7696359269002281E-2</v>
      </c>
      <c r="Q556" s="1">
        <v>2.0375166699060528E-2</v>
      </c>
      <c r="R556" s="1">
        <v>2.3292316693841599E-2</v>
      </c>
      <c r="S556" s="1">
        <v>2.65004360391616E-2</v>
      </c>
      <c r="T556" s="1">
        <v>3.0012157760009671E-2</v>
      </c>
      <c r="U556" s="1">
        <v>3.4002516287095642E-2</v>
      </c>
      <c r="V556" s="1">
        <v>3.8607144584610668E-2</v>
      </c>
      <c r="W556" s="1">
        <v>4.3911807463052573E-2</v>
      </c>
      <c r="X556" s="1">
        <v>5.0149312258486463E-2</v>
      </c>
      <c r="Y556" s="1">
        <v>5.7528233404013578E-2</v>
      </c>
      <c r="Z556" s="1">
        <v>6.6229546020065186E-2</v>
      </c>
      <c r="AA556" s="1">
        <v>7.6536399845586592E-2</v>
      </c>
      <c r="AB556" s="1">
        <v>8.8726573149740723E-2</v>
      </c>
      <c r="AC556" s="1">
        <v>0.1030190610310706</v>
      </c>
      <c r="AD556" s="1">
        <v>0.1194962755665214</v>
      </c>
      <c r="AE556" s="1">
        <v>0.1380656675394156</v>
      </c>
      <c r="AF556" s="1">
        <v>0.15869303062104431</v>
      </c>
      <c r="AG556" s="1">
        <v>0.1810533549569544</v>
      </c>
      <c r="AH556" s="1">
        <v>0.20465282477433339</v>
      </c>
      <c r="AI556" s="1">
        <v>0.2288412376631854</v>
      </c>
      <c r="AJ556" s="1">
        <v>0.25214728402413411</v>
      </c>
      <c r="AK556" s="1">
        <v>0.27432158062172668</v>
      </c>
      <c r="AL556" s="1">
        <v>0.29486707494953007</v>
      </c>
      <c r="AM556" s="1">
        <v>0.31313398884532428</v>
      </c>
    </row>
    <row r="557" spans="1:39">
      <c r="A557">
        <f t="shared" si="10"/>
        <v>202110</v>
      </c>
      <c r="B557" t="str">
        <f t="shared" si="12"/>
        <v>M1</v>
      </c>
      <c r="C557" t="str">
        <f t="shared" si="11"/>
        <v>base</v>
      </c>
      <c r="D557" s="1">
        <v>0</v>
      </c>
      <c r="E557" s="1">
        <v>0</v>
      </c>
      <c r="F557" s="1">
        <v>3.5270979542409479E-2</v>
      </c>
      <c r="G557" s="1">
        <v>8.5896971764380603E-2</v>
      </c>
      <c r="H557" s="1">
        <v>0.13679066460449801</v>
      </c>
      <c r="I557" s="1">
        <v>0.1833816599913467</v>
      </c>
      <c r="J557" s="1">
        <v>0.22338112227377169</v>
      </c>
      <c r="K557" s="1">
        <v>0.25620207352423569</v>
      </c>
      <c r="L557" s="1">
        <v>0.28375662380656669</v>
      </c>
      <c r="M557" s="1">
        <v>0.3068202445303978</v>
      </c>
      <c r="N557" s="1">
        <v>0.3257541997207507</v>
      </c>
      <c r="O557" s="1">
        <v>0.34189312369918318</v>
      </c>
      <c r="P557" s="1">
        <v>0.35569127724291077</v>
      </c>
      <c r="Q557" s="1">
        <v>0.367383610446194</v>
      </c>
      <c r="R557" s="1">
        <v>0.37766747880145268</v>
      </c>
      <c r="S557" s="1">
        <v>0.38674217911846731</v>
      </c>
      <c r="T557" s="1">
        <v>0.39471806069567011</v>
      </c>
      <c r="U557" s="1">
        <v>0.40198571076180117</v>
      </c>
      <c r="V557" s="1">
        <v>0.40874498815291238</v>
      </c>
      <c r="W557" s="1">
        <v>0.4151463158885737</v>
      </c>
      <c r="X557" s="1">
        <v>0.42146998537254121</v>
      </c>
      <c r="Y557" s="1">
        <v>0.42793120858213851</v>
      </c>
      <c r="Z557" s="1">
        <v>0.43473043912533532</v>
      </c>
      <c r="AA557" s="1">
        <v>0.44212253939946877</v>
      </c>
      <c r="AB557" s="1">
        <v>0.45035024216018138</v>
      </c>
      <c r="AC557" s="1">
        <v>0.4596108207409294</v>
      </c>
      <c r="AD557" s="1">
        <v>0.47000881152776969</v>
      </c>
      <c r="AE557" s="1">
        <v>0.48152915667783258</v>
      </c>
      <c r="AF557" s="1">
        <v>0.49418474380244032</v>
      </c>
      <c r="AG557" s="1">
        <v>0.50780645261771284</v>
      </c>
      <c r="AH557" s="1">
        <v>0.52211693121535041</v>
      </c>
      <c r="AI557" s="1">
        <v>0.53674001316535591</v>
      </c>
      <c r="AJ557" s="1">
        <v>0.55080147312134542</v>
      </c>
      <c r="AK557" s="1">
        <v>0.56416271445033739</v>
      </c>
      <c r="AL557" s="1">
        <v>0.57653215826033222</v>
      </c>
      <c r="AM557" s="1">
        <v>0.58752380537813109</v>
      </c>
    </row>
    <row r="558" spans="1:39">
      <c r="A558">
        <f t="shared" si="10"/>
        <v>202110</v>
      </c>
      <c r="B558" t="str">
        <f t="shared" si="12"/>
        <v>M2</v>
      </c>
      <c r="C558" t="str">
        <f t="shared" si="11"/>
        <v>base</v>
      </c>
      <c r="D558" s="1">
        <v>0</v>
      </c>
      <c r="E558" s="1">
        <v>0.1131927136680082</v>
      </c>
      <c r="F558" s="1">
        <v>0.231364291315419</v>
      </c>
      <c r="G558" s="1">
        <v>0.33274319949389791</v>
      </c>
      <c r="H558" s="1">
        <v>0.41395698521277241</v>
      </c>
      <c r="I558" s="1">
        <v>0.48001604860193742</v>
      </c>
      <c r="J558" s="1">
        <v>0.53293618136069154</v>
      </c>
      <c r="K558" s="1">
        <v>0.57451671126820369</v>
      </c>
      <c r="L558" s="1">
        <v>0.60842550671631956</v>
      </c>
      <c r="M558" s="1">
        <v>0.6361906048770436</v>
      </c>
      <c r="N558" s="1">
        <v>0.65856834676244203</v>
      </c>
      <c r="O558" s="1">
        <v>0.67731562154778113</v>
      </c>
      <c r="P558" s="1">
        <v>0.69304978163789033</v>
      </c>
      <c r="Q558" s="1">
        <v>0.7061055575657007</v>
      </c>
      <c r="R558" s="1">
        <v>0.71729853631124352</v>
      </c>
      <c r="S558" s="1">
        <v>0.72685596345580172</v>
      </c>
      <c r="T558" s="1">
        <v>0.73491166891576531</v>
      </c>
      <c r="U558" s="1">
        <v>0.74186113642774421</v>
      </c>
      <c r="V558" s="1">
        <v>0.74788400853157722</v>
      </c>
      <c r="W558" s="1">
        <v>0.7531232257870476</v>
      </c>
      <c r="X558" s="1">
        <v>0.75780830214940398</v>
      </c>
      <c r="Y558" s="1">
        <v>0.76210070004905495</v>
      </c>
      <c r="Z558" s="1">
        <v>0.76615726253609184</v>
      </c>
      <c r="AA558" s="1">
        <v>0.77015124328394868</v>
      </c>
      <c r="AB558" s="1">
        <v>0.77424364066783702</v>
      </c>
      <c r="AC558" s="1">
        <v>0.77856861433653324</v>
      </c>
      <c r="AD558" s="1">
        <v>0.78321378803430319</v>
      </c>
      <c r="AE558" s="1">
        <v>0.78820620025678245</v>
      </c>
      <c r="AF558" s="1">
        <v>0.79357846136055377</v>
      </c>
      <c r="AG558" s="1">
        <v>0.79928304257940985</v>
      </c>
      <c r="AH558" s="1">
        <v>0.80522273452907844</v>
      </c>
      <c r="AI558" s="1">
        <v>0.81125608502576485</v>
      </c>
      <c r="AJ558" s="1">
        <v>0.81703479805672963</v>
      </c>
      <c r="AK558" s="1">
        <v>0.82251158250774958</v>
      </c>
      <c r="AL558" s="1">
        <v>0.82757338255884194</v>
      </c>
      <c r="AM558" s="1">
        <v>0.83206648612286749</v>
      </c>
    </row>
    <row r="559" spans="1:39">
      <c r="A559">
        <f t="shared" si="10"/>
        <v>202110</v>
      </c>
      <c r="B559" t="str">
        <f t="shared" si="12"/>
        <v>M3</v>
      </c>
      <c r="C559" t="str">
        <f t="shared" si="11"/>
        <v>base</v>
      </c>
      <c r="D559" s="1">
        <v>0.33967408500803342</v>
      </c>
      <c r="E559" s="1">
        <v>0.52430033984035029</v>
      </c>
      <c r="F559" s="1">
        <v>0.63710640736473412</v>
      </c>
      <c r="G559" s="1">
        <v>0.71107293761182389</v>
      </c>
      <c r="H559" s="1">
        <v>0.76149107098743629</v>
      </c>
      <c r="I559" s="1">
        <v>0.79856570779990521</v>
      </c>
      <c r="J559" s="1">
        <v>0.8263874683090946</v>
      </c>
      <c r="K559" s="1">
        <v>0.84734407493412789</v>
      </c>
      <c r="L559" s="1">
        <v>0.86397893744436871</v>
      </c>
      <c r="M559" s="1">
        <v>0.87735645992673039</v>
      </c>
      <c r="N559" s="1">
        <v>0.88800445359688063</v>
      </c>
      <c r="O559" s="1">
        <v>0.89684381977385508</v>
      </c>
      <c r="P559" s="1">
        <v>0.9042062973988203</v>
      </c>
      <c r="Q559" s="1">
        <v>0.91027225894635577</v>
      </c>
      <c r="R559" s="1">
        <v>0.91543336291596988</v>
      </c>
      <c r="S559" s="1">
        <v>0.9197998153145307</v>
      </c>
      <c r="T559" s="1">
        <v>0.92343718868439773</v>
      </c>
      <c r="U559" s="1">
        <v>0.92652543415712474</v>
      </c>
      <c r="V559" s="1">
        <v>0.92914351725618793</v>
      </c>
      <c r="W559" s="1">
        <v>0.93135517572225701</v>
      </c>
      <c r="X559" s="1">
        <v>0.93325749863530971</v>
      </c>
      <c r="Y559" s="1">
        <v>0.93491648593980159</v>
      </c>
      <c r="Z559" s="1">
        <v>0.93639728322055349</v>
      </c>
      <c r="AA559" s="1">
        <v>0.93776762259952218</v>
      </c>
      <c r="AB559" s="1">
        <v>0.93908969226195793</v>
      </c>
      <c r="AC559" s="1">
        <v>0.94041593539203772</v>
      </c>
      <c r="AD559" s="1">
        <v>0.94178365415811305</v>
      </c>
      <c r="AE559" s="1">
        <v>0.94321029872685169</v>
      </c>
      <c r="AF559" s="1">
        <v>0.94471301659446283</v>
      </c>
      <c r="AG559" s="1">
        <v>0.94628568753406062</v>
      </c>
      <c r="AH559" s="1">
        <v>0.94790718960900044</v>
      </c>
      <c r="AI559" s="1">
        <v>0.94954334625116432</v>
      </c>
      <c r="AJ559" s="1">
        <v>0.95110347731967759</v>
      </c>
      <c r="AK559" s="1">
        <v>0.95257776756714985</v>
      </c>
      <c r="AL559" s="1">
        <v>0.95393776248136175</v>
      </c>
      <c r="AM559" s="1">
        <v>0.95514346521262794</v>
      </c>
    </row>
    <row r="560" spans="1:39">
      <c r="A560">
        <f t="shared" si="10"/>
        <v>202111</v>
      </c>
      <c r="B560" t="str">
        <f t="shared" si="12"/>
        <v>M0</v>
      </c>
      <c r="C560" t="str">
        <f t="shared" si="11"/>
        <v>base</v>
      </c>
      <c r="D560" s="1">
        <v>0</v>
      </c>
      <c r="E560" s="1">
        <v>0</v>
      </c>
      <c r="F560" s="1">
        <v>0</v>
      </c>
      <c r="G560" s="1">
        <v>3.2283897325681421E-4</v>
      </c>
      <c r="H560" s="1">
        <v>1.0793799695002831E-3</v>
      </c>
      <c r="I560" s="1">
        <v>2.2381669866314811E-3</v>
      </c>
      <c r="J560" s="1">
        <v>3.6835571534338438E-3</v>
      </c>
      <c r="K560" s="1">
        <v>5.3876182998047022E-3</v>
      </c>
      <c r="L560" s="1">
        <v>7.3027810416239434E-3</v>
      </c>
      <c r="M560" s="1">
        <v>9.3427949476574314E-3</v>
      </c>
      <c r="N560" s="1">
        <v>1.155652415258894E-2</v>
      </c>
      <c r="O560" s="1">
        <v>1.395006329881913E-2</v>
      </c>
      <c r="P560" s="1">
        <v>1.6494421961111661E-2</v>
      </c>
      <c r="Q560" s="1">
        <v>1.930069487237095E-2</v>
      </c>
      <c r="R560" s="1">
        <v>2.241938768964976E-2</v>
      </c>
      <c r="S560" s="1">
        <v>2.5861736949508642E-2</v>
      </c>
      <c r="T560" s="1">
        <v>2.9799444522012421E-2</v>
      </c>
      <c r="U560" s="1">
        <v>3.4367054269492603E-2</v>
      </c>
      <c r="V560" s="1">
        <v>3.9649290053544443E-2</v>
      </c>
      <c r="W560" s="1">
        <v>4.5877987888832253E-2</v>
      </c>
      <c r="X560" s="1">
        <v>5.326137472717616E-2</v>
      </c>
      <c r="Y560" s="1">
        <v>6.1979923222922458E-2</v>
      </c>
      <c r="Z560" s="1">
        <v>7.231685382825534E-2</v>
      </c>
      <c r="AA560" s="1">
        <v>8.4550120428354275E-2</v>
      </c>
      <c r="AB560" s="1">
        <v>9.8898770237903277E-2</v>
      </c>
      <c r="AC560" s="1">
        <v>0.1154447925832998</v>
      </c>
      <c r="AD560" s="1">
        <v>0.13409461892815769</v>
      </c>
      <c r="AE560" s="1">
        <v>0.15481339677757411</v>
      </c>
      <c r="AF560" s="1">
        <v>0.17727423375656429</v>
      </c>
      <c r="AG560" s="1">
        <v>0.20098075155542519</v>
      </c>
      <c r="AH560" s="1">
        <v>0.225279534008369</v>
      </c>
      <c r="AI560" s="1">
        <v>0.24869233534792159</v>
      </c>
      <c r="AJ560" s="1">
        <v>0.27096845676458609</v>
      </c>
      <c r="AK560" s="1">
        <v>0.29160844759682281</v>
      </c>
      <c r="AL560" s="1">
        <v>0.30995946517159662</v>
      </c>
      <c r="AM560" s="1">
        <v>0.325858715843235</v>
      </c>
    </row>
    <row r="561" spans="1:39">
      <c r="A561">
        <f t="shared" si="10"/>
        <v>202111</v>
      </c>
      <c r="B561" t="str">
        <f t="shared" si="12"/>
        <v>M1</v>
      </c>
      <c r="C561" t="str">
        <f t="shared" si="11"/>
        <v>base</v>
      </c>
      <c r="D561" s="1">
        <v>0</v>
      </c>
      <c r="E561" s="1">
        <v>0</v>
      </c>
      <c r="F561" s="1">
        <v>3.3002039476828192E-2</v>
      </c>
      <c r="G561" s="1">
        <v>7.9796142405859485E-2</v>
      </c>
      <c r="H561" s="1">
        <v>0.12852350080032721</v>
      </c>
      <c r="I561" s="1">
        <v>0.17301346421100519</v>
      </c>
      <c r="J561" s="1">
        <v>0.2107088456058166</v>
      </c>
      <c r="K561" s="1">
        <v>0.24289710982921719</v>
      </c>
      <c r="L561" s="1">
        <v>0.27008365627958958</v>
      </c>
      <c r="M561" s="1">
        <v>0.29249980527057218</v>
      </c>
      <c r="N561" s="1">
        <v>0.31163149928825368</v>
      </c>
      <c r="O561" s="1">
        <v>0.32797446271884528</v>
      </c>
      <c r="P561" s="1">
        <v>0.34178867135733459</v>
      </c>
      <c r="Q561" s="1">
        <v>0.35388895356190292</v>
      </c>
      <c r="R561" s="1">
        <v>0.36450361359155831</v>
      </c>
      <c r="S561" s="1">
        <v>0.37376094532258508</v>
      </c>
      <c r="T561" s="1">
        <v>0.38211199463934781</v>
      </c>
      <c r="U561" s="1">
        <v>0.38978259679175781</v>
      </c>
      <c r="V561" s="1">
        <v>0.39694473072123732</v>
      </c>
      <c r="W561" s="1">
        <v>0.40391165116162681</v>
      </c>
      <c r="X561" s="1">
        <v>0.4109207118613129</v>
      </c>
      <c r="Y561" s="1">
        <v>0.41819450350584381</v>
      </c>
      <c r="Z561" s="1">
        <v>0.42601031917739729</v>
      </c>
      <c r="AA561" s="1">
        <v>0.43463139216391078</v>
      </c>
      <c r="AB561" s="1">
        <v>0.44427240116780398</v>
      </c>
      <c r="AC561" s="1">
        <v>0.4550507715803056</v>
      </c>
      <c r="AD561" s="1">
        <v>0.46695837692883962</v>
      </c>
      <c r="AE561" s="1">
        <v>0.48001452807146577</v>
      </c>
      <c r="AF561" s="1">
        <v>0.49405013046447138</v>
      </c>
      <c r="AG561" s="1">
        <v>0.50878360439238457</v>
      </c>
      <c r="AH561" s="1">
        <v>0.52383091916791702</v>
      </c>
      <c r="AI561" s="1">
        <v>0.53829523690979997</v>
      </c>
      <c r="AJ561" s="1">
        <v>0.55203613369135351</v>
      </c>
      <c r="AK561" s="1">
        <v>0.56475517853103607</v>
      </c>
      <c r="AL561" s="1">
        <v>0.57605640412707493</v>
      </c>
      <c r="AM561" s="1">
        <v>0.58584332666322059</v>
      </c>
    </row>
    <row r="562" spans="1:39">
      <c r="A562">
        <f t="shared" si="10"/>
        <v>202111</v>
      </c>
      <c r="B562" t="str">
        <f t="shared" si="12"/>
        <v>M2</v>
      </c>
      <c r="C562" t="str">
        <f t="shared" si="11"/>
        <v>base</v>
      </c>
      <c r="D562" s="1">
        <v>0</v>
      </c>
      <c r="E562" s="1">
        <v>0.1083400431670109</v>
      </c>
      <c r="F562" s="1">
        <v>0.2217810028659214</v>
      </c>
      <c r="G562" s="1">
        <v>0.318207610532104</v>
      </c>
      <c r="H562" s="1">
        <v>0.39860804152350898</v>
      </c>
      <c r="I562" s="1">
        <v>0.46384195884915558</v>
      </c>
      <c r="J562" s="1">
        <v>0.51545792758893405</v>
      </c>
      <c r="K562" s="1">
        <v>0.55771054260473929</v>
      </c>
      <c r="L562" s="1">
        <v>0.59237551430628343</v>
      </c>
      <c r="M562" s="1">
        <v>0.62033642472988637</v>
      </c>
      <c r="N562" s="1">
        <v>0.64375987684613334</v>
      </c>
      <c r="O562" s="1">
        <v>0.66340449370729893</v>
      </c>
      <c r="P562" s="1">
        <v>0.6796837020159584</v>
      </c>
      <c r="Q562" s="1">
        <v>0.69361240698748616</v>
      </c>
      <c r="R562" s="1">
        <v>0.70547152690278747</v>
      </c>
      <c r="S562" s="1">
        <v>0.71542753697483552</v>
      </c>
      <c r="T562" s="1">
        <v>0.72396842702414965</v>
      </c>
      <c r="U562" s="1">
        <v>0.73131300586258674</v>
      </c>
      <c r="V562" s="1">
        <v>0.73763658704360135</v>
      </c>
      <c r="W562" s="1">
        <v>0.74321606848534205</v>
      </c>
      <c r="X562" s="1">
        <v>0.74824400777032263</v>
      </c>
      <c r="Y562" s="1">
        <v>0.75290856852243515</v>
      </c>
      <c r="Z562" s="1">
        <v>0.75741342022847602</v>
      </c>
      <c r="AA562" s="1">
        <v>0.76194709267276395</v>
      </c>
      <c r="AB562" s="1">
        <v>0.76666731945557187</v>
      </c>
      <c r="AC562" s="1">
        <v>0.77168017985845139</v>
      </c>
      <c r="AD562" s="1">
        <v>0.77702435843154616</v>
      </c>
      <c r="AE562" s="1">
        <v>0.7827426070784077</v>
      </c>
      <c r="AF562" s="1">
        <v>0.78879152524251883</v>
      </c>
      <c r="AG562" s="1">
        <v>0.79507372515997343</v>
      </c>
      <c r="AH562" s="1">
        <v>0.80144404656735879</v>
      </c>
      <c r="AI562" s="1">
        <v>0.80753852156310857</v>
      </c>
      <c r="AJ562" s="1">
        <v>0.81331023382243883</v>
      </c>
      <c r="AK562" s="1">
        <v>0.8186420226788087</v>
      </c>
      <c r="AL562" s="1">
        <v>0.82337328240289387</v>
      </c>
      <c r="AM562" s="1">
        <v>0.82746682525836202</v>
      </c>
    </row>
    <row r="563" spans="1:39">
      <c r="A563">
        <f t="shared" si="10"/>
        <v>202111</v>
      </c>
      <c r="B563" t="str">
        <f t="shared" si="12"/>
        <v>M3</v>
      </c>
      <c r="C563" t="str">
        <f t="shared" si="11"/>
        <v>base</v>
      </c>
      <c r="D563" s="1">
        <v>0.33007381595516022</v>
      </c>
      <c r="E563" s="1">
        <v>0.51218957874852666</v>
      </c>
      <c r="F563" s="1">
        <v>0.62394737408283507</v>
      </c>
      <c r="G563" s="1">
        <v>0.69667702473227722</v>
      </c>
      <c r="H563" s="1">
        <v>0.74844440364287013</v>
      </c>
      <c r="I563" s="1">
        <v>0.78640750704746321</v>
      </c>
      <c r="J563" s="1">
        <v>0.81455553418207505</v>
      </c>
      <c r="K563" s="1">
        <v>0.8366675096121845</v>
      </c>
      <c r="L563" s="1">
        <v>0.85432580536009173</v>
      </c>
      <c r="M563" s="1">
        <v>0.86831452896152783</v>
      </c>
      <c r="N563" s="1">
        <v>0.87988893227475151</v>
      </c>
      <c r="O563" s="1">
        <v>0.88950514436892603</v>
      </c>
      <c r="P563" s="1">
        <v>0.89741099945705671</v>
      </c>
      <c r="Q563" s="1">
        <v>0.90412348459738923</v>
      </c>
      <c r="R563" s="1">
        <v>0.90978891213210222</v>
      </c>
      <c r="S563" s="1">
        <v>0.91449445901138149</v>
      </c>
      <c r="T563" s="1">
        <v>0.91847374551108618</v>
      </c>
      <c r="U563" s="1">
        <v>0.921828444848241</v>
      </c>
      <c r="V563" s="1">
        <v>0.92464085816468489</v>
      </c>
      <c r="W563" s="1">
        <v>0.92703457321629201</v>
      </c>
      <c r="X563" s="1">
        <v>0.92909282248623704</v>
      </c>
      <c r="Y563" s="1">
        <v>0.93089810426672259</v>
      </c>
      <c r="Z563" s="1">
        <v>0.93253474181876006</v>
      </c>
      <c r="AA563" s="1">
        <v>0.93407988010978249</v>
      </c>
      <c r="AB563" s="1">
        <v>0.93559880159256681</v>
      </c>
      <c r="AC563" s="1">
        <v>0.93713904469762166</v>
      </c>
      <c r="AD563" s="1">
        <v>0.93872482312907579</v>
      </c>
      <c r="AE563" s="1">
        <v>0.94037907521099851</v>
      </c>
      <c r="AF563" s="1">
        <v>0.94209869421097303</v>
      </c>
      <c r="AG563" s="1">
        <v>0.94386349957453597</v>
      </c>
      <c r="AH563" s="1">
        <v>0.9456385959780621</v>
      </c>
      <c r="AI563" s="1">
        <v>0.94732757202255424</v>
      </c>
      <c r="AJ563" s="1">
        <v>0.94892134972939868</v>
      </c>
      <c r="AK563" s="1">
        <v>0.95039020894981752</v>
      </c>
      <c r="AL563" s="1">
        <v>0.95169163721734684</v>
      </c>
      <c r="AM563" s="1">
        <v>0.95281643855956411</v>
      </c>
    </row>
    <row r="564" spans="1:39">
      <c r="A564">
        <f t="shared" si="10"/>
        <v>202112</v>
      </c>
      <c r="B564" t="str">
        <f t="shared" si="12"/>
        <v>M0</v>
      </c>
      <c r="C564" t="str">
        <f t="shared" si="11"/>
        <v>base</v>
      </c>
      <c r="D564" s="1">
        <v>0</v>
      </c>
      <c r="E564" s="1">
        <v>0</v>
      </c>
      <c r="F564" s="1">
        <v>0</v>
      </c>
      <c r="G564" s="1">
        <v>2.8767953491199452E-4</v>
      </c>
      <c r="H564" s="1">
        <v>9.630068105350272E-4</v>
      </c>
      <c r="I564" s="1">
        <v>1.9770616917553119E-3</v>
      </c>
      <c r="J564" s="1">
        <v>3.305633973647513E-3</v>
      </c>
      <c r="K564" s="1">
        <v>4.9030239538695999E-3</v>
      </c>
      <c r="L564" s="1">
        <v>6.6834019026042911E-3</v>
      </c>
      <c r="M564" s="1">
        <v>8.6795759880141776E-3</v>
      </c>
      <c r="N564" s="1">
        <v>1.089241233020599E-2</v>
      </c>
      <c r="O564" s="1">
        <v>1.3289786070155719E-2</v>
      </c>
      <c r="P564" s="1">
        <v>1.5973938513035229E-2</v>
      </c>
      <c r="Q564" s="1">
        <v>1.8993179466182581E-2</v>
      </c>
      <c r="R564" s="1">
        <v>2.2357304982225251E-2</v>
      </c>
      <c r="S564" s="1">
        <v>2.623429354518499E-2</v>
      </c>
      <c r="T564" s="1">
        <v>3.0757400827500069E-2</v>
      </c>
      <c r="U564" s="1">
        <v>3.6010154209606592E-2</v>
      </c>
      <c r="V564" s="1">
        <v>4.222311579396993E-2</v>
      </c>
      <c r="W564" s="1">
        <v>4.9603932377023513E-2</v>
      </c>
      <c r="X564" s="1">
        <v>5.8332355387999482E-2</v>
      </c>
      <c r="Y564" s="1">
        <v>6.8691398964605091E-2</v>
      </c>
      <c r="Z564" s="1">
        <v>8.0958928708437142E-2</v>
      </c>
      <c r="AA564" s="1">
        <v>9.5353828987267769E-2</v>
      </c>
      <c r="AB564" s="1">
        <v>0.11195755084243721</v>
      </c>
      <c r="AC564" s="1">
        <v>0.1306755192723453</v>
      </c>
      <c r="AD564" s="1">
        <v>0.15147221925499821</v>
      </c>
      <c r="AE564" s="1">
        <v>0.17401905384104721</v>
      </c>
      <c r="AF564" s="1">
        <v>0.1978173758758533</v>
      </c>
      <c r="AG564" s="1">
        <v>0.22221095469986341</v>
      </c>
      <c r="AH564" s="1">
        <v>0.2457155381884272</v>
      </c>
      <c r="AI564" s="1">
        <v>0.26807925858875392</v>
      </c>
      <c r="AJ564" s="1">
        <v>0.28880057689610827</v>
      </c>
      <c r="AK564" s="1">
        <v>0.30722399646031118</v>
      </c>
      <c r="AL564" s="1">
        <v>0.32318603279730529</v>
      </c>
      <c r="AM564" s="1">
        <v>0.3370072968554908</v>
      </c>
    </row>
    <row r="565" spans="1:39">
      <c r="A565">
        <f t="shared" si="10"/>
        <v>202112</v>
      </c>
      <c r="B565" t="str">
        <f t="shared" si="12"/>
        <v>M1</v>
      </c>
      <c r="C565" t="str">
        <f t="shared" si="11"/>
        <v>base</v>
      </c>
      <c r="D565" s="1">
        <v>0</v>
      </c>
      <c r="E565" s="1">
        <v>0</v>
      </c>
      <c r="F565" s="1">
        <v>3.080631882403782E-2</v>
      </c>
      <c r="G565" s="1">
        <v>7.5834246156082197E-2</v>
      </c>
      <c r="H565" s="1">
        <v>0.1226428354268107</v>
      </c>
      <c r="I565" s="1">
        <v>0.16481627138786309</v>
      </c>
      <c r="J565" s="1">
        <v>0.20197518211158791</v>
      </c>
      <c r="K565" s="1">
        <v>0.233895456930034</v>
      </c>
      <c r="L565" s="1">
        <v>0.26045112144978749</v>
      </c>
      <c r="M565" s="1">
        <v>0.28320709509153308</v>
      </c>
      <c r="N565" s="1">
        <v>0.30266316615673849</v>
      </c>
      <c r="O565" s="1">
        <v>0.31908630740034288</v>
      </c>
      <c r="P565" s="1">
        <v>0.33342358228347868</v>
      </c>
      <c r="Q565" s="1">
        <v>0.3459328355581614</v>
      </c>
      <c r="R565" s="1">
        <v>0.35676131882290441</v>
      </c>
      <c r="S565" s="1">
        <v>0.36643230786797348</v>
      </c>
      <c r="T565" s="1">
        <v>0.37520198153135847</v>
      </c>
      <c r="U565" s="1">
        <v>0.38326803922076003</v>
      </c>
      <c r="V565" s="1">
        <v>0.39098260378131838</v>
      </c>
      <c r="W565" s="1">
        <v>0.3986086822766331</v>
      </c>
      <c r="X565" s="1">
        <v>0.40639484772394091</v>
      </c>
      <c r="Y565" s="1">
        <v>0.41464380144273832</v>
      </c>
      <c r="Z565" s="1">
        <v>0.42364183333410299</v>
      </c>
      <c r="AA565" s="1">
        <v>0.43362336713466332</v>
      </c>
      <c r="AB565" s="1">
        <v>0.44472121875328158</v>
      </c>
      <c r="AC565" s="1">
        <v>0.45693685329141948</v>
      </c>
      <c r="AD565" s="1">
        <v>0.4702979761635524</v>
      </c>
      <c r="AE565" s="1">
        <v>0.48463864631278242</v>
      </c>
      <c r="AF565" s="1">
        <v>0.49967671696469929</v>
      </c>
      <c r="AG565" s="1">
        <v>0.51502452538196641</v>
      </c>
      <c r="AH565" s="1">
        <v>0.52977096509293253</v>
      </c>
      <c r="AI565" s="1">
        <v>0.54377571262162938</v>
      </c>
      <c r="AJ565" s="1">
        <v>0.55673650529492746</v>
      </c>
      <c r="AK565" s="1">
        <v>0.56825109737976254</v>
      </c>
      <c r="AL565" s="1">
        <v>0.57822192638198577</v>
      </c>
      <c r="AM565" s="1">
        <v>0.58685198632903957</v>
      </c>
    </row>
    <row r="566" spans="1:39">
      <c r="A566">
        <f t="shared" si="10"/>
        <v>202112</v>
      </c>
      <c r="B566" t="str">
        <f t="shared" si="12"/>
        <v>M2</v>
      </c>
      <c r="C566" t="str">
        <f t="shared" si="11"/>
        <v>base</v>
      </c>
      <c r="D566" s="1">
        <v>0</v>
      </c>
      <c r="E566" s="1">
        <v>0.1046760081818951</v>
      </c>
      <c r="F566" s="1">
        <v>0.21268223294462291</v>
      </c>
      <c r="G566" s="1">
        <v>0.30791534441035118</v>
      </c>
      <c r="H566" s="1">
        <v>0.38703884664390859</v>
      </c>
      <c r="I566" s="1">
        <v>0.45040096210900887</v>
      </c>
      <c r="J566" s="1">
        <v>0.50260380178268327</v>
      </c>
      <c r="K566" s="1">
        <v>0.54558370581070892</v>
      </c>
      <c r="L566" s="1">
        <v>0.58031344900531567</v>
      </c>
      <c r="M566" s="1">
        <v>0.60942488559205832</v>
      </c>
      <c r="N566" s="1">
        <v>0.63383392790126714</v>
      </c>
      <c r="O566" s="1">
        <v>0.65404254421693619</v>
      </c>
      <c r="P566" s="1">
        <v>0.67130482111666201</v>
      </c>
      <c r="Q566" s="1">
        <v>0.68596508192239158</v>
      </c>
      <c r="R566" s="1">
        <v>0.69822864353535607</v>
      </c>
      <c r="S566" s="1">
        <v>0.70869519621924049</v>
      </c>
      <c r="T566" s="1">
        <v>0.7176303742518223</v>
      </c>
      <c r="U566" s="1">
        <v>0.72524847117559266</v>
      </c>
      <c r="V566" s="1">
        <v>0.73188285563444855</v>
      </c>
      <c r="W566" s="1">
        <v>0.73776277067011298</v>
      </c>
      <c r="X566" s="1">
        <v>0.74311355684335967</v>
      </c>
      <c r="Y566" s="1">
        <v>0.74817425416340444</v>
      </c>
      <c r="Z566" s="1">
        <v>0.75316526536798822</v>
      </c>
      <c r="AA566" s="1">
        <v>0.75827174882723691</v>
      </c>
      <c r="AB566" s="1">
        <v>0.7636218724424495</v>
      </c>
      <c r="AC566" s="1">
        <v>0.76926926183153799</v>
      </c>
      <c r="AD566" s="1">
        <v>0.77526935860560575</v>
      </c>
      <c r="AE566" s="1">
        <v>0.78158608426385301</v>
      </c>
      <c r="AF566" s="1">
        <v>0.78812525531164013</v>
      </c>
      <c r="AG566" s="1">
        <v>0.79474166576120953</v>
      </c>
      <c r="AH566" s="1">
        <v>0.80106230368149356</v>
      </c>
      <c r="AI566" s="1">
        <v>0.80704244185079388</v>
      </c>
      <c r="AJ566" s="1">
        <v>0.81256332500996298</v>
      </c>
      <c r="AK566" s="1">
        <v>0.81746038716882075</v>
      </c>
      <c r="AL566" s="1">
        <v>0.82169617229037695</v>
      </c>
      <c r="AM566" s="1">
        <v>0.82535929754598747</v>
      </c>
    </row>
    <row r="567" spans="1:39">
      <c r="A567">
        <f t="shared" si="10"/>
        <v>202112</v>
      </c>
      <c r="B567" t="str">
        <f t="shared" si="12"/>
        <v>M3</v>
      </c>
      <c r="C567" t="str">
        <f t="shared" si="11"/>
        <v>base</v>
      </c>
      <c r="D567" s="1">
        <v>0.3248427810965358</v>
      </c>
      <c r="E567" s="1">
        <v>0.50377951366748697</v>
      </c>
      <c r="F567" s="1">
        <v>0.61245187184265837</v>
      </c>
      <c r="G567" s="1">
        <v>0.68622371310788055</v>
      </c>
      <c r="H567" s="1">
        <v>0.73851334565173077</v>
      </c>
      <c r="I567" s="1">
        <v>0.77636847881628013</v>
      </c>
      <c r="J567" s="1">
        <v>0.8056326005141794</v>
      </c>
      <c r="K567" s="1">
        <v>0.82875070790469441</v>
      </c>
      <c r="L567" s="1">
        <v>0.84693177584763135</v>
      </c>
      <c r="M567" s="1">
        <v>0.86190171604278398</v>
      </c>
      <c r="N567" s="1">
        <v>0.87429556874026815</v>
      </c>
      <c r="O567" s="1">
        <v>0.88445753704085806</v>
      </c>
      <c r="P567" s="1">
        <v>0.89306528478775082</v>
      </c>
      <c r="Q567" s="1">
        <v>0.90031266305086732</v>
      </c>
      <c r="R567" s="1">
        <v>0.90631514257292523</v>
      </c>
      <c r="S567" s="1">
        <v>0.91137252114891054</v>
      </c>
      <c r="T567" s="1">
        <v>0.91561436738901225</v>
      </c>
      <c r="U567" s="1">
        <v>0.91914570491120862</v>
      </c>
      <c r="V567" s="1">
        <v>0.92212198628153541</v>
      </c>
      <c r="W567" s="1">
        <v>0.92464698184208527</v>
      </c>
      <c r="X567" s="1">
        <v>0.92682391316666113</v>
      </c>
      <c r="Y567" s="1">
        <v>0.92875658623809121</v>
      </c>
      <c r="Z567" s="1">
        <v>0.93053963648771143</v>
      </c>
      <c r="AA567" s="1">
        <v>0.93225341116174953</v>
      </c>
      <c r="AB567" s="1">
        <v>0.93395771795875282</v>
      </c>
      <c r="AC567" s="1">
        <v>0.93568529250533183</v>
      </c>
      <c r="AD567" s="1">
        <v>0.93746624147003998</v>
      </c>
      <c r="AE567" s="1">
        <v>0.93930205711665959</v>
      </c>
      <c r="AF567" s="1">
        <v>0.9411751048936311</v>
      </c>
      <c r="AG567" s="1">
        <v>0.94305145052412276</v>
      </c>
      <c r="AH567" s="1">
        <v>0.94483184511721341</v>
      </c>
      <c r="AI567" s="1">
        <v>0.94650881606711201</v>
      </c>
      <c r="AJ567" s="1">
        <v>0.94805250335790514</v>
      </c>
      <c r="AK567" s="1">
        <v>0.94941916028103557</v>
      </c>
      <c r="AL567" s="1">
        <v>0.95059968618776802</v>
      </c>
      <c r="AM567" s="1">
        <v>0.95161957784677054</v>
      </c>
    </row>
    <row r="568" spans="1:39">
      <c r="A568">
        <f t="shared" si="10"/>
        <v>202201</v>
      </c>
      <c r="B568" t="str">
        <f t="shared" si="12"/>
        <v>M0</v>
      </c>
      <c r="C568" t="str">
        <f t="shared" si="11"/>
        <v>base</v>
      </c>
      <c r="D568" s="1">
        <v>0</v>
      </c>
      <c r="E568" s="1">
        <v>0</v>
      </c>
      <c r="F568" s="1">
        <v>0</v>
      </c>
      <c r="G568" s="1">
        <v>2.5583069358244887E-4</v>
      </c>
      <c r="H568" s="1">
        <v>8.4245852676095075E-4</v>
      </c>
      <c r="I568" s="1">
        <v>1.7746419896954369E-3</v>
      </c>
      <c r="J568" s="1">
        <v>3.024700969428792E-3</v>
      </c>
      <c r="K568" s="1">
        <v>4.5153566859479181E-3</v>
      </c>
      <c r="L568" s="1">
        <v>6.2655783531348616E-3</v>
      </c>
      <c r="M568" s="1">
        <v>8.2722288932043711E-3</v>
      </c>
      <c r="N568" s="1">
        <v>1.050064669074729E-2</v>
      </c>
      <c r="O568" s="1">
        <v>1.3043442937664291E-2</v>
      </c>
      <c r="P568" s="1">
        <v>1.594663729043929E-2</v>
      </c>
      <c r="Q568" s="1">
        <v>1.9218512736767761E-2</v>
      </c>
      <c r="R568" s="1">
        <v>2.3022724310116559E-2</v>
      </c>
      <c r="S568" s="1">
        <v>2.749097665005756E-2</v>
      </c>
      <c r="T568" s="1">
        <v>3.270537658359654E-2</v>
      </c>
      <c r="U568" s="1">
        <v>3.8894836846699588E-2</v>
      </c>
      <c r="V568" s="1">
        <v>4.6266162604506653E-2</v>
      </c>
      <c r="W568" s="1">
        <v>5.4998124245537287E-2</v>
      </c>
      <c r="X568" s="1">
        <v>6.5373250317627501E-2</v>
      </c>
      <c r="Y568" s="1">
        <v>7.7669059510251021E-2</v>
      </c>
      <c r="Z568" s="1">
        <v>9.2104055964247436E-2</v>
      </c>
      <c r="AA568" s="1">
        <v>0.1087590030571647</v>
      </c>
      <c r="AB568" s="1">
        <v>0.1275382590484832</v>
      </c>
      <c r="AC568" s="1">
        <v>0.14840558292690231</v>
      </c>
      <c r="AD568" s="1">
        <v>0.17103072057227861</v>
      </c>
      <c r="AE568" s="1">
        <v>0.1949128735072268</v>
      </c>
      <c r="AF568" s="1">
        <v>0.21939317582200851</v>
      </c>
      <c r="AG568" s="1">
        <v>0.24298182602258561</v>
      </c>
      <c r="AH568" s="1">
        <v>0.265425843471158</v>
      </c>
      <c r="AI568" s="1">
        <v>0.28622174680360207</v>
      </c>
      <c r="AJ568" s="1">
        <v>0.3047115870160747</v>
      </c>
      <c r="AK568" s="1">
        <v>0.32073123492015032</v>
      </c>
      <c r="AL568" s="1">
        <v>0.33460242602609791</v>
      </c>
      <c r="AM568" s="1">
        <v>0.34643353744595817</v>
      </c>
    </row>
    <row r="569" spans="1:39">
      <c r="A569">
        <f t="shared" si="10"/>
        <v>202201</v>
      </c>
      <c r="B569" t="str">
        <f t="shared" si="12"/>
        <v>M1</v>
      </c>
      <c r="C569" t="str">
        <f t="shared" si="11"/>
        <v>base</v>
      </c>
      <c r="D569" s="1">
        <v>0</v>
      </c>
      <c r="E569" s="1">
        <v>0</v>
      </c>
      <c r="F569" s="1">
        <v>2.9409814966914249E-2</v>
      </c>
      <c r="G569" s="1">
        <v>7.2551271364948391E-2</v>
      </c>
      <c r="H569" s="1">
        <v>0.11683426570750929</v>
      </c>
      <c r="I569" s="1">
        <v>0.15828974125678</v>
      </c>
      <c r="J569" s="1">
        <v>0.19504785422364079</v>
      </c>
      <c r="K569" s="1">
        <v>0.22615715223902111</v>
      </c>
      <c r="L569" s="1">
        <v>0.25305137698176472</v>
      </c>
      <c r="M569" s="1">
        <v>0.27613664297175378</v>
      </c>
      <c r="N569" s="1">
        <v>0.29563762416267497</v>
      </c>
      <c r="O569" s="1">
        <v>0.31263142947756772</v>
      </c>
      <c r="P569" s="1">
        <v>0.327398203370452</v>
      </c>
      <c r="Q569" s="1">
        <v>0.34010091122482661</v>
      </c>
      <c r="R569" s="1">
        <v>0.35134519947572418</v>
      </c>
      <c r="S569" s="1">
        <v>0.36142133666481119</v>
      </c>
      <c r="T569" s="1">
        <v>0.37055665445599212</v>
      </c>
      <c r="U569" s="1">
        <v>0.37914868224950571</v>
      </c>
      <c r="V569" s="1">
        <v>0.387490266160951</v>
      </c>
      <c r="W569" s="1">
        <v>0.39586046951710507</v>
      </c>
      <c r="X569" s="1">
        <v>0.40459146328568352</v>
      </c>
      <c r="Y569" s="1">
        <v>0.41399623138781871</v>
      </c>
      <c r="Z569" s="1">
        <v>0.42433214900790628</v>
      </c>
      <c r="AA569" s="1">
        <v>0.43575028019641082</v>
      </c>
      <c r="AB569" s="1">
        <v>0.4482640371789075</v>
      </c>
      <c r="AC569" s="1">
        <v>0.46191139767910772</v>
      </c>
      <c r="AD569" s="1">
        <v>0.47653152208339972</v>
      </c>
      <c r="AE569" s="1">
        <v>0.49184354415227471</v>
      </c>
      <c r="AF569" s="1">
        <v>0.50745800268133923</v>
      </c>
      <c r="AG569" s="1">
        <v>0.5224524146927384</v>
      </c>
      <c r="AH569" s="1">
        <v>0.53668757108340148</v>
      </c>
      <c r="AI569" s="1">
        <v>0.54985856015886958</v>
      </c>
      <c r="AJ569" s="1">
        <v>0.56155813989559944</v>
      </c>
      <c r="AK569" s="1">
        <v>0.5716880899859581</v>
      </c>
      <c r="AL569" s="1">
        <v>0.58045518066649104</v>
      </c>
      <c r="AM569" s="1">
        <v>0.58792999418969949</v>
      </c>
    </row>
    <row r="570" spans="1:39">
      <c r="A570">
        <f t="shared" si="10"/>
        <v>202201</v>
      </c>
      <c r="B570" t="str">
        <f t="shared" si="12"/>
        <v>M2</v>
      </c>
      <c r="C570" t="str">
        <f t="shared" si="11"/>
        <v>base</v>
      </c>
      <c r="D570" s="1">
        <v>0</v>
      </c>
      <c r="E570" s="1">
        <v>9.9463113558831626E-2</v>
      </c>
      <c r="F570" s="1">
        <v>0.2056140147500948</v>
      </c>
      <c r="G570" s="1">
        <v>0.29896889405415922</v>
      </c>
      <c r="H570" s="1">
        <v>0.37553978259355891</v>
      </c>
      <c r="I570" s="1">
        <v>0.43938282754972091</v>
      </c>
      <c r="J570" s="1">
        <v>0.49229335291499038</v>
      </c>
      <c r="K570" s="1">
        <v>0.53520289447161884</v>
      </c>
      <c r="L570" s="1">
        <v>0.57123464214232911</v>
      </c>
      <c r="M570" s="1">
        <v>0.60146334419233682</v>
      </c>
      <c r="N570" s="1">
        <v>0.62648229309232273</v>
      </c>
      <c r="O570" s="1">
        <v>0.64782964100377471</v>
      </c>
      <c r="P570" s="1">
        <v>0.66592302605708231</v>
      </c>
      <c r="Q570" s="1">
        <v>0.6810130869687534</v>
      </c>
      <c r="R570" s="1">
        <v>0.69383501156201566</v>
      </c>
      <c r="S570" s="1">
        <v>0.70471088524860981</v>
      </c>
      <c r="T570" s="1">
        <v>0.71390231252071179</v>
      </c>
      <c r="U570" s="1">
        <v>0.72181109646964103</v>
      </c>
      <c r="V570" s="1">
        <v>0.72871073139497355</v>
      </c>
      <c r="W570" s="1">
        <v>0.734871578611764</v>
      </c>
      <c r="X570" s="1">
        <v>0.74057508101942637</v>
      </c>
      <c r="Y570" s="1">
        <v>0.74607977046554774</v>
      </c>
      <c r="Z570" s="1">
        <v>0.75160370102865026</v>
      </c>
      <c r="AA570" s="1">
        <v>0.75730192385057737</v>
      </c>
      <c r="AB570" s="1">
        <v>0.76324685803039716</v>
      </c>
      <c r="AC570" s="1">
        <v>0.7695097254609965</v>
      </c>
      <c r="AD570" s="1">
        <v>0.77606480560037583</v>
      </c>
      <c r="AE570" s="1">
        <v>0.78282389030107669</v>
      </c>
      <c r="AF570" s="1">
        <v>0.7896443848194632</v>
      </c>
      <c r="AG570" s="1">
        <v>0.79614816626487772</v>
      </c>
      <c r="AH570" s="1">
        <v>0.80229422889173341</v>
      </c>
      <c r="AI570" s="1">
        <v>0.80796389134870794</v>
      </c>
      <c r="AJ570" s="1">
        <v>0.81299037227499915</v>
      </c>
      <c r="AK570" s="1">
        <v>0.81733654962720237</v>
      </c>
      <c r="AL570" s="1">
        <v>0.82109413211829008</v>
      </c>
      <c r="AM570" s="1">
        <v>0.82429525133495818</v>
      </c>
    </row>
    <row r="571" spans="1:39">
      <c r="A571">
        <f t="shared" si="10"/>
        <v>202201</v>
      </c>
      <c r="B571" t="str">
        <f t="shared" si="12"/>
        <v>M3</v>
      </c>
      <c r="C571" t="str">
        <f t="shared" si="11"/>
        <v>base</v>
      </c>
      <c r="D571" s="1">
        <v>0.31877229627484371</v>
      </c>
      <c r="E571" s="1">
        <v>0.49220090996294258</v>
      </c>
      <c r="F571" s="1">
        <v>0.60209878841792297</v>
      </c>
      <c r="G571" s="1">
        <v>0.67632130108794919</v>
      </c>
      <c r="H571" s="1">
        <v>0.7282324825588129</v>
      </c>
      <c r="I571" s="1">
        <v>0.76741988936504169</v>
      </c>
      <c r="J571" s="1">
        <v>0.79787518148635406</v>
      </c>
      <c r="K571" s="1">
        <v>0.82156322776347812</v>
      </c>
      <c r="L571" s="1">
        <v>0.84092538760107649</v>
      </c>
      <c r="M571" s="1">
        <v>0.85687503599346393</v>
      </c>
      <c r="N571" s="1">
        <v>0.86990505655078043</v>
      </c>
      <c r="O571" s="1">
        <v>0.88091078859932237</v>
      </c>
      <c r="P571" s="1">
        <v>0.8901528856239852</v>
      </c>
      <c r="Q571" s="1">
        <v>0.89778623212876185</v>
      </c>
      <c r="R571" s="1">
        <v>0.90419583108292556</v>
      </c>
      <c r="S571" s="1">
        <v>0.90954719414772167</v>
      </c>
      <c r="T571" s="1">
        <v>0.91397437084486222</v>
      </c>
      <c r="U571" s="1">
        <v>0.91767281949392665</v>
      </c>
      <c r="V571" s="1">
        <v>0.92077194592201161</v>
      </c>
      <c r="W571" s="1">
        <v>0.92340081364095983</v>
      </c>
      <c r="X571" s="1">
        <v>0.92568728015878476</v>
      </c>
      <c r="Y571" s="1">
        <v>0.92774751171451653</v>
      </c>
      <c r="Z571" s="1">
        <v>0.92968042848230736</v>
      </c>
      <c r="AA571" s="1">
        <v>0.93156113553115583</v>
      </c>
      <c r="AB571" s="1">
        <v>0.9334332656389438</v>
      </c>
      <c r="AC571" s="1">
        <v>0.93533601091484952</v>
      </c>
      <c r="AD571" s="1">
        <v>0.9372772453939161</v>
      </c>
      <c r="AE571" s="1">
        <v>0.93924344026255913</v>
      </c>
      <c r="AF571" s="1">
        <v>0.9412030575464867</v>
      </c>
      <c r="AG571" s="1">
        <v>0.94305596281921689</v>
      </c>
      <c r="AH571" s="1">
        <v>0.9447971589001527</v>
      </c>
      <c r="AI571" s="1">
        <v>0.94639751688779716</v>
      </c>
      <c r="AJ571" s="1">
        <v>0.94781292270015183</v>
      </c>
      <c r="AK571" s="1">
        <v>0.94903469129506979</v>
      </c>
      <c r="AL571" s="1">
        <v>0.95008964802984808</v>
      </c>
      <c r="AM571" s="1">
        <v>0.95098747036648756</v>
      </c>
    </row>
    <row r="572" spans="1:39">
      <c r="A572">
        <f t="shared" si="10"/>
        <v>202202</v>
      </c>
      <c r="B572" t="str">
        <f t="shared" si="12"/>
        <v>M0</v>
      </c>
      <c r="C572" t="str">
        <f t="shared" si="11"/>
        <v>base</v>
      </c>
      <c r="D572" s="1">
        <v>0</v>
      </c>
      <c r="E572" s="1">
        <v>0</v>
      </c>
      <c r="F572" s="1">
        <v>0</v>
      </c>
      <c r="G572" s="1">
        <v>2.1848139460958191E-4</v>
      </c>
      <c r="H572" s="1">
        <v>7.6187580537016831E-4</v>
      </c>
      <c r="I572" s="1">
        <v>1.6489466769155389E-3</v>
      </c>
      <c r="J572" s="1">
        <v>2.826086037045972E-3</v>
      </c>
      <c r="K572" s="1">
        <v>4.3046832863136934E-3</v>
      </c>
      <c r="L572" s="1">
        <v>6.0806146235299167E-3</v>
      </c>
      <c r="M572" s="1">
        <v>8.1182051681843934E-3</v>
      </c>
      <c r="N572" s="1">
        <v>1.0500140350077901E-2</v>
      </c>
      <c r="O572" s="1">
        <v>1.3270285111235571E-2</v>
      </c>
      <c r="P572" s="1">
        <v>1.6435459741026521E-2</v>
      </c>
      <c r="Q572" s="1">
        <v>2.015444496825277E-2</v>
      </c>
      <c r="R572" s="1">
        <v>2.4557158195961781E-2</v>
      </c>
      <c r="S572" s="1">
        <v>2.9724072337137291E-2</v>
      </c>
      <c r="T572" s="1">
        <v>3.5882074269509873E-2</v>
      </c>
      <c r="U572" s="1">
        <v>4.3236864689989711E-2</v>
      </c>
      <c r="V572" s="1">
        <v>5.1965968514624233E-2</v>
      </c>
      <c r="W572" s="1">
        <v>6.2351145367270717E-2</v>
      </c>
      <c r="X572" s="1">
        <v>7.46693044369722E-2</v>
      </c>
      <c r="Y572" s="1">
        <v>8.9138348240996867E-2</v>
      </c>
      <c r="Z572" s="1">
        <v>0.10583819832532659</v>
      </c>
      <c r="AA572" s="1">
        <v>0.1246720804227708</v>
      </c>
      <c r="AB572" s="1">
        <v>0.14560296001174119</v>
      </c>
      <c r="AC572" s="1">
        <v>0.16829896626514179</v>
      </c>
      <c r="AD572" s="1">
        <v>0.19225725858043591</v>
      </c>
      <c r="AE572" s="1">
        <v>0.21681650528064089</v>
      </c>
      <c r="AF572" s="1">
        <v>0.24048179293553471</v>
      </c>
      <c r="AG572" s="1">
        <v>0.26299907970568848</v>
      </c>
      <c r="AH572" s="1">
        <v>0.28386308082757461</v>
      </c>
      <c r="AI572" s="1">
        <v>0.30241358791948031</v>
      </c>
      <c r="AJ572" s="1">
        <v>0.31848587086137431</v>
      </c>
      <c r="AK572" s="1">
        <v>0.33240268547157509</v>
      </c>
      <c r="AL572" s="1">
        <v>0.34427274223677368</v>
      </c>
      <c r="AM572" s="1">
        <v>0.35447538013764451</v>
      </c>
    </row>
    <row r="573" spans="1:39">
      <c r="A573">
        <f t="shared" si="10"/>
        <v>202202</v>
      </c>
      <c r="B573" t="str">
        <f t="shared" si="12"/>
        <v>M1</v>
      </c>
      <c r="C573" t="str">
        <f t="shared" si="11"/>
        <v>base</v>
      </c>
      <c r="D573" s="1">
        <v>0</v>
      </c>
      <c r="E573" s="1">
        <v>0</v>
      </c>
      <c r="F573" s="1">
        <v>2.8298011280562752E-2</v>
      </c>
      <c r="G573" s="1">
        <v>6.923800238004614E-2</v>
      </c>
      <c r="H573" s="1">
        <v>0.1127862326457766</v>
      </c>
      <c r="I573" s="1">
        <v>0.153824238639199</v>
      </c>
      <c r="J573" s="1">
        <v>0.18968013083188959</v>
      </c>
      <c r="K573" s="1">
        <v>0.22120371890973931</v>
      </c>
      <c r="L573" s="1">
        <v>0.24850002277755109</v>
      </c>
      <c r="M573" s="1">
        <v>0.27164544709796651</v>
      </c>
      <c r="N573" s="1">
        <v>0.29182058828221619</v>
      </c>
      <c r="O573" s="1">
        <v>0.309307649108991</v>
      </c>
      <c r="P573" s="1">
        <v>0.32427524223572751</v>
      </c>
      <c r="Q573" s="1">
        <v>0.33742130624777378</v>
      </c>
      <c r="R573" s="1">
        <v>0.3490734488198986</v>
      </c>
      <c r="S573" s="1">
        <v>0.35949287378825973</v>
      </c>
      <c r="T573" s="1">
        <v>0.3691305527891357</v>
      </c>
      <c r="U573" s="1">
        <v>0.37831435424680371</v>
      </c>
      <c r="V573" s="1">
        <v>0.3873595676026384</v>
      </c>
      <c r="W573" s="1">
        <v>0.39663300489980913</v>
      </c>
      <c r="X573" s="1">
        <v>0.4064789935476778</v>
      </c>
      <c r="Y573" s="1">
        <v>0.41718198300661352</v>
      </c>
      <c r="Z573" s="1">
        <v>0.42891501171495439</v>
      </c>
      <c r="AA573" s="1">
        <v>0.44170657674045199</v>
      </c>
      <c r="AB573" s="1">
        <v>0.45560741552806577</v>
      </c>
      <c r="AC573" s="1">
        <v>0.47046448486100911</v>
      </c>
      <c r="AD573" s="1">
        <v>0.4860008282156249</v>
      </c>
      <c r="AE573" s="1">
        <v>0.5018278580033031</v>
      </c>
      <c r="AF573" s="1">
        <v>0.51701610360980399</v>
      </c>
      <c r="AG573" s="1">
        <v>0.53142890510653518</v>
      </c>
      <c r="AH573" s="1">
        <v>0.54476045581433397</v>
      </c>
      <c r="AI573" s="1">
        <v>0.55660046224458914</v>
      </c>
      <c r="AJ573" s="1">
        <v>0.5668506646805116</v>
      </c>
      <c r="AK573" s="1">
        <v>0.57572096036079146</v>
      </c>
      <c r="AL573" s="1">
        <v>0.58328318444854277</v>
      </c>
      <c r="AM573" s="1">
        <v>0.58978072042330598</v>
      </c>
    </row>
    <row r="574" spans="1:39">
      <c r="A574">
        <f t="shared" si="10"/>
        <v>202202</v>
      </c>
      <c r="B574" t="str">
        <f t="shared" si="12"/>
        <v>M2</v>
      </c>
      <c r="C574" t="str">
        <f t="shared" si="11"/>
        <v>base</v>
      </c>
      <c r="D574" s="1">
        <v>0</v>
      </c>
      <c r="E574" s="1">
        <v>9.6958955303209512E-2</v>
      </c>
      <c r="F574" s="1">
        <v>0.20068051458032291</v>
      </c>
      <c r="G574" s="1">
        <v>0.29075770118029243</v>
      </c>
      <c r="H574" s="1">
        <v>0.36765962028600391</v>
      </c>
      <c r="I574" s="1">
        <v>0.43216941597067238</v>
      </c>
      <c r="J574" s="1">
        <v>0.48483642721906739</v>
      </c>
      <c r="K574" s="1">
        <v>0.52922035733058082</v>
      </c>
      <c r="L574" s="1">
        <v>0.56652104191414965</v>
      </c>
      <c r="M574" s="1">
        <v>0.59740861127348499</v>
      </c>
      <c r="N574" s="1">
        <v>0.62375014199496737</v>
      </c>
      <c r="O574" s="1">
        <v>0.64604413849002773</v>
      </c>
      <c r="P574" s="1">
        <v>0.66459203528380206</v>
      </c>
      <c r="Q574" s="1">
        <v>0.68029215940645471</v>
      </c>
      <c r="R574" s="1">
        <v>0.69353405889164255</v>
      </c>
      <c r="S574" s="1">
        <v>0.70463643370218287</v>
      </c>
      <c r="T574" s="1">
        <v>0.71408381236325769</v>
      </c>
      <c r="U574" s="1">
        <v>0.72220295165517845</v>
      </c>
      <c r="V574" s="1">
        <v>0.72931865946237617</v>
      </c>
      <c r="W574" s="1">
        <v>0.73576315259253955</v>
      </c>
      <c r="X574" s="1">
        <v>0.74184052892295294</v>
      </c>
      <c r="Y574" s="1">
        <v>0.74780826769147302</v>
      </c>
      <c r="Z574" s="1">
        <v>0.75385412038840471</v>
      </c>
      <c r="AA574" s="1">
        <v>0.76007410775657724</v>
      </c>
      <c r="AB574" s="1">
        <v>0.76655905649238654</v>
      </c>
      <c r="AC574" s="1">
        <v>0.77329760519508173</v>
      </c>
      <c r="AD574" s="1">
        <v>0.78021133837233836</v>
      </c>
      <c r="AE574" s="1">
        <v>0.78716408057900245</v>
      </c>
      <c r="AF574" s="1">
        <v>0.79377866062436175</v>
      </c>
      <c r="AG574" s="1">
        <v>0.80001988552102221</v>
      </c>
      <c r="AH574" s="1">
        <v>0.80577161348660176</v>
      </c>
      <c r="AI574" s="1">
        <v>0.8108675350252581</v>
      </c>
      <c r="AJ574" s="1">
        <v>0.81527173757688109</v>
      </c>
      <c r="AK574" s="1">
        <v>0.81907817199073318</v>
      </c>
      <c r="AL574" s="1">
        <v>0.82232002698422024</v>
      </c>
      <c r="AM574" s="1">
        <v>0.82510322930961755</v>
      </c>
    </row>
    <row r="575" spans="1:39">
      <c r="A575">
        <f t="shared" si="10"/>
        <v>202202</v>
      </c>
      <c r="B575" t="str">
        <f t="shared" si="12"/>
        <v>M3</v>
      </c>
      <c r="C575" t="str">
        <f t="shared" si="11"/>
        <v>base</v>
      </c>
      <c r="D575" s="1">
        <v>0.30851377363114291</v>
      </c>
      <c r="E575" s="1">
        <v>0.4834721237665493</v>
      </c>
      <c r="F575" s="1">
        <v>0.59353462839639692</v>
      </c>
      <c r="G575" s="1">
        <v>0.66679775372842276</v>
      </c>
      <c r="H575" s="1">
        <v>0.72021751691869307</v>
      </c>
      <c r="I575" s="1">
        <v>0.76072881598487962</v>
      </c>
      <c r="J575" s="1">
        <v>0.79171060114702563</v>
      </c>
      <c r="K575" s="1">
        <v>0.81675173362908815</v>
      </c>
      <c r="L575" s="1">
        <v>0.83722284877065256</v>
      </c>
      <c r="M575" s="1">
        <v>0.85385877986637171</v>
      </c>
      <c r="N575" s="1">
        <v>0.86785672857695784</v>
      </c>
      <c r="O575" s="1">
        <v>0.87957476949096647</v>
      </c>
      <c r="P575" s="1">
        <v>0.8892245715106456</v>
      </c>
      <c r="Q575" s="1">
        <v>0.89730071633670916</v>
      </c>
      <c r="R575" s="1">
        <v>0.90401511145222291</v>
      </c>
      <c r="S575" s="1">
        <v>0.90953870466573039</v>
      </c>
      <c r="T575" s="1">
        <v>0.91411655496379107</v>
      </c>
      <c r="U575" s="1">
        <v>0.91790964266869013</v>
      </c>
      <c r="V575" s="1">
        <v>0.92107875201350398</v>
      </c>
      <c r="W575" s="1">
        <v>0.9237809523365611</v>
      </c>
      <c r="X575" s="1">
        <v>0.92615847204788271</v>
      </c>
      <c r="Y575" s="1">
        <v>0.92833273617196455</v>
      </c>
      <c r="Z575" s="1">
        <v>0.9303975761074903</v>
      </c>
      <c r="AA575" s="1">
        <v>0.93241026935406102</v>
      </c>
      <c r="AB575" s="1">
        <v>0.93442129418315389</v>
      </c>
      <c r="AC575" s="1">
        <v>0.9364470646141615</v>
      </c>
      <c r="AD575" s="1">
        <v>0.93848012583280638</v>
      </c>
      <c r="AE575" s="1">
        <v>0.94049322236244137</v>
      </c>
      <c r="AF575" s="1">
        <v>0.94238812495203594</v>
      </c>
      <c r="AG575" s="1">
        <v>0.94416339943384453</v>
      </c>
      <c r="AH575" s="1">
        <v>0.94579183187607785</v>
      </c>
      <c r="AI575" s="1">
        <v>0.94723017871365789</v>
      </c>
      <c r="AJ575" s="1">
        <v>0.94847059784357091</v>
      </c>
      <c r="AK575" s="1">
        <v>0.94954090637965283</v>
      </c>
      <c r="AL575" s="1">
        <v>0.95045128887491914</v>
      </c>
      <c r="AM575" s="1">
        <v>0.95123206623525181</v>
      </c>
    </row>
    <row r="576" spans="1:39">
      <c r="A576">
        <f t="shared" si="10"/>
        <v>202203</v>
      </c>
      <c r="B576" t="str">
        <f t="shared" si="12"/>
        <v>M0</v>
      </c>
      <c r="C576" t="str">
        <f t="shared" si="11"/>
        <v>base</v>
      </c>
      <c r="D576" s="1">
        <v>0</v>
      </c>
      <c r="E576" s="1">
        <v>0</v>
      </c>
      <c r="F576" s="1">
        <v>0</v>
      </c>
      <c r="G576" s="1">
        <v>2.2008788971324451E-4</v>
      </c>
      <c r="H576" s="1">
        <v>7.633171075165212E-4</v>
      </c>
      <c r="I576" s="1">
        <v>1.623993753560183E-3</v>
      </c>
      <c r="J576" s="1">
        <v>2.8188664005984491E-3</v>
      </c>
      <c r="K576" s="1">
        <v>4.348812906120064E-3</v>
      </c>
      <c r="L576" s="1">
        <v>6.1802395471624296E-3</v>
      </c>
      <c r="M576" s="1">
        <v>8.3867440318516426E-3</v>
      </c>
      <c r="N576" s="1">
        <v>1.1010628689159011E-2</v>
      </c>
      <c r="O576" s="1">
        <v>1.4057555812855499E-2</v>
      </c>
      <c r="P576" s="1">
        <v>1.7681128846840789E-2</v>
      </c>
      <c r="Q576" s="1">
        <v>2.2009348938249639E-2</v>
      </c>
      <c r="R576" s="1">
        <v>2.712091585995199E-2</v>
      </c>
      <c r="S576" s="1">
        <v>3.3240385458473951E-2</v>
      </c>
      <c r="T576" s="1">
        <v>4.0572130852182628E-2</v>
      </c>
      <c r="U576" s="1">
        <v>4.9292205247478571E-2</v>
      </c>
      <c r="V576" s="1">
        <v>5.9681342135700512E-2</v>
      </c>
      <c r="W576" s="1">
        <v>7.2015599504425418E-2</v>
      </c>
      <c r="X576" s="1">
        <v>8.6512075816140371E-2</v>
      </c>
      <c r="Y576" s="1">
        <v>0.1032497185760292</v>
      </c>
      <c r="Z576" s="1">
        <v>0.12213058087663101</v>
      </c>
      <c r="AA576" s="1">
        <v>0.1431167856434245</v>
      </c>
      <c r="AB576" s="1">
        <v>0.165874918875203</v>
      </c>
      <c r="AC576" s="1">
        <v>0.18990024733155481</v>
      </c>
      <c r="AD576" s="1">
        <v>0.21452919074828181</v>
      </c>
      <c r="AE576" s="1">
        <v>0.23826225792852421</v>
      </c>
      <c r="AF576" s="1">
        <v>0.2608444185620809</v>
      </c>
      <c r="AG576" s="1">
        <v>0.28176875794939987</v>
      </c>
      <c r="AH576" s="1">
        <v>0.30037304406770271</v>
      </c>
      <c r="AI576" s="1">
        <v>0.31649200119727122</v>
      </c>
      <c r="AJ576" s="1">
        <v>0.33044928232165488</v>
      </c>
      <c r="AK576" s="1">
        <v>0.34235388886071838</v>
      </c>
      <c r="AL576" s="1">
        <v>0.35258624698883101</v>
      </c>
      <c r="AM576" s="1">
        <v>0.36138876254863028</v>
      </c>
    </row>
    <row r="577" spans="1:39">
      <c r="A577">
        <f t="shared" si="10"/>
        <v>202203</v>
      </c>
      <c r="B577" t="str">
        <f t="shared" si="12"/>
        <v>M1</v>
      </c>
      <c r="C577" t="str">
        <f t="shared" si="11"/>
        <v>base</v>
      </c>
      <c r="D577" s="1">
        <v>0</v>
      </c>
      <c r="E577" s="1">
        <v>0</v>
      </c>
      <c r="F577" s="1">
        <v>2.754756575510578E-2</v>
      </c>
      <c r="G577" s="1">
        <v>6.8532258171082591E-2</v>
      </c>
      <c r="H577" s="1">
        <v>0.11242929599456029</v>
      </c>
      <c r="I577" s="1">
        <v>0.1531916651436333</v>
      </c>
      <c r="J577" s="1">
        <v>0.19016039464573189</v>
      </c>
      <c r="K577" s="1">
        <v>0.22270572046066711</v>
      </c>
      <c r="L577" s="1">
        <v>0.25053164288581331</v>
      </c>
      <c r="M577" s="1">
        <v>0.2748575991221503</v>
      </c>
      <c r="N577" s="1">
        <v>0.2959229159909495</v>
      </c>
      <c r="O577" s="1">
        <v>0.3138792634583572</v>
      </c>
      <c r="P577" s="1">
        <v>0.32953303097110292</v>
      </c>
      <c r="Q577" s="1">
        <v>0.34325383377739233</v>
      </c>
      <c r="R577" s="1">
        <v>0.35534394077351789</v>
      </c>
      <c r="S577" s="1">
        <v>0.36632181949353387</v>
      </c>
      <c r="T577" s="1">
        <v>0.37655923285700821</v>
      </c>
      <c r="U577" s="1">
        <v>0.38641779686548228</v>
      </c>
      <c r="V577" s="1">
        <v>0.39630762652160728</v>
      </c>
      <c r="W577" s="1">
        <v>0.40661210487099791</v>
      </c>
      <c r="X577" s="1">
        <v>0.41764971087123393</v>
      </c>
      <c r="Y577" s="1">
        <v>0.42962220547337582</v>
      </c>
      <c r="Z577" s="1">
        <v>0.44257949593855589</v>
      </c>
      <c r="AA577" s="1">
        <v>0.45658993978659218</v>
      </c>
      <c r="AB577" s="1">
        <v>0.47151469651923539</v>
      </c>
      <c r="AC577" s="1">
        <v>0.4870876690802286</v>
      </c>
      <c r="AD577" s="1">
        <v>0.50292879381455646</v>
      </c>
      <c r="AE577" s="1">
        <v>0.51811577433727629</v>
      </c>
      <c r="AF577" s="1">
        <v>0.53251821320975545</v>
      </c>
      <c r="AG577" s="1">
        <v>0.54583470874596163</v>
      </c>
      <c r="AH577" s="1">
        <v>0.55765818284790625</v>
      </c>
      <c r="AI577" s="1">
        <v>0.56789215257921577</v>
      </c>
      <c r="AJ577" s="1">
        <v>0.57674715045278224</v>
      </c>
      <c r="AK577" s="1">
        <v>0.58429549512767909</v>
      </c>
      <c r="AL577" s="1">
        <v>0.59078053227378102</v>
      </c>
      <c r="AM577" s="1">
        <v>0.59635725359120306</v>
      </c>
    </row>
    <row r="578" spans="1:39">
      <c r="A578">
        <f t="shared" si="10"/>
        <v>202203</v>
      </c>
      <c r="B578" t="str">
        <f t="shared" si="12"/>
        <v>M2</v>
      </c>
      <c r="C578" t="str">
        <f t="shared" si="11"/>
        <v>base</v>
      </c>
      <c r="D578" s="1">
        <v>0</v>
      </c>
      <c r="E578" s="1">
        <v>9.6716623239089403E-2</v>
      </c>
      <c r="F578" s="1">
        <v>0.19779730763836359</v>
      </c>
      <c r="G578" s="1">
        <v>0.28862353830276138</v>
      </c>
      <c r="H578" s="1">
        <v>0.36643814785010043</v>
      </c>
      <c r="I578" s="1">
        <v>0.4306415366298586</v>
      </c>
      <c r="J578" s="1">
        <v>0.4850504811070358</v>
      </c>
      <c r="K578" s="1">
        <v>0.53091103376733662</v>
      </c>
      <c r="L578" s="1">
        <v>0.56893555872239721</v>
      </c>
      <c r="M578" s="1">
        <v>0.60136544580752005</v>
      </c>
      <c r="N578" s="1">
        <v>0.62878511122947167</v>
      </c>
      <c r="O578" s="1">
        <v>0.65155126849489886</v>
      </c>
      <c r="P578" s="1">
        <v>0.6707574800451116</v>
      </c>
      <c r="Q578" s="1">
        <v>0.68687327103823004</v>
      </c>
      <c r="R578" s="1">
        <v>0.70028585704118085</v>
      </c>
      <c r="S578" s="1">
        <v>0.71157920388490714</v>
      </c>
      <c r="T578" s="1">
        <v>0.72114373689424904</v>
      </c>
      <c r="U578" s="1">
        <v>0.72936973574922326</v>
      </c>
      <c r="V578" s="1">
        <v>0.73664969732858387</v>
      </c>
      <c r="W578" s="1">
        <v>0.74334167595350897</v>
      </c>
      <c r="X578" s="1">
        <v>0.74975000959586779</v>
      </c>
      <c r="Y578" s="1">
        <v>0.75610205510140682</v>
      </c>
      <c r="Z578" s="1">
        <v>0.76252354199420558</v>
      </c>
      <c r="AA578" s="1">
        <v>0.76912966239106173</v>
      </c>
      <c r="AB578" s="1">
        <v>0.77592911237834794</v>
      </c>
      <c r="AC578" s="1">
        <v>0.78285916150433266</v>
      </c>
      <c r="AD578" s="1">
        <v>0.78979632264236899</v>
      </c>
      <c r="AE578" s="1">
        <v>0.79637543866297589</v>
      </c>
      <c r="AF578" s="1">
        <v>0.80257030513269778</v>
      </c>
      <c r="AG578" s="1">
        <v>0.80827156762999786</v>
      </c>
      <c r="AH578" s="1">
        <v>0.81331828600148126</v>
      </c>
      <c r="AI578" s="1">
        <v>0.81767722952737887</v>
      </c>
      <c r="AJ578" s="1">
        <v>0.82144276406115602</v>
      </c>
      <c r="AK578" s="1">
        <v>0.82464858928298557</v>
      </c>
      <c r="AL578" s="1">
        <v>0.82740003930363459</v>
      </c>
      <c r="AM578" s="1">
        <v>0.8297641415680751</v>
      </c>
    </row>
    <row r="579" spans="1:39">
      <c r="A579">
        <f t="shared" si="10"/>
        <v>202203</v>
      </c>
      <c r="B579" t="str">
        <f t="shared" si="12"/>
        <v>M3</v>
      </c>
      <c r="C579" t="str">
        <f t="shared" si="11"/>
        <v>base</v>
      </c>
      <c r="D579" s="1">
        <v>0.31049629170834619</v>
      </c>
      <c r="E579" s="1">
        <v>0.48385151180947622</v>
      </c>
      <c r="F579" s="1">
        <v>0.59090796508904098</v>
      </c>
      <c r="G579" s="1">
        <v>0.66507818367057148</v>
      </c>
      <c r="H579" s="1">
        <v>0.71929579018340128</v>
      </c>
      <c r="I579" s="1">
        <v>0.75969357529226877</v>
      </c>
      <c r="J579" s="1">
        <v>0.79177358097960726</v>
      </c>
      <c r="K579" s="1">
        <v>0.81768518815491453</v>
      </c>
      <c r="L579" s="1">
        <v>0.83857066698184757</v>
      </c>
      <c r="M579" s="1">
        <v>0.856045495567618</v>
      </c>
      <c r="N579" s="1">
        <v>0.87061238145978692</v>
      </c>
      <c r="O579" s="1">
        <v>0.88256593552706852</v>
      </c>
      <c r="P579" s="1">
        <v>0.89253545916313715</v>
      </c>
      <c r="Q579" s="1">
        <v>0.90079035904566473</v>
      </c>
      <c r="R579" s="1">
        <v>0.90754604965169328</v>
      </c>
      <c r="S579" s="1">
        <v>0.91310477353320674</v>
      </c>
      <c r="T579" s="1">
        <v>0.91766352683430885</v>
      </c>
      <c r="U579" s="1">
        <v>0.92141899078851364</v>
      </c>
      <c r="V579" s="1">
        <v>0.92456075016983263</v>
      </c>
      <c r="W579" s="1">
        <v>0.92725987612031313</v>
      </c>
      <c r="X579" s="1">
        <v>0.92966272311240139</v>
      </c>
      <c r="Y579" s="1">
        <v>0.93188416349379133</v>
      </c>
      <c r="Z579" s="1">
        <v>0.93399728472219712</v>
      </c>
      <c r="AA579" s="1">
        <v>0.93606550155336865</v>
      </c>
      <c r="AB579" s="1">
        <v>0.93811596822908083</v>
      </c>
      <c r="AC579" s="1">
        <v>0.94014970536182074</v>
      </c>
      <c r="AD579" s="1">
        <v>0.94214639577577475</v>
      </c>
      <c r="AE579" s="1">
        <v>0.94401466661583056</v>
      </c>
      <c r="AF579" s="1">
        <v>0.94575792558494565</v>
      </c>
      <c r="AG579" s="1">
        <v>0.94735271868794968</v>
      </c>
      <c r="AH579" s="1">
        <v>0.94875886315996039</v>
      </c>
      <c r="AI579" s="1">
        <v>0.94996999079749622</v>
      </c>
      <c r="AJ579" s="1">
        <v>0.95101403103118687</v>
      </c>
      <c r="AK579" s="1">
        <v>0.95190140264538148</v>
      </c>
      <c r="AL579" s="1">
        <v>0.95266198684167902</v>
      </c>
      <c r="AM579" s="1">
        <v>0.95331477577004742</v>
      </c>
    </row>
    <row r="580" spans="1:39">
      <c r="A580">
        <f t="shared" si="10"/>
        <v>202204</v>
      </c>
      <c r="B580" t="str">
        <f t="shared" si="12"/>
        <v>M0</v>
      </c>
      <c r="C580" t="str">
        <f t="shared" si="11"/>
        <v>base</v>
      </c>
      <c r="D580" s="1">
        <v>0</v>
      </c>
      <c r="E580" s="1">
        <v>0</v>
      </c>
      <c r="F580" s="1">
        <v>0</v>
      </c>
      <c r="G580" s="1">
        <v>2.1265340562022549E-4</v>
      </c>
      <c r="H580" s="1">
        <v>7.2582174974262636E-4</v>
      </c>
      <c r="I580" s="1">
        <v>1.58868765940803E-3</v>
      </c>
      <c r="J580" s="1">
        <v>2.8205212625789251E-3</v>
      </c>
      <c r="K580" s="1">
        <v>4.3967979620906251E-3</v>
      </c>
      <c r="L580" s="1">
        <v>6.3832391844152441E-3</v>
      </c>
      <c r="M580" s="1">
        <v>8.8218168279817488E-3</v>
      </c>
      <c r="N580" s="1">
        <v>1.1717631709209029E-2</v>
      </c>
      <c r="O580" s="1">
        <v>1.521813874554453E-2</v>
      </c>
      <c r="P580" s="1">
        <v>1.944907507592809E-2</v>
      </c>
      <c r="Q580" s="1">
        <v>2.4486973467425999E-2</v>
      </c>
      <c r="R580" s="1">
        <v>3.0553351627188589E-2</v>
      </c>
      <c r="S580" s="1">
        <v>3.7850795159460347E-2</v>
      </c>
      <c r="T580" s="1">
        <v>4.6553387795596757E-2</v>
      </c>
      <c r="U580" s="1">
        <v>5.6940376970696399E-2</v>
      </c>
      <c r="V580" s="1">
        <v>6.9286554522681704E-2</v>
      </c>
      <c r="W580" s="1">
        <v>8.3807850480389579E-2</v>
      </c>
      <c r="X580" s="1">
        <v>0.1005819219723814</v>
      </c>
      <c r="Y580" s="1">
        <v>0.11950940098555379</v>
      </c>
      <c r="Z580" s="1">
        <v>0.1405513666902162</v>
      </c>
      <c r="AA580" s="1">
        <v>0.16337267556616489</v>
      </c>
      <c r="AB580" s="1">
        <v>0.18746653934799001</v>
      </c>
      <c r="AC580" s="1">
        <v>0.2121669804282634</v>
      </c>
      <c r="AD580" s="1">
        <v>0.23596972975902661</v>
      </c>
      <c r="AE580" s="1">
        <v>0.25861867775216207</v>
      </c>
      <c r="AF580" s="1">
        <v>0.27960518983579358</v>
      </c>
      <c r="AG580" s="1">
        <v>0.29826492144586148</v>
      </c>
      <c r="AH580" s="1">
        <v>0.31443201810395721</v>
      </c>
      <c r="AI580" s="1">
        <v>0.32843104855706129</v>
      </c>
      <c r="AJ580" s="1">
        <v>0.34037130838630653</v>
      </c>
      <c r="AK580" s="1">
        <v>0.35063434165490248</v>
      </c>
      <c r="AL580" s="1">
        <v>0.35946326719496868</v>
      </c>
      <c r="AM580" s="1">
        <v>0.36697305048095191</v>
      </c>
    </row>
    <row r="581" spans="1:39">
      <c r="A581">
        <f t="shared" si="10"/>
        <v>202204</v>
      </c>
      <c r="B581" t="str">
        <f t="shared" si="12"/>
        <v>M1</v>
      </c>
      <c r="C581" t="str">
        <f t="shared" si="11"/>
        <v>base</v>
      </c>
      <c r="D581" s="1">
        <v>0</v>
      </c>
      <c r="E581" s="1">
        <v>0</v>
      </c>
      <c r="F581" s="1">
        <v>2.7061582619298061E-2</v>
      </c>
      <c r="G581" s="1">
        <v>6.7921200585253416E-2</v>
      </c>
      <c r="H581" s="1">
        <v>0.111163319784359</v>
      </c>
      <c r="I581" s="1">
        <v>0.15284909405706751</v>
      </c>
      <c r="J581" s="1">
        <v>0.19073631541171299</v>
      </c>
      <c r="K581" s="1">
        <v>0.22368533702707399</v>
      </c>
      <c r="L581" s="1">
        <v>0.25273033273738482</v>
      </c>
      <c r="M581" s="1">
        <v>0.27795390354353489</v>
      </c>
      <c r="N581" s="1">
        <v>0.29943018843470132</v>
      </c>
      <c r="O581" s="1">
        <v>0.31806265328736921</v>
      </c>
      <c r="P581" s="1">
        <v>0.33425541332341813</v>
      </c>
      <c r="Q581" s="1">
        <v>0.34835145216583929</v>
      </c>
      <c r="R581" s="1">
        <v>0.36094585128230211</v>
      </c>
      <c r="S581" s="1">
        <v>0.37246098556748208</v>
      </c>
      <c r="T581" s="1">
        <v>0.38331310160739429</v>
      </c>
      <c r="U581" s="1">
        <v>0.39396416944750962</v>
      </c>
      <c r="V581" s="1">
        <v>0.40484466424630611</v>
      </c>
      <c r="W581" s="1">
        <v>0.41631418438166401</v>
      </c>
      <c r="X581" s="1">
        <v>0.42860904920396981</v>
      </c>
      <c r="Y581" s="1">
        <v>0.44180462711021512</v>
      </c>
      <c r="Z581" s="1">
        <v>0.45599033539408929</v>
      </c>
      <c r="AA581" s="1">
        <v>0.47104368885702158</v>
      </c>
      <c r="AB581" s="1">
        <v>0.48671058114553428</v>
      </c>
      <c r="AC581" s="1">
        <v>0.50261980735402279</v>
      </c>
      <c r="AD581" s="1">
        <v>0.51785457379455158</v>
      </c>
      <c r="AE581" s="1">
        <v>0.53229147681091904</v>
      </c>
      <c r="AF581" s="1">
        <v>0.54563335401656277</v>
      </c>
      <c r="AG581" s="1">
        <v>0.55747561485064556</v>
      </c>
      <c r="AH581" s="1">
        <v>0.56772356788757083</v>
      </c>
      <c r="AI581" s="1">
        <v>0.57658918136830084</v>
      </c>
      <c r="AJ581" s="1">
        <v>0.58414558137155181</v>
      </c>
      <c r="AK581" s="1">
        <v>0.5906368585038535</v>
      </c>
      <c r="AL581" s="1">
        <v>0.59621846378520749</v>
      </c>
      <c r="AM581" s="1">
        <v>0.60096427419952336</v>
      </c>
    </row>
    <row r="582" spans="1:39">
      <c r="A582">
        <f t="shared" si="10"/>
        <v>202204</v>
      </c>
      <c r="B582" t="str">
        <f t="shared" si="12"/>
        <v>M2</v>
      </c>
      <c r="C582" t="str">
        <f t="shared" si="11"/>
        <v>base</v>
      </c>
      <c r="D582" s="1">
        <v>0</v>
      </c>
      <c r="E582" s="1">
        <v>9.3491358527964141E-2</v>
      </c>
      <c r="F582" s="1">
        <v>0.19469528586801779</v>
      </c>
      <c r="G582" s="1">
        <v>0.28625240714173689</v>
      </c>
      <c r="H582" s="1">
        <v>0.36353654845719879</v>
      </c>
      <c r="I582" s="1">
        <v>0.42977743042038752</v>
      </c>
      <c r="J582" s="1">
        <v>0.48595805339667969</v>
      </c>
      <c r="K582" s="1">
        <v>0.53269390652446102</v>
      </c>
      <c r="L582" s="1">
        <v>0.57261022093993441</v>
      </c>
      <c r="M582" s="1">
        <v>0.60636186749047427</v>
      </c>
      <c r="N582" s="1">
        <v>0.63435471113169217</v>
      </c>
      <c r="O582" s="1">
        <v>0.65791397232282411</v>
      </c>
      <c r="P582" s="1">
        <v>0.67760329151640719</v>
      </c>
      <c r="Q582" s="1">
        <v>0.69389223429129465</v>
      </c>
      <c r="R582" s="1">
        <v>0.70748706205778711</v>
      </c>
      <c r="S582" s="1">
        <v>0.71885677673151838</v>
      </c>
      <c r="T582" s="1">
        <v>0.72847284510470622</v>
      </c>
      <c r="U582" s="1">
        <v>0.73680281400845238</v>
      </c>
      <c r="V582" s="1">
        <v>0.74427203216680238</v>
      </c>
      <c r="W582" s="1">
        <v>0.75124330300366249</v>
      </c>
      <c r="X582" s="1">
        <v>0.75799331654777513</v>
      </c>
      <c r="Y582" s="1">
        <v>0.76468465850707168</v>
      </c>
      <c r="Z582" s="1">
        <v>0.77146279700664711</v>
      </c>
      <c r="AA582" s="1">
        <v>0.77836104898557645</v>
      </c>
      <c r="AB582" s="1">
        <v>0.78533569250652335</v>
      </c>
      <c r="AC582" s="1">
        <v>0.79227836007692809</v>
      </c>
      <c r="AD582" s="1">
        <v>0.79883733071070684</v>
      </c>
      <c r="AE582" s="1">
        <v>0.80499732905918797</v>
      </c>
      <c r="AF582" s="1">
        <v>0.81065693573371844</v>
      </c>
      <c r="AG582" s="1">
        <v>0.81566122380041983</v>
      </c>
      <c r="AH582" s="1">
        <v>0.81998013330115493</v>
      </c>
      <c r="AI582" s="1">
        <v>0.82370887382245805</v>
      </c>
      <c r="AJ582" s="1">
        <v>0.82688189120200206</v>
      </c>
      <c r="AK582" s="1">
        <v>0.82960416655137692</v>
      </c>
      <c r="AL582" s="1">
        <v>0.83194248048195163</v>
      </c>
      <c r="AM582" s="1">
        <v>0.8339289137506396</v>
      </c>
    </row>
    <row r="583" spans="1:39">
      <c r="A583">
        <f t="shared" si="10"/>
        <v>202204</v>
      </c>
      <c r="B583" t="str">
        <f t="shared" si="12"/>
        <v>M3</v>
      </c>
      <c r="C583" t="str">
        <f t="shared" si="11"/>
        <v>base</v>
      </c>
      <c r="D583" s="1">
        <v>0.3077899697483229</v>
      </c>
      <c r="E583" s="1">
        <v>0.47690610026836111</v>
      </c>
      <c r="F583" s="1">
        <v>0.58590394648287425</v>
      </c>
      <c r="G583" s="1">
        <v>0.66163904795073247</v>
      </c>
      <c r="H583" s="1">
        <v>0.71603730710679458</v>
      </c>
      <c r="I583" s="1">
        <v>0.75814340944225977</v>
      </c>
      <c r="J583" s="1">
        <v>0.79155315960566375</v>
      </c>
      <c r="K583" s="1">
        <v>0.81815664788503828</v>
      </c>
      <c r="L583" s="1">
        <v>0.84023354501776804</v>
      </c>
      <c r="M583" s="1">
        <v>0.85852957649468231</v>
      </c>
      <c r="N583" s="1">
        <v>0.87347682318598063</v>
      </c>
      <c r="O583" s="1">
        <v>0.8858954806043855</v>
      </c>
      <c r="P583" s="1">
        <v>0.8961375058484482</v>
      </c>
      <c r="Q583" s="1">
        <v>0.90448008561316073</v>
      </c>
      <c r="R583" s="1">
        <v>0.91130150034031543</v>
      </c>
      <c r="S583" s="1">
        <v>0.91684636158712174</v>
      </c>
      <c r="T583" s="1">
        <v>0.92135816915344582</v>
      </c>
      <c r="U583" s="1">
        <v>0.92506870204117331</v>
      </c>
      <c r="V583" s="1">
        <v>0.92818632956227964</v>
      </c>
      <c r="W583" s="1">
        <v>0.93088955986729371</v>
      </c>
      <c r="X583" s="1">
        <v>0.93332031205096644</v>
      </c>
      <c r="Y583" s="1">
        <v>0.93557189942996744</v>
      </c>
      <c r="Z583" s="1">
        <v>0.9377242994101872</v>
      </c>
      <c r="AA583" s="1">
        <v>0.93981825417560583</v>
      </c>
      <c r="AB583" s="1">
        <v>0.94186537848713303</v>
      </c>
      <c r="AC583" s="1">
        <v>0.94385389599231218</v>
      </c>
      <c r="AD583" s="1">
        <v>0.94570043295910611</v>
      </c>
      <c r="AE583" s="1">
        <v>0.94741446452980527</v>
      </c>
      <c r="AF583" s="1">
        <v>0.94897708716985163</v>
      </c>
      <c r="AG583" s="1">
        <v>0.95035169228728533</v>
      </c>
      <c r="AH583" s="1">
        <v>0.95153371281112487</v>
      </c>
      <c r="AI583" s="1">
        <v>0.95255139062280492</v>
      </c>
      <c r="AJ583" s="1">
        <v>0.95341550121160468</v>
      </c>
      <c r="AK583" s="1">
        <v>0.95415556097860199</v>
      </c>
      <c r="AL583" s="1">
        <v>0.95479031769614764</v>
      </c>
      <c r="AM583" s="1">
        <v>0.9553289029338019</v>
      </c>
    </row>
    <row r="584" spans="1:39">
      <c r="A584">
        <f t="shared" si="10"/>
        <v>202205</v>
      </c>
      <c r="B584" t="str">
        <f t="shared" si="12"/>
        <v>M0</v>
      </c>
      <c r="C584" t="str">
        <f t="shared" si="11"/>
        <v>base</v>
      </c>
      <c r="D584" s="1">
        <v>0</v>
      </c>
      <c r="E584" s="1">
        <v>0</v>
      </c>
      <c r="F584" s="1">
        <v>0</v>
      </c>
      <c r="G584" s="1">
        <v>1.9703093248220761E-4</v>
      </c>
      <c r="H584" s="1">
        <v>7.1563908025794689E-4</v>
      </c>
      <c r="I584" s="1">
        <v>1.617909247691943E-3</v>
      </c>
      <c r="J584" s="1">
        <v>2.9019788646845119E-3</v>
      </c>
      <c r="K584" s="1">
        <v>4.6310597521903472E-3</v>
      </c>
      <c r="L584" s="1">
        <v>6.8498870911256962E-3</v>
      </c>
      <c r="M584" s="1">
        <v>9.564618895244445E-3</v>
      </c>
      <c r="N584" s="1">
        <v>1.291624527220857E-2</v>
      </c>
      <c r="O584" s="1">
        <v>1.7028193287999351E-2</v>
      </c>
      <c r="P584" s="1">
        <v>2.1974608781294619E-2</v>
      </c>
      <c r="Q584" s="1">
        <v>2.7973362747016391E-2</v>
      </c>
      <c r="R584" s="1">
        <v>3.5224836019611003E-2</v>
      </c>
      <c r="S584" s="1">
        <v>4.3900672951964807E-2</v>
      </c>
      <c r="T584" s="1">
        <v>5.4278172542059203E-2</v>
      </c>
      <c r="U584" s="1">
        <v>6.6630434663477983E-2</v>
      </c>
      <c r="V584" s="1">
        <v>8.1171848333721153E-2</v>
      </c>
      <c r="W584" s="1">
        <v>9.7978472464008773E-2</v>
      </c>
      <c r="X584" s="1">
        <v>0.11694930035965689</v>
      </c>
      <c r="Y584" s="1">
        <v>0.13804418452125081</v>
      </c>
      <c r="Z584" s="1">
        <v>0.16092612850426791</v>
      </c>
      <c r="AA584" s="1">
        <v>0.185086214566762</v>
      </c>
      <c r="AB584" s="1">
        <v>0.2098560306820135</v>
      </c>
      <c r="AC584" s="1">
        <v>0.23372657409670261</v>
      </c>
      <c r="AD584" s="1">
        <v>0.25644061001996671</v>
      </c>
      <c r="AE584" s="1">
        <v>0.27748777793645679</v>
      </c>
      <c r="AF584" s="1">
        <v>0.2962016397168164</v>
      </c>
      <c r="AG584" s="1">
        <v>0.31241575653152159</v>
      </c>
      <c r="AH584" s="1">
        <v>0.32645558022550908</v>
      </c>
      <c r="AI584" s="1">
        <v>0.3384306866822468</v>
      </c>
      <c r="AJ584" s="1">
        <v>0.34872370777452072</v>
      </c>
      <c r="AK584" s="1">
        <v>0.3575784562929516</v>
      </c>
      <c r="AL584" s="1">
        <v>0.36511022227780149</v>
      </c>
      <c r="AM584" s="1">
        <v>0.37160891809899532</v>
      </c>
    </row>
    <row r="585" spans="1:39">
      <c r="A585">
        <f t="shared" ref="A585:A648" si="13">IF(B585="M0",IF(RIGHT(A581,2)="12",(VALUE(LEFT(A581,4))+1)*100+1,A581+1),A584)</f>
        <v>202205</v>
      </c>
      <c r="B585" t="str">
        <f t="shared" si="12"/>
        <v>M1</v>
      </c>
      <c r="C585" t="str">
        <f t="shared" si="11"/>
        <v>base</v>
      </c>
      <c r="D585" s="1">
        <v>0</v>
      </c>
      <c r="E585" s="1">
        <v>0</v>
      </c>
      <c r="F585" s="1">
        <v>2.705932527754995E-2</v>
      </c>
      <c r="G585" s="1">
        <v>6.7483621929218349E-2</v>
      </c>
      <c r="H585" s="1">
        <v>0.1118077018545304</v>
      </c>
      <c r="I585" s="1">
        <v>0.15464564749907281</v>
      </c>
      <c r="J585" s="1">
        <v>0.19311194079702479</v>
      </c>
      <c r="K585" s="1">
        <v>0.2275891311873596</v>
      </c>
      <c r="L585" s="1">
        <v>0.25777033681744982</v>
      </c>
      <c r="M585" s="1">
        <v>0.28352719141968807</v>
      </c>
      <c r="N585" s="1">
        <v>0.3058233072005071</v>
      </c>
      <c r="O585" s="1">
        <v>0.3250760590957511</v>
      </c>
      <c r="P585" s="1">
        <v>0.34166332037083919</v>
      </c>
      <c r="Q585" s="1">
        <v>0.35626699207980511</v>
      </c>
      <c r="R585" s="1">
        <v>0.36936800350613619</v>
      </c>
      <c r="S585" s="1">
        <v>0.38144840049983292</v>
      </c>
      <c r="T585" s="1">
        <v>0.39303341316340579</v>
      </c>
      <c r="U585" s="1">
        <v>0.40461143730357102</v>
      </c>
      <c r="V585" s="1">
        <v>0.41659294968398869</v>
      </c>
      <c r="W585" s="1">
        <v>0.42925737620535198</v>
      </c>
      <c r="X585" s="1">
        <v>0.44271222608077321</v>
      </c>
      <c r="Y585" s="1">
        <v>0.45707344079974238</v>
      </c>
      <c r="Z585" s="1">
        <v>0.47223980138724642</v>
      </c>
      <c r="AA585" s="1">
        <v>0.48797335777335621</v>
      </c>
      <c r="AB585" s="1">
        <v>0.50391546839224299</v>
      </c>
      <c r="AC585" s="1">
        <v>0.5191594762313857</v>
      </c>
      <c r="AD585" s="1">
        <v>0.53359132420730271</v>
      </c>
      <c r="AE585" s="1">
        <v>0.5469202714514505</v>
      </c>
      <c r="AF585" s="1">
        <v>0.55874627793985288</v>
      </c>
      <c r="AG585" s="1">
        <v>0.56897726126753512</v>
      </c>
      <c r="AH585" s="1">
        <v>0.5778263024721999</v>
      </c>
      <c r="AI585" s="1">
        <v>0.5853673100467881</v>
      </c>
      <c r="AJ585" s="1">
        <v>0.5918444962931444</v>
      </c>
      <c r="AK585" s="1">
        <v>0.59741337046045773</v>
      </c>
      <c r="AL585" s="1">
        <v>0.60214792284141294</v>
      </c>
      <c r="AM585" s="1">
        <v>0.60623142759258852</v>
      </c>
    </row>
    <row r="586" spans="1:39">
      <c r="A586">
        <f t="shared" si="13"/>
        <v>202205</v>
      </c>
      <c r="B586" t="str">
        <f t="shared" si="12"/>
        <v>M2</v>
      </c>
      <c r="C586" t="str">
        <f t="shared" ref="C586:C649" si="14">C585</f>
        <v>base</v>
      </c>
      <c r="D586" s="1">
        <v>0</v>
      </c>
      <c r="E586" s="1">
        <v>9.2729627798856767E-2</v>
      </c>
      <c r="F586" s="1">
        <v>0.1944857150679366</v>
      </c>
      <c r="G586" s="1">
        <v>0.28531192143861811</v>
      </c>
      <c r="H586" s="1">
        <v>0.36496623527012428</v>
      </c>
      <c r="I586" s="1">
        <v>0.43331672398435639</v>
      </c>
      <c r="J586" s="1">
        <v>0.49053943511609271</v>
      </c>
      <c r="K586" s="1">
        <v>0.53957324211829827</v>
      </c>
      <c r="L586" s="1">
        <v>0.58108971703466394</v>
      </c>
      <c r="M586" s="1">
        <v>0.61551814112712711</v>
      </c>
      <c r="N586" s="1">
        <v>0.6444492646359411</v>
      </c>
      <c r="O586" s="1">
        <v>0.66855276722745627</v>
      </c>
      <c r="P586" s="1">
        <v>0.68839461520006451</v>
      </c>
      <c r="Q586" s="1">
        <v>0.70482922972081208</v>
      </c>
      <c r="R586" s="1">
        <v>0.71842106507365833</v>
      </c>
      <c r="S586" s="1">
        <v>0.72974110495104016</v>
      </c>
      <c r="T586" s="1">
        <v>0.73934894173738952</v>
      </c>
      <c r="U586" s="1">
        <v>0.74775257335858147</v>
      </c>
      <c r="V586" s="1">
        <v>0.75538675379096543</v>
      </c>
      <c r="W586" s="1">
        <v>0.76258919040383855</v>
      </c>
      <c r="X586" s="1">
        <v>0.76956846458392425</v>
      </c>
      <c r="Y586" s="1">
        <v>0.7765077326091705</v>
      </c>
      <c r="Z586" s="1">
        <v>0.78347172403780452</v>
      </c>
      <c r="AA586" s="1">
        <v>0.79044159139095393</v>
      </c>
      <c r="AB586" s="1">
        <v>0.797329410788855</v>
      </c>
      <c r="AC586" s="1">
        <v>0.80380390851606576</v>
      </c>
      <c r="AD586" s="1">
        <v>0.80986402550505965</v>
      </c>
      <c r="AE586" s="1">
        <v>0.8154194702063785</v>
      </c>
      <c r="AF586" s="1">
        <v>0.82032444508645974</v>
      </c>
      <c r="AG586" s="1">
        <v>0.82455324347317482</v>
      </c>
      <c r="AH586" s="1">
        <v>0.82820131255514229</v>
      </c>
      <c r="AI586" s="1">
        <v>0.83130375218755714</v>
      </c>
      <c r="AJ586" s="1">
        <v>0.83396415207650343</v>
      </c>
      <c r="AK586" s="1">
        <v>0.83624837902389904</v>
      </c>
      <c r="AL586" s="1">
        <v>0.83818820242041114</v>
      </c>
      <c r="AM586" s="1">
        <v>0.8398597016092636</v>
      </c>
    </row>
    <row r="587" spans="1:39">
      <c r="A587">
        <f t="shared" si="13"/>
        <v>202205</v>
      </c>
      <c r="B587" t="str">
        <f t="shared" si="12"/>
        <v>M3</v>
      </c>
      <c r="C587" t="str">
        <f t="shared" si="14"/>
        <v>base</v>
      </c>
      <c r="D587" s="1">
        <v>0.30007913769026651</v>
      </c>
      <c r="E587" s="1">
        <v>0.4723185461447218</v>
      </c>
      <c r="F587" s="1">
        <v>0.58347630594401112</v>
      </c>
      <c r="G587" s="1">
        <v>0.65926884248438167</v>
      </c>
      <c r="H587" s="1">
        <v>0.71580025810784087</v>
      </c>
      <c r="I587" s="1">
        <v>0.75948105174917879</v>
      </c>
      <c r="J587" s="1">
        <v>0.79362480996726603</v>
      </c>
      <c r="K587" s="1">
        <v>0.82160575991626827</v>
      </c>
      <c r="L587" s="1">
        <v>0.84459382469561173</v>
      </c>
      <c r="M587" s="1">
        <v>0.86325770152500125</v>
      </c>
      <c r="N587" s="1">
        <v>0.87868964555573581</v>
      </c>
      <c r="O587" s="1">
        <v>0.89136131041798627</v>
      </c>
      <c r="P587" s="1">
        <v>0.90163535049885501</v>
      </c>
      <c r="Q587" s="1">
        <v>0.90998795925464071</v>
      </c>
      <c r="R587" s="1">
        <v>0.91672433497431183</v>
      </c>
      <c r="S587" s="1">
        <v>0.92214621287575593</v>
      </c>
      <c r="T587" s="1">
        <v>0.92653713095604862</v>
      </c>
      <c r="U587" s="1">
        <v>0.93015086584131335</v>
      </c>
      <c r="V587" s="1">
        <v>0.93320492692737067</v>
      </c>
      <c r="W587" s="1">
        <v>0.93587405150838199</v>
      </c>
      <c r="X587" s="1">
        <v>0.93827620463054862</v>
      </c>
      <c r="Y587" s="1">
        <v>0.94051149155796543</v>
      </c>
      <c r="Z587" s="1">
        <v>0.94263743022879509</v>
      </c>
      <c r="AA587" s="1">
        <v>0.94467893187632757</v>
      </c>
      <c r="AB587" s="1">
        <v>0.94663516967160843</v>
      </c>
      <c r="AC587" s="1">
        <v>0.94843382051477532</v>
      </c>
      <c r="AD587" s="1">
        <v>0.95009193880674248</v>
      </c>
      <c r="AE587" s="1">
        <v>0.9515965917019622</v>
      </c>
      <c r="AF587" s="1">
        <v>0.95291610009273375</v>
      </c>
      <c r="AG587" s="1">
        <v>0.95404822786743881</v>
      </c>
      <c r="AH587" s="1">
        <v>0.95502130100324512</v>
      </c>
      <c r="AI587" s="1">
        <v>0.95584642776583462</v>
      </c>
      <c r="AJ587" s="1">
        <v>0.95655233706305398</v>
      </c>
      <c r="AK587" s="1">
        <v>0.95715726043532312</v>
      </c>
      <c r="AL587" s="1">
        <v>0.95767014937855655</v>
      </c>
      <c r="AM587" s="1">
        <v>0.95811149437736065</v>
      </c>
    </row>
    <row r="588" spans="1:39">
      <c r="A588">
        <f t="shared" si="13"/>
        <v>202206</v>
      </c>
      <c r="B588" t="str">
        <f t="shared" si="12"/>
        <v>M0</v>
      </c>
      <c r="C588" t="str">
        <f t="shared" si="14"/>
        <v>base</v>
      </c>
      <c r="D588" s="1">
        <v>0</v>
      </c>
      <c r="E588" s="1">
        <v>0</v>
      </c>
      <c r="F588" s="1">
        <v>0</v>
      </c>
      <c r="G588" s="1">
        <v>2.1765353618201559E-4</v>
      </c>
      <c r="H588" s="1">
        <v>7.9152431065477658E-4</v>
      </c>
      <c r="I588" s="1">
        <v>1.76515819509911E-3</v>
      </c>
      <c r="J588" s="1">
        <v>3.211108046448803E-3</v>
      </c>
      <c r="K588" s="1">
        <v>5.182976563779685E-3</v>
      </c>
      <c r="L588" s="1">
        <v>7.6912693208071713E-3</v>
      </c>
      <c r="M588" s="1">
        <v>1.087127125572443E-2</v>
      </c>
      <c r="N588" s="1">
        <v>1.484456030128915E-2</v>
      </c>
      <c r="O588" s="1">
        <v>1.9682965257628578E-2</v>
      </c>
      <c r="P588" s="1">
        <v>2.5600285036614281E-2</v>
      </c>
      <c r="Q588" s="1">
        <v>3.2794371532388587E-2</v>
      </c>
      <c r="R588" s="1">
        <v>4.143402358373674E-2</v>
      </c>
      <c r="S588" s="1">
        <v>5.1794160283903601E-2</v>
      </c>
      <c r="T588" s="1">
        <v>6.4145780957359982E-2</v>
      </c>
      <c r="U588" s="1">
        <v>7.8701374462493895E-2</v>
      </c>
      <c r="V588" s="1">
        <v>9.5535114012679334E-2</v>
      </c>
      <c r="W588" s="1">
        <v>0.1145441676736558</v>
      </c>
      <c r="X588" s="1">
        <v>0.135686998845787</v>
      </c>
      <c r="Y588" s="1">
        <v>0.15862468311982841</v>
      </c>
      <c r="Z588" s="1">
        <v>0.18284616217543809</v>
      </c>
      <c r="AA588" s="1">
        <v>0.207680630509507</v>
      </c>
      <c r="AB588" s="1">
        <v>0.2316145612458789</v>
      </c>
      <c r="AC588" s="1">
        <v>0.25438958105483728</v>
      </c>
      <c r="AD588" s="1">
        <v>0.27549365506205142</v>
      </c>
      <c r="AE588" s="1">
        <v>0.29425834362673148</v>
      </c>
      <c r="AF588" s="1">
        <v>0.3105166370699084</v>
      </c>
      <c r="AG588" s="1">
        <v>0.32459480389386031</v>
      </c>
      <c r="AH588" s="1">
        <v>0.33660267528687982</v>
      </c>
      <c r="AI588" s="1">
        <v>0.34692390046286448</v>
      </c>
      <c r="AJ588" s="1">
        <v>0.35580294139284868</v>
      </c>
      <c r="AK588" s="1">
        <v>0.36335539095616992</v>
      </c>
      <c r="AL588" s="1">
        <v>0.36987194831200182</v>
      </c>
      <c r="AM588" s="1">
        <v>0.37547215919459109</v>
      </c>
    </row>
    <row r="589" spans="1:39">
      <c r="A589">
        <f t="shared" si="13"/>
        <v>202206</v>
      </c>
      <c r="B589" t="str">
        <f t="shared" si="12"/>
        <v>M1</v>
      </c>
      <c r="C589" t="str">
        <f t="shared" si="14"/>
        <v>base</v>
      </c>
      <c r="D589" s="1">
        <v>0</v>
      </c>
      <c r="E589" s="1">
        <v>0</v>
      </c>
      <c r="F589" s="1">
        <v>2.762543772872484E-2</v>
      </c>
      <c r="G589" s="1">
        <v>7.0039525992259918E-2</v>
      </c>
      <c r="H589" s="1">
        <v>0.1166578267763245</v>
      </c>
      <c r="I589" s="1">
        <v>0.16115723039774549</v>
      </c>
      <c r="J589" s="1">
        <v>0.20230059582675911</v>
      </c>
      <c r="K589" s="1">
        <v>0.23889822316198281</v>
      </c>
      <c r="L589" s="1">
        <v>0.27035105253745179</v>
      </c>
      <c r="M589" s="1">
        <v>0.29759428290438711</v>
      </c>
      <c r="N589" s="1">
        <v>0.32100875663730999</v>
      </c>
      <c r="O589" s="1">
        <v>0.34099117134444962</v>
      </c>
      <c r="P589" s="1">
        <v>0.35832626713619292</v>
      </c>
      <c r="Q589" s="1">
        <v>0.37356647516998831</v>
      </c>
      <c r="R589" s="1">
        <v>0.38727955992730728</v>
      </c>
      <c r="S589" s="1">
        <v>0.40007412369149348</v>
      </c>
      <c r="T589" s="1">
        <v>0.41251568090698448</v>
      </c>
      <c r="U589" s="1">
        <v>0.4250831391440022</v>
      </c>
      <c r="V589" s="1">
        <v>0.43811506273342138</v>
      </c>
      <c r="W589" s="1">
        <v>0.45176453408715672</v>
      </c>
      <c r="X589" s="1">
        <v>0.46618478044892198</v>
      </c>
      <c r="Y589" s="1">
        <v>0.48130719470786693</v>
      </c>
      <c r="Z589" s="1">
        <v>0.49692084611464249</v>
      </c>
      <c r="AA589" s="1">
        <v>0.51269051521916131</v>
      </c>
      <c r="AB589" s="1">
        <v>0.52773699622427372</v>
      </c>
      <c r="AC589" s="1">
        <v>0.54196154877674418</v>
      </c>
      <c r="AD589" s="1">
        <v>0.55508689758646201</v>
      </c>
      <c r="AE589" s="1">
        <v>0.56672523219489546</v>
      </c>
      <c r="AF589" s="1">
        <v>0.57678958094352784</v>
      </c>
      <c r="AG589" s="1">
        <v>0.58549170992504229</v>
      </c>
      <c r="AH589" s="1">
        <v>0.59290565438721476</v>
      </c>
      <c r="AI589" s="1">
        <v>0.59927242353728294</v>
      </c>
      <c r="AJ589" s="1">
        <v>0.60474545864780427</v>
      </c>
      <c r="AK589" s="1">
        <v>0.60939789194532779</v>
      </c>
      <c r="AL589" s="1">
        <v>0.61341010794386197</v>
      </c>
      <c r="AM589" s="1">
        <v>0.61685659898460454</v>
      </c>
    </row>
    <row r="590" spans="1:39">
      <c r="A590">
        <f t="shared" si="13"/>
        <v>202206</v>
      </c>
      <c r="B590" t="str">
        <f t="shared" si="12"/>
        <v>M2</v>
      </c>
      <c r="C590" t="str">
        <f t="shared" si="14"/>
        <v>base</v>
      </c>
      <c r="D590" s="1">
        <v>0</v>
      </c>
      <c r="E590" s="1">
        <v>9.5335299341974045E-2</v>
      </c>
      <c r="F590" s="1">
        <v>0.19758346317170039</v>
      </c>
      <c r="G590" s="1">
        <v>0.2918321385880086</v>
      </c>
      <c r="H590" s="1">
        <v>0.37435008388000141</v>
      </c>
      <c r="I590" s="1">
        <v>0.44411994645763092</v>
      </c>
      <c r="J590" s="1">
        <v>0.50421109213273685</v>
      </c>
      <c r="K590" s="1">
        <v>0.55521515015461054</v>
      </c>
      <c r="L590" s="1">
        <v>0.59753981953715563</v>
      </c>
      <c r="M590" s="1">
        <v>0.63307546204152798</v>
      </c>
      <c r="N590" s="1">
        <v>0.66260876865243301</v>
      </c>
      <c r="O590" s="1">
        <v>0.68681737928695119</v>
      </c>
      <c r="P590" s="1">
        <v>0.70673401186386209</v>
      </c>
      <c r="Q590" s="1">
        <v>0.72303820518893114</v>
      </c>
      <c r="R590" s="1">
        <v>0.73642218919718827</v>
      </c>
      <c r="S590" s="1">
        <v>0.7475575158287231</v>
      </c>
      <c r="T590" s="1">
        <v>0.75705281345813769</v>
      </c>
      <c r="U590" s="1">
        <v>0.76543067923703001</v>
      </c>
      <c r="V590" s="1">
        <v>0.77310393856870174</v>
      </c>
      <c r="W590" s="1">
        <v>0.78033866677184038</v>
      </c>
      <c r="X590" s="1">
        <v>0.787364916276869</v>
      </c>
      <c r="Y590" s="1">
        <v>0.79428813404110432</v>
      </c>
      <c r="Z590" s="1">
        <v>0.80112301229992844</v>
      </c>
      <c r="AA590" s="1">
        <v>0.80781053111328138</v>
      </c>
      <c r="AB590" s="1">
        <v>0.81405281768480953</v>
      </c>
      <c r="AC590" s="1">
        <v>0.81986780535078296</v>
      </c>
      <c r="AD590" s="1">
        <v>0.82518172006000701</v>
      </c>
      <c r="AE590" s="1">
        <v>0.82986363899986437</v>
      </c>
      <c r="AF590" s="1">
        <v>0.83389413991968453</v>
      </c>
      <c r="AG590" s="1">
        <v>0.83736722590656765</v>
      </c>
      <c r="AH590" s="1">
        <v>0.84031822203591522</v>
      </c>
      <c r="AI590" s="1">
        <v>0.84284694952313788</v>
      </c>
      <c r="AJ590" s="1">
        <v>0.84501684017297807</v>
      </c>
      <c r="AK590" s="1">
        <v>0.84685866160190049</v>
      </c>
      <c r="AL590" s="1">
        <v>0.84844505974061379</v>
      </c>
      <c r="AM590" s="1">
        <v>0.8498063267718875</v>
      </c>
    </row>
    <row r="591" spans="1:39">
      <c r="A591">
        <f t="shared" si="13"/>
        <v>202206</v>
      </c>
      <c r="B591" t="str">
        <f t="shared" si="12"/>
        <v>M3</v>
      </c>
      <c r="C591" t="str">
        <f t="shared" si="14"/>
        <v>base</v>
      </c>
      <c r="D591" s="1">
        <v>0.3051028275056778</v>
      </c>
      <c r="E591" s="1">
        <v>0.47914195105288487</v>
      </c>
      <c r="F591" s="1">
        <v>0.58887761896305646</v>
      </c>
      <c r="G591" s="1">
        <v>0.66641289655634195</v>
      </c>
      <c r="H591" s="1">
        <v>0.72399813403144586</v>
      </c>
      <c r="I591" s="1">
        <v>0.76774697211430687</v>
      </c>
      <c r="J591" s="1">
        <v>0.80290034598927673</v>
      </c>
      <c r="K591" s="1">
        <v>0.83138875214212693</v>
      </c>
      <c r="L591" s="1">
        <v>0.85429893378538113</v>
      </c>
      <c r="M591" s="1">
        <v>0.87311233043985059</v>
      </c>
      <c r="N591" s="1">
        <v>0.88847575047014771</v>
      </c>
      <c r="O591" s="1">
        <v>0.90086907616053391</v>
      </c>
      <c r="P591" s="1">
        <v>0.91088815267498779</v>
      </c>
      <c r="Q591" s="1">
        <v>0.91891062983971561</v>
      </c>
      <c r="R591" s="1">
        <v>0.92530497930641298</v>
      </c>
      <c r="S591" s="1">
        <v>0.93041239762087646</v>
      </c>
      <c r="T591" s="1">
        <v>0.93453645344189062</v>
      </c>
      <c r="U591" s="1">
        <v>0.93793710508262762</v>
      </c>
      <c r="V591" s="1">
        <v>0.94082487158376016</v>
      </c>
      <c r="W591" s="1">
        <v>0.94334490158951245</v>
      </c>
      <c r="X591" s="1">
        <v>0.94561934656098656</v>
      </c>
      <c r="Y591" s="1">
        <v>0.94772480358990496</v>
      </c>
      <c r="Z591" s="1">
        <v>0.94970187647689053</v>
      </c>
      <c r="AA591" s="1">
        <v>0.95156325542434572</v>
      </c>
      <c r="AB591" s="1">
        <v>0.95325226742065616</v>
      </c>
      <c r="AC591" s="1">
        <v>0.95479482144967265</v>
      </c>
      <c r="AD591" s="1">
        <v>0.95618570176058382</v>
      </c>
      <c r="AE591" s="1">
        <v>0.95740019176792557</v>
      </c>
      <c r="AF591" s="1">
        <v>0.95843898851671128</v>
      </c>
      <c r="AG591" s="1">
        <v>0.95932972340809652</v>
      </c>
      <c r="AH591" s="1">
        <v>0.96008360142724825</v>
      </c>
      <c r="AI591" s="1">
        <v>0.96072757235180484</v>
      </c>
      <c r="AJ591" s="1">
        <v>0.96127871837316048</v>
      </c>
      <c r="AK591" s="1">
        <v>0.96174551702226674</v>
      </c>
      <c r="AL591" s="1">
        <v>0.96214684212010848</v>
      </c>
      <c r="AM591" s="1">
        <v>0.96249067118566256</v>
      </c>
    </row>
    <row r="592" spans="1:39">
      <c r="A592">
        <f t="shared" si="13"/>
        <v>202207</v>
      </c>
      <c r="B592" t="str">
        <f t="shared" si="12"/>
        <v>M0</v>
      </c>
      <c r="C592" t="str">
        <f t="shared" si="14"/>
        <v>base</v>
      </c>
      <c r="D592" s="1">
        <v>0</v>
      </c>
      <c r="E592" s="1">
        <v>0</v>
      </c>
      <c r="F592" s="1">
        <v>0</v>
      </c>
      <c r="G592" s="1">
        <v>2.382858856168067E-4</v>
      </c>
      <c r="H592" s="1">
        <v>8.4939226931725971E-4</v>
      </c>
      <c r="I592" s="1">
        <v>1.9426799015454419E-3</v>
      </c>
      <c r="J592" s="1">
        <v>3.595660462678086E-3</v>
      </c>
      <c r="K592" s="1">
        <v>5.8314269240582386E-3</v>
      </c>
      <c r="L592" s="1">
        <v>8.7814137482237504E-3</v>
      </c>
      <c r="M592" s="1">
        <v>1.2566542292037131E-2</v>
      </c>
      <c r="N592" s="1">
        <v>1.725649847577607E-2</v>
      </c>
      <c r="O592" s="1">
        <v>2.3060000380015371E-2</v>
      </c>
      <c r="P592" s="1">
        <v>3.0171636817571758E-2</v>
      </c>
      <c r="Q592" s="1">
        <v>3.8756396193255112E-2</v>
      </c>
      <c r="R592" s="1">
        <v>4.9085868180043978E-2</v>
      </c>
      <c r="S592" s="1">
        <v>6.1428062474342293E-2</v>
      </c>
      <c r="T592" s="1">
        <v>7.5992768350550743E-2</v>
      </c>
      <c r="U592" s="1">
        <v>9.2851563270324386E-2</v>
      </c>
      <c r="V592" s="1">
        <v>0.11189921830142489</v>
      </c>
      <c r="W592" s="1">
        <v>0.1330923453917601</v>
      </c>
      <c r="X592" s="1">
        <v>0.1560896432831593</v>
      </c>
      <c r="Y592" s="1">
        <v>0.1803775074668274</v>
      </c>
      <c r="Z592" s="1">
        <v>0.2052823541125405</v>
      </c>
      <c r="AA592" s="1">
        <v>0.22928557533859861</v>
      </c>
      <c r="AB592" s="1">
        <v>0.2521274337188763</v>
      </c>
      <c r="AC592" s="1">
        <v>0.27329398030005969</v>
      </c>
      <c r="AD592" s="1">
        <v>0.29211452664571691</v>
      </c>
      <c r="AE592" s="1">
        <v>0.30842140520893468</v>
      </c>
      <c r="AF592" s="1">
        <v>0.32254176470454171</v>
      </c>
      <c r="AG592" s="1">
        <v>0.33458570602818732</v>
      </c>
      <c r="AH592" s="1">
        <v>0.34493799081102278</v>
      </c>
      <c r="AI592" s="1">
        <v>0.35384379111809822</v>
      </c>
      <c r="AJ592" s="1">
        <v>0.36141902999980119</v>
      </c>
      <c r="AK592" s="1">
        <v>0.36795527112592818</v>
      </c>
      <c r="AL592" s="1">
        <v>0.37357241273016811</v>
      </c>
      <c r="AM592" s="1">
        <v>0.37838692884749198</v>
      </c>
    </row>
    <row r="593" spans="1:39">
      <c r="A593">
        <f t="shared" si="13"/>
        <v>202207</v>
      </c>
      <c r="B593" t="str">
        <f t="shared" ref="B593:B656" si="15">B589</f>
        <v>M1</v>
      </c>
      <c r="C593" t="str">
        <f t="shared" si="14"/>
        <v>base</v>
      </c>
      <c r="D593" s="1">
        <v>0</v>
      </c>
      <c r="E593" s="1">
        <v>0</v>
      </c>
      <c r="F593" s="1">
        <v>2.8650783862648192E-2</v>
      </c>
      <c r="G593" s="1">
        <v>7.3063725886827732E-2</v>
      </c>
      <c r="H593" s="1">
        <v>0.12139607425114531</v>
      </c>
      <c r="I593" s="1">
        <v>0.16891198930222059</v>
      </c>
      <c r="J593" s="1">
        <v>0.2125417282919273</v>
      </c>
      <c r="K593" s="1">
        <v>0.25065144438190551</v>
      </c>
      <c r="L593" s="1">
        <v>0.28387942870104532</v>
      </c>
      <c r="M593" s="1">
        <v>0.31243303085539931</v>
      </c>
      <c r="N593" s="1">
        <v>0.33666401436660243</v>
      </c>
      <c r="O593" s="1">
        <v>0.35744991162387652</v>
      </c>
      <c r="P593" s="1">
        <v>0.37541484656005669</v>
      </c>
      <c r="Q593" s="1">
        <v>0.3912253933670064</v>
      </c>
      <c r="R593" s="1">
        <v>0.40559140935217869</v>
      </c>
      <c r="S593" s="1">
        <v>0.41917444336175558</v>
      </c>
      <c r="T593" s="1">
        <v>0.43253964391995953</v>
      </c>
      <c r="U593" s="1">
        <v>0.44610027979640782</v>
      </c>
      <c r="V593" s="1">
        <v>0.46006665045405998</v>
      </c>
      <c r="W593" s="1">
        <v>0.47463908344995492</v>
      </c>
      <c r="X593" s="1">
        <v>0.48978915360432768</v>
      </c>
      <c r="Y593" s="1">
        <v>0.50533842346485236</v>
      </c>
      <c r="Z593" s="1">
        <v>0.52097903378842236</v>
      </c>
      <c r="AA593" s="1">
        <v>0.53586121393903019</v>
      </c>
      <c r="AB593" s="1">
        <v>0.54990478907452334</v>
      </c>
      <c r="AC593" s="1">
        <v>0.56284776968230721</v>
      </c>
      <c r="AD593" s="1">
        <v>0.57431548713349789</v>
      </c>
      <c r="AE593" s="1">
        <v>0.58422687220898395</v>
      </c>
      <c r="AF593" s="1">
        <v>0.59279320700376092</v>
      </c>
      <c r="AG593" s="1">
        <v>0.60008908953435369</v>
      </c>
      <c r="AH593" s="1">
        <v>0.60635284858793825</v>
      </c>
      <c r="AI593" s="1">
        <v>0.61173618313229094</v>
      </c>
      <c r="AJ593" s="1">
        <v>0.61631155421129102</v>
      </c>
      <c r="AK593" s="1">
        <v>0.62025672579532609</v>
      </c>
      <c r="AL593" s="1">
        <v>0.62364519491779991</v>
      </c>
      <c r="AM593" s="1">
        <v>0.62654807464749063</v>
      </c>
    </row>
    <row r="594" spans="1:39">
      <c r="A594">
        <f t="shared" si="13"/>
        <v>202207</v>
      </c>
      <c r="B594" t="str">
        <f t="shared" si="15"/>
        <v>M2</v>
      </c>
      <c r="C594" t="str">
        <f t="shared" si="14"/>
        <v>base</v>
      </c>
      <c r="D594" s="1">
        <v>0</v>
      </c>
      <c r="E594" s="1">
        <v>9.5576732131556333E-2</v>
      </c>
      <c r="F594" s="1">
        <v>0.20141895142327779</v>
      </c>
      <c r="G594" s="1">
        <v>0.29905999929583571</v>
      </c>
      <c r="H594" s="1">
        <v>0.38339038663814018</v>
      </c>
      <c r="I594" s="1">
        <v>0.45677751597355543</v>
      </c>
      <c r="J594" s="1">
        <v>0.51940742524382988</v>
      </c>
      <c r="K594" s="1">
        <v>0.57151602450261463</v>
      </c>
      <c r="L594" s="1">
        <v>0.61529201735575645</v>
      </c>
      <c r="M594" s="1">
        <v>0.65163220597748239</v>
      </c>
      <c r="N594" s="1">
        <v>0.68133498128986314</v>
      </c>
      <c r="O594" s="1">
        <v>0.70564720512489265</v>
      </c>
      <c r="P594" s="1">
        <v>0.72538833982625683</v>
      </c>
      <c r="Q594" s="1">
        <v>0.74140085298684455</v>
      </c>
      <c r="R594" s="1">
        <v>0.75449667664947329</v>
      </c>
      <c r="S594" s="1">
        <v>0.76541132655175215</v>
      </c>
      <c r="T594" s="1">
        <v>0.77477839064292087</v>
      </c>
      <c r="U594" s="1">
        <v>0.78310538203987501</v>
      </c>
      <c r="V594" s="1">
        <v>0.79073034031458489</v>
      </c>
      <c r="W594" s="1">
        <v>0.7979422074882585</v>
      </c>
      <c r="X594" s="1">
        <v>0.80489649772914451</v>
      </c>
      <c r="Y594" s="1">
        <v>0.81164832286535527</v>
      </c>
      <c r="Z594" s="1">
        <v>0.81817267429303797</v>
      </c>
      <c r="AA594" s="1">
        <v>0.82420833342062072</v>
      </c>
      <c r="AB594" s="1">
        <v>0.82979624246331329</v>
      </c>
      <c r="AC594" s="1">
        <v>0.83488160576174997</v>
      </c>
      <c r="AD594" s="1">
        <v>0.83934984620844444</v>
      </c>
      <c r="AE594" s="1">
        <v>0.8431888625832763</v>
      </c>
      <c r="AF594" s="1">
        <v>0.84649201116506456</v>
      </c>
      <c r="AG594" s="1">
        <v>0.84929529601038056</v>
      </c>
      <c r="AH594" s="1">
        <v>0.85169516793858224</v>
      </c>
      <c r="AI594" s="1">
        <v>0.85375286864639788</v>
      </c>
      <c r="AJ594" s="1">
        <v>0.85549831876105564</v>
      </c>
      <c r="AK594" s="1">
        <v>0.85700088184760836</v>
      </c>
      <c r="AL594" s="1">
        <v>0.85828960200356275</v>
      </c>
      <c r="AM594" s="1">
        <v>0.85939231967072094</v>
      </c>
    </row>
    <row r="595" spans="1:39">
      <c r="A595">
        <f t="shared" si="13"/>
        <v>202207</v>
      </c>
      <c r="B595" t="str">
        <f t="shared" si="15"/>
        <v>M3</v>
      </c>
      <c r="C595" t="str">
        <f t="shared" si="14"/>
        <v>base</v>
      </c>
      <c r="D595" s="1">
        <v>0.30862898715722697</v>
      </c>
      <c r="E595" s="1">
        <v>0.48102583120601328</v>
      </c>
      <c r="F595" s="1">
        <v>0.59393622664218659</v>
      </c>
      <c r="G595" s="1">
        <v>0.67337358654855117</v>
      </c>
      <c r="H595" s="1">
        <v>0.73136626624854895</v>
      </c>
      <c r="I595" s="1">
        <v>0.77665827222120642</v>
      </c>
      <c r="J595" s="1">
        <v>0.812629800481661</v>
      </c>
      <c r="K595" s="1">
        <v>0.84115320870909216</v>
      </c>
      <c r="L595" s="1">
        <v>0.8643471815489242</v>
      </c>
      <c r="M595" s="1">
        <v>0.88315041269868644</v>
      </c>
      <c r="N595" s="1">
        <v>0.89822843988604095</v>
      </c>
      <c r="O595" s="1">
        <v>0.91034826935934277</v>
      </c>
      <c r="P595" s="1">
        <v>0.91998925232301199</v>
      </c>
      <c r="Q595" s="1">
        <v>0.92760912031668963</v>
      </c>
      <c r="R595" s="1">
        <v>0.9336243299686543</v>
      </c>
      <c r="S595" s="1">
        <v>0.93840236139547017</v>
      </c>
      <c r="T595" s="1">
        <v>0.94225703519978332</v>
      </c>
      <c r="U595" s="1">
        <v>0.94544378479498536</v>
      </c>
      <c r="V595" s="1">
        <v>0.94814148602044601</v>
      </c>
      <c r="W595" s="1">
        <v>0.95049963761024325</v>
      </c>
      <c r="X595" s="1">
        <v>0.95261794830853197</v>
      </c>
      <c r="Y595" s="1">
        <v>0.95455562056974763</v>
      </c>
      <c r="Z595" s="1">
        <v>0.95634096739162411</v>
      </c>
      <c r="AA595" s="1">
        <v>0.95793416533512343</v>
      </c>
      <c r="AB595" s="1">
        <v>0.95937164943607711</v>
      </c>
      <c r="AC595" s="1">
        <v>0.96065689852814162</v>
      </c>
      <c r="AD595" s="1">
        <v>0.96177269620819839</v>
      </c>
      <c r="AE595" s="1">
        <v>0.96272308947257479</v>
      </c>
      <c r="AF595" s="1">
        <v>0.96353539289018353</v>
      </c>
      <c r="AG595" s="1">
        <v>0.96422111348805994</v>
      </c>
      <c r="AH595" s="1">
        <v>0.96480563828254828</v>
      </c>
      <c r="AI595" s="1">
        <v>0.96530503426458947</v>
      </c>
      <c r="AJ595" s="1">
        <v>0.96572738485760945</v>
      </c>
      <c r="AK595" s="1">
        <v>0.96609004763504425</v>
      </c>
      <c r="AL595" s="1">
        <v>0.96640042293628159</v>
      </c>
      <c r="AM595" s="1">
        <v>0.96666551089927077</v>
      </c>
    </row>
    <row r="596" spans="1:39">
      <c r="A596">
        <f t="shared" si="13"/>
        <v>202208</v>
      </c>
      <c r="B596" t="str">
        <f t="shared" si="15"/>
        <v>M0</v>
      </c>
      <c r="C596" t="str">
        <f t="shared" si="14"/>
        <v>base</v>
      </c>
      <c r="D596" s="1">
        <v>0</v>
      </c>
      <c r="E596" s="1">
        <v>0</v>
      </c>
      <c r="F596" s="1">
        <v>0</v>
      </c>
      <c r="G596" s="1">
        <v>2.4658096768733617E-4</v>
      </c>
      <c r="H596" s="1">
        <v>9.3498712640485747E-4</v>
      </c>
      <c r="I596" s="1">
        <v>2.1970597206862801E-3</v>
      </c>
      <c r="J596" s="1">
        <v>4.0862509874801233E-3</v>
      </c>
      <c r="K596" s="1">
        <v>6.7370233095787229E-3</v>
      </c>
      <c r="L596" s="1">
        <v>1.0273386377100751E-2</v>
      </c>
      <c r="M596" s="1">
        <v>1.476431750567633E-2</v>
      </c>
      <c r="N596" s="1">
        <v>2.041282950456345E-2</v>
      </c>
      <c r="O596" s="1">
        <v>2.740964327874201E-2</v>
      </c>
      <c r="P596" s="1">
        <v>3.5914879010075208E-2</v>
      </c>
      <c r="Q596" s="1">
        <v>4.6195657812406699E-2</v>
      </c>
      <c r="R596" s="1">
        <v>5.8515889479898373E-2</v>
      </c>
      <c r="S596" s="1">
        <v>7.3081648216282866E-2</v>
      </c>
      <c r="T596" s="1">
        <v>8.9961015574075973E-2</v>
      </c>
      <c r="U596" s="1">
        <v>0.10904565412528711</v>
      </c>
      <c r="V596" s="1">
        <v>0.13028974213275391</v>
      </c>
      <c r="W596" s="1">
        <v>0.15334906727134831</v>
      </c>
      <c r="X596" s="1">
        <v>0.17770701789143939</v>
      </c>
      <c r="Y596" s="1">
        <v>0.20268681454622661</v>
      </c>
      <c r="Z596" s="1">
        <v>0.22676422410328931</v>
      </c>
      <c r="AA596" s="1">
        <v>0.24967788530410481</v>
      </c>
      <c r="AB596" s="1">
        <v>0.27091168529017678</v>
      </c>
      <c r="AC596" s="1">
        <v>0.28979244462799558</v>
      </c>
      <c r="AD596" s="1">
        <v>0.30615174510705268</v>
      </c>
      <c r="AE596" s="1">
        <v>0.32031766077962248</v>
      </c>
      <c r="AF596" s="1">
        <v>0.33240056849272348</v>
      </c>
      <c r="AG596" s="1">
        <v>0.34278642137878618</v>
      </c>
      <c r="AH596" s="1">
        <v>0.35172115241236762</v>
      </c>
      <c r="AI596" s="1">
        <v>0.35932103696064188</v>
      </c>
      <c r="AJ596" s="1">
        <v>0.36587857039495658</v>
      </c>
      <c r="AK596" s="1">
        <v>0.37151403006439171</v>
      </c>
      <c r="AL596" s="1">
        <v>0.37634426118663278</v>
      </c>
      <c r="AM596" s="1">
        <v>0.38062455017226771</v>
      </c>
    </row>
    <row r="597" spans="1:39">
      <c r="A597">
        <f t="shared" si="13"/>
        <v>202208</v>
      </c>
      <c r="B597" t="str">
        <f t="shared" si="15"/>
        <v>M1</v>
      </c>
      <c r="C597" t="str">
        <f t="shared" si="14"/>
        <v>base</v>
      </c>
      <c r="D597" s="1">
        <v>0</v>
      </c>
      <c r="E597" s="1">
        <v>0</v>
      </c>
      <c r="F597" s="1">
        <v>3.0000869289728151E-2</v>
      </c>
      <c r="G597" s="1">
        <v>7.614223471048992E-2</v>
      </c>
      <c r="H597" s="1">
        <v>0.12780636749768021</v>
      </c>
      <c r="I597" s="1">
        <v>0.1782848625731332</v>
      </c>
      <c r="J597" s="1">
        <v>0.22380885446998419</v>
      </c>
      <c r="K597" s="1">
        <v>0.26413158181730062</v>
      </c>
      <c r="L597" s="1">
        <v>0.29898822438310352</v>
      </c>
      <c r="M597" s="1">
        <v>0.32853697481927763</v>
      </c>
      <c r="N597" s="1">
        <v>0.3536991557862687</v>
      </c>
      <c r="O597" s="1">
        <v>0.37515246876341019</v>
      </c>
      <c r="P597" s="1">
        <v>0.39366995701828722</v>
      </c>
      <c r="Q597" s="1">
        <v>0.41008134594226048</v>
      </c>
      <c r="R597" s="1">
        <v>0.42516673465788818</v>
      </c>
      <c r="S597" s="1">
        <v>0.43959993530993507</v>
      </c>
      <c r="T597" s="1">
        <v>0.45388917433345688</v>
      </c>
      <c r="U597" s="1">
        <v>0.46831748273805018</v>
      </c>
      <c r="V597" s="1">
        <v>0.48314544664401948</v>
      </c>
      <c r="W597" s="1">
        <v>0.49839536531825468</v>
      </c>
      <c r="X597" s="1">
        <v>0.51392923467700768</v>
      </c>
      <c r="Y597" s="1">
        <v>0.52947261247015864</v>
      </c>
      <c r="Z597" s="1">
        <v>0.54420950059628193</v>
      </c>
      <c r="AA597" s="1">
        <v>0.5580829829043753</v>
      </c>
      <c r="AB597" s="1">
        <v>0.57084938833986254</v>
      </c>
      <c r="AC597" s="1">
        <v>0.58214916107116454</v>
      </c>
      <c r="AD597" s="1">
        <v>0.59190839356491021</v>
      </c>
      <c r="AE597" s="1">
        <v>0.60033865726269287</v>
      </c>
      <c r="AF597" s="1">
        <v>0.60751558595098976</v>
      </c>
      <c r="AG597" s="1">
        <v>0.6136751193695027</v>
      </c>
      <c r="AH597" s="1">
        <v>0.61896738982629784</v>
      </c>
      <c r="AI597" s="1">
        <v>0.62346431500520705</v>
      </c>
      <c r="AJ597" s="1">
        <v>0.62734108640797792</v>
      </c>
      <c r="AK597" s="1">
        <v>0.63067024967996488</v>
      </c>
      <c r="AL597" s="1">
        <v>0.63352191708160721</v>
      </c>
      <c r="AM597" s="1">
        <v>0.63604753736075759</v>
      </c>
    </row>
    <row r="598" spans="1:39">
      <c r="A598">
        <f t="shared" si="13"/>
        <v>202208</v>
      </c>
      <c r="B598" t="str">
        <f t="shared" si="15"/>
        <v>M2</v>
      </c>
      <c r="C598" t="str">
        <f t="shared" si="14"/>
        <v>base</v>
      </c>
      <c r="D598" s="1">
        <v>0</v>
      </c>
      <c r="E598" s="1">
        <v>9.7882177271737703E-2</v>
      </c>
      <c r="F598" s="1">
        <v>0.20732854903567111</v>
      </c>
      <c r="G598" s="1">
        <v>0.30716723649729238</v>
      </c>
      <c r="H598" s="1">
        <v>0.39598759492159319</v>
      </c>
      <c r="I598" s="1">
        <v>0.47262476341771659</v>
      </c>
      <c r="J598" s="1">
        <v>0.53675518419605983</v>
      </c>
      <c r="K598" s="1">
        <v>0.59077191878019286</v>
      </c>
      <c r="L598" s="1">
        <v>0.63563174395194089</v>
      </c>
      <c r="M598" s="1">
        <v>0.67224399756705255</v>
      </c>
      <c r="N598" s="1">
        <v>0.70210367360115056</v>
      </c>
      <c r="O598" s="1">
        <v>0.7261957791657746</v>
      </c>
      <c r="P598" s="1">
        <v>0.74554677841411687</v>
      </c>
      <c r="Q598" s="1">
        <v>0.76114337473578142</v>
      </c>
      <c r="R598" s="1">
        <v>0.77388041155633391</v>
      </c>
      <c r="S598" s="1">
        <v>0.78453143561672412</v>
      </c>
      <c r="T598" s="1">
        <v>0.79372344897907865</v>
      </c>
      <c r="U598" s="1">
        <v>0.8018850776543136</v>
      </c>
      <c r="V598" s="1">
        <v>0.80937956735703065</v>
      </c>
      <c r="W598" s="1">
        <v>0.81642496844275603</v>
      </c>
      <c r="X598" s="1">
        <v>0.82312636582466003</v>
      </c>
      <c r="Y598" s="1">
        <v>0.82950027059105902</v>
      </c>
      <c r="Z598" s="1">
        <v>0.83532843595314088</v>
      </c>
      <c r="AA598" s="1">
        <v>0.84068034358770716</v>
      </c>
      <c r="AB598" s="1">
        <v>0.84552406480604392</v>
      </c>
      <c r="AC598" s="1">
        <v>0.84976420442742151</v>
      </c>
      <c r="AD598" s="1">
        <v>0.85339755189692812</v>
      </c>
      <c r="AE598" s="1">
        <v>0.85651738209107187</v>
      </c>
      <c r="AF598" s="1">
        <v>0.85916080695014396</v>
      </c>
      <c r="AG598" s="1">
        <v>0.86142087762356812</v>
      </c>
      <c r="AH598" s="1">
        <v>0.86335661575684075</v>
      </c>
      <c r="AI598" s="1">
        <v>0.86499713101449505</v>
      </c>
      <c r="AJ598" s="1">
        <v>0.86640828860436336</v>
      </c>
      <c r="AK598" s="1">
        <v>0.86761782278774457</v>
      </c>
      <c r="AL598" s="1">
        <v>0.86865220893113504</v>
      </c>
      <c r="AM598" s="1">
        <v>0.86956705940184742</v>
      </c>
    </row>
    <row r="599" spans="1:39">
      <c r="A599">
        <f t="shared" si="13"/>
        <v>202208</v>
      </c>
      <c r="B599" t="str">
        <f t="shared" si="15"/>
        <v>M3</v>
      </c>
      <c r="C599" t="str">
        <f t="shared" si="14"/>
        <v>base</v>
      </c>
      <c r="D599" s="1">
        <v>0.30595839740248898</v>
      </c>
      <c r="E599" s="1">
        <v>0.48412505824700008</v>
      </c>
      <c r="F599" s="1">
        <v>0.60026095128188472</v>
      </c>
      <c r="G599" s="1">
        <v>0.68051919444046205</v>
      </c>
      <c r="H599" s="1">
        <v>0.74073828109410467</v>
      </c>
      <c r="I599" s="1">
        <v>0.78718157956677215</v>
      </c>
      <c r="J599" s="1">
        <v>0.82324547245327118</v>
      </c>
      <c r="K599" s="1">
        <v>0.85214683693169191</v>
      </c>
      <c r="L599" s="1">
        <v>0.87533441640432152</v>
      </c>
      <c r="M599" s="1">
        <v>0.89378294390539392</v>
      </c>
      <c r="N599" s="1">
        <v>0.90851428862464123</v>
      </c>
      <c r="O599" s="1">
        <v>0.92015557534724179</v>
      </c>
      <c r="P599" s="1">
        <v>0.92928614901233564</v>
      </c>
      <c r="Q599" s="1">
        <v>0.93642112826111767</v>
      </c>
      <c r="R599" s="1">
        <v>0.94200956362122112</v>
      </c>
      <c r="S599" s="1">
        <v>0.94643280853553202</v>
      </c>
      <c r="T599" s="1">
        <v>0.95000186027112898</v>
      </c>
      <c r="U599" s="1">
        <v>0.95293687800800242</v>
      </c>
      <c r="V599" s="1">
        <v>0.95542072566934211</v>
      </c>
      <c r="W599" s="1">
        <v>0.95758086244302043</v>
      </c>
      <c r="X599" s="1">
        <v>0.95949850271119608</v>
      </c>
      <c r="Y599" s="1">
        <v>0.96122014648839593</v>
      </c>
      <c r="Z599" s="1">
        <v>0.96272465961426079</v>
      </c>
      <c r="AA599" s="1">
        <v>0.96406093227947454</v>
      </c>
      <c r="AB599" s="1">
        <v>0.96524238626812131</v>
      </c>
      <c r="AC599" s="1">
        <v>0.96626012167571906</v>
      </c>
      <c r="AD599" s="1">
        <v>0.96712204963386073</v>
      </c>
      <c r="AE599" s="1">
        <v>0.96785547290389562</v>
      </c>
      <c r="AF599" s="1">
        <v>0.96847238901249733</v>
      </c>
      <c r="AG599" s="1">
        <v>0.96899673061537617</v>
      </c>
      <c r="AH599" s="1">
        <v>0.96944361447572192</v>
      </c>
      <c r="AI599" s="1">
        <v>0.96982077864646954</v>
      </c>
      <c r="AJ599" s="1">
        <v>0.97014407684809312</v>
      </c>
      <c r="AK599" s="1">
        <v>0.97042034705688107</v>
      </c>
      <c r="AL599" s="1">
        <v>0.97065600276630215</v>
      </c>
      <c r="AM599" s="1">
        <v>0.97086396151399335</v>
      </c>
    </row>
    <row r="600" spans="1:39">
      <c r="A600">
        <f t="shared" si="13"/>
        <v>202209</v>
      </c>
      <c r="B600" t="str">
        <f t="shared" si="15"/>
        <v>M0</v>
      </c>
      <c r="C600" t="str">
        <f t="shared" si="14"/>
        <v>base</v>
      </c>
      <c r="D600" s="1">
        <v>0</v>
      </c>
      <c r="E600" s="1">
        <v>0</v>
      </c>
      <c r="F600" s="1">
        <v>0</v>
      </c>
      <c r="G600" s="1">
        <v>3.0298567579235998E-4</v>
      </c>
      <c r="H600" s="1">
        <v>1.1398998149018879E-3</v>
      </c>
      <c r="I600" s="1">
        <v>2.626447697652399E-3</v>
      </c>
      <c r="J600" s="1">
        <v>4.9165430197306023E-3</v>
      </c>
      <c r="K600" s="1">
        <v>8.1459037326842235E-3</v>
      </c>
      <c r="L600" s="1">
        <v>1.2386893441985659E-2</v>
      </c>
      <c r="M600" s="1">
        <v>1.783758932768767E-2</v>
      </c>
      <c r="N600" s="1">
        <v>2.4684927693520549E-2</v>
      </c>
      <c r="O600" s="1">
        <v>3.3083425258186208E-2</v>
      </c>
      <c r="P600" s="1">
        <v>4.3294701505061102E-2</v>
      </c>
      <c r="Q600" s="1">
        <v>5.557745984445879E-2</v>
      </c>
      <c r="R600" s="1">
        <v>7.0133008075648914E-2</v>
      </c>
      <c r="S600" s="1">
        <v>8.7024998619334618E-2</v>
      </c>
      <c r="T600" s="1">
        <v>0.1061412694475813</v>
      </c>
      <c r="U600" s="1">
        <v>0.1274329659035561</v>
      </c>
      <c r="V600" s="1">
        <v>0.15055246876409481</v>
      </c>
      <c r="W600" s="1">
        <v>0.1749797716488061</v>
      </c>
      <c r="X600" s="1">
        <v>0.2000345876135545</v>
      </c>
      <c r="Y600" s="1">
        <v>0.22418677323152481</v>
      </c>
      <c r="Z600" s="1">
        <v>0.24717311814360471</v>
      </c>
      <c r="AA600" s="1">
        <v>0.26847517940309501</v>
      </c>
      <c r="AB600" s="1">
        <v>0.28741715847602928</v>
      </c>
      <c r="AC600" s="1">
        <v>0.3038298202635461</v>
      </c>
      <c r="AD600" s="1">
        <v>0.31804214922345198</v>
      </c>
      <c r="AE600" s="1">
        <v>0.33016478364088142</v>
      </c>
      <c r="AF600" s="1">
        <v>0.34058487817208027</v>
      </c>
      <c r="AG600" s="1">
        <v>0.3495491335351954</v>
      </c>
      <c r="AH600" s="1">
        <v>0.357174178649181</v>
      </c>
      <c r="AI600" s="1">
        <v>0.36375345588630159</v>
      </c>
      <c r="AJ600" s="1">
        <v>0.36940762692570189</v>
      </c>
      <c r="AK600" s="1">
        <v>0.37425391400802221</v>
      </c>
      <c r="AL600" s="1">
        <v>0.37854844474560972</v>
      </c>
      <c r="AM600" s="1">
        <v>0.38235459757708878</v>
      </c>
    </row>
    <row r="601" spans="1:39">
      <c r="A601">
        <f t="shared" si="13"/>
        <v>202209</v>
      </c>
      <c r="B601" t="str">
        <f t="shared" si="15"/>
        <v>M1</v>
      </c>
      <c r="C601" t="str">
        <f t="shared" si="14"/>
        <v>base</v>
      </c>
      <c r="D601" s="1">
        <v>0</v>
      </c>
      <c r="E601" s="1">
        <v>0</v>
      </c>
      <c r="F601" s="1">
        <v>3.2110513496318327E-2</v>
      </c>
      <c r="G601" s="1">
        <v>8.2604110940731501E-2</v>
      </c>
      <c r="H601" s="1">
        <v>0.13880643483109861</v>
      </c>
      <c r="I601" s="1">
        <v>0.1927264123446418</v>
      </c>
      <c r="J601" s="1">
        <v>0.24198494884686769</v>
      </c>
      <c r="K601" s="1">
        <v>0.28519307735454552</v>
      </c>
      <c r="L601" s="1">
        <v>0.32198218864907791</v>
      </c>
      <c r="M601" s="1">
        <v>0.35319309235533691</v>
      </c>
      <c r="N601" s="1">
        <v>0.37950556690774562</v>
      </c>
      <c r="O601" s="1">
        <v>0.40180382881146642</v>
      </c>
      <c r="P601" s="1">
        <v>0.4210659363773564</v>
      </c>
      <c r="Q601" s="1">
        <v>0.4382285839425914</v>
      </c>
      <c r="R601" s="1">
        <v>0.4541137747975546</v>
      </c>
      <c r="S601" s="1">
        <v>0.4693619361975212</v>
      </c>
      <c r="T601" s="1">
        <v>0.48435895699525261</v>
      </c>
      <c r="U601" s="1">
        <v>0.49945093843392369</v>
      </c>
      <c r="V601" s="1">
        <v>0.51473391777524446</v>
      </c>
      <c r="W601" s="1">
        <v>0.5301299606646187</v>
      </c>
      <c r="X601" s="1">
        <v>0.54541553698534828</v>
      </c>
      <c r="Y601" s="1">
        <v>0.55983015958094451</v>
      </c>
      <c r="Z601" s="1">
        <v>0.57335141351940744</v>
      </c>
      <c r="AA601" s="1">
        <v>0.58576428693147464</v>
      </c>
      <c r="AB601" s="1">
        <v>0.59673404840341937</v>
      </c>
      <c r="AC601" s="1">
        <v>0.60619784048883751</v>
      </c>
      <c r="AD601" s="1">
        <v>0.61436609190539382</v>
      </c>
      <c r="AE601" s="1">
        <v>0.62131539568232041</v>
      </c>
      <c r="AF601" s="1">
        <v>0.62727644043934738</v>
      </c>
      <c r="AG601" s="1">
        <v>0.63239594902069129</v>
      </c>
      <c r="AH601" s="1">
        <v>0.63674450977165287</v>
      </c>
      <c r="AI601" s="1">
        <v>0.64049224376352965</v>
      </c>
      <c r="AJ601" s="1">
        <v>0.64370976406122982</v>
      </c>
      <c r="AK601" s="1">
        <v>0.6464651958449763</v>
      </c>
      <c r="AL601" s="1">
        <v>0.64890512290987057</v>
      </c>
      <c r="AM601" s="1">
        <v>0.6510661816496699</v>
      </c>
    </row>
    <row r="602" spans="1:39">
      <c r="A602">
        <f t="shared" si="13"/>
        <v>202209</v>
      </c>
      <c r="B602" t="str">
        <f t="shared" si="15"/>
        <v>M2</v>
      </c>
      <c r="C602" t="str">
        <f t="shared" si="14"/>
        <v>base</v>
      </c>
      <c r="D602" s="1">
        <v>0</v>
      </c>
      <c r="E602" s="1">
        <v>0.10347689411026501</v>
      </c>
      <c r="F602" s="1">
        <v>0.2169286038605395</v>
      </c>
      <c r="G602" s="1">
        <v>0.32295756555402683</v>
      </c>
      <c r="H602" s="1">
        <v>0.41622529361330463</v>
      </c>
      <c r="I602" s="1">
        <v>0.4949857036921253</v>
      </c>
      <c r="J602" s="1">
        <v>0.56161540437818269</v>
      </c>
      <c r="K602" s="1">
        <v>0.61703835509474436</v>
      </c>
      <c r="L602" s="1">
        <v>0.66225049488254495</v>
      </c>
      <c r="M602" s="1">
        <v>0.69902980837698037</v>
      </c>
      <c r="N602" s="1">
        <v>0.72855459058672423</v>
      </c>
      <c r="O602" s="1">
        <v>0.7520743149481004</v>
      </c>
      <c r="P602" s="1">
        <v>0.77079052173857809</v>
      </c>
      <c r="Q602" s="1">
        <v>0.78579544009638003</v>
      </c>
      <c r="R602" s="1">
        <v>0.79803680690363488</v>
      </c>
      <c r="S602" s="1">
        <v>0.80829087096272711</v>
      </c>
      <c r="T602" s="1">
        <v>0.81709977576388149</v>
      </c>
      <c r="U602" s="1">
        <v>0.82491991396218822</v>
      </c>
      <c r="V602" s="1">
        <v>0.83204820427027404</v>
      </c>
      <c r="W602" s="1">
        <v>0.8386531116747844</v>
      </c>
      <c r="X602" s="1">
        <v>0.84480415846577128</v>
      </c>
      <c r="Y602" s="1">
        <v>0.8503390982109057</v>
      </c>
      <c r="Z602" s="1">
        <v>0.85536358474306151</v>
      </c>
      <c r="AA602" s="1">
        <v>0.85987509214809155</v>
      </c>
      <c r="AB602" s="1">
        <v>0.86380321800904747</v>
      </c>
      <c r="AC602" s="1">
        <v>0.86715614039724864</v>
      </c>
      <c r="AD602" s="1">
        <v>0.87002658541410749</v>
      </c>
      <c r="AE602" s="1">
        <v>0.87245290542926401</v>
      </c>
      <c r="AF602" s="1">
        <v>0.87452335900931277</v>
      </c>
      <c r="AG602" s="1">
        <v>0.87629384646688391</v>
      </c>
      <c r="AH602" s="1">
        <v>0.87779230131584363</v>
      </c>
      <c r="AI602" s="1">
        <v>0.8790797994813262</v>
      </c>
      <c r="AJ602" s="1">
        <v>0.88018226740977079</v>
      </c>
      <c r="AK602" s="1">
        <v>0.88112430798072716</v>
      </c>
      <c r="AL602" s="1">
        <v>0.88195688749968582</v>
      </c>
      <c r="AM602" s="1">
        <v>0.88269306586234175</v>
      </c>
    </row>
    <row r="603" spans="1:39">
      <c r="A603">
        <f t="shared" si="13"/>
        <v>202209</v>
      </c>
      <c r="B603" t="str">
        <f t="shared" si="15"/>
        <v>M3</v>
      </c>
      <c r="C603" t="str">
        <f t="shared" si="14"/>
        <v>base</v>
      </c>
      <c r="D603" s="1">
        <v>0.3160086002386025</v>
      </c>
      <c r="E603" s="1">
        <v>0.49809204254719508</v>
      </c>
      <c r="F603" s="1">
        <v>0.61423624623725548</v>
      </c>
      <c r="G603" s="1">
        <v>0.69655228153791771</v>
      </c>
      <c r="H603" s="1">
        <v>0.75738247661077174</v>
      </c>
      <c r="I603" s="1">
        <v>0.80315423344663084</v>
      </c>
      <c r="J603" s="1">
        <v>0.83902422988089886</v>
      </c>
      <c r="K603" s="1">
        <v>0.86734862210300323</v>
      </c>
      <c r="L603" s="1">
        <v>0.88962620175372797</v>
      </c>
      <c r="M603" s="1">
        <v>0.90725871205115083</v>
      </c>
      <c r="N603" s="1">
        <v>0.92108627863896964</v>
      </c>
      <c r="O603" s="1">
        <v>0.93184783935223325</v>
      </c>
      <c r="P603" s="1">
        <v>0.94017948841005328</v>
      </c>
      <c r="Q603" s="1">
        <v>0.94662538794345763</v>
      </c>
      <c r="R603" s="1">
        <v>0.95164300556972803</v>
      </c>
      <c r="S603" s="1">
        <v>0.95560463407482887</v>
      </c>
      <c r="T603" s="1">
        <v>0.95877552785701137</v>
      </c>
      <c r="U603" s="1">
        <v>0.96137460031271693</v>
      </c>
      <c r="V603" s="1">
        <v>0.96355933364387847</v>
      </c>
      <c r="W603" s="1">
        <v>0.96543485987451616</v>
      </c>
      <c r="X603" s="1">
        <v>0.96706759498547856</v>
      </c>
      <c r="Y603" s="1">
        <v>0.96845753286719116</v>
      </c>
      <c r="Z603" s="1">
        <v>0.96966698250330696</v>
      </c>
      <c r="AA603" s="1">
        <v>0.9707203331754749</v>
      </c>
      <c r="AB603" s="1">
        <v>0.97161806234402215</v>
      </c>
      <c r="AC603" s="1">
        <v>0.97237231260167933</v>
      </c>
      <c r="AD603" s="1">
        <v>0.97301009029071117</v>
      </c>
      <c r="AE603" s="1">
        <v>0.97354381565878878</v>
      </c>
      <c r="AF603" s="1">
        <v>0.97399554959728274</v>
      </c>
      <c r="AG603" s="1">
        <v>0.9743791912750428</v>
      </c>
      <c r="AH603" s="1">
        <v>0.9747020127982976</v>
      </c>
      <c r="AI603" s="1">
        <v>0.97497802488863772</v>
      </c>
      <c r="AJ603" s="1">
        <v>0.97521336684674353</v>
      </c>
      <c r="AK603" s="1">
        <v>0.97541373082509819</v>
      </c>
      <c r="AL603" s="1">
        <v>0.97559025504981456</v>
      </c>
      <c r="AM603" s="1">
        <v>0.97574590436982267</v>
      </c>
    </row>
    <row r="604" spans="1:39">
      <c r="A604">
        <f t="shared" si="13"/>
        <v>202210</v>
      </c>
      <c r="B604" t="str">
        <f t="shared" si="15"/>
        <v>M0</v>
      </c>
      <c r="C604" t="str">
        <f t="shared" si="14"/>
        <v>base</v>
      </c>
      <c r="D604" s="1">
        <v>0</v>
      </c>
      <c r="E604" s="1">
        <v>0</v>
      </c>
      <c r="F604" s="1">
        <v>0</v>
      </c>
      <c r="G604" s="1">
        <v>3.6288928958241428E-4</v>
      </c>
      <c r="H604" s="1">
        <v>1.3349910372834181E-3</v>
      </c>
      <c r="I604" s="1">
        <v>3.1323208745543838E-3</v>
      </c>
      <c r="J604" s="1">
        <v>5.9258113682041222E-3</v>
      </c>
      <c r="K604" s="1">
        <v>9.8029066888941623E-3</v>
      </c>
      <c r="L604" s="1">
        <v>1.49598896033925E-2</v>
      </c>
      <c r="M604" s="1">
        <v>2.1580853912652971E-2</v>
      </c>
      <c r="N604" s="1">
        <v>2.9813430751781469E-2</v>
      </c>
      <c r="O604" s="1">
        <v>3.9911644407022467E-2</v>
      </c>
      <c r="P604" s="1">
        <v>5.2126633750497482E-2</v>
      </c>
      <c r="Q604" s="1">
        <v>6.6652634122656873E-2</v>
      </c>
      <c r="R604" s="1">
        <v>8.354674645242513E-2</v>
      </c>
      <c r="S604" s="1">
        <v>0.10269127102173969</v>
      </c>
      <c r="T604" s="1">
        <v>0.124032903505862</v>
      </c>
      <c r="U604" s="1">
        <v>0.14721929624880631</v>
      </c>
      <c r="V604" s="1">
        <v>0.17172589536638569</v>
      </c>
      <c r="W604" s="1">
        <v>0.19686785314303451</v>
      </c>
      <c r="X604" s="1">
        <v>0.22110771908891011</v>
      </c>
      <c r="Y604" s="1">
        <v>0.24417978129848</v>
      </c>
      <c r="Z604" s="1">
        <v>0.26556263052271728</v>
      </c>
      <c r="AA604" s="1">
        <v>0.28457722682488301</v>
      </c>
      <c r="AB604" s="1">
        <v>0.30105328248331631</v>
      </c>
      <c r="AC604" s="1">
        <v>0.31532081445990789</v>
      </c>
      <c r="AD604" s="1">
        <v>0.32749074132704931</v>
      </c>
      <c r="AE604" s="1">
        <v>0.33795162751858598</v>
      </c>
      <c r="AF604" s="1">
        <v>0.34695107524535801</v>
      </c>
      <c r="AG604" s="1">
        <v>0.35460612553725951</v>
      </c>
      <c r="AH604" s="1">
        <v>0.36121134363820612</v>
      </c>
      <c r="AI604" s="1">
        <v>0.36688784535519492</v>
      </c>
      <c r="AJ604" s="1">
        <v>0.37175329957198622</v>
      </c>
      <c r="AK604" s="1">
        <v>0.37606483587271672</v>
      </c>
      <c r="AL604" s="1">
        <v>0.37988607644383582</v>
      </c>
      <c r="AM604" s="1">
        <v>0.38321086924188208</v>
      </c>
    </row>
    <row r="605" spans="1:39">
      <c r="A605">
        <f t="shared" si="13"/>
        <v>202210</v>
      </c>
      <c r="B605" t="str">
        <f t="shared" si="15"/>
        <v>M1</v>
      </c>
      <c r="C605" t="str">
        <f t="shared" si="14"/>
        <v>base</v>
      </c>
      <c r="D605" s="1">
        <v>0</v>
      </c>
      <c r="E605" s="1">
        <v>0</v>
      </c>
      <c r="F605" s="1">
        <v>3.4725701700682753E-2</v>
      </c>
      <c r="G605" s="1">
        <v>8.9417382212297752E-2</v>
      </c>
      <c r="H605" s="1">
        <v>0.14935102720813939</v>
      </c>
      <c r="I605" s="1">
        <v>0.20762504423221731</v>
      </c>
      <c r="J605" s="1">
        <v>0.26037435912639278</v>
      </c>
      <c r="K605" s="1">
        <v>0.30595800693153569</v>
      </c>
      <c r="L605" s="1">
        <v>0.34477793116154998</v>
      </c>
      <c r="M605" s="1">
        <v>0.3773440096771139</v>
      </c>
      <c r="N605" s="1">
        <v>0.40459304201664398</v>
      </c>
      <c r="O605" s="1">
        <v>0.42764955087946271</v>
      </c>
      <c r="P605" s="1">
        <v>0.44763165967771551</v>
      </c>
      <c r="Q605" s="1">
        <v>0.46554419024115101</v>
      </c>
      <c r="R605" s="1">
        <v>0.48219512107270929</v>
      </c>
      <c r="S605" s="1">
        <v>0.49810143650330069</v>
      </c>
      <c r="T605" s="1">
        <v>0.51371981618667562</v>
      </c>
      <c r="U605" s="1">
        <v>0.52923984616466502</v>
      </c>
      <c r="V605" s="1">
        <v>0.54465816966866643</v>
      </c>
      <c r="W605" s="1">
        <v>0.55981265672480385</v>
      </c>
      <c r="X605" s="1">
        <v>0.57400333171834839</v>
      </c>
      <c r="Y605" s="1">
        <v>0.58725118921777908</v>
      </c>
      <c r="Z605" s="1">
        <v>0.59937479291011475</v>
      </c>
      <c r="AA605" s="1">
        <v>0.61006660552283998</v>
      </c>
      <c r="AB605" s="1">
        <v>0.61927698221693106</v>
      </c>
      <c r="AC605" s="1">
        <v>0.62721760291169937</v>
      </c>
      <c r="AD605" s="1">
        <v>0.63396726198203135</v>
      </c>
      <c r="AE605" s="1">
        <v>0.63975294686228212</v>
      </c>
      <c r="AF605" s="1">
        <v>0.64471893815816006</v>
      </c>
      <c r="AG605" s="1">
        <v>0.64893504416644709</v>
      </c>
      <c r="AH605" s="1">
        <v>0.65256713590845383</v>
      </c>
      <c r="AI605" s="1">
        <v>0.65568428082851027</v>
      </c>
      <c r="AJ605" s="1">
        <v>0.65835295728557064</v>
      </c>
      <c r="AK605" s="1">
        <v>0.66071545717918678</v>
      </c>
      <c r="AL605" s="1">
        <v>0.6628074663445418</v>
      </c>
      <c r="AM605" s="1">
        <v>0.66462627957411813</v>
      </c>
    </row>
    <row r="606" spans="1:39">
      <c r="A606">
        <f t="shared" si="13"/>
        <v>202210</v>
      </c>
      <c r="B606" t="str">
        <f t="shared" si="15"/>
        <v>M2</v>
      </c>
      <c r="C606" t="str">
        <f t="shared" si="14"/>
        <v>base</v>
      </c>
      <c r="D606" s="1">
        <v>0</v>
      </c>
      <c r="E606" s="1">
        <v>0.1068854470090092</v>
      </c>
      <c r="F606" s="1">
        <v>0.2272627453474024</v>
      </c>
      <c r="G606" s="1">
        <v>0.33887055262867433</v>
      </c>
      <c r="H606" s="1">
        <v>0.4350989357385065</v>
      </c>
      <c r="I606" s="1">
        <v>0.51730242604105525</v>
      </c>
      <c r="J606" s="1">
        <v>0.58600344352871414</v>
      </c>
      <c r="K606" s="1">
        <v>0.64214553318653811</v>
      </c>
      <c r="L606" s="1">
        <v>0.68778790094083908</v>
      </c>
      <c r="M606" s="1">
        <v>0.72431711426798273</v>
      </c>
      <c r="N606" s="1">
        <v>0.75324865034619759</v>
      </c>
      <c r="O606" s="1">
        <v>0.77605088472767414</v>
      </c>
      <c r="P606" s="1">
        <v>0.79406605163004684</v>
      </c>
      <c r="Q606" s="1">
        <v>0.80846459464376275</v>
      </c>
      <c r="R606" s="1">
        <v>0.82021390780611547</v>
      </c>
      <c r="S606" s="1">
        <v>0.83000076766166064</v>
      </c>
      <c r="T606" s="1">
        <v>0.83840084367776002</v>
      </c>
      <c r="U606" s="1">
        <v>0.84580991195886668</v>
      </c>
      <c r="V606" s="1">
        <v>0.85247414988399484</v>
      </c>
      <c r="W606" s="1">
        <v>0.85852627734700226</v>
      </c>
      <c r="X606" s="1">
        <v>0.86386474091149512</v>
      </c>
      <c r="Y606" s="1">
        <v>0.86863986321068032</v>
      </c>
      <c r="Z606" s="1">
        <v>0.87288314308560222</v>
      </c>
      <c r="AA606" s="1">
        <v>0.87655133310382816</v>
      </c>
      <c r="AB606" s="1">
        <v>0.87966603010660893</v>
      </c>
      <c r="AC606" s="1">
        <v>0.88232172925481533</v>
      </c>
      <c r="AD606" s="1">
        <v>0.88455921656909409</v>
      </c>
      <c r="AE606" s="1">
        <v>0.88646348251312446</v>
      </c>
      <c r="AF606" s="1">
        <v>0.88808825795708934</v>
      </c>
      <c r="AG606" s="1">
        <v>0.88946083725627456</v>
      </c>
      <c r="AH606" s="1">
        <v>0.89063832673891563</v>
      </c>
      <c r="AI606" s="1">
        <v>0.89164522899463061</v>
      </c>
      <c r="AJ606" s="1">
        <v>0.89250461368525635</v>
      </c>
      <c r="AK606" s="1">
        <v>0.89326338124274451</v>
      </c>
      <c r="AL606" s="1">
        <v>0.89393370048890541</v>
      </c>
      <c r="AM606" s="1">
        <v>0.89451527417708732</v>
      </c>
    </row>
    <row r="607" spans="1:39">
      <c r="A607">
        <f t="shared" si="13"/>
        <v>202210</v>
      </c>
      <c r="B607" t="str">
        <f t="shared" si="15"/>
        <v>M3</v>
      </c>
      <c r="C607" t="str">
        <f t="shared" si="14"/>
        <v>base</v>
      </c>
      <c r="D607" s="1">
        <v>0.32369949338257947</v>
      </c>
      <c r="E607" s="1">
        <v>0.50709141447185635</v>
      </c>
      <c r="F607" s="1">
        <v>0.62743137733721621</v>
      </c>
      <c r="G607" s="1">
        <v>0.71146874149595674</v>
      </c>
      <c r="H607" s="1">
        <v>0.772057379055062</v>
      </c>
      <c r="I607" s="1">
        <v>0.81807205689699947</v>
      </c>
      <c r="J607" s="1">
        <v>0.85358861405977282</v>
      </c>
      <c r="K607" s="1">
        <v>0.88106775708370888</v>
      </c>
      <c r="L607" s="1">
        <v>0.90255671707873963</v>
      </c>
      <c r="M607" s="1">
        <v>0.91924957598838042</v>
      </c>
      <c r="N607" s="1">
        <v>0.93213268837396301</v>
      </c>
      <c r="O607" s="1">
        <v>0.94201975064113641</v>
      </c>
      <c r="P607" s="1">
        <v>0.94958826910865679</v>
      </c>
      <c r="Q607" s="1">
        <v>0.95539872991902552</v>
      </c>
      <c r="R607" s="1">
        <v>0.95990405159232772</v>
      </c>
      <c r="S607" s="1">
        <v>0.96342746921606948</v>
      </c>
      <c r="T607" s="1">
        <v>0.96623383058719037</v>
      </c>
      <c r="U607" s="1">
        <v>0.96851762521584561</v>
      </c>
      <c r="V607" s="1">
        <v>0.97041258545794473</v>
      </c>
      <c r="W607" s="1">
        <v>0.97200811928972719</v>
      </c>
      <c r="X607" s="1">
        <v>0.97332614815938323</v>
      </c>
      <c r="Y607" s="1">
        <v>0.97444497718279</v>
      </c>
      <c r="Z607" s="1">
        <v>0.97540116174601255</v>
      </c>
      <c r="AA607" s="1">
        <v>0.97620489072457117</v>
      </c>
      <c r="AB607" s="1">
        <v>0.97687308642607651</v>
      </c>
      <c r="AC607" s="1">
        <v>0.97743335152578137</v>
      </c>
      <c r="AD607" s="1">
        <v>0.97789895768146406</v>
      </c>
      <c r="AE607" s="1">
        <v>0.97829076848732266</v>
      </c>
      <c r="AF607" s="1">
        <v>0.97862188908314485</v>
      </c>
      <c r="AG607" s="1">
        <v>0.97889935277001139</v>
      </c>
      <c r="AH607" s="1">
        <v>0.97913573400950715</v>
      </c>
      <c r="AI607" s="1">
        <v>0.97933665518609536</v>
      </c>
      <c r="AJ607" s="1">
        <v>0.9795072532317125</v>
      </c>
      <c r="AK607" s="1">
        <v>0.97965720016750646</v>
      </c>
      <c r="AL607" s="1">
        <v>0.97978913868616802</v>
      </c>
      <c r="AM607" s="1">
        <v>0.97990320222821736</v>
      </c>
    </row>
    <row r="608" spans="1:39">
      <c r="A608">
        <f t="shared" si="13"/>
        <v>202211</v>
      </c>
      <c r="B608" t="str">
        <f t="shared" si="15"/>
        <v>M0</v>
      </c>
      <c r="C608" t="str">
        <f t="shared" si="14"/>
        <v>base</v>
      </c>
      <c r="D608" s="1">
        <v>0</v>
      </c>
      <c r="E608" s="1">
        <v>0</v>
      </c>
      <c r="F608" s="1">
        <v>0</v>
      </c>
      <c r="G608" s="1">
        <v>4.1234223315768262E-4</v>
      </c>
      <c r="H608" s="1">
        <v>1.5953247682059641E-3</v>
      </c>
      <c r="I608" s="1">
        <v>3.806891810894233E-3</v>
      </c>
      <c r="J608" s="1">
        <v>7.1783463096496214E-3</v>
      </c>
      <c r="K608" s="1">
        <v>1.1916046333334139E-2</v>
      </c>
      <c r="L608" s="1">
        <v>1.8206500718699649E-2</v>
      </c>
      <c r="M608" s="1">
        <v>2.6190828383004291E-2</v>
      </c>
      <c r="N608" s="1">
        <v>3.6113659456626618E-2</v>
      </c>
      <c r="O608" s="1">
        <v>4.8215843683704893E-2</v>
      </c>
      <c r="P608" s="1">
        <v>6.2681606986107918E-2</v>
      </c>
      <c r="Q608" s="1">
        <v>7.9558693248032178E-2</v>
      </c>
      <c r="R608" s="1">
        <v>9.8721591417904681E-2</v>
      </c>
      <c r="S608" s="1">
        <v>0.1201106273579583</v>
      </c>
      <c r="T608" s="1">
        <v>0.14336699530458791</v>
      </c>
      <c r="U608" s="1">
        <v>0.16796013466244389</v>
      </c>
      <c r="V608" s="1">
        <v>0.19319935432503491</v>
      </c>
      <c r="W608" s="1">
        <v>0.2175383621461898</v>
      </c>
      <c r="X608" s="1">
        <v>0.24070810391810249</v>
      </c>
      <c r="Y608" s="1">
        <v>0.26218345505893842</v>
      </c>
      <c r="Z608" s="1">
        <v>0.28128144745475758</v>
      </c>
      <c r="AA608" s="1">
        <v>0.29783045674029668</v>
      </c>
      <c r="AB608" s="1">
        <v>0.31216161322062608</v>
      </c>
      <c r="AC608" s="1">
        <v>0.32438611177275861</v>
      </c>
      <c r="AD608" s="1">
        <v>0.33489411226187138</v>
      </c>
      <c r="AE608" s="1">
        <v>0.34393423815695018</v>
      </c>
      <c r="AF608" s="1">
        <v>0.35162399266045019</v>
      </c>
      <c r="AG608" s="1">
        <v>0.35825922989034598</v>
      </c>
      <c r="AH608" s="1">
        <v>0.36396158450415611</v>
      </c>
      <c r="AI608" s="1">
        <v>0.36884923744961512</v>
      </c>
      <c r="AJ608" s="1">
        <v>0.37318047537040711</v>
      </c>
      <c r="AK608" s="1">
        <v>0.37701920062534661</v>
      </c>
      <c r="AL608" s="1">
        <v>0.38035922453618037</v>
      </c>
      <c r="AM608" s="1">
        <v>0.38340590227669752</v>
      </c>
    </row>
    <row r="609" spans="1:39">
      <c r="A609">
        <f t="shared" si="13"/>
        <v>202211</v>
      </c>
      <c r="B609" t="str">
        <f t="shared" si="15"/>
        <v>M1</v>
      </c>
      <c r="C609" t="str">
        <f t="shared" si="14"/>
        <v>base</v>
      </c>
      <c r="D609" s="1">
        <v>0</v>
      </c>
      <c r="E609" s="1">
        <v>0</v>
      </c>
      <c r="F609" s="1">
        <v>3.7656608342525363E-2</v>
      </c>
      <c r="G609" s="1">
        <v>9.6154557977917748E-2</v>
      </c>
      <c r="H609" s="1">
        <v>0.16108766048125681</v>
      </c>
      <c r="I609" s="1">
        <v>0.2236847613692757</v>
      </c>
      <c r="J609" s="1">
        <v>0.27952598816551733</v>
      </c>
      <c r="K609" s="1">
        <v>0.32777219631372168</v>
      </c>
      <c r="L609" s="1">
        <v>0.3683592891359852</v>
      </c>
      <c r="M609" s="1">
        <v>0.4021041509798855</v>
      </c>
      <c r="N609" s="1">
        <v>0.4302262328324849</v>
      </c>
      <c r="O609" s="1">
        <v>0.45403407553207731</v>
      </c>
      <c r="P609" s="1">
        <v>0.47475057096858791</v>
      </c>
      <c r="Q609" s="1">
        <v>0.49339443290237728</v>
      </c>
      <c r="R609" s="1">
        <v>0.51065072346515483</v>
      </c>
      <c r="S609" s="1">
        <v>0.52712075676353631</v>
      </c>
      <c r="T609" s="1">
        <v>0.54311587750748036</v>
      </c>
      <c r="U609" s="1">
        <v>0.55872883467888057</v>
      </c>
      <c r="V609" s="1">
        <v>0.57387529919348923</v>
      </c>
      <c r="W609" s="1">
        <v>0.58792646751396649</v>
      </c>
      <c r="X609" s="1">
        <v>0.60096011233343583</v>
      </c>
      <c r="Y609" s="1">
        <v>0.61283664492470069</v>
      </c>
      <c r="Z609" s="1">
        <v>0.62328071964875464</v>
      </c>
      <c r="AA609" s="1">
        <v>0.63225941412493303</v>
      </c>
      <c r="AB609" s="1">
        <v>0.63998832830431229</v>
      </c>
      <c r="AC609" s="1">
        <v>0.64654998524800589</v>
      </c>
      <c r="AD609" s="1">
        <v>0.65216898872869733</v>
      </c>
      <c r="AE609" s="1">
        <v>0.65698798742054887</v>
      </c>
      <c r="AF609" s="1">
        <v>0.66107652540563244</v>
      </c>
      <c r="AG609" s="1">
        <v>0.66459671180851831</v>
      </c>
      <c r="AH609" s="1">
        <v>0.66761634075897625</v>
      </c>
      <c r="AI609" s="1">
        <v>0.67020045690922159</v>
      </c>
      <c r="AJ609" s="1">
        <v>0.6724872801513111</v>
      </c>
      <c r="AK609" s="1">
        <v>0.67451163967674954</v>
      </c>
      <c r="AL609" s="1">
        <v>0.67627114835794921</v>
      </c>
      <c r="AM609" s="1">
        <v>0.67787459634280789</v>
      </c>
    </row>
    <row r="610" spans="1:39">
      <c r="A610">
        <f t="shared" si="13"/>
        <v>202211</v>
      </c>
      <c r="B610" t="str">
        <f t="shared" si="15"/>
        <v>M2</v>
      </c>
      <c r="C610" t="str">
        <f t="shared" si="14"/>
        <v>base</v>
      </c>
      <c r="D610" s="1">
        <v>0</v>
      </c>
      <c r="E610" s="1">
        <v>0.1125568846730535</v>
      </c>
      <c r="F610" s="1">
        <v>0.23941419019019949</v>
      </c>
      <c r="G610" s="1">
        <v>0.35498732107765169</v>
      </c>
      <c r="H610" s="1">
        <v>0.45587004497158018</v>
      </c>
      <c r="I610" s="1">
        <v>0.5410446861503807</v>
      </c>
      <c r="J610" s="1">
        <v>0.61099129511703976</v>
      </c>
      <c r="K610" s="1">
        <v>0.66794992780133289</v>
      </c>
      <c r="L610" s="1">
        <v>0.71349075011855601</v>
      </c>
      <c r="M610" s="1">
        <v>0.7494292002490569</v>
      </c>
      <c r="N610" s="1">
        <v>0.77755680229142454</v>
      </c>
      <c r="O610" s="1">
        <v>0.79952847436593688</v>
      </c>
      <c r="P610" s="1">
        <v>0.81679765992192654</v>
      </c>
      <c r="Q610" s="1">
        <v>0.83057630367161372</v>
      </c>
      <c r="R610" s="1">
        <v>0.84173620857889719</v>
      </c>
      <c r="S610" s="1">
        <v>0.85100641800652477</v>
      </c>
      <c r="T610" s="1">
        <v>0.85890842232412346</v>
      </c>
      <c r="U610" s="1">
        <v>0.86578599191026018</v>
      </c>
      <c r="V610" s="1">
        <v>0.87184985588142305</v>
      </c>
      <c r="W610" s="1">
        <v>0.87706854339283713</v>
      </c>
      <c r="X610" s="1">
        <v>0.88164879902462767</v>
      </c>
      <c r="Y610" s="1">
        <v>0.88566333491210492</v>
      </c>
      <c r="Z610" s="1">
        <v>0.88910033718671899</v>
      </c>
      <c r="AA610" s="1">
        <v>0.89199785780332996</v>
      </c>
      <c r="AB610" s="1">
        <v>0.89445452574623008</v>
      </c>
      <c r="AC610" s="1">
        <v>0.89651490222691266</v>
      </c>
      <c r="AD610" s="1">
        <v>0.89826190460109423</v>
      </c>
      <c r="AE610" s="1">
        <v>0.8997478300200803</v>
      </c>
      <c r="AF610" s="1">
        <v>0.9009997963728692</v>
      </c>
      <c r="AG610" s="1">
        <v>0.90207140283735632</v>
      </c>
      <c r="AH610" s="1">
        <v>0.90298598025161692</v>
      </c>
      <c r="AI610" s="1">
        <v>0.90376526541959412</v>
      </c>
      <c r="AJ610" s="1">
        <v>0.90445231792047731</v>
      </c>
      <c r="AK610" s="1">
        <v>0.90505850537236054</v>
      </c>
      <c r="AL610" s="1">
        <v>0.90558384050991525</v>
      </c>
      <c r="AM610" s="1">
        <v>0.9060613116181444</v>
      </c>
    </row>
    <row r="611" spans="1:39">
      <c r="A611">
        <f t="shared" si="13"/>
        <v>202211</v>
      </c>
      <c r="B611" t="str">
        <f t="shared" si="15"/>
        <v>M3</v>
      </c>
      <c r="C611" t="str">
        <f t="shared" si="14"/>
        <v>base</v>
      </c>
      <c r="D611" s="1">
        <v>0.32661983869478611</v>
      </c>
      <c r="E611" s="1">
        <v>0.5179281371198784</v>
      </c>
      <c r="F611" s="1">
        <v>0.64165749099394087</v>
      </c>
      <c r="G611" s="1">
        <v>0.72593227837983609</v>
      </c>
      <c r="H611" s="1">
        <v>0.78725493216228337</v>
      </c>
      <c r="I611" s="1">
        <v>0.83309259693411508</v>
      </c>
      <c r="J611" s="1">
        <v>0.86772961127941595</v>
      </c>
      <c r="K611" s="1">
        <v>0.89435401867085229</v>
      </c>
      <c r="L611" s="1">
        <v>0.9147713930887591</v>
      </c>
      <c r="M611" s="1">
        <v>0.9303671924145861</v>
      </c>
      <c r="N611" s="1">
        <v>0.94222426157454242</v>
      </c>
      <c r="O611" s="1">
        <v>0.9512108259509412</v>
      </c>
      <c r="P611" s="1">
        <v>0.95802789766685881</v>
      </c>
      <c r="Q611" s="1">
        <v>0.96323429492038504</v>
      </c>
      <c r="R611" s="1">
        <v>0.96722742506949522</v>
      </c>
      <c r="S611" s="1">
        <v>0.9703299005461079</v>
      </c>
      <c r="T611" s="1">
        <v>0.97278146798677678</v>
      </c>
      <c r="U611" s="1">
        <v>0.97475000733090766</v>
      </c>
      <c r="V611" s="1">
        <v>0.9763516622734153</v>
      </c>
      <c r="W611" s="1">
        <v>0.97763191014812056</v>
      </c>
      <c r="X611" s="1">
        <v>0.97868793531203291</v>
      </c>
      <c r="Y611" s="1">
        <v>0.97956997399646639</v>
      </c>
      <c r="Z611" s="1">
        <v>0.98029858830465622</v>
      </c>
      <c r="AA611" s="1">
        <v>0.98089613563281142</v>
      </c>
      <c r="AB611" s="1">
        <v>0.9813916078360192</v>
      </c>
      <c r="AC611" s="1">
        <v>0.98179952946891891</v>
      </c>
      <c r="AD611" s="1">
        <v>0.98214010294820175</v>
      </c>
      <c r="AE611" s="1">
        <v>0.9824259743628545</v>
      </c>
      <c r="AF611" s="1">
        <v>0.98266412472468101</v>
      </c>
      <c r="AG611" s="1">
        <v>0.98286598874083075</v>
      </c>
      <c r="AH611" s="1">
        <v>0.98303680899185264</v>
      </c>
      <c r="AI611" s="1">
        <v>0.98318128942951144</v>
      </c>
      <c r="AJ611" s="1">
        <v>0.9833078507427282</v>
      </c>
      <c r="AK611" s="1">
        <v>0.98341887502155745</v>
      </c>
      <c r="AL611" s="1">
        <v>0.98351459731863911</v>
      </c>
      <c r="AM611" s="1">
        <v>0.98360119110351363</v>
      </c>
    </row>
    <row r="612" spans="1:39">
      <c r="A612">
        <f t="shared" si="13"/>
        <v>202212</v>
      </c>
      <c r="B612" t="str">
        <f t="shared" si="15"/>
        <v>M0</v>
      </c>
      <c r="C612" t="str">
        <f t="shared" si="14"/>
        <v>base</v>
      </c>
      <c r="D612" s="1">
        <v>0</v>
      </c>
      <c r="E612" s="1">
        <v>0</v>
      </c>
      <c r="F612" s="1">
        <v>0</v>
      </c>
      <c r="G612" s="1">
        <v>5.4204555176014658E-4</v>
      </c>
      <c r="H612" s="1">
        <v>2.0568759168295789E-3</v>
      </c>
      <c r="I612" s="1">
        <v>4.7789209091540687E-3</v>
      </c>
      <c r="J612" s="1">
        <v>8.9552092244175215E-3</v>
      </c>
      <c r="K612" s="1">
        <v>1.4789890058994001E-2</v>
      </c>
      <c r="L612" s="1">
        <v>2.2422795996016359E-2</v>
      </c>
      <c r="M612" s="1">
        <v>3.2089380581216867E-2</v>
      </c>
      <c r="N612" s="1">
        <v>4.4018013758231597E-2</v>
      </c>
      <c r="O612" s="1">
        <v>5.8379805323987913E-2</v>
      </c>
      <c r="P612" s="1">
        <v>7.5209891389364431E-2</v>
      </c>
      <c r="Q612" s="1">
        <v>9.4372249107012904E-2</v>
      </c>
      <c r="R612" s="1">
        <v>0.1157984738636816</v>
      </c>
      <c r="S612" s="1">
        <v>0.1391212319404119</v>
      </c>
      <c r="T612" s="1">
        <v>0.16380226462101141</v>
      </c>
      <c r="U612" s="1">
        <v>0.18914361298970339</v>
      </c>
      <c r="V612" s="1">
        <v>0.213588664303203</v>
      </c>
      <c r="W612" s="1">
        <v>0.23686402117816849</v>
      </c>
      <c r="X612" s="1">
        <v>0.25844004382849722</v>
      </c>
      <c r="Y612" s="1">
        <v>0.27762916793162751</v>
      </c>
      <c r="Z612" s="1">
        <v>0.2942581196703738</v>
      </c>
      <c r="AA612" s="1">
        <v>0.308659138888986</v>
      </c>
      <c r="AB612" s="1">
        <v>0.32094365496171712</v>
      </c>
      <c r="AC612" s="1">
        <v>0.33150353623806378</v>
      </c>
      <c r="AD612" s="1">
        <v>0.34058850137786167</v>
      </c>
      <c r="AE612" s="1">
        <v>0.3483165421737891</v>
      </c>
      <c r="AF612" s="1">
        <v>0.35498492017129207</v>
      </c>
      <c r="AG612" s="1">
        <v>0.36071583302489968</v>
      </c>
      <c r="AH612" s="1">
        <v>0.36562801994239108</v>
      </c>
      <c r="AI612" s="1">
        <v>0.36998104136635018</v>
      </c>
      <c r="AJ612" s="1">
        <v>0.3738391061752343</v>
      </c>
      <c r="AK612" s="1">
        <v>0.37719598255203868</v>
      </c>
      <c r="AL612" s="1">
        <v>0.38025805348904668</v>
      </c>
      <c r="AM612" s="1">
        <v>0.3830781746120091</v>
      </c>
    </row>
    <row r="613" spans="1:39">
      <c r="A613">
        <f t="shared" si="13"/>
        <v>202212</v>
      </c>
      <c r="B613" t="str">
        <f t="shared" si="15"/>
        <v>M1</v>
      </c>
      <c r="C613" t="str">
        <f t="shared" si="14"/>
        <v>base</v>
      </c>
      <c r="D613" s="1">
        <v>0</v>
      </c>
      <c r="E613" s="1">
        <v>0</v>
      </c>
      <c r="F613" s="1">
        <v>4.118355965759514E-2</v>
      </c>
      <c r="G613" s="1">
        <v>0.1057405529043005</v>
      </c>
      <c r="H613" s="1">
        <v>0.1768434444015341</v>
      </c>
      <c r="I613" s="1">
        <v>0.2444266484012573</v>
      </c>
      <c r="J613" s="1">
        <v>0.30467512803481789</v>
      </c>
      <c r="K613" s="1">
        <v>0.35603116397176088</v>
      </c>
      <c r="L613" s="1">
        <v>0.39876306415847113</v>
      </c>
      <c r="M613" s="1">
        <v>0.43402281309687019</v>
      </c>
      <c r="N613" s="1">
        <v>0.46328522741290529</v>
      </c>
      <c r="O613" s="1">
        <v>0.48803141784584492</v>
      </c>
      <c r="P613" s="1">
        <v>0.50955574874668219</v>
      </c>
      <c r="Q613" s="1">
        <v>0.52877208528246089</v>
      </c>
      <c r="R613" s="1">
        <v>0.54648399769247724</v>
      </c>
      <c r="S613" s="1">
        <v>0.5631758999804618</v>
      </c>
      <c r="T613" s="1">
        <v>0.5790783996619342</v>
      </c>
      <c r="U613" s="1">
        <v>0.594219425768575</v>
      </c>
      <c r="V613" s="1">
        <v>0.60807315719754362</v>
      </c>
      <c r="W613" s="1">
        <v>0.62079998048182206</v>
      </c>
      <c r="X613" s="1">
        <v>0.63232122148810688</v>
      </c>
      <c r="Y613" s="1">
        <v>0.6424083720291377</v>
      </c>
      <c r="Z613" s="1">
        <v>0.65105290081507039</v>
      </c>
      <c r="AA613" s="1">
        <v>0.65847623009908796</v>
      </c>
      <c r="AB613" s="1">
        <v>0.66476636834361336</v>
      </c>
      <c r="AC613" s="1">
        <v>0.67014454538421619</v>
      </c>
      <c r="AD613" s="1">
        <v>0.67475109535961986</v>
      </c>
      <c r="AE613" s="1">
        <v>0.6786552110723113</v>
      </c>
      <c r="AF613" s="1">
        <v>0.68201358424834047</v>
      </c>
      <c r="AG613" s="1">
        <v>0.68489218201550106</v>
      </c>
      <c r="AH613" s="1">
        <v>0.68735398616939036</v>
      </c>
      <c r="AI613" s="1">
        <v>0.68953133377171383</v>
      </c>
      <c r="AJ613" s="1">
        <v>0.69145781939811835</v>
      </c>
      <c r="AK613" s="1">
        <v>0.69313151980634768</v>
      </c>
      <c r="AL613" s="1">
        <v>0.69465616242526329</v>
      </c>
      <c r="AM613" s="1">
        <v>0.6960585623231208</v>
      </c>
    </row>
    <row r="614" spans="1:39">
      <c r="A614">
        <f t="shared" si="13"/>
        <v>202212</v>
      </c>
      <c r="B614" t="str">
        <f t="shared" si="15"/>
        <v>M2</v>
      </c>
      <c r="C614" t="str">
        <f t="shared" si="14"/>
        <v>base</v>
      </c>
      <c r="D614" s="1">
        <v>0</v>
      </c>
      <c r="E614" s="1">
        <v>0.1208459005821082</v>
      </c>
      <c r="F614" s="1">
        <v>0.25395370241566279</v>
      </c>
      <c r="G614" s="1">
        <v>0.3762344849643795</v>
      </c>
      <c r="H614" s="1">
        <v>0.48147809824633009</v>
      </c>
      <c r="I614" s="1">
        <v>0.56864336485331612</v>
      </c>
      <c r="J614" s="1">
        <v>0.63987907750029438</v>
      </c>
      <c r="K614" s="1">
        <v>0.6968652851138607</v>
      </c>
      <c r="L614" s="1">
        <v>0.74174418933471875</v>
      </c>
      <c r="M614" s="1">
        <v>0.77669346161865416</v>
      </c>
      <c r="N614" s="1">
        <v>0.80375476259663114</v>
      </c>
      <c r="O614" s="1">
        <v>0.82473709752773672</v>
      </c>
      <c r="P614" s="1">
        <v>0.84116195848779951</v>
      </c>
      <c r="Q614" s="1">
        <v>0.85413585950284365</v>
      </c>
      <c r="R614" s="1">
        <v>0.86458313883257742</v>
      </c>
      <c r="S614" s="1">
        <v>0.87318478569639324</v>
      </c>
      <c r="T614" s="1">
        <v>0.88040780614193637</v>
      </c>
      <c r="U614" s="1">
        <v>0.88656073926291856</v>
      </c>
      <c r="V614" s="1">
        <v>0.89169733105962889</v>
      </c>
      <c r="W614" s="1">
        <v>0.89609582169143753</v>
      </c>
      <c r="X614" s="1">
        <v>0.89988019611757997</v>
      </c>
      <c r="Y614" s="1">
        <v>0.9030769238114027</v>
      </c>
      <c r="Z614" s="1">
        <v>0.90574464471487848</v>
      </c>
      <c r="AA614" s="1">
        <v>0.90798825902290448</v>
      </c>
      <c r="AB614" s="1">
        <v>0.90985749410279415</v>
      </c>
      <c r="AC614" s="1">
        <v>0.91143375586787601</v>
      </c>
      <c r="AD614" s="1">
        <v>0.91276823398579843</v>
      </c>
      <c r="AE614" s="1">
        <v>0.91388816546668783</v>
      </c>
      <c r="AF614" s="1">
        <v>0.91484352260966317</v>
      </c>
      <c r="AG614" s="1">
        <v>0.91565649150102935</v>
      </c>
      <c r="AH614" s="1">
        <v>0.91634744748709562</v>
      </c>
      <c r="AI614" s="1">
        <v>0.91695528499900048</v>
      </c>
      <c r="AJ614" s="1">
        <v>0.91749053227529254</v>
      </c>
      <c r="AK614" s="1">
        <v>0.91795358129965743</v>
      </c>
      <c r="AL614" s="1">
        <v>0.91837377516398111</v>
      </c>
      <c r="AM614" s="1">
        <v>0.91875889306464975</v>
      </c>
    </row>
    <row r="615" spans="1:39">
      <c r="A615">
        <f t="shared" si="13"/>
        <v>202212</v>
      </c>
      <c r="B615" t="str">
        <f t="shared" si="15"/>
        <v>M3</v>
      </c>
      <c r="C615" t="str">
        <f t="shared" si="14"/>
        <v>base</v>
      </c>
      <c r="D615" s="1">
        <v>0.34095708240561767</v>
      </c>
      <c r="E615" s="1">
        <v>0.53728814453947382</v>
      </c>
      <c r="F615" s="1">
        <v>0.66084784110026029</v>
      </c>
      <c r="G615" s="1">
        <v>0.74566810289687646</v>
      </c>
      <c r="H615" s="1">
        <v>0.80629996697980677</v>
      </c>
      <c r="I615" s="1">
        <v>0.85058751292009149</v>
      </c>
      <c r="J615" s="1">
        <v>0.88378257005170924</v>
      </c>
      <c r="K615" s="1">
        <v>0.90876688388214566</v>
      </c>
      <c r="L615" s="1">
        <v>0.92758096470240603</v>
      </c>
      <c r="M615" s="1">
        <v>0.94171889586572854</v>
      </c>
      <c r="N615" s="1">
        <v>0.95231947650482296</v>
      </c>
      <c r="O615" s="1">
        <v>0.960270051775302</v>
      </c>
      <c r="P615" s="1">
        <v>0.96626208166562766</v>
      </c>
      <c r="Q615" s="1">
        <v>0.97078240067980026</v>
      </c>
      <c r="R615" s="1">
        <v>0.97422099869382561</v>
      </c>
      <c r="S615" s="1">
        <v>0.97686887899666641</v>
      </c>
      <c r="T615" s="1">
        <v>0.97893178448694074</v>
      </c>
      <c r="U615" s="1">
        <v>0.98055496480430215</v>
      </c>
      <c r="V615" s="1">
        <v>0.98180871554006932</v>
      </c>
      <c r="W615" s="1">
        <v>0.98281055981786536</v>
      </c>
      <c r="X615" s="1">
        <v>0.98362521819947646</v>
      </c>
      <c r="Y615" s="1">
        <v>0.98428404007972581</v>
      </c>
      <c r="Z615" s="1">
        <v>0.9848151364022476</v>
      </c>
      <c r="AA615" s="1">
        <v>0.98524918450094923</v>
      </c>
      <c r="AB615" s="1">
        <v>0.98560211894753236</v>
      </c>
      <c r="AC615" s="1">
        <v>0.98589365397363238</v>
      </c>
      <c r="AD615" s="1">
        <v>0.98613608363466931</v>
      </c>
      <c r="AE615" s="1">
        <v>0.98633639897389724</v>
      </c>
      <c r="AF615" s="1">
        <v>0.98650497869996778</v>
      </c>
      <c r="AG615" s="1">
        <v>0.98664672636893447</v>
      </c>
      <c r="AH615" s="1">
        <v>0.98676594794475436</v>
      </c>
      <c r="AI615" s="1">
        <v>0.98686986738611338</v>
      </c>
      <c r="AJ615" s="1">
        <v>0.98696062319023115</v>
      </c>
      <c r="AK615" s="1">
        <v>0.98703855583159961</v>
      </c>
      <c r="AL615" s="1">
        <v>0.98710879564216603</v>
      </c>
      <c r="AM615" s="1">
        <v>0.98717275896670054</v>
      </c>
    </row>
    <row r="616" spans="1:39" s="66" customFormat="1">
      <c r="A616" s="68">
        <f>A36</f>
        <v>202101</v>
      </c>
      <c r="B616" s="66" t="str">
        <f t="shared" si="15"/>
        <v>M0</v>
      </c>
      <c r="C616" s="66" t="s">
        <v>181</v>
      </c>
      <c r="D616" s="67">
        <v>0</v>
      </c>
      <c r="E616" s="67">
        <v>0</v>
      </c>
      <c r="F616" s="67">
        <v>0</v>
      </c>
      <c r="G616" s="67">
        <v>2.9088003065413691E-3</v>
      </c>
      <c r="H616" s="67">
        <v>9.2173339094603519E-3</v>
      </c>
      <c r="I616" s="67">
        <v>1.8346908878480169E-2</v>
      </c>
      <c r="J616" s="67">
        <v>2.9510019313193771E-2</v>
      </c>
      <c r="K616" s="67">
        <v>4.1759441237830049E-2</v>
      </c>
      <c r="L616" s="67">
        <v>5.4408636994940821E-2</v>
      </c>
      <c r="M616" s="67">
        <v>6.6957053434331892E-2</v>
      </c>
      <c r="N616" s="67">
        <v>7.8947868695149997E-2</v>
      </c>
      <c r="O616" s="67">
        <v>9.026915819882389E-2</v>
      </c>
      <c r="P616" s="67">
        <v>0.1008255028255602</v>
      </c>
      <c r="Q616" s="67">
        <v>0.1104706191035585</v>
      </c>
      <c r="R616" s="67">
        <v>0.1194586869798068</v>
      </c>
      <c r="S616" s="67">
        <v>0.1277720856119722</v>
      </c>
      <c r="T616" s="67">
        <v>0.13534624235006759</v>
      </c>
      <c r="U616" s="67">
        <v>0.14246101653410459</v>
      </c>
      <c r="V616" s="67">
        <v>0.1491992846600097</v>
      </c>
      <c r="W616" s="67">
        <v>0.15552609523828689</v>
      </c>
      <c r="X616" s="67">
        <v>0.16168161845918591</v>
      </c>
      <c r="Y616" s="67">
        <v>0.16775256724662169</v>
      </c>
      <c r="Z616" s="67">
        <v>0.17375103703879749</v>
      </c>
      <c r="AA616" s="67">
        <v>0.17990315936028251</v>
      </c>
      <c r="AB616" s="67">
        <v>0.18631813079813631</v>
      </c>
      <c r="AC616" s="67">
        <v>0.19304925633329861</v>
      </c>
      <c r="AD616" s="67">
        <v>0.2003398698547558</v>
      </c>
      <c r="AE616" s="67">
        <v>0.20838250555930751</v>
      </c>
      <c r="AF616" s="67">
        <v>0.21729705532044091</v>
      </c>
      <c r="AG616" s="67">
        <v>0.2273034632687719</v>
      </c>
      <c r="AH616" s="67">
        <v>0.23869018675852541</v>
      </c>
      <c r="AI616" s="67">
        <v>0.25169276520074108</v>
      </c>
      <c r="AJ616" s="67">
        <v>0.26665289562786493</v>
      </c>
      <c r="AK616" s="67">
        <v>0.2838735778819626</v>
      </c>
      <c r="AL616" s="67">
        <v>0.30356108473135529</v>
      </c>
      <c r="AM616" s="67">
        <v>0.3257221360709992</v>
      </c>
    </row>
    <row r="617" spans="1:39">
      <c r="A617">
        <f t="shared" si="13"/>
        <v>202101</v>
      </c>
      <c r="B617" t="str">
        <f t="shared" si="15"/>
        <v>M1</v>
      </c>
      <c r="C617" t="str">
        <f t="shared" si="14"/>
        <v>best</v>
      </c>
      <c r="D617" s="1">
        <v>0</v>
      </c>
      <c r="E617" s="1">
        <v>0</v>
      </c>
      <c r="F617" s="1">
        <v>6.2022609532736847E-2</v>
      </c>
      <c r="G617" s="1">
        <v>0.15816507567325869</v>
      </c>
      <c r="H617" s="1">
        <v>0.25945833931140938</v>
      </c>
      <c r="I617" s="1">
        <v>0.35045826294250809</v>
      </c>
      <c r="J617" s="1">
        <v>0.426465061706855</v>
      </c>
      <c r="K617" s="1">
        <v>0.48702040647941969</v>
      </c>
      <c r="L617" s="1">
        <v>0.53455287417149921</v>
      </c>
      <c r="M617" s="1">
        <v>0.57155284225598824</v>
      </c>
      <c r="N617" s="1">
        <v>0.60006042664650783</v>
      </c>
      <c r="O617" s="1">
        <v>0.62224639728977216</v>
      </c>
      <c r="P617" s="1">
        <v>0.63960707337136902</v>
      </c>
      <c r="Q617" s="1">
        <v>0.65315615959687867</v>
      </c>
      <c r="R617" s="1">
        <v>0.66411169792180436</v>
      </c>
      <c r="S617" s="1">
        <v>0.67300811635191582</v>
      </c>
      <c r="T617" s="1">
        <v>0.6802093918763964</v>
      </c>
      <c r="U617" s="1">
        <v>0.68626950113916818</v>
      </c>
      <c r="V617" s="1">
        <v>0.69144205840887718</v>
      </c>
      <c r="W617" s="1">
        <v>0.69585075354228587</v>
      </c>
      <c r="X617" s="1">
        <v>0.69976426357063737</v>
      </c>
      <c r="Y617" s="1">
        <v>0.70329813294304577</v>
      </c>
      <c r="Z617" s="1">
        <v>0.7065143081703138</v>
      </c>
      <c r="AA617" s="1">
        <v>0.70956795484279567</v>
      </c>
      <c r="AB617" s="1">
        <v>0.71253258198395764</v>
      </c>
      <c r="AC617" s="1">
        <v>0.71545461492089457</v>
      </c>
      <c r="AD617" s="1">
        <v>0.71845254291140404</v>
      </c>
      <c r="AE617" s="1">
        <v>0.72161540544766034</v>
      </c>
      <c r="AF617" s="1">
        <v>0.72500368815918648</v>
      </c>
      <c r="AG617" s="1">
        <v>0.72871072408865856</v>
      </c>
      <c r="AH617" s="1">
        <v>0.73285206901317335</v>
      </c>
      <c r="AI617" s="1">
        <v>0.73752152368435442</v>
      </c>
      <c r="AJ617" s="1">
        <v>0.74284761375122921</v>
      </c>
      <c r="AK617" s="1">
        <v>0.74894337041036252</v>
      </c>
      <c r="AL617" s="1">
        <v>0.75588655081438072</v>
      </c>
      <c r="AM617" s="1">
        <v>0.76368384025554614</v>
      </c>
    </row>
    <row r="618" spans="1:39">
      <c r="A618">
        <f t="shared" si="13"/>
        <v>202101</v>
      </c>
      <c r="B618" t="str">
        <f t="shared" si="15"/>
        <v>M2</v>
      </c>
      <c r="C618" t="str">
        <f t="shared" si="14"/>
        <v>best</v>
      </c>
      <c r="D618" s="1">
        <v>0</v>
      </c>
      <c r="E618" s="1">
        <v>0.1574978334888272</v>
      </c>
      <c r="F618" s="1">
        <v>0.33083830504062922</v>
      </c>
      <c r="G618" s="1">
        <v>0.47869723855006141</v>
      </c>
      <c r="H618" s="1">
        <v>0.59431834444793341</v>
      </c>
      <c r="I618" s="1">
        <v>0.68136501186984721</v>
      </c>
      <c r="J618" s="1">
        <v>0.74625534830385754</v>
      </c>
      <c r="K618" s="1">
        <v>0.79405556956060019</v>
      </c>
      <c r="L618" s="1">
        <v>0.82947199049988629</v>
      </c>
      <c r="M618" s="1">
        <v>0.85580016017424343</v>
      </c>
      <c r="N618" s="1">
        <v>0.87529778504194067</v>
      </c>
      <c r="O618" s="1">
        <v>0.8899282514723027</v>
      </c>
      <c r="P618" s="1">
        <v>0.90097517343170797</v>
      </c>
      <c r="Q618" s="1">
        <v>0.90929255418654575</v>
      </c>
      <c r="R618" s="1">
        <v>0.91577472247754266</v>
      </c>
      <c r="S618" s="1">
        <v>0.92083808443714821</v>
      </c>
      <c r="T618" s="1">
        <v>0.92477310590963102</v>
      </c>
      <c r="U618" s="1">
        <v>0.92794294609286709</v>
      </c>
      <c r="V618" s="1">
        <v>0.93052228090173672</v>
      </c>
      <c r="W618" s="1">
        <v>0.93261045937004172</v>
      </c>
      <c r="X618" s="1">
        <v>0.93436247302579234</v>
      </c>
      <c r="Y618" s="1">
        <v>0.93584809840290628</v>
      </c>
      <c r="Z618" s="1">
        <v>0.93711119711527757</v>
      </c>
      <c r="AA618" s="1">
        <v>0.93822464308959919</v>
      </c>
      <c r="AB618" s="1">
        <v>0.9392225717994287</v>
      </c>
      <c r="AC618" s="1">
        <v>0.94012947904166932</v>
      </c>
      <c r="AD618" s="1">
        <v>0.94098770868937098</v>
      </c>
      <c r="AE618" s="1">
        <v>0.94182726074916978</v>
      </c>
      <c r="AF618" s="1">
        <v>0.94267056032182306</v>
      </c>
      <c r="AG618" s="1">
        <v>0.94354564734039992</v>
      </c>
      <c r="AH618" s="1">
        <v>0.94448420597128557</v>
      </c>
      <c r="AI618" s="1">
        <v>0.94551169451968287</v>
      </c>
      <c r="AJ618" s="1">
        <v>0.94665943546864695</v>
      </c>
      <c r="AK618" s="1">
        <v>0.94795450645759094</v>
      </c>
      <c r="AL618" s="1">
        <v>0.94941594211538438</v>
      </c>
      <c r="AM618" s="1">
        <v>0.95104744710821498</v>
      </c>
    </row>
    <row r="619" spans="1:39">
      <c r="A619">
        <f t="shared" si="13"/>
        <v>202101</v>
      </c>
      <c r="B619" t="str">
        <f t="shared" si="15"/>
        <v>M3</v>
      </c>
      <c r="C619" t="str">
        <f t="shared" si="14"/>
        <v>best</v>
      </c>
      <c r="D619" s="1">
        <v>0.3989422804014327</v>
      </c>
      <c r="E619" s="1">
        <v>0.62374243539100116</v>
      </c>
      <c r="F619" s="1">
        <v>0.75392481279833345</v>
      </c>
      <c r="G619" s="1">
        <v>0.83311420343197407</v>
      </c>
      <c r="H619" s="1">
        <v>0.88297028997526961</v>
      </c>
      <c r="I619" s="1">
        <v>0.91529343468281321</v>
      </c>
      <c r="J619" s="1">
        <v>0.93698316149051641</v>
      </c>
      <c r="K619" s="1">
        <v>0.95181060387913374</v>
      </c>
      <c r="L619" s="1">
        <v>0.96222879392890992</v>
      </c>
      <c r="M619" s="1">
        <v>0.96968430631595703</v>
      </c>
      <c r="N619" s="1">
        <v>0.97505407593395454</v>
      </c>
      <c r="O619" s="1">
        <v>0.97899996639751774</v>
      </c>
      <c r="P619" s="1">
        <v>0.98193020447425672</v>
      </c>
      <c r="Q619" s="1">
        <v>0.98410562659967515</v>
      </c>
      <c r="R619" s="1">
        <v>0.98577972592090479</v>
      </c>
      <c r="S619" s="1">
        <v>0.98707135505121302</v>
      </c>
      <c r="T619" s="1">
        <v>0.98806263566773</v>
      </c>
      <c r="U619" s="1">
        <v>0.98885047728111353</v>
      </c>
      <c r="V619" s="1">
        <v>0.98948192445493899</v>
      </c>
      <c r="W619" s="1">
        <v>0.98998447200616779</v>
      </c>
      <c r="X619" s="1">
        <v>0.99039780434142555</v>
      </c>
      <c r="Y619" s="1">
        <v>0.99073999462719509</v>
      </c>
      <c r="Z619" s="1">
        <v>0.99102280358810757</v>
      </c>
      <c r="AA619" s="1">
        <v>0.99126372919429662</v>
      </c>
      <c r="AB619" s="1">
        <v>0.99147093630891925</v>
      </c>
      <c r="AC619" s="1">
        <v>0.99165052415702881</v>
      </c>
      <c r="AD619" s="1">
        <v>0.99181156682317351</v>
      </c>
      <c r="AE619" s="1">
        <v>0.99196029777478112</v>
      </c>
      <c r="AF619" s="1">
        <v>0.99210160848557372</v>
      </c>
      <c r="AG619" s="1">
        <v>0.99224093736772501</v>
      </c>
      <c r="AH619" s="1">
        <v>0.99238404329483254</v>
      </c>
      <c r="AI619" s="1">
        <v>0.99253551707286325</v>
      </c>
      <c r="AJ619" s="1">
        <v>0.99270050505359819</v>
      </c>
      <c r="AK619" s="1">
        <v>0.99288338255092301</v>
      </c>
      <c r="AL619" s="1">
        <v>0.9930872902754867</v>
      </c>
      <c r="AM619" s="1">
        <v>0.99331316268924563</v>
      </c>
    </row>
    <row r="620" spans="1:39">
      <c r="A620">
        <f t="shared" si="13"/>
        <v>202102</v>
      </c>
      <c r="B620" t="str">
        <f t="shared" si="15"/>
        <v>M0</v>
      </c>
      <c r="C620" t="str">
        <f t="shared" si="14"/>
        <v>best</v>
      </c>
      <c r="D620" s="1">
        <v>0</v>
      </c>
      <c r="E620" s="1">
        <v>0</v>
      </c>
      <c r="F620" s="1">
        <v>0</v>
      </c>
      <c r="G620" s="1">
        <v>1.9818691736247429E-3</v>
      </c>
      <c r="H620" s="1">
        <v>6.7353314608117644E-3</v>
      </c>
      <c r="I620" s="1">
        <v>1.4113835695390939E-2</v>
      </c>
      <c r="J620" s="1">
        <v>2.3376536844262451E-2</v>
      </c>
      <c r="K620" s="1">
        <v>3.3771207567971508E-2</v>
      </c>
      <c r="L620" s="1">
        <v>4.4674011192618553E-2</v>
      </c>
      <c r="M620" s="1">
        <v>5.5503964060763113E-2</v>
      </c>
      <c r="N620" s="1">
        <v>6.6019690700694439E-2</v>
      </c>
      <c r="O620" s="1">
        <v>7.6032125593953961E-2</v>
      </c>
      <c r="P620" s="1">
        <v>8.5325734718342233E-2</v>
      </c>
      <c r="Q620" s="1">
        <v>9.4091959563068109E-2</v>
      </c>
      <c r="R620" s="1">
        <v>0.1022787646693778</v>
      </c>
      <c r="S620" s="1">
        <v>0.10979519739357239</v>
      </c>
      <c r="T620" s="1">
        <v>0.1169007242121555</v>
      </c>
      <c r="U620" s="1">
        <v>0.12366647293639731</v>
      </c>
      <c r="V620" s="1">
        <v>0.1300477492880209</v>
      </c>
      <c r="W620" s="1">
        <v>0.13628032127838111</v>
      </c>
      <c r="X620" s="1">
        <v>0.14244812680228969</v>
      </c>
      <c r="Y620" s="1">
        <v>0.1485599419756834</v>
      </c>
      <c r="Z620" s="1">
        <v>0.1548440007138332</v>
      </c>
      <c r="AA620" s="1">
        <v>0.16141060570141511</v>
      </c>
      <c r="AB620" s="1">
        <v>0.16831292656778499</v>
      </c>
      <c r="AC620" s="1">
        <v>0.17579966273099701</v>
      </c>
      <c r="AD620" s="1">
        <v>0.1840678956305884</v>
      </c>
      <c r="AE620" s="1">
        <v>0.19324002578596561</v>
      </c>
      <c r="AF620" s="1">
        <v>0.20354172879488289</v>
      </c>
      <c r="AG620" s="1">
        <v>0.21526941771149261</v>
      </c>
      <c r="AH620" s="1">
        <v>0.2286651637821564</v>
      </c>
      <c r="AI620" s="1">
        <v>0.2440806235374364</v>
      </c>
      <c r="AJ620" s="1">
        <v>0.26182768855545607</v>
      </c>
      <c r="AK620" s="1">
        <v>0.2821186329833833</v>
      </c>
      <c r="AL620" s="1">
        <v>0.3049601062114331</v>
      </c>
      <c r="AM620" s="1">
        <v>0.33013956733894889</v>
      </c>
    </row>
    <row r="621" spans="1:39">
      <c r="A621">
        <f t="shared" si="13"/>
        <v>202102</v>
      </c>
      <c r="B621" t="str">
        <f t="shared" si="15"/>
        <v>M1</v>
      </c>
      <c r="C621" t="str">
        <f t="shared" si="14"/>
        <v>best</v>
      </c>
      <c r="D621" s="1">
        <v>0</v>
      </c>
      <c r="E621" s="1">
        <v>0</v>
      </c>
      <c r="F621" s="1">
        <v>6.0315765146292222E-2</v>
      </c>
      <c r="G621" s="1">
        <v>0.1520136849533214</v>
      </c>
      <c r="H621" s="1">
        <v>0.24750853783289981</v>
      </c>
      <c r="I621" s="1">
        <v>0.33336318160348222</v>
      </c>
      <c r="J621" s="1">
        <v>0.40455737679938852</v>
      </c>
      <c r="K621" s="1">
        <v>0.46170101207913539</v>
      </c>
      <c r="L621" s="1">
        <v>0.50672661053181522</v>
      </c>
      <c r="M621" s="1">
        <v>0.54162775979188871</v>
      </c>
      <c r="N621" s="1">
        <v>0.56884732835276786</v>
      </c>
      <c r="O621" s="1">
        <v>0.59013806642531219</v>
      </c>
      <c r="P621" s="1">
        <v>0.60672039278364187</v>
      </c>
      <c r="Q621" s="1">
        <v>0.62008666946367563</v>
      </c>
      <c r="R621" s="1">
        <v>0.63089846926535109</v>
      </c>
      <c r="S621" s="1">
        <v>0.63961184495531498</v>
      </c>
      <c r="T621" s="1">
        <v>0.64690912158968394</v>
      </c>
      <c r="U621" s="1">
        <v>0.65310504318910612</v>
      </c>
      <c r="V621" s="1">
        <v>0.65835693819877794</v>
      </c>
      <c r="W621" s="1">
        <v>0.66299185651962456</v>
      </c>
      <c r="X621" s="1">
        <v>0.66715127798334284</v>
      </c>
      <c r="Y621" s="1">
        <v>0.67091280689659594</v>
      </c>
      <c r="Z621" s="1">
        <v>0.67446108280912387</v>
      </c>
      <c r="AA621" s="1">
        <v>0.67788347279056471</v>
      </c>
      <c r="AB621" s="1">
        <v>0.68123595306868978</v>
      </c>
      <c r="AC621" s="1">
        <v>0.68465596551307228</v>
      </c>
      <c r="AD621" s="1">
        <v>0.68824630168559009</v>
      </c>
      <c r="AE621" s="1">
        <v>0.69207734378808217</v>
      </c>
      <c r="AF621" s="1">
        <v>0.69625592191863184</v>
      </c>
      <c r="AG621" s="1">
        <v>0.70091348279550858</v>
      </c>
      <c r="AH621" s="1">
        <v>0.70615665603837452</v>
      </c>
      <c r="AI621" s="1">
        <v>0.7121305818528304</v>
      </c>
      <c r="AJ621" s="1">
        <v>0.71896277619568716</v>
      </c>
      <c r="AK621" s="1">
        <v>0.72674107092900242</v>
      </c>
      <c r="AL621" s="1">
        <v>0.73547357740220165</v>
      </c>
      <c r="AM621" s="1">
        <v>0.74508355326426656</v>
      </c>
    </row>
    <row r="622" spans="1:39">
      <c r="A622">
        <f t="shared" si="13"/>
        <v>202102</v>
      </c>
      <c r="B622" t="str">
        <f t="shared" si="15"/>
        <v>M2</v>
      </c>
      <c r="C622" t="str">
        <f t="shared" si="14"/>
        <v>best</v>
      </c>
      <c r="D622" s="1">
        <v>0</v>
      </c>
      <c r="E622" s="1">
        <v>0.15561721175269441</v>
      </c>
      <c r="F622" s="1">
        <v>0.32480521700999249</v>
      </c>
      <c r="G622" s="1">
        <v>0.4688122383337372</v>
      </c>
      <c r="H622" s="1">
        <v>0.58158581174086832</v>
      </c>
      <c r="I622" s="1">
        <v>0.66742857248327692</v>
      </c>
      <c r="J622" s="1">
        <v>0.73141955435508632</v>
      </c>
      <c r="K622" s="1">
        <v>0.77916047103731978</v>
      </c>
      <c r="L622" s="1">
        <v>0.81478802124216587</v>
      </c>
      <c r="M622" s="1">
        <v>0.8412227617893725</v>
      </c>
      <c r="N622" s="1">
        <v>0.86106959731667465</v>
      </c>
      <c r="O622" s="1">
        <v>0.87604897948683924</v>
      </c>
      <c r="P622" s="1">
        <v>0.8873145732762745</v>
      </c>
      <c r="Q622" s="1">
        <v>0.89607986554299535</v>
      </c>
      <c r="R622" s="1">
        <v>0.90291199307469672</v>
      </c>
      <c r="S622" s="1">
        <v>0.90820813161162006</v>
      </c>
      <c r="T622" s="1">
        <v>0.91246165018645864</v>
      </c>
      <c r="U622" s="1">
        <v>0.91591058281757742</v>
      </c>
      <c r="V622" s="1">
        <v>0.91869143474234405</v>
      </c>
      <c r="W622" s="1">
        <v>0.92101352276866599</v>
      </c>
      <c r="X622" s="1">
        <v>0.92297136249182421</v>
      </c>
      <c r="Y622" s="1">
        <v>0.92462493268800483</v>
      </c>
      <c r="Z622" s="1">
        <v>0.92607120224125228</v>
      </c>
      <c r="AA622" s="1">
        <v>0.92735554989858537</v>
      </c>
      <c r="AB622" s="1">
        <v>0.92851087154313006</v>
      </c>
      <c r="AC622" s="1">
        <v>0.92959204298743148</v>
      </c>
      <c r="AD622" s="1">
        <v>0.93063767789849727</v>
      </c>
      <c r="AE622" s="1">
        <v>0.9316769572094854</v>
      </c>
      <c r="AF622" s="1">
        <v>0.93274544521236458</v>
      </c>
      <c r="AG622" s="1">
        <v>0.93388280205263707</v>
      </c>
      <c r="AH622" s="1">
        <v>0.93512084518525895</v>
      </c>
      <c r="AI622" s="1">
        <v>0.9364980367155129</v>
      </c>
      <c r="AJ622" s="1">
        <v>0.93804752601206431</v>
      </c>
      <c r="AK622" s="1">
        <v>0.93979270460326569</v>
      </c>
      <c r="AL622" s="1">
        <v>0.94173856588839955</v>
      </c>
      <c r="AM622" s="1">
        <v>0.94387059167562659</v>
      </c>
    </row>
    <row r="623" spans="1:39">
      <c r="A623">
        <f t="shared" si="13"/>
        <v>202102</v>
      </c>
      <c r="B623" t="str">
        <f t="shared" si="15"/>
        <v>M3</v>
      </c>
      <c r="C623" t="str">
        <f t="shared" si="14"/>
        <v>best</v>
      </c>
      <c r="D623" s="1">
        <v>0.39478852261621938</v>
      </c>
      <c r="E623" s="1">
        <v>0.61476508959755671</v>
      </c>
      <c r="F623" s="1">
        <v>0.74443499120910017</v>
      </c>
      <c r="G623" s="1">
        <v>0.82398958998041039</v>
      </c>
      <c r="H623" s="1">
        <v>0.87448868495408627</v>
      </c>
      <c r="I623" s="1">
        <v>0.90780998435075277</v>
      </c>
      <c r="J623" s="1">
        <v>0.93029405484185712</v>
      </c>
      <c r="K623" s="1">
        <v>0.94593760414750083</v>
      </c>
      <c r="L623" s="1">
        <v>0.95705122454809399</v>
      </c>
      <c r="M623" s="1">
        <v>0.96501269319179828</v>
      </c>
      <c r="N623" s="1">
        <v>0.97083962284802905</v>
      </c>
      <c r="O623" s="1">
        <v>0.97515333818739169</v>
      </c>
      <c r="P623" s="1">
        <v>0.97834781286728723</v>
      </c>
      <c r="Q623" s="1">
        <v>0.9808008005686577</v>
      </c>
      <c r="R623" s="1">
        <v>0.98268951560968376</v>
      </c>
      <c r="S623" s="1">
        <v>0.98413610985653321</v>
      </c>
      <c r="T623" s="1">
        <v>0.98528336043405329</v>
      </c>
      <c r="U623" s="1">
        <v>0.98620066000667272</v>
      </c>
      <c r="V623" s="1">
        <v>0.98692870967996182</v>
      </c>
      <c r="W623" s="1">
        <v>0.98752557200075664</v>
      </c>
      <c r="X623" s="1">
        <v>0.98801773506656609</v>
      </c>
      <c r="Y623" s="1">
        <v>0.98842252018284327</v>
      </c>
      <c r="Z623" s="1">
        <v>0.98876526898968475</v>
      </c>
      <c r="AA623" s="1">
        <v>0.98905779904777891</v>
      </c>
      <c r="AB623" s="1">
        <v>0.98930899387812177</v>
      </c>
      <c r="AC623" s="1">
        <v>0.98953174010983092</v>
      </c>
      <c r="AD623" s="1">
        <v>0.98973483932078221</v>
      </c>
      <c r="AE623" s="1">
        <v>0.9899252604218397</v>
      </c>
      <c r="AF623" s="1">
        <v>0.99011057816625314</v>
      </c>
      <c r="AG623" s="1">
        <v>0.99029870251653251</v>
      </c>
      <c r="AH623" s="1">
        <v>0.99049592786557106</v>
      </c>
      <c r="AI623" s="1">
        <v>0.99070915504658907</v>
      </c>
      <c r="AJ623" s="1">
        <v>0.99094422600566512</v>
      </c>
      <c r="AK623" s="1">
        <v>0.99120535668221321</v>
      </c>
      <c r="AL623" s="1">
        <v>0.9914939107079932</v>
      </c>
      <c r="AM623" s="1">
        <v>0.99180824023751546</v>
      </c>
    </row>
    <row r="624" spans="1:39">
      <c r="A624">
        <f t="shared" si="13"/>
        <v>202103</v>
      </c>
      <c r="B624" t="str">
        <f t="shared" si="15"/>
        <v>M0</v>
      </c>
      <c r="C624" t="str">
        <f t="shared" si="14"/>
        <v>best</v>
      </c>
      <c r="D624" s="1">
        <v>0</v>
      </c>
      <c r="E624" s="1">
        <v>0</v>
      </c>
      <c r="F624" s="1">
        <v>0</v>
      </c>
      <c r="G624" s="1">
        <v>1.8310637535115929E-3</v>
      </c>
      <c r="H624" s="1">
        <v>6.2505201055566492E-3</v>
      </c>
      <c r="I624" s="1">
        <v>1.2968567406919561E-2</v>
      </c>
      <c r="J624" s="1">
        <v>2.1333766887255891E-2</v>
      </c>
      <c r="K624" s="1">
        <v>3.0692921024242141E-2</v>
      </c>
      <c r="L624" s="1">
        <v>4.0393845289467947E-2</v>
      </c>
      <c r="M624" s="1">
        <v>5.0096544305155269E-2</v>
      </c>
      <c r="N624" s="1">
        <v>5.9535452075586082E-2</v>
      </c>
      <c r="O624" s="1">
        <v>6.8436457601084105E-2</v>
      </c>
      <c r="P624" s="1">
        <v>7.6933254359519518E-2</v>
      </c>
      <c r="Q624" s="1">
        <v>8.4942996910249133E-2</v>
      </c>
      <c r="R624" s="1">
        <v>9.2351207944929528E-2</v>
      </c>
      <c r="S624" s="1">
        <v>9.9396643774676177E-2</v>
      </c>
      <c r="T624" s="1">
        <v>0.1061390342525904</v>
      </c>
      <c r="U624" s="1">
        <v>0.1125249476422656</v>
      </c>
      <c r="V624" s="1">
        <v>0.1187843478985371</v>
      </c>
      <c r="W624" s="1">
        <v>0.12499797902007311</v>
      </c>
      <c r="X624" s="1">
        <v>0.13117145344238601</v>
      </c>
      <c r="Y624" s="1">
        <v>0.13753331722693851</v>
      </c>
      <c r="Z624" s="1">
        <v>0.14419410815885211</v>
      </c>
      <c r="AA624" s="1">
        <v>0.1512064835004138</v>
      </c>
      <c r="AB624" s="1">
        <v>0.15882235705843059</v>
      </c>
      <c r="AC624" s="1">
        <v>0.16724163380618121</v>
      </c>
      <c r="AD624" s="1">
        <v>0.17658817251572501</v>
      </c>
      <c r="AE624" s="1">
        <v>0.18709137267917311</v>
      </c>
      <c r="AF624" s="1">
        <v>0.19905293880259151</v>
      </c>
      <c r="AG624" s="1">
        <v>0.2127192959306145</v>
      </c>
      <c r="AH624" s="1">
        <v>0.228448865948468</v>
      </c>
      <c r="AI624" s="1">
        <v>0.24655959547657849</v>
      </c>
      <c r="AJ624" s="1">
        <v>0.2672678325987406</v>
      </c>
      <c r="AK624" s="1">
        <v>0.2905801123507053</v>
      </c>
      <c r="AL624" s="1">
        <v>0.31627930918091413</v>
      </c>
      <c r="AM624" s="1">
        <v>0.3441806931286967</v>
      </c>
    </row>
    <row r="625" spans="1:39">
      <c r="A625">
        <f t="shared" si="13"/>
        <v>202103</v>
      </c>
      <c r="B625" t="str">
        <f t="shared" si="15"/>
        <v>M1</v>
      </c>
      <c r="C625" t="str">
        <f t="shared" si="14"/>
        <v>best</v>
      </c>
      <c r="D625" s="1">
        <v>0</v>
      </c>
      <c r="E625" s="1">
        <v>0</v>
      </c>
      <c r="F625" s="1">
        <v>5.9304101055362109E-2</v>
      </c>
      <c r="G625" s="1">
        <v>0.14858302477439991</v>
      </c>
      <c r="H625" s="1">
        <v>0.2415470112038301</v>
      </c>
      <c r="I625" s="1">
        <v>0.32440954419168339</v>
      </c>
      <c r="J625" s="1">
        <v>0.39350325658682661</v>
      </c>
      <c r="K625" s="1">
        <v>0.44905352486423961</v>
      </c>
      <c r="L625" s="1">
        <v>0.49253873078284482</v>
      </c>
      <c r="M625" s="1">
        <v>0.52656991375228535</v>
      </c>
      <c r="N625" s="1">
        <v>0.55317065586721947</v>
      </c>
      <c r="O625" s="1">
        <v>0.57381966363885084</v>
      </c>
      <c r="P625" s="1">
        <v>0.5903786426387605</v>
      </c>
      <c r="Q625" s="1">
        <v>0.60368668430478223</v>
      </c>
      <c r="R625" s="1">
        <v>0.61433324734409944</v>
      </c>
      <c r="S625" s="1">
        <v>0.62317680492774374</v>
      </c>
      <c r="T625" s="1">
        <v>0.6306181516330025</v>
      </c>
      <c r="U625" s="1">
        <v>0.63686530945955855</v>
      </c>
      <c r="V625" s="1">
        <v>0.64232191898982494</v>
      </c>
      <c r="W625" s="1">
        <v>0.64716429619168592</v>
      </c>
      <c r="X625" s="1">
        <v>0.65149272131530478</v>
      </c>
      <c r="Y625" s="1">
        <v>0.65552639997245754</v>
      </c>
      <c r="Z625" s="1">
        <v>0.65936883496292975</v>
      </c>
      <c r="AA625" s="1">
        <v>0.66308801527162864</v>
      </c>
      <c r="AB625" s="1">
        <v>0.66683966952927465</v>
      </c>
      <c r="AC625" s="1">
        <v>0.67073921321177721</v>
      </c>
      <c r="AD625" s="1">
        <v>0.6748668693336779</v>
      </c>
      <c r="AE625" s="1">
        <v>0.67934060611291913</v>
      </c>
      <c r="AF625" s="1">
        <v>0.68430379025850085</v>
      </c>
      <c r="AG625" s="1">
        <v>0.6898725667258494</v>
      </c>
      <c r="AH625" s="1">
        <v>0.69620291554278202</v>
      </c>
      <c r="AI625" s="1">
        <v>0.70343159637479691</v>
      </c>
      <c r="AJ625" s="1">
        <v>0.71165305160544357</v>
      </c>
      <c r="AK625" s="1">
        <v>0.72087723813543869</v>
      </c>
      <c r="AL625" s="1">
        <v>0.73102421837901399</v>
      </c>
      <c r="AM625" s="1">
        <v>0.74202560545458773</v>
      </c>
    </row>
    <row r="626" spans="1:39">
      <c r="A626">
        <f t="shared" si="13"/>
        <v>202103</v>
      </c>
      <c r="B626" t="str">
        <f t="shared" si="15"/>
        <v>M2</v>
      </c>
      <c r="C626" t="str">
        <f t="shared" si="14"/>
        <v>best</v>
      </c>
      <c r="D626" s="1">
        <v>0</v>
      </c>
      <c r="E626" s="1">
        <v>0.15472909521366229</v>
      </c>
      <c r="F626" s="1">
        <v>0.32153499561344612</v>
      </c>
      <c r="G626" s="1">
        <v>0.46274119562272831</v>
      </c>
      <c r="H626" s="1">
        <v>0.57390014145674517</v>
      </c>
      <c r="I626" s="1">
        <v>0.65816022015543774</v>
      </c>
      <c r="J626" s="1">
        <v>0.72158564530113334</v>
      </c>
      <c r="K626" s="1">
        <v>0.76914266619730454</v>
      </c>
      <c r="L626" s="1">
        <v>0.80450797770568538</v>
      </c>
      <c r="M626" s="1">
        <v>0.83107544516262921</v>
      </c>
      <c r="N626" s="1">
        <v>0.85111577758567702</v>
      </c>
      <c r="O626" s="1">
        <v>0.86616630864639843</v>
      </c>
      <c r="P626" s="1">
        <v>0.87785227120091414</v>
      </c>
      <c r="Q626" s="1">
        <v>0.88693670669710611</v>
      </c>
      <c r="R626" s="1">
        <v>0.89395648793002791</v>
      </c>
      <c r="S626" s="1">
        <v>0.89957320194989798</v>
      </c>
      <c r="T626" s="1">
        <v>0.90410723139026217</v>
      </c>
      <c r="U626" s="1">
        <v>0.90774413137656018</v>
      </c>
      <c r="V626" s="1">
        <v>0.91076252434386717</v>
      </c>
      <c r="W626" s="1">
        <v>0.91328868470937019</v>
      </c>
      <c r="X626" s="1">
        <v>0.91540367390416366</v>
      </c>
      <c r="Y626" s="1">
        <v>0.91723418137480717</v>
      </c>
      <c r="Z626" s="1">
        <v>0.91883942202128588</v>
      </c>
      <c r="AA626" s="1">
        <v>0.92026287670733742</v>
      </c>
      <c r="AB626" s="1">
        <v>0.92157378619858421</v>
      </c>
      <c r="AC626" s="1">
        <v>0.9228204174309883</v>
      </c>
      <c r="AD626" s="1">
        <v>0.92403979416660298</v>
      </c>
      <c r="AE626" s="1">
        <v>0.92527546210855871</v>
      </c>
      <c r="AF626" s="1">
        <v>0.92657505946704266</v>
      </c>
      <c r="AG626" s="1">
        <v>0.9279767160741369</v>
      </c>
      <c r="AH626" s="1">
        <v>0.92952530730325233</v>
      </c>
      <c r="AI626" s="1">
        <v>0.93125932828160107</v>
      </c>
      <c r="AJ626" s="1">
        <v>0.9332061037808107</v>
      </c>
      <c r="AK626" s="1">
        <v>0.93537226424266784</v>
      </c>
      <c r="AL626" s="1">
        <v>0.93774251646477125</v>
      </c>
      <c r="AM626" s="1">
        <v>0.9403035416417943</v>
      </c>
    </row>
    <row r="627" spans="1:39">
      <c r="A627">
        <f t="shared" si="13"/>
        <v>202103</v>
      </c>
      <c r="B627" t="str">
        <f t="shared" si="15"/>
        <v>M3</v>
      </c>
      <c r="C627" t="str">
        <f t="shared" si="14"/>
        <v>best</v>
      </c>
      <c r="D627" s="1">
        <v>0.39326285537236488</v>
      </c>
      <c r="E627" s="1">
        <v>0.61239752897318334</v>
      </c>
      <c r="F627" s="1">
        <v>0.74094873846913067</v>
      </c>
      <c r="G627" s="1">
        <v>0.81965431260329913</v>
      </c>
      <c r="H627" s="1">
        <v>0.87011315937496869</v>
      </c>
      <c r="I627" s="1">
        <v>0.90340255849555351</v>
      </c>
      <c r="J627" s="1">
        <v>0.92617055952196103</v>
      </c>
      <c r="K627" s="1">
        <v>0.94214085694425831</v>
      </c>
      <c r="L627" s="1">
        <v>0.95347520584967049</v>
      </c>
      <c r="M627" s="1">
        <v>0.96171466031046626</v>
      </c>
      <c r="N627" s="1">
        <v>0.96778387157557</v>
      </c>
      <c r="O627" s="1">
        <v>0.97226115631580967</v>
      </c>
      <c r="P627" s="1">
        <v>0.97568862920217669</v>
      </c>
      <c r="Q627" s="1">
        <v>0.97832056137832291</v>
      </c>
      <c r="R627" s="1">
        <v>0.98033132432045378</v>
      </c>
      <c r="S627" s="1">
        <v>0.98192193994313803</v>
      </c>
      <c r="T627" s="1">
        <v>0.98319020437974447</v>
      </c>
      <c r="U627" s="1">
        <v>0.98419367175053496</v>
      </c>
      <c r="V627" s="1">
        <v>0.98501330570577927</v>
      </c>
      <c r="W627" s="1">
        <v>0.98568611008680018</v>
      </c>
      <c r="X627" s="1">
        <v>0.98623640674619018</v>
      </c>
      <c r="Y627" s="1">
        <v>0.98669911592899839</v>
      </c>
      <c r="Z627" s="1">
        <v>0.98709051084991861</v>
      </c>
      <c r="AA627" s="1">
        <v>0.98742290905552554</v>
      </c>
      <c r="AB627" s="1">
        <v>0.98771367320501813</v>
      </c>
      <c r="AC627" s="1">
        <v>0.98797458205545974</v>
      </c>
      <c r="AD627" s="1">
        <v>0.98821505957495903</v>
      </c>
      <c r="AE627" s="1">
        <v>0.98844507824741956</v>
      </c>
      <c r="AF627" s="1">
        <v>0.98867487437977186</v>
      </c>
      <c r="AG627" s="1">
        <v>0.98891257541112221</v>
      </c>
      <c r="AH627" s="1">
        <v>0.98916684003769406</v>
      </c>
      <c r="AI627" s="1">
        <v>0.98944495689549317</v>
      </c>
      <c r="AJ627" s="1">
        <v>0.98975222331973434</v>
      </c>
      <c r="AK627" s="1">
        <v>0.99009053366991417</v>
      </c>
      <c r="AL627" s="1">
        <v>0.99045819553668302</v>
      </c>
      <c r="AM627" s="1">
        <v>0.9908536771814449</v>
      </c>
    </row>
    <row r="628" spans="1:39">
      <c r="A628">
        <f t="shared" si="13"/>
        <v>202104</v>
      </c>
      <c r="B628" t="str">
        <f t="shared" si="15"/>
        <v>M0</v>
      </c>
      <c r="C628" t="str">
        <f t="shared" si="14"/>
        <v>best</v>
      </c>
      <c r="D628" s="1">
        <v>0</v>
      </c>
      <c r="E628" s="1">
        <v>0</v>
      </c>
      <c r="F628" s="1">
        <v>0</v>
      </c>
      <c r="G628" s="1">
        <v>1.7247038206968401E-3</v>
      </c>
      <c r="H628" s="1">
        <v>5.7353142068117136E-3</v>
      </c>
      <c r="I628" s="1">
        <v>1.1753404404243269E-2</v>
      </c>
      <c r="J628" s="1">
        <v>1.9231102219664981E-2</v>
      </c>
      <c r="K628" s="1">
        <v>2.7502349172269121E-2</v>
      </c>
      <c r="L628" s="1">
        <v>3.6141792044533189E-2</v>
      </c>
      <c r="M628" s="1">
        <v>4.4806365686859487E-2</v>
      </c>
      <c r="N628" s="1">
        <v>5.3158006453644963E-2</v>
      </c>
      <c r="O628" s="1">
        <v>6.1260614558029308E-2</v>
      </c>
      <c r="P628" s="1">
        <v>6.8994689945398827E-2</v>
      </c>
      <c r="Q628" s="1">
        <v>7.6217601800989992E-2</v>
      </c>
      <c r="R628" s="1">
        <v>8.3140749210407358E-2</v>
      </c>
      <c r="S628" s="1">
        <v>8.9809225103216025E-2</v>
      </c>
      <c r="T628" s="1">
        <v>9.6158973504390247E-2</v>
      </c>
      <c r="U628" s="1">
        <v>0.1024111359898018</v>
      </c>
      <c r="V628" s="1">
        <v>0.10864189848018151</v>
      </c>
      <c r="W628" s="1">
        <v>0.1148528370299642</v>
      </c>
      <c r="X628" s="1">
        <v>0.1212713921111989</v>
      </c>
      <c r="Y628" s="1">
        <v>0.1280076734158794</v>
      </c>
      <c r="Z628" s="1">
        <v>0.13511334256635379</v>
      </c>
      <c r="AA628" s="1">
        <v>0.14284272822697761</v>
      </c>
      <c r="AB628" s="1">
        <v>0.1513979973406728</v>
      </c>
      <c r="AC628" s="1">
        <v>0.1609040408134724</v>
      </c>
      <c r="AD628" s="1">
        <v>0.17159346697746919</v>
      </c>
      <c r="AE628" s="1">
        <v>0.18377269995529191</v>
      </c>
      <c r="AF628" s="1">
        <v>0.1976920600553255</v>
      </c>
      <c r="AG628" s="1">
        <v>0.21371618368903189</v>
      </c>
      <c r="AH628" s="1">
        <v>0.2321685982889462</v>
      </c>
      <c r="AI628" s="1">
        <v>0.25326939077320498</v>
      </c>
      <c r="AJ628" s="1">
        <v>0.27702490799611562</v>
      </c>
      <c r="AK628" s="1">
        <v>0.30321364295162728</v>
      </c>
      <c r="AL628" s="1">
        <v>0.33164715389001298</v>
      </c>
      <c r="AM628" s="1">
        <v>0.36182589289952538</v>
      </c>
    </row>
    <row r="629" spans="1:39">
      <c r="A629">
        <f t="shared" si="13"/>
        <v>202104</v>
      </c>
      <c r="B629" t="str">
        <f t="shared" si="15"/>
        <v>M1</v>
      </c>
      <c r="C629" t="str">
        <f t="shared" si="14"/>
        <v>best</v>
      </c>
      <c r="D629" s="1">
        <v>0</v>
      </c>
      <c r="E629" s="1">
        <v>0</v>
      </c>
      <c r="F629" s="1">
        <v>5.7902310818350573E-2</v>
      </c>
      <c r="G629" s="1">
        <v>0.14484108670476559</v>
      </c>
      <c r="H629" s="1">
        <v>0.2344668776039143</v>
      </c>
      <c r="I629" s="1">
        <v>0.31470578669023203</v>
      </c>
      <c r="J629" s="1">
        <v>0.38167932047174452</v>
      </c>
      <c r="K629" s="1">
        <v>0.43516014571817152</v>
      </c>
      <c r="L629" s="1">
        <v>0.47742211406391788</v>
      </c>
      <c r="M629" s="1">
        <v>0.51057285607519276</v>
      </c>
      <c r="N629" s="1">
        <v>0.53629663309371634</v>
      </c>
      <c r="O629" s="1">
        <v>0.55686436368450209</v>
      </c>
      <c r="P629" s="1">
        <v>0.5733156482595243</v>
      </c>
      <c r="Q629" s="1">
        <v>0.58639813253111295</v>
      </c>
      <c r="R629" s="1">
        <v>0.59718831193753863</v>
      </c>
      <c r="S629" s="1">
        <v>0.60619413150425305</v>
      </c>
      <c r="T629" s="1">
        <v>0.61368749732503625</v>
      </c>
      <c r="U629" s="1">
        <v>0.62016853423230034</v>
      </c>
      <c r="V629" s="1">
        <v>0.62585756471491794</v>
      </c>
      <c r="W629" s="1">
        <v>0.63088380417973544</v>
      </c>
      <c r="X629" s="1">
        <v>0.63550965429649919</v>
      </c>
      <c r="Y629" s="1">
        <v>0.63985876201459135</v>
      </c>
      <c r="Z629" s="1">
        <v>0.64401427330697325</v>
      </c>
      <c r="AA629" s="1">
        <v>0.64815415366818163</v>
      </c>
      <c r="AB629" s="1">
        <v>0.65240904152712986</v>
      </c>
      <c r="AC629" s="1">
        <v>0.6568711894166479</v>
      </c>
      <c r="AD629" s="1">
        <v>0.66167173500750931</v>
      </c>
      <c r="AE629" s="1">
        <v>0.66696785764337518</v>
      </c>
      <c r="AF629" s="1">
        <v>0.67288670072414802</v>
      </c>
      <c r="AG629" s="1">
        <v>0.67959638351161122</v>
      </c>
      <c r="AH629" s="1">
        <v>0.68724395573963482</v>
      </c>
      <c r="AI629" s="1">
        <v>0.69593127406389244</v>
      </c>
      <c r="AJ629" s="1">
        <v>0.70567063605472558</v>
      </c>
      <c r="AK629" s="1">
        <v>0.71637908604781564</v>
      </c>
      <c r="AL629" s="1">
        <v>0.727985557323794</v>
      </c>
      <c r="AM629" s="1">
        <v>0.74029102339478237</v>
      </c>
    </row>
    <row r="630" spans="1:39">
      <c r="A630">
        <f t="shared" si="13"/>
        <v>202104</v>
      </c>
      <c r="B630" t="str">
        <f t="shared" si="15"/>
        <v>M2</v>
      </c>
      <c r="C630" t="str">
        <f t="shared" si="14"/>
        <v>best</v>
      </c>
      <c r="D630" s="1">
        <v>0</v>
      </c>
      <c r="E630" s="1">
        <v>0.15298967152660661</v>
      </c>
      <c r="F630" s="1">
        <v>0.31659784629149412</v>
      </c>
      <c r="G630" s="1">
        <v>0.45552219519779158</v>
      </c>
      <c r="H630" s="1">
        <v>0.5643140607454924</v>
      </c>
      <c r="I630" s="1">
        <v>0.64754191232879366</v>
      </c>
      <c r="J630" s="1">
        <v>0.7104898594086313</v>
      </c>
      <c r="K630" s="1">
        <v>0.75751850672922472</v>
      </c>
      <c r="L630" s="1">
        <v>0.79292588838305356</v>
      </c>
      <c r="M630" s="1">
        <v>0.81965085812613669</v>
      </c>
      <c r="N630" s="1">
        <v>0.83971225064891097</v>
      </c>
      <c r="O630" s="1">
        <v>0.8552691556568901</v>
      </c>
      <c r="P630" s="1">
        <v>0.86733960348677375</v>
      </c>
      <c r="Q630" s="1">
        <v>0.87664388647993663</v>
      </c>
      <c r="R630" s="1">
        <v>0.88406601839574928</v>
      </c>
      <c r="S630" s="1">
        <v>0.89003546307981873</v>
      </c>
      <c r="T630" s="1">
        <v>0.89480299687494114</v>
      </c>
      <c r="U630" s="1">
        <v>0.89873914750208606</v>
      </c>
      <c r="V630" s="1">
        <v>0.90201235210989328</v>
      </c>
      <c r="W630" s="1">
        <v>0.90473176601384786</v>
      </c>
      <c r="X630" s="1">
        <v>0.90706330717111816</v>
      </c>
      <c r="Y630" s="1">
        <v>0.90908444493672125</v>
      </c>
      <c r="Z630" s="1">
        <v>0.91085268843861433</v>
      </c>
      <c r="AA630" s="1">
        <v>0.91245598072248379</v>
      </c>
      <c r="AB630" s="1">
        <v>0.91395509944952424</v>
      </c>
      <c r="AC630" s="1">
        <v>0.91539730612486014</v>
      </c>
      <c r="AD630" s="1">
        <v>0.91683637031977283</v>
      </c>
      <c r="AE630" s="1">
        <v>0.91833001329131192</v>
      </c>
      <c r="AF630" s="1">
        <v>0.91992432825621884</v>
      </c>
      <c r="AG630" s="1">
        <v>0.92167207717659694</v>
      </c>
      <c r="AH630" s="1">
        <v>0.92361829279821539</v>
      </c>
      <c r="AI630" s="1">
        <v>0.92579514330467338</v>
      </c>
      <c r="AJ630" s="1">
        <v>0.92821143276806684</v>
      </c>
      <c r="AK630" s="1">
        <v>0.9308512432903141</v>
      </c>
      <c r="AL630" s="1">
        <v>0.93370061723129449</v>
      </c>
      <c r="AM630" s="1">
        <v>0.93671360655602443</v>
      </c>
    </row>
    <row r="631" spans="1:39">
      <c r="A631">
        <f t="shared" si="13"/>
        <v>202104</v>
      </c>
      <c r="B631" t="str">
        <f t="shared" si="15"/>
        <v>M3</v>
      </c>
      <c r="C631" t="str">
        <f t="shared" si="14"/>
        <v>best</v>
      </c>
      <c r="D631" s="1">
        <v>0.39237008554906472</v>
      </c>
      <c r="E631" s="1">
        <v>0.60932994204330915</v>
      </c>
      <c r="F631" s="1">
        <v>0.73612171612215549</v>
      </c>
      <c r="G631" s="1">
        <v>0.81446891817972378</v>
      </c>
      <c r="H631" s="1">
        <v>0.86467659959496257</v>
      </c>
      <c r="I631" s="1">
        <v>0.89825371422950462</v>
      </c>
      <c r="J631" s="1">
        <v>0.92141120860380554</v>
      </c>
      <c r="K631" s="1">
        <v>0.93764309003866442</v>
      </c>
      <c r="L631" s="1">
        <v>0.94933737933126783</v>
      </c>
      <c r="M631" s="1">
        <v>0.95789581970474424</v>
      </c>
      <c r="N631" s="1">
        <v>0.96417950693488264</v>
      </c>
      <c r="O631" s="1">
        <v>0.96897259906056699</v>
      </c>
      <c r="P631" s="1">
        <v>0.97264243287999419</v>
      </c>
      <c r="Q631" s="1">
        <v>0.97543900268670014</v>
      </c>
      <c r="R631" s="1">
        <v>0.97764587779930878</v>
      </c>
      <c r="S631" s="1">
        <v>0.97940106544834482</v>
      </c>
      <c r="T631" s="1">
        <v>0.98078595444392824</v>
      </c>
      <c r="U631" s="1">
        <v>0.98191350416411771</v>
      </c>
      <c r="V631" s="1">
        <v>0.98283542046120598</v>
      </c>
      <c r="W631" s="1">
        <v>0.98358582283964358</v>
      </c>
      <c r="X631" s="1">
        <v>0.98421290401322403</v>
      </c>
      <c r="Y631" s="1">
        <v>0.98473910937242659</v>
      </c>
      <c r="Z631" s="1">
        <v>0.98518152585797469</v>
      </c>
      <c r="AA631" s="1">
        <v>0.98556364474575764</v>
      </c>
      <c r="AB631" s="1">
        <v>0.98590130588522384</v>
      </c>
      <c r="AC631" s="1">
        <v>0.98620730042222704</v>
      </c>
      <c r="AD631" s="1">
        <v>0.98649483941829397</v>
      </c>
      <c r="AE631" s="1">
        <v>0.98677726493916362</v>
      </c>
      <c r="AF631" s="1">
        <v>0.98706514756688368</v>
      </c>
      <c r="AG631" s="1">
        <v>0.98736943301584779</v>
      </c>
      <c r="AH631" s="1">
        <v>0.98769928156802811</v>
      </c>
      <c r="AI631" s="1">
        <v>0.98806139935247339</v>
      </c>
      <c r="AJ631" s="1">
        <v>0.98845841772633392</v>
      </c>
      <c r="AK631" s="1">
        <v>0.98888868148943043</v>
      </c>
      <c r="AL631" s="1">
        <v>0.98935065378471632</v>
      </c>
      <c r="AM631" s="1">
        <v>0.98983749114855435</v>
      </c>
    </row>
    <row r="632" spans="1:39">
      <c r="A632">
        <f t="shared" si="13"/>
        <v>202105</v>
      </c>
      <c r="B632" t="str">
        <f t="shared" si="15"/>
        <v>M0</v>
      </c>
      <c r="C632" t="str">
        <f t="shared" si="14"/>
        <v>best</v>
      </c>
      <c r="D632" s="1">
        <v>0</v>
      </c>
      <c r="E632" s="1">
        <v>0</v>
      </c>
      <c r="F632" s="1">
        <v>0</v>
      </c>
      <c r="G632" s="1">
        <v>1.4979742631338331E-3</v>
      </c>
      <c r="H632" s="1">
        <v>4.9785344740759874E-3</v>
      </c>
      <c r="I632" s="1">
        <v>1.0250723953473E-2</v>
      </c>
      <c r="J632" s="1">
        <v>1.676008347041226E-2</v>
      </c>
      <c r="K632" s="1">
        <v>2.4042107471791991E-2</v>
      </c>
      <c r="L632" s="1">
        <v>3.1689055925925649E-2</v>
      </c>
      <c r="M632" s="1">
        <v>3.9298665911564272E-2</v>
      </c>
      <c r="N632" s="1">
        <v>4.6852947309263877E-2</v>
      </c>
      <c r="O632" s="1">
        <v>5.4189584432910297E-2</v>
      </c>
      <c r="P632" s="1">
        <v>6.1132416542393313E-2</v>
      </c>
      <c r="Q632" s="1">
        <v>6.7857359325993405E-2</v>
      </c>
      <c r="R632" s="1">
        <v>7.4390848263840875E-2</v>
      </c>
      <c r="S632" s="1">
        <v>8.065578004083622E-2</v>
      </c>
      <c r="T632" s="1">
        <v>8.6860737387661147E-2</v>
      </c>
      <c r="U632" s="1">
        <v>9.3075642359033969E-2</v>
      </c>
      <c r="V632" s="1">
        <v>9.9296906820137809E-2</v>
      </c>
      <c r="W632" s="1">
        <v>0.1057491829037341</v>
      </c>
      <c r="X632" s="1">
        <v>0.1125413677490088</v>
      </c>
      <c r="Y632" s="1">
        <v>0.11972353463388891</v>
      </c>
      <c r="Z632" s="1">
        <v>0.1275515659227005</v>
      </c>
      <c r="AA632" s="1">
        <v>0.13622930239232489</v>
      </c>
      <c r="AB632" s="1">
        <v>0.145882200249949</v>
      </c>
      <c r="AC632" s="1">
        <v>0.15674557081150781</v>
      </c>
      <c r="AD632" s="1">
        <v>0.16913003067428259</v>
      </c>
      <c r="AE632" s="1">
        <v>0.183289376001187</v>
      </c>
      <c r="AF632" s="1">
        <v>0.19959399973491729</v>
      </c>
      <c r="AG632" s="1">
        <v>0.2183726226917769</v>
      </c>
      <c r="AH632" s="1">
        <v>0.23984879074156989</v>
      </c>
      <c r="AI632" s="1">
        <v>0.26402857067071489</v>
      </c>
      <c r="AJ632" s="1">
        <v>0.29068618057816092</v>
      </c>
      <c r="AK632" s="1">
        <v>0.31962956200238141</v>
      </c>
      <c r="AL632" s="1">
        <v>0.35035001080202571</v>
      </c>
      <c r="AM632" s="1">
        <v>0.38216939479305462</v>
      </c>
    </row>
    <row r="633" spans="1:39">
      <c r="A633">
        <f t="shared" si="13"/>
        <v>202105</v>
      </c>
      <c r="B633" t="str">
        <f t="shared" si="15"/>
        <v>M1</v>
      </c>
      <c r="C633" t="str">
        <f t="shared" si="14"/>
        <v>best</v>
      </c>
      <c r="D633" s="1">
        <v>0</v>
      </c>
      <c r="E633" s="1">
        <v>0</v>
      </c>
      <c r="F633" s="1">
        <v>5.6154514356003972E-2</v>
      </c>
      <c r="G633" s="1">
        <v>0.13946123719739831</v>
      </c>
      <c r="H633" s="1">
        <v>0.22556106359488901</v>
      </c>
      <c r="I633" s="1">
        <v>0.30264224893280162</v>
      </c>
      <c r="J633" s="1">
        <v>0.36651678159566248</v>
      </c>
      <c r="K633" s="1">
        <v>0.41799491426072438</v>
      </c>
      <c r="L633" s="1">
        <v>0.45877465198200679</v>
      </c>
      <c r="M633" s="1">
        <v>0.49054399168615032</v>
      </c>
      <c r="N633" s="1">
        <v>0.51595120502080549</v>
      </c>
      <c r="O633" s="1">
        <v>0.53622800753287636</v>
      </c>
      <c r="P633" s="1">
        <v>0.55228993704037044</v>
      </c>
      <c r="Q633" s="1">
        <v>0.56546821075089204</v>
      </c>
      <c r="R633" s="1">
        <v>0.57639673077133946</v>
      </c>
      <c r="S633" s="1">
        <v>0.58542320124438552</v>
      </c>
      <c r="T633" s="1">
        <v>0.59316510748679985</v>
      </c>
      <c r="U633" s="1">
        <v>0.59989631634063423</v>
      </c>
      <c r="V633" s="1">
        <v>0.60578138015756888</v>
      </c>
      <c r="W633" s="1">
        <v>0.6111357364195168</v>
      </c>
      <c r="X633" s="1">
        <v>0.61610776169004389</v>
      </c>
      <c r="Y633" s="1">
        <v>0.62079924404501186</v>
      </c>
      <c r="Z633" s="1">
        <v>0.62541547903711803</v>
      </c>
      <c r="AA633" s="1">
        <v>0.63010580919724257</v>
      </c>
      <c r="AB633" s="1">
        <v>0.63497728513075935</v>
      </c>
      <c r="AC633" s="1">
        <v>0.64017721188659005</v>
      </c>
      <c r="AD633" s="1">
        <v>0.6458797035650411</v>
      </c>
      <c r="AE633" s="1">
        <v>0.65222538621790749</v>
      </c>
      <c r="AF633" s="1">
        <v>0.65939722627908348</v>
      </c>
      <c r="AG633" s="1">
        <v>0.66755485353609645</v>
      </c>
      <c r="AH633" s="1">
        <v>0.67680919408673723</v>
      </c>
      <c r="AI633" s="1">
        <v>0.68717543342876342</v>
      </c>
      <c r="AJ633" s="1">
        <v>0.69856697567658566</v>
      </c>
      <c r="AK633" s="1">
        <v>0.71090951864209839</v>
      </c>
      <c r="AL633" s="1">
        <v>0.7239924752406407</v>
      </c>
      <c r="AM633" s="1">
        <v>0.73753180373111649</v>
      </c>
    </row>
    <row r="634" spans="1:39">
      <c r="A634">
        <f t="shared" si="13"/>
        <v>202105</v>
      </c>
      <c r="B634" t="str">
        <f t="shared" si="15"/>
        <v>M2</v>
      </c>
      <c r="C634" t="str">
        <f t="shared" si="14"/>
        <v>best</v>
      </c>
      <c r="D634" s="1">
        <v>0</v>
      </c>
      <c r="E634" s="1">
        <v>0.14984971565352501</v>
      </c>
      <c r="F634" s="1">
        <v>0.3101785923528681</v>
      </c>
      <c r="G634" s="1">
        <v>0.44553972006695608</v>
      </c>
      <c r="H634" s="1">
        <v>0.55252616203687288</v>
      </c>
      <c r="I634" s="1">
        <v>0.63478598906167749</v>
      </c>
      <c r="J634" s="1">
        <v>0.69679566588669706</v>
      </c>
      <c r="K634" s="1">
        <v>0.74370949863481972</v>
      </c>
      <c r="L634" s="1">
        <v>0.77920452656091488</v>
      </c>
      <c r="M634" s="1">
        <v>0.80587125507076318</v>
      </c>
      <c r="N634" s="1">
        <v>0.82654491522563744</v>
      </c>
      <c r="O634" s="1">
        <v>0.84256837981042221</v>
      </c>
      <c r="P634" s="1">
        <v>0.85489909641519235</v>
      </c>
      <c r="Q634" s="1">
        <v>0.86471323497358155</v>
      </c>
      <c r="R634" s="1">
        <v>0.8725838184171425</v>
      </c>
      <c r="S634" s="1">
        <v>0.8788477707231479</v>
      </c>
      <c r="T634" s="1">
        <v>0.88399729372672575</v>
      </c>
      <c r="U634" s="1">
        <v>0.88825668304405148</v>
      </c>
      <c r="V634" s="1">
        <v>0.89177241534439833</v>
      </c>
      <c r="W634" s="1">
        <v>0.89476229091731208</v>
      </c>
      <c r="X634" s="1">
        <v>0.89732791527966715</v>
      </c>
      <c r="Y634" s="1">
        <v>0.89954539922489518</v>
      </c>
      <c r="Z634" s="1">
        <v>0.90152723304428328</v>
      </c>
      <c r="AA634" s="1">
        <v>0.90335057083868575</v>
      </c>
      <c r="AB634" s="1">
        <v>0.90507613408872678</v>
      </c>
      <c r="AC634" s="1">
        <v>0.90677098170351844</v>
      </c>
      <c r="AD634" s="1">
        <v>0.90850583224168291</v>
      </c>
      <c r="AE634" s="1">
        <v>0.91033703227761686</v>
      </c>
      <c r="AF634" s="1">
        <v>0.91232733240522468</v>
      </c>
      <c r="AG634" s="1">
        <v>0.91453001530389932</v>
      </c>
      <c r="AH634" s="1">
        <v>0.91698338903377086</v>
      </c>
      <c r="AI634" s="1">
        <v>0.91969914455702295</v>
      </c>
      <c r="AJ634" s="1">
        <v>0.92266084667887849</v>
      </c>
      <c r="AK634" s="1">
        <v>0.9258539546098502</v>
      </c>
      <c r="AL634" s="1">
        <v>0.92922789618123225</v>
      </c>
      <c r="AM634" s="1">
        <v>0.93271235401995545</v>
      </c>
    </row>
    <row r="635" spans="1:39">
      <c r="A635">
        <f t="shared" si="13"/>
        <v>202105</v>
      </c>
      <c r="B635" t="str">
        <f t="shared" si="15"/>
        <v>M3</v>
      </c>
      <c r="C635" t="str">
        <f t="shared" si="14"/>
        <v>best</v>
      </c>
      <c r="D635" s="1">
        <v>0.38875602223888872</v>
      </c>
      <c r="E635" s="1">
        <v>0.60264337980577809</v>
      </c>
      <c r="F635" s="1">
        <v>0.72879585703478289</v>
      </c>
      <c r="G635" s="1">
        <v>0.80674342146129252</v>
      </c>
      <c r="H635" s="1">
        <v>0.85741064672386202</v>
      </c>
      <c r="I635" s="1">
        <v>0.89160267118237091</v>
      </c>
      <c r="J635" s="1">
        <v>0.91518279139998782</v>
      </c>
      <c r="K635" s="1">
        <v>0.93197238656588233</v>
      </c>
      <c r="L635" s="1">
        <v>0.94415673003487555</v>
      </c>
      <c r="M635" s="1">
        <v>0.95304879838751155</v>
      </c>
      <c r="N635" s="1">
        <v>0.95980198380650006</v>
      </c>
      <c r="O635" s="1">
        <v>0.96495528348607773</v>
      </c>
      <c r="P635" s="1">
        <v>0.96887165125969632</v>
      </c>
      <c r="Q635" s="1">
        <v>0.97195478543708902</v>
      </c>
      <c r="R635" s="1">
        <v>0.97440110373325595</v>
      </c>
      <c r="S635" s="1">
        <v>0.97632653200461172</v>
      </c>
      <c r="T635" s="1">
        <v>0.97788978101521229</v>
      </c>
      <c r="U635" s="1">
        <v>0.97916358792203273</v>
      </c>
      <c r="V635" s="1">
        <v>0.98019608620148613</v>
      </c>
      <c r="W635" s="1">
        <v>0.98105429465223437</v>
      </c>
      <c r="X635" s="1">
        <v>0.98176941197379586</v>
      </c>
      <c r="Y635" s="1">
        <v>0.98236529862811239</v>
      </c>
      <c r="Z635" s="1">
        <v>0.98287406110584596</v>
      </c>
      <c r="AA635" s="1">
        <v>0.98331723267218596</v>
      </c>
      <c r="AB635" s="1">
        <v>0.98371234257633611</v>
      </c>
      <c r="AC635" s="1">
        <v>0.9840771099012573</v>
      </c>
      <c r="AD635" s="1">
        <v>0.98442916359376886</v>
      </c>
      <c r="AE635" s="1">
        <v>0.98478244239021062</v>
      </c>
      <c r="AF635" s="1">
        <v>0.9851509887049873</v>
      </c>
      <c r="AG635" s="1">
        <v>0.98554648623866448</v>
      </c>
      <c r="AH635" s="1">
        <v>0.98597755058238912</v>
      </c>
      <c r="AI635" s="1">
        <v>0.98644785886249498</v>
      </c>
      <c r="AJ635" s="1">
        <v>0.9869559042181808</v>
      </c>
      <c r="AK635" s="1">
        <v>0.98750022366998125</v>
      </c>
      <c r="AL635" s="1">
        <v>0.98807304425382469</v>
      </c>
      <c r="AM635" s="1">
        <v>0.98866306612575994</v>
      </c>
    </row>
    <row r="636" spans="1:39">
      <c r="A636">
        <f t="shared" si="13"/>
        <v>202106</v>
      </c>
      <c r="B636" t="str">
        <f t="shared" si="15"/>
        <v>M0</v>
      </c>
      <c r="C636" t="str">
        <f t="shared" si="14"/>
        <v>best</v>
      </c>
      <c r="D636" s="1">
        <v>0</v>
      </c>
      <c r="E636" s="1">
        <v>0</v>
      </c>
      <c r="F636" s="1">
        <v>0</v>
      </c>
      <c r="G636" s="1">
        <v>1.2952840340617461E-3</v>
      </c>
      <c r="H636" s="1">
        <v>4.360670936492006E-3</v>
      </c>
      <c r="I636" s="1">
        <v>8.9627509870647999E-3</v>
      </c>
      <c r="J636" s="1">
        <v>1.4703703699947401E-2</v>
      </c>
      <c r="K636" s="1">
        <v>2.1156628428071152E-2</v>
      </c>
      <c r="L636" s="1">
        <v>2.7872529575036518E-2</v>
      </c>
      <c r="M636" s="1">
        <v>3.4750548178371622E-2</v>
      </c>
      <c r="N636" s="1">
        <v>4.1584608188690232E-2</v>
      </c>
      <c r="O636" s="1">
        <v>4.8162794064634827E-2</v>
      </c>
      <c r="P636" s="1">
        <v>5.461969951219256E-2</v>
      </c>
      <c r="Q636" s="1">
        <v>6.0960240569917327E-2</v>
      </c>
      <c r="R636" s="1">
        <v>6.7092618164074608E-2</v>
      </c>
      <c r="S636" s="1">
        <v>7.3209657482647961E-2</v>
      </c>
      <c r="T636" s="1">
        <v>7.9373590039798936E-2</v>
      </c>
      <c r="U636" s="1">
        <v>8.5574779482046504E-2</v>
      </c>
      <c r="V636" s="1">
        <v>9.2033434808528061E-2</v>
      </c>
      <c r="W636" s="1">
        <v>9.8856463673794803E-2</v>
      </c>
      <c r="X636" s="1">
        <v>0.1060918058162957</v>
      </c>
      <c r="Y636" s="1">
        <v>0.113995854868734</v>
      </c>
      <c r="Z636" s="1">
        <v>0.1227733739220593</v>
      </c>
      <c r="AA636" s="1">
        <v>0.13254983667764639</v>
      </c>
      <c r="AB636" s="1">
        <v>0.1435625295644716</v>
      </c>
      <c r="AC636" s="1">
        <v>0.15612541482966011</v>
      </c>
      <c r="AD636" s="1">
        <v>0.1704950817070279</v>
      </c>
      <c r="AE636" s="1">
        <v>0.18704680831563439</v>
      </c>
      <c r="AF636" s="1">
        <v>0.20611375098569731</v>
      </c>
      <c r="AG636" s="1">
        <v>0.22792238581352711</v>
      </c>
      <c r="AH636" s="1">
        <v>0.25247841669707421</v>
      </c>
      <c r="AI636" s="1">
        <v>0.2795521777880593</v>
      </c>
      <c r="AJ636" s="1">
        <v>0.30894833006864142</v>
      </c>
      <c r="AK636" s="1">
        <v>0.34014998106260491</v>
      </c>
      <c r="AL636" s="1">
        <v>0.37246820358964711</v>
      </c>
      <c r="AM636" s="1">
        <v>0.40524615118611312</v>
      </c>
    </row>
    <row r="637" spans="1:39">
      <c r="A637">
        <f t="shared" si="13"/>
        <v>202106</v>
      </c>
      <c r="B637" t="str">
        <f t="shared" si="15"/>
        <v>M1</v>
      </c>
      <c r="C637" t="str">
        <f t="shared" si="14"/>
        <v>best</v>
      </c>
      <c r="D637" s="1">
        <v>0</v>
      </c>
      <c r="E637" s="1">
        <v>0</v>
      </c>
      <c r="F637" s="1">
        <v>5.4080729226782351E-2</v>
      </c>
      <c r="G637" s="1">
        <v>0.13427011185527971</v>
      </c>
      <c r="H637" s="1">
        <v>0.21700675584074419</v>
      </c>
      <c r="I637" s="1">
        <v>0.29046653720093651</v>
      </c>
      <c r="J637" s="1">
        <v>0.35184413276109078</v>
      </c>
      <c r="K637" s="1">
        <v>0.40140438944137008</v>
      </c>
      <c r="L637" s="1">
        <v>0.440385481587516</v>
      </c>
      <c r="M637" s="1">
        <v>0.47167832891538652</v>
      </c>
      <c r="N637" s="1">
        <v>0.49665671720314619</v>
      </c>
      <c r="O637" s="1">
        <v>0.51639957132799719</v>
      </c>
      <c r="P637" s="1">
        <v>0.53253331498961698</v>
      </c>
      <c r="Q637" s="1">
        <v>0.54583977149502583</v>
      </c>
      <c r="R637" s="1">
        <v>0.55675769650903373</v>
      </c>
      <c r="S637" s="1">
        <v>0.56604880309768069</v>
      </c>
      <c r="T637" s="1">
        <v>0.57405297109772879</v>
      </c>
      <c r="U637" s="1">
        <v>0.58097892042785149</v>
      </c>
      <c r="V637" s="1">
        <v>0.58720726865517947</v>
      </c>
      <c r="W637" s="1">
        <v>0.59291674895388502</v>
      </c>
      <c r="X637" s="1">
        <v>0.59823232733293097</v>
      </c>
      <c r="Y637" s="1">
        <v>0.60339193931972623</v>
      </c>
      <c r="Z637" s="1">
        <v>0.60856705009176115</v>
      </c>
      <c r="AA637" s="1">
        <v>0.61388250176516024</v>
      </c>
      <c r="AB637" s="1">
        <v>0.61950427410081932</v>
      </c>
      <c r="AC637" s="1">
        <v>0.62562554276911841</v>
      </c>
      <c r="AD637" s="1">
        <v>0.63240205995019549</v>
      </c>
      <c r="AE637" s="1">
        <v>0.64003273631366397</v>
      </c>
      <c r="AF637" s="1">
        <v>0.6486905947128957</v>
      </c>
      <c r="AG637" s="1">
        <v>0.65849632251995405</v>
      </c>
      <c r="AH637" s="1">
        <v>0.66946872484116915</v>
      </c>
      <c r="AI637" s="1">
        <v>0.68151835632708491</v>
      </c>
      <c r="AJ637" s="1">
        <v>0.69456831449252499</v>
      </c>
      <c r="AK637" s="1">
        <v>0.70839732684056844</v>
      </c>
      <c r="AL637" s="1">
        <v>0.72270619336066877</v>
      </c>
      <c r="AM637" s="1">
        <v>0.73720858801077371</v>
      </c>
    </row>
    <row r="638" spans="1:39">
      <c r="A638">
        <f t="shared" si="13"/>
        <v>202106</v>
      </c>
      <c r="B638" t="str">
        <f t="shared" si="15"/>
        <v>M2</v>
      </c>
      <c r="C638" t="str">
        <f t="shared" si="14"/>
        <v>best</v>
      </c>
      <c r="D638" s="1">
        <v>0</v>
      </c>
      <c r="E638" s="1">
        <v>0.1471450874506561</v>
      </c>
      <c r="F638" s="1">
        <v>0.3031378231868731</v>
      </c>
      <c r="G638" s="1">
        <v>0.43576569924690189</v>
      </c>
      <c r="H638" s="1">
        <v>0.54099799101070156</v>
      </c>
      <c r="I638" s="1">
        <v>0.62159129371747102</v>
      </c>
      <c r="J638" s="1">
        <v>0.68308681458793274</v>
      </c>
      <c r="K638" s="1">
        <v>0.72982878019706299</v>
      </c>
      <c r="L638" s="1">
        <v>0.76502426864278961</v>
      </c>
      <c r="M638" s="1">
        <v>0.79232960962364207</v>
      </c>
      <c r="N638" s="1">
        <v>0.81348626091078158</v>
      </c>
      <c r="O638" s="1">
        <v>0.8297495949472512</v>
      </c>
      <c r="P638" s="1">
        <v>0.84267120440640142</v>
      </c>
      <c r="Q638" s="1">
        <v>0.85300917953020405</v>
      </c>
      <c r="R638" s="1">
        <v>0.86121217982730247</v>
      </c>
      <c r="S638" s="1">
        <v>0.86793043509332057</v>
      </c>
      <c r="T638" s="1">
        <v>0.8734608872277887</v>
      </c>
      <c r="U638" s="1">
        <v>0.87799879097058564</v>
      </c>
      <c r="V638" s="1">
        <v>0.88182909782823748</v>
      </c>
      <c r="W638" s="1">
        <v>0.88508463604735699</v>
      </c>
      <c r="X638" s="1">
        <v>0.88786571326851282</v>
      </c>
      <c r="Y638" s="1">
        <v>0.89031609143404189</v>
      </c>
      <c r="Z638" s="1">
        <v>0.89253367092817482</v>
      </c>
      <c r="AA638" s="1">
        <v>0.89459637787938207</v>
      </c>
      <c r="AB638" s="1">
        <v>0.89658786023142634</v>
      </c>
      <c r="AC638" s="1">
        <v>0.89859477362044082</v>
      </c>
      <c r="AD638" s="1">
        <v>0.90068600606816762</v>
      </c>
      <c r="AE638" s="1">
        <v>0.90293608478159826</v>
      </c>
      <c r="AF638" s="1">
        <v>0.90540793751296977</v>
      </c>
      <c r="AG638" s="1">
        <v>0.90814712615482074</v>
      </c>
      <c r="AH638" s="1">
        <v>0.91116910724136069</v>
      </c>
      <c r="AI638" s="1">
        <v>0.91445757600074018</v>
      </c>
      <c r="AJ638" s="1">
        <v>0.91799791483638149</v>
      </c>
      <c r="AK638" s="1">
        <v>0.92173530805340298</v>
      </c>
      <c r="AL638" s="1">
        <v>0.92559280917546716</v>
      </c>
      <c r="AM638" s="1">
        <v>0.92949609402088373</v>
      </c>
    </row>
    <row r="639" spans="1:39">
      <c r="A639">
        <f t="shared" si="13"/>
        <v>202106</v>
      </c>
      <c r="B639" t="str">
        <f t="shared" si="15"/>
        <v>M3</v>
      </c>
      <c r="C639" t="str">
        <f t="shared" si="14"/>
        <v>best</v>
      </c>
      <c r="D639" s="1">
        <v>0.38402060088270551</v>
      </c>
      <c r="E639" s="1">
        <v>0.59618001523730912</v>
      </c>
      <c r="F639" s="1">
        <v>0.72092851089053056</v>
      </c>
      <c r="G639" s="1">
        <v>0.79897382407187922</v>
      </c>
      <c r="H639" s="1">
        <v>0.85010865245566292</v>
      </c>
      <c r="I639" s="1">
        <v>0.88459153209835151</v>
      </c>
      <c r="J639" s="1">
        <v>0.90874351627579963</v>
      </c>
      <c r="K639" s="1">
        <v>0.92606478199434994</v>
      </c>
      <c r="L639" s="1">
        <v>0.93860016809604052</v>
      </c>
      <c r="M639" s="1">
        <v>0.9480642114674892</v>
      </c>
      <c r="N639" s="1">
        <v>0.95525494411841083</v>
      </c>
      <c r="O639" s="1">
        <v>0.96070169195435462</v>
      </c>
      <c r="P639" s="1">
        <v>0.96497806878642667</v>
      </c>
      <c r="Q639" s="1">
        <v>0.96836285515495257</v>
      </c>
      <c r="R639" s="1">
        <v>0.97102046723800217</v>
      </c>
      <c r="S639" s="1">
        <v>0.97317249603827849</v>
      </c>
      <c r="T639" s="1">
        <v>0.97492059987774826</v>
      </c>
      <c r="U639" s="1">
        <v>0.97633217202066869</v>
      </c>
      <c r="V639" s="1">
        <v>0.97749977229627294</v>
      </c>
      <c r="W639" s="1">
        <v>0.97846647204196613</v>
      </c>
      <c r="X639" s="1">
        <v>0.97926533634714119</v>
      </c>
      <c r="Y639" s="1">
        <v>0.9799400009599939</v>
      </c>
      <c r="Z639" s="1">
        <v>0.98051958722472055</v>
      </c>
      <c r="AA639" s="1">
        <v>0.98102797399348107</v>
      </c>
      <c r="AB639" s="1">
        <v>0.98148882337221321</v>
      </c>
      <c r="AC639" s="1">
        <v>0.98192534253939179</v>
      </c>
      <c r="AD639" s="1">
        <v>0.98235584456541702</v>
      </c>
      <c r="AE639" s="1">
        <v>0.98279827913976392</v>
      </c>
      <c r="AF639" s="1">
        <v>0.98326749138237135</v>
      </c>
      <c r="AG639" s="1">
        <v>0.98377451009616179</v>
      </c>
      <c r="AH639" s="1">
        <v>0.98432443110792356</v>
      </c>
      <c r="AI639" s="1">
        <v>0.98491613781822673</v>
      </c>
      <c r="AJ639" s="1">
        <v>0.9855484280016098</v>
      </c>
      <c r="AK639" s="1">
        <v>0.98621268750201241</v>
      </c>
      <c r="AL639" s="1">
        <v>0.98689612648703806</v>
      </c>
      <c r="AM639" s="1">
        <v>0.98758622719115019</v>
      </c>
    </row>
    <row r="640" spans="1:39">
      <c r="A640">
        <f t="shared" si="13"/>
        <v>202107</v>
      </c>
      <c r="B640" t="str">
        <f t="shared" si="15"/>
        <v>M0</v>
      </c>
      <c r="C640" t="str">
        <f t="shared" si="14"/>
        <v>best</v>
      </c>
      <c r="D640" s="1">
        <v>0</v>
      </c>
      <c r="E640" s="1">
        <v>0</v>
      </c>
      <c r="F640" s="1">
        <v>0</v>
      </c>
      <c r="G640" s="1">
        <v>1.18019791355042E-3</v>
      </c>
      <c r="H640" s="1">
        <v>3.8927546929785322E-3</v>
      </c>
      <c r="I640" s="1">
        <v>7.9857068230860459E-3</v>
      </c>
      <c r="J640" s="1">
        <v>1.310202482836267E-2</v>
      </c>
      <c r="K640" s="1">
        <v>1.8786052616722691E-2</v>
      </c>
      <c r="L640" s="1">
        <v>2.4864548914952881E-2</v>
      </c>
      <c r="M640" s="1">
        <v>3.1091713670033959E-2</v>
      </c>
      <c r="N640" s="1">
        <v>3.7220019885084027E-2</v>
      </c>
      <c r="O640" s="1">
        <v>4.3337953753833119E-2</v>
      </c>
      <c r="P640" s="1">
        <v>4.9426486891325838E-2</v>
      </c>
      <c r="Q640" s="1">
        <v>5.5377658786638917E-2</v>
      </c>
      <c r="R640" s="1">
        <v>6.1365368407078687E-2</v>
      </c>
      <c r="S640" s="1">
        <v>6.7442739520018696E-2</v>
      </c>
      <c r="T640" s="1">
        <v>7.3593191841297617E-2</v>
      </c>
      <c r="U640" s="1">
        <v>8.0030815730228466E-2</v>
      </c>
      <c r="V640" s="1">
        <v>8.6859743515477955E-2</v>
      </c>
      <c r="W640" s="1">
        <v>9.4125222747541065E-2</v>
      </c>
      <c r="X640" s="1">
        <v>0.1020831173033046</v>
      </c>
      <c r="Y640" s="1">
        <v>0.1109383655920342</v>
      </c>
      <c r="Z640" s="1">
        <v>0.12081590910608909</v>
      </c>
      <c r="AA640" s="1">
        <v>0.13195429296828329</v>
      </c>
      <c r="AB640" s="1">
        <v>0.14466999914468121</v>
      </c>
      <c r="AC640" s="1">
        <v>0.15922174465062591</v>
      </c>
      <c r="AD640" s="1">
        <v>0.17598885354552879</v>
      </c>
      <c r="AE640" s="1">
        <v>0.19530818911400569</v>
      </c>
      <c r="AF640" s="1">
        <v>0.21740864816772129</v>
      </c>
      <c r="AG640" s="1">
        <v>0.2422954857616951</v>
      </c>
      <c r="AH640" s="1">
        <v>0.26973551600856371</v>
      </c>
      <c r="AI640" s="1">
        <v>0.29953043267979979</v>
      </c>
      <c r="AJ640" s="1">
        <v>0.33115606658591518</v>
      </c>
      <c r="AK640" s="1">
        <v>0.36391393044786791</v>
      </c>
      <c r="AL640" s="1">
        <v>0.3971380971143782</v>
      </c>
      <c r="AM640" s="1">
        <v>0.42998787599776672</v>
      </c>
    </row>
    <row r="641" spans="1:39">
      <c r="A641">
        <f t="shared" si="13"/>
        <v>202107</v>
      </c>
      <c r="B641" t="str">
        <f t="shared" si="15"/>
        <v>M1</v>
      </c>
      <c r="C641" t="str">
        <f t="shared" si="14"/>
        <v>best</v>
      </c>
      <c r="D641" s="1">
        <v>0</v>
      </c>
      <c r="E641" s="1">
        <v>0</v>
      </c>
      <c r="F641" s="1">
        <v>5.2389621499313241E-2</v>
      </c>
      <c r="G641" s="1">
        <v>0.12981899332754801</v>
      </c>
      <c r="H641" s="1">
        <v>0.2089560302875873</v>
      </c>
      <c r="I641" s="1">
        <v>0.27970473088044362</v>
      </c>
      <c r="J641" s="1">
        <v>0.33888202583130661</v>
      </c>
      <c r="K641" s="1">
        <v>0.38630165235397679</v>
      </c>
      <c r="L641" s="1">
        <v>0.42471797560229818</v>
      </c>
      <c r="M641" s="1">
        <v>0.45549188985441519</v>
      </c>
      <c r="N641" s="1">
        <v>0.47981622453481798</v>
      </c>
      <c r="O641" s="1">
        <v>0.49964435033507848</v>
      </c>
      <c r="P641" s="1">
        <v>0.51592570543949223</v>
      </c>
      <c r="Q641" s="1">
        <v>0.5292060018560093</v>
      </c>
      <c r="R641" s="1">
        <v>0.54042463670648699</v>
      </c>
      <c r="S641" s="1">
        <v>0.55000310964682042</v>
      </c>
      <c r="T641" s="1">
        <v>0.55820569763380101</v>
      </c>
      <c r="U641" s="1">
        <v>0.56549396819473052</v>
      </c>
      <c r="V641" s="1">
        <v>0.57208430569628621</v>
      </c>
      <c r="W641" s="1">
        <v>0.57813084709407114</v>
      </c>
      <c r="X641" s="1">
        <v>0.58391088299917115</v>
      </c>
      <c r="Y641" s="1">
        <v>0.58962226081997438</v>
      </c>
      <c r="Z641" s="1">
        <v>0.59541144800620094</v>
      </c>
      <c r="AA641" s="1">
        <v>0.6014660800021614</v>
      </c>
      <c r="AB641" s="1">
        <v>0.60800072512561598</v>
      </c>
      <c r="AC641" s="1">
        <v>0.61518803921465537</v>
      </c>
      <c r="AD641" s="1">
        <v>0.62324370246520899</v>
      </c>
      <c r="AE641" s="1">
        <v>0.63235464507175421</v>
      </c>
      <c r="AF641" s="1">
        <v>0.64265185453970086</v>
      </c>
      <c r="AG641" s="1">
        <v>0.65415874002051766</v>
      </c>
      <c r="AH641" s="1">
        <v>0.66678448865886752</v>
      </c>
      <c r="AI641" s="1">
        <v>0.68045080732039598</v>
      </c>
      <c r="AJ641" s="1">
        <v>0.69492784392607532</v>
      </c>
      <c r="AK641" s="1">
        <v>0.70990378310917224</v>
      </c>
      <c r="AL641" s="1">
        <v>0.72507997916024425</v>
      </c>
      <c r="AM641" s="1">
        <v>0.74007671531800878</v>
      </c>
    </row>
    <row r="642" spans="1:39">
      <c r="A642">
        <f t="shared" si="13"/>
        <v>202107</v>
      </c>
      <c r="B642" t="str">
        <f t="shared" si="15"/>
        <v>M2</v>
      </c>
      <c r="C642" t="str">
        <f t="shared" si="14"/>
        <v>best</v>
      </c>
      <c r="D642" s="1">
        <v>0</v>
      </c>
      <c r="E642" s="1">
        <v>0.14395137557999041</v>
      </c>
      <c r="F642" s="1">
        <v>0.29681773008011508</v>
      </c>
      <c r="G642" s="1">
        <v>0.42691314183469009</v>
      </c>
      <c r="H642" s="1">
        <v>0.52956635324976487</v>
      </c>
      <c r="I642" s="1">
        <v>0.60906150234880552</v>
      </c>
      <c r="J642" s="1">
        <v>0.66996475069452333</v>
      </c>
      <c r="K642" s="1">
        <v>0.71601754512368931</v>
      </c>
      <c r="L642" s="1">
        <v>0.75181745279948287</v>
      </c>
      <c r="M642" s="1">
        <v>0.77957176642751069</v>
      </c>
      <c r="N642" s="1">
        <v>0.8008981363420159</v>
      </c>
      <c r="O642" s="1">
        <v>0.81782225308494416</v>
      </c>
      <c r="P642" s="1">
        <v>0.83133689934346688</v>
      </c>
      <c r="Q642" s="1">
        <v>0.84203348291557545</v>
      </c>
      <c r="R642" s="1">
        <v>0.85076535551549493</v>
      </c>
      <c r="S642" s="1">
        <v>0.85792295332338708</v>
      </c>
      <c r="T642" s="1">
        <v>0.8637646281587319</v>
      </c>
      <c r="U642" s="1">
        <v>0.86866156031504094</v>
      </c>
      <c r="V642" s="1">
        <v>0.87278665112863241</v>
      </c>
      <c r="W642" s="1">
        <v>0.87627142753026188</v>
      </c>
      <c r="X642" s="1">
        <v>0.87929925516635554</v>
      </c>
      <c r="Y642" s="1">
        <v>0.88199417350952203</v>
      </c>
      <c r="Z642" s="1">
        <v>0.88445596801212856</v>
      </c>
      <c r="AA642" s="1">
        <v>0.88678889963003138</v>
      </c>
      <c r="AB642" s="1">
        <v>0.88909908300558138</v>
      </c>
      <c r="AC642" s="1">
        <v>0.89147068147226516</v>
      </c>
      <c r="AD642" s="1">
        <v>0.89399202653122278</v>
      </c>
      <c r="AE642" s="1">
        <v>0.89673724815190803</v>
      </c>
      <c r="AF642" s="1">
        <v>0.89976043001837624</v>
      </c>
      <c r="AG642" s="1">
        <v>0.90308190206119465</v>
      </c>
      <c r="AH642" s="1">
        <v>0.90668645214223387</v>
      </c>
      <c r="AI642" s="1">
        <v>0.91056014788971829</v>
      </c>
      <c r="AJ642" s="1">
        <v>0.91464473322807138</v>
      </c>
      <c r="AK642" s="1">
        <v>0.91885741076972294</v>
      </c>
      <c r="AL642" s="1">
        <v>0.92311796504765509</v>
      </c>
      <c r="AM642" s="1">
        <v>0.92732260729165406</v>
      </c>
    </row>
    <row r="643" spans="1:39">
      <c r="A643">
        <f t="shared" si="13"/>
        <v>202107</v>
      </c>
      <c r="B643" t="str">
        <f t="shared" si="15"/>
        <v>M3</v>
      </c>
      <c r="C643" t="str">
        <f t="shared" si="14"/>
        <v>best</v>
      </c>
      <c r="D643" s="1">
        <v>0.38142204003743441</v>
      </c>
      <c r="E643" s="1">
        <v>0.590233703909957</v>
      </c>
      <c r="F643" s="1">
        <v>0.71412439450731657</v>
      </c>
      <c r="G643" s="1">
        <v>0.7920810795359533</v>
      </c>
      <c r="H643" s="1">
        <v>0.8430483986785573</v>
      </c>
      <c r="I643" s="1">
        <v>0.8779302238490081</v>
      </c>
      <c r="J643" s="1">
        <v>0.90252873804555989</v>
      </c>
      <c r="K643" s="1">
        <v>0.92011828984124455</v>
      </c>
      <c r="L643" s="1">
        <v>0.93328744952584186</v>
      </c>
      <c r="M643" s="1">
        <v>0.94323383378927395</v>
      </c>
      <c r="N643" s="1">
        <v>0.95073531247767695</v>
      </c>
      <c r="O643" s="1">
        <v>0.95660554774703821</v>
      </c>
      <c r="P643" s="1">
        <v>0.96123909579087508</v>
      </c>
      <c r="Q643" s="1">
        <v>0.96486802048696441</v>
      </c>
      <c r="R643" s="1">
        <v>0.96779903889663088</v>
      </c>
      <c r="S643" s="1">
        <v>0.97017297526675994</v>
      </c>
      <c r="T643" s="1">
        <v>0.9720832394188339</v>
      </c>
      <c r="U643" s="1">
        <v>0.97365636658525001</v>
      </c>
      <c r="V643" s="1">
        <v>0.97495121891891545</v>
      </c>
      <c r="W643" s="1">
        <v>0.97601311340704633</v>
      </c>
      <c r="X643" s="1">
        <v>0.97690080290097814</v>
      </c>
      <c r="Y643" s="1">
        <v>0.97765331853976012</v>
      </c>
      <c r="Z643" s="1">
        <v>0.97830287166466234</v>
      </c>
      <c r="AA643" s="1">
        <v>0.97888080322091786</v>
      </c>
      <c r="AB643" s="1">
        <v>0.97941743717096053</v>
      </c>
      <c r="AC643" s="1">
        <v>0.9799366566657467</v>
      </c>
      <c r="AD643" s="1">
        <v>0.98046124385095257</v>
      </c>
      <c r="AE643" s="1">
        <v>0.98100992488097538</v>
      </c>
      <c r="AF643" s="1">
        <v>0.98159671813635729</v>
      </c>
      <c r="AG643" s="1">
        <v>0.98222860123753497</v>
      </c>
      <c r="AH643" s="1">
        <v>0.98290520073556531</v>
      </c>
      <c r="AI643" s="1">
        <v>0.98362585177858342</v>
      </c>
      <c r="AJ643" s="1">
        <v>0.98438132522876531</v>
      </c>
      <c r="AK643" s="1">
        <v>0.98515752093995379</v>
      </c>
      <c r="AL643" s="1">
        <v>0.98594055055801599</v>
      </c>
      <c r="AM643" s="1">
        <v>0.986712001669655</v>
      </c>
    </row>
    <row r="644" spans="1:39">
      <c r="A644">
        <f t="shared" si="13"/>
        <v>202108</v>
      </c>
      <c r="B644" t="str">
        <f t="shared" si="15"/>
        <v>M0</v>
      </c>
      <c r="C644" t="str">
        <f t="shared" si="14"/>
        <v>best</v>
      </c>
      <c r="D644" s="1">
        <v>0</v>
      </c>
      <c r="E644" s="1">
        <v>0</v>
      </c>
      <c r="F644" s="1">
        <v>0</v>
      </c>
      <c r="G644" s="1">
        <v>1.0110203272307341E-3</v>
      </c>
      <c r="H644" s="1">
        <v>3.3876322630858611E-3</v>
      </c>
      <c r="I644" s="1">
        <v>7.004079764851112E-3</v>
      </c>
      <c r="J644" s="1">
        <v>1.1478057147731121E-2</v>
      </c>
      <c r="K644" s="1">
        <v>1.6591365659121091E-2</v>
      </c>
      <c r="L644" s="1">
        <v>2.206956220723125E-2</v>
      </c>
      <c r="M644" s="1">
        <v>2.763201350629518E-2</v>
      </c>
      <c r="N644" s="1">
        <v>3.3315429735029559E-2</v>
      </c>
      <c r="O644" s="1">
        <v>3.9073756663463487E-2</v>
      </c>
      <c r="P644" s="1">
        <v>4.4780765565160453E-2</v>
      </c>
      <c r="Q644" s="1">
        <v>5.0587095850160309E-2</v>
      </c>
      <c r="R644" s="1">
        <v>5.6534782190970807E-2</v>
      </c>
      <c r="S644" s="1">
        <v>6.259894907932595E-2</v>
      </c>
      <c r="T644" s="1">
        <v>6.8985426752652859E-2</v>
      </c>
      <c r="U644" s="1">
        <v>7.5794574587553121E-2</v>
      </c>
      <c r="V644" s="1">
        <v>8.3068185378490783E-2</v>
      </c>
      <c r="W644" s="1">
        <v>9.1060471998356207E-2</v>
      </c>
      <c r="X644" s="1">
        <v>9.9975781159513458E-2</v>
      </c>
      <c r="Y644" s="1">
        <v>0.1099379110892385</v>
      </c>
      <c r="Z644" s="1">
        <v>0.1211860040947729</v>
      </c>
      <c r="AA644" s="1">
        <v>0.1340383731872169</v>
      </c>
      <c r="AB644" s="1">
        <v>0.14875531514873669</v>
      </c>
      <c r="AC644" s="1">
        <v>0.1657196033841167</v>
      </c>
      <c r="AD644" s="1">
        <v>0.1852713037302772</v>
      </c>
      <c r="AE644" s="1">
        <v>0.2076413689938332</v>
      </c>
      <c r="AF644" s="1">
        <v>0.23283448415609581</v>
      </c>
      <c r="AG644" s="1">
        <v>0.26061407904886691</v>
      </c>
      <c r="AH644" s="1">
        <v>0.29077900156568948</v>
      </c>
      <c r="AI644" s="1">
        <v>0.32279825323724243</v>
      </c>
      <c r="AJ644" s="1">
        <v>0.3559644134776187</v>
      </c>
      <c r="AK644" s="1">
        <v>0.38960307957739748</v>
      </c>
      <c r="AL644" s="1">
        <v>0.4228629426576469</v>
      </c>
      <c r="AM644" s="1">
        <v>0.45469670784082461</v>
      </c>
    </row>
    <row r="645" spans="1:39">
      <c r="A645">
        <f t="shared" si="13"/>
        <v>202108</v>
      </c>
      <c r="B645" t="str">
        <f t="shared" si="15"/>
        <v>M1</v>
      </c>
      <c r="C645" t="str">
        <f t="shared" si="14"/>
        <v>best</v>
      </c>
      <c r="D645" s="1">
        <v>0</v>
      </c>
      <c r="E645" s="1">
        <v>0</v>
      </c>
      <c r="F645" s="1">
        <v>5.0478962018483557E-2</v>
      </c>
      <c r="G645" s="1">
        <v>0.1242674317526076</v>
      </c>
      <c r="H645" s="1">
        <v>0.20005467294116519</v>
      </c>
      <c r="I645" s="1">
        <v>0.26782299303151058</v>
      </c>
      <c r="J645" s="1">
        <v>0.32405277150280432</v>
      </c>
      <c r="K645" s="1">
        <v>0.37044871326851081</v>
      </c>
      <c r="L645" s="1">
        <v>0.4079614840508699</v>
      </c>
      <c r="M645" s="1">
        <v>0.43772645976052782</v>
      </c>
      <c r="N645" s="1">
        <v>0.4619948939721184</v>
      </c>
      <c r="O645" s="1">
        <v>0.48187667129303918</v>
      </c>
      <c r="P645" s="1">
        <v>0.4980269239418717</v>
      </c>
      <c r="Q645" s="1">
        <v>0.51159113998440986</v>
      </c>
      <c r="R645" s="1">
        <v>0.52308565250711658</v>
      </c>
      <c r="S645" s="1">
        <v>0.53284038607187367</v>
      </c>
      <c r="T645" s="1">
        <v>0.54141446960792705</v>
      </c>
      <c r="U645" s="1">
        <v>0.5490696377170049</v>
      </c>
      <c r="V645" s="1">
        <v>0.5559954486627926</v>
      </c>
      <c r="W645" s="1">
        <v>0.56251673141321801</v>
      </c>
      <c r="X645" s="1">
        <v>0.56886314050832409</v>
      </c>
      <c r="Y645" s="1">
        <v>0.57520737346088424</v>
      </c>
      <c r="Z645" s="1">
        <v>0.58176303004014884</v>
      </c>
      <c r="AA645" s="1">
        <v>0.5887701065174985</v>
      </c>
      <c r="AB645" s="1">
        <v>0.59642133050848312</v>
      </c>
      <c r="AC645" s="1">
        <v>0.60495194137119945</v>
      </c>
      <c r="AD645" s="1">
        <v>0.61456502663216495</v>
      </c>
      <c r="AE645" s="1">
        <v>0.62540360088881208</v>
      </c>
      <c r="AF645" s="1">
        <v>0.63749673209138868</v>
      </c>
      <c r="AG645" s="1">
        <v>0.65075260120348621</v>
      </c>
      <c r="AH645" s="1">
        <v>0.66509177889265825</v>
      </c>
      <c r="AI645" s="1">
        <v>0.68027536596661042</v>
      </c>
      <c r="AJ645" s="1">
        <v>0.69597803373501066</v>
      </c>
      <c r="AK645" s="1">
        <v>0.71188789273522635</v>
      </c>
      <c r="AL645" s="1">
        <v>0.72760779547488319</v>
      </c>
      <c r="AM645" s="1">
        <v>0.74264670126469312</v>
      </c>
    </row>
    <row r="646" spans="1:39">
      <c r="A646">
        <f t="shared" si="13"/>
        <v>202108</v>
      </c>
      <c r="B646" t="str">
        <f t="shared" si="15"/>
        <v>M2</v>
      </c>
      <c r="C646" t="str">
        <f t="shared" si="14"/>
        <v>best</v>
      </c>
      <c r="D646" s="1">
        <v>0</v>
      </c>
      <c r="E646" s="1">
        <v>0.14063355433852451</v>
      </c>
      <c r="F646" s="1">
        <v>0.28993088165286318</v>
      </c>
      <c r="G646" s="1">
        <v>0.41624446028524598</v>
      </c>
      <c r="H646" s="1">
        <v>0.51700595121094906</v>
      </c>
      <c r="I646" s="1">
        <v>0.59535663078284762</v>
      </c>
      <c r="J646" s="1">
        <v>0.65507953224905013</v>
      </c>
      <c r="K646" s="1">
        <v>0.70170549645824842</v>
      </c>
      <c r="L646" s="1">
        <v>0.73792889589228028</v>
      </c>
      <c r="M646" s="1">
        <v>0.7657819477408504</v>
      </c>
      <c r="N646" s="1">
        <v>0.78787767426680233</v>
      </c>
      <c r="O646" s="1">
        <v>0.80550148377982644</v>
      </c>
      <c r="P646" s="1">
        <v>0.81942456156917687</v>
      </c>
      <c r="Q646" s="1">
        <v>0.83076090983463968</v>
      </c>
      <c r="R646" s="1">
        <v>0.8400210347595638</v>
      </c>
      <c r="S646" s="1">
        <v>0.84754470987539932</v>
      </c>
      <c r="T646" s="1">
        <v>0.85381445699709191</v>
      </c>
      <c r="U646" s="1">
        <v>0.85905490545048657</v>
      </c>
      <c r="V646" s="1">
        <v>0.8634380236937923</v>
      </c>
      <c r="W646" s="1">
        <v>0.86719806379691577</v>
      </c>
      <c r="X646" s="1">
        <v>0.87049257041233108</v>
      </c>
      <c r="Y646" s="1">
        <v>0.87344947447136323</v>
      </c>
      <c r="Z646" s="1">
        <v>0.87619928210416442</v>
      </c>
      <c r="AA646" s="1">
        <v>0.8788726587724256</v>
      </c>
      <c r="AB646" s="1">
        <v>0.88157301576007763</v>
      </c>
      <c r="AC646" s="1">
        <v>0.8844057152262601</v>
      </c>
      <c r="AD646" s="1">
        <v>0.88745863516561274</v>
      </c>
      <c r="AE646" s="1">
        <v>0.89079638644555215</v>
      </c>
      <c r="AF646" s="1">
        <v>0.89444563410721223</v>
      </c>
      <c r="AG646" s="1">
        <v>0.89839317361966686</v>
      </c>
      <c r="AH646" s="1">
        <v>0.90262646213883901</v>
      </c>
      <c r="AI646" s="1">
        <v>0.90708407539772862</v>
      </c>
      <c r="AJ646" s="1">
        <v>0.91167734451385518</v>
      </c>
      <c r="AK646" s="1">
        <v>0.91632004834294567</v>
      </c>
      <c r="AL646" s="1">
        <v>0.92090001125253773</v>
      </c>
      <c r="AM646" s="1">
        <v>0.92527684659022258</v>
      </c>
    </row>
    <row r="647" spans="1:39">
      <c r="A647">
        <f t="shared" si="13"/>
        <v>202108</v>
      </c>
      <c r="B647" t="str">
        <f t="shared" si="15"/>
        <v>M3</v>
      </c>
      <c r="C647" t="str">
        <f t="shared" si="14"/>
        <v>best</v>
      </c>
      <c r="D647" s="1">
        <v>0.3755342785797206</v>
      </c>
      <c r="E647" s="1">
        <v>0.58252627301244153</v>
      </c>
      <c r="F647" s="1">
        <v>0.70593449192642233</v>
      </c>
      <c r="G647" s="1">
        <v>0.78338912009168005</v>
      </c>
      <c r="H647" s="1">
        <v>0.83478893369033869</v>
      </c>
      <c r="I647" s="1">
        <v>0.87021547663789234</v>
      </c>
      <c r="J647" s="1">
        <v>0.89513196606655632</v>
      </c>
      <c r="K647" s="1">
        <v>0.91357171095729517</v>
      </c>
      <c r="L647" s="1">
        <v>0.92738550477132742</v>
      </c>
      <c r="M647" s="1">
        <v>0.93774372764910019</v>
      </c>
      <c r="N647" s="1">
        <v>0.94581580530402587</v>
      </c>
      <c r="O647" s="1">
        <v>0.95216674849313676</v>
      </c>
      <c r="P647" s="1">
        <v>0.95712717198251673</v>
      </c>
      <c r="Q647" s="1">
        <v>0.96112339199735886</v>
      </c>
      <c r="R647" s="1">
        <v>0.96435125394939158</v>
      </c>
      <c r="S647" s="1">
        <v>0.96694053419487214</v>
      </c>
      <c r="T647" s="1">
        <v>0.96906452774780172</v>
      </c>
      <c r="U647" s="1">
        <v>0.97080382976935098</v>
      </c>
      <c r="V647" s="1">
        <v>0.97222059821381279</v>
      </c>
      <c r="W647" s="1">
        <v>0.97339414937673252</v>
      </c>
      <c r="X647" s="1">
        <v>0.97437695880192166</v>
      </c>
      <c r="Y647" s="1">
        <v>0.97521256779619003</v>
      </c>
      <c r="Z647" s="1">
        <v>0.97594266267636376</v>
      </c>
      <c r="AA647" s="1">
        <v>0.97660708286103703</v>
      </c>
      <c r="AB647" s="1">
        <v>0.97723714973048736</v>
      </c>
      <c r="AC647" s="1">
        <v>0.97786198515841427</v>
      </c>
      <c r="AD647" s="1">
        <v>0.97850538306761303</v>
      </c>
      <c r="AE647" s="1">
        <v>0.97918528766526092</v>
      </c>
      <c r="AF647" s="1">
        <v>0.97991124866753776</v>
      </c>
      <c r="AG647" s="1">
        <v>0.98068407959689929</v>
      </c>
      <c r="AH647" s="1">
        <v>0.98150399548492895</v>
      </c>
      <c r="AI647" s="1">
        <v>0.98236130686304435</v>
      </c>
      <c r="AJ647" s="1">
        <v>0.98324062833832671</v>
      </c>
      <c r="AK647" s="1">
        <v>0.98412668010895354</v>
      </c>
      <c r="AL647" s="1">
        <v>0.98499896531061171</v>
      </c>
      <c r="AM647" s="1">
        <v>0.98583140395650781</v>
      </c>
    </row>
    <row r="648" spans="1:39">
      <c r="A648">
        <f t="shared" si="13"/>
        <v>202109</v>
      </c>
      <c r="B648" t="str">
        <f t="shared" si="15"/>
        <v>M0</v>
      </c>
      <c r="C648" t="str">
        <f t="shared" si="14"/>
        <v>best</v>
      </c>
      <c r="D648" s="1">
        <v>0</v>
      </c>
      <c r="E648" s="1">
        <v>0</v>
      </c>
      <c r="F648" s="1">
        <v>0</v>
      </c>
      <c r="G648" s="1">
        <v>9.1578496272576694E-4</v>
      </c>
      <c r="H648" s="1">
        <v>3.0587029728169029E-3</v>
      </c>
      <c r="I648" s="1">
        <v>6.2537829850703407E-3</v>
      </c>
      <c r="J648" s="1">
        <v>1.0302940368476831E-2</v>
      </c>
      <c r="K648" s="1">
        <v>1.493203750487255E-2</v>
      </c>
      <c r="L648" s="1">
        <v>1.983963695528556E-2</v>
      </c>
      <c r="M648" s="1">
        <v>2.5011364651657701E-2</v>
      </c>
      <c r="N648" s="1">
        <v>3.0374019624233108E-2</v>
      </c>
      <c r="O648" s="1">
        <v>3.5782638814351307E-2</v>
      </c>
      <c r="P648" s="1">
        <v>4.1361592663222813E-2</v>
      </c>
      <c r="Q648" s="1">
        <v>4.7140467023410293E-2</v>
      </c>
      <c r="R648" s="1">
        <v>5.3085153781402217E-2</v>
      </c>
      <c r="S648" s="1">
        <v>5.9391408905856112E-2</v>
      </c>
      <c r="T648" s="1">
        <v>6.6154971120136921E-2</v>
      </c>
      <c r="U648" s="1">
        <v>7.3413546723127845E-2</v>
      </c>
      <c r="V648" s="1">
        <v>8.141861109151681E-2</v>
      </c>
      <c r="W648" s="1">
        <v>9.0373152050088043E-2</v>
      </c>
      <c r="X648" s="1">
        <v>0.1003992399183103</v>
      </c>
      <c r="Y648" s="1">
        <v>0.1117359038857224</v>
      </c>
      <c r="Z648" s="1">
        <v>0.1247024977621065</v>
      </c>
      <c r="AA648" s="1">
        <v>0.13956026396655691</v>
      </c>
      <c r="AB648" s="1">
        <v>0.15669466306624619</v>
      </c>
      <c r="AC648" s="1">
        <v>0.17644830713100179</v>
      </c>
      <c r="AD648" s="1">
        <v>0.19905374112793961</v>
      </c>
      <c r="AE648" s="1">
        <v>0.22451497770830631</v>
      </c>
      <c r="AF648" s="1">
        <v>0.2525923435672468</v>
      </c>
      <c r="AG648" s="1">
        <v>0.28308208458029638</v>
      </c>
      <c r="AH648" s="1">
        <v>0.3154471204579764</v>
      </c>
      <c r="AI648" s="1">
        <v>0.34897211815408791</v>
      </c>
      <c r="AJ648" s="1">
        <v>0.38297517879484488</v>
      </c>
      <c r="AK648" s="1">
        <v>0.41659562374286119</v>
      </c>
      <c r="AL648" s="1">
        <v>0.44877469761120631</v>
      </c>
      <c r="AM648" s="1">
        <v>0.47889603031340572</v>
      </c>
    </row>
    <row r="649" spans="1:39">
      <c r="A649">
        <f t="shared" ref="A649:A711" si="16">IF(B649="M0",IF(RIGHT(A645,2)="12",(VALUE(LEFT(A645,4))+1)*100+1,A645+1),A648)</f>
        <v>202109</v>
      </c>
      <c r="B649" t="str">
        <f t="shared" si="15"/>
        <v>M1</v>
      </c>
      <c r="C649" t="str">
        <f t="shared" si="14"/>
        <v>best</v>
      </c>
      <c r="D649" s="1">
        <v>0</v>
      </c>
      <c r="E649" s="1">
        <v>0</v>
      </c>
      <c r="F649" s="1">
        <v>4.8543263113970329E-2</v>
      </c>
      <c r="G649" s="1">
        <v>0.119599386713448</v>
      </c>
      <c r="H649" s="1">
        <v>0.1924925437582555</v>
      </c>
      <c r="I649" s="1">
        <v>0.25709277051779278</v>
      </c>
      <c r="J649" s="1">
        <v>0.31223622027831138</v>
      </c>
      <c r="K649" s="1">
        <v>0.35763408837074778</v>
      </c>
      <c r="L649" s="1">
        <v>0.3939838307074503</v>
      </c>
      <c r="M649" s="1">
        <v>0.42372383897133342</v>
      </c>
      <c r="N649" s="1">
        <v>0.44808433933112252</v>
      </c>
      <c r="O649" s="1">
        <v>0.46781988142232989</v>
      </c>
      <c r="P649" s="1">
        <v>0.48431611741440922</v>
      </c>
      <c r="Q649" s="1">
        <v>0.49820035243991517</v>
      </c>
      <c r="R649" s="1">
        <v>0.50988177390926492</v>
      </c>
      <c r="S649" s="1">
        <v>0.52003984505831158</v>
      </c>
      <c r="T649" s="1">
        <v>0.5289921612633306</v>
      </c>
      <c r="U649" s="1">
        <v>0.53697263836009768</v>
      </c>
      <c r="V649" s="1">
        <v>0.54436419022841509</v>
      </c>
      <c r="W649" s="1">
        <v>0.5514350505002511</v>
      </c>
      <c r="X649" s="1">
        <v>0.55839025348804339</v>
      </c>
      <c r="Y649" s="1">
        <v>0.56547425962961184</v>
      </c>
      <c r="Z649" s="1">
        <v>0.57295644968977655</v>
      </c>
      <c r="AA649" s="1">
        <v>0.58105266215164986</v>
      </c>
      <c r="AB649" s="1">
        <v>0.59001933581368471</v>
      </c>
      <c r="AC649" s="1">
        <v>0.60007682758363323</v>
      </c>
      <c r="AD649" s="1">
        <v>0.61138123622468232</v>
      </c>
      <c r="AE649" s="1">
        <v>0.62396885573231231</v>
      </c>
      <c r="AF649" s="1">
        <v>0.63774900721371675</v>
      </c>
      <c r="AG649" s="1">
        <v>0.65264287017966349</v>
      </c>
      <c r="AH649" s="1">
        <v>0.66840537765451757</v>
      </c>
      <c r="AI649" s="1">
        <v>0.68470110650237659</v>
      </c>
      <c r="AJ649" s="1">
        <v>0.7012080796723188</v>
      </c>
      <c r="AK649" s="1">
        <v>0.71751549934310832</v>
      </c>
      <c r="AL649" s="1">
        <v>0.73311487653460361</v>
      </c>
      <c r="AM649" s="1">
        <v>0.74771119809920616</v>
      </c>
    </row>
    <row r="650" spans="1:39">
      <c r="A650">
        <f t="shared" si="16"/>
        <v>202109</v>
      </c>
      <c r="B650" t="str">
        <f t="shared" si="15"/>
        <v>M2</v>
      </c>
      <c r="C650" t="str">
        <f t="shared" ref="C650:C713" si="17">C649</f>
        <v>best</v>
      </c>
      <c r="D650" s="1">
        <v>0</v>
      </c>
      <c r="E650" s="1">
        <v>0.13809592605183379</v>
      </c>
      <c r="F650" s="1">
        <v>0.28314948993428057</v>
      </c>
      <c r="G650" s="1">
        <v>0.40680639087734449</v>
      </c>
      <c r="H650" s="1">
        <v>0.50568210910053324</v>
      </c>
      <c r="I650" s="1">
        <v>0.5821020621634122</v>
      </c>
      <c r="J650" s="1">
        <v>0.64220388770844894</v>
      </c>
      <c r="K650" s="1">
        <v>0.68908132283161594</v>
      </c>
      <c r="L650" s="1">
        <v>0.72519462739177465</v>
      </c>
      <c r="M650" s="1">
        <v>0.75385704659311592</v>
      </c>
      <c r="N650" s="1">
        <v>0.77670655280644985</v>
      </c>
      <c r="O650" s="1">
        <v>0.79473430847973459</v>
      </c>
      <c r="P650" s="1">
        <v>0.8093820826739957</v>
      </c>
      <c r="Q650" s="1">
        <v>0.82131154724786193</v>
      </c>
      <c r="R650" s="1">
        <v>0.83096569139724408</v>
      </c>
      <c r="S650" s="1">
        <v>0.83896826950366854</v>
      </c>
      <c r="T650" s="1">
        <v>0.84560949710844668</v>
      </c>
      <c r="U650" s="1">
        <v>0.85111287862199236</v>
      </c>
      <c r="V650" s="1">
        <v>0.85577674048373231</v>
      </c>
      <c r="W650" s="1">
        <v>0.85980066542291433</v>
      </c>
      <c r="X650" s="1">
        <v>0.86334813194260163</v>
      </c>
      <c r="Y650" s="1">
        <v>0.86658224542747808</v>
      </c>
      <c r="Z650" s="1">
        <v>0.86966374403513091</v>
      </c>
      <c r="AA650" s="1">
        <v>0.87271956988169941</v>
      </c>
      <c r="AB650" s="1">
        <v>0.8758752164518655</v>
      </c>
      <c r="AC650" s="1">
        <v>0.87923467273441935</v>
      </c>
      <c r="AD650" s="1">
        <v>0.88287501980022942</v>
      </c>
      <c r="AE650" s="1">
        <v>0.88683103534297547</v>
      </c>
      <c r="AF650" s="1">
        <v>0.89109316376651226</v>
      </c>
      <c r="AG650" s="1">
        <v>0.89565155724493994</v>
      </c>
      <c r="AH650" s="1">
        <v>0.90044312829586903</v>
      </c>
      <c r="AI650" s="1">
        <v>0.90537487279814011</v>
      </c>
      <c r="AJ650" s="1">
        <v>0.91035591256244763</v>
      </c>
      <c r="AK650" s="1">
        <v>0.91526715865812591</v>
      </c>
      <c r="AL650" s="1">
        <v>0.91995897978813423</v>
      </c>
      <c r="AM650" s="1">
        <v>0.92434527228741181</v>
      </c>
    </row>
    <row r="651" spans="1:39">
      <c r="A651">
        <f t="shared" si="16"/>
        <v>202109</v>
      </c>
      <c r="B651" t="str">
        <f t="shared" si="15"/>
        <v>M3</v>
      </c>
      <c r="C651" t="str">
        <f t="shared" si="17"/>
        <v>best</v>
      </c>
      <c r="D651" s="1">
        <v>0.37232512304110948</v>
      </c>
      <c r="E651" s="1">
        <v>0.57728395819440825</v>
      </c>
      <c r="F651" s="1">
        <v>0.69872660907995621</v>
      </c>
      <c r="G651" s="1">
        <v>0.7759405719775393</v>
      </c>
      <c r="H651" s="1">
        <v>0.82747709044041196</v>
      </c>
      <c r="I651" s="1">
        <v>0.8628764671624759</v>
      </c>
      <c r="J651" s="1">
        <v>0.88863710379998961</v>
      </c>
      <c r="K651" s="1">
        <v>0.90770678879866329</v>
      </c>
      <c r="L651" s="1">
        <v>0.92188750047744861</v>
      </c>
      <c r="M651" s="1">
        <v>0.93287436780584998</v>
      </c>
      <c r="N651" s="1">
        <v>0.94148181496895877</v>
      </c>
      <c r="O651" s="1">
        <v>0.94818236926291699</v>
      </c>
      <c r="P651" s="1">
        <v>0.95356516179051143</v>
      </c>
      <c r="Q651" s="1">
        <v>0.95790091513711351</v>
      </c>
      <c r="R651" s="1">
        <v>0.96136846391208142</v>
      </c>
      <c r="S651" s="1">
        <v>0.96420264178510506</v>
      </c>
      <c r="T651" s="1">
        <v>0.96651264883705157</v>
      </c>
      <c r="U651" s="1">
        <v>0.9683827436908311</v>
      </c>
      <c r="V651" s="1">
        <v>0.96991882638991467</v>
      </c>
      <c r="W651" s="1">
        <v>0.97119068780930196</v>
      </c>
      <c r="X651" s="1">
        <v>0.97225649837609562</v>
      </c>
      <c r="Y651" s="1">
        <v>0.97317113785741693</v>
      </c>
      <c r="Z651" s="1">
        <v>0.97398645569427433</v>
      </c>
      <c r="AA651" s="1">
        <v>0.97474314502413728</v>
      </c>
      <c r="AB651" s="1">
        <v>0.97547812118782662</v>
      </c>
      <c r="AC651" s="1">
        <v>0.97622136640194412</v>
      </c>
      <c r="AD651" s="1">
        <v>0.97699565722425585</v>
      </c>
      <c r="AE651" s="1">
        <v>0.97781388468915176</v>
      </c>
      <c r="AF651" s="1">
        <v>0.97867868986453732</v>
      </c>
      <c r="AG651" s="1">
        <v>0.97959167330590435</v>
      </c>
      <c r="AH651" s="1">
        <v>0.98054318185281075</v>
      </c>
      <c r="AI651" s="1">
        <v>0.98151700414914844</v>
      </c>
      <c r="AJ651" s="1">
        <v>0.98249685674348342</v>
      </c>
      <c r="AK651" s="1">
        <v>0.98346054908133451</v>
      </c>
      <c r="AL651" s="1">
        <v>0.98437961243644811</v>
      </c>
      <c r="AM651" s="1">
        <v>0.98523784925929447</v>
      </c>
    </row>
    <row r="652" spans="1:39">
      <c r="A652">
        <f t="shared" si="16"/>
        <v>202110</v>
      </c>
      <c r="B652" t="str">
        <f t="shared" si="15"/>
        <v>M0</v>
      </c>
      <c r="C652" t="str">
        <f t="shared" si="17"/>
        <v>best</v>
      </c>
      <c r="D652" s="1">
        <v>0</v>
      </c>
      <c r="E652" s="1">
        <v>0</v>
      </c>
      <c r="F652" s="1">
        <v>0</v>
      </c>
      <c r="G652" s="1">
        <v>8.2100190857171138E-4</v>
      </c>
      <c r="H652" s="1">
        <v>2.6933528250005691E-3</v>
      </c>
      <c r="I652" s="1">
        <v>5.5605437039703449E-3</v>
      </c>
      <c r="J652" s="1">
        <v>9.2065288828585192E-3</v>
      </c>
      <c r="K652" s="1">
        <v>1.3335251491226051E-2</v>
      </c>
      <c r="L652" s="1">
        <v>1.788643108041155E-2</v>
      </c>
      <c r="M652" s="1">
        <v>2.2761265145861149E-2</v>
      </c>
      <c r="N652" s="1">
        <v>2.7796019244333611E-2</v>
      </c>
      <c r="O652" s="1">
        <v>3.3084781665369038E-2</v>
      </c>
      <c r="P652" s="1">
        <v>3.8642835670346598E-2</v>
      </c>
      <c r="Q652" s="1">
        <v>4.442543838598275E-2</v>
      </c>
      <c r="R652" s="1">
        <v>5.0615800630654649E-2</v>
      </c>
      <c r="S652" s="1">
        <v>5.7303892913055592E-2</v>
      </c>
      <c r="T652" s="1">
        <v>6.4522421437897048E-2</v>
      </c>
      <c r="U652" s="1">
        <v>7.2518821888656756E-2</v>
      </c>
      <c r="V652" s="1">
        <v>8.1493841117371985E-2</v>
      </c>
      <c r="W652" s="1">
        <v>9.1567097949268803E-2</v>
      </c>
      <c r="X652" s="1">
        <v>0.102976767686197</v>
      </c>
      <c r="Y652" s="1">
        <v>0.11604250247669411</v>
      </c>
      <c r="Z652" s="1">
        <v>0.13102590207323159</v>
      </c>
      <c r="AA652" s="1">
        <v>0.1483145171383059</v>
      </c>
      <c r="AB652" s="1">
        <v>0.16825300827008649</v>
      </c>
      <c r="AC652" s="1">
        <v>0.19107514604696069</v>
      </c>
      <c r="AD652" s="1">
        <v>0.21678411707562351</v>
      </c>
      <c r="AE652" s="1">
        <v>0.2451372147935178</v>
      </c>
      <c r="AF652" s="1">
        <v>0.27592815004515681</v>
      </c>
      <c r="AG652" s="1">
        <v>0.30861410097844899</v>
      </c>
      <c r="AH652" s="1">
        <v>0.34247231485807028</v>
      </c>
      <c r="AI652" s="1">
        <v>0.376813876176746</v>
      </c>
      <c r="AJ652" s="1">
        <v>0.41076936112746582</v>
      </c>
      <c r="AK652" s="1">
        <v>0.44326933597315088</v>
      </c>
      <c r="AL652" s="1">
        <v>0.47369118856738901</v>
      </c>
      <c r="AM652" s="1">
        <v>0.50124447439263986</v>
      </c>
    </row>
    <row r="653" spans="1:39">
      <c r="A653">
        <f t="shared" si="16"/>
        <v>202110</v>
      </c>
      <c r="B653" t="str">
        <f t="shared" si="15"/>
        <v>M1</v>
      </c>
      <c r="C653" t="str">
        <f t="shared" si="17"/>
        <v>best</v>
      </c>
      <c r="D653" s="1">
        <v>0</v>
      </c>
      <c r="E653" s="1">
        <v>0</v>
      </c>
      <c r="F653" s="1">
        <v>4.6608758507296143E-2</v>
      </c>
      <c r="G653" s="1">
        <v>0.114708511269386</v>
      </c>
      <c r="H653" s="1">
        <v>0.1839009902804748</v>
      </c>
      <c r="I653" s="1">
        <v>0.2469242151753693</v>
      </c>
      <c r="J653" s="1">
        <v>0.30060555764678182</v>
      </c>
      <c r="K653" s="1">
        <v>0.34437511747721028</v>
      </c>
      <c r="L653" s="1">
        <v>0.38050901358527628</v>
      </c>
      <c r="M653" s="1">
        <v>0.41021143030436852</v>
      </c>
      <c r="N653" s="1">
        <v>0.43427400040776781</v>
      </c>
      <c r="O653" s="1">
        <v>0.4543320184198113</v>
      </c>
      <c r="P653" s="1">
        <v>0.4711286961502113</v>
      </c>
      <c r="Q653" s="1">
        <v>0.48516054546360882</v>
      </c>
      <c r="R653" s="1">
        <v>0.49724926099680439</v>
      </c>
      <c r="S653" s="1">
        <v>0.50777838580618795</v>
      </c>
      <c r="T653" s="1">
        <v>0.51703510524960028</v>
      </c>
      <c r="U653" s="1">
        <v>0.52547245467959136</v>
      </c>
      <c r="V653" s="1">
        <v>0.53340523496943204</v>
      </c>
      <c r="W653" s="1">
        <v>0.54107783343017324</v>
      </c>
      <c r="X653" s="1">
        <v>0.54877188386834619</v>
      </c>
      <c r="Y653" s="1">
        <v>0.55679185451969992</v>
      </c>
      <c r="Z653" s="1">
        <v>0.56538115870020433</v>
      </c>
      <c r="AA653" s="1">
        <v>0.57482097193825676</v>
      </c>
      <c r="AB653" s="1">
        <v>0.58535169524416442</v>
      </c>
      <c r="AC653" s="1">
        <v>0.59714472186746048</v>
      </c>
      <c r="AD653" s="1">
        <v>0.61024527984662547</v>
      </c>
      <c r="AE653" s="1">
        <v>0.62456503988173417</v>
      </c>
      <c r="AF653" s="1">
        <v>0.6400267328968362</v>
      </c>
      <c r="AG653" s="1">
        <v>0.656379753134407</v>
      </c>
      <c r="AH653" s="1">
        <v>0.67327897198783027</v>
      </c>
      <c r="AI653" s="1">
        <v>0.69039258461349795</v>
      </c>
      <c r="AJ653" s="1">
        <v>0.70729625149350772</v>
      </c>
      <c r="AK653" s="1">
        <v>0.72346401215532952</v>
      </c>
      <c r="AL653" s="1">
        <v>0.73859094329445141</v>
      </c>
      <c r="AM653" s="1">
        <v>0.75228733822029326</v>
      </c>
    </row>
    <row r="654" spans="1:39">
      <c r="A654">
        <f t="shared" si="16"/>
        <v>202110</v>
      </c>
      <c r="B654" t="str">
        <f t="shared" si="15"/>
        <v>M2</v>
      </c>
      <c r="C654" t="str">
        <f t="shared" si="17"/>
        <v>best</v>
      </c>
      <c r="D654" s="1">
        <v>0</v>
      </c>
      <c r="E654" s="1">
        <v>0.13417043639135001</v>
      </c>
      <c r="F654" s="1">
        <v>0.27570575117851298</v>
      </c>
      <c r="G654" s="1">
        <v>0.39654142109595403</v>
      </c>
      <c r="H654" s="1">
        <v>0.49255275539968368</v>
      </c>
      <c r="I654" s="1">
        <v>0.56910358363873781</v>
      </c>
      <c r="J654" s="1">
        <v>0.62925670124952215</v>
      </c>
      <c r="K654" s="1">
        <v>0.67578437411185455</v>
      </c>
      <c r="L654" s="1">
        <v>0.71278251254799418</v>
      </c>
      <c r="M654" s="1">
        <v>0.74229202813663919</v>
      </c>
      <c r="N654" s="1">
        <v>0.7655627825791268</v>
      </c>
      <c r="O654" s="1">
        <v>0.78444464016865034</v>
      </c>
      <c r="P654" s="1">
        <v>0.79978769013427486</v>
      </c>
      <c r="Q654" s="1">
        <v>0.81216475854310766</v>
      </c>
      <c r="R654" s="1">
        <v>0.82237916070012762</v>
      </c>
      <c r="S654" s="1">
        <v>0.83080446820263909</v>
      </c>
      <c r="T654" s="1">
        <v>0.83772999185437202</v>
      </c>
      <c r="U654" s="1">
        <v>0.84353562639646162</v>
      </c>
      <c r="V654" s="1">
        <v>0.84847440447135125</v>
      </c>
      <c r="W654" s="1">
        <v>0.85275517339470885</v>
      </c>
      <c r="X654" s="1">
        <v>0.85658232886303509</v>
      </c>
      <c r="Y654" s="1">
        <v>0.86015444786894835</v>
      </c>
      <c r="Z654" s="1">
        <v>0.86362805468869852</v>
      </c>
      <c r="AA654" s="1">
        <v>0.86715352041543525</v>
      </c>
      <c r="AB654" s="1">
        <v>0.87085465339933021</v>
      </c>
      <c r="AC654" s="1">
        <v>0.87482396340540458</v>
      </c>
      <c r="AD654" s="1">
        <v>0.87910666032135387</v>
      </c>
      <c r="AE654" s="1">
        <v>0.88369852785885872</v>
      </c>
      <c r="AF654" s="1">
        <v>0.88859373342727965</v>
      </c>
      <c r="AG654" s="1">
        <v>0.89372848763296442</v>
      </c>
      <c r="AH654" s="1">
        <v>0.89900612239198663</v>
      </c>
      <c r="AI654" s="1">
        <v>0.9043315917063891</v>
      </c>
      <c r="AJ654" s="1">
        <v>0.90957921339210912</v>
      </c>
      <c r="AK654" s="1">
        <v>0.91459029248877055</v>
      </c>
      <c r="AL654" s="1">
        <v>0.91927375472329864</v>
      </c>
      <c r="AM654" s="1">
        <v>0.92351132492884092</v>
      </c>
    </row>
    <row r="655" spans="1:39">
      <c r="A655">
        <f t="shared" si="16"/>
        <v>202110</v>
      </c>
      <c r="B655" t="str">
        <f t="shared" si="15"/>
        <v>M3</v>
      </c>
      <c r="C655" t="str">
        <f t="shared" si="17"/>
        <v>best</v>
      </c>
      <c r="D655" s="1">
        <v>0.36860773896802551</v>
      </c>
      <c r="E655" s="1">
        <v>0.56972941601603644</v>
      </c>
      <c r="F655" s="1">
        <v>0.69035921831260239</v>
      </c>
      <c r="G655" s="1">
        <v>0.76747643146716593</v>
      </c>
      <c r="H655" s="1">
        <v>0.81877021748532897</v>
      </c>
      <c r="I655" s="1">
        <v>0.85523653362414565</v>
      </c>
      <c r="J655" s="1">
        <v>0.88178221129230583</v>
      </c>
      <c r="K655" s="1">
        <v>0.901290834298486</v>
      </c>
      <c r="L655" s="1">
        <v>0.91628328458449315</v>
      </c>
      <c r="M655" s="1">
        <v>0.92796130952471945</v>
      </c>
      <c r="N655" s="1">
        <v>0.93701369202825202</v>
      </c>
      <c r="O655" s="1">
        <v>0.94426161626333427</v>
      </c>
      <c r="P655" s="1">
        <v>0.95008243678026449</v>
      </c>
      <c r="Q655" s="1">
        <v>0.95472397511498708</v>
      </c>
      <c r="R655" s="1">
        <v>0.95850506785305578</v>
      </c>
      <c r="S655" s="1">
        <v>0.96157397450432047</v>
      </c>
      <c r="T655" s="1">
        <v>0.96404495486763853</v>
      </c>
      <c r="U655" s="1">
        <v>0.96605951883180741</v>
      </c>
      <c r="V655" s="1">
        <v>0.96771058080167849</v>
      </c>
      <c r="W655" s="1">
        <v>0.96907584927067303</v>
      </c>
      <c r="X655" s="1">
        <v>0.97022768820092087</v>
      </c>
      <c r="Y655" s="1">
        <v>0.97123376135586481</v>
      </c>
      <c r="Z655" s="1">
        <v>0.97214708656043891</v>
      </c>
      <c r="AA655" s="1">
        <v>0.97301468024869187</v>
      </c>
      <c r="AB655" s="1">
        <v>0.97387451234850908</v>
      </c>
      <c r="AC655" s="1">
        <v>0.97475562631025381</v>
      </c>
      <c r="AD655" s="1">
        <v>0.97567538112381269</v>
      </c>
      <c r="AE655" s="1">
        <v>0.97663906983995008</v>
      </c>
      <c r="AF655" s="1">
        <v>0.97765032244737426</v>
      </c>
      <c r="AG655" s="1">
        <v>0.97869999689436571</v>
      </c>
      <c r="AH655" s="1">
        <v>0.97977139266171498</v>
      </c>
      <c r="AI655" s="1">
        <v>0.98084747058030741</v>
      </c>
      <c r="AJ655" s="1">
        <v>0.98190451504436493</v>
      </c>
      <c r="AK655" s="1">
        <v>0.98291177286463871</v>
      </c>
      <c r="AL655" s="1">
        <v>0.98385184764339839</v>
      </c>
      <c r="AM655" s="1">
        <v>0.98470163086416096</v>
      </c>
    </row>
    <row r="656" spans="1:39">
      <c r="A656">
        <f t="shared" si="16"/>
        <v>202111</v>
      </c>
      <c r="B656" t="str">
        <f t="shared" si="15"/>
        <v>M0</v>
      </c>
      <c r="C656" t="str">
        <f t="shared" si="17"/>
        <v>best</v>
      </c>
      <c r="D656" s="1">
        <v>0</v>
      </c>
      <c r="E656" s="1">
        <v>0</v>
      </c>
      <c r="F656" s="1">
        <v>0</v>
      </c>
      <c r="G656" s="1">
        <v>6.9864002777437258E-4</v>
      </c>
      <c r="H656" s="1">
        <v>2.359705414046025E-3</v>
      </c>
      <c r="I656" s="1">
        <v>4.9288952045654141E-3</v>
      </c>
      <c r="J656" s="1">
        <v>8.1690249113214371E-3</v>
      </c>
      <c r="K656" s="1">
        <v>1.1993689135162021E-2</v>
      </c>
      <c r="L656" s="1">
        <v>1.6286550768314149E-2</v>
      </c>
      <c r="M656" s="1">
        <v>2.0868226048623661E-2</v>
      </c>
      <c r="N656" s="1">
        <v>2.5799857745507561E-2</v>
      </c>
      <c r="O656" s="1">
        <v>3.1081179591916721E-2</v>
      </c>
      <c r="P656" s="1">
        <v>3.6655676202585891E-2</v>
      </c>
      <c r="Q656" s="1">
        <v>4.2691531957013869E-2</v>
      </c>
      <c r="R656" s="1">
        <v>4.9271799125000557E-2</v>
      </c>
      <c r="S656" s="1">
        <v>5.6423238439934527E-2</v>
      </c>
      <c r="T656" s="1">
        <v>6.4387859284218349E-2</v>
      </c>
      <c r="U656" s="1">
        <v>7.3363224567087992E-2</v>
      </c>
      <c r="V656" s="1">
        <v>8.3465721258147899E-2</v>
      </c>
      <c r="W656" s="1">
        <v>9.4931873511812828E-2</v>
      </c>
      <c r="X656" s="1">
        <v>0.1080808346522302</v>
      </c>
      <c r="Y656" s="1">
        <v>0.1231739298546015</v>
      </c>
      <c r="Z656" s="1">
        <v>0.14060016402366129</v>
      </c>
      <c r="AA656" s="1">
        <v>0.16070571712374901</v>
      </c>
      <c r="AB656" s="1">
        <v>0.1837251945528954</v>
      </c>
      <c r="AC656" s="1">
        <v>0.2096607882787124</v>
      </c>
      <c r="AD656" s="1">
        <v>0.23826682317960141</v>
      </c>
      <c r="AE656" s="1">
        <v>0.26933453838283178</v>
      </c>
      <c r="AF656" s="1">
        <v>0.30231571716253269</v>
      </c>
      <c r="AG656" s="1">
        <v>0.336480692330625</v>
      </c>
      <c r="AH656" s="1">
        <v>0.37113402412380858</v>
      </c>
      <c r="AI656" s="1">
        <v>0.40539818627709218</v>
      </c>
      <c r="AJ656" s="1">
        <v>0.43819387252158332</v>
      </c>
      <c r="AK656" s="1">
        <v>0.46889269289095792</v>
      </c>
      <c r="AL656" s="1">
        <v>0.49669692827707651</v>
      </c>
      <c r="AM656" s="1">
        <v>0.52124938323942338</v>
      </c>
    </row>
    <row r="657" spans="1:39">
      <c r="A657">
        <f t="shared" si="16"/>
        <v>202111</v>
      </c>
      <c r="B657" t="str">
        <f t="shared" ref="B657:B720" si="18">B653</f>
        <v>M1</v>
      </c>
      <c r="C657" t="str">
        <f t="shared" si="17"/>
        <v>best</v>
      </c>
      <c r="D657" s="1">
        <v>0</v>
      </c>
      <c r="E657" s="1">
        <v>0</v>
      </c>
      <c r="F657" s="1">
        <v>4.4562217818482713E-2</v>
      </c>
      <c r="G657" s="1">
        <v>0.10896736051095531</v>
      </c>
      <c r="H657" s="1">
        <v>0.1760943235533515</v>
      </c>
      <c r="I657" s="1">
        <v>0.23710965109512819</v>
      </c>
      <c r="J657" s="1">
        <v>0.28858069235050288</v>
      </c>
      <c r="K657" s="1">
        <v>0.33183904804443748</v>
      </c>
      <c r="L657" s="1">
        <v>0.36772012161915352</v>
      </c>
      <c r="M657" s="1">
        <v>0.3968939406851491</v>
      </c>
      <c r="N657" s="1">
        <v>0.42120985998618599</v>
      </c>
      <c r="O657" s="1">
        <v>0.44151160821498669</v>
      </c>
      <c r="P657" s="1">
        <v>0.45838165661679331</v>
      </c>
      <c r="Q657" s="1">
        <v>0.47280379235514591</v>
      </c>
      <c r="R657" s="1">
        <v>0.48523657482749971</v>
      </c>
      <c r="S657" s="1">
        <v>0.49602947216336329</v>
      </c>
      <c r="T657" s="1">
        <v>0.50571902169682403</v>
      </c>
      <c r="U657" s="1">
        <v>0.51467560390447176</v>
      </c>
      <c r="V657" s="1">
        <v>0.5231910239281049</v>
      </c>
      <c r="W657" s="1">
        <v>0.53159142665368653</v>
      </c>
      <c r="X657" s="1">
        <v>0.54022304052041026</v>
      </c>
      <c r="Y657" s="1">
        <v>0.54936209416713799</v>
      </c>
      <c r="Z657" s="1">
        <v>0.55931865935765546</v>
      </c>
      <c r="AA657" s="1">
        <v>0.57035644812837982</v>
      </c>
      <c r="AB657" s="1">
        <v>0.58266475366259918</v>
      </c>
      <c r="AC657" s="1">
        <v>0.59629975479811148</v>
      </c>
      <c r="AD657" s="1">
        <v>0.61117690341345143</v>
      </c>
      <c r="AE657" s="1">
        <v>0.62722159813179168</v>
      </c>
      <c r="AF657" s="1">
        <v>0.64417844437293581</v>
      </c>
      <c r="AG657" s="1">
        <v>0.66169307657300502</v>
      </c>
      <c r="AH657" s="1">
        <v>0.67942417755364004</v>
      </c>
      <c r="AI657" s="1">
        <v>0.6969340050426186</v>
      </c>
      <c r="AJ657" s="1">
        <v>0.71367911256442684</v>
      </c>
      <c r="AK657" s="1">
        <v>0.72934471779084931</v>
      </c>
      <c r="AL657" s="1">
        <v>0.74352795074556954</v>
      </c>
      <c r="AM657" s="1">
        <v>0.75604917859622323</v>
      </c>
    </row>
    <row r="658" spans="1:39">
      <c r="A658">
        <f t="shared" si="16"/>
        <v>202111</v>
      </c>
      <c r="B658" t="str">
        <f t="shared" si="18"/>
        <v>M2</v>
      </c>
      <c r="C658" t="str">
        <f t="shared" si="17"/>
        <v>best</v>
      </c>
      <c r="D658" s="1">
        <v>0</v>
      </c>
      <c r="E658" s="1">
        <v>0.13036217068613831</v>
      </c>
      <c r="F658" s="1">
        <v>0.26800199322768969</v>
      </c>
      <c r="G658" s="1">
        <v>0.38474586164220698</v>
      </c>
      <c r="H658" s="1">
        <v>0.48041935395826968</v>
      </c>
      <c r="I658" s="1">
        <v>0.55665465282163495</v>
      </c>
      <c r="J658" s="1">
        <v>0.6160724252120241</v>
      </c>
      <c r="K658" s="1">
        <v>0.6635129769278324</v>
      </c>
      <c r="L658" s="1">
        <v>0.70142504557247864</v>
      </c>
      <c r="M658" s="1">
        <v>0.73133809391547577</v>
      </c>
      <c r="N658" s="1">
        <v>0.75559603677504106</v>
      </c>
      <c r="O658" s="1">
        <v>0.77527746320296431</v>
      </c>
      <c r="P658" s="1">
        <v>0.79111508360085214</v>
      </c>
      <c r="Q658" s="1">
        <v>0.80413796337955912</v>
      </c>
      <c r="R658" s="1">
        <v>0.81482442239716346</v>
      </c>
      <c r="S658" s="1">
        <v>0.8235470237101985</v>
      </c>
      <c r="T658" s="1">
        <v>0.83078882228504114</v>
      </c>
      <c r="U658" s="1">
        <v>0.83687040245911704</v>
      </c>
      <c r="V658" s="1">
        <v>0.84205819122514203</v>
      </c>
      <c r="W658" s="1">
        <v>0.84660863060895664</v>
      </c>
      <c r="X658" s="1">
        <v>0.85076770117624689</v>
      </c>
      <c r="Y658" s="1">
        <v>0.85472896054863301</v>
      </c>
      <c r="Z658" s="1">
        <v>0.85867340123658142</v>
      </c>
      <c r="AA658" s="1">
        <v>0.862749116456902</v>
      </c>
      <c r="AB658" s="1">
        <v>0.86706763132082154</v>
      </c>
      <c r="AC658" s="1">
        <v>0.87168750230241043</v>
      </c>
      <c r="AD658" s="1">
        <v>0.87661211516212012</v>
      </c>
      <c r="AE658" s="1">
        <v>0.88184142938582144</v>
      </c>
      <c r="AF658" s="1">
        <v>0.88731246972471822</v>
      </c>
      <c r="AG658" s="1">
        <v>0.89292615734279135</v>
      </c>
      <c r="AH658" s="1">
        <v>0.89858428358969744</v>
      </c>
      <c r="AI658" s="1">
        <v>0.90415546758314902</v>
      </c>
      <c r="AJ658" s="1">
        <v>0.909472783571043</v>
      </c>
      <c r="AK658" s="1">
        <v>0.91444075744353503</v>
      </c>
      <c r="AL658" s="1">
        <v>0.91893473861193098</v>
      </c>
      <c r="AM658" s="1">
        <v>0.9228997157997948</v>
      </c>
    </row>
    <row r="659" spans="1:39">
      <c r="A659">
        <f t="shared" si="16"/>
        <v>202111</v>
      </c>
      <c r="B659" t="str">
        <f t="shared" si="18"/>
        <v>M3</v>
      </c>
      <c r="C659" t="str">
        <f t="shared" si="17"/>
        <v>best</v>
      </c>
      <c r="D659" s="1">
        <v>0.3615802829815607</v>
      </c>
      <c r="E659" s="1">
        <v>0.56083510629930078</v>
      </c>
      <c r="F659" s="1">
        <v>0.68087876964328098</v>
      </c>
      <c r="G659" s="1">
        <v>0.75732024010077215</v>
      </c>
      <c r="H659" s="1">
        <v>0.809951823086138</v>
      </c>
      <c r="I659" s="1">
        <v>0.84737455639990122</v>
      </c>
      <c r="J659" s="1">
        <v>0.87441847313853038</v>
      </c>
      <c r="K659" s="1">
        <v>0.89496159729311153</v>
      </c>
      <c r="L659" s="1">
        <v>0.91083355780769404</v>
      </c>
      <c r="M659" s="1">
        <v>0.92306598702641307</v>
      </c>
      <c r="N659" s="1">
        <v>0.93281849486872381</v>
      </c>
      <c r="O659" s="1">
        <v>0.94062374798617943</v>
      </c>
      <c r="P659" s="1">
        <v>0.94682827431381189</v>
      </c>
      <c r="Q659" s="1">
        <v>0.95186622788665909</v>
      </c>
      <c r="R659" s="1">
        <v>0.95593951765104823</v>
      </c>
      <c r="S659" s="1">
        <v>0.95920321802352204</v>
      </c>
      <c r="T659" s="1">
        <v>0.9618464635072973</v>
      </c>
      <c r="U659" s="1">
        <v>0.96399297719142174</v>
      </c>
      <c r="V659" s="1">
        <v>0.96574646290804234</v>
      </c>
      <c r="W659" s="1">
        <v>0.96720236524759984</v>
      </c>
      <c r="X659" s="1">
        <v>0.96844909233986987</v>
      </c>
      <c r="Y659" s="1">
        <v>0.96955580542009145</v>
      </c>
      <c r="Z659" s="1">
        <v>0.9705825742190326</v>
      </c>
      <c r="AA659" s="1">
        <v>0.97157765013035136</v>
      </c>
      <c r="AB659" s="1">
        <v>0.97257817776218491</v>
      </c>
      <c r="AC659" s="1">
        <v>0.97360745276710325</v>
      </c>
      <c r="AD659" s="1">
        <v>0.9746745335765018</v>
      </c>
      <c r="AE659" s="1">
        <v>0.97578595172606042</v>
      </c>
      <c r="AF659" s="1">
        <v>0.97693378123050356</v>
      </c>
      <c r="AG659" s="1">
        <v>0.97810138598308249</v>
      </c>
      <c r="AH659" s="1">
        <v>0.97927140345888597</v>
      </c>
      <c r="AI659" s="1">
        <v>0.9804189506326203</v>
      </c>
      <c r="AJ659" s="1">
        <v>0.98151129531370429</v>
      </c>
      <c r="AK659" s="1">
        <v>0.98253006323002712</v>
      </c>
      <c r="AL659" s="1">
        <v>0.98345055333671738</v>
      </c>
      <c r="AM659" s="1">
        <v>0.98426202566030929</v>
      </c>
    </row>
    <row r="660" spans="1:39">
      <c r="A660">
        <f t="shared" si="16"/>
        <v>202112</v>
      </c>
      <c r="B660" t="str">
        <f t="shared" si="18"/>
        <v>M0</v>
      </c>
      <c r="C660" t="str">
        <f t="shared" si="17"/>
        <v>best</v>
      </c>
      <c r="D660" s="1">
        <v>0</v>
      </c>
      <c r="E660" s="1">
        <v>0</v>
      </c>
      <c r="F660" s="1">
        <v>0</v>
      </c>
      <c r="G660" s="1">
        <v>6.3989576410840364E-4</v>
      </c>
      <c r="H660" s="1">
        <v>2.1607434600290319E-3</v>
      </c>
      <c r="I660" s="1">
        <v>4.4729116558846014E-3</v>
      </c>
      <c r="J660" s="1">
        <v>7.5081766321478359E-3</v>
      </c>
      <c r="K660" s="1">
        <v>1.115240057036904E-2</v>
      </c>
      <c r="L660" s="1">
        <v>1.521975537902929E-2</v>
      </c>
      <c r="M660" s="1">
        <v>1.9739771379889082E-2</v>
      </c>
      <c r="N660" s="1">
        <v>2.4697217903645631E-2</v>
      </c>
      <c r="O660" s="1">
        <v>3.0023713026397881E-2</v>
      </c>
      <c r="P660" s="1">
        <v>3.5870726618416837E-2</v>
      </c>
      <c r="Q660" s="1">
        <v>4.231361313456028E-2</v>
      </c>
      <c r="R660" s="1">
        <v>4.9372500403797592E-2</v>
      </c>
      <c r="S660" s="1">
        <v>5.7282774101353622E-2</v>
      </c>
      <c r="T660" s="1">
        <v>6.6237974196452457E-2</v>
      </c>
      <c r="U660" s="1">
        <v>7.6350570902884801E-2</v>
      </c>
      <c r="V660" s="1">
        <v>8.7854681126775927E-2</v>
      </c>
      <c r="W660" s="1">
        <v>0.1010681653714616</v>
      </c>
      <c r="X660" s="1">
        <v>0.11625144004177181</v>
      </c>
      <c r="Y660" s="1">
        <v>0.13379427362048621</v>
      </c>
      <c r="Z660" s="1">
        <v>0.15404378111296441</v>
      </c>
      <c r="AA660" s="1">
        <v>0.17723497961333959</v>
      </c>
      <c r="AB660" s="1">
        <v>0.20336892420425459</v>
      </c>
      <c r="AC660" s="1">
        <v>0.23219712552381</v>
      </c>
      <c r="AD660" s="1">
        <v>0.26350848907586</v>
      </c>
      <c r="AE660" s="1">
        <v>0.29674991728423661</v>
      </c>
      <c r="AF660" s="1">
        <v>0.33118554941933748</v>
      </c>
      <c r="AG660" s="1">
        <v>0.36611411765245161</v>
      </c>
      <c r="AH660" s="1">
        <v>0.40065088971239982</v>
      </c>
      <c r="AI660" s="1">
        <v>0.43370780224531291</v>
      </c>
      <c r="AJ660" s="1">
        <v>0.46465133276327142</v>
      </c>
      <c r="AK660" s="1">
        <v>0.49267731507168688</v>
      </c>
      <c r="AL660" s="1">
        <v>0.51742565095911486</v>
      </c>
      <c r="AM660" s="1">
        <v>0.53906119814778763</v>
      </c>
    </row>
    <row r="661" spans="1:39">
      <c r="A661">
        <f t="shared" si="16"/>
        <v>202112</v>
      </c>
      <c r="B661" t="str">
        <f t="shared" si="18"/>
        <v>M1</v>
      </c>
      <c r="C661" t="str">
        <f t="shared" si="17"/>
        <v>best</v>
      </c>
      <c r="D661" s="1">
        <v>0</v>
      </c>
      <c r="E661" s="1">
        <v>0</v>
      </c>
      <c r="F661" s="1">
        <v>4.2523015340818697E-2</v>
      </c>
      <c r="G661" s="1">
        <v>0.10531682411096729</v>
      </c>
      <c r="H661" s="1">
        <v>0.17064544862875361</v>
      </c>
      <c r="I661" s="1">
        <v>0.22943837944196799</v>
      </c>
      <c r="J661" s="1">
        <v>0.28052075735233722</v>
      </c>
      <c r="K661" s="1">
        <v>0.32364458388368272</v>
      </c>
      <c r="L661" s="1">
        <v>0.35901626772672413</v>
      </c>
      <c r="M661" s="1">
        <v>0.38858944395419498</v>
      </c>
      <c r="N661" s="1">
        <v>0.41325969645264299</v>
      </c>
      <c r="O661" s="1">
        <v>0.43368090509879909</v>
      </c>
      <c r="P661" s="1">
        <v>0.45102187530634952</v>
      </c>
      <c r="Q661" s="1">
        <v>0.46582649223246142</v>
      </c>
      <c r="R661" s="1">
        <v>0.47851859818732329</v>
      </c>
      <c r="S661" s="1">
        <v>0.48973673353345559</v>
      </c>
      <c r="T661" s="1">
        <v>0.49991929615408848</v>
      </c>
      <c r="U661" s="1">
        <v>0.5094171512317125</v>
      </c>
      <c r="V661" s="1">
        <v>0.51861093383899515</v>
      </c>
      <c r="W661" s="1">
        <v>0.52789719255470768</v>
      </c>
      <c r="X661" s="1">
        <v>0.53759165646962825</v>
      </c>
      <c r="Y661" s="1">
        <v>0.5480376185718131</v>
      </c>
      <c r="Z661" s="1">
        <v>0.55952528220673203</v>
      </c>
      <c r="AA661" s="1">
        <v>0.57226460641431987</v>
      </c>
      <c r="AB661" s="1">
        <v>0.58632584325287385</v>
      </c>
      <c r="AC661" s="1">
        <v>0.60163179326474825</v>
      </c>
      <c r="AD661" s="1">
        <v>0.61811339891182082</v>
      </c>
      <c r="AE661" s="1">
        <v>0.63551463759759674</v>
      </c>
      <c r="AF661" s="1">
        <v>0.65347662106863169</v>
      </c>
      <c r="AG661" s="1">
        <v>0.67165280911706049</v>
      </c>
      <c r="AH661" s="1">
        <v>0.68959706602998616</v>
      </c>
      <c r="AI661" s="1">
        <v>0.7067543320662949</v>
      </c>
      <c r="AJ661" s="1">
        <v>0.72280347779579435</v>
      </c>
      <c r="AK661" s="1">
        <v>0.73733274161722218</v>
      </c>
      <c r="AL661" s="1">
        <v>0.75015870367684068</v>
      </c>
      <c r="AM661" s="1">
        <v>0.76136880546157204</v>
      </c>
    </row>
    <row r="662" spans="1:39">
      <c r="A662">
        <f t="shared" si="16"/>
        <v>202112</v>
      </c>
      <c r="B662" t="str">
        <f t="shared" si="18"/>
        <v>M2</v>
      </c>
      <c r="C662" t="str">
        <f t="shared" si="17"/>
        <v>best</v>
      </c>
      <c r="D662" s="1">
        <v>0</v>
      </c>
      <c r="E662" s="1">
        <v>0.12747091347007741</v>
      </c>
      <c r="F662" s="1">
        <v>0.26051628288542711</v>
      </c>
      <c r="G662" s="1">
        <v>0.37652648273943717</v>
      </c>
      <c r="H662" s="1">
        <v>0.47142441251088962</v>
      </c>
      <c r="I662" s="1">
        <v>0.54636829961739897</v>
      </c>
      <c r="J662" s="1">
        <v>0.60662623816915184</v>
      </c>
      <c r="K662" s="1">
        <v>0.65496140087403565</v>
      </c>
      <c r="L662" s="1">
        <v>0.69316399809025542</v>
      </c>
      <c r="M662" s="1">
        <v>0.72415307948665042</v>
      </c>
      <c r="N662" s="1">
        <v>0.7492740995269076</v>
      </c>
      <c r="O662" s="1">
        <v>0.76945103841130857</v>
      </c>
      <c r="P662" s="1">
        <v>0.78599161781241011</v>
      </c>
      <c r="Q662" s="1">
        <v>0.79950336799162802</v>
      </c>
      <c r="R662" s="1">
        <v>0.81046253364243515</v>
      </c>
      <c r="S662" s="1">
        <v>0.81948065710375018</v>
      </c>
      <c r="T662" s="1">
        <v>0.82696238875937145</v>
      </c>
      <c r="U662" s="1">
        <v>0.8332462242545241</v>
      </c>
      <c r="V662" s="1">
        <v>0.83865315858020395</v>
      </c>
      <c r="W662" s="1">
        <v>0.84348747939143787</v>
      </c>
      <c r="X662" s="1">
        <v>0.8479882522925386</v>
      </c>
      <c r="Y662" s="1">
        <v>0.85237321635296259</v>
      </c>
      <c r="Z662" s="1">
        <v>0.85681941778021031</v>
      </c>
      <c r="AA662" s="1">
        <v>0.86146124302737392</v>
      </c>
      <c r="AB662" s="1">
        <v>0.86637413455418322</v>
      </c>
      <c r="AC662" s="1">
        <v>0.87157237141459787</v>
      </c>
      <c r="AD662" s="1">
        <v>0.87706432461435413</v>
      </c>
      <c r="AE662" s="1">
        <v>0.8827908803831821</v>
      </c>
      <c r="AF662" s="1">
        <v>0.88865367500239234</v>
      </c>
      <c r="AG662" s="1">
        <v>0.89455408619566801</v>
      </c>
      <c r="AH662" s="1">
        <v>0.90035804848316714</v>
      </c>
      <c r="AI662" s="1">
        <v>0.90589378721288505</v>
      </c>
      <c r="AJ662" s="1">
        <v>0.91106350189392793</v>
      </c>
      <c r="AK662" s="1">
        <v>0.9157385883454543</v>
      </c>
      <c r="AL662" s="1">
        <v>0.91986249804396036</v>
      </c>
      <c r="AM662" s="1">
        <v>0.92346486310643761</v>
      </c>
    </row>
    <row r="663" spans="1:39">
      <c r="A663">
        <f t="shared" si="16"/>
        <v>202112</v>
      </c>
      <c r="B663" t="str">
        <f t="shared" si="18"/>
        <v>M3</v>
      </c>
      <c r="C663" t="str">
        <f t="shared" si="17"/>
        <v>best</v>
      </c>
      <c r="D663" s="1">
        <v>0.35786530889324231</v>
      </c>
      <c r="E663" s="1">
        <v>0.55477696891416661</v>
      </c>
      <c r="F663" s="1">
        <v>0.67256100215801751</v>
      </c>
      <c r="G663" s="1">
        <v>0.75007962753532342</v>
      </c>
      <c r="H663" s="1">
        <v>0.80337822428270833</v>
      </c>
      <c r="I663" s="1">
        <v>0.84096180845846025</v>
      </c>
      <c r="J663" s="1">
        <v>0.86902300842935276</v>
      </c>
      <c r="K663" s="1">
        <v>0.89044275285349306</v>
      </c>
      <c r="L663" s="1">
        <v>0.90681140330277688</v>
      </c>
      <c r="M663" s="1">
        <v>0.9197836683403553</v>
      </c>
      <c r="N663" s="1">
        <v>0.93011896523938387</v>
      </c>
      <c r="O663" s="1">
        <v>0.938304196546491</v>
      </c>
      <c r="P663" s="1">
        <v>0.94492738120922315</v>
      </c>
      <c r="Q663" s="1">
        <v>0.95026207925540584</v>
      </c>
      <c r="R663" s="1">
        <v>0.9545169832762106</v>
      </c>
      <c r="S663" s="1">
        <v>0.95794212194117156</v>
      </c>
      <c r="T663" s="1">
        <v>0.96070037697549182</v>
      </c>
      <c r="U663" s="1">
        <v>0.96292837433003486</v>
      </c>
      <c r="V663" s="1">
        <v>0.96475047203849207</v>
      </c>
      <c r="W663" s="1">
        <v>0.96628084004334602</v>
      </c>
      <c r="X663" s="1">
        <v>0.96760864294505344</v>
      </c>
      <c r="Y663" s="1">
        <v>0.968809843593471</v>
      </c>
      <c r="Z663" s="1">
        <v>0.96994514501142659</v>
      </c>
      <c r="AA663" s="1">
        <v>0.97106155672736938</v>
      </c>
      <c r="AB663" s="1">
        <v>0.97218985727696317</v>
      </c>
      <c r="AC663" s="1">
        <v>0.97334422226675954</v>
      </c>
      <c r="AD663" s="1">
        <v>0.97453515515195932</v>
      </c>
      <c r="AE663" s="1">
        <v>0.97575708759439261</v>
      </c>
      <c r="AF663" s="1">
        <v>0.9769945622904268</v>
      </c>
      <c r="AG663" s="1">
        <v>0.9782308551841532</v>
      </c>
      <c r="AH663" s="1">
        <v>0.97944093171527769</v>
      </c>
      <c r="AI663" s="1">
        <v>0.98059118875251639</v>
      </c>
      <c r="AJ663" s="1">
        <v>0.98166296463864366</v>
      </c>
      <c r="AK663" s="1">
        <v>0.98263075095340335</v>
      </c>
      <c r="AL663" s="1">
        <v>0.98348354928454995</v>
      </c>
      <c r="AM663" s="1">
        <v>0.98422792226860845</v>
      </c>
    </row>
    <row r="664" spans="1:39">
      <c r="A664">
        <f t="shared" si="16"/>
        <v>202201</v>
      </c>
      <c r="B664" t="str">
        <f t="shared" si="18"/>
        <v>M0</v>
      </c>
      <c r="C664" t="str">
        <f t="shared" si="17"/>
        <v>best</v>
      </c>
      <c r="D664" s="1">
        <v>0</v>
      </c>
      <c r="E664" s="1">
        <v>0</v>
      </c>
      <c r="F664" s="1">
        <v>0</v>
      </c>
      <c r="G664" s="1">
        <v>5.8376801686343461E-4</v>
      </c>
      <c r="H664" s="1">
        <v>1.9422202608431081E-3</v>
      </c>
      <c r="I664" s="1">
        <v>4.1083149400028499E-3</v>
      </c>
      <c r="J664" s="1">
        <v>7.0095811530530997E-3</v>
      </c>
      <c r="K664" s="1">
        <v>1.047277301947651E-2</v>
      </c>
      <c r="L664" s="1">
        <v>1.4500483070228651E-2</v>
      </c>
      <c r="M664" s="1">
        <v>1.906459005397871E-2</v>
      </c>
      <c r="N664" s="1">
        <v>2.408520020969928E-2</v>
      </c>
      <c r="O664" s="1">
        <v>2.969482825168511E-2</v>
      </c>
      <c r="P664" s="1">
        <v>3.59601066779143E-2</v>
      </c>
      <c r="Q664" s="1">
        <v>4.2893517954638617E-2</v>
      </c>
      <c r="R664" s="1">
        <v>5.0722201570025757E-2</v>
      </c>
      <c r="S664" s="1">
        <v>5.9634562959435172E-2</v>
      </c>
      <c r="T664" s="1">
        <v>6.9738187166730956E-2</v>
      </c>
      <c r="U664" s="1">
        <v>8.1263839006744998E-2</v>
      </c>
      <c r="V664" s="1">
        <v>9.4527176529391993E-2</v>
      </c>
      <c r="W664" s="1">
        <v>0.10978698759690531</v>
      </c>
      <c r="X664" s="1">
        <v>0.12743314614522289</v>
      </c>
      <c r="Y664" s="1">
        <v>0.14781316584261331</v>
      </c>
      <c r="Z664" s="1">
        <v>0.1711620674640098</v>
      </c>
      <c r="AA664" s="1">
        <v>0.19747953899603241</v>
      </c>
      <c r="AB664" s="1">
        <v>0.22651423142440091</v>
      </c>
      <c r="AC664" s="1">
        <v>0.25805268942039911</v>
      </c>
      <c r="AD664" s="1">
        <v>0.2915371110091533</v>
      </c>
      <c r="AE664" s="1">
        <v>0.32622573696703772</v>
      </c>
      <c r="AF664" s="1">
        <v>0.36141176750320692</v>
      </c>
      <c r="AG664" s="1">
        <v>0.39620366741992358</v>
      </c>
      <c r="AH664" s="1">
        <v>0.42950513311398009</v>
      </c>
      <c r="AI664" s="1">
        <v>0.46067780371423428</v>
      </c>
      <c r="AJ664" s="1">
        <v>0.48891145296880639</v>
      </c>
      <c r="AK664" s="1">
        <v>0.51384325001875686</v>
      </c>
      <c r="AL664" s="1">
        <v>0.53563923515633838</v>
      </c>
      <c r="AM664" s="1">
        <v>0.55451035072570232</v>
      </c>
    </row>
    <row r="665" spans="1:39">
      <c r="A665">
        <f t="shared" si="16"/>
        <v>202201</v>
      </c>
      <c r="B665" t="str">
        <f t="shared" si="18"/>
        <v>M1</v>
      </c>
      <c r="C665" t="str">
        <f t="shared" si="17"/>
        <v>best</v>
      </c>
      <c r="D665" s="1">
        <v>0</v>
      </c>
      <c r="E665" s="1">
        <v>0</v>
      </c>
      <c r="F665" s="1">
        <v>4.125712998699875E-2</v>
      </c>
      <c r="G665" s="1">
        <v>0.10225889152020649</v>
      </c>
      <c r="H665" s="1">
        <v>0.16510795708625259</v>
      </c>
      <c r="I665" s="1">
        <v>0.2233136037358833</v>
      </c>
      <c r="J665" s="1">
        <v>0.27411689581236792</v>
      </c>
      <c r="K665" s="1">
        <v>0.31653335231857771</v>
      </c>
      <c r="L665" s="1">
        <v>0.35230237355813648</v>
      </c>
      <c r="M665" s="1">
        <v>0.38222695554625769</v>
      </c>
      <c r="N665" s="1">
        <v>0.40696942753283272</v>
      </c>
      <c r="O665" s="1">
        <v>0.4278844334880445</v>
      </c>
      <c r="P665" s="1">
        <v>0.44560095204327332</v>
      </c>
      <c r="Q665" s="1">
        <v>0.46062439864093557</v>
      </c>
      <c r="R665" s="1">
        <v>0.47371358375437927</v>
      </c>
      <c r="S665" s="1">
        <v>0.48538796069106488</v>
      </c>
      <c r="T665" s="1">
        <v>0.4960700846852763</v>
      </c>
      <c r="U665" s="1">
        <v>0.50620684585533637</v>
      </c>
      <c r="V665" s="1">
        <v>0.51625590492125195</v>
      </c>
      <c r="W665" s="1">
        <v>0.52658104964893571</v>
      </c>
      <c r="X665" s="1">
        <v>0.53756535490656743</v>
      </c>
      <c r="Y665" s="1">
        <v>0.54953063066444507</v>
      </c>
      <c r="Z665" s="1">
        <v>0.56271166037877185</v>
      </c>
      <c r="AA665" s="1">
        <v>0.57719627523304384</v>
      </c>
      <c r="AB665" s="1">
        <v>0.59291750163256185</v>
      </c>
      <c r="AC665" s="1">
        <v>0.60981409837738243</v>
      </c>
      <c r="AD665" s="1">
        <v>0.62763157850077966</v>
      </c>
      <c r="AE665" s="1">
        <v>0.64600848680410294</v>
      </c>
      <c r="AF665" s="1">
        <v>0.66459469546350369</v>
      </c>
      <c r="AG665" s="1">
        <v>0.68293728638273443</v>
      </c>
      <c r="AH665" s="1">
        <v>0.70047124411073058</v>
      </c>
      <c r="AI665" s="1">
        <v>0.71687016140496851</v>
      </c>
      <c r="AJ665" s="1">
        <v>0.73171453279250953</v>
      </c>
      <c r="AK665" s="1">
        <v>0.74481771422363041</v>
      </c>
      <c r="AL665" s="1">
        <v>0.75626950006462945</v>
      </c>
      <c r="AM665" s="1">
        <v>0.76618234070307623</v>
      </c>
    </row>
    <row r="666" spans="1:39">
      <c r="A666">
        <f t="shared" si="16"/>
        <v>202201</v>
      </c>
      <c r="B666" t="str">
        <f t="shared" si="18"/>
        <v>M2</v>
      </c>
      <c r="C666" t="str">
        <f t="shared" si="17"/>
        <v>best</v>
      </c>
      <c r="D666" s="1">
        <v>0</v>
      </c>
      <c r="E666" s="1">
        <v>0.1230972494855304</v>
      </c>
      <c r="F666" s="1">
        <v>0.25477663935313349</v>
      </c>
      <c r="G666" s="1">
        <v>0.3694207309644022</v>
      </c>
      <c r="H666" s="1">
        <v>0.46237466338493011</v>
      </c>
      <c r="I666" s="1">
        <v>0.53809666392529643</v>
      </c>
      <c r="J666" s="1">
        <v>0.59926831151459115</v>
      </c>
      <c r="K666" s="1">
        <v>0.64780048151431113</v>
      </c>
      <c r="L666" s="1">
        <v>0.68723471352390242</v>
      </c>
      <c r="M666" s="1">
        <v>0.71920763764167328</v>
      </c>
      <c r="N666" s="1">
        <v>0.74486223477460789</v>
      </c>
      <c r="O666" s="1">
        <v>0.76584688217005614</v>
      </c>
      <c r="P666" s="1">
        <v>0.78292692473047154</v>
      </c>
      <c r="Q666" s="1">
        <v>0.79670709667412731</v>
      </c>
      <c r="R666" s="1">
        <v>0.80795986845893264</v>
      </c>
      <c r="S666" s="1">
        <v>0.81719534182701636</v>
      </c>
      <c r="T666" s="1">
        <v>0.82484289020627322</v>
      </c>
      <c r="U666" s="1">
        <v>0.83130468763551646</v>
      </c>
      <c r="V666" s="1">
        <v>0.83695812333660646</v>
      </c>
      <c r="W666" s="1">
        <v>0.8420993194480042</v>
      </c>
      <c r="X666" s="1">
        <v>0.84699156170498791</v>
      </c>
      <c r="Y666" s="1">
        <v>0.85184767166042819</v>
      </c>
      <c r="Z666" s="1">
        <v>0.85683040859734982</v>
      </c>
      <c r="AA666" s="1">
        <v>0.86203669980200048</v>
      </c>
      <c r="AB666" s="1">
        <v>0.86749544400528256</v>
      </c>
      <c r="AC666" s="1">
        <v>0.87322636052533897</v>
      </c>
      <c r="AD666" s="1">
        <v>0.87917693449177503</v>
      </c>
      <c r="AE666" s="1">
        <v>0.88525195307176097</v>
      </c>
      <c r="AF666" s="1">
        <v>0.89135440296221879</v>
      </c>
      <c r="AG666" s="1">
        <v>0.89734949572916545</v>
      </c>
      <c r="AH666" s="1">
        <v>0.90306259805506051</v>
      </c>
      <c r="AI666" s="1">
        <v>0.9083948775187709</v>
      </c>
      <c r="AJ666" s="1">
        <v>0.91321514637830603</v>
      </c>
      <c r="AK666" s="1">
        <v>0.91746599599061729</v>
      </c>
      <c r="AL666" s="1">
        <v>0.92117852124002308</v>
      </c>
      <c r="AM666" s="1">
        <v>0.92439043494648476</v>
      </c>
    </row>
    <row r="667" spans="1:39">
      <c r="A667">
        <f t="shared" si="16"/>
        <v>202201</v>
      </c>
      <c r="B667" t="str">
        <f t="shared" si="18"/>
        <v>M3</v>
      </c>
      <c r="C667" t="str">
        <f t="shared" si="17"/>
        <v>best</v>
      </c>
      <c r="D667" s="1">
        <v>0.35342378083915132</v>
      </c>
      <c r="E667" s="1">
        <v>0.54605114625940532</v>
      </c>
      <c r="F667" s="1">
        <v>0.66509978720762464</v>
      </c>
      <c r="G667" s="1">
        <v>0.74327580656521353</v>
      </c>
      <c r="H667" s="1">
        <v>0.7965542820518785</v>
      </c>
      <c r="I667" s="1">
        <v>0.83536996235366801</v>
      </c>
      <c r="J667" s="1">
        <v>0.86448462810536819</v>
      </c>
      <c r="K667" s="1">
        <v>0.88646125779826546</v>
      </c>
      <c r="L667" s="1">
        <v>0.90372960454933371</v>
      </c>
      <c r="M667" s="1">
        <v>0.91740306894963253</v>
      </c>
      <c r="N667" s="1">
        <v>0.92818122683210835</v>
      </c>
      <c r="O667" s="1">
        <v>0.93686805547456797</v>
      </c>
      <c r="P667" s="1">
        <v>0.94383781530737709</v>
      </c>
      <c r="Q667" s="1">
        <v>0.9493728376604722</v>
      </c>
      <c r="R667" s="1">
        <v>0.95380406125020334</v>
      </c>
      <c r="S667" s="1">
        <v>0.95734602834471305</v>
      </c>
      <c r="T667" s="1">
        <v>0.96017846956100728</v>
      </c>
      <c r="U667" s="1">
        <v>0.96246324523386861</v>
      </c>
      <c r="V667" s="1">
        <v>0.96434771007527309</v>
      </c>
      <c r="W667" s="1">
        <v>0.96594673364066563</v>
      </c>
      <c r="X667" s="1">
        <v>0.96735649891437381</v>
      </c>
      <c r="Y667" s="1">
        <v>0.96865349708599902</v>
      </c>
      <c r="Z667" s="1">
        <v>0.96989727755598332</v>
      </c>
      <c r="AA667" s="1">
        <v>0.97112829882905338</v>
      </c>
      <c r="AB667" s="1">
        <v>0.97236759598094136</v>
      </c>
      <c r="AC667" s="1">
        <v>0.97363101327726376</v>
      </c>
      <c r="AD667" s="1">
        <v>0.97491656632070411</v>
      </c>
      <c r="AE667" s="1">
        <v>0.97621103418017319</v>
      </c>
      <c r="AF667" s="1">
        <v>0.97749919693154752</v>
      </c>
      <c r="AG667" s="1">
        <v>0.97875668033648422</v>
      </c>
      <c r="AH667" s="1">
        <v>0.9799498083453031</v>
      </c>
      <c r="AI667" s="1">
        <v>0.98106016082230996</v>
      </c>
      <c r="AJ667" s="1">
        <v>0.98206196383246669</v>
      </c>
      <c r="AK667" s="1">
        <v>0.98294423331997305</v>
      </c>
      <c r="AL667" s="1">
        <v>0.9837140053726684</v>
      </c>
      <c r="AM667" s="1">
        <v>0.98437947264634595</v>
      </c>
    </row>
    <row r="668" spans="1:39">
      <c r="A668">
        <f t="shared" si="16"/>
        <v>202202</v>
      </c>
      <c r="B668" t="str">
        <f t="shared" si="18"/>
        <v>M0</v>
      </c>
      <c r="C668" t="str">
        <f t="shared" si="17"/>
        <v>best</v>
      </c>
      <c r="D668" s="1">
        <v>0</v>
      </c>
      <c r="E668" s="1">
        <v>0</v>
      </c>
      <c r="F668" s="1">
        <v>0</v>
      </c>
      <c r="G668" s="1">
        <v>5.1222722726645259E-4</v>
      </c>
      <c r="H668" s="1">
        <v>1.7939186248685909E-3</v>
      </c>
      <c r="I668" s="1">
        <v>3.8854389306609729E-3</v>
      </c>
      <c r="J668" s="1">
        <v>6.6637111546856221E-3</v>
      </c>
      <c r="K668" s="1">
        <v>1.011925054130196E-2</v>
      </c>
      <c r="L668" s="1">
        <v>1.4217836412369759E-2</v>
      </c>
      <c r="M668" s="1">
        <v>1.8870775245428809E-2</v>
      </c>
      <c r="N668" s="1">
        <v>2.4190410725705911E-2</v>
      </c>
      <c r="O668" s="1">
        <v>3.023412075917889E-2</v>
      </c>
      <c r="P668" s="1">
        <v>3.7005934965234133E-2</v>
      </c>
      <c r="Q668" s="1">
        <v>4.4723121845023507E-2</v>
      </c>
      <c r="R668" s="1">
        <v>5.3567808449392303E-2</v>
      </c>
      <c r="S668" s="1">
        <v>6.364166410314076E-2</v>
      </c>
      <c r="T668" s="1">
        <v>7.5171080935918094E-2</v>
      </c>
      <c r="U668" s="1">
        <v>8.8468525538157067E-2</v>
      </c>
      <c r="V668" s="1">
        <v>0.1037903712171625</v>
      </c>
      <c r="W668" s="1">
        <v>0.12152588365196081</v>
      </c>
      <c r="X668" s="1">
        <v>0.14202239390407781</v>
      </c>
      <c r="Y668" s="1">
        <v>0.165514482295609</v>
      </c>
      <c r="Z668" s="1">
        <v>0.19200021229458389</v>
      </c>
      <c r="AA668" s="1">
        <v>0.22122531180120289</v>
      </c>
      <c r="AB668" s="1">
        <v>0.25297392340695701</v>
      </c>
      <c r="AC668" s="1">
        <v>0.28668371006000382</v>
      </c>
      <c r="AD668" s="1">
        <v>0.32160730683533578</v>
      </c>
      <c r="AE668" s="1">
        <v>0.35703267772142439</v>
      </c>
      <c r="AF668" s="1">
        <v>0.39206189077656167</v>
      </c>
      <c r="AG668" s="1">
        <v>0.42559092535247067</v>
      </c>
      <c r="AH668" s="1">
        <v>0.456976879215992</v>
      </c>
      <c r="AI668" s="1">
        <v>0.48540385840220113</v>
      </c>
      <c r="AJ668" s="1">
        <v>0.5105064715211739</v>
      </c>
      <c r="AK668" s="1">
        <v>0.53245184977511917</v>
      </c>
      <c r="AL668" s="1">
        <v>0.55145235145353877</v>
      </c>
      <c r="AM668" s="1">
        <v>0.56790003307686798</v>
      </c>
    </row>
    <row r="669" spans="1:39">
      <c r="A669">
        <f t="shared" si="16"/>
        <v>202202</v>
      </c>
      <c r="B669" t="str">
        <f t="shared" si="18"/>
        <v>M1</v>
      </c>
      <c r="C669" t="str">
        <f t="shared" si="17"/>
        <v>best</v>
      </c>
      <c r="D669" s="1">
        <v>0</v>
      </c>
      <c r="E669" s="1">
        <v>0</v>
      </c>
      <c r="F669" s="1">
        <v>4.0236665449511877E-2</v>
      </c>
      <c r="G669" s="1">
        <v>9.9075611354247195E-2</v>
      </c>
      <c r="H669" s="1">
        <v>0.1613154880832128</v>
      </c>
      <c r="I669" s="1">
        <v>0.21921937602179439</v>
      </c>
      <c r="J669" s="1">
        <v>0.26920626830532729</v>
      </c>
      <c r="K669" s="1">
        <v>0.31209911656774542</v>
      </c>
      <c r="L669" s="1">
        <v>0.3482841078765786</v>
      </c>
      <c r="M669" s="1">
        <v>0.37827907912312658</v>
      </c>
      <c r="N669" s="1">
        <v>0.403586677888914</v>
      </c>
      <c r="O669" s="1">
        <v>0.42490216204495401</v>
      </c>
      <c r="P669" s="1">
        <v>0.44281218026751001</v>
      </c>
      <c r="Q669" s="1">
        <v>0.45821436652952618</v>
      </c>
      <c r="R669" s="1">
        <v>0.47172359042677031</v>
      </c>
      <c r="S669" s="1">
        <v>0.48384926683019802</v>
      </c>
      <c r="T669" s="1">
        <v>0.49511917860298582</v>
      </c>
      <c r="U669" s="1">
        <v>0.50606576616722454</v>
      </c>
      <c r="V669" s="1">
        <v>0.51711182791015631</v>
      </c>
      <c r="W669" s="1">
        <v>0.52868855409239746</v>
      </c>
      <c r="X669" s="1">
        <v>0.54115586208751476</v>
      </c>
      <c r="Y669" s="1">
        <v>0.55477869077266762</v>
      </c>
      <c r="Z669" s="1">
        <v>0.56966707482558832</v>
      </c>
      <c r="AA669" s="1">
        <v>0.58576821809365709</v>
      </c>
      <c r="AB669" s="1">
        <v>0.60303182838983282</v>
      </c>
      <c r="AC669" s="1">
        <v>0.62120815237620053</v>
      </c>
      <c r="AD669" s="1">
        <v>0.63993620246359117</v>
      </c>
      <c r="AE669" s="1">
        <v>0.65886485323126942</v>
      </c>
      <c r="AF669" s="1">
        <v>0.67753707330020529</v>
      </c>
      <c r="AG669" s="1">
        <v>0.69538074536684902</v>
      </c>
      <c r="AH669" s="1">
        <v>0.71206598411382993</v>
      </c>
      <c r="AI669" s="1">
        <v>0.72716754711425724</v>
      </c>
      <c r="AJ669" s="1">
        <v>0.74049652957154222</v>
      </c>
      <c r="AK669" s="1">
        <v>0.75214487086912263</v>
      </c>
      <c r="AL669" s="1">
        <v>0.76222733415986432</v>
      </c>
      <c r="AM669" s="1">
        <v>0.77095330407399532</v>
      </c>
    </row>
    <row r="670" spans="1:39">
      <c r="A670">
        <f t="shared" si="16"/>
        <v>202202</v>
      </c>
      <c r="B670" t="str">
        <f t="shared" si="18"/>
        <v>M2</v>
      </c>
      <c r="C670" t="str">
        <f t="shared" si="17"/>
        <v>best</v>
      </c>
      <c r="D670" s="1">
        <v>0</v>
      </c>
      <c r="E670" s="1">
        <v>0.12115592707578569</v>
      </c>
      <c r="F670" s="1">
        <v>0.25089407985950929</v>
      </c>
      <c r="G670" s="1">
        <v>0.36285525758151232</v>
      </c>
      <c r="H670" s="1">
        <v>0.45645965117371717</v>
      </c>
      <c r="I670" s="1">
        <v>0.53307562999500935</v>
      </c>
      <c r="J670" s="1">
        <v>0.59429593555956028</v>
      </c>
      <c r="K670" s="1">
        <v>0.64422485759025139</v>
      </c>
      <c r="L670" s="1">
        <v>0.68477060138217061</v>
      </c>
      <c r="M670" s="1">
        <v>0.71730527245190379</v>
      </c>
      <c r="N670" s="1">
        <v>0.74388243555855049</v>
      </c>
      <c r="O670" s="1">
        <v>0.7654548868738732</v>
      </c>
      <c r="P670" s="1">
        <v>0.78278372656030271</v>
      </c>
      <c r="Q670" s="1">
        <v>0.79684120972030859</v>
      </c>
      <c r="R670" s="1">
        <v>0.80826876435549455</v>
      </c>
      <c r="S670" s="1">
        <v>0.81760977162002635</v>
      </c>
      <c r="T670" s="1">
        <v>0.82536811127847032</v>
      </c>
      <c r="U670" s="1">
        <v>0.83201255820988729</v>
      </c>
      <c r="V670" s="1">
        <v>0.83791059370117127</v>
      </c>
      <c r="W670" s="1">
        <v>0.8433818311723893</v>
      </c>
      <c r="X670" s="1">
        <v>0.8486832036412838</v>
      </c>
      <c r="Y670" s="1">
        <v>0.85401261568562981</v>
      </c>
      <c r="Z670" s="1">
        <v>0.85949427216249386</v>
      </c>
      <c r="AA670" s="1">
        <v>0.86517656371933316</v>
      </c>
      <c r="AB670" s="1">
        <v>0.87109440953834749</v>
      </c>
      <c r="AC670" s="1">
        <v>0.87720573685844849</v>
      </c>
      <c r="AD670" s="1">
        <v>0.88342207640723802</v>
      </c>
      <c r="AE670" s="1">
        <v>0.88965107118956177</v>
      </c>
      <c r="AF670" s="1">
        <v>0.8957603103258891</v>
      </c>
      <c r="AG670" s="1">
        <v>0.90157558245236513</v>
      </c>
      <c r="AH670" s="1">
        <v>0.9069991044490362</v>
      </c>
      <c r="AI670" s="1">
        <v>0.91189940241864398</v>
      </c>
      <c r="AJ670" s="1">
        <v>0.9162193166294611</v>
      </c>
      <c r="AK670" s="1">
        <v>0.91999118613177733</v>
      </c>
      <c r="AL670" s="1">
        <v>0.92325380008360181</v>
      </c>
      <c r="AM670" s="1">
        <v>0.92607598246639022</v>
      </c>
    </row>
    <row r="671" spans="1:39">
      <c r="A671">
        <f t="shared" si="16"/>
        <v>202202</v>
      </c>
      <c r="B671" t="str">
        <f t="shared" si="18"/>
        <v>M3</v>
      </c>
      <c r="C671" t="str">
        <f t="shared" si="17"/>
        <v>best</v>
      </c>
      <c r="D671" s="1">
        <v>0.34543271825431932</v>
      </c>
      <c r="E671" s="1">
        <v>0.53959639908977175</v>
      </c>
      <c r="F671" s="1">
        <v>0.65909572913324344</v>
      </c>
      <c r="G671" s="1">
        <v>0.73678222558789497</v>
      </c>
      <c r="H671" s="1">
        <v>0.79146067267720532</v>
      </c>
      <c r="I671" s="1">
        <v>0.83145199019841365</v>
      </c>
      <c r="J671" s="1">
        <v>0.86109826978485682</v>
      </c>
      <c r="K671" s="1">
        <v>0.88410213932214887</v>
      </c>
      <c r="L671" s="1">
        <v>0.90215589525961204</v>
      </c>
      <c r="M671" s="1">
        <v>0.91629523484550102</v>
      </c>
      <c r="N671" s="1">
        <v>0.92763439255249491</v>
      </c>
      <c r="O671" s="1">
        <v>0.93669256118082633</v>
      </c>
      <c r="P671" s="1">
        <v>0.94385465258588963</v>
      </c>
      <c r="Q671" s="1">
        <v>0.94955906866158901</v>
      </c>
      <c r="R671" s="1">
        <v>0.95408824316735641</v>
      </c>
      <c r="S671" s="1">
        <v>0.95767782022332271</v>
      </c>
      <c r="T671" s="1">
        <v>0.9605376976105654</v>
      </c>
      <c r="U671" s="1">
        <v>0.96285735933378158</v>
      </c>
      <c r="V671" s="1">
        <v>0.96478418959720758</v>
      </c>
      <c r="W671" s="1">
        <v>0.9664396967696729</v>
      </c>
      <c r="X671" s="1">
        <v>0.96792007312839135</v>
      </c>
      <c r="Y671" s="1">
        <v>0.96930054392521969</v>
      </c>
      <c r="Z671" s="1">
        <v>0.97063385331236696</v>
      </c>
      <c r="AA671" s="1">
        <v>0.97195000525041464</v>
      </c>
      <c r="AB671" s="1">
        <v>0.9732718436795722</v>
      </c>
      <c r="AC671" s="1">
        <v>0.97460252002435632</v>
      </c>
      <c r="AD671" s="1">
        <v>0.97593243513681893</v>
      </c>
      <c r="AE671" s="1">
        <v>0.97724902517068035</v>
      </c>
      <c r="AF671" s="1">
        <v>0.97852969813217594</v>
      </c>
      <c r="AG671" s="1">
        <v>0.97974184793487629</v>
      </c>
      <c r="AH671" s="1">
        <v>0.98086803727835681</v>
      </c>
      <c r="AI671" s="1">
        <v>0.9818830147010903</v>
      </c>
      <c r="AJ671" s="1">
        <v>0.98277619896603152</v>
      </c>
      <c r="AK671" s="1">
        <v>0.98355505007249744</v>
      </c>
      <c r="AL671" s="1">
        <v>0.98422807336070095</v>
      </c>
      <c r="AM671" s="1">
        <v>0.98480979181562411</v>
      </c>
    </row>
    <row r="672" spans="1:39">
      <c r="A672">
        <f t="shared" si="16"/>
        <v>202203</v>
      </c>
      <c r="B672" t="str">
        <f t="shared" si="18"/>
        <v>M0</v>
      </c>
      <c r="C672" t="str">
        <f t="shared" si="17"/>
        <v>best</v>
      </c>
      <c r="D672" s="1">
        <v>0</v>
      </c>
      <c r="E672" s="1">
        <v>0</v>
      </c>
      <c r="F672" s="1">
        <v>0</v>
      </c>
      <c r="G672" s="1">
        <v>5.2352557844343567E-4</v>
      </c>
      <c r="H672" s="1">
        <v>1.8188458795751141E-3</v>
      </c>
      <c r="I672" s="1">
        <v>3.8756623567129719E-3</v>
      </c>
      <c r="J672" s="1">
        <v>6.7045619520360467E-3</v>
      </c>
      <c r="K672" s="1">
        <v>1.028035267997651E-2</v>
      </c>
      <c r="L672" s="1">
        <v>1.4512713630000231E-2</v>
      </c>
      <c r="M672" s="1">
        <v>1.9495245117287761E-2</v>
      </c>
      <c r="N672" s="1">
        <v>2.5276791981454189E-2</v>
      </c>
      <c r="O672" s="1">
        <v>3.1852833247000029E-2</v>
      </c>
      <c r="P672" s="1">
        <v>3.9429573771478363E-2</v>
      </c>
      <c r="Q672" s="1">
        <v>4.8181945044388608E-2</v>
      </c>
      <c r="R672" s="1">
        <v>5.8204817952865112E-2</v>
      </c>
      <c r="S672" s="1">
        <v>6.9719268984826763E-2</v>
      </c>
      <c r="T672" s="1">
        <v>8.3033618866488232E-2</v>
      </c>
      <c r="U672" s="1">
        <v>9.8401058364178978E-2</v>
      </c>
      <c r="V672" s="1">
        <v>0.1162095121786043</v>
      </c>
      <c r="W672" s="1">
        <v>0.13680552402224219</v>
      </c>
      <c r="X672" s="1">
        <v>0.16042277658590601</v>
      </c>
      <c r="Y672" s="1">
        <v>0.18705746992260319</v>
      </c>
      <c r="Z672" s="1">
        <v>0.21645239852433301</v>
      </c>
      <c r="AA672" s="1">
        <v>0.2483893057009858</v>
      </c>
      <c r="AB672" s="1">
        <v>0.2823015844932078</v>
      </c>
      <c r="AC672" s="1">
        <v>0.31743667985623958</v>
      </c>
      <c r="AD672" s="1">
        <v>0.35307773113880042</v>
      </c>
      <c r="AE672" s="1">
        <v>0.3883209597068687</v>
      </c>
      <c r="AF672" s="1">
        <v>0.42205532638592891</v>
      </c>
      <c r="AG672" s="1">
        <v>0.45363378718933428</v>
      </c>
      <c r="AH672" s="1">
        <v>0.48223530196474468</v>
      </c>
      <c r="AI672" s="1">
        <v>0.50749214899407036</v>
      </c>
      <c r="AJ672" s="1">
        <v>0.52957243300332857</v>
      </c>
      <c r="AK672" s="1">
        <v>0.54868978356702947</v>
      </c>
      <c r="AL672" s="1">
        <v>0.56523864584690464</v>
      </c>
      <c r="AM672" s="1">
        <v>0.57957793593885765</v>
      </c>
    </row>
    <row r="673" spans="1:39">
      <c r="A673">
        <f t="shared" si="16"/>
        <v>202203</v>
      </c>
      <c r="B673" t="str">
        <f t="shared" si="18"/>
        <v>M1</v>
      </c>
      <c r="C673" t="str">
        <f t="shared" si="17"/>
        <v>best</v>
      </c>
      <c r="D673" s="1">
        <v>0</v>
      </c>
      <c r="E673" s="1">
        <v>0</v>
      </c>
      <c r="F673" s="1">
        <v>3.9625749592197321E-2</v>
      </c>
      <c r="G673" s="1">
        <v>9.8800762831053768E-2</v>
      </c>
      <c r="H673" s="1">
        <v>0.16168988434099851</v>
      </c>
      <c r="I673" s="1">
        <v>0.21955830794521411</v>
      </c>
      <c r="J673" s="1">
        <v>0.27086387986974308</v>
      </c>
      <c r="K673" s="1">
        <v>0.31488295109281578</v>
      </c>
      <c r="L673" s="1">
        <v>0.35165109497283381</v>
      </c>
      <c r="M673" s="1">
        <v>0.38271189349020618</v>
      </c>
      <c r="N673" s="1">
        <v>0.40877430702106082</v>
      </c>
      <c r="O673" s="1">
        <v>0.43049528612787158</v>
      </c>
      <c r="P673" s="1">
        <v>0.44893691592501161</v>
      </c>
      <c r="Q673" s="1">
        <v>0.46483077443868809</v>
      </c>
      <c r="R673" s="1">
        <v>0.47879765772016042</v>
      </c>
      <c r="S673" s="1">
        <v>0.49146985875837101</v>
      </c>
      <c r="T673" s="1">
        <v>0.50347642113182722</v>
      </c>
      <c r="U673" s="1">
        <v>0.51531673605275929</v>
      </c>
      <c r="V673" s="1">
        <v>0.52748246591548342</v>
      </c>
      <c r="W673" s="1">
        <v>0.54038106352623816</v>
      </c>
      <c r="X673" s="1">
        <v>0.55431565207122435</v>
      </c>
      <c r="Y673" s="1">
        <v>0.56942658484855835</v>
      </c>
      <c r="Z673" s="1">
        <v>0.58568358395707865</v>
      </c>
      <c r="AA673" s="1">
        <v>0.60305400043472901</v>
      </c>
      <c r="AB673" s="1">
        <v>0.62130154612760902</v>
      </c>
      <c r="AC673" s="1">
        <v>0.640075172148173</v>
      </c>
      <c r="AD673" s="1">
        <v>0.65903125057570033</v>
      </c>
      <c r="AE673" s="1">
        <v>0.67771830119612853</v>
      </c>
      <c r="AF673" s="1">
        <v>0.69556823598715556</v>
      </c>
      <c r="AG673" s="1">
        <v>0.71225441580948223</v>
      </c>
      <c r="AH673" s="1">
        <v>0.72735390807522027</v>
      </c>
      <c r="AI673" s="1">
        <v>0.7406792645766429</v>
      </c>
      <c r="AJ673" s="1">
        <v>0.75232327852054892</v>
      </c>
      <c r="AK673" s="1">
        <v>0.76240123324229669</v>
      </c>
      <c r="AL673" s="1">
        <v>0.77112278930640643</v>
      </c>
      <c r="AM673" s="1">
        <v>0.77867821982366681</v>
      </c>
    </row>
    <row r="674" spans="1:39">
      <c r="A674">
        <f t="shared" si="16"/>
        <v>202203</v>
      </c>
      <c r="B674" t="str">
        <f t="shared" si="18"/>
        <v>M2</v>
      </c>
      <c r="C674" t="str">
        <f t="shared" si="17"/>
        <v>best</v>
      </c>
      <c r="D674" s="1">
        <v>0</v>
      </c>
      <c r="E674" s="1">
        <v>0.1212719316978626</v>
      </c>
      <c r="F674" s="1">
        <v>0.248919031253891</v>
      </c>
      <c r="G674" s="1">
        <v>0.3619034079917301</v>
      </c>
      <c r="H674" s="1">
        <v>0.45657517588131569</v>
      </c>
      <c r="I674" s="1">
        <v>0.53310274773650357</v>
      </c>
      <c r="J674" s="1">
        <v>0.5958923172187548</v>
      </c>
      <c r="K674" s="1">
        <v>0.6470344535636382</v>
      </c>
      <c r="L674" s="1">
        <v>0.68811392876181332</v>
      </c>
      <c r="M674" s="1">
        <v>0.72165285784356104</v>
      </c>
      <c r="N674" s="1">
        <v>0.74882055453806695</v>
      </c>
      <c r="O674" s="1">
        <v>0.77056476465260604</v>
      </c>
      <c r="P674" s="1">
        <v>0.78810234606507579</v>
      </c>
      <c r="Q674" s="1">
        <v>0.80223614295948709</v>
      </c>
      <c r="R674" s="1">
        <v>0.81365092710678155</v>
      </c>
      <c r="S674" s="1">
        <v>0.82297650393632737</v>
      </c>
      <c r="T674" s="1">
        <v>0.83079449050554677</v>
      </c>
      <c r="U674" s="1">
        <v>0.83756052894636979</v>
      </c>
      <c r="V674" s="1">
        <v>0.84366285576983635</v>
      </c>
      <c r="W674" s="1">
        <v>0.84941194124491215</v>
      </c>
      <c r="X674" s="1">
        <v>0.85504859339238282</v>
      </c>
      <c r="Y674" s="1">
        <v>0.86073133492471821</v>
      </c>
      <c r="Z674" s="1">
        <v>0.86653447145413232</v>
      </c>
      <c r="AA674" s="1">
        <v>0.87251322981362833</v>
      </c>
      <c r="AB674" s="1">
        <v>0.87864176273712835</v>
      </c>
      <c r="AC674" s="1">
        <v>0.88484418947312771</v>
      </c>
      <c r="AD674" s="1">
        <v>0.89103792165438667</v>
      </c>
      <c r="AE674" s="1">
        <v>0.89709847047060409</v>
      </c>
      <c r="AF674" s="1">
        <v>0.90285821739990113</v>
      </c>
      <c r="AG674" s="1">
        <v>0.90822422985084961</v>
      </c>
      <c r="AH674" s="1">
        <v>0.9130691537549297</v>
      </c>
      <c r="AI674" s="1">
        <v>0.91733814894842747</v>
      </c>
      <c r="AJ674" s="1">
        <v>0.92106420254769383</v>
      </c>
      <c r="AK674" s="1">
        <v>0.92428629223398029</v>
      </c>
      <c r="AL674" s="1">
        <v>0.92707282057943763</v>
      </c>
      <c r="AM674" s="1">
        <v>0.92948546857277059</v>
      </c>
    </row>
    <row r="675" spans="1:39">
      <c r="A675">
        <f t="shared" si="16"/>
        <v>202203</v>
      </c>
      <c r="B675" t="str">
        <f t="shared" si="18"/>
        <v>M3</v>
      </c>
      <c r="C675" t="str">
        <f t="shared" si="17"/>
        <v>best</v>
      </c>
      <c r="D675" s="1">
        <v>0.34758596163750072</v>
      </c>
      <c r="E675" s="1">
        <v>0.54067716383943543</v>
      </c>
      <c r="F675" s="1">
        <v>0.6578211248806286</v>
      </c>
      <c r="G675" s="1">
        <v>0.73629562952254424</v>
      </c>
      <c r="H675" s="1">
        <v>0.79162353875019409</v>
      </c>
      <c r="I675" s="1">
        <v>0.83154900289918554</v>
      </c>
      <c r="J675" s="1">
        <v>0.86194342966837401</v>
      </c>
      <c r="K675" s="1">
        <v>0.8854771853216542</v>
      </c>
      <c r="L675" s="1">
        <v>0.9037321012346452</v>
      </c>
      <c r="M675" s="1">
        <v>0.91826958078450283</v>
      </c>
      <c r="N675" s="1">
        <v>0.92981819483126593</v>
      </c>
      <c r="O675" s="1">
        <v>0.9389041909385365</v>
      </c>
      <c r="P675" s="1">
        <v>0.94610334307675459</v>
      </c>
      <c r="Q675" s="1">
        <v>0.9517833377710887</v>
      </c>
      <c r="R675" s="1">
        <v>0.95624838340411356</v>
      </c>
      <c r="S675" s="1">
        <v>0.95976604051980396</v>
      </c>
      <c r="T675" s="1">
        <v>0.96257560365198591</v>
      </c>
      <c r="U675" s="1">
        <v>0.96486264234553254</v>
      </c>
      <c r="V675" s="1">
        <v>0.96677798338766829</v>
      </c>
      <c r="W675" s="1">
        <v>0.96844049266022714</v>
      </c>
      <c r="X675" s="1">
        <v>0.96994346854931357</v>
      </c>
      <c r="Y675" s="1">
        <v>0.97135409996769739</v>
      </c>
      <c r="Z675" s="1">
        <v>0.97271333439212704</v>
      </c>
      <c r="AA675" s="1">
        <v>0.97405257912545073</v>
      </c>
      <c r="AB675" s="1">
        <v>0.97538191596651125</v>
      </c>
      <c r="AC675" s="1">
        <v>0.97669719610613837</v>
      </c>
      <c r="AD675" s="1">
        <v>0.97799011570013783</v>
      </c>
      <c r="AE675" s="1">
        <v>0.97924161675169963</v>
      </c>
      <c r="AF675" s="1">
        <v>0.98042212344376256</v>
      </c>
      <c r="AG675" s="1">
        <v>0.98151638462063373</v>
      </c>
      <c r="AH675" s="1">
        <v>0.9825010735995241</v>
      </c>
      <c r="AI675" s="1">
        <v>0.98336666897410618</v>
      </c>
      <c r="AJ675" s="1">
        <v>0.984120858665681</v>
      </c>
      <c r="AK675" s="1">
        <v>0.98477217283453777</v>
      </c>
      <c r="AL675" s="1">
        <v>0.98533485944525911</v>
      </c>
      <c r="AM675" s="1">
        <v>0.98582164705553599</v>
      </c>
    </row>
    <row r="676" spans="1:39">
      <c r="A676">
        <f t="shared" si="16"/>
        <v>202204</v>
      </c>
      <c r="B676" t="str">
        <f t="shared" si="18"/>
        <v>M0</v>
      </c>
      <c r="C676" t="str">
        <f t="shared" si="17"/>
        <v>best</v>
      </c>
      <c r="D676" s="1">
        <v>0</v>
      </c>
      <c r="E676" s="1">
        <v>0</v>
      </c>
      <c r="F676" s="1">
        <v>0</v>
      </c>
      <c r="G676" s="1">
        <v>5.1248803781103758E-4</v>
      </c>
      <c r="H676" s="1">
        <v>1.7540960787831819E-3</v>
      </c>
      <c r="I676" s="1">
        <v>3.8244449373140759E-3</v>
      </c>
      <c r="J676" s="1">
        <v>6.7417838016028504E-3</v>
      </c>
      <c r="K676" s="1">
        <v>1.0430659907746531E-2</v>
      </c>
      <c r="L676" s="1">
        <v>1.4969187476398549E-2</v>
      </c>
      <c r="M676" s="1">
        <v>2.0399358887107959E-2</v>
      </c>
      <c r="N676" s="1">
        <v>2.6707761428926662E-2</v>
      </c>
      <c r="O676" s="1">
        <v>3.4086938786169127E-2</v>
      </c>
      <c r="P676" s="1">
        <v>4.2702673124101212E-2</v>
      </c>
      <c r="Q676" s="1">
        <v>5.2641031101685547E-2</v>
      </c>
      <c r="R676" s="1">
        <v>6.4115860197202695E-2</v>
      </c>
      <c r="S676" s="1">
        <v>7.7429558988079475E-2</v>
      </c>
      <c r="T676" s="1">
        <v>9.2830716928810619E-2</v>
      </c>
      <c r="U676" s="1">
        <v>0.1107048365335211</v>
      </c>
      <c r="V676" s="1">
        <v>0.13139683105370209</v>
      </c>
      <c r="W676" s="1">
        <v>0.1551387957816468</v>
      </c>
      <c r="X676" s="1">
        <v>0.1819244733031776</v>
      </c>
      <c r="Y676" s="1">
        <v>0.2114932220368208</v>
      </c>
      <c r="Z676" s="1">
        <v>0.2436239878840388</v>
      </c>
      <c r="AA676" s="1">
        <v>0.27774549404094012</v>
      </c>
      <c r="AB676" s="1">
        <v>0.31309961988657431</v>
      </c>
      <c r="AC676" s="1">
        <v>0.3489643610797859</v>
      </c>
      <c r="AD676" s="1">
        <v>0.38442976658266897</v>
      </c>
      <c r="AE676" s="1">
        <v>0.41837743313161102</v>
      </c>
      <c r="AF676" s="1">
        <v>0.45015595607027009</v>
      </c>
      <c r="AG676" s="1">
        <v>0.47893890679055112</v>
      </c>
      <c r="AH676" s="1">
        <v>0.50435611645201139</v>
      </c>
      <c r="AI676" s="1">
        <v>0.52657668685618708</v>
      </c>
      <c r="AJ676" s="1">
        <v>0.54581555988394037</v>
      </c>
      <c r="AK676" s="1">
        <v>0.56246965852197439</v>
      </c>
      <c r="AL676" s="1">
        <v>0.57690016211377837</v>
      </c>
      <c r="AM676" s="1">
        <v>0.58934215920719868</v>
      </c>
    </row>
    <row r="677" spans="1:39">
      <c r="A677">
        <f t="shared" si="16"/>
        <v>202204</v>
      </c>
      <c r="B677" t="str">
        <f t="shared" si="18"/>
        <v>M1</v>
      </c>
      <c r="C677" t="str">
        <f t="shared" si="17"/>
        <v>best</v>
      </c>
      <c r="D677" s="1">
        <v>0</v>
      </c>
      <c r="E677" s="1">
        <v>0</v>
      </c>
      <c r="F677" s="1">
        <v>3.927966009582242E-2</v>
      </c>
      <c r="G677" s="1">
        <v>9.8527358945497245E-2</v>
      </c>
      <c r="H677" s="1">
        <v>0.16093333334855331</v>
      </c>
      <c r="I677" s="1">
        <v>0.2199170716067422</v>
      </c>
      <c r="J677" s="1">
        <v>0.27223747014692712</v>
      </c>
      <c r="K677" s="1">
        <v>0.31670353234264342</v>
      </c>
      <c r="L677" s="1">
        <v>0.35455528035998918</v>
      </c>
      <c r="M677" s="1">
        <v>0.38634884058322549</v>
      </c>
      <c r="N677" s="1">
        <v>0.41273793933044878</v>
      </c>
      <c r="O677" s="1">
        <v>0.43494010600475969</v>
      </c>
      <c r="P677" s="1">
        <v>0.45380758845867702</v>
      </c>
      <c r="Q677" s="1">
        <v>0.47008702678678821</v>
      </c>
      <c r="R677" s="1">
        <v>0.48453465465272261</v>
      </c>
      <c r="S677" s="1">
        <v>0.49789720420804517</v>
      </c>
      <c r="T677" s="1">
        <v>0.5107684972555947</v>
      </c>
      <c r="U677" s="1">
        <v>0.52371577082158693</v>
      </c>
      <c r="V677" s="1">
        <v>0.53720627020009148</v>
      </c>
      <c r="W677" s="1">
        <v>0.55159119178730975</v>
      </c>
      <c r="X677" s="1">
        <v>0.56704865975365204</v>
      </c>
      <c r="Y677" s="1">
        <v>0.5835758380645647</v>
      </c>
      <c r="Z677" s="1">
        <v>0.60116155969623131</v>
      </c>
      <c r="AA677" s="1">
        <v>0.61958492214107175</v>
      </c>
      <c r="AB677" s="1">
        <v>0.63850538502639376</v>
      </c>
      <c r="AC677" s="1">
        <v>0.65758687050293962</v>
      </c>
      <c r="AD677" s="1">
        <v>0.67638253752503275</v>
      </c>
      <c r="AE677" s="1">
        <v>0.69432650390645079</v>
      </c>
      <c r="AF677" s="1">
        <v>0.71109454217275947</v>
      </c>
      <c r="AG677" s="1">
        <v>0.72626451477481435</v>
      </c>
      <c r="AH677" s="1">
        <v>0.73964985829317154</v>
      </c>
      <c r="AI677" s="1">
        <v>0.75134486483701346</v>
      </c>
      <c r="AJ677" s="1">
        <v>0.76146601510482836</v>
      </c>
      <c r="AK677" s="1">
        <v>0.77022432307206179</v>
      </c>
      <c r="AL677" s="1">
        <v>0.77781115862199046</v>
      </c>
      <c r="AM677" s="1">
        <v>0.78435109497512578</v>
      </c>
    </row>
    <row r="678" spans="1:39">
      <c r="A678">
        <f t="shared" si="16"/>
        <v>202204</v>
      </c>
      <c r="B678" t="str">
        <f t="shared" si="18"/>
        <v>M2</v>
      </c>
      <c r="C678" t="str">
        <f t="shared" si="17"/>
        <v>best</v>
      </c>
      <c r="D678" s="1">
        <v>0</v>
      </c>
      <c r="E678" s="1">
        <v>0.11859293470890581</v>
      </c>
      <c r="F678" s="1">
        <v>0.24672440880651961</v>
      </c>
      <c r="G678" s="1">
        <v>0.36069550362015579</v>
      </c>
      <c r="H678" s="1">
        <v>0.45515915108946731</v>
      </c>
      <c r="I678" s="1">
        <v>0.53362938483368061</v>
      </c>
      <c r="J678" s="1">
        <v>0.59796743742215397</v>
      </c>
      <c r="K678" s="1">
        <v>0.6498208589373623</v>
      </c>
      <c r="L678" s="1">
        <v>0.69220513012190843</v>
      </c>
      <c r="M678" s="1">
        <v>0.72651740364577444</v>
      </c>
      <c r="N678" s="1">
        <v>0.75391884095816375</v>
      </c>
      <c r="O678" s="1">
        <v>0.7759265466089047</v>
      </c>
      <c r="P678" s="1">
        <v>0.7935438308860151</v>
      </c>
      <c r="Q678" s="1">
        <v>0.80763359129977697</v>
      </c>
      <c r="R678" s="1">
        <v>0.81898583000712299</v>
      </c>
      <c r="S678" s="1">
        <v>0.82832659718065849</v>
      </c>
      <c r="T678" s="1">
        <v>0.83622469537419064</v>
      </c>
      <c r="U678" s="1">
        <v>0.84315678110174019</v>
      </c>
      <c r="V678" s="1">
        <v>0.84950242921082397</v>
      </c>
      <c r="W678" s="1">
        <v>0.85555782863531193</v>
      </c>
      <c r="X678" s="1">
        <v>0.86152563818304795</v>
      </c>
      <c r="Y678" s="1">
        <v>0.86751325462500173</v>
      </c>
      <c r="Z678" s="1">
        <v>0.87360182641586048</v>
      </c>
      <c r="AA678" s="1">
        <v>0.87978583614828298</v>
      </c>
      <c r="AB678" s="1">
        <v>0.88600487064627365</v>
      </c>
      <c r="AC678" s="1">
        <v>0.89218821492243772</v>
      </c>
      <c r="AD678" s="1">
        <v>0.89822069305582419</v>
      </c>
      <c r="AE678" s="1">
        <v>0.90394208456980218</v>
      </c>
      <c r="AF678" s="1">
        <v>0.90926506742839086</v>
      </c>
      <c r="AG678" s="1">
        <v>0.91406678628991989</v>
      </c>
      <c r="AH678" s="1">
        <v>0.9182950268332325</v>
      </c>
      <c r="AI678" s="1">
        <v>0.92198377599156411</v>
      </c>
      <c r="AJ678" s="1">
        <v>0.92517246419142829</v>
      </c>
      <c r="AK678" s="1">
        <v>0.92792933894840679</v>
      </c>
      <c r="AL678" s="1">
        <v>0.93031578443371532</v>
      </c>
      <c r="AM678" s="1">
        <v>0.93237176868987059</v>
      </c>
    </row>
    <row r="679" spans="1:39">
      <c r="A679">
        <f t="shared" si="16"/>
        <v>202204</v>
      </c>
      <c r="B679" t="str">
        <f t="shared" si="18"/>
        <v>M3</v>
      </c>
      <c r="C679" t="str">
        <f t="shared" si="17"/>
        <v>best</v>
      </c>
      <c r="D679" s="1">
        <v>0.34583262642003171</v>
      </c>
      <c r="E679" s="1">
        <v>0.53565898300213277</v>
      </c>
      <c r="F679" s="1">
        <v>0.65461989082641292</v>
      </c>
      <c r="G679" s="1">
        <v>0.73451044294971268</v>
      </c>
      <c r="H679" s="1">
        <v>0.79010161763800091</v>
      </c>
      <c r="I679" s="1">
        <v>0.83131720084279148</v>
      </c>
      <c r="J679" s="1">
        <v>0.86262629747920949</v>
      </c>
      <c r="K679" s="1">
        <v>0.88658441543808075</v>
      </c>
      <c r="L679" s="1">
        <v>0.90547998623479131</v>
      </c>
      <c r="M679" s="1">
        <v>0.92038249106634162</v>
      </c>
      <c r="N679" s="1">
        <v>0.93203880680919171</v>
      </c>
      <c r="O679" s="1">
        <v>0.94122453919427651</v>
      </c>
      <c r="P679" s="1">
        <v>0.94842917421407502</v>
      </c>
      <c r="Q679" s="1">
        <v>0.9540521652611218</v>
      </c>
      <c r="R679" s="1">
        <v>0.95843961074246464</v>
      </c>
      <c r="S679" s="1">
        <v>0.96189775929624011</v>
      </c>
      <c r="T679" s="1">
        <v>0.96466313175889895</v>
      </c>
      <c r="U679" s="1">
        <v>0.96692554968341404</v>
      </c>
      <c r="V679" s="1">
        <v>0.96883394935449885</v>
      </c>
      <c r="W679" s="1">
        <v>0.97050552493059161</v>
      </c>
      <c r="X679" s="1">
        <v>0.97202646699108641</v>
      </c>
      <c r="Y679" s="1">
        <v>0.97345201800479131</v>
      </c>
      <c r="Z679" s="1">
        <v>0.97482475638269928</v>
      </c>
      <c r="AA679" s="1">
        <v>0.97616366860889903</v>
      </c>
      <c r="AB679" s="1">
        <v>0.97747150333551169</v>
      </c>
      <c r="AC679" s="1">
        <v>0.97874530321309217</v>
      </c>
      <c r="AD679" s="1">
        <v>0.97997034128980254</v>
      </c>
      <c r="AE679" s="1">
        <v>0.98112064262764498</v>
      </c>
      <c r="AF679" s="1">
        <v>0.98218360521708592</v>
      </c>
      <c r="AG679" s="1">
        <v>0.98313815069304167</v>
      </c>
      <c r="AH679" s="1">
        <v>0.98397602374711646</v>
      </c>
      <c r="AI679" s="1">
        <v>0.9847052670759433</v>
      </c>
      <c r="AJ679" s="1">
        <v>0.98533451465342825</v>
      </c>
      <c r="AK679" s="1">
        <v>0.98587778569815854</v>
      </c>
      <c r="AL679" s="1">
        <v>0.98634753455918389</v>
      </c>
      <c r="AM679" s="1">
        <v>0.98675187338614956</v>
      </c>
    </row>
    <row r="680" spans="1:39">
      <c r="A680">
        <f t="shared" si="16"/>
        <v>202205</v>
      </c>
      <c r="B680" t="str">
        <f t="shared" si="18"/>
        <v>M0</v>
      </c>
      <c r="C680" t="str">
        <f t="shared" si="17"/>
        <v>best</v>
      </c>
      <c r="D680" s="1">
        <v>0</v>
      </c>
      <c r="E680" s="1">
        <v>0</v>
      </c>
      <c r="F680" s="1">
        <v>0</v>
      </c>
      <c r="G680" s="1">
        <v>4.8110590977872573E-4</v>
      </c>
      <c r="H680" s="1">
        <v>1.7394589763914581E-3</v>
      </c>
      <c r="I680" s="1">
        <v>3.901389487821174E-3</v>
      </c>
      <c r="J680" s="1">
        <v>6.9412550749103656E-3</v>
      </c>
      <c r="K680" s="1">
        <v>1.09355701908547E-2</v>
      </c>
      <c r="L680" s="1">
        <v>1.5926321996337311E-2</v>
      </c>
      <c r="M680" s="1">
        <v>2.18936113549681E-2</v>
      </c>
      <c r="N680" s="1">
        <v>2.9015090175922489E-2</v>
      </c>
      <c r="O680" s="1">
        <v>3.7446082409161398E-2</v>
      </c>
      <c r="P680" s="1">
        <v>4.726214872552268E-2</v>
      </c>
      <c r="Q680" s="1">
        <v>5.8668065861806687E-2</v>
      </c>
      <c r="R680" s="1">
        <v>7.1958477872650056E-2</v>
      </c>
      <c r="S680" s="1">
        <v>8.7375872905354632E-2</v>
      </c>
      <c r="T680" s="1">
        <v>0.1053021077675024</v>
      </c>
      <c r="U680" s="1">
        <v>0.1260794880309668</v>
      </c>
      <c r="V680" s="1">
        <v>0.14993773386917189</v>
      </c>
      <c r="W680" s="1">
        <v>0.17686751795250391</v>
      </c>
      <c r="X680" s="1">
        <v>0.20660432837267109</v>
      </c>
      <c r="Y680" s="1">
        <v>0.23892397384034339</v>
      </c>
      <c r="Z680" s="1">
        <v>0.27325028284538389</v>
      </c>
      <c r="AA680" s="1">
        <v>0.30881943219635788</v>
      </c>
      <c r="AB680" s="1">
        <v>0.34490418340693568</v>
      </c>
      <c r="AC680" s="1">
        <v>0.38058837860990841</v>
      </c>
      <c r="AD680" s="1">
        <v>0.4147462652315958</v>
      </c>
      <c r="AE680" s="1">
        <v>0.4467220681163499</v>
      </c>
      <c r="AF680" s="1">
        <v>0.47568399474289552</v>
      </c>
      <c r="AG680" s="1">
        <v>0.5012594314930694</v>
      </c>
      <c r="AH680" s="1">
        <v>0.52361844504850397</v>
      </c>
      <c r="AI680" s="1">
        <v>0.54297726024978832</v>
      </c>
      <c r="AJ680" s="1">
        <v>0.55973523774413581</v>
      </c>
      <c r="AK680" s="1">
        <v>0.5742557857791909</v>
      </c>
      <c r="AL680" s="1">
        <v>0.58677544347269417</v>
      </c>
      <c r="AM680" s="1">
        <v>0.5976618635670945</v>
      </c>
    </row>
    <row r="681" spans="1:39">
      <c r="A681">
        <f t="shared" si="16"/>
        <v>202205</v>
      </c>
      <c r="B681" t="str">
        <f t="shared" si="18"/>
        <v>M1</v>
      </c>
      <c r="C681" t="str">
        <f t="shared" si="17"/>
        <v>best</v>
      </c>
      <c r="D681" s="1">
        <v>0</v>
      </c>
      <c r="E681" s="1">
        <v>0</v>
      </c>
      <c r="F681" s="1">
        <v>3.9422352544685547E-2</v>
      </c>
      <c r="G681" s="1">
        <v>9.8403912933259396E-2</v>
      </c>
      <c r="H681" s="1">
        <v>0.16212379097619131</v>
      </c>
      <c r="I681" s="1">
        <v>0.22239434491775531</v>
      </c>
      <c r="J681" s="1">
        <v>0.27535834453274799</v>
      </c>
      <c r="K681" s="1">
        <v>0.32121536392074918</v>
      </c>
      <c r="L681" s="1">
        <v>0.36000779169566172</v>
      </c>
      <c r="M681" s="1">
        <v>0.39221468700238682</v>
      </c>
      <c r="N681" s="1">
        <v>0.41915922860386901</v>
      </c>
      <c r="O681" s="1">
        <v>0.44180122254588661</v>
      </c>
      <c r="P681" s="1">
        <v>0.46102438644564231</v>
      </c>
      <c r="Q681" s="1">
        <v>0.4777312498499357</v>
      </c>
      <c r="R681" s="1">
        <v>0.49281296152901921</v>
      </c>
      <c r="S681" s="1">
        <v>0.50698134328365596</v>
      </c>
      <c r="T681" s="1">
        <v>0.52089869227907049</v>
      </c>
      <c r="U681" s="1">
        <v>0.53510790582320455</v>
      </c>
      <c r="V681" s="1">
        <v>0.55002140644832731</v>
      </c>
      <c r="W681" s="1">
        <v>0.56586601533890513</v>
      </c>
      <c r="X681" s="1">
        <v>0.58267493951278149</v>
      </c>
      <c r="Y681" s="1">
        <v>0.60046531124782565</v>
      </c>
      <c r="Z681" s="1">
        <v>0.61903747676887866</v>
      </c>
      <c r="AA681" s="1">
        <v>0.63806627433114471</v>
      </c>
      <c r="AB681" s="1">
        <v>0.6572270939997924</v>
      </c>
      <c r="AC681" s="1">
        <v>0.67608122868677989</v>
      </c>
      <c r="AD681" s="1">
        <v>0.69406826016981016</v>
      </c>
      <c r="AE681" s="1">
        <v>0.71086860721725331</v>
      </c>
      <c r="AF681" s="1">
        <v>0.72606308806320119</v>
      </c>
      <c r="AG681" s="1">
        <v>0.73946714984815753</v>
      </c>
      <c r="AH681" s="1">
        <v>0.75117663733926665</v>
      </c>
      <c r="AI681" s="1">
        <v>0.76130908567721123</v>
      </c>
      <c r="AJ681" s="1">
        <v>0.7700763422309832</v>
      </c>
      <c r="AK681" s="1">
        <v>0.77767036023092917</v>
      </c>
      <c r="AL681" s="1">
        <v>0.78421609594105135</v>
      </c>
      <c r="AM681" s="1">
        <v>0.78990661470718992</v>
      </c>
    </row>
    <row r="682" spans="1:39">
      <c r="A682">
        <f t="shared" si="16"/>
        <v>202205</v>
      </c>
      <c r="B682" t="str">
        <f t="shared" si="18"/>
        <v>M2</v>
      </c>
      <c r="C682" t="str">
        <f t="shared" si="17"/>
        <v>best</v>
      </c>
      <c r="D682" s="1">
        <v>0</v>
      </c>
      <c r="E682" s="1">
        <v>0.1182326532108237</v>
      </c>
      <c r="F682" s="1">
        <v>0.24718748599287119</v>
      </c>
      <c r="G682" s="1">
        <v>0.36078374875017122</v>
      </c>
      <c r="H682" s="1">
        <v>0.45755492017905131</v>
      </c>
      <c r="I682" s="1">
        <v>0.53790570334408638</v>
      </c>
      <c r="J682" s="1">
        <v>0.60310231833019778</v>
      </c>
      <c r="K682" s="1">
        <v>0.6565693141823189</v>
      </c>
      <c r="L682" s="1">
        <v>0.69989574571762081</v>
      </c>
      <c r="M682" s="1">
        <v>0.73446432575148923</v>
      </c>
      <c r="N682" s="1">
        <v>0.76214782652926361</v>
      </c>
      <c r="O682" s="1">
        <v>0.78419160108689023</v>
      </c>
      <c r="P682" s="1">
        <v>0.80167884345423612</v>
      </c>
      <c r="Q682" s="1">
        <v>0.81560019411127915</v>
      </c>
      <c r="R682" s="1">
        <v>0.82686388599425598</v>
      </c>
      <c r="S682" s="1">
        <v>0.83618202272615827</v>
      </c>
      <c r="T682" s="1">
        <v>0.84414316856543992</v>
      </c>
      <c r="U682" s="1">
        <v>0.85121443096441318</v>
      </c>
      <c r="V682" s="1">
        <v>0.85776231573717399</v>
      </c>
      <c r="W682" s="1">
        <v>0.86404591939575415</v>
      </c>
      <c r="X682" s="1">
        <v>0.87021544526016092</v>
      </c>
      <c r="Y682" s="1">
        <v>0.87638561799266512</v>
      </c>
      <c r="Z682" s="1">
        <v>0.88257799208362564</v>
      </c>
      <c r="AA682" s="1">
        <v>0.8887533496733403</v>
      </c>
      <c r="AB682" s="1">
        <v>0.89485750541235254</v>
      </c>
      <c r="AC682" s="1">
        <v>0.90078888102497912</v>
      </c>
      <c r="AD682" s="1">
        <v>0.90639878520034856</v>
      </c>
      <c r="AE682" s="1">
        <v>0.9116082783433499</v>
      </c>
      <c r="AF682" s="1">
        <v>0.91630178531099138</v>
      </c>
      <c r="AG682" s="1">
        <v>0.92043113508167762</v>
      </c>
      <c r="AH682" s="1">
        <v>0.92403128461065731</v>
      </c>
      <c r="AI682" s="1">
        <v>0.92714184942854549</v>
      </c>
      <c r="AJ682" s="1">
        <v>0.92983014935432118</v>
      </c>
      <c r="AK682" s="1">
        <v>0.9321565249374496</v>
      </c>
      <c r="AL682" s="1">
        <v>0.9341602687256404</v>
      </c>
      <c r="AM682" s="1">
        <v>0.93590116416642821</v>
      </c>
    </row>
    <row r="683" spans="1:39">
      <c r="A683">
        <f t="shared" si="16"/>
        <v>202205</v>
      </c>
      <c r="B683" t="str">
        <f t="shared" si="18"/>
        <v>M3</v>
      </c>
      <c r="C683" t="str">
        <f t="shared" si="17"/>
        <v>best</v>
      </c>
      <c r="D683" s="1">
        <v>0.33985206669956219</v>
      </c>
      <c r="E683" s="1">
        <v>0.5325928722267943</v>
      </c>
      <c r="F683" s="1">
        <v>0.65354941400827105</v>
      </c>
      <c r="G683" s="1">
        <v>0.73363104344073971</v>
      </c>
      <c r="H683" s="1">
        <v>0.79085565879360564</v>
      </c>
      <c r="I683" s="1">
        <v>0.83315516287299873</v>
      </c>
      <c r="J683" s="1">
        <v>0.86488801453370168</v>
      </c>
      <c r="K683" s="1">
        <v>0.8895650626272501</v>
      </c>
      <c r="L683" s="1">
        <v>0.90882902425242029</v>
      </c>
      <c r="M683" s="1">
        <v>0.92378036876187897</v>
      </c>
      <c r="N683" s="1">
        <v>0.93548711310535582</v>
      </c>
      <c r="O683" s="1">
        <v>0.94461242442268134</v>
      </c>
      <c r="P683" s="1">
        <v>0.95168603945451813</v>
      </c>
      <c r="Q683" s="1">
        <v>0.95715801481743701</v>
      </c>
      <c r="R683" s="1">
        <v>0.96142116905978847</v>
      </c>
      <c r="S683" s="1">
        <v>0.96477705755869991</v>
      </c>
      <c r="T683" s="1">
        <v>0.96746477551654597</v>
      </c>
      <c r="U683" s="1">
        <v>0.96967101048965743</v>
      </c>
      <c r="V683" s="1">
        <v>0.9715428417306311</v>
      </c>
      <c r="W683" s="1">
        <v>0.97319022774340003</v>
      </c>
      <c r="X683" s="1">
        <v>0.97468635959697392</v>
      </c>
      <c r="Y683" s="1">
        <v>0.97608782860743759</v>
      </c>
      <c r="Z683" s="1">
        <v>0.97742493725307178</v>
      </c>
      <c r="AA683" s="1">
        <v>0.97870931970071684</v>
      </c>
      <c r="AB683" s="1">
        <v>0.97994495656387004</v>
      </c>
      <c r="AC683" s="1">
        <v>0.98112286951528116</v>
      </c>
      <c r="AD683" s="1">
        <v>0.98222200724210029</v>
      </c>
      <c r="AE683" s="1">
        <v>0.98323332056173729</v>
      </c>
      <c r="AF683" s="1">
        <v>0.98413885594529149</v>
      </c>
      <c r="AG683" s="1">
        <v>0.98493207939403926</v>
      </c>
      <c r="AH683" s="1">
        <v>0.98562140619647098</v>
      </c>
      <c r="AI683" s="1">
        <v>0.98621551278549191</v>
      </c>
      <c r="AJ683" s="1">
        <v>0.98672797464793749</v>
      </c>
      <c r="AK683" s="1">
        <v>0.9871707603214156</v>
      </c>
      <c r="AL683" s="1">
        <v>0.98755166728755239</v>
      </c>
      <c r="AM683" s="1">
        <v>0.98788227545120288</v>
      </c>
    </row>
    <row r="684" spans="1:39">
      <c r="A684">
        <f t="shared" si="16"/>
        <v>202206</v>
      </c>
      <c r="B684" t="str">
        <f t="shared" si="18"/>
        <v>M0</v>
      </c>
      <c r="C684" t="str">
        <f t="shared" si="17"/>
        <v>best</v>
      </c>
      <c r="D684" s="1">
        <v>0</v>
      </c>
      <c r="E684" s="1">
        <v>0</v>
      </c>
      <c r="F684" s="1">
        <v>0</v>
      </c>
      <c r="G684" s="1">
        <v>5.3011988836487191E-4</v>
      </c>
      <c r="H684" s="1">
        <v>1.914311575223263E-3</v>
      </c>
      <c r="I684" s="1">
        <v>4.2376927150960288E-3</v>
      </c>
      <c r="J684" s="1">
        <v>7.6064963081185081E-3</v>
      </c>
      <c r="K684" s="1">
        <v>1.20783749833125E-2</v>
      </c>
      <c r="L684" s="1">
        <v>1.7634175190524352E-2</v>
      </c>
      <c r="M684" s="1">
        <v>2.4438042977269141E-2</v>
      </c>
      <c r="N684" s="1">
        <v>3.2634837962112952E-2</v>
      </c>
      <c r="O684" s="1">
        <v>4.2288586880498781E-2</v>
      </c>
      <c r="P684" s="1">
        <v>5.3593456512334138E-2</v>
      </c>
      <c r="Q684" s="1">
        <v>6.6834604372217915E-2</v>
      </c>
      <c r="R684" s="1">
        <v>8.2246935257189069E-2</v>
      </c>
      <c r="S684" s="1">
        <v>0.100207377938501</v>
      </c>
      <c r="T684" s="1">
        <v>0.12105458202215071</v>
      </c>
      <c r="U684" s="1">
        <v>0.1450150496050171</v>
      </c>
      <c r="V684" s="1">
        <v>0.17207576659493529</v>
      </c>
      <c r="W684" s="1">
        <v>0.20196797029618219</v>
      </c>
      <c r="X684" s="1">
        <v>0.23446403719266559</v>
      </c>
      <c r="Y684" s="1">
        <v>0.26898280268837382</v>
      </c>
      <c r="Z684" s="1">
        <v>0.30475477478157709</v>
      </c>
      <c r="AA684" s="1">
        <v>0.34104755367821582</v>
      </c>
      <c r="AB684" s="1">
        <v>0.37693894779045001</v>
      </c>
      <c r="AC684" s="1">
        <v>0.41129612641167368</v>
      </c>
      <c r="AD684" s="1">
        <v>0.4434590828944836</v>
      </c>
      <c r="AE684" s="1">
        <v>0.47259087509840347</v>
      </c>
      <c r="AF684" s="1">
        <v>0.49831653173330831</v>
      </c>
      <c r="AG684" s="1">
        <v>0.52080701262741458</v>
      </c>
      <c r="AH684" s="1">
        <v>0.54027974628135489</v>
      </c>
      <c r="AI684" s="1">
        <v>0.55713639896320666</v>
      </c>
      <c r="AJ684" s="1">
        <v>0.57174248993792642</v>
      </c>
      <c r="AK684" s="1">
        <v>0.58433593211801427</v>
      </c>
      <c r="AL684" s="1">
        <v>0.59528653172056911</v>
      </c>
      <c r="AM684" s="1">
        <v>0.60481661695865951</v>
      </c>
    </row>
    <row r="685" spans="1:39">
      <c r="A685">
        <f t="shared" si="16"/>
        <v>202206</v>
      </c>
      <c r="B685" t="str">
        <f t="shared" si="18"/>
        <v>M1</v>
      </c>
      <c r="C685" t="str">
        <f t="shared" si="17"/>
        <v>best</v>
      </c>
      <c r="D685" s="1">
        <v>0</v>
      </c>
      <c r="E685" s="1">
        <v>0</v>
      </c>
      <c r="F685" s="1">
        <v>4.0228936385121948E-2</v>
      </c>
      <c r="G685" s="1">
        <v>0.10165218937746889</v>
      </c>
      <c r="H685" s="1">
        <v>0.16806905902978689</v>
      </c>
      <c r="I685" s="1">
        <v>0.23030317221877461</v>
      </c>
      <c r="J685" s="1">
        <v>0.2859757674558398</v>
      </c>
      <c r="K685" s="1">
        <v>0.33383458802066951</v>
      </c>
      <c r="L685" s="1">
        <v>0.37379813620839131</v>
      </c>
      <c r="M685" s="1">
        <v>0.40715988622174892</v>
      </c>
      <c r="N685" s="1">
        <v>0.43493970027944212</v>
      </c>
      <c r="O685" s="1">
        <v>0.45816604546952189</v>
      </c>
      <c r="P685" s="1">
        <v>0.47792026803117171</v>
      </c>
      <c r="Q685" s="1">
        <v>0.49528076748233357</v>
      </c>
      <c r="R685" s="1">
        <v>0.5111165504032732</v>
      </c>
      <c r="S685" s="1">
        <v>0.52621661628799943</v>
      </c>
      <c r="T685" s="1">
        <v>0.54122531794774109</v>
      </c>
      <c r="U685" s="1">
        <v>0.55663824541610607</v>
      </c>
      <c r="V685" s="1">
        <v>0.57275066295113319</v>
      </c>
      <c r="W685" s="1">
        <v>0.58964924863155044</v>
      </c>
      <c r="X685" s="1">
        <v>0.60739337361179613</v>
      </c>
      <c r="Y685" s="1">
        <v>0.62581938330756381</v>
      </c>
      <c r="Z685" s="1">
        <v>0.64463179820398808</v>
      </c>
      <c r="AA685" s="1">
        <v>0.66352979483172281</v>
      </c>
      <c r="AB685" s="1">
        <v>0.68209570702755418</v>
      </c>
      <c r="AC685" s="1">
        <v>0.69978856079127838</v>
      </c>
      <c r="AD685" s="1">
        <v>0.71630217679125086</v>
      </c>
      <c r="AE685" s="1">
        <v>0.73123021184457981</v>
      </c>
      <c r="AF685" s="1">
        <v>0.74439483760501268</v>
      </c>
      <c r="AG685" s="1">
        <v>0.75589233109936282</v>
      </c>
      <c r="AH685" s="1">
        <v>0.76583947362702298</v>
      </c>
      <c r="AI685" s="1">
        <v>0.77444514090167715</v>
      </c>
      <c r="AJ685" s="1">
        <v>0.7818983339218647</v>
      </c>
      <c r="AK685" s="1">
        <v>0.78832209213696625</v>
      </c>
      <c r="AL685" s="1">
        <v>0.79390615331565428</v>
      </c>
      <c r="AM685" s="1">
        <v>0.79876463505943884</v>
      </c>
    </row>
    <row r="686" spans="1:39">
      <c r="A686">
        <f t="shared" si="16"/>
        <v>202206</v>
      </c>
      <c r="B686" t="str">
        <f t="shared" si="18"/>
        <v>M2</v>
      </c>
      <c r="C686" t="str">
        <f t="shared" si="17"/>
        <v>best</v>
      </c>
      <c r="D686" s="1">
        <v>0</v>
      </c>
      <c r="E686" s="1">
        <v>0.12102030184220219</v>
      </c>
      <c r="F686" s="1">
        <v>0.25083497912570651</v>
      </c>
      <c r="G686" s="1">
        <v>0.36777331913199762</v>
      </c>
      <c r="H686" s="1">
        <v>0.46708146312304211</v>
      </c>
      <c r="I686" s="1">
        <v>0.54854073766702616</v>
      </c>
      <c r="J686" s="1">
        <v>0.61570965219611495</v>
      </c>
      <c r="K686" s="1">
        <v>0.67026774735737704</v>
      </c>
      <c r="L686" s="1">
        <v>0.71380472541856455</v>
      </c>
      <c r="M686" s="1">
        <v>0.74860408057335737</v>
      </c>
      <c r="N686" s="1">
        <v>0.77619772638075291</v>
      </c>
      <c r="O686" s="1">
        <v>0.79793736988869357</v>
      </c>
      <c r="P686" s="1">
        <v>0.81506152447896496</v>
      </c>
      <c r="Q686" s="1">
        <v>0.82870510083703619</v>
      </c>
      <c r="R686" s="1">
        <v>0.83975925478546298</v>
      </c>
      <c r="S686" s="1">
        <v>0.84895199687931022</v>
      </c>
      <c r="T686" s="1">
        <v>0.85685953683965888</v>
      </c>
      <c r="U686" s="1">
        <v>0.86393632076871396</v>
      </c>
      <c r="V686" s="1">
        <v>0.87051286225749025</v>
      </c>
      <c r="W686" s="1">
        <v>0.87679458694774959</v>
      </c>
      <c r="X686" s="1">
        <v>0.88293961833971035</v>
      </c>
      <c r="Y686" s="1">
        <v>0.88900608612895127</v>
      </c>
      <c r="Z686" s="1">
        <v>0.8949846574314464</v>
      </c>
      <c r="AA686" s="1">
        <v>0.90084497953856391</v>
      </c>
      <c r="AB686" s="1">
        <v>0.90650634557213361</v>
      </c>
      <c r="AC686" s="1">
        <v>0.9118391493649497</v>
      </c>
      <c r="AD686" s="1">
        <v>0.91677768089716938</v>
      </c>
      <c r="AE686" s="1">
        <v>0.92121889810450841</v>
      </c>
      <c r="AF686" s="1">
        <v>0.92512123544052682</v>
      </c>
      <c r="AG686" s="1">
        <v>0.92852020295725091</v>
      </c>
      <c r="AH686" s="1">
        <v>0.93145479106530993</v>
      </c>
      <c r="AI686" s="1">
        <v>0.93398955607116019</v>
      </c>
      <c r="AJ686" s="1">
        <v>0.93618207104551276</v>
      </c>
      <c r="AK686" s="1">
        <v>0.93806983201544336</v>
      </c>
      <c r="AL686" s="1">
        <v>0.93970947548366457</v>
      </c>
      <c r="AM686" s="1">
        <v>0.9411351024597312</v>
      </c>
    </row>
    <row r="687" spans="1:39">
      <c r="A687">
        <f t="shared" si="16"/>
        <v>202206</v>
      </c>
      <c r="B687" t="str">
        <f t="shared" si="18"/>
        <v>M3</v>
      </c>
      <c r="C687" t="str">
        <f t="shared" si="17"/>
        <v>best</v>
      </c>
      <c r="D687" s="1">
        <v>0.34459533660657482</v>
      </c>
      <c r="E687" s="1">
        <v>0.53903491277129367</v>
      </c>
      <c r="F687" s="1">
        <v>0.65881023737386668</v>
      </c>
      <c r="G687" s="1">
        <v>0.74004127631274241</v>
      </c>
      <c r="H687" s="1">
        <v>0.79776615537208373</v>
      </c>
      <c r="I687" s="1">
        <v>0.83981664625983099</v>
      </c>
      <c r="J687" s="1">
        <v>0.8718282370707654</v>
      </c>
      <c r="K687" s="1">
        <v>0.89643514017128723</v>
      </c>
      <c r="L687" s="1">
        <v>0.91531829401749776</v>
      </c>
      <c r="M687" s="1">
        <v>0.92997555479317584</v>
      </c>
      <c r="N687" s="1">
        <v>0.94131643871045145</v>
      </c>
      <c r="O687" s="1">
        <v>0.95004438957506088</v>
      </c>
      <c r="P687" s="1">
        <v>0.95674079763505293</v>
      </c>
      <c r="Q687" s="1">
        <v>0.96190339418961401</v>
      </c>
      <c r="R687" s="1">
        <v>0.96591068272268776</v>
      </c>
      <c r="S687" s="1">
        <v>0.96905890435776287</v>
      </c>
      <c r="T687" s="1">
        <v>0.97157796553747733</v>
      </c>
      <c r="U687" s="1">
        <v>0.97364890712094665</v>
      </c>
      <c r="V687" s="1">
        <v>0.97540874276712208</v>
      </c>
      <c r="W687" s="1">
        <v>0.97695129889060439</v>
      </c>
      <c r="X687" s="1">
        <v>0.97834925031488706</v>
      </c>
      <c r="Y687" s="1">
        <v>0.97964629555630911</v>
      </c>
      <c r="Z687" s="1">
        <v>0.98086491731069303</v>
      </c>
      <c r="AA687" s="1">
        <v>0.98201770371599528</v>
      </c>
      <c r="AB687" s="1">
        <v>0.98310315076757626</v>
      </c>
      <c r="AC687" s="1">
        <v>0.98410698403604846</v>
      </c>
      <c r="AD687" s="1">
        <v>0.98502486953132562</v>
      </c>
      <c r="AE687" s="1">
        <v>0.9858432828612731</v>
      </c>
      <c r="AF687" s="1">
        <v>0.98655803461820268</v>
      </c>
      <c r="AG687" s="1">
        <v>0.98717776926169598</v>
      </c>
      <c r="AH687" s="1">
        <v>0.98771097078050074</v>
      </c>
      <c r="AI687" s="1">
        <v>0.9881702735705411</v>
      </c>
      <c r="AJ687" s="1">
        <v>0.98856669779771378</v>
      </c>
      <c r="AK687" s="1">
        <v>0.98890742537566489</v>
      </c>
      <c r="AL687" s="1">
        <v>0.98920295046976825</v>
      </c>
      <c r="AM687" s="1">
        <v>0.98945960292009116</v>
      </c>
    </row>
    <row r="688" spans="1:39">
      <c r="A688">
        <f t="shared" si="16"/>
        <v>202207</v>
      </c>
      <c r="B688" t="str">
        <f t="shared" si="18"/>
        <v>M0</v>
      </c>
      <c r="C688" t="str">
        <f t="shared" si="17"/>
        <v>best</v>
      </c>
      <c r="D688" s="1">
        <v>0</v>
      </c>
      <c r="E688" s="1">
        <v>0</v>
      </c>
      <c r="F688" s="1">
        <v>0</v>
      </c>
      <c r="G688" s="1">
        <v>5.7700789450195052E-4</v>
      </c>
      <c r="H688" s="1">
        <v>2.0445982727736252E-3</v>
      </c>
      <c r="I688" s="1">
        <v>4.6115397984920316E-3</v>
      </c>
      <c r="J688" s="1">
        <v>8.3899008618775403E-3</v>
      </c>
      <c r="K688" s="1">
        <v>1.3379831982693231E-2</v>
      </c>
      <c r="L688" s="1">
        <v>1.9736514799065501E-2</v>
      </c>
      <c r="M688" s="1">
        <v>2.7595103438323561E-2</v>
      </c>
      <c r="N688" s="1">
        <v>3.7006092625493918E-2</v>
      </c>
      <c r="O688" s="1">
        <v>4.8149871800775457E-2</v>
      </c>
      <c r="P688" s="1">
        <v>6.1298533777693162E-2</v>
      </c>
      <c r="Q688" s="1">
        <v>7.6676294665300002E-2</v>
      </c>
      <c r="R688" s="1">
        <v>9.4652679566767553E-2</v>
      </c>
      <c r="S688" s="1">
        <v>0.11556069090767419</v>
      </c>
      <c r="T688" s="1">
        <v>0.13962194771702111</v>
      </c>
      <c r="U688" s="1">
        <v>0.16681829489227479</v>
      </c>
      <c r="V688" s="1">
        <v>0.1968754797814915</v>
      </c>
      <c r="W688" s="1">
        <v>0.22956145997753941</v>
      </c>
      <c r="X688" s="1">
        <v>0.26428908658432021</v>
      </c>
      <c r="Y688" s="1">
        <v>0.30028226913958289</v>
      </c>
      <c r="Z688" s="1">
        <v>0.33680265667375447</v>
      </c>
      <c r="AA688" s="1">
        <v>0.37292121941457818</v>
      </c>
      <c r="AB688" s="1">
        <v>0.40749719702839471</v>
      </c>
      <c r="AC688" s="1">
        <v>0.43986581090098142</v>
      </c>
      <c r="AD688" s="1">
        <v>0.4691843727505956</v>
      </c>
      <c r="AE688" s="1">
        <v>0.49507526554669617</v>
      </c>
      <c r="AF688" s="1">
        <v>0.5177103987639472</v>
      </c>
      <c r="AG688" s="1">
        <v>0.53730850430749666</v>
      </c>
      <c r="AH688" s="1">
        <v>0.55427377211438222</v>
      </c>
      <c r="AI688" s="1">
        <v>0.56897403619851339</v>
      </c>
      <c r="AJ688" s="1">
        <v>0.58164871577170507</v>
      </c>
      <c r="AK688" s="1">
        <v>0.59266998393782444</v>
      </c>
      <c r="AL688" s="1">
        <v>0.60226159109473676</v>
      </c>
      <c r="AM688" s="1">
        <v>0.61061109829282834</v>
      </c>
    </row>
    <row r="689" spans="1:39">
      <c r="A689">
        <f t="shared" si="16"/>
        <v>202207</v>
      </c>
      <c r="B689" t="str">
        <f t="shared" si="18"/>
        <v>M1</v>
      </c>
      <c r="C689" t="str">
        <f t="shared" si="17"/>
        <v>best</v>
      </c>
      <c r="D689" s="1">
        <v>0</v>
      </c>
      <c r="E689" s="1">
        <v>0</v>
      </c>
      <c r="F689" s="1">
        <v>4.1496892759183862E-2</v>
      </c>
      <c r="G689" s="1">
        <v>0.1052588895656886</v>
      </c>
      <c r="H689" s="1">
        <v>0.1737163406111345</v>
      </c>
      <c r="I689" s="1">
        <v>0.2390516953673186</v>
      </c>
      <c r="J689" s="1">
        <v>0.29711744801034962</v>
      </c>
      <c r="K689" s="1">
        <v>0.34640265895239131</v>
      </c>
      <c r="L689" s="1">
        <v>0.38776422871293192</v>
      </c>
      <c r="M689" s="1">
        <v>0.42209704094062322</v>
      </c>
      <c r="N689" s="1">
        <v>0.4505108533638153</v>
      </c>
      <c r="O689" s="1">
        <v>0.47426452239016559</v>
      </c>
      <c r="P689" s="1">
        <v>0.4946528236475855</v>
      </c>
      <c r="Q689" s="1">
        <v>0.51273666575341836</v>
      </c>
      <c r="R689" s="1">
        <v>0.52946512048916505</v>
      </c>
      <c r="S689" s="1">
        <v>0.54561324206031725</v>
      </c>
      <c r="T689" s="1">
        <v>0.561784887831975</v>
      </c>
      <c r="U689" s="1">
        <v>0.57836433234180173</v>
      </c>
      <c r="V689" s="1">
        <v>0.59550706747214743</v>
      </c>
      <c r="W689" s="1">
        <v>0.6133269541702161</v>
      </c>
      <c r="X689" s="1">
        <v>0.63170528448012231</v>
      </c>
      <c r="Y689" s="1">
        <v>0.65038248432513124</v>
      </c>
      <c r="Z689" s="1">
        <v>0.66908605074001637</v>
      </c>
      <c r="AA689" s="1">
        <v>0.68742223552119486</v>
      </c>
      <c r="AB689" s="1">
        <v>0.70487099619652149</v>
      </c>
      <c r="AC689" s="1">
        <v>0.72114109568393969</v>
      </c>
      <c r="AD689" s="1">
        <v>0.73583964397029689</v>
      </c>
      <c r="AE689" s="1">
        <v>0.74879612813247776</v>
      </c>
      <c r="AF689" s="1">
        <v>0.76010812091932567</v>
      </c>
      <c r="AG689" s="1">
        <v>0.76989232592394008</v>
      </c>
      <c r="AH689" s="1">
        <v>0.77835538452404862</v>
      </c>
      <c r="AI689" s="1">
        <v>0.78568393608085796</v>
      </c>
      <c r="AJ689" s="1">
        <v>0.79199948923065833</v>
      </c>
      <c r="AK689" s="1">
        <v>0.79748894116417923</v>
      </c>
      <c r="AL689" s="1">
        <v>0.80226471604668359</v>
      </c>
      <c r="AM689" s="1">
        <v>0.80642090403275757</v>
      </c>
    </row>
    <row r="690" spans="1:39">
      <c r="A690">
        <f t="shared" si="16"/>
        <v>202207</v>
      </c>
      <c r="B690" t="str">
        <f t="shared" si="18"/>
        <v>M2</v>
      </c>
      <c r="C690" t="str">
        <f t="shared" si="17"/>
        <v>best</v>
      </c>
      <c r="D690" s="1">
        <v>0</v>
      </c>
      <c r="E690" s="1">
        <v>0.1215818508726611</v>
      </c>
      <c r="F690" s="1">
        <v>0.25505961865170129</v>
      </c>
      <c r="G690" s="1">
        <v>0.37520212345451392</v>
      </c>
      <c r="H690" s="1">
        <v>0.47611987134947248</v>
      </c>
      <c r="I690" s="1">
        <v>0.56028997137542702</v>
      </c>
      <c r="J690" s="1">
        <v>0.62905513740800012</v>
      </c>
      <c r="K690" s="1">
        <v>0.68406808919411255</v>
      </c>
      <c r="L690" s="1">
        <v>0.72804220195418823</v>
      </c>
      <c r="M690" s="1">
        <v>0.76283151289277484</v>
      </c>
      <c r="N690" s="1">
        <v>0.79011077581375488</v>
      </c>
      <c r="O690" s="1">
        <v>0.81142774105999538</v>
      </c>
      <c r="P690" s="1">
        <v>0.82820592284909744</v>
      </c>
      <c r="Q690" s="1">
        <v>0.84156659276819756</v>
      </c>
      <c r="R690" s="1">
        <v>0.85241858379038626</v>
      </c>
      <c r="S690" s="1">
        <v>0.86148024967338477</v>
      </c>
      <c r="T690" s="1">
        <v>0.86932077214518755</v>
      </c>
      <c r="U690" s="1">
        <v>0.87636340254282941</v>
      </c>
      <c r="V690" s="1">
        <v>0.88288455299350832</v>
      </c>
      <c r="W690" s="1">
        <v>0.88909812996621951</v>
      </c>
      <c r="X690" s="1">
        <v>0.89510809347546438</v>
      </c>
      <c r="Y690" s="1">
        <v>0.9009416553059717</v>
      </c>
      <c r="Z690" s="1">
        <v>0.90659724431631483</v>
      </c>
      <c r="AA690" s="1">
        <v>0.91201848870133329</v>
      </c>
      <c r="AB690" s="1">
        <v>0.9170971343465335</v>
      </c>
      <c r="AC690" s="1">
        <v>0.92178266429077427</v>
      </c>
      <c r="AD690" s="1">
        <v>0.92598576992109283</v>
      </c>
      <c r="AE690" s="1">
        <v>0.92967233048451847</v>
      </c>
      <c r="AF690" s="1">
        <v>0.93287911125117451</v>
      </c>
      <c r="AG690" s="1">
        <v>0.93564496621483351</v>
      </c>
      <c r="AH690" s="1">
        <v>0.93803210133905823</v>
      </c>
      <c r="AI690" s="1">
        <v>0.94009562130144209</v>
      </c>
      <c r="AJ690" s="1">
        <v>0.9418714217535159</v>
      </c>
      <c r="AK690" s="1">
        <v>0.94341318920422723</v>
      </c>
      <c r="AL690" s="1">
        <v>0.94475326546001959</v>
      </c>
      <c r="AM690" s="1">
        <v>0.94591860121187099</v>
      </c>
    </row>
    <row r="691" spans="1:39">
      <c r="A691">
        <f t="shared" si="16"/>
        <v>202207</v>
      </c>
      <c r="B691" t="str">
        <f t="shared" si="18"/>
        <v>M3</v>
      </c>
      <c r="C691" t="str">
        <f t="shared" si="17"/>
        <v>best</v>
      </c>
      <c r="D691" s="1">
        <v>0.34801378932711807</v>
      </c>
      <c r="E691" s="1">
        <v>0.54134994793486813</v>
      </c>
      <c r="F691" s="1">
        <v>0.66363964486568183</v>
      </c>
      <c r="G691" s="1">
        <v>0.74616515111813231</v>
      </c>
      <c r="H691" s="1">
        <v>0.80396325988007</v>
      </c>
      <c r="I691" s="1">
        <v>0.84669184111937812</v>
      </c>
      <c r="J691" s="1">
        <v>0.87883331318465574</v>
      </c>
      <c r="K691" s="1">
        <v>0.90311024564145703</v>
      </c>
      <c r="L691" s="1">
        <v>0.92173396175701261</v>
      </c>
      <c r="M691" s="1">
        <v>0.93601147582049993</v>
      </c>
      <c r="N691" s="1">
        <v>0.94691199485510469</v>
      </c>
      <c r="O691" s="1">
        <v>0.95520825035522983</v>
      </c>
      <c r="P691" s="1">
        <v>0.96154473918649142</v>
      </c>
      <c r="Q691" s="1">
        <v>0.96640486768985345</v>
      </c>
      <c r="R691" s="1">
        <v>0.97016157181517537</v>
      </c>
      <c r="S691" s="1">
        <v>0.97310202460217321</v>
      </c>
      <c r="T691" s="1">
        <v>0.97545175415223295</v>
      </c>
      <c r="U691" s="1">
        <v>0.97738274250463553</v>
      </c>
      <c r="V691" s="1">
        <v>0.97901508629754808</v>
      </c>
      <c r="W691" s="1">
        <v>0.980441841829371</v>
      </c>
      <c r="X691" s="1">
        <v>0.98172323039068632</v>
      </c>
      <c r="Y691" s="1">
        <v>0.98289478283386322</v>
      </c>
      <c r="Z691" s="1">
        <v>0.98397930169238734</v>
      </c>
      <c r="AA691" s="1">
        <v>0.98498385092382668</v>
      </c>
      <c r="AB691" s="1">
        <v>0.98590161650111952</v>
      </c>
      <c r="AC691" s="1">
        <v>0.98673358393243538</v>
      </c>
      <c r="AD691" s="1">
        <v>0.98747100286574552</v>
      </c>
      <c r="AE691" s="1">
        <v>0.98811228001117957</v>
      </c>
      <c r="AF691" s="1">
        <v>0.98866652477629302</v>
      </c>
      <c r="AG691" s="1">
        <v>0.98914219787247526</v>
      </c>
      <c r="AH691" s="1">
        <v>0.9895511471739542</v>
      </c>
      <c r="AI691" s="1">
        <v>0.9899035603270171</v>
      </c>
      <c r="AJ691" s="1">
        <v>0.99020607952935591</v>
      </c>
      <c r="AK691" s="1">
        <v>0.99046819640816686</v>
      </c>
      <c r="AL691" s="1">
        <v>0.99069564313314762</v>
      </c>
      <c r="AM691" s="1">
        <v>0.99089316156237417</v>
      </c>
    </row>
    <row r="692" spans="1:39">
      <c r="A692">
        <f t="shared" si="16"/>
        <v>202208</v>
      </c>
      <c r="B692" t="str">
        <f t="shared" si="18"/>
        <v>M0</v>
      </c>
      <c r="C692" t="str">
        <f t="shared" si="17"/>
        <v>best</v>
      </c>
      <c r="D692" s="1">
        <v>0</v>
      </c>
      <c r="E692" s="1">
        <v>0</v>
      </c>
      <c r="F692" s="1">
        <v>0</v>
      </c>
      <c r="G692" s="1">
        <v>5.9358282596795879E-4</v>
      </c>
      <c r="H692" s="1">
        <v>2.2180415304114578E-3</v>
      </c>
      <c r="I692" s="1">
        <v>5.1203817157052592E-3</v>
      </c>
      <c r="J692" s="1">
        <v>9.3640503821145488E-3</v>
      </c>
      <c r="K692" s="1">
        <v>1.511291447074355E-2</v>
      </c>
      <c r="L692" s="1">
        <v>2.2499489355384691E-2</v>
      </c>
      <c r="M692" s="1">
        <v>3.1561340171232848E-2</v>
      </c>
      <c r="N692" s="1">
        <v>4.246256472487514E-2</v>
      </c>
      <c r="O692" s="1">
        <v>5.545827937205159E-2</v>
      </c>
      <c r="P692" s="1">
        <v>7.0758282528484984E-2</v>
      </c>
      <c r="Q692" s="1">
        <v>8.8721537607462403E-2</v>
      </c>
      <c r="R692" s="1">
        <v>0.1096727776595892</v>
      </c>
      <c r="S692" s="1">
        <v>0.1338265183732584</v>
      </c>
      <c r="T692" s="1">
        <v>0.16115755444256721</v>
      </c>
      <c r="U692" s="1">
        <v>0.1913845717860298</v>
      </c>
      <c r="V692" s="1">
        <v>0.2242698554617519</v>
      </c>
      <c r="W692" s="1">
        <v>0.25921910183237051</v>
      </c>
      <c r="X692" s="1">
        <v>0.29544858192156942</v>
      </c>
      <c r="Y692" s="1">
        <v>0.33221312990427848</v>
      </c>
      <c r="Z692" s="1">
        <v>0.36857604482989048</v>
      </c>
      <c r="AA692" s="1">
        <v>0.40338779687844628</v>
      </c>
      <c r="AB692" s="1">
        <v>0.43597828628646512</v>
      </c>
      <c r="AC692" s="1">
        <v>0.46549850170644652</v>
      </c>
      <c r="AD692" s="1">
        <v>0.4915678938320861</v>
      </c>
      <c r="AE692" s="1">
        <v>0.5143593515914594</v>
      </c>
      <c r="AF692" s="1">
        <v>0.5340929857722847</v>
      </c>
      <c r="AG692" s="1">
        <v>0.55117569494587837</v>
      </c>
      <c r="AH692" s="1">
        <v>0.56597780334589987</v>
      </c>
      <c r="AI692" s="1">
        <v>0.57874035055636364</v>
      </c>
      <c r="AJ692" s="1">
        <v>0.58983806392558125</v>
      </c>
      <c r="AK692" s="1">
        <v>0.5994962283636921</v>
      </c>
      <c r="AL692" s="1">
        <v>0.60790369392543131</v>
      </c>
      <c r="AM692" s="1">
        <v>0.61537942049806271</v>
      </c>
    </row>
    <row r="693" spans="1:39">
      <c r="A693">
        <f t="shared" si="16"/>
        <v>202208</v>
      </c>
      <c r="B693" t="str">
        <f t="shared" si="18"/>
        <v>M1</v>
      </c>
      <c r="C693" t="str">
        <f t="shared" si="17"/>
        <v>best</v>
      </c>
      <c r="D693" s="1">
        <v>0</v>
      </c>
      <c r="E693" s="1">
        <v>0</v>
      </c>
      <c r="F693" s="1">
        <v>4.3028247841206867E-2</v>
      </c>
      <c r="G693" s="1">
        <v>0.10879773888949069</v>
      </c>
      <c r="H693" s="1">
        <v>0.18070439790057061</v>
      </c>
      <c r="I693" s="1">
        <v>0.24893278269594249</v>
      </c>
      <c r="J693" s="1">
        <v>0.30882623735098569</v>
      </c>
      <c r="K693" s="1">
        <v>0.3599009541862897</v>
      </c>
      <c r="L693" s="1">
        <v>0.40248622394432809</v>
      </c>
      <c r="M693" s="1">
        <v>0.43758378850910817</v>
      </c>
      <c r="N693" s="1">
        <v>0.46657263452230102</v>
      </c>
      <c r="O693" s="1">
        <v>0.49097383542619139</v>
      </c>
      <c r="P693" s="1">
        <v>0.51207233624683635</v>
      </c>
      <c r="Q693" s="1">
        <v>0.53101469969088033</v>
      </c>
      <c r="R693" s="1">
        <v>0.54874231712369792</v>
      </c>
      <c r="S693" s="1">
        <v>0.56599940981154107</v>
      </c>
      <c r="T693" s="1">
        <v>0.58328651551163457</v>
      </c>
      <c r="U693" s="1">
        <v>0.6008489003563029</v>
      </c>
      <c r="V693" s="1">
        <v>0.61887185788233068</v>
      </c>
      <c r="W693" s="1">
        <v>0.63729462304570095</v>
      </c>
      <c r="X693" s="1">
        <v>0.65590308104602613</v>
      </c>
      <c r="Y693" s="1">
        <v>0.67446025891683292</v>
      </c>
      <c r="Z693" s="1">
        <v>0.69260150570272627</v>
      </c>
      <c r="AA693" s="1">
        <v>0.70983124386680663</v>
      </c>
      <c r="AB693" s="1">
        <v>0.72587617883885081</v>
      </c>
      <c r="AC693" s="1">
        <v>0.74035881871350007</v>
      </c>
      <c r="AD693" s="1">
        <v>0.75311727789683702</v>
      </c>
      <c r="AE693" s="1">
        <v>0.76425140617043585</v>
      </c>
      <c r="AF693" s="1">
        <v>0.77387848921071034</v>
      </c>
      <c r="AG693" s="1">
        <v>0.78220343912021795</v>
      </c>
      <c r="AH693" s="1">
        <v>0.789410881126411</v>
      </c>
      <c r="AI693" s="1">
        <v>0.79562102149844383</v>
      </c>
      <c r="AJ693" s="1">
        <v>0.80101811417160851</v>
      </c>
      <c r="AK693" s="1">
        <v>0.80571301343027923</v>
      </c>
      <c r="AL693" s="1">
        <v>0.80979844655664723</v>
      </c>
      <c r="AM693" s="1">
        <v>0.81343002791442176</v>
      </c>
    </row>
    <row r="694" spans="1:39">
      <c r="A694">
        <f t="shared" si="16"/>
        <v>202208</v>
      </c>
      <c r="B694" t="str">
        <f t="shared" si="18"/>
        <v>M2</v>
      </c>
      <c r="C694" t="str">
        <f t="shared" si="17"/>
        <v>best</v>
      </c>
      <c r="D694" s="1">
        <v>0</v>
      </c>
      <c r="E694" s="1">
        <v>0.1240197397603128</v>
      </c>
      <c r="F694" s="1">
        <v>0.26100165840253092</v>
      </c>
      <c r="G694" s="1">
        <v>0.38325709272614278</v>
      </c>
      <c r="H694" s="1">
        <v>0.48777306354462702</v>
      </c>
      <c r="I694" s="1">
        <v>0.57419306675670168</v>
      </c>
      <c r="J694" s="1">
        <v>0.64375291313370109</v>
      </c>
      <c r="K694" s="1">
        <v>0.69949421496528774</v>
      </c>
      <c r="L694" s="1">
        <v>0.74358290814981698</v>
      </c>
      <c r="M694" s="1">
        <v>0.7780603370601159</v>
      </c>
      <c r="N694" s="1">
        <v>0.80484962420315576</v>
      </c>
      <c r="O694" s="1">
        <v>0.82573664577996009</v>
      </c>
      <c r="P694" s="1">
        <v>0.84213605728347518</v>
      </c>
      <c r="Q694" s="1">
        <v>0.85518970088274071</v>
      </c>
      <c r="R694" s="1">
        <v>0.86580027552771055</v>
      </c>
      <c r="S694" s="1">
        <v>0.87468629335154091</v>
      </c>
      <c r="T694" s="1">
        <v>0.88239166572816596</v>
      </c>
      <c r="U694" s="1">
        <v>0.88928482104633755</v>
      </c>
      <c r="V694" s="1">
        <v>0.89565203542901106</v>
      </c>
      <c r="W694" s="1">
        <v>0.90165601180107247</v>
      </c>
      <c r="X694" s="1">
        <v>0.90737023159361585</v>
      </c>
      <c r="Y694" s="1">
        <v>0.91282933185991966</v>
      </c>
      <c r="Z694" s="1">
        <v>0.91800696908960777</v>
      </c>
      <c r="AA694" s="1">
        <v>0.92282060472234673</v>
      </c>
      <c r="AB694" s="1">
        <v>0.92723831011769575</v>
      </c>
      <c r="AC694" s="1">
        <v>0.93118710712391728</v>
      </c>
      <c r="AD694" s="1">
        <v>0.93464188335056875</v>
      </c>
      <c r="AE694" s="1">
        <v>0.93764138512660145</v>
      </c>
      <c r="AF694" s="1">
        <v>0.9402247170374799</v>
      </c>
      <c r="AG694" s="1">
        <v>0.9424518001717449</v>
      </c>
      <c r="AH694" s="1">
        <v>0.94437522838490762</v>
      </c>
      <c r="AI694" s="1">
        <v>0.94602927130128689</v>
      </c>
      <c r="AJ694" s="1">
        <v>0.94746448235703618</v>
      </c>
      <c r="AK694" s="1">
        <v>0.94871133853448197</v>
      </c>
      <c r="AL694" s="1">
        <v>0.94979518141985841</v>
      </c>
      <c r="AM694" s="1">
        <v>0.95075777566084407</v>
      </c>
    </row>
    <row r="695" spans="1:39">
      <c r="A695">
        <f t="shared" si="16"/>
        <v>202208</v>
      </c>
      <c r="B695" t="str">
        <f t="shared" si="18"/>
        <v>M3</v>
      </c>
      <c r="C695" t="str">
        <f t="shared" si="17"/>
        <v>best</v>
      </c>
      <c r="D695" s="1">
        <v>0.34630408843518828</v>
      </c>
      <c r="E695" s="1">
        <v>0.54453428302161755</v>
      </c>
      <c r="F695" s="1">
        <v>0.66936322690466343</v>
      </c>
      <c r="G695" s="1">
        <v>0.75237208741395811</v>
      </c>
      <c r="H695" s="1">
        <v>0.81136575444400671</v>
      </c>
      <c r="I695" s="1">
        <v>0.85443297937640117</v>
      </c>
      <c r="J695" s="1">
        <v>0.88624301675928241</v>
      </c>
      <c r="K695" s="1">
        <v>0.91024629204255381</v>
      </c>
      <c r="L695" s="1">
        <v>0.92842040332385067</v>
      </c>
      <c r="M695" s="1">
        <v>0.94215877900185507</v>
      </c>
      <c r="N695" s="1">
        <v>0.9525227623711906</v>
      </c>
      <c r="O695" s="1">
        <v>0.96036703789141253</v>
      </c>
      <c r="P695" s="1">
        <v>0.96632004965555218</v>
      </c>
      <c r="Q695" s="1">
        <v>0.97085815567895883</v>
      </c>
      <c r="R695" s="1">
        <v>0.9743442328313725</v>
      </c>
      <c r="S695" s="1">
        <v>0.97706165316996607</v>
      </c>
      <c r="T695" s="1">
        <v>0.97922718174803303</v>
      </c>
      <c r="U695" s="1">
        <v>0.98099409926590708</v>
      </c>
      <c r="V695" s="1">
        <v>0.98248104006425985</v>
      </c>
      <c r="W695" s="1">
        <v>0.98376856474833407</v>
      </c>
      <c r="X695" s="1">
        <v>0.98490798320334394</v>
      </c>
      <c r="Y695" s="1">
        <v>0.98593432592430286</v>
      </c>
      <c r="Z695" s="1">
        <v>0.98686466735149048</v>
      </c>
      <c r="AA695" s="1">
        <v>0.98770065536959983</v>
      </c>
      <c r="AB695" s="1">
        <v>0.98844941409118292</v>
      </c>
      <c r="AC695" s="1">
        <v>0.98910751844339684</v>
      </c>
      <c r="AD695" s="1">
        <v>0.98967632935890015</v>
      </c>
      <c r="AE695" s="1">
        <v>0.99016566048357824</v>
      </c>
      <c r="AF695" s="1">
        <v>0.9905841033881464</v>
      </c>
      <c r="AG695" s="1">
        <v>0.99094282291636115</v>
      </c>
      <c r="AH695" s="1">
        <v>0.99125123990345787</v>
      </c>
      <c r="AI695" s="1">
        <v>0.99151550008966904</v>
      </c>
      <c r="AJ695" s="1">
        <v>0.99174412006131207</v>
      </c>
      <c r="AK695" s="1">
        <v>0.99194225206770648</v>
      </c>
      <c r="AL695" s="1">
        <v>0.99211413642947055</v>
      </c>
      <c r="AM695" s="1">
        <v>0.99226654014935789</v>
      </c>
    </row>
    <row r="696" spans="1:39">
      <c r="A696">
        <f t="shared" si="16"/>
        <v>202209</v>
      </c>
      <c r="B696" t="str">
        <f t="shared" si="18"/>
        <v>M0</v>
      </c>
      <c r="C696" t="str">
        <f t="shared" si="17"/>
        <v>best</v>
      </c>
      <c r="D696" s="1">
        <v>0</v>
      </c>
      <c r="E696" s="1">
        <v>0</v>
      </c>
      <c r="F696" s="1">
        <v>0</v>
      </c>
      <c r="G696" s="1">
        <v>7.1244529195295912E-4</v>
      </c>
      <c r="H696" s="1">
        <v>2.6377846229632151E-3</v>
      </c>
      <c r="I696" s="1">
        <v>5.9857283941463831E-3</v>
      </c>
      <c r="J696" s="1">
        <v>1.097178675818096E-2</v>
      </c>
      <c r="K696" s="1">
        <v>1.7746418381648098E-2</v>
      </c>
      <c r="L696" s="1">
        <v>2.634187339660728E-2</v>
      </c>
      <c r="M696" s="1">
        <v>3.6906795482309102E-2</v>
      </c>
      <c r="N696" s="1">
        <v>4.967678203161463E-2</v>
      </c>
      <c r="O696" s="1">
        <v>6.4843910714770414E-2</v>
      </c>
      <c r="P696" s="1">
        <v>8.2753367156637767E-2</v>
      </c>
      <c r="Q696" s="1">
        <v>0.1037187628806736</v>
      </c>
      <c r="R696" s="1">
        <v>0.12794502648796499</v>
      </c>
      <c r="S696" s="1">
        <v>0.1553978032959612</v>
      </c>
      <c r="T696" s="1">
        <v>0.18578707624469379</v>
      </c>
      <c r="U696" s="1">
        <v>0.21886814106024691</v>
      </c>
      <c r="V696" s="1">
        <v>0.2540384615099594</v>
      </c>
      <c r="W696" s="1">
        <v>0.29050581861314612</v>
      </c>
      <c r="X696" s="1">
        <v>0.32751756335306292</v>
      </c>
      <c r="Y696" s="1">
        <v>0.36412877252462122</v>
      </c>
      <c r="Z696" s="1">
        <v>0.39918067995032902</v>
      </c>
      <c r="AA696" s="1">
        <v>0.43199752341953152</v>
      </c>
      <c r="AB696" s="1">
        <v>0.46172367324325081</v>
      </c>
      <c r="AC696" s="1">
        <v>0.48797548310450561</v>
      </c>
      <c r="AD696" s="1">
        <v>0.51092678004344916</v>
      </c>
      <c r="AE696" s="1">
        <v>0.53079904453044102</v>
      </c>
      <c r="AF696" s="1">
        <v>0.54800191938170562</v>
      </c>
      <c r="AG696" s="1">
        <v>0.56290825971868352</v>
      </c>
      <c r="AH696" s="1">
        <v>0.57576075180407693</v>
      </c>
      <c r="AI696" s="1">
        <v>0.58693672973841182</v>
      </c>
      <c r="AJ696" s="1">
        <v>0.59666304414990656</v>
      </c>
      <c r="AK696" s="1">
        <v>0.60512986113665668</v>
      </c>
      <c r="AL696" s="1">
        <v>0.6126583811368389</v>
      </c>
      <c r="AM696" s="1">
        <v>0.61937449368168751</v>
      </c>
    </row>
    <row r="697" spans="1:39">
      <c r="A697">
        <f t="shared" si="16"/>
        <v>202209</v>
      </c>
      <c r="B697" t="str">
        <f t="shared" si="18"/>
        <v>M1</v>
      </c>
      <c r="C697" t="str">
        <f t="shared" si="17"/>
        <v>best</v>
      </c>
      <c r="D697" s="1">
        <v>0</v>
      </c>
      <c r="E697" s="1">
        <v>0</v>
      </c>
      <c r="F697" s="1">
        <v>4.535635386877078E-2</v>
      </c>
      <c r="G697" s="1">
        <v>0.1157568043730226</v>
      </c>
      <c r="H697" s="1">
        <v>0.192335914902204</v>
      </c>
      <c r="I697" s="1">
        <v>0.26412723934346172</v>
      </c>
      <c r="J697" s="1">
        <v>0.32740017000945271</v>
      </c>
      <c r="K697" s="1">
        <v>0.38093409770277592</v>
      </c>
      <c r="L697" s="1">
        <v>0.4251673981246219</v>
      </c>
      <c r="M697" s="1">
        <v>0.46142958279196078</v>
      </c>
      <c r="N697" s="1">
        <v>0.49144771574520352</v>
      </c>
      <c r="O697" s="1">
        <v>0.51676793741968341</v>
      </c>
      <c r="P697" s="1">
        <v>0.53878821027279478</v>
      </c>
      <c r="Q697" s="1">
        <v>0.55867195464798625</v>
      </c>
      <c r="R697" s="1">
        <v>0.57735665963394911</v>
      </c>
      <c r="S697" s="1">
        <v>0.59550708505544625</v>
      </c>
      <c r="T697" s="1">
        <v>0.61349821855696407</v>
      </c>
      <c r="U697" s="1">
        <v>0.63161941885062067</v>
      </c>
      <c r="V697" s="1">
        <v>0.64989721188220739</v>
      </c>
      <c r="W697" s="1">
        <v>0.6681881097758724</v>
      </c>
      <c r="X697" s="1">
        <v>0.68631126289111799</v>
      </c>
      <c r="Y697" s="1">
        <v>0.70395002004747786</v>
      </c>
      <c r="Z697" s="1">
        <v>0.72065137588531991</v>
      </c>
      <c r="AA697" s="1">
        <v>0.73617224236607459</v>
      </c>
      <c r="AB697" s="1">
        <v>0.7501627049679519</v>
      </c>
      <c r="AC697" s="1">
        <v>0.76247576356056801</v>
      </c>
      <c r="AD697" s="1">
        <v>0.77321356294951016</v>
      </c>
      <c r="AE697" s="1">
        <v>0.78249292456204267</v>
      </c>
      <c r="AF697" s="1">
        <v>0.79051380027032658</v>
      </c>
      <c r="AG697" s="1">
        <v>0.7974556571178919</v>
      </c>
      <c r="AH697" s="1">
        <v>0.80343535673436517</v>
      </c>
      <c r="AI697" s="1">
        <v>0.80863104825280308</v>
      </c>
      <c r="AJ697" s="1">
        <v>0.81314994396260387</v>
      </c>
      <c r="AK697" s="1">
        <v>0.81708164955858453</v>
      </c>
      <c r="AL697" s="1">
        <v>0.82057616237866637</v>
      </c>
      <c r="AM697" s="1">
        <v>0.8236924811015286</v>
      </c>
    </row>
    <row r="698" spans="1:39">
      <c r="A698">
        <f t="shared" si="16"/>
        <v>202209</v>
      </c>
      <c r="B698" t="str">
        <f t="shared" si="18"/>
        <v>M2</v>
      </c>
      <c r="C698" t="str">
        <f t="shared" si="17"/>
        <v>best</v>
      </c>
      <c r="D698" s="1">
        <v>0</v>
      </c>
      <c r="E698" s="1">
        <v>0.12931638040677329</v>
      </c>
      <c r="F698" s="1">
        <v>0.27023700262613121</v>
      </c>
      <c r="G698" s="1">
        <v>0.39773394820275121</v>
      </c>
      <c r="H698" s="1">
        <v>0.50553165692810453</v>
      </c>
      <c r="I698" s="1">
        <v>0.59319618898375859</v>
      </c>
      <c r="J698" s="1">
        <v>0.66377802664447894</v>
      </c>
      <c r="K698" s="1">
        <v>0.71968032708383034</v>
      </c>
      <c r="L698" s="1">
        <v>0.76334096176214983</v>
      </c>
      <c r="M698" s="1">
        <v>0.79712893197681345</v>
      </c>
      <c r="N698" s="1">
        <v>0.82327732206454407</v>
      </c>
      <c r="O698" s="1">
        <v>0.84356872930569216</v>
      </c>
      <c r="P698" s="1">
        <v>0.85943973501262683</v>
      </c>
      <c r="Q698" s="1">
        <v>0.87202753810591127</v>
      </c>
      <c r="R698" s="1">
        <v>0.88224139723697781</v>
      </c>
      <c r="S698" s="1">
        <v>0.89077990515193406</v>
      </c>
      <c r="T698" s="1">
        <v>0.89812983878143071</v>
      </c>
      <c r="U698" s="1">
        <v>0.90467067621210506</v>
      </c>
      <c r="V698" s="1">
        <v>0.91064113910073452</v>
      </c>
      <c r="W698" s="1">
        <v>0.91617485461507198</v>
      </c>
      <c r="X698" s="1">
        <v>0.92135364290444788</v>
      </c>
      <c r="Y698" s="1">
        <v>0.92619053760357262</v>
      </c>
      <c r="Z698" s="1">
        <v>0.93063698453402366</v>
      </c>
      <c r="AA698" s="1">
        <v>0.93468550502542092</v>
      </c>
      <c r="AB698" s="1">
        <v>0.93828479464065007</v>
      </c>
      <c r="AC698" s="1">
        <v>0.94142163286185387</v>
      </c>
      <c r="AD698" s="1">
        <v>0.94413719294205101</v>
      </c>
      <c r="AE698" s="1">
        <v>0.94647074108338092</v>
      </c>
      <c r="AF698" s="1">
        <v>0.94847895433972029</v>
      </c>
      <c r="AG698" s="1">
        <v>0.95021091807335223</v>
      </c>
      <c r="AH698" s="1">
        <v>0.95169862891672385</v>
      </c>
      <c r="AI698" s="1">
        <v>0.95298832633783648</v>
      </c>
      <c r="AJ698" s="1">
        <v>0.95410791798163508</v>
      </c>
      <c r="AK698" s="1">
        <v>0.95508053248299296</v>
      </c>
      <c r="AL698" s="1">
        <v>0.95594389992776518</v>
      </c>
      <c r="AM698" s="1">
        <v>0.95671301506908768</v>
      </c>
    </row>
    <row r="699" spans="1:39">
      <c r="A699">
        <f t="shared" si="16"/>
        <v>202209</v>
      </c>
      <c r="B699" t="str">
        <f t="shared" si="18"/>
        <v>M3</v>
      </c>
      <c r="C699" t="str">
        <f t="shared" si="17"/>
        <v>best</v>
      </c>
      <c r="D699" s="1">
        <v>0.35493531759650587</v>
      </c>
      <c r="E699" s="1">
        <v>0.55640137506172538</v>
      </c>
      <c r="F699" s="1">
        <v>0.68100968155117703</v>
      </c>
      <c r="G699" s="1">
        <v>0.76490643014091864</v>
      </c>
      <c r="H699" s="1">
        <v>0.82364440801725602</v>
      </c>
      <c r="I699" s="1">
        <v>0.86565798104432112</v>
      </c>
      <c r="J699" s="1">
        <v>0.89660523459416319</v>
      </c>
      <c r="K699" s="1">
        <v>0.91961746639498454</v>
      </c>
      <c r="L699" s="1">
        <v>0.93677408882051572</v>
      </c>
      <c r="M699" s="1">
        <v>0.9495716482546176</v>
      </c>
      <c r="N699" s="1">
        <v>0.95915983199867583</v>
      </c>
      <c r="O699" s="1">
        <v>0.96636002756136985</v>
      </c>
      <c r="P699" s="1">
        <v>0.97178028971910801</v>
      </c>
      <c r="Q699" s="1">
        <v>0.97587651447239565</v>
      </c>
      <c r="R699" s="1">
        <v>0.97900109662736223</v>
      </c>
      <c r="S699" s="1">
        <v>0.98142307906959969</v>
      </c>
      <c r="T699" s="1">
        <v>0.98333393994541785</v>
      </c>
      <c r="U699" s="1">
        <v>0.98488141212439007</v>
      </c>
      <c r="V699" s="1">
        <v>0.98616904946512451</v>
      </c>
      <c r="W699" s="1">
        <v>0.98726594580929161</v>
      </c>
      <c r="X699" s="1">
        <v>0.98822087723823382</v>
      </c>
      <c r="Y699" s="1">
        <v>0.98906219423087061</v>
      </c>
      <c r="Z699" s="1">
        <v>0.98980112372142315</v>
      </c>
      <c r="AA699" s="1">
        <v>0.99045169636866082</v>
      </c>
      <c r="AB699" s="1">
        <v>0.99101652466875045</v>
      </c>
      <c r="AC699" s="1">
        <v>0.99150029891975389</v>
      </c>
      <c r="AD699" s="1">
        <v>0.99191357242285194</v>
      </c>
      <c r="AE699" s="1">
        <v>0.99226503539672395</v>
      </c>
      <c r="AF699" s="1">
        <v>0.99256501777122963</v>
      </c>
      <c r="AG699" s="1">
        <v>0.99282202084354243</v>
      </c>
      <c r="AH699" s="1">
        <v>0.99304159466504094</v>
      </c>
      <c r="AI699" s="1">
        <v>0.9932311065566678</v>
      </c>
      <c r="AJ699" s="1">
        <v>0.99339502469689112</v>
      </c>
      <c r="AK699" s="1">
        <v>0.9935369990487628</v>
      </c>
      <c r="AL699" s="1">
        <v>0.99366271474437962</v>
      </c>
      <c r="AM699" s="1">
        <v>0.99377447435204247</v>
      </c>
    </row>
    <row r="700" spans="1:39">
      <c r="A700">
        <f t="shared" si="16"/>
        <v>202210</v>
      </c>
      <c r="B700" t="str">
        <f t="shared" si="18"/>
        <v>M0</v>
      </c>
      <c r="C700" t="str">
        <f t="shared" si="17"/>
        <v>best</v>
      </c>
      <c r="D700" s="1">
        <v>0</v>
      </c>
      <c r="E700" s="1">
        <v>0</v>
      </c>
      <c r="F700" s="1">
        <v>0</v>
      </c>
      <c r="G700" s="1">
        <v>8.3107285198767028E-4</v>
      </c>
      <c r="H700" s="1">
        <v>3.0188153281166369E-3</v>
      </c>
      <c r="I700" s="1">
        <v>6.9391854051785024E-3</v>
      </c>
      <c r="J700" s="1">
        <v>1.281763021461934E-2</v>
      </c>
      <c r="K700" s="1">
        <v>2.070521053796873E-2</v>
      </c>
      <c r="L700" s="1">
        <v>3.0741307312591941E-2</v>
      </c>
      <c r="M700" s="1">
        <v>4.3138930619593292E-2</v>
      </c>
      <c r="N700" s="1">
        <v>5.8066535197160547E-2</v>
      </c>
      <c r="O700" s="1">
        <v>7.5849385379490764E-2</v>
      </c>
      <c r="P700" s="1">
        <v>9.6784296394689648E-2</v>
      </c>
      <c r="Q700" s="1">
        <v>0.1210614856672687</v>
      </c>
      <c r="R700" s="1">
        <v>0.14863286448792959</v>
      </c>
      <c r="S700" s="1">
        <v>0.17919585535630481</v>
      </c>
      <c r="T700" s="1">
        <v>0.21249564361911341</v>
      </c>
      <c r="U700" s="1">
        <v>0.24791852228652869</v>
      </c>
      <c r="V700" s="1">
        <v>0.28466116249773538</v>
      </c>
      <c r="W700" s="1">
        <v>0.32196125152420763</v>
      </c>
      <c r="X700" s="1">
        <v>0.35886354287736227</v>
      </c>
      <c r="Y700" s="1">
        <v>0.3941979201749683</v>
      </c>
      <c r="Z700" s="1">
        <v>0.42728157230257591</v>
      </c>
      <c r="AA700" s="1">
        <v>0.45725079960495341</v>
      </c>
      <c r="AB700" s="1">
        <v>0.48371813590111679</v>
      </c>
      <c r="AC700" s="1">
        <v>0.50685841589915837</v>
      </c>
      <c r="AD700" s="1">
        <v>0.52689467506109822</v>
      </c>
      <c r="AE700" s="1">
        <v>0.54423976026764842</v>
      </c>
      <c r="AF700" s="1">
        <v>0.55926949441949214</v>
      </c>
      <c r="AG700" s="1">
        <v>0.5722284944568734</v>
      </c>
      <c r="AH700" s="1">
        <v>0.58349716863293077</v>
      </c>
      <c r="AI700" s="1">
        <v>0.59330421348628792</v>
      </c>
      <c r="AJ700" s="1">
        <v>0.60184134799791822</v>
      </c>
      <c r="AK700" s="1">
        <v>0.6094324230330842</v>
      </c>
      <c r="AL700" s="1">
        <v>0.61620436264771627</v>
      </c>
      <c r="AM700" s="1">
        <v>0.62219820899629796</v>
      </c>
    </row>
    <row r="701" spans="1:39">
      <c r="A701">
        <f t="shared" si="16"/>
        <v>202210</v>
      </c>
      <c r="B701" t="str">
        <f t="shared" si="18"/>
        <v>M1</v>
      </c>
      <c r="C701" t="str">
        <f t="shared" si="17"/>
        <v>best</v>
      </c>
      <c r="D701" s="1">
        <v>0</v>
      </c>
      <c r="E701" s="1">
        <v>0</v>
      </c>
      <c r="F701" s="1">
        <v>4.8014113889027418E-2</v>
      </c>
      <c r="G701" s="1">
        <v>0.1225915304142421</v>
      </c>
      <c r="H701" s="1">
        <v>0.20296918830440641</v>
      </c>
      <c r="I701" s="1">
        <v>0.27870992039221021</v>
      </c>
      <c r="J701" s="1">
        <v>0.3449854458484336</v>
      </c>
      <c r="K701" s="1">
        <v>0.40057911174214988</v>
      </c>
      <c r="L701" s="1">
        <v>0.44625454672325737</v>
      </c>
      <c r="M701" s="1">
        <v>0.48374699671522609</v>
      </c>
      <c r="N701" s="1">
        <v>0.51481694627674202</v>
      </c>
      <c r="O701" s="1">
        <v>0.54113222334593769</v>
      </c>
      <c r="P701" s="1">
        <v>0.56412160268102651</v>
      </c>
      <c r="Q701" s="1">
        <v>0.58496673798312659</v>
      </c>
      <c r="R701" s="1">
        <v>0.60454512336573663</v>
      </c>
      <c r="S701" s="1">
        <v>0.6234006721715496</v>
      </c>
      <c r="T701" s="1">
        <v>0.64195994263552614</v>
      </c>
      <c r="U701" s="1">
        <v>0.66036206312632939</v>
      </c>
      <c r="V701" s="1">
        <v>0.67855243743096705</v>
      </c>
      <c r="W701" s="1">
        <v>0.69642002325993602</v>
      </c>
      <c r="X701" s="1">
        <v>0.71370529534706106</v>
      </c>
      <c r="Y701" s="1">
        <v>0.73000306625155176</v>
      </c>
      <c r="Z701" s="1">
        <v>0.74510557448510917</v>
      </c>
      <c r="AA701" s="1">
        <v>0.75869298289419618</v>
      </c>
      <c r="AB701" s="1">
        <v>0.77063525893845608</v>
      </c>
      <c r="AC701" s="1">
        <v>0.78103932715277857</v>
      </c>
      <c r="AD701" s="1">
        <v>0.79002342681687687</v>
      </c>
      <c r="AE701" s="1">
        <v>0.79778447199677149</v>
      </c>
      <c r="AF701" s="1">
        <v>0.8044982768455673</v>
      </c>
      <c r="AG701" s="1">
        <v>0.81027934337059093</v>
      </c>
      <c r="AH701" s="1">
        <v>0.81530090221384233</v>
      </c>
      <c r="AI701" s="1">
        <v>0.81966724772694899</v>
      </c>
      <c r="AJ701" s="1">
        <v>0.82346544482665029</v>
      </c>
      <c r="AK701" s="1">
        <v>0.82684072307297407</v>
      </c>
      <c r="AL701" s="1">
        <v>0.82985028638032687</v>
      </c>
      <c r="AM701" s="1">
        <v>0.83251294522269081</v>
      </c>
    </row>
    <row r="702" spans="1:39">
      <c r="A702">
        <f t="shared" si="16"/>
        <v>202210</v>
      </c>
      <c r="B702" t="str">
        <f t="shared" si="18"/>
        <v>M2</v>
      </c>
      <c r="C702" t="str">
        <f t="shared" si="17"/>
        <v>best</v>
      </c>
      <c r="D702" s="1">
        <v>0</v>
      </c>
      <c r="E702" s="1">
        <v>0.13254478449929649</v>
      </c>
      <c r="F702" s="1">
        <v>0.2795514239394461</v>
      </c>
      <c r="G702" s="1">
        <v>0.4115441485748017</v>
      </c>
      <c r="H702" s="1">
        <v>0.52150282762793432</v>
      </c>
      <c r="I702" s="1">
        <v>0.61102798262862645</v>
      </c>
      <c r="J702" s="1">
        <v>0.6823002990770517</v>
      </c>
      <c r="K702" s="1">
        <v>0.73805318571102574</v>
      </c>
      <c r="L702" s="1">
        <v>0.78114044320291809</v>
      </c>
      <c r="M702" s="1">
        <v>0.81433780272592393</v>
      </c>
      <c r="N702" s="1">
        <v>0.83989256871890861</v>
      </c>
      <c r="O702" s="1">
        <v>0.85962270442542987</v>
      </c>
      <c r="P702" s="1">
        <v>0.87497304159992095</v>
      </c>
      <c r="Q702" s="1">
        <v>0.88710495558175895</v>
      </c>
      <c r="R702" s="1">
        <v>0.89692146409143048</v>
      </c>
      <c r="S702" s="1">
        <v>0.90506472223893197</v>
      </c>
      <c r="T702" s="1">
        <v>0.91203678770265695</v>
      </c>
      <c r="U702" s="1">
        <v>0.91817413715753426</v>
      </c>
      <c r="V702" s="1">
        <v>0.92368594386034142</v>
      </c>
      <c r="W702" s="1">
        <v>0.92871255639870609</v>
      </c>
      <c r="X702" s="1">
        <v>0.93331398070634319</v>
      </c>
      <c r="Y702" s="1">
        <v>0.93748015349191993</v>
      </c>
      <c r="Z702" s="1">
        <v>0.94123224818936224</v>
      </c>
      <c r="AA702" s="1">
        <v>0.94454281836736675</v>
      </c>
      <c r="AB702" s="1">
        <v>0.94741225282395847</v>
      </c>
      <c r="AC702" s="1">
        <v>0.94988602337262595</v>
      </c>
      <c r="AD702" s="1">
        <v>0.95200494912082312</v>
      </c>
      <c r="AE702" s="1">
        <v>0.9538238344979123</v>
      </c>
      <c r="AF702" s="1">
        <v>0.9553893160882253</v>
      </c>
      <c r="AG702" s="1">
        <v>0.95673181096763371</v>
      </c>
      <c r="AH702" s="1">
        <v>0.95789405797687743</v>
      </c>
      <c r="AI702" s="1">
        <v>0.95890189263186221</v>
      </c>
      <c r="AJ702" s="1">
        <v>0.95977662734876379</v>
      </c>
      <c r="AK702" s="1">
        <v>0.96055252692428783</v>
      </c>
      <c r="AL702" s="1">
        <v>0.9612432895944536</v>
      </c>
      <c r="AM702" s="1">
        <v>0.96185364004604557</v>
      </c>
    </row>
    <row r="703" spans="1:39">
      <c r="A703">
        <f t="shared" si="16"/>
        <v>202210</v>
      </c>
      <c r="B703" t="str">
        <f t="shared" si="18"/>
        <v>M3</v>
      </c>
      <c r="C703" t="str">
        <f t="shared" si="17"/>
        <v>best</v>
      </c>
      <c r="D703" s="1">
        <v>0.36139332287277598</v>
      </c>
      <c r="E703" s="1">
        <v>0.56409134169073116</v>
      </c>
      <c r="F703" s="1">
        <v>0.69148789272299116</v>
      </c>
      <c r="G703" s="1">
        <v>0.77611331299973607</v>
      </c>
      <c r="H703" s="1">
        <v>0.83420037586387219</v>
      </c>
      <c r="I703" s="1">
        <v>0.87564716623708316</v>
      </c>
      <c r="J703" s="1">
        <v>0.90572801319906737</v>
      </c>
      <c r="K703" s="1">
        <v>0.92774350711767128</v>
      </c>
      <c r="L703" s="1">
        <v>0.94392976622066693</v>
      </c>
      <c r="M703" s="1">
        <v>0.9559129737971036</v>
      </c>
      <c r="N703" s="1">
        <v>0.96481343402444464</v>
      </c>
      <c r="O703" s="1">
        <v>0.97143623274539703</v>
      </c>
      <c r="P703" s="1">
        <v>0.97637214024285668</v>
      </c>
      <c r="Q703" s="1">
        <v>0.98007080356855081</v>
      </c>
      <c r="R703" s="1">
        <v>0.98287294693116023</v>
      </c>
      <c r="S703" s="1">
        <v>0.98502114644783012</v>
      </c>
      <c r="T703" s="1">
        <v>0.98670152046239046</v>
      </c>
      <c r="U703" s="1">
        <v>0.98804695569471257</v>
      </c>
      <c r="V703" s="1">
        <v>0.98914852685099841</v>
      </c>
      <c r="W703" s="1">
        <v>0.99007167658577877</v>
      </c>
      <c r="X703" s="1">
        <v>0.99085783185381915</v>
      </c>
      <c r="Y703" s="1">
        <v>0.99152871295275113</v>
      </c>
      <c r="Z703" s="1">
        <v>0.99210616137776575</v>
      </c>
      <c r="AA703" s="1">
        <v>0.9925991760800541</v>
      </c>
      <c r="AB703" s="1">
        <v>0.99301610950681352</v>
      </c>
      <c r="AC703" s="1">
        <v>0.99336874744646275</v>
      </c>
      <c r="AD703" s="1">
        <v>0.99366626472919473</v>
      </c>
      <c r="AE703" s="1">
        <v>0.99391858003834443</v>
      </c>
      <c r="AF703" s="1">
        <v>0.99413361522338262</v>
      </c>
      <c r="AG703" s="1">
        <v>0.99431654668085512</v>
      </c>
      <c r="AH703" s="1">
        <v>0.99447387455959757</v>
      </c>
      <c r="AI703" s="1">
        <v>0.99460955446624277</v>
      </c>
      <c r="AJ703" s="1">
        <v>0.99472678498516109</v>
      </c>
      <c r="AK703" s="1">
        <v>0.99483038023735326</v>
      </c>
      <c r="AL703" s="1">
        <v>0.99492231822991606</v>
      </c>
      <c r="AM703" s="1">
        <v>0.99500333866987511</v>
      </c>
    </row>
    <row r="704" spans="1:39">
      <c r="A704">
        <f t="shared" si="16"/>
        <v>202211</v>
      </c>
      <c r="B704" t="str">
        <f t="shared" si="18"/>
        <v>M0</v>
      </c>
      <c r="C704" t="str">
        <f t="shared" si="17"/>
        <v>best</v>
      </c>
      <c r="D704" s="1">
        <v>0</v>
      </c>
      <c r="E704" s="1">
        <v>0</v>
      </c>
      <c r="F704" s="1">
        <v>0</v>
      </c>
      <c r="G704" s="1">
        <v>9.2075416165526326E-4</v>
      </c>
      <c r="H704" s="1">
        <v>3.4931803443077609E-3</v>
      </c>
      <c r="I704" s="1">
        <v>8.1462000618311332E-3</v>
      </c>
      <c r="J704" s="1">
        <v>1.501629672951146E-2</v>
      </c>
      <c r="K704" s="1">
        <v>2.4261345218049121E-2</v>
      </c>
      <c r="L704" s="1">
        <v>3.607781474272824E-2</v>
      </c>
      <c r="M704" s="1">
        <v>5.0607483478654687E-2</v>
      </c>
      <c r="N704" s="1">
        <v>6.8149569203408158E-2</v>
      </c>
      <c r="O704" s="1">
        <v>8.8977256534558055E-2</v>
      </c>
      <c r="P704" s="1">
        <v>0.113259331581875</v>
      </c>
      <c r="Q704" s="1">
        <v>0.14092777119637559</v>
      </c>
      <c r="R704" s="1">
        <v>0.17166222911095469</v>
      </c>
      <c r="S704" s="1">
        <v>0.20519349956656791</v>
      </c>
      <c r="T704" s="1">
        <v>0.24089284934284791</v>
      </c>
      <c r="U704" s="1">
        <v>0.27794253388049522</v>
      </c>
      <c r="V704" s="1">
        <v>0.31556787098867162</v>
      </c>
      <c r="W704" s="1">
        <v>0.35280081342081021</v>
      </c>
      <c r="X704" s="1">
        <v>0.38845752896189351</v>
      </c>
      <c r="Y704" s="1">
        <v>0.42184655068868099</v>
      </c>
      <c r="Z704" s="1">
        <v>0.4520945196049318</v>
      </c>
      <c r="AA704" s="1">
        <v>0.47880933075013421</v>
      </c>
      <c r="AB704" s="1">
        <v>0.50216681742313307</v>
      </c>
      <c r="AC704" s="1">
        <v>0.52239170093224441</v>
      </c>
      <c r="AD704" s="1">
        <v>0.53990044689434291</v>
      </c>
      <c r="AE704" s="1">
        <v>0.55507225050382292</v>
      </c>
      <c r="AF704" s="1">
        <v>0.56815392211323312</v>
      </c>
      <c r="AG704" s="1">
        <v>0.57952939078756527</v>
      </c>
      <c r="AH704" s="1">
        <v>0.58942946631041715</v>
      </c>
      <c r="AI704" s="1">
        <v>0.59804764754023554</v>
      </c>
      <c r="AJ704" s="1">
        <v>0.60571083372223267</v>
      </c>
      <c r="AK704" s="1">
        <v>0.61254713715107401</v>
      </c>
      <c r="AL704" s="1">
        <v>0.6185979770948854</v>
      </c>
      <c r="AM704" s="1">
        <v>0.62412439021927146</v>
      </c>
    </row>
    <row r="705" spans="1:39">
      <c r="A705">
        <f t="shared" si="16"/>
        <v>202211</v>
      </c>
      <c r="B705" t="str">
        <f t="shared" si="18"/>
        <v>M1</v>
      </c>
      <c r="C705" t="str">
        <f t="shared" si="17"/>
        <v>best</v>
      </c>
      <c r="D705" s="1">
        <v>0</v>
      </c>
      <c r="E705" s="1">
        <v>0</v>
      </c>
      <c r="F705" s="1">
        <v>5.0732654937848877E-2</v>
      </c>
      <c r="G705" s="1">
        <v>0.12899642519580509</v>
      </c>
      <c r="H705" s="1">
        <v>0.21385378260572049</v>
      </c>
      <c r="I705" s="1">
        <v>0.29331260086634531</v>
      </c>
      <c r="J705" s="1">
        <v>0.36229475796832011</v>
      </c>
      <c r="K705" s="1">
        <v>0.41982917079016668</v>
      </c>
      <c r="L705" s="1">
        <v>0.46712204197309259</v>
      </c>
      <c r="M705" s="1">
        <v>0.50594361447302871</v>
      </c>
      <c r="N705" s="1">
        <v>0.53818311224574622</v>
      </c>
      <c r="O705" s="1">
        <v>0.56555624520300674</v>
      </c>
      <c r="P705" s="1">
        <v>0.58954006923262947</v>
      </c>
      <c r="Q705" s="1">
        <v>0.61128345456327415</v>
      </c>
      <c r="R705" s="1">
        <v>0.63155074528851918</v>
      </c>
      <c r="S705" s="1">
        <v>0.65095123745709627</v>
      </c>
      <c r="T705" s="1">
        <v>0.66977347070529614</v>
      </c>
      <c r="U705" s="1">
        <v>0.68807970353870862</v>
      </c>
      <c r="V705" s="1">
        <v>0.70585034480543596</v>
      </c>
      <c r="W705" s="1">
        <v>0.72289876664494768</v>
      </c>
      <c r="X705" s="1">
        <v>0.73887841676331389</v>
      </c>
      <c r="Y705" s="1">
        <v>0.75362622013402703</v>
      </c>
      <c r="Z705" s="1">
        <v>0.76685847005568697</v>
      </c>
      <c r="AA705" s="1">
        <v>0.77846623481854449</v>
      </c>
      <c r="AB705" s="1">
        <v>0.78856438897399495</v>
      </c>
      <c r="AC705" s="1">
        <v>0.79727474172321322</v>
      </c>
      <c r="AD705" s="1">
        <v>0.80479285374962206</v>
      </c>
      <c r="AE705" s="1">
        <v>0.81129205933808413</v>
      </c>
      <c r="AF705" s="1">
        <v>0.81688527248137599</v>
      </c>
      <c r="AG705" s="1">
        <v>0.82174149507845062</v>
      </c>
      <c r="AH705" s="1">
        <v>0.82596253434975753</v>
      </c>
      <c r="AI705" s="1">
        <v>0.82963323693453406</v>
      </c>
      <c r="AJ705" s="1">
        <v>0.83289441441102474</v>
      </c>
      <c r="AK705" s="1">
        <v>0.83580164330813478</v>
      </c>
      <c r="AL705" s="1">
        <v>0.8383733220766787</v>
      </c>
      <c r="AM705" s="1">
        <v>0.84072092602945403</v>
      </c>
    </row>
    <row r="706" spans="1:39">
      <c r="A706">
        <f t="shared" si="16"/>
        <v>202211</v>
      </c>
      <c r="B706" t="str">
        <f t="shared" si="18"/>
        <v>M2</v>
      </c>
      <c r="C706" t="str">
        <f t="shared" si="17"/>
        <v>best</v>
      </c>
      <c r="D706" s="1">
        <v>0</v>
      </c>
      <c r="E706" s="1">
        <v>0.1374274466977774</v>
      </c>
      <c r="F706" s="1">
        <v>0.28979019576161302</v>
      </c>
      <c r="G706" s="1">
        <v>0.42499429020891821</v>
      </c>
      <c r="H706" s="1">
        <v>0.53789932277850083</v>
      </c>
      <c r="I706" s="1">
        <v>0.62884498377903919</v>
      </c>
      <c r="J706" s="1">
        <v>0.70037447650013718</v>
      </c>
      <c r="K706" s="1">
        <v>0.75573903434815826</v>
      </c>
      <c r="L706" s="1">
        <v>0.79832348454239921</v>
      </c>
      <c r="M706" s="1">
        <v>0.83094163090360607</v>
      </c>
      <c r="N706" s="1">
        <v>0.85589519780544998</v>
      </c>
      <c r="O706" s="1">
        <v>0.87502776851987851</v>
      </c>
      <c r="P706" s="1">
        <v>0.88983170071511009</v>
      </c>
      <c r="Q706" s="1">
        <v>0.90147981101868635</v>
      </c>
      <c r="R706" s="1">
        <v>0.91081922079766908</v>
      </c>
      <c r="S706" s="1">
        <v>0.91851422200370214</v>
      </c>
      <c r="T706" s="1">
        <v>0.92502924886387294</v>
      </c>
      <c r="U706" s="1">
        <v>0.93067111616324438</v>
      </c>
      <c r="V706" s="1">
        <v>0.93565531074166508</v>
      </c>
      <c r="W706" s="1">
        <v>0.94010071121733541</v>
      </c>
      <c r="X706" s="1">
        <v>0.94404384856517243</v>
      </c>
      <c r="Y706" s="1">
        <v>0.94754141429743699</v>
      </c>
      <c r="Z706" s="1">
        <v>0.95059426542632186</v>
      </c>
      <c r="AA706" s="1">
        <v>0.9532193961671116</v>
      </c>
      <c r="AB706" s="1">
        <v>0.95546881686732898</v>
      </c>
      <c r="AC706" s="1">
        <v>0.95738640503756023</v>
      </c>
      <c r="AD706" s="1">
        <v>0.95902624478698972</v>
      </c>
      <c r="AE706" s="1">
        <v>0.96043331670248233</v>
      </c>
      <c r="AF706" s="1">
        <v>0.96163697937467618</v>
      </c>
      <c r="AG706" s="1">
        <v>0.9626769213025943</v>
      </c>
      <c r="AH706" s="1">
        <v>0.9635771877867485</v>
      </c>
      <c r="AI706" s="1">
        <v>0.96435748407449695</v>
      </c>
      <c r="AJ706" s="1">
        <v>0.96504882570318506</v>
      </c>
      <c r="AK706" s="1">
        <v>0.96566372032047854</v>
      </c>
      <c r="AL706" s="1">
        <v>0.96620659852430968</v>
      </c>
      <c r="AM706" s="1">
        <v>0.96670135829382753</v>
      </c>
    </row>
    <row r="707" spans="1:39">
      <c r="A707">
        <f t="shared" si="16"/>
        <v>202211</v>
      </c>
      <c r="B707" t="str">
        <f t="shared" si="18"/>
        <v>M3</v>
      </c>
      <c r="C707" t="str">
        <f t="shared" si="17"/>
        <v>best</v>
      </c>
      <c r="D707" s="1">
        <v>0.36403792809835661</v>
      </c>
      <c r="E707" s="1">
        <v>0.57264736734865207</v>
      </c>
      <c r="F707" s="1">
        <v>0.70224728901712885</v>
      </c>
      <c r="G707" s="1">
        <v>0.78670616509243507</v>
      </c>
      <c r="H707" s="1">
        <v>0.84455577356302003</v>
      </c>
      <c r="I707" s="1">
        <v>0.88521870371998046</v>
      </c>
      <c r="J707" s="1">
        <v>0.91424905989752014</v>
      </c>
      <c r="K707" s="1">
        <v>0.93518517594111561</v>
      </c>
      <c r="L707" s="1">
        <v>0.95045033905088494</v>
      </c>
      <c r="M707" s="1">
        <v>0.96164318771990109</v>
      </c>
      <c r="N707" s="1">
        <v>0.96987147158392917</v>
      </c>
      <c r="O707" s="1">
        <v>0.97592534470559456</v>
      </c>
      <c r="P707" s="1">
        <v>0.98039310890373432</v>
      </c>
      <c r="Q707" s="1">
        <v>0.98371438954167834</v>
      </c>
      <c r="R707" s="1">
        <v>0.98620039070760668</v>
      </c>
      <c r="S707" s="1">
        <v>0.98808778054823532</v>
      </c>
      <c r="T707" s="1">
        <v>0.98954698699520616</v>
      </c>
      <c r="U707" s="1">
        <v>0.99069650158554623</v>
      </c>
      <c r="V707" s="1">
        <v>0.99162219895579995</v>
      </c>
      <c r="W707" s="1">
        <v>0.99238101549132418</v>
      </c>
      <c r="X707" s="1">
        <v>0.99300659313438966</v>
      </c>
      <c r="Y707" s="1">
        <v>0.99352982964260483</v>
      </c>
      <c r="Z707" s="1">
        <v>0.9939667608833721</v>
      </c>
      <c r="AA707" s="1">
        <v>0.99432989085792844</v>
      </c>
      <c r="AB707" s="1">
        <v>0.99463274538250268</v>
      </c>
      <c r="AC707" s="1">
        <v>0.99488535591354099</v>
      </c>
      <c r="AD707" s="1">
        <v>0.99509759035444656</v>
      </c>
      <c r="AE707" s="1">
        <v>0.99527706779940561</v>
      </c>
      <c r="AF707" s="1">
        <v>0.99542877169248944</v>
      </c>
      <c r="AG707" s="1">
        <v>0.99555854528568188</v>
      </c>
      <c r="AH707" s="1">
        <v>0.99566996012376052</v>
      </c>
      <c r="AI707" s="1">
        <v>0.99576586577981485</v>
      </c>
      <c r="AJ707" s="1">
        <v>0.99585035163733193</v>
      </c>
      <c r="AK707" s="1">
        <v>0.99592513258211723</v>
      </c>
      <c r="AL707" s="1">
        <v>0.99599088618612097</v>
      </c>
      <c r="AM707" s="1">
        <v>0.99605060123956435</v>
      </c>
    </row>
    <row r="708" spans="1:39">
      <c r="A708">
        <f t="shared" si="16"/>
        <v>202212</v>
      </c>
      <c r="B708" t="str">
        <f t="shared" si="18"/>
        <v>M0</v>
      </c>
      <c r="C708" t="str">
        <f t="shared" si="17"/>
        <v>best</v>
      </c>
      <c r="D708" s="1">
        <v>0</v>
      </c>
      <c r="E708" s="1">
        <v>0</v>
      </c>
      <c r="F708" s="1">
        <v>0</v>
      </c>
      <c r="G708" s="1">
        <v>1.1630307601328291E-3</v>
      </c>
      <c r="H708" s="1">
        <v>4.3280622939273301E-3</v>
      </c>
      <c r="I708" s="1">
        <v>9.8584729387620681E-3</v>
      </c>
      <c r="J708" s="1">
        <v>1.8004614412903599E-2</v>
      </c>
      <c r="K708" s="1">
        <v>2.8976555603811009E-2</v>
      </c>
      <c r="L708" s="1">
        <v>4.2897258504788142E-2</v>
      </c>
      <c r="M708" s="1">
        <v>6.0037977608416573E-2</v>
      </c>
      <c r="N708" s="1">
        <v>8.0642376614958669E-2</v>
      </c>
      <c r="O708" s="1">
        <v>0.1048505052689354</v>
      </c>
      <c r="P708" s="1">
        <v>0.13256706545393021</v>
      </c>
      <c r="Q708" s="1">
        <v>0.16344762879748731</v>
      </c>
      <c r="R708" s="1">
        <v>0.1972032458937597</v>
      </c>
      <c r="S708" s="1">
        <v>0.23318549924430579</v>
      </c>
      <c r="T708" s="1">
        <v>0.27055838068974092</v>
      </c>
      <c r="U708" s="1">
        <v>0.3085317383658554</v>
      </c>
      <c r="V708" s="1">
        <v>0.34612205719107098</v>
      </c>
      <c r="W708" s="1">
        <v>0.38212942393635102</v>
      </c>
      <c r="X708" s="1">
        <v>0.41585202176030539</v>
      </c>
      <c r="Y708" s="1">
        <v>0.44640529470198032</v>
      </c>
      <c r="Z708" s="1">
        <v>0.47339166279934419</v>
      </c>
      <c r="AA708" s="1">
        <v>0.49698781350118221</v>
      </c>
      <c r="AB708" s="1">
        <v>0.51742016588900452</v>
      </c>
      <c r="AC708" s="1">
        <v>0.53510906434576033</v>
      </c>
      <c r="AD708" s="1">
        <v>0.55043735036544883</v>
      </c>
      <c r="AE708" s="1">
        <v>0.56365420525535703</v>
      </c>
      <c r="AF708" s="1">
        <v>0.57514740766049022</v>
      </c>
      <c r="AG708" s="1">
        <v>0.58515007660374785</v>
      </c>
      <c r="AH708" s="1">
        <v>0.59385765911563559</v>
      </c>
      <c r="AI708" s="1">
        <v>0.60160040720605723</v>
      </c>
      <c r="AJ708" s="1">
        <v>0.60850773758237875</v>
      </c>
      <c r="AK708" s="1">
        <v>0.61462148076897449</v>
      </c>
      <c r="AL708" s="1">
        <v>0.62020537418277133</v>
      </c>
      <c r="AM708" s="1">
        <v>0.62536268296591302</v>
      </c>
    </row>
    <row r="709" spans="1:39">
      <c r="A709">
        <f t="shared" si="16"/>
        <v>202212</v>
      </c>
      <c r="B709" t="str">
        <f t="shared" si="18"/>
        <v>M1</v>
      </c>
      <c r="C709" t="str">
        <f t="shared" si="17"/>
        <v>best</v>
      </c>
      <c r="D709" s="1">
        <v>0</v>
      </c>
      <c r="E709" s="1">
        <v>0</v>
      </c>
      <c r="F709" s="1">
        <v>5.3890525198613669E-2</v>
      </c>
      <c r="G709" s="1">
        <v>0.13754360889053471</v>
      </c>
      <c r="H709" s="1">
        <v>0.2277986238856293</v>
      </c>
      <c r="I709" s="1">
        <v>0.31173908835264957</v>
      </c>
      <c r="J709" s="1">
        <v>0.38420280624022318</v>
      </c>
      <c r="K709" s="1">
        <v>0.44460387558217729</v>
      </c>
      <c r="L709" s="1">
        <v>0.4941665446453653</v>
      </c>
      <c r="M709" s="1">
        <v>0.534798722066962</v>
      </c>
      <c r="N709" s="1">
        <v>0.56847189185397007</v>
      </c>
      <c r="O709" s="1">
        <v>0.59700800526175357</v>
      </c>
      <c r="P709" s="1">
        <v>0.62190813200036255</v>
      </c>
      <c r="Q709" s="1">
        <v>0.64423733752237078</v>
      </c>
      <c r="R709" s="1">
        <v>0.66486224199722754</v>
      </c>
      <c r="S709" s="1">
        <v>0.68428652272850776</v>
      </c>
      <c r="T709" s="1">
        <v>0.70274311595218231</v>
      </c>
      <c r="U709" s="1">
        <v>0.72034728935832493</v>
      </c>
      <c r="V709" s="1">
        <v>0.73702083982282796</v>
      </c>
      <c r="W709" s="1">
        <v>0.75250505463174466</v>
      </c>
      <c r="X709" s="1">
        <v>0.76670388398561362</v>
      </c>
      <c r="Y709" s="1">
        <v>0.77938811548220133</v>
      </c>
      <c r="Z709" s="1">
        <v>0.79048061376852585</v>
      </c>
      <c r="AA709" s="1">
        <v>0.80010807402531536</v>
      </c>
      <c r="AB709" s="1">
        <v>0.808397546910958</v>
      </c>
      <c r="AC709" s="1">
        <v>0.81554235775210893</v>
      </c>
      <c r="AD709" s="1">
        <v>0.82171193494193862</v>
      </c>
      <c r="AE709" s="1">
        <v>0.82701669093781593</v>
      </c>
      <c r="AF709" s="1">
        <v>0.83161909355003583</v>
      </c>
      <c r="AG709" s="1">
        <v>0.83561710507458542</v>
      </c>
      <c r="AH709" s="1">
        <v>0.83909214860398906</v>
      </c>
      <c r="AI709" s="1">
        <v>0.84217824325817714</v>
      </c>
      <c r="AJ709" s="1">
        <v>0.84492846019166368</v>
      </c>
      <c r="AK709" s="1">
        <v>0.84736055964368029</v>
      </c>
      <c r="AL709" s="1">
        <v>0.84958020762268727</v>
      </c>
      <c r="AM709" s="1">
        <v>0.85162894375209097</v>
      </c>
    </row>
    <row r="710" spans="1:39">
      <c r="A710">
        <f t="shared" si="16"/>
        <v>202212</v>
      </c>
      <c r="B710" t="str">
        <f t="shared" si="18"/>
        <v>M2</v>
      </c>
      <c r="C710" t="str">
        <f t="shared" si="17"/>
        <v>best</v>
      </c>
      <c r="D710" s="1">
        <v>0</v>
      </c>
      <c r="E710" s="1">
        <v>0.1439839952128498</v>
      </c>
      <c r="F710" s="1">
        <v>0.30159132085266271</v>
      </c>
      <c r="G710" s="1">
        <v>0.44153750673596082</v>
      </c>
      <c r="H710" s="1">
        <v>0.5569756795434806</v>
      </c>
      <c r="I710" s="1">
        <v>0.64872310045109605</v>
      </c>
      <c r="J710" s="1">
        <v>0.72004295535010887</v>
      </c>
      <c r="K710" s="1">
        <v>0.7749252929056013</v>
      </c>
      <c r="L710" s="1">
        <v>0.81684985810009225</v>
      </c>
      <c r="M710" s="1">
        <v>0.84872060889848755</v>
      </c>
      <c r="N710" s="1">
        <v>0.87289063337530215</v>
      </c>
      <c r="O710" s="1">
        <v>0.89128111892219086</v>
      </c>
      <c r="P710" s="1">
        <v>0.90541681543352404</v>
      </c>
      <c r="Q710" s="1">
        <v>0.91641278396664516</v>
      </c>
      <c r="R710" s="1">
        <v>0.92514604290719105</v>
      </c>
      <c r="S710" s="1">
        <v>0.93224816956173606</v>
      </c>
      <c r="T710" s="1">
        <v>0.93815288306586508</v>
      </c>
      <c r="U710" s="1">
        <v>0.94317307363425751</v>
      </c>
      <c r="V710" s="1">
        <v>0.94750311415012922</v>
      </c>
      <c r="W710" s="1">
        <v>0.95123829468635612</v>
      </c>
      <c r="X710" s="1">
        <v>0.95448063195198962</v>
      </c>
      <c r="Y710" s="1">
        <v>0.95726632202142936</v>
      </c>
      <c r="Z710" s="1">
        <v>0.95963339016613958</v>
      </c>
      <c r="AA710" s="1">
        <v>0.96164293899988051</v>
      </c>
      <c r="AB710" s="1">
        <v>0.96334344931764926</v>
      </c>
      <c r="AC710" s="1">
        <v>0.9647890737554663</v>
      </c>
      <c r="AD710" s="1">
        <v>0.96602353042459588</v>
      </c>
      <c r="AE710" s="1">
        <v>0.96707538199096932</v>
      </c>
      <c r="AF710" s="1">
        <v>0.96798121872750587</v>
      </c>
      <c r="AG710" s="1">
        <v>0.96876328113496502</v>
      </c>
      <c r="AH710" s="1">
        <v>0.9694396204981004</v>
      </c>
      <c r="AI710" s="1">
        <v>0.97003775033509809</v>
      </c>
      <c r="AJ710" s="1">
        <v>0.9705689155850824</v>
      </c>
      <c r="AK710" s="1">
        <v>0.97103725899006854</v>
      </c>
      <c r="AL710" s="1">
        <v>0.97146361178489637</v>
      </c>
      <c r="AM710" s="1">
        <v>0.97185626992127716</v>
      </c>
    </row>
    <row r="711" spans="1:39">
      <c r="A711">
        <f t="shared" si="16"/>
        <v>202212</v>
      </c>
      <c r="B711" t="str">
        <f t="shared" si="18"/>
        <v>M3</v>
      </c>
      <c r="C711" t="str">
        <f t="shared" si="17"/>
        <v>best</v>
      </c>
      <c r="D711" s="1">
        <v>0.37481327675883902</v>
      </c>
      <c r="E711" s="1">
        <v>0.58712943532844208</v>
      </c>
      <c r="F711" s="1">
        <v>0.71639632852215995</v>
      </c>
      <c r="G711" s="1">
        <v>0.80037306666737884</v>
      </c>
      <c r="H711" s="1">
        <v>0.8569661166146213</v>
      </c>
      <c r="I711" s="1">
        <v>0.89603808252184169</v>
      </c>
      <c r="J711" s="1">
        <v>0.92348088358182245</v>
      </c>
      <c r="K711" s="1">
        <v>0.94307932450579879</v>
      </c>
      <c r="L711" s="1">
        <v>0.95720933858498258</v>
      </c>
      <c r="M711" s="1">
        <v>0.96744700255367588</v>
      </c>
      <c r="N711" s="1">
        <v>0.97487634217220043</v>
      </c>
      <c r="O711" s="1">
        <v>0.98028032022782952</v>
      </c>
      <c r="P711" s="1">
        <v>0.98423131994063684</v>
      </c>
      <c r="Q711" s="1">
        <v>0.98712942817095384</v>
      </c>
      <c r="R711" s="1">
        <v>0.98927476753690569</v>
      </c>
      <c r="S711" s="1">
        <v>0.99088345689619572</v>
      </c>
      <c r="T711" s="1">
        <v>0.99210652376549457</v>
      </c>
      <c r="U711" s="1">
        <v>0.99305362807027697</v>
      </c>
      <c r="V711" s="1">
        <v>0.99379934191467723</v>
      </c>
      <c r="W711" s="1">
        <v>0.99439051765517295</v>
      </c>
      <c r="X711" s="1">
        <v>0.99486811757287863</v>
      </c>
      <c r="Y711" s="1">
        <v>0.99525579039685386</v>
      </c>
      <c r="Z711" s="1">
        <v>0.99557057814253302</v>
      </c>
      <c r="AA711" s="1">
        <v>0.99582806682106484</v>
      </c>
      <c r="AB711" s="1">
        <v>0.99603936451800212</v>
      </c>
      <c r="AC711" s="1">
        <v>0.99621447638623228</v>
      </c>
      <c r="AD711" s="1">
        <v>0.99636085555004716</v>
      </c>
      <c r="AE711" s="1">
        <v>0.99648338148631688</v>
      </c>
      <c r="AF711" s="1">
        <v>0.99658733339108752</v>
      </c>
      <c r="AG711" s="1">
        <v>0.9966759557902396</v>
      </c>
      <c r="AH711" s="1">
        <v>0.99675179360752963</v>
      </c>
      <c r="AI711" s="1">
        <v>0.99681826959921593</v>
      </c>
      <c r="AJ711" s="1">
        <v>0.99687686087819638</v>
      </c>
      <c r="AK711" s="1">
        <v>0.99692819390197862</v>
      </c>
      <c r="AL711" s="1">
        <v>0.99697466717629357</v>
      </c>
      <c r="AM711" s="1">
        <v>0.99701726075322039</v>
      </c>
    </row>
    <row r="712" spans="1:39" s="68" customFormat="1">
      <c r="A712" s="68">
        <f>A36</f>
        <v>202101</v>
      </c>
      <c r="B712" s="68" t="str">
        <f t="shared" si="18"/>
        <v>M0</v>
      </c>
      <c r="C712" s="68" t="s">
        <v>182</v>
      </c>
      <c r="D712" s="69">
        <v>0</v>
      </c>
      <c r="E712" s="69">
        <v>0</v>
      </c>
      <c r="F712" s="69">
        <v>0</v>
      </c>
      <c r="G712" s="69">
        <v>3.2461754200258448E-3</v>
      </c>
      <c r="H712" s="69">
        <v>1.040540103372754E-2</v>
      </c>
      <c r="I712" s="69">
        <v>2.0937222027005771E-2</v>
      </c>
      <c r="J712" s="69">
        <v>3.3996635104878457E-2</v>
      </c>
      <c r="K712" s="69">
        <v>4.8536098831567669E-2</v>
      </c>
      <c r="L712" s="69">
        <v>6.373354650049648E-2</v>
      </c>
      <c r="M712" s="69">
        <v>7.8983248622220892E-2</v>
      </c>
      <c r="N712" s="69">
        <v>9.3739761004623209E-2</v>
      </c>
      <c r="O712" s="69">
        <v>0.1078236522921824</v>
      </c>
      <c r="P712" s="69">
        <v>0.12109962776820279</v>
      </c>
      <c r="Q712" s="69">
        <v>0.13338362052985811</v>
      </c>
      <c r="R712" s="69">
        <v>0.14491965098677459</v>
      </c>
      <c r="S712" s="69">
        <v>0.1556848058143796</v>
      </c>
      <c r="T712" s="69">
        <v>0.16560259374022679</v>
      </c>
      <c r="U712" s="69">
        <v>0.17497717059417511</v>
      </c>
      <c r="V712" s="69">
        <v>0.18391046553817969</v>
      </c>
      <c r="W712" s="69">
        <v>0.19237254481571181</v>
      </c>
      <c r="X712" s="69">
        <v>0.20063147872643389</v>
      </c>
      <c r="Y712" s="69">
        <v>0.20880272608908221</v>
      </c>
      <c r="Z712" s="69">
        <v>0.21691677910575399</v>
      </c>
      <c r="AA712" s="69">
        <v>0.2252221218103431</v>
      </c>
      <c r="AB712" s="69">
        <v>0.23386316612939989</v>
      </c>
      <c r="AC712" s="69">
        <v>0.24292590796369079</v>
      </c>
      <c r="AD712" s="69">
        <v>0.25265826644244022</v>
      </c>
      <c r="AE712" s="69">
        <v>0.26328106724212769</v>
      </c>
      <c r="AF712" s="69">
        <v>0.27496122753829022</v>
      </c>
      <c r="AG712" s="69">
        <v>0.28797340430960788</v>
      </c>
      <c r="AH712" s="69">
        <v>0.30265760882153703</v>
      </c>
      <c r="AI712" s="69">
        <v>0.31924469237710262</v>
      </c>
      <c r="AJ712" s="69">
        <v>0.33808150677651511</v>
      </c>
      <c r="AK712" s="69">
        <v>0.3594531051394943</v>
      </c>
      <c r="AL712" s="69">
        <v>0.38350625458356319</v>
      </c>
      <c r="AM712" s="69">
        <v>0.41014355439325001</v>
      </c>
    </row>
    <row r="713" spans="1:39">
      <c r="A713">
        <f t="shared" ref="A713:A776" si="19">IF(B713="M0",IF(RIGHT(A709,2)="12",(VALUE(LEFT(A709,4))+1)*100+1,A709+1),A712)</f>
        <v>202101</v>
      </c>
      <c r="B713" t="str">
        <f t="shared" si="18"/>
        <v>M1</v>
      </c>
      <c r="C713" t="str">
        <f t="shared" si="17"/>
        <v>worst</v>
      </c>
      <c r="D713" s="1">
        <v>0</v>
      </c>
      <c r="E713" s="1">
        <v>0</v>
      </c>
      <c r="F713" s="1">
        <v>6.28753016636006E-2</v>
      </c>
      <c r="G713" s="1">
        <v>0.16167967276298539</v>
      </c>
      <c r="H713" s="1">
        <v>0.26698655679180289</v>
      </c>
      <c r="I713" s="1">
        <v>0.36247778785265777</v>
      </c>
      <c r="J713" s="1">
        <v>0.44264668102395921</v>
      </c>
      <c r="K713" s="1">
        <v>0.50680971095459659</v>
      </c>
      <c r="L713" s="1">
        <v>0.55723152399058073</v>
      </c>
      <c r="M713" s="1">
        <v>0.59648106992015282</v>
      </c>
      <c r="N713" s="1">
        <v>0.62675629793613807</v>
      </c>
      <c r="O713" s="1">
        <v>0.65030456186579377</v>
      </c>
      <c r="P713" s="1">
        <v>0.66873464191712628</v>
      </c>
      <c r="Q713" s="1">
        <v>0.6831612151081099</v>
      </c>
      <c r="R713" s="1">
        <v>0.69481730868841685</v>
      </c>
      <c r="S713" s="1">
        <v>0.70430301887328595</v>
      </c>
      <c r="T713" s="1">
        <v>0.71202942155123361</v>
      </c>
      <c r="U713" s="1">
        <v>0.71855144610399524</v>
      </c>
      <c r="V713" s="1">
        <v>0.72414777426284149</v>
      </c>
      <c r="W713" s="1">
        <v>0.72896720603725007</v>
      </c>
      <c r="X713" s="1">
        <v>0.7332754988808573</v>
      </c>
      <c r="Y713" s="1">
        <v>0.73720482250823205</v>
      </c>
      <c r="Z713" s="1">
        <v>0.74083268320970286</v>
      </c>
      <c r="AA713" s="1">
        <v>0.74431121541773038</v>
      </c>
      <c r="AB713" s="1">
        <v>0.74772862540632812</v>
      </c>
      <c r="AC713" s="1">
        <v>0.75114593208948344</v>
      </c>
      <c r="AD713" s="1">
        <v>0.7546745168503266</v>
      </c>
      <c r="AE713" s="1">
        <v>0.75840960928302004</v>
      </c>
      <c r="AF713" s="1">
        <v>0.76242527373041913</v>
      </c>
      <c r="AG713" s="1">
        <v>0.76682642614575924</v>
      </c>
      <c r="AH713" s="1">
        <v>0.771736484716529</v>
      </c>
      <c r="AI713" s="1">
        <v>0.77723999588478832</v>
      </c>
      <c r="AJ713" s="1">
        <v>0.7834573631320273</v>
      </c>
      <c r="AK713" s="1">
        <v>0.79048716671004537</v>
      </c>
      <c r="AL713" s="1">
        <v>0.79838158387614044</v>
      </c>
      <c r="AM713" s="1">
        <v>0.80711200089312751</v>
      </c>
    </row>
    <row r="714" spans="1:39">
      <c r="A714">
        <f t="shared" si="19"/>
        <v>202101</v>
      </c>
      <c r="B714" t="str">
        <f t="shared" si="18"/>
        <v>M2</v>
      </c>
      <c r="C714" t="str">
        <f t="shared" ref="C714:C777" si="20">C713</f>
        <v>worst</v>
      </c>
      <c r="D714" s="1">
        <v>0</v>
      </c>
      <c r="E714" s="1">
        <v>0.15841735362124779</v>
      </c>
      <c r="F714" s="1">
        <v>0.3345236062780359</v>
      </c>
      <c r="G714" s="1">
        <v>0.48545385215277959</v>
      </c>
      <c r="H714" s="1">
        <v>0.60386064050933719</v>
      </c>
      <c r="I714" s="1">
        <v>0.69311256872804883</v>
      </c>
      <c r="J714" s="1">
        <v>0.75948416915839023</v>
      </c>
      <c r="K714" s="1">
        <v>0.80826282438853669</v>
      </c>
      <c r="L714" s="1">
        <v>0.84421224369499204</v>
      </c>
      <c r="M714" s="1">
        <v>0.87076924339361128</v>
      </c>
      <c r="N714" s="1">
        <v>0.89033205472536536</v>
      </c>
      <c r="O714" s="1">
        <v>0.90490115246819414</v>
      </c>
      <c r="P714" s="1">
        <v>0.91581904653518964</v>
      </c>
      <c r="Q714" s="1">
        <v>0.92399309933635987</v>
      </c>
      <c r="R714" s="1">
        <v>0.93029772176107561</v>
      </c>
      <c r="S714" s="1">
        <v>0.93518083185083634</v>
      </c>
      <c r="T714" s="1">
        <v>0.93895583478821276</v>
      </c>
      <c r="U714" s="1">
        <v>0.94196803034619914</v>
      </c>
      <c r="V714" s="1">
        <v>0.9443992395529488</v>
      </c>
      <c r="W714" s="1">
        <v>0.94636084546344879</v>
      </c>
      <c r="X714" s="1">
        <v>0.9479954559960172</v>
      </c>
      <c r="Y714" s="1">
        <v>0.94937702298428239</v>
      </c>
      <c r="Z714" s="1">
        <v>0.95055524140884262</v>
      </c>
      <c r="AA714" s="1">
        <v>0.95159525467328021</v>
      </c>
      <c r="AB714" s="1">
        <v>0.95253476654965907</v>
      </c>
      <c r="AC714" s="1">
        <v>0.95340222565158816</v>
      </c>
      <c r="AD714" s="1">
        <v>0.9542340152252804</v>
      </c>
      <c r="AE714" s="1">
        <v>0.95505972715883958</v>
      </c>
      <c r="AF714" s="1">
        <v>0.95590319886677289</v>
      </c>
      <c r="AG714" s="1">
        <v>0.95679167449516045</v>
      </c>
      <c r="AH714" s="1">
        <v>0.95775431497674368</v>
      </c>
      <c r="AI714" s="1">
        <v>0.95881144981575162</v>
      </c>
      <c r="AJ714" s="1">
        <v>0.95998894262107626</v>
      </c>
      <c r="AK714" s="1">
        <v>0.96130778680932372</v>
      </c>
      <c r="AL714" s="1">
        <v>0.96277979485519638</v>
      </c>
      <c r="AM714" s="1">
        <v>0.96440137508359169</v>
      </c>
    </row>
    <row r="715" spans="1:39">
      <c r="A715">
        <f t="shared" si="19"/>
        <v>202101</v>
      </c>
      <c r="B715" t="str">
        <f t="shared" si="18"/>
        <v>M3</v>
      </c>
      <c r="C715" t="str">
        <f t="shared" si="20"/>
        <v>worst</v>
      </c>
      <c r="D715" s="1">
        <v>0.3989422804014327</v>
      </c>
      <c r="E715" s="1">
        <v>0.62618844189881595</v>
      </c>
      <c r="F715" s="1">
        <v>0.75806681395989406</v>
      </c>
      <c r="G715" s="1">
        <v>0.83808590413222039</v>
      </c>
      <c r="H715" s="1">
        <v>0.88828895674288288</v>
      </c>
      <c r="I715" s="1">
        <v>0.92065504008745569</v>
      </c>
      <c r="J715" s="1">
        <v>0.94217497184804122</v>
      </c>
      <c r="K715" s="1">
        <v>0.95676080788003215</v>
      </c>
      <c r="L715" s="1">
        <v>0.96689639511049319</v>
      </c>
      <c r="M715" s="1">
        <v>0.97406785352696157</v>
      </c>
      <c r="N715" s="1">
        <v>0.97918291343131603</v>
      </c>
      <c r="O715" s="1">
        <v>0.98289865926463438</v>
      </c>
      <c r="P715" s="1">
        <v>0.98562732543352827</v>
      </c>
      <c r="Q715" s="1">
        <v>0.98763468940175514</v>
      </c>
      <c r="R715" s="1">
        <v>0.98915805207593133</v>
      </c>
      <c r="S715" s="1">
        <v>0.99031901978429149</v>
      </c>
      <c r="T715" s="1">
        <v>0.9912016012649586</v>
      </c>
      <c r="U715" s="1">
        <v>0.99189302597067852</v>
      </c>
      <c r="V715" s="1">
        <v>0.99243954680479107</v>
      </c>
      <c r="W715" s="1">
        <v>0.99287013411722747</v>
      </c>
      <c r="X715" s="1">
        <v>0.99321908624902222</v>
      </c>
      <c r="Y715" s="1">
        <v>0.99350436602747272</v>
      </c>
      <c r="Z715" s="1">
        <v>0.99373840503837063</v>
      </c>
      <c r="AA715" s="1">
        <v>0.99393577926452892</v>
      </c>
      <c r="AB715" s="1">
        <v>0.99410491747821383</v>
      </c>
      <c r="AC715" s="1">
        <v>0.994252360588044</v>
      </c>
      <c r="AD715" s="1">
        <v>0.99438535917128967</v>
      </c>
      <c r="AE715" s="1">
        <v>0.99450965494142907</v>
      </c>
      <c r="AF715" s="1">
        <v>0.99462996057933639</v>
      </c>
      <c r="AG715" s="1">
        <v>0.99475098729955658</v>
      </c>
      <c r="AH715" s="1">
        <v>0.99487740746479703</v>
      </c>
      <c r="AI715" s="1">
        <v>0.99501252807487295</v>
      </c>
      <c r="AJ715" s="1">
        <v>0.99516012897177797</v>
      </c>
      <c r="AK715" s="1">
        <v>0.99532324996761024</v>
      </c>
      <c r="AL715" s="1">
        <v>0.99550371099992019</v>
      </c>
      <c r="AM715" s="1">
        <v>0.99570138290352306</v>
      </c>
    </row>
    <row r="716" spans="1:39">
      <c r="A716">
        <f t="shared" si="19"/>
        <v>202102</v>
      </c>
      <c r="B716" t="str">
        <f t="shared" si="18"/>
        <v>M0</v>
      </c>
      <c r="C716" t="str">
        <f t="shared" si="20"/>
        <v>worst</v>
      </c>
      <c r="D716" s="1">
        <v>0</v>
      </c>
      <c r="E716" s="1">
        <v>0</v>
      </c>
      <c r="F716" s="1">
        <v>0</v>
      </c>
      <c r="G716" s="1">
        <v>2.2762168613836798E-3</v>
      </c>
      <c r="H716" s="1">
        <v>7.8290688147212451E-3</v>
      </c>
      <c r="I716" s="1">
        <v>1.6575179127066061E-2</v>
      </c>
      <c r="J716" s="1">
        <v>2.7718131659370909E-2</v>
      </c>
      <c r="K716" s="1">
        <v>4.0377570908667663E-2</v>
      </c>
      <c r="L716" s="1">
        <v>5.3807552304227832E-2</v>
      </c>
      <c r="M716" s="1">
        <v>6.7313703353023571E-2</v>
      </c>
      <c r="N716" s="1">
        <v>8.0566556304256923E-2</v>
      </c>
      <c r="O716" s="1">
        <v>9.3318336543565486E-2</v>
      </c>
      <c r="P716" s="1">
        <v>0.105299791965863</v>
      </c>
      <c r="Q716" s="1">
        <v>0.1166840704776318</v>
      </c>
      <c r="R716" s="1">
        <v>0.12740540723552229</v>
      </c>
      <c r="S716" s="1">
        <v>0.13735421245726481</v>
      </c>
      <c r="T716" s="1">
        <v>0.1468132959464255</v>
      </c>
      <c r="U716" s="1">
        <v>0.15587088935863919</v>
      </c>
      <c r="V716" s="1">
        <v>0.16448481947796559</v>
      </c>
      <c r="W716" s="1">
        <v>0.17291997693934569</v>
      </c>
      <c r="X716" s="1">
        <v>0.18128919629490761</v>
      </c>
      <c r="Y716" s="1">
        <v>0.18961925885156819</v>
      </c>
      <c r="Z716" s="1">
        <v>0.19816235707394991</v>
      </c>
      <c r="AA716" s="1">
        <v>0.20706507263044979</v>
      </c>
      <c r="AB716" s="1">
        <v>0.2164140909431041</v>
      </c>
      <c r="AC716" s="1">
        <v>0.226463893545268</v>
      </c>
      <c r="AD716" s="1">
        <v>0.2374414334102507</v>
      </c>
      <c r="AE716" s="1">
        <v>0.24951811142267269</v>
      </c>
      <c r="AF716" s="1">
        <v>0.26297716476019839</v>
      </c>
      <c r="AG716" s="1">
        <v>0.27816968484811372</v>
      </c>
      <c r="AH716" s="1">
        <v>0.29533399257952458</v>
      </c>
      <c r="AI716" s="1">
        <v>0.31482863274644701</v>
      </c>
      <c r="AJ716" s="1">
        <v>0.33694829442144358</v>
      </c>
      <c r="AK716" s="1">
        <v>0.36184460528292528</v>
      </c>
      <c r="AL716" s="1">
        <v>0.38941651243367331</v>
      </c>
      <c r="AM716" s="1">
        <v>0.41931766807210002</v>
      </c>
    </row>
    <row r="717" spans="1:39">
      <c r="A717">
        <f t="shared" si="19"/>
        <v>202102</v>
      </c>
      <c r="B717" t="str">
        <f t="shared" si="18"/>
        <v>M1</v>
      </c>
      <c r="C717" t="str">
        <f t="shared" si="20"/>
        <v>worst</v>
      </c>
      <c r="D717" s="1">
        <v>0</v>
      </c>
      <c r="E717" s="1">
        <v>0</v>
      </c>
      <c r="F717" s="1">
        <v>6.1846053166302171E-2</v>
      </c>
      <c r="G717" s="1">
        <v>0.15715323103008741</v>
      </c>
      <c r="H717" s="1">
        <v>0.25756527699306092</v>
      </c>
      <c r="I717" s="1">
        <v>0.34848832405180991</v>
      </c>
      <c r="J717" s="1">
        <v>0.42434152317521318</v>
      </c>
      <c r="K717" s="1">
        <v>0.4853550355558498</v>
      </c>
      <c r="L717" s="1">
        <v>0.53345429085567742</v>
      </c>
      <c r="M717" s="1">
        <v>0.57078229485741827</v>
      </c>
      <c r="N717" s="1">
        <v>0.59986806947227289</v>
      </c>
      <c r="O717" s="1">
        <v>0.62260680429179571</v>
      </c>
      <c r="P717" s="1">
        <v>0.64035219356045492</v>
      </c>
      <c r="Q717" s="1">
        <v>0.65462764634758552</v>
      </c>
      <c r="R717" s="1">
        <v>0.66618380387717335</v>
      </c>
      <c r="S717" s="1">
        <v>0.67554166835086304</v>
      </c>
      <c r="T717" s="1">
        <v>0.68339073353294022</v>
      </c>
      <c r="U717" s="1">
        <v>0.69008019562793343</v>
      </c>
      <c r="V717" s="1">
        <v>0.69580106729545244</v>
      </c>
      <c r="W717" s="1">
        <v>0.70087881806343144</v>
      </c>
      <c r="X717" s="1">
        <v>0.70547627994598694</v>
      </c>
      <c r="Y717" s="1">
        <v>0.70969093413248996</v>
      </c>
      <c r="Z717" s="1">
        <v>0.71370432015777951</v>
      </c>
      <c r="AA717" s="1">
        <v>0.71762168182269526</v>
      </c>
      <c r="AB717" s="1">
        <v>0.72151656780722362</v>
      </c>
      <c r="AC717" s="1">
        <v>0.72551843288484508</v>
      </c>
      <c r="AD717" s="1">
        <v>0.72973749292243895</v>
      </c>
      <c r="AE717" s="1">
        <v>0.73425972529095462</v>
      </c>
      <c r="AF717" s="1">
        <v>0.73920489743094198</v>
      </c>
      <c r="AG717" s="1">
        <v>0.74471300183886535</v>
      </c>
      <c r="AH717" s="1">
        <v>0.75088004896384997</v>
      </c>
      <c r="AI717" s="1">
        <v>0.7578418090095681</v>
      </c>
      <c r="AJ717" s="1">
        <v>0.76570938711527348</v>
      </c>
      <c r="AK717" s="1">
        <v>0.77454180767452563</v>
      </c>
      <c r="AL717" s="1">
        <v>0.78430759906569425</v>
      </c>
      <c r="AM717" s="1">
        <v>0.79488754176124143</v>
      </c>
    </row>
    <row r="718" spans="1:39">
      <c r="A718">
        <f t="shared" si="19"/>
        <v>202102</v>
      </c>
      <c r="B718" t="str">
        <f t="shared" si="18"/>
        <v>M2</v>
      </c>
      <c r="C718" t="str">
        <f t="shared" si="20"/>
        <v>worst</v>
      </c>
      <c r="D718" s="1">
        <v>0</v>
      </c>
      <c r="E718" s="1">
        <v>0.1576054047560736</v>
      </c>
      <c r="F718" s="1">
        <v>0.33032837916916918</v>
      </c>
      <c r="G718" s="1">
        <v>0.47813227028304411</v>
      </c>
      <c r="H718" s="1">
        <v>0.59417980826990691</v>
      </c>
      <c r="I718" s="1">
        <v>0.68237680850799165</v>
      </c>
      <c r="J718" s="1">
        <v>0.74800748518196702</v>
      </c>
      <c r="K718" s="1">
        <v>0.79672915719464432</v>
      </c>
      <c r="L718" s="1">
        <v>0.83286800526359861</v>
      </c>
      <c r="M718" s="1">
        <v>0.8595413874263107</v>
      </c>
      <c r="N718" s="1">
        <v>0.87941514074326499</v>
      </c>
      <c r="O718" s="1">
        <v>0.8942984054528581</v>
      </c>
      <c r="P718" s="1">
        <v>0.9054242888288665</v>
      </c>
      <c r="Q718" s="1">
        <v>0.91398645676574275</v>
      </c>
      <c r="R718" s="1">
        <v>0.92059891461266541</v>
      </c>
      <c r="S718" s="1">
        <v>0.92569305579260219</v>
      </c>
      <c r="T718" s="1">
        <v>0.92974098514710413</v>
      </c>
      <c r="U718" s="1">
        <v>0.93299209285698848</v>
      </c>
      <c r="V718" s="1">
        <v>0.93560033706829127</v>
      </c>
      <c r="W718" s="1">
        <v>0.93775937324834147</v>
      </c>
      <c r="X718" s="1">
        <v>0.93956991648012489</v>
      </c>
      <c r="Y718" s="1">
        <v>0.94110022474402166</v>
      </c>
      <c r="Z718" s="1">
        <v>0.94243729700969026</v>
      </c>
      <c r="AA718" s="1">
        <v>0.94363148134286545</v>
      </c>
      <c r="AB718" s="1">
        <v>0.94472104537988122</v>
      </c>
      <c r="AC718" s="1">
        <v>0.94575327512557128</v>
      </c>
      <c r="AD718" s="1">
        <v>0.94676640024071235</v>
      </c>
      <c r="AE718" s="1">
        <v>0.94779134851561786</v>
      </c>
      <c r="AF718" s="1">
        <v>0.94886245946155012</v>
      </c>
      <c r="AG718" s="1">
        <v>0.95001593522048344</v>
      </c>
      <c r="AH718" s="1">
        <v>0.95127708851537252</v>
      </c>
      <c r="AI718" s="1">
        <v>0.95267748348987302</v>
      </c>
      <c r="AJ718" s="1">
        <v>0.95424269841879905</v>
      </c>
      <c r="AK718" s="1">
        <v>0.95598728942773104</v>
      </c>
      <c r="AL718" s="1">
        <v>0.95790746529811066</v>
      </c>
      <c r="AM718" s="1">
        <v>0.95998170114461812</v>
      </c>
    </row>
    <row r="719" spans="1:39">
      <c r="A719">
        <f t="shared" si="19"/>
        <v>202102</v>
      </c>
      <c r="B719" t="str">
        <f t="shared" si="18"/>
        <v>M3</v>
      </c>
      <c r="C719" t="str">
        <f t="shared" si="20"/>
        <v>worst</v>
      </c>
      <c r="D719" s="1">
        <v>0.3970934177792374</v>
      </c>
      <c r="E719" s="1">
        <v>0.6196125517639508</v>
      </c>
      <c r="F719" s="1">
        <v>0.75075160829611187</v>
      </c>
      <c r="G719" s="1">
        <v>0.83104303119892964</v>
      </c>
      <c r="H719" s="1">
        <v>0.88176312484664532</v>
      </c>
      <c r="I719" s="1">
        <v>0.91493129840716947</v>
      </c>
      <c r="J719" s="1">
        <v>0.93711775560387611</v>
      </c>
      <c r="K719" s="1">
        <v>0.9523782598215299</v>
      </c>
      <c r="L719" s="1">
        <v>0.96309208399052726</v>
      </c>
      <c r="M719" s="1">
        <v>0.97068861475893176</v>
      </c>
      <c r="N719" s="1">
        <v>0.97618196671881519</v>
      </c>
      <c r="O719" s="1">
        <v>0.98020148943402063</v>
      </c>
      <c r="P719" s="1">
        <v>0.98314958435652511</v>
      </c>
      <c r="Q719" s="1">
        <v>0.98538087636771932</v>
      </c>
      <c r="R719" s="1">
        <v>0.98707697932130345</v>
      </c>
      <c r="S719" s="1">
        <v>0.98836299338145328</v>
      </c>
      <c r="T719" s="1">
        <v>0.98936759895775028</v>
      </c>
      <c r="U719" s="1">
        <v>0.99015907539043035</v>
      </c>
      <c r="V719" s="1">
        <v>0.99078030220969648</v>
      </c>
      <c r="W719" s="1">
        <v>0.99128147248481391</v>
      </c>
      <c r="X719" s="1">
        <v>0.99168890902295392</v>
      </c>
      <c r="Y719" s="1">
        <v>0.99202090176482005</v>
      </c>
      <c r="Z719" s="1">
        <v>0.99229854517927507</v>
      </c>
      <c r="AA719" s="1">
        <v>0.99253403545250829</v>
      </c>
      <c r="AB719" s="1">
        <v>0.99273687750370576</v>
      </c>
      <c r="AC719" s="1">
        <v>0.99291736273696096</v>
      </c>
      <c r="AD719" s="1">
        <v>0.99308360145572361</v>
      </c>
      <c r="AE719" s="1">
        <v>0.9932422730816064</v>
      </c>
      <c r="AF719" s="1">
        <v>0.99339988287306824</v>
      </c>
      <c r="AG719" s="1">
        <v>0.99356277451269659</v>
      </c>
      <c r="AH719" s="1">
        <v>0.99373545353710002</v>
      </c>
      <c r="AI719" s="1">
        <v>0.99392293730401438</v>
      </c>
      <c r="AJ719" s="1">
        <v>0.99412925110556372</v>
      </c>
      <c r="AK719" s="1">
        <v>0.99435684299244298</v>
      </c>
      <c r="AL719" s="1">
        <v>0.99460567794806254</v>
      </c>
      <c r="AM719" s="1">
        <v>0.99487333138590361</v>
      </c>
    </row>
    <row r="720" spans="1:39">
      <c r="A720">
        <f t="shared" si="19"/>
        <v>202103</v>
      </c>
      <c r="B720" t="str">
        <f t="shared" si="18"/>
        <v>M0</v>
      </c>
      <c r="C720" t="str">
        <f t="shared" si="20"/>
        <v>worst</v>
      </c>
      <c r="D720" s="1">
        <v>0</v>
      </c>
      <c r="E720" s="1">
        <v>0</v>
      </c>
      <c r="F720" s="1">
        <v>0</v>
      </c>
      <c r="G720" s="1">
        <v>2.152300203807985E-3</v>
      </c>
      <c r="H720" s="1">
        <v>7.4323813828542874E-3</v>
      </c>
      <c r="I720" s="1">
        <v>1.5586484833082011E-2</v>
      </c>
      <c r="J720" s="1">
        <v>2.58728813803769E-2</v>
      </c>
      <c r="K720" s="1">
        <v>3.7517221124354662E-2</v>
      </c>
      <c r="L720" s="1">
        <v>4.9738460146318393E-2</v>
      </c>
      <c r="M720" s="1">
        <v>6.2091043657933213E-2</v>
      </c>
      <c r="N720" s="1">
        <v>7.4232979438110289E-2</v>
      </c>
      <c r="O720" s="1">
        <v>8.5820844979770869E-2</v>
      </c>
      <c r="P720" s="1">
        <v>9.6960561107732338E-2</v>
      </c>
      <c r="Q720" s="1">
        <v>0.1075467003264035</v>
      </c>
      <c r="R720" s="1">
        <v>0.1174391549543284</v>
      </c>
      <c r="S720" s="1">
        <v>0.1268978668331136</v>
      </c>
      <c r="T720" s="1">
        <v>0.13599714031575361</v>
      </c>
      <c r="U720" s="1">
        <v>0.14468335061139909</v>
      </c>
      <c r="V720" s="1">
        <v>0.1532160185354518</v>
      </c>
      <c r="W720" s="1">
        <v>0.1617044579617638</v>
      </c>
      <c r="X720" s="1">
        <v>0.1701716167030114</v>
      </c>
      <c r="Y720" s="1">
        <v>0.1788710893651333</v>
      </c>
      <c r="Z720" s="1">
        <v>0.18795028595227981</v>
      </c>
      <c r="AA720" s="1">
        <v>0.1974958041635087</v>
      </c>
      <c r="AB720" s="1">
        <v>0.2077662785783613</v>
      </c>
      <c r="AC720" s="1">
        <v>0.21899263293234861</v>
      </c>
      <c r="AD720" s="1">
        <v>0.2313491269770229</v>
      </c>
      <c r="AE720" s="1">
        <v>0.24512486082135629</v>
      </c>
      <c r="AF720" s="1">
        <v>0.26067862559144522</v>
      </c>
      <c r="AG720" s="1">
        <v>0.27825391851449249</v>
      </c>
      <c r="AH720" s="1">
        <v>0.29821751478914771</v>
      </c>
      <c r="AI720" s="1">
        <v>0.3208708928310901</v>
      </c>
      <c r="AJ720" s="1">
        <v>0.34636907886322732</v>
      </c>
      <c r="AK720" s="1">
        <v>0.37460835345570392</v>
      </c>
      <c r="AL720" s="1">
        <v>0.40523380921870922</v>
      </c>
      <c r="AM720" s="1">
        <v>0.43789949844585913</v>
      </c>
    </row>
    <row r="721" spans="1:39">
      <c r="A721">
        <f t="shared" si="19"/>
        <v>202103</v>
      </c>
      <c r="B721" t="str">
        <f t="shared" ref="B721:B784" si="21">B717</f>
        <v>M1</v>
      </c>
      <c r="C721" t="str">
        <f t="shared" si="20"/>
        <v>worst</v>
      </c>
      <c r="D721" s="1">
        <v>0</v>
      </c>
      <c r="E721" s="1">
        <v>0</v>
      </c>
      <c r="F721" s="1">
        <v>6.1237849234774898E-2</v>
      </c>
      <c r="G721" s="1">
        <v>0.15487636891336301</v>
      </c>
      <c r="H721" s="1">
        <v>0.25340423026184639</v>
      </c>
      <c r="I721" s="1">
        <v>0.34196837397619612</v>
      </c>
      <c r="J721" s="1">
        <v>0.41609755882641858</v>
      </c>
      <c r="K721" s="1">
        <v>0.47578163331714018</v>
      </c>
      <c r="L721" s="1">
        <v>0.52257130486150249</v>
      </c>
      <c r="M721" s="1">
        <v>0.55914414837968007</v>
      </c>
      <c r="N721" s="1">
        <v>0.58769294050053766</v>
      </c>
      <c r="O721" s="1">
        <v>0.60986969068657415</v>
      </c>
      <c r="P721" s="1">
        <v>0.62758895318473118</v>
      </c>
      <c r="Q721" s="1">
        <v>0.64181235854622076</v>
      </c>
      <c r="R721" s="1">
        <v>0.65322083268311149</v>
      </c>
      <c r="S721" s="1">
        <v>0.66268954212431397</v>
      </c>
      <c r="T721" s="1">
        <v>0.67066748226119111</v>
      </c>
      <c r="U721" s="1">
        <v>0.67740911398210324</v>
      </c>
      <c r="V721" s="1">
        <v>0.68331842421416245</v>
      </c>
      <c r="W721" s="1">
        <v>0.68859944485616709</v>
      </c>
      <c r="X721" s="1">
        <v>0.69337825754180182</v>
      </c>
      <c r="Y721" s="1">
        <v>0.69787073458437832</v>
      </c>
      <c r="Z721" s="1">
        <v>0.70220200098487029</v>
      </c>
      <c r="AA721" s="1">
        <v>0.70646101448395904</v>
      </c>
      <c r="AB721" s="1">
        <v>0.71079467882370129</v>
      </c>
      <c r="AC721" s="1">
        <v>0.71532709095118818</v>
      </c>
      <c r="AD721" s="1">
        <v>0.72015559753243508</v>
      </c>
      <c r="AE721" s="1">
        <v>0.7254115662083046</v>
      </c>
      <c r="AF721" s="1">
        <v>0.73124664039178544</v>
      </c>
      <c r="AG721" s="1">
        <v>0.73776505660412317</v>
      </c>
      <c r="AH721" s="1">
        <v>0.74511216456860629</v>
      </c>
      <c r="AI721" s="1">
        <v>0.75340678665559446</v>
      </c>
      <c r="AJ721" s="1">
        <v>0.76271251687034247</v>
      </c>
      <c r="AK721" s="1">
        <v>0.77299737443247529</v>
      </c>
      <c r="AL721" s="1">
        <v>0.7841367335136783</v>
      </c>
      <c r="AM721" s="1">
        <v>0.79600822406182759</v>
      </c>
    </row>
    <row r="722" spans="1:39">
      <c r="A722">
        <f t="shared" si="19"/>
        <v>202103</v>
      </c>
      <c r="B722" t="str">
        <f t="shared" si="21"/>
        <v>M2</v>
      </c>
      <c r="C722" t="str">
        <f t="shared" si="20"/>
        <v>worst</v>
      </c>
      <c r="D722" s="1">
        <v>0</v>
      </c>
      <c r="E722" s="1">
        <v>0.15719800455516039</v>
      </c>
      <c r="F722" s="1">
        <v>0.32839465336980939</v>
      </c>
      <c r="G722" s="1">
        <v>0.47415246719254223</v>
      </c>
      <c r="H722" s="1">
        <v>0.58892533681827253</v>
      </c>
      <c r="I722" s="1">
        <v>0.67585823369938824</v>
      </c>
      <c r="J722" s="1">
        <v>0.7410069334948588</v>
      </c>
      <c r="K722" s="1">
        <v>0.78957261985204297</v>
      </c>
      <c r="L722" s="1">
        <v>0.82550106073051088</v>
      </c>
      <c r="M722" s="1">
        <v>0.85228373910616173</v>
      </c>
      <c r="N722" s="1">
        <v>0.8723240669482436</v>
      </c>
      <c r="O722" s="1">
        <v>0.88727707761932906</v>
      </c>
      <c r="P722" s="1">
        <v>0.89875313263946022</v>
      </c>
      <c r="Q722" s="1">
        <v>0.90758466739545718</v>
      </c>
      <c r="R722" s="1">
        <v>0.91435934937435615</v>
      </c>
      <c r="S722" s="1">
        <v>0.91971512123357169</v>
      </c>
      <c r="T722" s="1">
        <v>0.92399025959489411</v>
      </c>
      <c r="U722" s="1">
        <v>0.92739549171052194</v>
      </c>
      <c r="V722" s="1">
        <v>0.93019034666850553</v>
      </c>
      <c r="W722" s="1">
        <v>0.93251027157985522</v>
      </c>
      <c r="X722" s="1">
        <v>0.93444799876249296</v>
      </c>
      <c r="Y722" s="1">
        <v>0.93611774344307153</v>
      </c>
      <c r="Z722" s="1">
        <v>0.93758559544958819</v>
      </c>
      <c r="AA722" s="1">
        <v>0.9389022467150977</v>
      </c>
      <c r="AB722" s="1">
        <v>0.9401276237888504</v>
      </c>
      <c r="AC722" s="1">
        <v>0.94130978607853821</v>
      </c>
      <c r="AD722" s="1">
        <v>0.94248783934809244</v>
      </c>
      <c r="AE722" s="1">
        <v>0.94370349030232703</v>
      </c>
      <c r="AF722" s="1">
        <v>0.94499974026766587</v>
      </c>
      <c r="AG722" s="1">
        <v>0.94640678816233426</v>
      </c>
      <c r="AH722" s="1">
        <v>0.94796115956242311</v>
      </c>
      <c r="AI722" s="1">
        <v>0.94969237698027276</v>
      </c>
      <c r="AJ722" s="1">
        <v>0.95161753755742218</v>
      </c>
      <c r="AK722" s="1">
        <v>0.95373332344230777</v>
      </c>
      <c r="AL722" s="1">
        <v>0.95601670427619734</v>
      </c>
      <c r="AM722" s="1">
        <v>0.95844454676004642</v>
      </c>
    </row>
    <row r="723" spans="1:39">
      <c r="A723">
        <f t="shared" si="19"/>
        <v>202103</v>
      </c>
      <c r="B723" t="str">
        <f t="shared" si="21"/>
        <v>M3</v>
      </c>
      <c r="C723" t="str">
        <f t="shared" si="20"/>
        <v>worst</v>
      </c>
      <c r="D723" s="1">
        <v>0.39630230703893471</v>
      </c>
      <c r="E723" s="1">
        <v>0.61826273092906892</v>
      </c>
      <c r="F723" s="1">
        <v>0.74863188447223294</v>
      </c>
      <c r="G723" s="1">
        <v>0.82821156512982941</v>
      </c>
      <c r="H723" s="1">
        <v>0.87881721898700815</v>
      </c>
      <c r="I723" s="1">
        <v>0.91191826379716245</v>
      </c>
      <c r="J723" s="1">
        <v>0.93429123170425243</v>
      </c>
      <c r="K723" s="1">
        <v>0.94978989655235013</v>
      </c>
      <c r="L723" s="1">
        <v>0.96066890875034283</v>
      </c>
      <c r="M723" s="1">
        <v>0.96847683750071922</v>
      </c>
      <c r="N723" s="1">
        <v>0.97415725448943524</v>
      </c>
      <c r="O723" s="1">
        <v>0.9783047453576027</v>
      </c>
      <c r="P723" s="1">
        <v>0.98143210181183183</v>
      </c>
      <c r="Q723" s="1">
        <v>0.98380137000047496</v>
      </c>
      <c r="R723" s="1">
        <v>0.98559200159229565</v>
      </c>
      <c r="S723" s="1">
        <v>0.98698611605385822</v>
      </c>
      <c r="T723" s="1">
        <v>0.98808036458712556</v>
      </c>
      <c r="U723" s="1">
        <v>0.98893557050573933</v>
      </c>
      <c r="V723" s="1">
        <v>0.98962198252609279</v>
      </c>
      <c r="W723" s="1">
        <v>0.99017648979939021</v>
      </c>
      <c r="X723" s="1">
        <v>0.99062482595475521</v>
      </c>
      <c r="Y723" s="1">
        <v>0.99099613474425963</v>
      </c>
      <c r="Z723" s="1">
        <v>0.99130726222184185</v>
      </c>
      <c r="AA723" s="1">
        <v>0.99157139717307841</v>
      </c>
      <c r="AB723" s="1">
        <v>0.9918024479061287</v>
      </c>
      <c r="AC723" s="1">
        <v>0.99201131361107853</v>
      </c>
      <c r="AD723" s="1">
        <v>0.99220700557092056</v>
      </c>
      <c r="AE723" s="1">
        <v>0.99239803302887397</v>
      </c>
      <c r="AF723" s="1">
        <v>0.99259252196680148</v>
      </c>
      <c r="AG723" s="1">
        <v>0.99279626903416074</v>
      </c>
      <c r="AH723" s="1">
        <v>0.99301551573776847</v>
      </c>
      <c r="AI723" s="1">
        <v>0.99325525331598785</v>
      </c>
      <c r="AJ723" s="1">
        <v>0.99351858052858943</v>
      </c>
      <c r="AK723" s="1">
        <v>0.99380567975319234</v>
      </c>
      <c r="AL723" s="1">
        <v>0.9941139316833475</v>
      </c>
      <c r="AM723" s="1">
        <v>0.99444059305678256</v>
      </c>
    </row>
    <row r="724" spans="1:39">
      <c r="A724">
        <f t="shared" si="19"/>
        <v>202104</v>
      </c>
      <c r="B724" t="str">
        <f t="shared" si="21"/>
        <v>M0</v>
      </c>
      <c r="C724" t="str">
        <f t="shared" si="20"/>
        <v>worst</v>
      </c>
      <c r="D724" s="1">
        <v>0</v>
      </c>
      <c r="E724" s="1">
        <v>0</v>
      </c>
      <c r="F724" s="1">
        <v>0</v>
      </c>
      <c r="G724" s="1">
        <v>2.073707260491245E-3</v>
      </c>
      <c r="H724" s="1">
        <v>6.9811759900151524E-3</v>
      </c>
      <c r="I724" s="1">
        <v>1.445126456177399E-2</v>
      </c>
      <c r="J724" s="1">
        <v>2.3849760522774221E-2</v>
      </c>
      <c r="K724" s="1">
        <v>3.4380604096558832E-2</v>
      </c>
      <c r="L724" s="1">
        <v>4.5498641744668417E-2</v>
      </c>
      <c r="M724" s="1">
        <v>5.6765101834133122E-2</v>
      </c>
      <c r="N724" s="1">
        <v>6.7753875951355069E-2</v>
      </c>
      <c r="O724" s="1">
        <v>7.8487952454966356E-2</v>
      </c>
      <c r="P724" s="1">
        <v>8.8813494594633488E-2</v>
      </c>
      <c r="Q724" s="1">
        <v>9.8552902570414838E-2</v>
      </c>
      <c r="R724" s="1">
        <v>0.1079347537902475</v>
      </c>
      <c r="S724" s="1">
        <v>0.1170148271413794</v>
      </c>
      <c r="T724" s="1">
        <v>0.1257250972283897</v>
      </c>
      <c r="U724" s="1">
        <v>0.1343160248357963</v>
      </c>
      <c r="V724" s="1">
        <v>0.14289146338898689</v>
      </c>
      <c r="W724" s="1">
        <v>0.15146917511884361</v>
      </c>
      <c r="X724" s="1">
        <v>0.16030253594721419</v>
      </c>
      <c r="Y724" s="1">
        <v>0.1695388451849959</v>
      </c>
      <c r="Z724" s="1">
        <v>0.17926388329306481</v>
      </c>
      <c r="AA724" s="1">
        <v>0.18973961719595361</v>
      </c>
      <c r="AB724" s="1">
        <v>0.20120028927305711</v>
      </c>
      <c r="AC724" s="1">
        <v>0.21382248333583501</v>
      </c>
      <c r="AD724" s="1">
        <v>0.2279006209574039</v>
      </c>
      <c r="AE724" s="1">
        <v>0.24380065172565021</v>
      </c>
      <c r="AF724" s="1">
        <v>0.26177086667183458</v>
      </c>
      <c r="AG724" s="1">
        <v>0.28218582913261508</v>
      </c>
      <c r="AH724" s="1">
        <v>0.30535345080438181</v>
      </c>
      <c r="AI724" s="1">
        <v>0.33143194470977322</v>
      </c>
      <c r="AJ724" s="1">
        <v>0.3603149451383339</v>
      </c>
      <c r="AK724" s="1">
        <v>0.39163922899950648</v>
      </c>
      <c r="AL724" s="1">
        <v>0.42505078614523473</v>
      </c>
      <c r="AM724" s="1">
        <v>0.4598983173046533</v>
      </c>
    </row>
    <row r="725" spans="1:39">
      <c r="A725">
        <f t="shared" si="19"/>
        <v>202104</v>
      </c>
      <c r="B725" t="str">
        <f t="shared" si="21"/>
        <v>M1</v>
      </c>
      <c r="C725" t="str">
        <f t="shared" si="20"/>
        <v>worst</v>
      </c>
      <c r="D725" s="1">
        <v>0</v>
      </c>
      <c r="E725" s="1">
        <v>0</v>
      </c>
      <c r="F725" s="1">
        <v>6.0341953972395862E-2</v>
      </c>
      <c r="G725" s="1">
        <v>0.15230965792973489</v>
      </c>
      <c r="H725" s="1">
        <v>0.2482398764296109</v>
      </c>
      <c r="I725" s="1">
        <v>0.33466806105656538</v>
      </c>
      <c r="J725" s="1">
        <v>0.40703110162052281</v>
      </c>
      <c r="K725" s="1">
        <v>0.46495392338986991</v>
      </c>
      <c r="L725" s="1">
        <v>0.5106837264137587</v>
      </c>
      <c r="M725" s="1">
        <v>0.54649504959409312</v>
      </c>
      <c r="N725" s="1">
        <v>0.57427996910719126</v>
      </c>
      <c r="O725" s="1">
        <v>0.59638657045590193</v>
      </c>
      <c r="P725" s="1">
        <v>0.61401822022812846</v>
      </c>
      <c r="Q725" s="1">
        <v>0.62804844879805188</v>
      </c>
      <c r="R725" s="1">
        <v>0.63958516778986196</v>
      </c>
      <c r="S725" s="1">
        <v>0.64920353661189123</v>
      </c>
      <c r="T725" s="1">
        <v>0.6572392656564604</v>
      </c>
      <c r="U725" s="1">
        <v>0.66419682300949356</v>
      </c>
      <c r="V725" s="1">
        <v>0.67033315139559069</v>
      </c>
      <c r="W725" s="1">
        <v>0.67581139617452723</v>
      </c>
      <c r="X725" s="1">
        <v>0.68089106430197555</v>
      </c>
      <c r="Y725" s="1">
        <v>0.68572255848824237</v>
      </c>
      <c r="Z725" s="1">
        <v>0.69041457130871964</v>
      </c>
      <c r="AA725" s="1">
        <v>0.69513564396241867</v>
      </c>
      <c r="AB725" s="1">
        <v>0.70002697722787466</v>
      </c>
      <c r="AC725" s="1">
        <v>0.70519999750230022</v>
      </c>
      <c r="AD725" s="1">
        <v>0.71079993362821581</v>
      </c>
      <c r="AE725" s="1">
        <v>0.71699204034104791</v>
      </c>
      <c r="AF725" s="1">
        <v>0.72389020943569915</v>
      </c>
      <c r="AG725" s="1">
        <v>0.73165065577475774</v>
      </c>
      <c r="AH725" s="1">
        <v>0.74040092740095509</v>
      </c>
      <c r="AI725" s="1">
        <v>0.75020989212274392</v>
      </c>
      <c r="AJ725" s="1">
        <v>0.76104537543306028</v>
      </c>
      <c r="AK725" s="1">
        <v>0.77277729348038116</v>
      </c>
      <c r="AL725" s="1">
        <v>0.78527767497658452</v>
      </c>
      <c r="AM725" s="1">
        <v>0.79830645415899271</v>
      </c>
    </row>
    <row r="726" spans="1:39">
      <c r="A726">
        <f t="shared" si="19"/>
        <v>202104</v>
      </c>
      <c r="B726" t="str">
        <f t="shared" si="21"/>
        <v>M2</v>
      </c>
      <c r="C726" t="str">
        <f t="shared" si="20"/>
        <v>worst</v>
      </c>
      <c r="D726" s="1">
        <v>0</v>
      </c>
      <c r="E726" s="1">
        <v>0.15617007392559809</v>
      </c>
      <c r="F726" s="1">
        <v>0.32513567720496173</v>
      </c>
      <c r="G726" s="1">
        <v>0.46915509053497279</v>
      </c>
      <c r="H726" s="1">
        <v>0.58206556154451805</v>
      </c>
      <c r="I726" s="1">
        <v>0.66815340923618161</v>
      </c>
      <c r="J726" s="1">
        <v>0.73292280276773225</v>
      </c>
      <c r="K726" s="1">
        <v>0.78107525500675645</v>
      </c>
      <c r="L726" s="1">
        <v>0.81705271072479935</v>
      </c>
      <c r="M726" s="1">
        <v>0.8439873322215804</v>
      </c>
      <c r="N726" s="1">
        <v>0.86406985170661432</v>
      </c>
      <c r="O726" s="1">
        <v>0.8794563494347255</v>
      </c>
      <c r="P726" s="1">
        <v>0.89126699457925795</v>
      </c>
      <c r="Q726" s="1">
        <v>0.90029715182021608</v>
      </c>
      <c r="R726" s="1">
        <v>0.90740669616794889</v>
      </c>
      <c r="S726" s="1">
        <v>0.91305311992980542</v>
      </c>
      <c r="T726" s="1">
        <v>0.91752356831223625</v>
      </c>
      <c r="U726" s="1">
        <v>0.92116606674401369</v>
      </c>
      <c r="V726" s="1">
        <v>0.92416277667964009</v>
      </c>
      <c r="W726" s="1">
        <v>0.92663944785268959</v>
      </c>
      <c r="X726" s="1">
        <v>0.92874671827386701</v>
      </c>
      <c r="Y726" s="1">
        <v>0.93057174631014705</v>
      </c>
      <c r="Z726" s="1">
        <v>0.93218189914709448</v>
      </c>
      <c r="AA726" s="1">
        <v>0.93365382810762687</v>
      </c>
      <c r="AB726" s="1">
        <v>0.93504855677628629</v>
      </c>
      <c r="AC726" s="1">
        <v>0.93641600295519134</v>
      </c>
      <c r="AD726" s="1">
        <v>0.93780742437362552</v>
      </c>
      <c r="AE726" s="1">
        <v>0.93927450528268552</v>
      </c>
      <c r="AF726" s="1">
        <v>0.94085370518765721</v>
      </c>
      <c r="AG726" s="1">
        <v>0.9425877352420946</v>
      </c>
      <c r="AH726" s="1">
        <v>0.94451102118817243</v>
      </c>
      <c r="AI726" s="1">
        <v>0.94664387524490512</v>
      </c>
      <c r="AJ726" s="1">
        <v>0.94898376874181178</v>
      </c>
      <c r="AK726" s="1">
        <v>0.95150614389680321</v>
      </c>
      <c r="AL726" s="1">
        <v>0.95418613077876235</v>
      </c>
      <c r="AM726" s="1">
        <v>0.95697432918251479</v>
      </c>
    </row>
    <row r="727" spans="1:39">
      <c r="A727">
        <f t="shared" si="19"/>
        <v>202104</v>
      </c>
      <c r="B727" t="str">
        <f t="shared" si="21"/>
        <v>M3</v>
      </c>
      <c r="C727" t="str">
        <f t="shared" si="20"/>
        <v>worst</v>
      </c>
      <c r="D727" s="1">
        <v>0.39593943547122862</v>
      </c>
      <c r="E727" s="1">
        <v>0.61648725529665471</v>
      </c>
      <c r="F727" s="1">
        <v>0.74545144952694442</v>
      </c>
      <c r="G727" s="1">
        <v>0.82464913350755498</v>
      </c>
      <c r="H727" s="1">
        <v>0.87501366216584542</v>
      </c>
      <c r="I727" s="1">
        <v>0.90830362009132704</v>
      </c>
      <c r="J727" s="1">
        <v>0.93097024624671643</v>
      </c>
      <c r="K727" s="1">
        <v>0.94667393587703819</v>
      </c>
      <c r="L727" s="1">
        <v>0.95783551519555921</v>
      </c>
      <c r="M727" s="1">
        <v>0.96589731199155726</v>
      </c>
      <c r="N727" s="1">
        <v>0.97175151243086333</v>
      </c>
      <c r="O727" s="1">
        <v>0.97614706079684599</v>
      </c>
      <c r="P727" s="1">
        <v>0.97946526894407637</v>
      </c>
      <c r="Q727" s="1">
        <v>0.98196508963507234</v>
      </c>
      <c r="R727" s="1">
        <v>0.98390527410635054</v>
      </c>
      <c r="S727" s="1">
        <v>0.98542305341657266</v>
      </c>
      <c r="T727" s="1">
        <v>0.98660484637315404</v>
      </c>
      <c r="U727" s="1">
        <v>0.98754920380050537</v>
      </c>
      <c r="V727" s="1">
        <v>0.98830792261509992</v>
      </c>
      <c r="W727" s="1">
        <v>0.98891723788099606</v>
      </c>
      <c r="X727" s="1">
        <v>0.98941755399320819</v>
      </c>
      <c r="Y727" s="1">
        <v>0.98983221952447409</v>
      </c>
      <c r="Z727" s="1">
        <v>0.99017958091821778</v>
      </c>
      <c r="AA727" s="1">
        <v>0.99047855423386455</v>
      </c>
      <c r="AB727" s="1">
        <v>0.99074388944934555</v>
      </c>
      <c r="AC727" s="1">
        <v>0.9909878228009974</v>
      </c>
      <c r="AD727" s="1">
        <v>0.991221591940457</v>
      </c>
      <c r="AE727" s="1">
        <v>0.99145571804992039</v>
      </c>
      <c r="AF727" s="1">
        <v>0.99169773786397863</v>
      </c>
      <c r="AG727" s="1">
        <v>0.99195550095594776</v>
      </c>
      <c r="AH727" s="1">
        <v>0.99223526372780702</v>
      </c>
      <c r="AI727" s="1">
        <v>0.99254099196069046</v>
      </c>
      <c r="AJ727" s="1">
        <v>0.99287320542324375</v>
      </c>
      <c r="AK727" s="1">
        <v>0.99322912005299635</v>
      </c>
      <c r="AL727" s="1">
        <v>0.99360575467370049</v>
      </c>
      <c r="AM727" s="1">
        <v>0.99399658096013044</v>
      </c>
    </row>
    <row r="728" spans="1:39">
      <c r="A728">
        <f t="shared" si="19"/>
        <v>202105</v>
      </c>
      <c r="B728" t="str">
        <f t="shared" si="21"/>
        <v>M0</v>
      </c>
      <c r="C728" t="str">
        <f t="shared" si="20"/>
        <v>worst</v>
      </c>
      <c r="D728" s="1">
        <v>0</v>
      </c>
      <c r="E728" s="1">
        <v>0</v>
      </c>
      <c r="F728" s="1">
        <v>0</v>
      </c>
      <c r="G728" s="1">
        <v>1.84664366015446E-3</v>
      </c>
      <c r="H728" s="1">
        <v>6.2075618897344982E-3</v>
      </c>
      <c r="I728" s="1">
        <v>1.290419886235738E-2</v>
      </c>
      <c r="J728" s="1">
        <v>2.12855861146472E-2</v>
      </c>
      <c r="K728" s="1">
        <v>3.0766889880568481E-2</v>
      </c>
      <c r="L728" s="1">
        <v>4.0828350467415772E-2</v>
      </c>
      <c r="M728" s="1">
        <v>5.095923689350533E-2</v>
      </c>
      <c r="N728" s="1">
        <v>6.1083636998548872E-2</v>
      </c>
      <c r="O728" s="1">
        <v>7.0989761194307319E-2</v>
      </c>
      <c r="P728" s="1">
        <v>8.0454195253549687E-2</v>
      </c>
      <c r="Q728" s="1">
        <v>8.9663522162613724E-2</v>
      </c>
      <c r="R728" s="1">
        <v>9.8649146476917499E-2</v>
      </c>
      <c r="S728" s="1">
        <v>0.1073247842042612</v>
      </c>
      <c r="T728" s="1">
        <v>0.1159271332393696</v>
      </c>
      <c r="U728" s="1">
        <v>0.1245520921602042</v>
      </c>
      <c r="V728" s="1">
        <v>0.13321045721219721</v>
      </c>
      <c r="W728" s="1">
        <v>0.14215339151484699</v>
      </c>
      <c r="X728" s="1">
        <v>0.15152692789706579</v>
      </c>
      <c r="Y728" s="1">
        <v>0.16141511186326099</v>
      </c>
      <c r="Z728" s="1">
        <v>0.17208231674549049</v>
      </c>
      <c r="AA728" s="1">
        <v>0.18376538448790361</v>
      </c>
      <c r="AB728" s="1">
        <v>0.1966426229217339</v>
      </c>
      <c r="AC728" s="1">
        <v>0.21101324279861361</v>
      </c>
      <c r="AD728" s="1">
        <v>0.22724986674041961</v>
      </c>
      <c r="AE728" s="1">
        <v>0.24560522973023999</v>
      </c>
      <c r="AF728" s="1">
        <v>0.26646133577593711</v>
      </c>
      <c r="AG728" s="1">
        <v>0.29013225425322098</v>
      </c>
      <c r="AH728" s="1">
        <v>0.31677920485298799</v>
      </c>
      <c r="AI728" s="1">
        <v>0.34629313332729372</v>
      </c>
      <c r="AJ728" s="1">
        <v>0.37830259035205499</v>
      </c>
      <c r="AK728" s="1">
        <v>0.41244560426216359</v>
      </c>
      <c r="AL728" s="1">
        <v>0.44805644694898789</v>
      </c>
      <c r="AM728" s="1">
        <v>0.48432920824196862</v>
      </c>
    </row>
    <row r="729" spans="1:39">
      <c r="A729">
        <f t="shared" si="19"/>
        <v>202105</v>
      </c>
      <c r="B729" t="str">
        <f t="shared" si="21"/>
        <v>M1</v>
      </c>
      <c r="C729" t="str">
        <f t="shared" si="20"/>
        <v>worst</v>
      </c>
      <c r="D729" s="1">
        <v>0</v>
      </c>
      <c r="E729" s="1">
        <v>0</v>
      </c>
      <c r="F729" s="1">
        <v>5.9131463493640929E-2</v>
      </c>
      <c r="G729" s="1">
        <v>0.1482570926201264</v>
      </c>
      <c r="H729" s="1">
        <v>0.24127555479855869</v>
      </c>
      <c r="I729" s="1">
        <v>0.32501531120278049</v>
      </c>
      <c r="J729" s="1">
        <v>0.39468813549982251</v>
      </c>
      <c r="K729" s="1">
        <v>0.45084066989088828</v>
      </c>
      <c r="L729" s="1">
        <v>0.49526251752773692</v>
      </c>
      <c r="M729" s="1">
        <v>0.52985594775464306</v>
      </c>
      <c r="N729" s="1">
        <v>0.55736518244636934</v>
      </c>
      <c r="O729" s="1">
        <v>0.57923094883045601</v>
      </c>
      <c r="P729" s="1">
        <v>0.59653622446715249</v>
      </c>
      <c r="Q729" s="1">
        <v>0.61066505721888853</v>
      </c>
      <c r="R729" s="1">
        <v>0.62234388219831016</v>
      </c>
      <c r="S729" s="1">
        <v>0.63200705666738211</v>
      </c>
      <c r="T729" s="1">
        <v>0.64028372533860223</v>
      </c>
      <c r="U729" s="1">
        <v>0.64749661811715986</v>
      </c>
      <c r="V729" s="1">
        <v>0.65385516531905963</v>
      </c>
      <c r="W729" s="1">
        <v>0.65967362780369643</v>
      </c>
      <c r="X729" s="1">
        <v>0.66513415195115089</v>
      </c>
      <c r="Y729" s="1">
        <v>0.67037025529935079</v>
      </c>
      <c r="Z729" s="1">
        <v>0.67557769281678126</v>
      </c>
      <c r="AA729" s="1">
        <v>0.68091918023349041</v>
      </c>
      <c r="AB729" s="1">
        <v>0.68652386520547282</v>
      </c>
      <c r="AC729" s="1">
        <v>0.69255439574961331</v>
      </c>
      <c r="AD729" s="1">
        <v>0.69919311388583338</v>
      </c>
      <c r="AE729" s="1">
        <v>0.70656603595170442</v>
      </c>
      <c r="AF729" s="1">
        <v>0.71484299628868497</v>
      </c>
      <c r="AG729" s="1">
        <v>0.72416247893463359</v>
      </c>
      <c r="AH729" s="1">
        <v>0.73459996886866563</v>
      </c>
      <c r="AI729" s="1">
        <v>0.74612307510162446</v>
      </c>
      <c r="AJ729" s="1">
        <v>0.75859491817215552</v>
      </c>
      <c r="AK729" s="1">
        <v>0.77188054792578742</v>
      </c>
      <c r="AL729" s="1">
        <v>0.78572567248209246</v>
      </c>
      <c r="AM729" s="1">
        <v>0.79982044574467848</v>
      </c>
    </row>
    <row r="730" spans="1:39">
      <c r="A730">
        <f t="shared" si="19"/>
        <v>202105</v>
      </c>
      <c r="B730" t="str">
        <f t="shared" si="21"/>
        <v>M2</v>
      </c>
      <c r="C730" t="str">
        <f t="shared" si="20"/>
        <v>worst</v>
      </c>
      <c r="D730" s="1">
        <v>0</v>
      </c>
      <c r="E730" s="1">
        <v>0.15410988975619669</v>
      </c>
      <c r="F730" s="1">
        <v>0.32061906035325888</v>
      </c>
      <c r="G730" s="1">
        <v>0.46183296470925123</v>
      </c>
      <c r="H730" s="1">
        <v>0.57327821540716006</v>
      </c>
      <c r="I730" s="1">
        <v>0.65860156230311773</v>
      </c>
      <c r="J730" s="1">
        <v>0.72264038023561361</v>
      </c>
      <c r="K730" s="1">
        <v>0.77073441224462058</v>
      </c>
      <c r="L730" s="1">
        <v>0.806830163854247</v>
      </c>
      <c r="M730" s="1">
        <v>0.83376349123093707</v>
      </c>
      <c r="N730" s="1">
        <v>0.85438843816924492</v>
      </c>
      <c r="O730" s="1">
        <v>0.87019671138943633</v>
      </c>
      <c r="P730" s="1">
        <v>0.88225590777548613</v>
      </c>
      <c r="Q730" s="1">
        <v>0.89172105564953841</v>
      </c>
      <c r="R730" s="1">
        <v>0.89920864547815693</v>
      </c>
      <c r="S730" s="1">
        <v>0.90510814849126409</v>
      </c>
      <c r="T730" s="1">
        <v>0.90988636356346031</v>
      </c>
      <c r="U730" s="1">
        <v>0.91378821185214754</v>
      </c>
      <c r="V730" s="1">
        <v>0.91698390879716729</v>
      </c>
      <c r="W730" s="1">
        <v>0.91967297009793481</v>
      </c>
      <c r="X730" s="1">
        <v>0.92197083252318679</v>
      </c>
      <c r="Y730" s="1">
        <v>0.92396728647979609</v>
      </c>
      <c r="Z730" s="1">
        <v>0.92576129587790346</v>
      </c>
      <c r="AA730" s="1">
        <v>0.92743114944123495</v>
      </c>
      <c r="AB730" s="1">
        <v>0.92904118536975344</v>
      </c>
      <c r="AC730" s="1">
        <v>0.93065525484253975</v>
      </c>
      <c r="AD730" s="1">
        <v>0.93233638775574279</v>
      </c>
      <c r="AE730" s="1">
        <v>0.93412924066411052</v>
      </c>
      <c r="AF730" s="1">
        <v>0.93608448735903471</v>
      </c>
      <c r="AG730" s="1">
        <v>0.93824285391479123</v>
      </c>
      <c r="AH730" s="1">
        <v>0.94062882982993967</v>
      </c>
      <c r="AI730" s="1">
        <v>0.943241065002696</v>
      </c>
      <c r="AJ730" s="1">
        <v>0.94605332102523854</v>
      </c>
      <c r="AK730" s="1">
        <v>0.94903875493948919</v>
      </c>
      <c r="AL730" s="1">
        <v>0.95214303051726834</v>
      </c>
      <c r="AM730" s="1">
        <v>0.95529873349040817</v>
      </c>
    </row>
    <row r="731" spans="1:39">
      <c r="A731">
        <f t="shared" si="19"/>
        <v>202105</v>
      </c>
      <c r="B731" t="str">
        <f t="shared" si="21"/>
        <v>M3</v>
      </c>
      <c r="C731" t="str">
        <f t="shared" si="20"/>
        <v>worst</v>
      </c>
      <c r="D731" s="1">
        <v>0.39365910914952629</v>
      </c>
      <c r="E731" s="1">
        <v>0.61179833900543001</v>
      </c>
      <c r="F731" s="1">
        <v>0.7401389952937415</v>
      </c>
      <c r="G731" s="1">
        <v>0.81899292824178394</v>
      </c>
      <c r="H731" s="1">
        <v>0.86969801610038522</v>
      </c>
      <c r="I731" s="1">
        <v>0.90348400797864259</v>
      </c>
      <c r="J731" s="1">
        <v>0.92650613119483438</v>
      </c>
      <c r="K731" s="1">
        <v>0.94266780416067175</v>
      </c>
      <c r="L731" s="1">
        <v>0.95423485543825537</v>
      </c>
      <c r="M731" s="1">
        <v>0.96257800673648886</v>
      </c>
      <c r="N731" s="1">
        <v>0.9688108829678741</v>
      </c>
      <c r="O731" s="1">
        <v>0.97349744675143746</v>
      </c>
      <c r="P731" s="1">
        <v>0.97701642414194789</v>
      </c>
      <c r="Q731" s="1">
        <v>0.97973934463262602</v>
      </c>
      <c r="R731" s="1">
        <v>0.98186294644277483</v>
      </c>
      <c r="S731" s="1">
        <v>0.98351102441055627</v>
      </c>
      <c r="T731" s="1">
        <v>0.98482298122219802</v>
      </c>
      <c r="U731" s="1">
        <v>0.98587211793044749</v>
      </c>
      <c r="V731" s="1">
        <v>0.98670980074914649</v>
      </c>
      <c r="W731" s="1">
        <v>0.98739254660822418</v>
      </c>
      <c r="X731" s="1">
        <v>0.98795300394435859</v>
      </c>
      <c r="Y731" s="1">
        <v>0.98841689828092472</v>
      </c>
      <c r="Z731" s="1">
        <v>0.98881025451924631</v>
      </c>
      <c r="AA731" s="1">
        <v>0.98915327819183829</v>
      </c>
      <c r="AB731" s="1">
        <v>0.98946277890185996</v>
      </c>
      <c r="AC731" s="1">
        <v>0.98975382194712602</v>
      </c>
      <c r="AD731" s="1">
        <v>0.99004025801006823</v>
      </c>
      <c r="AE731" s="1">
        <v>0.99033204752353743</v>
      </c>
      <c r="AF731" s="1">
        <v>0.99063923878253302</v>
      </c>
      <c r="AG731" s="1">
        <v>0.99096981428585684</v>
      </c>
      <c r="AH731" s="1">
        <v>0.99132893761636953</v>
      </c>
      <c r="AI731" s="1">
        <v>0.99171764209049562</v>
      </c>
      <c r="AJ731" s="1">
        <v>0.99213301015175803</v>
      </c>
      <c r="AK731" s="1">
        <v>0.99257181968621255</v>
      </c>
      <c r="AL731" s="1">
        <v>0.99302666710505205</v>
      </c>
      <c r="AM731" s="1">
        <v>0.99348810307831881</v>
      </c>
    </row>
    <row r="732" spans="1:39">
      <c r="A732">
        <f t="shared" si="19"/>
        <v>202106</v>
      </c>
      <c r="B732" t="str">
        <f t="shared" si="21"/>
        <v>M0</v>
      </c>
      <c r="C732" t="str">
        <f t="shared" si="20"/>
        <v>worst</v>
      </c>
      <c r="D732" s="1">
        <v>0</v>
      </c>
      <c r="E732" s="1">
        <v>0</v>
      </c>
      <c r="F732" s="1">
        <v>0</v>
      </c>
      <c r="G732" s="1">
        <v>1.635139245700462E-3</v>
      </c>
      <c r="H732" s="1">
        <v>5.5651586550989523E-3</v>
      </c>
      <c r="I732" s="1">
        <v>1.1553366380390369E-2</v>
      </c>
      <c r="J732" s="1">
        <v>1.9113351274353721E-2</v>
      </c>
      <c r="K732" s="1">
        <v>2.7703923183998742E-2</v>
      </c>
      <c r="L732" s="1">
        <v>3.6751517526668401E-2</v>
      </c>
      <c r="M732" s="1">
        <v>4.6079038417038122E-2</v>
      </c>
      <c r="N732" s="1">
        <v>5.5413897131591207E-2</v>
      </c>
      <c r="O732" s="1">
        <v>6.4482448491708644E-2</v>
      </c>
      <c r="P732" s="1">
        <v>7.3420900253162183E-2</v>
      </c>
      <c r="Q732" s="1">
        <v>8.2231646671526298E-2</v>
      </c>
      <c r="R732" s="1">
        <v>9.0807148856216366E-2</v>
      </c>
      <c r="S732" s="1">
        <v>9.9365945857858851E-2</v>
      </c>
      <c r="T732" s="1">
        <v>0.1079936850254526</v>
      </c>
      <c r="U732" s="1">
        <v>0.116692631211864</v>
      </c>
      <c r="V732" s="1">
        <v>0.1257095871358718</v>
      </c>
      <c r="W732" s="1">
        <v>0.135188071732499</v>
      </c>
      <c r="X732" s="1">
        <v>0.1452094517403105</v>
      </c>
      <c r="Y732" s="1">
        <v>0.1560392733449788</v>
      </c>
      <c r="Z732" s="1">
        <v>0.16791597038066641</v>
      </c>
      <c r="AA732" s="1">
        <v>0.18101876333139161</v>
      </c>
      <c r="AB732" s="1">
        <v>0.19565071323426969</v>
      </c>
      <c r="AC732" s="1">
        <v>0.2121901045607347</v>
      </c>
      <c r="AD732" s="1">
        <v>0.23089341197027469</v>
      </c>
      <c r="AE732" s="1">
        <v>0.25214917736452702</v>
      </c>
      <c r="AF732" s="1">
        <v>0.27627689453969728</v>
      </c>
      <c r="AG732" s="1">
        <v>0.30344037895072429</v>
      </c>
      <c r="AH732" s="1">
        <v>0.33352801931270698</v>
      </c>
      <c r="AI732" s="1">
        <v>0.36616079626324682</v>
      </c>
      <c r="AJ732" s="1">
        <v>0.40096942833369681</v>
      </c>
      <c r="AK732" s="1">
        <v>0.43727500501123362</v>
      </c>
      <c r="AL732" s="1">
        <v>0.47425574408559451</v>
      </c>
      <c r="AM732" s="1">
        <v>0.51114943209458286</v>
      </c>
    </row>
    <row r="733" spans="1:39">
      <c r="A733">
        <f t="shared" si="19"/>
        <v>202106</v>
      </c>
      <c r="B733" t="str">
        <f t="shared" si="21"/>
        <v>M1</v>
      </c>
      <c r="C733" t="str">
        <f t="shared" si="20"/>
        <v>worst</v>
      </c>
      <c r="D733" s="1">
        <v>0</v>
      </c>
      <c r="E733" s="1">
        <v>0</v>
      </c>
      <c r="F733" s="1">
        <v>5.7605259144711277E-2</v>
      </c>
      <c r="G733" s="1">
        <v>0.144269907940975</v>
      </c>
      <c r="H733" s="1">
        <v>0.23450337891640019</v>
      </c>
      <c r="I733" s="1">
        <v>0.3151457983920134</v>
      </c>
      <c r="J733" s="1">
        <v>0.38264050372332609</v>
      </c>
      <c r="K733" s="1">
        <v>0.43711481879984221</v>
      </c>
      <c r="L733" s="1">
        <v>0.47995524634650882</v>
      </c>
      <c r="M733" s="1">
        <v>0.51414107350289606</v>
      </c>
      <c r="N733" s="1">
        <v>0.54129631456588234</v>
      </c>
      <c r="O733" s="1">
        <v>0.56271425740095937</v>
      </c>
      <c r="P733" s="1">
        <v>0.58010254353525548</v>
      </c>
      <c r="Q733" s="1">
        <v>0.59436853111987864</v>
      </c>
      <c r="R733" s="1">
        <v>0.60606771872835941</v>
      </c>
      <c r="S733" s="1">
        <v>0.6159851027861909</v>
      </c>
      <c r="T733" s="1">
        <v>0.6245261133452813</v>
      </c>
      <c r="U733" s="1">
        <v>0.63195914840059941</v>
      </c>
      <c r="V733" s="1">
        <v>0.63866703150636728</v>
      </c>
      <c r="W733" s="1">
        <v>0.64487170144225714</v>
      </c>
      <c r="X733" s="1">
        <v>0.65073808790154952</v>
      </c>
      <c r="Y733" s="1">
        <v>0.65649515040305229</v>
      </c>
      <c r="Z733" s="1">
        <v>0.66233166445284242</v>
      </c>
      <c r="AA733" s="1">
        <v>0.66839838072166646</v>
      </c>
      <c r="AB733" s="1">
        <v>0.6748782522378165</v>
      </c>
      <c r="AC733" s="1">
        <v>0.68197294449743928</v>
      </c>
      <c r="AD733" s="1">
        <v>0.68982227455423739</v>
      </c>
      <c r="AE733" s="1">
        <v>0.69861083750987463</v>
      </c>
      <c r="AF733" s="1">
        <v>0.70848891468329667</v>
      </c>
      <c r="AG733" s="1">
        <v>0.71953934778037865</v>
      </c>
      <c r="AH733" s="1">
        <v>0.73173029119040522</v>
      </c>
      <c r="AI733" s="1">
        <v>0.7449188696584248</v>
      </c>
      <c r="AJ733" s="1">
        <v>0.75896382791067785</v>
      </c>
      <c r="AK733" s="1">
        <v>0.77359747489481234</v>
      </c>
      <c r="AL733" s="1">
        <v>0.78849314989043651</v>
      </c>
      <c r="AM733" s="1">
        <v>0.80334711049816931</v>
      </c>
    </row>
    <row r="734" spans="1:39">
      <c r="A734">
        <f t="shared" si="19"/>
        <v>202106</v>
      </c>
      <c r="B734" t="str">
        <f t="shared" si="21"/>
        <v>M2</v>
      </c>
      <c r="C734" t="str">
        <f t="shared" si="20"/>
        <v>worst</v>
      </c>
      <c r="D734" s="1">
        <v>0</v>
      </c>
      <c r="E734" s="1">
        <v>0.15232575235802001</v>
      </c>
      <c r="F734" s="1">
        <v>0.31553182531346918</v>
      </c>
      <c r="G734" s="1">
        <v>0.45458435350453769</v>
      </c>
      <c r="H734" s="1">
        <v>0.56464946395381832</v>
      </c>
      <c r="I734" s="1">
        <v>0.64865857935213067</v>
      </c>
      <c r="J734" s="1">
        <v>0.71232474850177674</v>
      </c>
      <c r="K734" s="1">
        <v>0.76034060919002866</v>
      </c>
      <c r="L734" s="1">
        <v>0.79625162792662385</v>
      </c>
      <c r="M734" s="1">
        <v>0.82376865547486655</v>
      </c>
      <c r="N734" s="1">
        <v>0.84484698625471344</v>
      </c>
      <c r="O734" s="1">
        <v>0.8609019204885876</v>
      </c>
      <c r="P734" s="1">
        <v>0.87347319477699459</v>
      </c>
      <c r="Q734" s="1">
        <v>0.88338546000613016</v>
      </c>
      <c r="R734" s="1">
        <v>0.89116302369686995</v>
      </c>
      <c r="S734" s="1">
        <v>0.89742936223812109</v>
      </c>
      <c r="T734" s="1">
        <v>0.902512331819873</v>
      </c>
      <c r="U734" s="1">
        <v>0.90664116567957331</v>
      </c>
      <c r="V734" s="1">
        <v>0.91007968729376831</v>
      </c>
      <c r="W734" s="1">
        <v>0.91298054827561526</v>
      </c>
      <c r="X734" s="1">
        <v>0.9154631578202822</v>
      </c>
      <c r="Y734" s="1">
        <v>0.9176554399726079</v>
      </c>
      <c r="Z734" s="1">
        <v>0.9196580026730159</v>
      </c>
      <c r="AA734" s="1">
        <v>0.92155388573666808</v>
      </c>
      <c r="AB734" s="1">
        <v>0.9234228553727305</v>
      </c>
      <c r="AC734" s="1">
        <v>0.92534197962062503</v>
      </c>
      <c r="AD734" s="1">
        <v>0.92736610577738132</v>
      </c>
      <c r="AE734" s="1">
        <v>0.92955540869579234</v>
      </c>
      <c r="AF734" s="1">
        <v>0.93195809764551818</v>
      </c>
      <c r="AG734" s="1">
        <v>0.93460376099309317</v>
      </c>
      <c r="AH734" s="1">
        <v>0.93749293846598158</v>
      </c>
      <c r="AI734" s="1">
        <v>0.94059823543808496</v>
      </c>
      <c r="AJ734" s="1">
        <v>0.94389123520104157</v>
      </c>
      <c r="AK734" s="1">
        <v>0.94731296408264531</v>
      </c>
      <c r="AL734" s="1">
        <v>0.95078981962704823</v>
      </c>
      <c r="AM734" s="1">
        <v>0.95425289473088781</v>
      </c>
    </row>
    <row r="735" spans="1:39">
      <c r="A735">
        <f t="shared" si="19"/>
        <v>202106</v>
      </c>
      <c r="B735" t="str">
        <f t="shared" si="21"/>
        <v>M3</v>
      </c>
      <c r="C735" t="str">
        <f t="shared" si="20"/>
        <v>worst</v>
      </c>
      <c r="D735" s="1">
        <v>0.39044688985198012</v>
      </c>
      <c r="E735" s="1">
        <v>0.60717194868323343</v>
      </c>
      <c r="F735" s="1">
        <v>0.73439287673847253</v>
      </c>
      <c r="G735" s="1">
        <v>0.81329026423175677</v>
      </c>
      <c r="H735" s="1">
        <v>0.86437648439050374</v>
      </c>
      <c r="I735" s="1">
        <v>0.89841874844972114</v>
      </c>
      <c r="J735" s="1">
        <v>0.92191652056022244</v>
      </c>
      <c r="K735" s="1">
        <v>0.93852517562592996</v>
      </c>
      <c r="L735" s="1">
        <v>0.95039577900185157</v>
      </c>
      <c r="M735" s="1">
        <v>0.95920511378490014</v>
      </c>
      <c r="N735" s="1">
        <v>0.96579585194023077</v>
      </c>
      <c r="O735" s="1">
        <v>0.97072516603701453</v>
      </c>
      <c r="P735" s="1">
        <v>0.97452673459103722</v>
      </c>
      <c r="Q735" s="1">
        <v>0.97748236594907034</v>
      </c>
      <c r="R735" s="1">
        <v>0.97976892299455365</v>
      </c>
      <c r="S735" s="1">
        <v>0.98158274713466265</v>
      </c>
      <c r="T735" s="1">
        <v>0.98302707751115226</v>
      </c>
      <c r="U735" s="1">
        <v>0.98417430351604507</v>
      </c>
      <c r="V735" s="1">
        <v>0.98510308365934574</v>
      </c>
      <c r="W735" s="1">
        <v>0.98585883593103729</v>
      </c>
      <c r="X735" s="1">
        <v>0.98647742219839896</v>
      </c>
      <c r="Y735" s="1">
        <v>0.98699451396905558</v>
      </c>
      <c r="Z735" s="1">
        <v>0.98743769641544665</v>
      </c>
      <c r="AA735" s="1">
        <v>0.98782997469652101</v>
      </c>
      <c r="AB735" s="1">
        <v>0.98819151104293679</v>
      </c>
      <c r="AC735" s="1">
        <v>0.98854052376999002</v>
      </c>
      <c r="AD735" s="1">
        <v>0.98889016320986356</v>
      </c>
      <c r="AE735" s="1">
        <v>0.98925328258176737</v>
      </c>
      <c r="AF735" s="1">
        <v>0.98964005806330957</v>
      </c>
      <c r="AG735" s="1">
        <v>0.99005720840299516</v>
      </c>
      <c r="AH735" s="1">
        <v>0.99050653709909853</v>
      </c>
      <c r="AI735" s="1">
        <v>0.99098515846040758</v>
      </c>
      <c r="AJ735" s="1">
        <v>0.99148972884049869</v>
      </c>
      <c r="AK735" s="1">
        <v>0.99201202632706342</v>
      </c>
      <c r="AL735" s="1">
        <v>0.99254141500204063</v>
      </c>
      <c r="AM735" s="1">
        <v>0.99306783266801357</v>
      </c>
    </row>
    <row r="736" spans="1:39">
      <c r="A736">
        <f t="shared" si="19"/>
        <v>202107</v>
      </c>
      <c r="B736" t="str">
        <f t="shared" si="21"/>
        <v>M0</v>
      </c>
      <c r="C736" t="str">
        <f t="shared" si="20"/>
        <v>worst</v>
      </c>
      <c r="D736" s="1">
        <v>0</v>
      </c>
      <c r="E736" s="1">
        <v>0</v>
      </c>
      <c r="F736" s="1">
        <v>0</v>
      </c>
      <c r="G736" s="1">
        <v>1.523553491818979E-3</v>
      </c>
      <c r="H736" s="1">
        <v>5.084672088666837E-3</v>
      </c>
      <c r="I736" s="1">
        <v>1.053052476063944E-2</v>
      </c>
      <c r="J736" s="1">
        <v>1.741811116834395E-2</v>
      </c>
      <c r="K736" s="1">
        <v>2.516456774254484E-2</v>
      </c>
      <c r="L736" s="1">
        <v>3.3505003029363573E-2</v>
      </c>
      <c r="M736" s="1">
        <v>4.2110111578455192E-2</v>
      </c>
      <c r="N736" s="1">
        <v>5.0654735970724618E-2</v>
      </c>
      <c r="O736" s="1">
        <v>5.9217400683145627E-2</v>
      </c>
      <c r="P736" s="1">
        <v>6.7767240565748538E-2</v>
      </c>
      <c r="Q736" s="1">
        <v>7.6172559953634297E-2</v>
      </c>
      <c r="R736" s="1">
        <v>8.4629162055675541E-2</v>
      </c>
      <c r="S736" s="1">
        <v>9.3210032897890746E-2</v>
      </c>
      <c r="T736" s="1">
        <v>0.1019072325786434</v>
      </c>
      <c r="U736" s="1">
        <v>0.1109609141565434</v>
      </c>
      <c r="V736" s="1">
        <v>0.12051075028036511</v>
      </c>
      <c r="W736" s="1">
        <v>0.13063441155489691</v>
      </c>
      <c r="X736" s="1">
        <v>0.14159731573520529</v>
      </c>
      <c r="Y736" s="1">
        <v>0.15363842894855101</v>
      </c>
      <c r="Z736" s="1">
        <v>0.16693702778212219</v>
      </c>
      <c r="AA736" s="1">
        <v>0.1817990523238274</v>
      </c>
      <c r="AB736" s="1">
        <v>0.19860741376470811</v>
      </c>
      <c r="AC736" s="1">
        <v>0.21762160391651181</v>
      </c>
      <c r="AD736" s="1">
        <v>0.23923578920465219</v>
      </c>
      <c r="AE736" s="1">
        <v>0.2637741468031482</v>
      </c>
      <c r="AF736" s="1">
        <v>0.29140266937062859</v>
      </c>
      <c r="AG736" s="1">
        <v>0.32200730975612579</v>
      </c>
      <c r="AH736" s="1">
        <v>0.35520212163306059</v>
      </c>
      <c r="AI736" s="1">
        <v>0.39061115395411028</v>
      </c>
      <c r="AJ736" s="1">
        <v>0.42754354417614038</v>
      </c>
      <c r="AK736" s="1">
        <v>0.46516314492758593</v>
      </c>
      <c r="AL736" s="1">
        <v>0.50269444832458698</v>
      </c>
      <c r="AM736" s="1">
        <v>0.53925823761546887</v>
      </c>
    </row>
    <row r="737" spans="1:39">
      <c r="A737">
        <f t="shared" si="19"/>
        <v>202107</v>
      </c>
      <c r="B737" t="str">
        <f t="shared" si="21"/>
        <v>M1</v>
      </c>
      <c r="C737" t="str">
        <f t="shared" si="20"/>
        <v>worst</v>
      </c>
      <c r="D737" s="1">
        <v>0</v>
      </c>
      <c r="E737" s="1">
        <v>0</v>
      </c>
      <c r="F737" s="1">
        <v>5.6384540439237837E-2</v>
      </c>
      <c r="G737" s="1">
        <v>0.14089030795484389</v>
      </c>
      <c r="H737" s="1">
        <v>0.2281447911823821</v>
      </c>
      <c r="I737" s="1">
        <v>0.30649230900499941</v>
      </c>
      <c r="J737" s="1">
        <v>0.37210397970955322</v>
      </c>
      <c r="K737" s="1">
        <v>0.42471759687338279</v>
      </c>
      <c r="L737" s="1">
        <v>0.46709572544947742</v>
      </c>
      <c r="M737" s="1">
        <v>0.50086482405213606</v>
      </c>
      <c r="N737" s="1">
        <v>0.52747603291634648</v>
      </c>
      <c r="O737" s="1">
        <v>0.54899697021529559</v>
      </c>
      <c r="P737" s="1">
        <v>0.56654365556850395</v>
      </c>
      <c r="Q737" s="1">
        <v>0.58081739185954129</v>
      </c>
      <c r="R737" s="1">
        <v>0.59279798279886453</v>
      </c>
      <c r="S737" s="1">
        <v>0.60299501507477715</v>
      </c>
      <c r="T737" s="1">
        <v>0.61175243954629355</v>
      </c>
      <c r="U737" s="1">
        <v>0.61953970964120431</v>
      </c>
      <c r="V737" s="1">
        <v>0.62662912957657113</v>
      </c>
      <c r="W737" s="1">
        <v>0.63322582381466541</v>
      </c>
      <c r="X737" s="1">
        <v>0.63959963878580262</v>
      </c>
      <c r="Y737" s="1">
        <v>0.64597118554332111</v>
      </c>
      <c r="Z737" s="1">
        <v>0.65251780606764287</v>
      </c>
      <c r="AA737" s="1">
        <v>0.65944616207861084</v>
      </c>
      <c r="AB737" s="1">
        <v>0.66697962149931711</v>
      </c>
      <c r="AC737" s="1">
        <v>0.67527363561771925</v>
      </c>
      <c r="AD737" s="1">
        <v>0.6845284202894879</v>
      </c>
      <c r="AE737" s="1">
        <v>0.69490665567461873</v>
      </c>
      <c r="AF737" s="1">
        <v>0.70649925787184231</v>
      </c>
      <c r="AG737" s="1">
        <v>0.71927617575016745</v>
      </c>
      <c r="AH737" s="1">
        <v>0.73309032563215948</v>
      </c>
      <c r="AI737" s="1">
        <v>0.74779574368996882</v>
      </c>
      <c r="AJ737" s="1">
        <v>0.76311370948895685</v>
      </c>
      <c r="AK737" s="1">
        <v>0.77870342981194696</v>
      </c>
      <c r="AL737" s="1">
        <v>0.79424782859234511</v>
      </c>
      <c r="AM737" s="1">
        <v>0.80938585594134671</v>
      </c>
    </row>
    <row r="738" spans="1:39">
      <c r="A738">
        <f t="shared" si="19"/>
        <v>202107</v>
      </c>
      <c r="B738" t="str">
        <f t="shared" si="21"/>
        <v>M2</v>
      </c>
      <c r="C738" t="str">
        <f t="shared" si="20"/>
        <v>worst</v>
      </c>
      <c r="D738" s="1">
        <v>0</v>
      </c>
      <c r="E738" s="1">
        <v>0.1500816714045316</v>
      </c>
      <c r="F738" s="1">
        <v>0.31095264393455668</v>
      </c>
      <c r="G738" s="1">
        <v>0.44805156160744741</v>
      </c>
      <c r="H738" s="1">
        <v>0.5560726562918743</v>
      </c>
      <c r="I738" s="1">
        <v>0.63923917914566153</v>
      </c>
      <c r="J738" s="1">
        <v>0.70249248537737463</v>
      </c>
      <c r="K738" s="1">
        <v>0.75001139258668825</v>
      </c>
      <c r="L738" s="1">
        <v>0.78649744229291241</v>
      </c>
      <c r="M738" s="1">
        <v>0.81445856090214941</v>
      </c>
      <c r="N738" s="1">
        <v>0.83574099425064119</v>
      </c>
      <c r="O738" s="1">
        <v>0.85237746290913952</v>
      </c>
      <c r="P738" s="1">
        <v>0.86546098933416171</v>
      </c>
      <c r="Q738" s="1">
        <v>0.87569115255932495</v>
      </c>
      <c r="R738" s="1">
        <v>0.88389611961746228</v>
      </c>
      <c r="S738" s="1">
        <v>0.89051231171192946</v>
      </c>
      <c r="T738" s="1">
        <v>0.89584658216479984</v>
      </c>
      <c r="U738" s="1">
        <v>0.90024677644369155</v>
      </c>
      <c r="V738" s="1">
        <v>0.90391418859247208</v>
      </c>
      <c r="W738" s="1">
        <v>0.90700708055069834</v>
      </c>
      <c r="X738" s="1">
        <v>0.90969078460460751</v>
      </c>
      <c r="Y738" s="1">
        <v>0.91209463672451441</v>
      </c>
      <c r="Z738" s="1">
        <v>0.9143258210785723</v>
      </c>
      <c r="AA738" s="1">
        <v>0.91648416174792391</v>
      </c>
      <c r="AB738" s="1">
        <v>0.91866405825701547</v>
      </c>
      <c r="AC738" s="1">
        <v>0.92093299919375848</v>
      </c>
      <c r="AD738" s="1">
        <v>0.92336245738812339</v>
      </c>
      <c r="AE738" s="1">
        <v>0.92600949674820277</v>
      </c>
      <c r="AF738" s="1">
        <v>0.92890991512347776</v>
      </c>
      <c r="AG738" s="1">
        <v>0.93206711686405141</v>
      </c>
      <c r="AH738" s="1">
        <v>0.93545341646657443</v>
      </c>
      <c r="AI738" s="1">
        <v>0.93903952221511355</v>
      </c>
      <c r="AJ738" s="1">
        <v>0.94276254452996588</v>
      </c>
      <c r="AK738" s="1">
        <v>0.94654338056904985</v>
      </c>
      <c r="AL738" s="1">
        <v>0.95030780219721656</v>
      </c>
      <c r="AM738" s="1">
        <v>0.95397029773203368</v>
      </c>
    </row>
    <row r="739" spans="1:39">
      <c r="A739">
        <f t="shared" si="19"/>
        <v>202107</v>
      </c>
      <c r="B739" t="str">
        <f t="shared" si="21"/>
        <v>M3</v>
      </c>
      <c r="C739" t="str">
        <f t="shared" si="20"/>
        <v>worst</v>
      </c>
      <c r="D739" s="1">
        <v>0.38880799054697979</v>
      </c>
      <c r="E739" s="1">
        <v>0.6030044875899141</v>
      </c>
      <c r="F739" s="1">
        <v>0.72949852071708166</v>
      </c>
      <c r="G739" s="1">
        <v>0.80832271792312471</v>
      </c>
      <c r="H739" s="1">
        <v>0.85928995758160831</v>
      </c>
      <c r="I739" s="1">
        <v>0.89366530132150568</v>
      </c>
      <c r="J739" s="1">
        <v>0.91754429545855409</v>
      </c>
      <c r="K739" s="1">
        <v>0.93439506591740251</v>
      </c>
      <c r="L739" s="1">
        <v>0.94678596971994222</v>
      </c>
      <c r="M739" s="1">
        <v>0.95599416300986495</v>
      </c>
      <c r="N739" s="1">
        <v>0.96284651023544154</v>
      </c>
      <c r="O739" s="1">
        <v>0.96811028293995438</v>
      </c>
      <c r="P739" s="1">
        <v>0.97218880011881081</v>
      </c>
      <c r="Q739" s="1">
        <v>0.97533391264041114</v>
      </c>
      <c r="R739" s="1">
        <v>0.97782038706528662</v>
      </c>
      <c r="S739" s="1">
        <v>0.97979260989538031</v>
      </c>
      <c r="T739" s="1">
        <v>0.98135174345672971</v>
      </c>
      <c r="U739" s="1">
        <v>0.98260636225886466</v>
      </c>
      <c r="V739" s="1">
        <v>0.98361911632369492</v>
      </c>
      <c r="W739" s="1">
        <v>0.98443953738689705</v>
      </c>
      <c r="X739" s="1">
        <v>0.98511615426369081</v>
      </c>
      <c r="Y739" s="1">
        <v>0.98568635612425215</v>
      </c>
      <c r="Z739" s="1">
        <v>0.98618138776920616</v>
      </c>
      <c r="AA739" s="1">
        <v>0.98662808226023235</v>
      </c>
      <c r="AB739" s="1">
        <v>0.98705029269889122</v>
      </c>
      <c r="AC739" s="1">
        <v>0.9874652975969489</v>
      </c>
      <c r="AD739" s="1">
        <v>0.98788946972566449</v>
      </c>
      <c r="AE739" s="1">
        <v>0.98833572712056905</v>
      </c>
      <c r="AF739" s="1">
        <v>0.98881277452180327</v>
      </c>
      <c r="AG739" s="1">
        <v>0.9893235289641652</v>
      </c>
      <c r="AH739" s="1">
        <v>0.98986540338080031</v>
      </c>
      <c r="AI739" s="1">
        <v>0.99043513938334515</v>
      </c>
      <c r="AJ739" s="1">
        <v>0.99102386989369284</v>
      </c>
      <c r="AK739" s="1">
        <v>0.99161991377957159</v>
      </c>
      <c r="AL739" s="1">
        <v>0.99221216315605609</v>
      </c>
      <c r="AM739" s="1">
        <v>0.99278759354121904</v>
      </c>
    </row>
    <row r="740" spans="1:39">
      <c r="A740">
        <f t="shared" si="19"/>
        <v>202108</v>
      </c>
      <c r="B740" t="str">
        <f t="shared" si="21"/>
        <v>M0</v>
      </c>
      <c r="C740" t="str">
        <f t="shared" si="20"/>
        <v>worst</v>
      </c>
      <c r="D740" s="1">
        <v>0</v>
      </c>
      <c r="E740" s="1">
        <v>0</v>
      </c>
      <c r="F740" s="1">
        <v>0</v>
      </c>
      <c r="G740" s="1">
        <v>1.3374232549568459E-3</v>
      </c>
      <c r="H740" s="1">
        <v>4.530677361668357E-3</v>
      </c>
      <c r="I740" s="1">
        <v>9.4533761330370253E-3</v>
      </c>
      <c r="J740" s="1">
        <v>1.5623219915596939E-2</v>
      </c>
      <c r="K740" s="1">
        <v>2.2725651614210661E-2</v>
      </c>
      <c r="L740" s="1">
        <v>3.0388979882560081E-2</v>
      </c>
      <c r="M740" s="1">
        <v>3.8238524058597602E-2</v>
      </c>
      <c r="N740" s="1">
        <v>4.628672482457178E-2</v>
      </c>
      <c r="O740" s="1">
        <v>5.4464126536930543E-2</v>
      </c>
      <c r="P740" s="1">
        <v>6.2610822322949428E-2</v>
      </c>
      <c r="Q740" s="1">
        <v>7.0893685655976341E-2</v>
      </c>
      <c r="R740" s="1">
        <v>7.9369705315858324E-2</v>
      </c>
      <c r="S740" s="1">
        <v>8.8018284911751038E-2</v>
      </c>
      <c r="T740" s="1">
        <v>9.7069990694066147E-2</v>
      </c>
      <c r="U740" s="1">
        <v>0.1066589358814648</v>
      </c>
      <c r="V740" s="1">
        <v>0.1168577276709738</v>
      </c>
      <c r="W740" s="1">
        <v>0.12793021338184951</v>
      </c>
      <c r="X740" s="1">
        <v>0.14011475891024769</v>
      </c>
      <c r="Y740" s="1">
        <v>0.15358975437712041</v>
      </c>
      <c r="Z740" s="1">
        <v>0.16866314342024921</v>
      </c>
      <c r="AA740" s="1">
        <v>0.185721637957177</v>
      </c>
      <c r="AB740" s="1">
        <v>0.20502715561400081</v>
      </c>
      <c r="AC740" s="1">
        <v>0.22697886473692569</v>
      </c>
      <c r="AD740" s="1">
        <v>0.25190512899253198</v>
      </c>
      <c r="AE740" s="1">
        <v>0.27997380522168053</v>
      </c>
      <c r="AF740" s="1">
        <v>0.31106837622684003</v>
      </c>
      <c r="AG740" s="1">
        <v>0.34479620207570522</v>
      </c>
      <c r="AH740" s="1">
        <v>0.38077491013373832</v>
      </c>
      <c r="AI740" s="1">
        <v>0.41830222224317098</v>
      </c>
      <c r="AJ740" s="1">
        <v>0.4565283017011838</v>
      </c>
      <c r="AK740" s="1">
        <v>0.4946649806959475</v>
      </c>
      <c r="AL740" s="1">
        <v>0.53181874718248057</v>
      </c>
      <c r="AM740" s="1">
        <v>0.5670015171451136</v>
      </c>
    </row>
    <row r="741" spans="1:39">
      <c r="A741">
        <f t="shared" si="19"/>
        <v>202108</v>
      </c>
      <c r="B741" t="str">
        <f t="shared" si="21"/>
        <v>M1</v>
      </c>
      <c r="C741" t="str">
        <f t="shared" si="20"/>
        <v>worst</v>
      </c>
      <c r="D741" s="1">
        <v>0</v>
      </c>
      <c r="E741" s="1">
        <v>0</v>
      </c>
      <c r="F741" s="1">
        <v>5.4929503342785062E-2</v>
      </c>
      <c r="G741" s="1">
        <v>0.13643902516312051</v>
      </c>
      <c r="H741" s="1">
        <v>0.22084644148000501</v>
      </c>
      <c r="I741" s="1">
        <v>0.29661030373388991</v>
      </c>
      <c r="J741" s="1">
        <v>0.35962262667701073</v>
      </c>
      <c r="K741" s="1">
        <v>0.41135947561259228</v>
      </c>
      <c r="L741" s="1">
        <v>0.45297732097337062</v>
      </c>
      <c r="M741" s="1">
        <v>0.48588697053201008</v>
      </c>
      <c r="N741" s="1">
        <v>0.5124834199927869</v>
      </c>
      <c r="O741" s="1">
        <v>0.53408853778289334</v>
      </c>
      <c r="P741" s="1">
        <v>0.55155953106128941</v>
      </c>
      <c r="Q741" s="1">
        <v>0.56610629280325864</v>
      </c>
      <c r="R741" s="1">
        <v>0.57836256921250573</v>
      </c>
      <c r="S741" s="1">
        <v>0.58876407519278851</v>
      </c>
      <c r="T741" s="1">
        <v>0.59788701540879219</v>
      </c>
      <c r="U741" s="1">
        <v>0.60606594023916605</v>
      </c>
      <c r="V741" s="1">
        <v>0.61355601067708232</v>
      </c>
      <c r="W741" s="1">
        <v>0.62067769381888027</v>
      </c>
      <c r="X741" s="1">
        <v>0.62769099601946376</v>
      </c>
      <c r="Y741" s="1">
        <v>0.63480626764951775</v>
      </c>
      <c r="Z741" s="1">
        <v>0.64225921727267132</v>
      </c>
      <c r="AA741" s="1">
        <v>0.65029952714510275</v>
      </c>
      <c r="AB741" s="1">
        <v>0.65910165568774592</v>
      </c>
      <c r="AC741" s="1">
        <v>0.6688844342738598</v>
      </c>
      <c r="AD741" s="1">
        <v>0.67982528867490466</v>
      </c>
      <c r="AE741" s="1">
        <v>0.69202486535503083</v>
      </c>
      <c r="AF741" s="1">
        <v>0.7054557010499547</v>
      </c>
      <c r="AG741" s="1">
        <v>0.71996648403809149</v>
      </c>
      <c r="AH741" s="1">
        <v>0.7354063626641637</v>
      </c>
      <c r="AI741" s="1">
        <v>0.75148463213856509</v>
      </c>
      <c r="AJ741" s="1">
        <v>0.7678450046695795</v>
      </c>
      <c r="AK741" s="1">
        <v>0.7841557477195249</v>
      </c>
      <c r="AL741" s="1">
        <v>0.80003874523423701</v>
      </c>
      <c r="AM741" s="1">
        <v>0.81507443309755889</v>
      </c>
    </row>
    <row r="742" spans="1:39">
      <c r="A742">
        <f t="shared" si="19"/>
        <v>202108</v>
      </c>
      <c r="B742" t="str">
        <f t="shared" si="21"/>
        <v>M2</v>
      </c>
      <c r="C742" t="str">
        <f t="shared" si="20"/>
        <v>worst</v>
      </c>
      <c r="D742" s="1">
        <v>0</v>
      </c>
      <c r="E742" s="1">
        <v>0.14772196524061099</v>
      </c>
      <c r="F742" s="1">
        <v>0.30584158811384232</v>
      </c>
      <c r="G742" s="1">
        <v>0.43991734253573561</v>
      </c>
      <c r="H742" s="1">
        <v>0.54645103015482555</v>
      </c>
      <c r="I742" s="1">
        <v>0.62876591133315407</v>
      </c>
      <c r="J742" s="1">
        <v>0.69113299401867956</v>
      </c>
      <c r="K742" s="1">
        <v>0.73923673384405508</v>
      </c>
      <c r="L742" s="1">
        <v>0.77617999819822703</v>
      </c>
      <c r="M742" s="1">
        <v>0.80431474704772932</v>
      </c>
      <c r="N742" s="1">
        <v>0.82629315004461801</v>
      </c>
      <c r="O742" s="1">
        <v>0.84354881536929516</v>
      </c>
      <c r="P742" s="1">
        <v>0.85700643529248088</v>
      </c>
      <c r="Q742" s="1">
        <v>0.86776115247402941</v>
      </c>
      <c r="R742" s="1">
        <v>0.87639130995042358</v>
      </c>
      <c r="S742" s="1">
        <v>0.8833057319555323</v>
      </c>
      <c r="T742" s="1">
        <v>0.88896268025720593</v>
      </c>
      <c r="U742" s="1">
        <v>0.89362741712456295</v>
      </c>
      <c r="V742" s="1">
        <v>0.89750943529859029</v>
      </c>
      <c r="W742" s="1">
        <v>0.90082307483569579</v>
      </c>
      <c r="X742" s="1">
        <v>0.90373525650292053</v>
      </c>
      <c r="Y742" s="1">
        <v>0.90638480711265113</v>
      </c>
      <c r="Z742" s="1">
        <v>0.90889753432822529</v>
      </c>
      <c r="AA742" s="1">
        <v>0.91139005903006876</v>
      </c>
      <c r="AB742" s="1">
        <v>0.91394611795598368</v>
      </c>
      <c r="AC742" s="1">
        <v>0.91665138641832833</v>
      </c>
      <c r="AD742" s="1">
        <v>0.91957402963722257</v>
      </c>
      <c r="AE742" s="1">
        <v>0.92275775166599117</v>
      </c>
      <c r="AF742" s="1">
        <v>0.92620998036499336</v>
      </c>
      <c r="AG742" s="1">
        <v>0.92990340598536869</v>
      </c>
      <c r="AH742" s="1">
        <v>0.93380831830600253</v>
      </c>
      <c r="AI742" s="1">
        <v>0.93785799824266247</v>
      </c>
      <c r="AJ742" s="1">
        <v>0.94196769902444</v>
      </c>
      <c r="AK742" s="1">
        <v>0.9460576667703996</v>
      </c>
      <c r="AL742" s="1">
        <v>0.95003566678328699</v>
      </c>
      <c r="AM742" s="1">
        <v>0.95379843115218699</v>
      </c>
    </row>
    <row r="743" spans="1:39">
      <c r="A743">
        <f t="shared" si="19"/>
        <v>202108</v>
      </c>
      <c r="B743" t="str">
        <f t="shared" si="21"/>
        <v>M3</v>
      </c>
      <c r="C743" t="str">
        <f t="shared" si="20"/>
        <v>worst</v>
      </c>
      <c r="D743" s="1">
        <v>0.38456749372490939</v>
      </c>
      <c r="E743" s="1">
        <v>0.59729633963656115</v>
      </c>
      <c r="F743" s="1">
        <v>0.72342694139515062</v>
      </c>
      <c r="G743" s="1">
        <v>0.8018835058022864</v>
      </c>
      <c r="H743" s="1">
        <v>0.85323176247991939</v>
      </c>
      <c r="I743" s="1">
        <v>0.88809217159278564</v>
      </c>
      <c r="J743" s="1">
        <v>0.91227568797487635</v>
      </c>
      <c r="K743" s="1">
        <v>0.92984025205243637</v>
      </c>
      <c r="L743" s="1">
        <v>0.94277685764996233</v>
      </c>
      <c r="M743" s="1">
        <v>0.95234113376924068</v>
      </c>
      <c r="N743" s="1">
        <v>0.95965249667877683</v>
      </c>
      <c r="O743" s="1">
        <v>0.9652955282730088</v>
      </c>
      <c r="P743" s="1">
        <v>0.96963239879205998</v>
      </c>
      <c r="Q743" s="1">
        <v>0.97304983100905884</v>
      </c>
      <c r="R743" s="1">
        <v>0.97575076480680345</v>
      </c>
      <c r="S743" s="1">
        <v>0.97787703509558865</v>
      </c>
      <c r="T743" s="1">
        <v>0.97957897275590866</v>
      </c>
      <c r="U743" s="1">
        <v>0.98094324098052443</v>
      </c>
      <c r="V743" s="1">
        <v>0.98203837858199206</v>
      </c>
      <c r="W743" s="1">
        <v>0.98293065193683971</v>
      </c>
      <c r="X743" s="1">
        <v>0.983670942743613</v>
      </c>
      <c r="Y743" s="1">
        <v>0.98430183555432671</v>
      </c>
      <c r="Z743" s="1">
        <v>0.98485926127763945</v>
      </c>
      <c r="AA743" s="1">
        <v>0.98537469477833384</v>
      </c>
      <c r="AB743" s="1">
        <v>0.98587100759557411</v>
      </c>
      <c r="AC743" s="1">
        <v>0.98636925642129802</v>
      </c>
      <c r="AD743" s="1">
        <v>0.98688599961422574</v>
      </c>
      <c r="AE743" s="1">
        <v>0.98743261184404651</v>
      </c>
      <c r="AF743" s="1">
        <v>0.98801360737747956</v>
      </c>
      <c r="AG743" s="1">
        <v>0.98862699950637289</v>
      </c>
      <c r="AH743" s="1">
        <v>0.98926982987649215</v>
      </c>
      <c r="AI743" s="1">
        <v>0.9899326724464288</v>
      </c>
      <c r="AJ743" s="1">
        <v>0.99060280349683283</v>
      </c>
      <c r="AK743" s="1">
        <v>0.9912680425483994</v>
      </c>
      <c r="AL743" s="1">
        <v>0.99191398284909071</v>
      </c>
      <c r="AM743" s="1">
        <v>0.99252427532943976</v>
      </c>
    </row>
    <row r="744" spans="1:39">
      <c r="A744">
        <f t="shared" si="19"/>
        <v>202109</v>
      </c>
      <c r="B744" t="str">
        <f t="shared" si="21"/>
        <v>M0</v>
      </c>
      <c r="C744" t="str">
        <f t="shared" si="20"/>
        <v>worst</v>
      </c>
      <c r="D744" s="1">
        <v>0</v>
      </c>
      <c r="E744" s="1">
        <v>0</v>
      </c>
      <c r="F744" s="1">
        <v>0</v>
      </c>
      <c r="G744" s="1">
        <v>1.239254411267726E-3</v>
      </c>
      <c r="H744" s="1">
        <v>4.1835417345337852E-3</v>
      </c>
      <c r="I744" s="1">
        <v>8.6371313036591423E-3</v>
      </c>
      <c r="J744" s="1">
        <v>1.432691465921364E-2</v>
      </c>
      <c r="K744" s="1">
        <v>2.0879585944934609E-2</v>
      </c>
      <c r="L744" s="1">
        <v>2.788729760436276E-2</v>
      </c>
      <c r="M744" s="1">
        <v>3.5296407964098157E-2</v>
      </c>
      <c r="N744" s="1">
        <v>4.2997583336524113E-2</v>
      </c>
      <c r="O744" s="1">
        <v>5.0800900587977017E-2</v>
      </c>
      <c r="P744" s="1">
        <v>5.8839502028898712E-2</v>
      </c>
      <c r="Q744" s="1">
        <v>6.7151754258322399E-2</v>
      </c>
      <c r="R744" s="1">
        <v>7.57024315520924E-2</v>
      </c>
      <c r="S744" s="1">
        <v>8.4709790178160327E-2</v>
      </c>
      <c r="T744" s="1">
        <v>9.4300784698123835E-2</v>
      </c>
      <c r="U744" s="1">
        <v>0.1045416954852398</v>
      </c>
      <c r="V744" s="1">
        <v>0.1156932938918941</v>
      </c>
      <c r="W744" s="1">
        <v>0.12799213262463921</v>
      </c>
      <c r="X744" s="1">
        <v>0.14161471988918731</v>
      </c>
      <c r="Y744" s="1">
        <v>0.1568699571221345</v>
      </c>
      <c r="Z744" s="1">
        <v>0.1741472887276406</v>
      </c>
      <c r="AA744" s="1">
        <v>0.19371030563999819</v>
      </c>
      <c r="AB744" s="1">
        <v>0.21596228204747939</v>
      </c>
      <c r="AC744" s="1">
        <v>0.2412350446599551</v>
      </c>
      <c r="AD744" s="1">
        <v>0.26969789141869832</v>
      </c>
      <c r="AE744" s="1">
        <v>0.30123190193983401</v>
      </c>
      <c r="AF744" s="1">
        <v>0.33543828239561052</v>
      </c>
      <c r="AG744" s="1">
        <v>0.3719287828614351</v>
      </c>
      <c r="AH744" s="1">
        <v>0.40999078227627278</v>
      </c>
      <c r="AI744" s="1">
        <v>0.44876207680697328</v>
      </c>
      <c r="AJ744" s="1">
        <v>0.48744307192126041</v>
      </c>
      <c r="AK744" s="1">
        <v>0.52512736926520043</v>
      </c>
      <c r="AL744" s="1">
        <v>0.56081268181456534</v>
      </c>
      <c r="AM744" s="1">
        <v>0.59391779121747024</v>
      </c>
    </row>
    <row r="745" spans="1:39">
      <c r="A745">
        <f t="shared" si="19"/>
        <v>202109</v>
      </c>
      <c r="B745" t="str">
        <f t="shared" si="21"/>
        <v>M1</v>
      </c>
      <c r="C745" t="str">
        <f t="shared" si="20"/>
        <v>worst</v>
      </c>
      <c r="D745" s="1">
        <v>0</v>
      </c>
      <c r="E745" s="1">
        <v>0</v>
      </c>
      <c r="F745" s="1">
        <v>5.3435003705605007E-2</v>
      </c>
      <c r="G745" s="1">
        <v>0.13274377020275219</v>
      </c>
      <c r="H745" s="1">
        <v>0.21473290938481551</v>
      </c>
      <c r="I745" s="1">
        <v>0.28775720005005362</v>
      </c>
      <c r="J745" s="1">
        <v>0.34988750750022002</v>
      </c>
      <c r="K745" s="1">
        <v>0.4008150315204424</v>
      </c>
      <c r="L745" s="1">
        <v>0.44145706460938039</v>
      </c>
      <c r="M745" s="1">
        <v>0.4744001995189488</v>
      </c>
      <c r="N745" s="1">
        <v>0.50112837785749131</v>
      </c>
      <c r="O745" s="1">
        <v>0.5226509370908321</v>
      </c>
      <c r="P745" s="1">
        <v>0.54044870419707824</v>
      </c>
      <c r="Q745" s="1">
        <v>0.55530407074798727</v>
      </c>
      <c r="R745" s="1">
        <v>0.56776630697220465</v>
      </c>
      <c r="S745" s="1">
        <v>0.57854549844895664</v>
      </c>
      <c r="T745" s="1">
        <v>0.5880546145562402</v>
      </c>
      <c r="U745" s="1">
        <v>0.59661271566821095</v>
      </c>
      <c r="V745" s="1">
        <v>0.60460346938608311</v>
      </c>
      <c r="W745" s="1">
        <v>0.61233587204470386</v>
      </c>
      <c r="X745" s="1">
        <v>0.62006162132137588</v>
      </c>
      <c r="Y745" s="1">
        <v>0.62805135104891152</v>
      </c>
      <c r="Z745" s="1">
        <v>0.63658533268867534</v>
      </c>
      <c r="AA745" s="1">
        <v>0.64586030232606495</v>
      </c>
      <c r="AB745" s="1">
        <v>0.65611549057880558</v>
      </c>
      <c r="AC745" s="1">
        <v>0.66754436277388585</v>
      </c>
      <c r="AD745" s="1">
        <v>0.68025863956312149</v>
      </c>
      <c r="AE745" s="1">
        <v>0.6942354167420447</v>
      </c>
      <c r="AF745" s="1">
        <v>0.70932177135793295</v>
      </c>
      <c r="AG745" s="1">
        <v>0.7253642729531854</v>
      </c>
      <c r="AH745" s="1">
        <v>0.74206353769164524</v>
      </c>
      <c r="AI745" s="1">
        <v>0.75905147432017028</v>
      </c>
      <c r="AJ745" s="1">
        <v>0.7759850280347701</v>
      </c>
      <c r="AK745" s="1">
        <v>0.79247265616691842</v>
      </c>
      <c r="AL745" s="1">
        <v>0.80807953439512181</v>
      </c>
      <c r="AM745" s="1">
        <v>0.82255413386092258</v>
      </c>
    </row>
    <row r="746" spans="1:39">
      <c r="A746">
        <f t="shared" si="19"/>
        <v>202109</v>
      </c>
      <c r="B746" t="str">
        <f t="shared" si="21"/>
        <v>M2</v>
      </c>
      <c r="C746" t="str">
        <f t="shared" si="20"/>
        <v>worst</v>
      </c>
      <c r="D746" s="1">
        <v>0</v>
      </c>
      <c r="E746" s="1">
        <v>0.1459491878143899</v>
      </c>
      <c r="F746" s="1">
        <v>0.30076798103689978</v>
      </c>
      <c r="G746" s="1">
        <v>0.4327632584040525</v>
      </c>
      <c r="H746" s="1">
        <v>0.53783990185440622</v>
      </c>
      <c r="I746" s="1">
        <v>0.61863926011871506</v>
      </c>
      <c r="J746" s="1">
        <v>0.68144967786808552</v>
      </c>
      <c r="K746" s="1">
        <v>0.72988795811052964</v>
      </c>
      <c r="L746" s="1">
        <v>0.76684702073152489</v>
      </c>
      <c r="M746" s="1">
        <v>0.79572803131488867</v>
      </c>
      <c r="N746" s="1">
        <v>0.81838306900268021</v>
      </c>
      <c r="O746" s="1">
        <v>0.83601849250912674</v>
      </c>
      <c r="P746" s="1">
        <v>0.85007089611529785</v>
      </c>
      <c r="Q746" s="1">
        <v>0.86130072503041055</v>
      </c>
      <c r="R746" s="1">
        <v>0.87024856026754083</v>
      </c>
      <c r="S746" s="1">
        <v>0.87751533518090785</v>
      </c>
      <c r="T746" s="1">
        <v>0.8834490479949445</v>
      </c>
      <c r="U746" s="1">
        <v>0.88832570505643071</v>
      </c>
      <c r="V746" s="1">
        <v>0.89242266113462854</v>
      </c>
      <c r="W746" s="1">
        <v>0.89595506363880328</v>
      </c>
      <c r="X746" s="1">
        <v>0.89910244470926304</v>
      </c>
      <c r="Y746" s="1">
        <v>0.90202345575988396</v>
      </c>
      <c r="Z746" s="1">
        <v>0.90486235929048064</v>
      </c>
      <c r="AA746" s="1">
        <v>0.90772318210881398</v>
      </c>
      <c r="AB746" s="1">
        <v>0.91070871211119564</v>
      </c>
      <c r="AC746" s="1">
        <v>0.91390043118737341</v>
      </c>
      <c r="AD746" s="1">
        <v>0.91735176985338729</v>
      </c>
      <c r="AE746" s="1">
        <v>0.92107584697479405</v>
      </c>
      <c r="AF746" s="1">
        <v>0.92504728524234636</v>
      </c>
      <c r="AG746" s="1">
        <v>0.92923723020758586</v>
      </c>
      <c r="AH746" s="1">
        <v>0.93357653026632104</v>
      </c>
      <c r="AI746" s="1">
        <v>0.93797617398958022</v>
      </c>
      <c r="AJ746" s="1">
        <v>0.94235207112840058</v>
      </c>
      <c r="AK746" s="1">
        <v>0.94660647091929118</v>
      </c>
      <c r="AL746" s="1">
        <v>0.9506295867750193</v>
      </c>
      <c r="AM746" s="1">
        <v>0.95435832127605813</v>
      </c>
    </row>
    <row r="747" spans="1:39">
      <c r="A747">
        <f t="shared" si="19"/>
        <v>202109</v>
      </c>
      <c r="B747" t="str">
        <f t="shared" si="21"/>
        <v>M3</v>
      </c>
      <c r="C747" t="str">
        <f t="shared" si="20"/>
        <v>worst</v>
      </c>
      <c r="D747" s="1">
        <v>0.38240684043733358</v>
      </c>
      <c r="E747" s="1">
        <v>0.59362552958627601</v>
      </c>
      <c r="F747" s="1">
        <v>0.71820115158622488</v>
      </c>
      <c r="G747" s="1">
        <v>0.79647271728617408</v>
      </c>
      <c r="H747" s="1">
        <v>0.84796722067170094</v>
      </c>
      <c r="I747" s="1">
        <v>0.88284976245314284</v>
      </c>
      <c r="J747" s="1">
        <v>0.90774644086633283</v>
      </c>
      <c r="K747" s="1">
        <v>0.92585178888494546</v>
      </c>
      <c r="L747" s="1">
        <v>0.93911539007040701</v>
      </c>
      <c r="M747" s="1">
        <v>0.94918793316910322</v>
      </c>
      <c r="N747" s="1">
        <v>0.95692336958344837</v>
      </c>
      <c r="O747" s="1">
        <v>0.96284448905591213</v>
      </c>
      <c r="P747" s="1">
        <v>0.96749373957184781</v>
      </c>
      <c r="Q747" s="1">
        <v>0.97115508260650107</v>
      </c>
      <c r="R747" s="1">
        <v>0.97402601113158982</v>
      </c>
      <c r="S747" s="1">
        <v>0.97631287419587376</v>
      </c>
      <c r="T747" s="1">
        <v>0.97813446155385664</v>
      </c>
      <c r="U747" s="1">
        <v>0.97958463608970314</v>
      </c>
      <c r="V747" s="1">
        <v>0.98075303233755007</v>
      </c>
      <c r="W747" s="1">
        <v>0.98170824265692169</v>
      </c>
      <c r="X747" s="1">
        <v>0.98250773076236964</v>
      </c>
      <c r="Y747" s="1">
        <v>0.98319921959039169</v>
      </c>
      <c r="Z747" s="1">
        <v>0.98382395156883984</v>
      </c>
      <c r="AA747" s="1">
        <v>0.98441198131605667</v>
      </c>
      <c r="AB747" s="1">
        <v>0.98499023275207753</v>
      </c>
      <c r="AC747" s="1">
        <v>0.98557980867441042</v>
      </c>
      <c r="AD747" s="1">
        <v>0.9861954758939655</v>
      </c>
      <c r="AE747" s="1">
        <v>0.98684395461038288</v>
      </c>
      <c r="AF747" s="1">
        <v>0.98752437151276762</v>
      </c>
      <c r="AG747" s="1">
        <v>0.98823447631427241</v>
      </c>
      <c r="AH747" s="1">
        <v>0.98896467653174536</v>
      </c>
      <c r="AI747" s="1">
        <v>0.98970156313416069</v>
      </c>
      <c r="AJ747" s="1">
        <v>0.99043218042623837</v>
      </c>
      <c r="AK747" s="1">
        <v>0.99114102305649887</v>
      </c>
      <c r="AL747" s="1">
        <v>0.99181037372989334</v>
      </c>
      <c r="AM747" s="1">
        <v>0.99243014953002118</v>
      </c>
    </row>
    <row r="748" spans="1:39">
      <c r="A748">
        <f t="shared" si="19"/>
        <v>202110</v>
      </c>
      <c r="B748" t="str">
        <f t="shared" si="21"/>
        <v>M0</v>
      </c>
      <c r="C748" t="str">
        <f t="shared" si="20"/>
        <v>worst</v>
      </c>
      <c r="D748" s="1">
        <v>0</v>
      </c>
      <c r="E748" s="1">
        <v>0</v>
      </c>
      <c r="F748" s="1">
        <v>0</v>
      </c>
      <c r="G748" s="1">
        <v>1.1369426232164801E-3</v>
      </c>
      <c r="H748" s="1">
        <v>3.7730552015035682E-3</v>
      </c>
      <c r="I748" s="1">
        <v>7.8484562486083511E-3</v>
      </c>
      <c r="J748" s="1">
        <v>1.3072024255500209E-2</v>
      </c>
      <c r="K748" s="1">
        <v>1.9039908964905001E-2</v>
      </c>
      <c r="L748" s="1">
        <v>2.563951126799846E-2</v>
      </c>
      <c r="M748" s="1">
        <v>3.2722823135343491E-2</v>
      </c>
      <c r="N748" s="1">
        <v>4.0068511701006171E-2</v>
      </c>
      <c r="O748" s="1">
        <v>4.7769801190342479E-2</v>
      </c>
      <c r="P748" s="1">
        <v>5.5842924144037173E-2</v>
      </c>
      <c r="Q748" s="1">
        <v>6.4235177761565912E-2</v>
      </c>
      <c r="R748" s="1">
        <v>7.3148842015076043E-2</v>
      </c>
      <c r="S748" s="1">
        <v>8.2701546221177341E-2</v>
      </c>
      <c r="T748" s="1">
        <v>9.2951460156859331E-2</v>
      </c>
      <c r="U748" s="1">
        <v>0.1041544381899806</v>
      </c>
      <c r="V748" s="1">
        <v>0.11654377622755881</v>
      </c>
      <c r="W748" s="1">
        <v>0.13029288374603781</v>
      </c>
      <c r="X748" s="1">
        <v>0.14571054612657741</v>
      </c>
      <c r="Y748" s="1">
        <v>0.1631879659546267</v>
      </c>
      <c r="Z748" s="1">
        <v>0.18298970289163169</v>
      </c>
      <c r="AA748" s="1">
        <v>0.20552244729364591</v>
      </c>
      <c r="AB748" s="1">
        <v>0.23112094246609571</v>
      </c>
      <c r="AC748" s="1">
        <v>0.25995556638596301</v>
      </c>
      <c r="AD748" s="1">
        <v>0.2919048981799251</v>
      </c>
      <c r="AE748" s="1">
        <v>0.32656414453829707</v>
      </c>
      <c r="AF748" s="1">
        <v>0.36353935730414261</v>
      </c>
      <c r="AG748" s="1">
        <v>0.40210801343582259</v>
      </c>
      <c r="AH748" s="1">
        <v>0.4413961125104458</v>
      </c>
      <c r="AI748" s="1">
        <v>0.48059317308202432</v>
      </c>
      <c r="AJ748" s="1">
        <v>0.51878053924564071</v>
      </c>
      <c r="AK748" s="1">
        <v>0.55494242800270555</v>
      </c>
      <c r="AL748" s="1">
        <v>0.58848977527942758</v>
      </c>
      <c r="AM748" s="1">
        <v>0.61876731897060133</v>
      </c>
    </row>
    <row r="749" spans="1:39">
      <c r="A749">
        <f t="shared" si="19"/>
        <v>202110</v>
      </c>
      <c r="B749" t="str">
        <f t="shared" si="21"/>
        <v>M1</v>
      </c>
      <c r="C749" t="str">
        <f t="shared" si="20"/>
        <v>worst</v>
      </c>
      <c r="D749" s="1">
        <v>0</v>
      </c>
      <c r="E749" s="1">
        <v>0</v>
      </c>
      <c r="F749" s="1">
        <v>5.1915907349416979E-2</v>
      </c>
      <c r="G749" s="1">
        <v>0.12876768232916971</v>
      </c>
      <c r="H749" s="1">
        <v>0.20754309786909239</v>
      </c>
      <c r="I749" s="1">
        <v>0.27924958547111639</v>
      </c>
      <c r="J749" s="1">
        <v>0.34015308655237297</v>
      </c>
      <c r="K749" s="1">
        <v>0.38968229257401438</v>
      </c>
      <c r="L749" s="1">
        <v>0.43019449981529662</v>
      </c>
      <c r="M749" s="1">
        <v>0.46316187890298971</v>
      </c>
      <c r="N749" s="1">
        <v>0.48967894038119048</v>
      </c>
      <c r="O749" s="1">
        <v>0.5115111910897352</v>
      </c>
      <c r="P749" s="1">
        <v>0.52960212250180805</v>
      </c>
      <c r="Q749" s="1">
        <v>0.54463119647108471</v>
      </c>
      <c r="R749" s="1">
        <v>0.55746998563893413</v>
      </c>
      <c r="S749" s="1">
        <v>0.56862678047305792</v>
      </c>
      <c r="T749" s="1">
        <v>0.5784995267968629</v>
      </c>
      <c r="U749" s="1">
        <v>0.58755006550593969</v>
      </c>
      <c r="V749" s="1">
        <v>0.59614812914321624</v>
      </c>
      <c r="W749" s="1">
        <v>0.60459694180602597</v>
      </c>
      <c r="X749" s="1">
        <v>0.61321015076929553</v>
      </c>
      <c r="Y749" s="1">
        <v>0.62230530338182255</v>
      </c>
      <c r="Z749" s="1">
        <v>0.63210637655732538</v>
      </c>
      <c r="AA749" s="1">
        <v>0.64287694762485215</v>
      </c>
      <c r="AB749" s="1">
        <v>0.65482957537044983</v>
      </c>
      <c r="AC749" s="1">
        <v>0.66808939199001438</v>
      </c>
      <c r="AD749" s="1">
        <v>0.68263972925609617</v>
      </c>
      <c r="AE749" s="1">
        <v>0.69832712929534935</v>
      </c>
      <c r="AF749" s="1">
        <v>0.71499635918132609</v>
      </c>
      <c r="AG749" s="1">
        <v>0.73233971812593524</v>
      </c>
      <c r="AH749" s="1">
        <v>0.74997739854875145</v>
      </c>
      <c r="AI749" s="1">
        <v>0.76755500291878065</v>
      </c>
      <c r="AJ749" s="1">
        <v>0.78466737915681628</v>
      </c>
      <c r="AK749" s="1">
        <v>0.80086412918294703</v>
      </c>
      <c r="AL749" s="1">
        <v>0.81588486862616727</v>
      </c>
      <c r="AM749" s="1">
        <v>0.82943856920153491</v>
      </c>
    </row>
    <row r="750" spans="1:39">
      <c r="A750">
        <f t="shared" si="19"/>
        <v>202110</v>
      </c>
      <c r="B750" t="str">
        <f t="shared" si="21"/>
        <v>M2</v>
      </c>
      <c r="C750" t="str">
        <f t="shared" si="20"/>
        <v>worst</v>
      </c>
      <c r="D750" s="1">
        <v>0</v>
      </c>
      <c r="E750" s="1">
        <v>0.14298236743704501</v>
      </c>
      <c r="F750" s="1">
        <v>0.29505393730721369</v>
      </c>
      <c r="G750" s="1">
        <v>0.4248214666721537</v>
      </c>
      <c r="H750" s="1">
        <v>0.52759660574340683</v>
      </c>
      <c r="I750" s="1">
        <v>0.60866615887171727</v>
      </c>
      <c r="J750" s="1">
        <v>0.67168032291550894</v>
      </c>
      <c r="K750" s="1">
        <v>0.71996438522953299</v>
      </c>
      <c r="L750" s="1">
        <v>0.757766934002713</v>
      </c>
      <c r="M750" s="1">
        <v>0.78742979418855241</v>
      </c>
      <c r="N750" s="1">
        <v>0.81050028602681934</v>
      </c>
      <c r="O750" s="1">
        <v>0.82884727668413594</v>
      </c>
      <c r="P750" s="1">
        <v>0.84346287685737231</v>
      </c>
      <c r="Q750" s="1">
        <v>0.85505694560520695</v>
      </c>
      <c r="R750" s="1">
        <v>0.86441518667946993</v>
      </c>
      <c r="S750" s="1">
        <v>0.8719929270125284</v>
      </c>
      <c r="T750" s="1">
        <v>0.87815280359566428</v>
      </c>
      <c r="U750" s="1">
        <v>0.88325404155933984</v>
      </c>
      <c r="V750" s="1">
        <v>0.88757443632928978</v>
      </c>
      <c r="W750" s="1">
        <v>0.89134649287884882</v>
      </c>
      <c r="X750" s="1">
        <v>0.89477127749640017</v>
      </c>
      <c r="Y750" s="1">
        <v>0.89802849040206079</v>
      </c>
      <c r="Z750" s="1">
        <v>0.90124822256948389</v>
      </c>
      <c r="AA750" s="1">
        <v>0.90455486814414132</v>
      </c>
      <c r="AB750" s="1">
        <v>0.90804668629716556</v>
      </c>
      <c r="AC750" s="1">
        <v>0.91178951563884814</v>
      </c>
      <c r="AD750" s="1">
        <v>0.91580419265823143</v>
      </c>
      <c r="AE750" s="1">
        <v>0.92006871268790369</v>
      </c>
      <c r="AF750" s="1">
        <v>0.9245561590007596</v>
      </c>
      <c r="AG750" s="1">
        <v>0.92919568297306565</v>
      </c>
      <c r="AH750" s="1">
        <v>0.93389448561118327</v>
      </c>
      <c r="AI750" s="1">
        <v>0.93856446362126322</v>
      </c>
      <c r="AJ750" s="1">
        <v>0.9431025290935845</v>
      </c>
      <c r="AK750" s="1">
        <v>0.9473924436905834</v>
      </c>
      <c r="AL750" s="1">
        <v>0.95136755268633799</v>
      </c>
      <c r="AM750" s="1">
        <v>0.95495241979861456</v>
      </c>
    </row>
    <row r="751" spans="1:39">
      <c r="A751">
        <f t="shared" si="19"/>
        <v>202110</v>
      </c>
      <c r="B751" t="str">
        <f t="shared" si="21"/>
        <v>M3</v>
      </c>
      <c r="C751" t="str">
        <f t="shared" si="20"/>
        <v>worst</v>
      </c>
      <c r="D751" s="1">
        <v>0.37982221943042338</v>
      </c>
      <c r="E751" s="1">
        <v>0.58802804794489627</v>
      </c>
      <c r="F751" s="1">
        <v>0.71196290007610874</v>
      </c>
      <c r="G751" s="1">
        <v>0.79021254466560309</v>
      </c>
      <c r="H751" s="1">
        <v>0.84157473355061552</v>
      </c>
      <c r="I751" s="1">
        <v>0.87738016812727937</v>
      </c>
      <c r="J751" s="1">
        <v>0.90296974540313302</v>
      </c>
      <c r="K751" s="1">
        <v>0.92148157168136713</v>
      </c>
      <c r="L751" s="1">
        <v>0.93541416804635735</v>
      </c>
      <c r="M751" s="1">
        <v>0.94604418246267052</v>
      </c>
      <c r="N751" s="1">
        <v>0.95414061190195265</v>
      </c>
      <c r="O751" s="1">
        <v>0.96047224640845819</v>
      </c>
      <c r="P751" s="1">
        <v>0.96544000804295016</v>
      </c>
      <c r="Q751" s="1">
        <v>0.96932053946939334</v>
      </c>
      <c r="R751" s="1">
        <v>0.9723980216844671</v>
      </c>
      <c r="S751" s="1">
        <v>0.97483571654578371</v>
      </c>
      <c r="T751" s="1">
        <v>0.97676231118591261</v>
      </c>
      <c r="U751" s="1">
        <v>0.97829926643205334</v>
      </c>
      <c r="V751" s="1">
        <v>0.97953920883181889</v>
      </c>
      <c r="W751" s="1">
        <v>0.98055976123509336</v>
      </c>
      <c r="X751" s="1">
        <v>0.98142450676238868</v>
      </c>
      <c r="Y751" s="1">
        <v>0.98218773770992718</v>
      </c>
      <c r="Z751" s="1">
        <v>0.98288911386353617</v>
      </c>
      <c r="AA751" s="1">
        <v>0.98356329522209351</v>
      </c>
      <c r="AB751" s="1">
        <v>0.98423736404929096</v>
      </c>
      <c r="AC751" s="1">
        <v>0.98493059409433237</v>
      </c>
      <c r="AD751" s="1">
        <v>0.98565276576556327</v>
      </c>
      <c r="AE751" s="1">
        <v>0.98640474195193528</v>
      </c>
      <c r="AF751" s="1">
        <v>0.9871854525908168</v>
      </c>
      <c r="AG751" s="1">
        <v>0.98798548263974029</v>
      </c>
      <c r="AH751" s="1">
        <v>0.98879098128990262</v>
      </c>
      <c r="AI751" s="1">
        <v>0.98958839368134177</v>
      </c>
      <c r="AJ751" s="1">
        <v>0.99036123708027257</v>
      </c>
      <c r="AK751" s="1">
        <v>0.99109050534038878</v>
      </c>
      <c r="AL751" s="1">
        <v>0.99176543773356085</v>
      </c>
      <c r="AM751" s="1">
        <v>0.99237361657234291</v>
      </c>
    </row>
    <row r="752" spans="1:39">
      <c r="A752">
        <f t="shared" si="19"/>
        <v>202111</v>
      </c>
      <c r="B752" t="str">
        <f t="shared" si="21"/>
        <v>M0</v>
      </c>
      <c r="C752" t="str">
        <f t="shared" si="20"/>
        <v>worst</v>
      </c>
      <c r="D752" s="1">
        <v>0</v>
      </c>
      <c r="E752" s="1">
        <v>0</v>
      </c>
      <c r="F752" s="1">
        <v>0</v>
      </c>
      <c r="G752" s="1">
        <v>9.9211546244775306E-4</v>
      </c>
      <c r="H752" s="1">
        <v>3.378885784116699E-3</v>
      </c>
      <c r="I752" s="1">
        <v>7.1034395953638776E-3</v>
      </c>
      <c r="J752" s="1">
        <v>1.184450062851209E-2</v>
      </c>
      <c r="K752" s="1">
        <v>1.745944954396134E-2</v>
      </c>
      <c r="L752" s="1">
        <v>2.3772739917533051E-2</v>
      </c>
      <c r="M752" s="1">
        <v>3.0534926098502491E-2</v>
      </c>
      <c r="N752" s="1">
        <v>3.7794858951676481E-2</v>
      </c>
      <c r="O752" s="1">
        <v>4.5543841099459657E-2</v>
      </c>
      <c r="P752" s="1">
        <v>5.3709052351027298E-2</v>
      </c>
      <c r="Q752" s="1">
        <v>6.2472929535606597E-2</v>
      </c>
      <c r="R752" s="1">
        <v>7.1941456608451138E-2</v>
      </c>
      <c r="S752" s="1">
        <v>8.2162730855641575E-2</v>
      </c>
      <c r="T752" s="1">
        <v>9.338562778740514E-2</v>
      </c>
      <c r="U752" s="1">
        <v>0.10583855820487439</v>
      </c>
      <c r="V752" s="1">
        <v>0.119690451424046</v>
      </c>
      <c r="W752" s="1">
        <v>0.13524875866002159</v>
      </c>
      <c r="X752" s="1">
        <v>0.15290533704264561</v>
      </c>
      <c r="Y752" s="1">
        <v>0.17292491538440641</v>
      </c>
      <c r="Z752" s="1">
        <v>0.19571682226608211</v>
      </c>
      <c r="AA752" s="1">
        <v>0.2216181013994768</v>
      </c>
      <c r="AB752" s="1">
        <v>0.25079980164608712</v>
      </c>
      <c r="AC752" s="1">
        <v>0.28313788510054783</v>
      </c>
      <c r="AD752" s="1">
        <v>0.31822172155053441</v>
      </c>
      <c r="AE752" s="1">
        <v>0.35565185594504323</v>
      </c>
      <c r="AF752" s="1">
        <v>0.39469634375394902</v>
      </c>
      <c r="AG752" s="1">
        <v>0.43447001200636942</v>
      </c>
      <c r="AH752" s="1">
        <v>0.47415208338827819</v>
      </c>
      <c r="AI752" s="1">
        <v>0.51281233384654468</v>
      </c>
      <c r="AJ752" s="1">
        <v>0.54942226029215335</v>
      </c>
      <c r="AK752" s="1">
        <v>0.5833853983219669</v>
      </c>
      <c r="AL752" s="1">
        <v>0.61403829465963489</v>
      </c>
      <c r="AM752" s="1">
        <v>0.64112117954618042</v>
      </c>
    </row>
    <row r="753" spans="1:39">
      <c r="A753">
        <f t="shared" si="19"/>
        <v>202111</v>
      </c>
      <c r="B753" t="str">
        <f t="shared" si="21"/>
        <v>M1</v>
      </c>
      <c r="C753" t="str">
        <f t="shared" si="20"/>
        <v>worst</v>
      </c>
      <c r="D753" s="1">
        <v>0</v>
      </c>
      <c r="E753" s="1">
        <v>0</v>
      </c>
      <c r="F753" s="1">
        <v>5.0247992829490967E-2</v>
      </c>
      <c r="G753" s="1">
        <v>0.1238977372712244</v>
      </c>
      <c r="H753" s="1">
        <v>0.20091475088811911</v>
      </c>
      <c r="I753" s="1">
        <v>0.27088930977083359</v>
      </c>
      <c r="J753" s="1">
        <v>0.32985072109148472</v>
      </c>
      <c r="K753" s="1">
        <v>0.37898313109209147</v>
      </c>
      <c r="L753" s="1">
        <v>0.41932807241055758</v>
      </c>
      <c r="M753" s="1">
        <v>0.4518785640375037</v>
      </c>
      <c r="N753" s="1">
        <v>0.47864456926079568</v>
      </c>
      <c r="O753" s="1">
        <v>0.50071918628108358</v>
      </c>
      <c r="P753" s="1">
        <v>0.51891869736787866</v>
      </c>
      <c r="Q753" s="1">
        <v>0.534302521251522</v>
      </c>
      <c r="R753" s="1">
        <v>0.54749131696582798</v>
      </c>
      <c r="S753" s="1">
        <v>0.55897834274047131</v>
      </c>
      <c r="T753" s="1">
        <v>0.56932090969276739</v>
      </c>
      <c r="U753" s="1">
        <v>0.57896332937422801</v>
      </c>
      <c r="V753" s="1">
        <v>0.58827253499782028</v>
      </c>
      <c r="W753" s="1">
        <v>0.59761494220230271</v>
      </c>
      <c r="X753" s="1">
        <v>0.60735348005959022</v>
      </c>
      <c r="Y753" s="1">
        <v>0.61774540163080061</v>
      </c>
      <c r="Z753" s="1">
        <v>0.62908343726710314</v>
      </c>
      <c r="AA753" s="1">
        <v>0.6416029625742532</v>
      </c>
      <c r="AB753" s="1">
        <v>0.6554453761925475</v>
      </c>
      <c r="AC753" s="1">
        <v>0.67060230182048275</v>
      </c>
      <c r="AD753" s="1">
        <v>0.6869210753347843</v>
      </c>
      <c r="AE753" s="1">
        <v>0.70424562280848046</v>
      </c>
      <c r="AF753" s="1">
        <v>0.72226038913712154</v>
      </c>
      <c r="AG753" s="1">
        <v>0.74057398010336484</v>
      </c>
      <c r="AH753" s="1">
        <v>0.75882065164886336</v>
      </c>
      <c r="AI753" s="1">
        <v>0.77658144230894799</v>
      </c>
      <c r="AJ753" s="1">
        <v>0.79339002249347301</v>
      </c>
      <c r="AK753" s="1">
        <v>0.80897699065043949</v>
      </c>
      <c r="AL753" s="1">
        <v>0.8230409081738439</v>
      </c>
      <c r="AM753" s="1">
        <v>0.83546447250546385</v>
      </c>
    </row>
    <row r="754" spans="1:39">
      <c r="A754">
        <f t="shared" si="19"/>
        <v>202111</v>
      </c>
      <c r="B754" t="str">
        <f t="shared" si="21"/>
        <v>M2</v>
      </c>
      <c r="C754" t="str">
        <f t="shared" si="20"/>
        <v>worst</v>
      </c>
      <c r="D754" s="1">
        <v>0</v>
      </c>
      <c r="E754" s="1">
        <v>0.14008419423525181</v>
      </c>
      <c r="F754" s="1">
        <v>0.28904066230775949</v>
      </c>
      <c r="G754" s="1">
        <v>0.41545217260846667</v>
      </c>
      <c r="H754" s="1">
        <v>0.51812802257216417</v>
      </c>
      <c r="I754" s="1">
        <v>0.59912413412639076</v>
      </c>
      <c r="J754" s="1">
        <v>0.66168691978788441</v>
      </c>
      <c r="K754" s="1">
        <v>0.71087692926936918</v>
      </c>
      <c r="L754" s="1">
        <v>0.74954981361189787</v>
      </c>
      <c r="M754" s="1">
        <v>0.77963817957682935</v>
      </c>
      <c r="N754" s="1">
        <v>0.80354317398811037</v>
      </c>
      <c r="O754" s="1">
        <v>0.82254457381524992</v>
      </c>
      <c r="P754" s="1">
        <v>0.83756587661996718</v>
      </c>
      <c r="Q754" s="1">
        <v>0.84962953993532442</v>
      </c>
      <c r="R754" s="1">
        <v>0.85932879159867936</v>
      </c>
      <c r="S754" s="1">
        <v>0.86713823423737291</v>
      </c>
      <c r="T754" s="1">
        <v>0.87352283772971628</v>
      </c>
      <c r="U754" s="1">
        <v>0.87884136116816336</v>
      </c>
      <c r="V754" s="1">
        <v>0.88339492599017544</v>
      </c>
      <c r="W754" s="1">
        <v>0.88743915762518011</v>
      </c>
      <c r="X754" s="1">
        <v>0.8911990319226607</v>
      </c>
      <c r="Y754" s="1">
        <v>0.89483800759763077</v>
      </c>
      <c r="Z754" s="1">
        <v>0.8985076763295734</v>
      </c>
      <c r="AA754" s="1">
        <v>0.90232737178562061</v>
      </c>
      <c r="AB754" s="1">
        <v>0.90637871391300007</v>
      </c>
      <c r="AC754" s="1">
        <v>0.91069292587781303</v>
      </c>
      <c r="AD754" s="1">
        <v>0.91525342448963609</v>
      </c>
      <c r="AE754" s="1">
        <v>0.92003681290916728</v>
      </c>
      <c r="AF754" s="1">
        <v>0.92497183792863369</v>
      </c>
      <c r="AG754" s="1">
        <v>0.92996294465511065</v>
      </c>
      <c r="AH754" s="1">
        <v>0.93491881996012727</v>
      </c>
      <c r="AI754" s="1">
        <v>0.93973170746623169</v>
      </c>
      <c r="AJ754" s="1">
        <v>0.94427948772746573</v>
      </c>
      <c r="AK754" s="1">
        <v>0.94849233610832417</v>
      </c>
      <c r="AL754" s="1">
        <v>0.95229087780620836</v>
      </c>
      <c r="AM754" s="1">
        <v>0.95564472805287104</v>
      </c>
    </row>
    <row r="755" spans="1:39">
      <c r="A755">
        <f t="shared" si="19"/>
        <v>202111</v>
      </c>
      <c r="B755" t="str">
        <f t="shared" si="21"/>
        <v>M3</v>
      </c>
      <c r="C755" t="str">
        <f t="shared" si="20"/>
        <v>worst</v>
      </c>
      <c r="D755" s="1">
        <v>0.37448974467980428</v>
      </c>
      <c r="E755" s="1">
        <v>0.58122791533248086</v>
      </c>
      <c r="F755" s="1">
        <v>0.70476971129419752</v>
      </c>
      <c r="G755" s="1">
        <v>0.78255391858311918</v>
      </c>
      <c r="H755" s="1">
        <v>0.83509802809003886</v>
      </c>
      <c r="I755" s="1">
        <v>0.87177102713683952</v>
      </c>
      <c r="J755" s="1">
        <v>0.89784236772122483</v>
      </c>
      <c r="K755" s="1">
        <v>0.91722160750024362</v>
      </c>
      <c r="L755" s="1">
        <v>0.93187521007075347</v>
      </c>
      <c r="M755" s="1">
        <v>0.94296314837993878</v>
      </c>
      <c r="N755" s="1">
        <v>0.95159091442048727</v>
      </c>
      <c r="O755" s="1">
        <v>0.95833183384911091</v>
      </c>
      <c r="P755" s="1">
        <v>0.96357684147040001</v>
      </c>
      <c r="Q755" s="1">
        <v>0.96771900265432287</v>
      </c>
      <c r="R755" s="1">
        <v>0.97098346042457095</v>
      </c>
      <c r="S755" s="1">
        <v>0.97354686920492406</v>
      </c>
      <c r="T755" s="1">
        <v>0.97557399823950952</v>
      </c>
      <c r="U755" s="1">
        <v>0.97719001956961904</v>
      </c>
      <c r="V755" s="1">
        <v>0.97849977502438956</v>
      </c>
      <c r="W755" s="1">
        <v>0.9795881079010792</v>
      </c>
      <c r="X755" s="1">
        <v>0.98052669006953508</v>
      </c>
      <c r="Y755" s="1">
        <v>0.98136797884098248</v>
      </c>
      <c r="Z755" s="1">
        <v>0.98215680910167957</v>
      </c>
      <c r="AA755" s="1">
        <v>0.98292811130872371</v>
      </c>
      <c r="AB755" s="1">
        <v>0.98370712644406821</v>
      </c>
      <c r="AC755" s="1">
        <v>0.98450784028638405</v>
      </c>
      <c r="AD755" s="1">
        <v>0.98533371996130059</v>
      </c>
      <c r="AE755" s="1">
        <v>0.98618554275374215</v>
      </c>
      <c r="AF755" s="1">
        <v>0.98705460287034552</v>
      </c>
      <c r="AG755" s="1">
        <v>0.98792702256934373</v>
      </c>
      <c r="AH755" s="1">
        <v>0.9887889665629509</v>
      </c>
      <c r="AI755" s="1">
        <v>0.98962323226655247</v>
      </c>
      <c r="AJ755" s="1">
        <v>0.99040973705662483</v>
      </c>
      <c r="AK755" s="1">
        <v>0.99113718974326315</v>
      </c>
      <c r="AL755" s="1">
        <v>0.99179242173317705</v>
      </c>
      <c r="AM755" s="1">
        <v>0.99237052440160378</v>
      </c>
    </row>
    <row r="756" spans="1:39">
      <c r="A756">
        <f t="shared" si="19"/>
        <v>202112</v>
      </c>
      <c r="B756" t="str">
        <f t="shared" si="21"/>
        <v>M0</v>
      </c>
      <c r="C756" t="str">
        <f t="shared" si="20"/>
        <v>worst</v>
      </c>
      <c r="D756" s="1">
        <v>0</v>
      </c>
      <c r="E756" s="1">
        <v>0</v>
      </c>
      <c r="F756" s="1">
        <v>0</v>
      </c>
      <c r="G756" s="1">
        <v>9.2698196756420769E-4</v>
      </c>
      <c r="H756" s="1">
        <v>3.153630100896095E-3</v>
      </c>
      <c r="I756" s="1">
        <v>6.5738217708976657E-3</v>
      </c>
      <c r="J756" s="1">
        <v>1.1080996035423131E-2</v>
      </c>
      <c r="K756" s="1">
        <v>1.6501664287091589E-2</v>
      </c>
      <c r="L756" s="1">
        <v>2.2571273819172101E-2</v>
      </c>
      <c r="M756" s="1">
        <v>2.9295523622131999E-2</v>
      </c>
      <c r="N756" s="1">
        <v>3.6640721847462671E-2</v>
      </c>
      <c r="O756" s="1">
        <v>4.4512815940629863E-2</v>
      </c>
      <c r="P756" s="1">
        <v>5.307142866850037E-2</v>
      </c>
      <c r="Q756" s="1">
        <v>6.2409040577153782E-2</v>
      </c>
      <c r="R756" s="1">
        <v>7.2562015753725256E-2</v>
      </c>
      <c r="S756" s="1">
        <v>8.3770315903827025E-2</v>
      </c>
      <c r="T756" s="1">
        <v>9.6255896798679352E-2</v>
      </c>
      <c r="U756" s="1">
        <v>0.1101818710917984</v>
      </c>
      <c r="V756" s="1">
        <v>0.1258530907336253</v>
      </c>
      <c r="W756" s="1">
        <v>0.14366086097452699</v>
      </c>
      <c r="X756" s="1">
        <v>0.1638692134354616</v>
      </c>
      <c r="Y756" s="1">
        <v>0.18688919679063551</v>
      </c>
      <c r="Z756" s="1">
        <v>0.21305942115828819</v>
      </c>
      <c r="AA756" s="1">
        <v>0.24255114427521901</v>
      </c>
      <c r="AB756" s="1">
        <v>0.27523766334627658</v>
      </c>
      <c r="AC756" s="1">
        <v>0.31070286105745271</v>
      </c>
      <c r="AD756" s="1">
        <v>0.34854214647222792</v>
      </c>
      <c r="AE756" s="1">
        <v>0.38801495388119972</v>
      </c>
      <c r="AF756" s="1">
        <v>0.42822594547363441</v>
      </c>
      <c r="AG756" s="1">
        <v>0.4683449939710263</v>
      </c>
      <c r="AH756" s="1">
        <v>0.50743139734915321</v>
      </c>
      <c r="AI756" s="1">
        <v>0.54444515045261399</v>
      </c>
      <c r="AJ756" s="1">
        <v>0.57878309067787248</v>
      </c>
      <c r="AK756" s="1">
        <v>0.60977436183210487</v>
      </c>
      <c r="AL756" s="1">
        <v>0.63715627628427052</v>
      </c>
      <c r="AM756" s="1">
        <v>0.66105967842008351</v>
      </c>
    </row>
    <row r="757" spans="1:39">
      <c r="A757">
        <f t="shared" si="19"/>
        <v>202112</v>
      </c>
      <c r="B757" t="str">
        <f t="shared" si="21"/>
        <v>M1</v>
      </c>
      <c r="C757" t="str">
        <f t="shared" si="20"/>
        <v>worst</v>
      </c>
      <c r="D757" s="1">
        <v>0</v>
      </c>
      <c r="E757" s="1">
        <v>0</v>
      </c>
      <c r="F757" s="1">
        <v>4.8562672486000817E-2</v>
      </c>
      <c r="G757" s="1">
        <v>0.12094426475100301</v>
      </c>
      <c r="H757" s="1">
        <v>0.19649131318537549</v>
      </c>
      <c r="I757" s="1">
        <v>0.26456622369326721</v>
      </c>
      <c r="J757" s="1">
        <v>0.32329742691141727</v>
      </c>
      <c r="K757" s="1">
        <v>0.37241070696131151</v>
      </c>
      <c r="L757" s="1">
        <v>0.41238098052342798</v>
      </c>
      <c r="M757" s="1">
        <v>0.44532617084037468</v>
      </c>
      <c r="N757" s="1">
        <v>0.47243603066345469</v>
      </c>
      <c r="O757" s="1">
        <v>0.49465580212101712</v>
      </c>
      <c r="P757" s="1">
        <v>0.51326182461263892</v>
      </c>
      <c r="Q757" s="1">
        <v>0.52900755178882308</v>
      </c>
      <c r="R757" s="1">
        <v>0.54250367151167922</v>
      </c>
      <c r="S757" s="1">
        <v>0.55442646382929806</v>
      </c>
      <c r="T757" s="1">
        <v>0.56531384925227157</v>
      </c>
      <c r="U757" s="1">
        <v>0.57561365797525943</v>
      </c>
      <c r="V757" s="1">
        <v>0.58575797233992055</v>
      </c>
      <c r="W757" s="1">
        <v>0.59616511132972283</v>
      </c>
      <c r="X757" s="1">
        <v>0.60713323312168677</v>
      </c>
      <c r="Y757" s="1">
        <v>0.61898919020825194</v>
      </c>
      <c r="Z757" s="1">
        <v>0.63199491929053153</v>
      </c>
      <c r="AA757" s="1">
        <v>0.64631145394965717</v>
      </c>
      <c r="AB757" s="1">
        <v>0.6619425340403492</v>
      </c>
      <c r="AC757" s="1">
        <v>0.67874062824695924</v>
      </c>
      <c r="AD757" s="1">
        <v>0.69655254008820799</v>
      </c>
      <c r="AE757" s="1">
        <v>0.71505969859375629</v>
      </c>
      <c r="AF757" s="1">
        <v>0.73386432073076358</v>
      </c>
      <c r="AG757" s="1">
        <v>0.75259394698215354</v>
      </c>
      <c r="AH757" s="1">
        <v>0.77082075744043776</v>
      </c>
      <c r="AI757" s="1">
        <v>0.78806775710775767</v>
      </c>
      <c r="AJ757" s="1">
        <v>0.80405965097716181</v>
      </c>
      <c r="AK757" s="1">
        <v>0.8184879453244539</v>
      </c>
      <c r="AL757" s="1">
        <v>0.83123277829921671</v>
      </c>
      <c r="AM757" s="1">
        <v>0.84235655947408805</v>
      </c>
    </row>
    <row r="758" spans="1:39">
      <c r="A758">
        <f t="shared" si="19"/>
        <v>202112</v>
      </c>
      <c r="B758" t="str">
        <f t="shared" si="21"/>
        <v>M2</v>
      </c>
      <c r="C758" t="str">
        <f t="shared" si="20"/>
        <v>worst</v>
      </c>
      <c r="D758" s="1">
        <v>0</v>
      </c>
      <c r="E758" s="1">
        <v>0.1379244207357842</v>
      </c>
      <c r="F758" s="1">
        <v>0.28314803920684462</v>
      </c>
      <c r="G758" s="1">
        <v>0.40915804081857732</v>
      </c>
      <c r="H758" s="1">
        <v>0.51138215334280912</v>
      </c>
      <c r="I758" s="1">
        <v>0.59145376346972678</v>
      </c>
      <c r="J758" s="1">
        <v>0.65487846373480207</v>
      </c>
      <c r="K758" s="1">
        <v>0.70493594032970541</v>
      </c>
      <c r="L758" s="1">
        <v>0.74394655075542482</v>
      </c>
      <c r="M758" s="1">
        <v>0.77494104135138786</v>
      </c>
      <c r="N758" s="1">
        <v>0.79954423088794957</v>
      </c>
      <c r="O758" s="1">
        <v>0.81894233541801564</v>
      </c>
      <c r="P758" s="1">
        <v>0.83445554771557551</v>
      </c>
      <c r="Q758" s="1">
        <v>0.84685119622716898</v>
      </c>
      <c r="R758" s="1">
        <v>0.85674641546158825</v>
      </c>
      <c r="S758" s="1">
        <v>0.86474070462436081</v>
      </c>
      <c r="T758" s="1">
        <v>0.87129591593776667</v>
      </c>
      <c r="U758" s="1">
        <v>0.87680081637984975</v>
      </c>
      <c r="V758" s="1">
        <v>0.88158007550226947</v>
      </c>
      <c r="W758" s="1">
        <v>0.88591543817419882</v>
      </c>
      <c r="X758" s="1">
        <v>0.89001231919285162</v>
      </c>
      <c r="Y758" s="1">
        <v>0.8940557112895654</v>
      </c>
      <c r="Z758" s="1">
        <v>0.89819075199097342</v>
      </c>
      <c r="AA758" s="1">
        <v>0.9025187265357234</v>
      </c>
      <c r="AB758" s="1">
        <v>0.90708479038727674</v>
      </c>
      <c r="AC758" s="1">
        <v>0.91188107751234826</v>
      </c>
      <c r="AD758" s="1">
        <v>0.91689040596110727</v>
      </c>
      <c r="AE758" s="1">
        <v>0.92204405718488647</v>
      </c>
      <c r="AF758" s="1">
        <v>0.92724661384096452</v>
      </c>
      <c r="AG758" s="1">
        <v>0.93240604505674285</v>
      </c>
      <c r="AH758" s="1">
        <v>0.93741244968843418</v>
      </c>
      <c r="AI758" s="1">
        <v>0.9421404075894334</v>
      </c>
      <c r="AJ758" s="1">
        <v>0.94651849096219831</v>
      </c>
      <c r="AK758" s="1">
        <v>0.95046500877565199</v>
      </c>
      <c r="AL758" s="1">
        <v>0.95394888587014459</v>
      </c>
      <c r="AM758" s="1">
        <v>0.95698824195247179</v>
      </c>
    </row>
    <row r="759" spans="1:39">
      <c r="A759">
        <f t="shared" si="19"/>
        <v>202112</v>
      </c>
      <c r="B759" t="str">
        <f t="shared" si="21"/>
        <v>M3</v>
      </c>
      <c r="C759" t="str">
        <f t="shared" si="20"/>
        <v>worst</v>
      </c>
      <c r="D759" s="1">
        <v>0.37185482275143761</v>
      </c>
      <c r="E759" s="1">
        <v>0.57681345178514798</v>
      </c>
      <c r="F759" s="1">
        <v>0.69855598523511619</v>
      </c>
      <c r="G759" s="1">
        <v>0.77730320778651807</v>
      </c>
      <c r="H759" s="1">
        <v>0.83047882926422745</v>
      </c>
      <c r="I759" s="1">
        <v>0.86735656235387182</v>
      </c>
      <c r="J759" s="1">
        <v>0.89427973808255068</v>
      </c>
      <c r="K759" s="1">
        <v>0.91437513051672703</v>
      </c>
      <c r="L759" s="1">
        <v>0.92943890120827266</v>
      </c>
      <c r="M759" s="1">
        <v>0.94108035577570692</v>
      </c>
      <c r="N759" s="1">
        <v>0.95012747262598474</v>
      </c>
      <c r="O759" s="1">
        <v>0.9571350329836763</v>
      </c>
      <c r="P759" s="1">
        <v>0.96264489114850182</v>
      </c>
      <c r="Q759" s="1">
        <v>0.96696602134146681</v>
      </c>
      <c r="R759" s="1">
        <v>0.97033897026910898</v>
      </c>
      <c r="S759" s="1">
        <v>0.97298511305633717</v>
      </c>
      <c r="T759" s="1">
        <v>0.97507182055319497</v>
      </c>
      <c r="U759" s="1">
        <v>0.97673903837898057</v>
      </c>
      <c r="V759" s="1">
        <v>0.97809875922308476</v>
      </c>
      <c r="W759" s="1">
        <v>0.97924465409446115</v>
      </c>
      <c r="X759" s="1">
        <v>0.98024538136449146</v>
      </c>
      <c r="Y759" s="1">
        <v>0.98115844372966443</v>
      </c>
      <c r="Z759" s="1">
        <v>0.98202851451446516</v>
      </c>
      <c r="AA759" s="1">
        <v>0.98288832429814887</v>
      </c>
      <c r="AB759" s="1">
        <v>0.98375738046665206</v>
      </c>
      <c r="AC759" s="1">
        <v>0.98464290321335479</v>
      </c>
      <c r="AD759" s="1">
        <v>0.9855484399078881</v>
      </c>
      <c r="AE759" s="1">
        <v>0.98646692764439681</v>
      </c>
      <c r="AF759" s="1">
        <v>0.98738534060819527</v>
      </c>
      <c r="AG759" s="1">
        <v>0.98829030573268262</v>
      </c>
      <c r="AH759" s="1">
        <v>0.9891646286664042</v>
      </c>
      <c r="AI759" s="1">
        <v>0.98998787607212446</v>
      </c>
      <c r="AJ759" s="1">
        <v>0.99074867365469232</v>
      </c>
      <c r="AK759" s="1">
        <v>0.99143355410575895</v>
      </c>
      <c r="AL759" s="1">
        <v>0.9920375755888553</v>
      </c>
      <c r="AM759" s="1">
        <v>0.9925641592151333</v>
      </c>
    </row>
    <row r="760" spans="1:39">
      <c r="A760">
        <f t="shared" si="19"/>
        <v>202201</v>
      </c>
      <c r="B760" t="str">
        <f t="shared" si="21"/>
        <v>M0</v>
      </c>
      <c r="C760" t="str">
        <f t="shared" si="20"/>
        <v>worst</v>
      </c>
      <c r="D760" s="1">
        <v>0</v>
      </c>
      <c r="E760" s="1">
        <v>0</v>
      </c>
      <c r="F760" s="1">
        <v>0</v>
      </c>
      <c r="G760" s="1">
        <v>8.6161800194876946E-4</v>
      </c>
      <c r="H760" s="1">
        <v>2.890798212010731E-3</v>
      </c>
      <c r="I760" s="1">
        <v>6.1425105011135147E-3</v>
      </c>
      <c r="J760" s="1">
        <v>1.0506415391449531E-2</v>
      </c>
      <c r="K760" s="1">
        <v>1.5731448300231279E-2</v>
      </c>
      <c r="L760" s="1">
        <v>2.1787014015672328E-2</v>
      </c>
      <c r="M760" s="1">
        <v>2.861663893238699E-2</v>
      </c>
      <c r="N760" s="1">
        <v>3.6104391590625208E-2</v>
      </c>
      <c r="O760" s="1">
        <v>4.4383317390045599E-2</v>
      </c>
      <c r="P760" s="1">
        <v>5.3529940541141803E-2</v>
      </c>
      <c r="Q760" s="1">
        <v>6.356651754588627E-2</v>
      </c>
      <c r="R760" s="1">
        <v>7.4721488223300866E-2</v>
      </c>
      <c r="S760" s="1">
        <v>8.7208246992945659E-2</v>
      </c>
      <c r="T760" s="1">
        <v>0.1011822458911172</v>
      </c>
      <c r="U760" s="1">
        <v>0.11694418431866969</v>
      </c>
      <c r="V760" s="1">
        <v>0.13488346452991601</v>
      </c>
      <c r="W760" s="1">
        <v>0.15526242634034851</v>
      </c>
      <c r="X760" s="1">
        <v>0.17849295970033571</v>
      </c>
      <c r="Y760" s="1">
        <v>0.204914551518802</v>
      </c>
      <c r="Z760" s="1">
        <v>0.23469817765279311</v>
      </c>
      <c r="AA760" s="1">
        <v>0.26771422469223721</v>
      </c>
      <c r="AB760" s="1">
        <v>0.3035410734040026</v>
      </c>
      <c r="AC760" s="1">
        <v>0.3417690308135905</v>
      </c>
      <c r="AD760" s="1">
        <v>0.38164916149651218</v>
      </c>
      <c r="AE760" s="1">
        <v>0.4222763295854346</v>
      </c>
      <c r="AF760" s="1">
        <v>0.46281141602799453</v>
      </c>
      <c r="AG760" s="1">
        <v>0.50230367531860542</v>
      </c>
      <c r="AH760" s="1">
        <v>0.53970210055894063</v>
      </c>
      <c r="AI760" s="1">
        <v>0.57439711441897023</v>
      </c>
      <c r="AJ760" s="1">
        <v>0.60571078453822447</v>
      </c>
      <c r="AK760" s="1">
        <v>0.6333776287000924</v>
      </c>
      <c r="AL760" s="1">
        <v>0.65752981449591608</v>
      </c>
      <c r="AM760" s="1">
        <v>0.67850411778819808</v>
      </c>
    </row>
    <row r="761" spans="1:39">
      <c r="A761">
        <f t="shared" si="19"/>
        <v>202201</v>
      </c>
      <c r="B761" t="str">
        <f t="shared" si="21"/>
        <v>M1</v>
      </c>
      <c r="C761" t="str">
        <f t="shared" si="20"/>
        <v>worst</v>
      </c>
      <c r="D761" s="1">
        <v>0</v>
      </c>
      <c r="E761" s="1">
        <v>0</v>
      </c>
      <c r="F761" s="1">
        <v>4.7572512262085913E-2</v>
      </c>
      <c r="G761" s="1">
        <v>0.1184871786895341</v>
      </c>
      <c r="H761" s="1">
        <v>0.19190276343620369</v>
      </c>
      <c r="I761" s="1">
        <v>0.25958451030010671</v>
      </c>
      <c r="J761" s="1">
        <v>0.3181812802559959</v>
      </c>
      <c r="K761" s="1">
        <v>0.36674980114408268</v>
      </c>
      <c r="L761" s="1">
        <v>0.40712208829105317</v>
      </c>
      <c r="M761" s="1">
        <v>0.44041082288234762</v>
      </c>
      <c r="N761" s="1">
        <v>0.46762289409883201</v>
      </c>
      <c r="O761" s="1">
        <v>0.49025529202479218</v>
      </c>
      <c r="P761" s="1">
        <v>0.50920341653053203</v>
      </c>
      <c r="Q761" s="1">
        <v>0.52521352230960061</v>
      </c>
      <c r="R761" s="1">
        <v>0.5391053498861923</v>
      </c>
      <c r="S761" s="1">
        <v>0.55153166037855839</v>
      </c>
      <c r="T761" s="1">
        <v>0.56304104702677793</v>
      </c>
      <c r="U761" s="1">
        <v>0.57414731717021794</v>
      </c>
      <c r="V761" s="1">
        <v>0.58533753440535952</v>
      </c>
      <c r="W761" s="1">
        <v>0.59696086163495932</v>
      </c>
      <c r="X761" s="1">
        <v>0.60938601470035192</v>
      </c>
      <c r="Y761" s="1">
        <v>0.62290748380387351</v>
      </c>
      <c r="Z761" s="1">
        <v>0.63771071081000263</v>
      </c>
      <c r="AA761" s="1">
        <v>0.65381545443115541</v>
      </c>
      <c r="AB761" s="1">
        <v>0.6710824527228082</v>
      </c>
      <c r="AC761" s="1">
        <v>0.68936384818605756</v>
      </c>
      <c r="AD761" s="1">
        <v>0.70834023734795282</v>
      </c>
      <c r="AE761" s="1">
        <v>0.7276093184674135</v>
      </c>
      <c r="AF761" s="1">
        <v>0.7467934283640083</v>
      </c>
      <c r="AG761" s="1">
        <v>0.76545725080377547</v>
      </c>
      <c r="AH761" s="1">
        <v>0.78311438593419691</v>
      </c>
      <c r="AI761" s="1">
        <v>0.79948445878889529</v>
      </c>
      <c r="AJ761" s="1">
        <v>0.8142526843866289</v>
      </c>
      <c r="AK761" s="1">
        <v>0.82729699803233148</v>
      </c>
      <c r="AL761" s="1">
        <v>0.83868166069330519</v>
      </c>
      <c r="AM761" s="1">
        <v>0.84856667170547873</v>
      </c>
    </row>
    <row r="762" spans="1:39">
      <c r="A762">
        <f t="shared" si="19"/>
        <v>202201</v>
      </c>
      <c r="B762" t="str">
        <f t="shared" si="21"/>
        <v>M2</v>
      </c>
      <c r="C762" t="str">
        <f t="shared" si="20"/>
        <v>worst</v>
      </c>
      <c r="D762" s="1">
        <v>0</v>
      </c>
      <c r="E762" s="1">
        <v>0.13442590785067879</v>
      </c>
      <c r="F762" s="1">
        <v>0.27874183493143578</v>
      </c>
      <c r="G762" s="1">
        <v>0.40381335923132572</v>
      </c>
      <c r="H762" s="1">
        <v>0.50456620387153928</v>
      </c>
      <c r="I762" s="1">
        <v>0.58548823606119682</v>
      </c>
      <c r="J762" s="1">
        <v>0.64983332396241544</v>
      </c>
      <c r="K762" s="1">
        <v>0.70017544232554652</v>
      </c>
      <c r="L762" s="1">
        <v>0.74023703776647709</v>
      </c>
      <c r="M762" s="1">
        <v>0.77203397903957938</v>
      </c>
      <c r="N762" s="1">
        <v>0.79706501816694908</v>
      </c>
      <c r="O762" s="1">
        <v>0.81702114400492143</v>
      </c>
      <c r="P762" s="1">
        <v>0.8328880045765682</v>
      </c>
      <c r="Q762" s="1">
        <v>0.84546378008968437</v>
      </c>
      <c r="R762" s="1">
        <v>0.85551998961646925</v>
      </c>
      <c r="S762" s="1">
        <v>0.8636507483032112</v>
      </c>
      <c r="T762" s="1">
        <v>0.87035769656881212</v>
      </c>
      <c r="U762" s="1">
        <v>0.87605416141053549</v>
      </c>
      <c r="V762" s="1">
        <v>0.8810945390249697</v>
      </c>
      <c r="W762" s="1">
        <v>0.88573803555275299</v>
      </c>
      <c r="X762" s="1">
        <v>0.89021201087586932</v>
      </c>
      <c r="Y762" s="1">
        <v>0.89469429434211545</v>
      </c>
      <c r="Z762" s="1">
        <v>0.89931129896349626</v>
      </c>
      <c r="AA762" s="1">
        <v>0.90412657710933086</v>
      </c>
      <c r="AB762" s="1">
        <v>0.90914457815761973</v>
      </c>
      <c r="AC762" s="1">
        <v>0.91435715885378421</v>
      </c>
      <c r="AD762" s="1">
        <v>0.9197006605947502</v>
      </c>
      <c r="AE762" s="1">
        <v>0.92508198137454212</v>
      </c>
      <c r="AF762" s="1">
        <v>0.93041013899927816</v>
      </c>
      <c r="AG762" s="1">
        <v>0.93557469091082801</v>
      </c>
      <c r="AH762" s="1">
        <v>0.94044841069713947</v>
      </c>
      <c r="AI762" s="1">
        <v>0.94495922728118298</v>
      </c>
      <c r="AJ762" s="1">
        <v>0.94902404142248276</v>
      </c>
      <c r="AK762" s="1">
        <v>0.95261150797300609</v>
      </c>
      <c r="AL762" s="1">
        <v>0.95574069554207475</v>
      </c>
      <c r="AM762" s="1">
        <v>0.95845647958475577</v>
      </c>
    </row>
    <row r="763" spans="1:39">
      <c r="A763">
        <f t="shared" si="19"/>
        <v>202201</v>
      </c>
      <c r="B763" t="str">
        <f t="shared" si="21"/>
        <v>M3</v>
      </c>
      <c r="C763" t="str">
        <f t="shared" si="20"/>
        <v>worst</v>
      </c>
      <c r="D763" s="1">
        <v>0.36859424583071382</v>
      </c>
      <c r="E763" s="1">
        <v>0.57010624373526275</v>
      </c>
      <c r="F763" s="1">
        <v>0.69301397626809869</v>
      </c>
      <c r="G763" s="1">
        <v>0.77242911978984263</v>
      </c>
      <c r="H763" s="1">
        <v>0.82568722725930521</v>
      </c>
      <c r="I763" s="1">
        <v>0.86361420734886041</v>
      </c>
      <c r="J763" s="1">
        <v>0.89141134836296254</v>
      </c>
      <c r="K763" s="1">
        <v>0.91197513229471372</v>
      </c>
      <c r="L763" s="1">
        <v>0.92771710768610505</v>
      </c>
      <c r="M763" s="1">
        <v>0.93986494801609877</v>
      </c>
      <c r="N763" s="1">
        <v>0.9492220555416917</v>
      </c>
      <c r="O763" s="1">
        <v>0.95654366221079545</v>
      </c>
      <c r="P763" s="1">
        <v>0.96225763687313193</v>
      </c>
      <c r="Q763" s="1">
        <v>0.96669309391031066</v>
      </c>
      <c r="R763" s="1">
        <v>0.97014812635504111</v>
      </c>
      <c r="S763" s="1">
        <v>0.97284670654697269</v>
      </c>
      <c r="T763" s="1">
        <v>0.97497547471899371</v>
      </c>
      <c r="U763" s="1">
        <v>0.97668225049499613</v>
      </c>
      <c r="V763" s="1">
        <v>0.97808954423175354</v>
      </c>
      <c r="W763" s="1">
        <v>0.97928722497889742</v>
      </c>
      <c r="X763" s="1">
        <v>0.98034922834323723</v>
      </c>
      <c r="Y763" s="1">
        <v>0.98133283923505055</v>
      </c>
      <c r="Z763" s="1">
        <v>0.98228053084982625</v>
      </c>
      <c r="AA763" s="1">
        <v>0.98321914564011414</v>
      </c>
      <c r="AB763" s="1">
        <v>0.98416109143947117</v>
      </c>
      <c r="AC763" s="1">
        <v>0.98511380351989508</v>
      </c>
      <c r="AD763" s="1">
        <v>0.98607283315103555</v>
      </c>
      <c r="AE763" s="1">
        <v>0.9870268252246015</v>
      </c>
      <c r="AF763" s="1">
        <v>0.98796352531495413</v>
      </c>
      <c r="AG763" s="1">
        <v>0.98886632981889389</v>
      </c>
      <c r="AH763" s="1">
        <v>0.98971498615389952</v>
      </c>
      <c r="AI763" s="1">
        <v>0.99049838270133261</v>
      </c>
      <c r="AJ763" s="1">
        <v>0.99120307355926585</v>
      </c>
      <c r="AK763" s="1">
        <v>0.99182423518326257</v>
      </c>
      <c r="AL763" s="1">
        <v>0.99236554787450737</v>
      </c>
      <c r="AM763" s="1">
        <v>0.99283501834541066</v>
      </c>
    </row>
    <row r="764" spans="1:39">
      <c r="A764">
        <f t="shared" si="19"/>
        <v>202202</v>
      </c>
      <c r="B764" t="str">
        <f t="shared" si="21"/>
        <v>M0</v>
      </c>
      <c r="C764" t="str">
        <f t="shared" si="20"/>
        <v>worst</v>
      </c>
      <c r="D764" s="1">
        <v>0</v>
      </c>
      <c r="E764" s="1">
        <v>0</v>
      </c>
      <c r="F764" s="1">
        <v>0</v>
      </c>
      <c r="G764" s="1">
        <v>7.7085201640125333E-4</v>
      </c>
      <c r="H764" s="1">
        <v>2.7131111328707802E-3</v>
      </c>
      <c r="I764" s="1">
        <v>5.8912144716476468E-3</v>
      </c>
      <c r="J764" s="1">
        <v>1.0126416603387129E-2</v>
      </c>
      <c r="K764" s="1">
        <v>1.5374938712866189E-2</v>
      </c>
      <c r="L764" s="1">
        <v>2.156740791764401E-2</v>
      </c>
      <c r="M764" s="1">
        <v>2.8569060381021541E-2</v>
      </c>
      <c r="N764" s="1">
        <v>3.6484049168539673E-2</v>
      </c>
      <c r="O764" s="1">
        <v>4.5371100191935562E-2</v>
      </c>
      <c r="P764" s="1">
        <v>5.5236128363593012E-2</v>
      </c>
      <c r="Q764" s="1">
        <v>6.6293304382693666E-2</v>
      </c>
      <c r="R764" s="1">
        <v>7.8745160455313434E-2</v>
      </c>
      <c r="S764" s="1">
        <v>9.2737418903302615E-2</v>
      </c>
      <c r="T764" s="1">
        <v>0.1085648652552761</v>
      </c>
      <c r="U764" s="1">
        <v>0.12661345810671579</v>
      </c>
      <c r="V764" s="1">
        <v>0.1471427052846033</v>
      </c>
      <c r="W764" s="1">
        <v>0.170564334544652</v>
      </c>
      <c r="X764" s="1">
        <v>0.19721792126742299</v>
      </c>
      <c r="Y764" s="1">
        <v>0.22727359459497701</v>
      </c>
      <c r="Z764" s="1">
        <v>0.26059853792561999</v>
      </c>
      <c r="AA764" s="1">
        <v>0.29676559405991021</v>
      </c>
      <c r="AB764" s="1">
        <v>0.33535998919327259</v>
      </c>
      <c r="AC764" s="1">
        <v>0.37562467856959042</v>
      </c>
      <c r="AD764" s="1">
        <v>0.4166451164701217</v>
      </c>
      <c r="AE764" s="1">
        <v>0.4575735731884471</v>
      </c>
      <c r="AF764" s="1">
        <v>0.49744972508381491</v>
      </c>
      <c r="AG764" s="1">
        <v>0.5352121013633977</v>
      </c>
      <c r="AH764" s="1">
        <v>0.57024501405546424</v>
      </c>
      <c r="AI764" s="1">
        <v>0.60186380626849212</v>
      </c>
      <c r="AJ764" s="1">
        <v>0.62980033343129438</v>
      </c>
      <c r="AK764" s="1">
        <v>0.65418800468007987</v>
      </c>
      <c r="AL764" s="1">
        <v>0.6753668493771432</v>
      </c>
      <c r="AM764" s="1">
        <v>0.69366617409557063</v>
      </c>
    </row>
    <row r="765" spans="1:39">
      <c r="A765">
        <f t="shared" si="19"/>
        <v>202202</v>
      </c>
      <c r="B765" t="str">
        <f t="shared" si="21"/>
        <v>M1</v>
      </c>
      <c r="C765" t="str">
        <f t="shared" si="20"/>
        <v>worst</v>
      </c>
      <c r="D765" s="1">
        <v>0</v>
      </c>
      <c r="E765" s="1">
        <v>0</v>
      </c>
      <c r="F765" s="1">
        <v>4.6777447624232388E-2</v>
      </c>
      <c r="G765" s="1">
        <v>0.1158632385577973</v>
      </c>
      <c r="H765" s="1">
        <v>0.18889602394077709</v>
      </c>
      <c r="I765" s="1">
        <v>0.2564515774318657</v>
      </c>
      <c r="J765" s="1">
        <v>0.31442492944583222</v>
      </c>
      <c r="K765" s="1">
        <v>0.36348804215459529</v>
      </c>
      <c r="L765" s="1">
        <v>0.4042718475155303</v>
      </c>
      <c r="M765" s="1">
        <v>0.43766399594556121</v>
      </c>
      <c r="N765" s="1">
        <v>0.4653372122472143</v>
      </c>
      <c r="O765" s="1">
        <v>0.48831649623318668</v>
      </c>
      <c r="P765" s="1">
        <v>0.5074949516273215</v>
      </c>
      <c r="Q765" s="1">
        <v>0.52386142306140127</v>
      </c>
      <c r="R765" s="1">
        <v>0.53820815491231278</v>
      </c>
      <c r="S765" s="1">
        <v>0.5512090980287947</v>
      </c>
      <c r="T765" s="1">
        <v>0.56348010347929089</v>
      </c>
      <c r="U765" s="1">
        <v>0.57559408692175085</v>
      </c>
      <c r="V765" s="1">
        <v>0.58796430551746315</v>
      </c>
      <c r="W765" s="1">
        <v>0.60101129260881081</v>
      </c>
      <c r="X765" s="1">
        <v>0.61506982043000336</v>
      </c>
      <c r="Y765" s="1">
        <v>0.63035598648238289</v>
      </c>
      <c r="Z765" s="1">
        <v>0.64691087620435217</v>
      </c>
      <c r="AA765" s="1">
        <v>0.66460798991342662</v>
      </c>
      <c r="AB765" s="1">
        <v>0.68330839328636273</v>
      </c>
      <c r="AC765" s="1">
        <v>0.70269529912276862</v>
      </c>
      <c r="AD765" s="1">
        <v>0.72236502478990217</v>
      </c>
      <c r="AE765" s="1">
        <v>0.74193731505171012</v>
      </c>
      <c r="AF765" s="1">
        <v>0.76097184551886432</v>
      </c>
      <c r="AG765" s="1">
        <v>0.77897523273638036</v>
      </c>
      <c r="AH765" s="1">
        <v>0.79566353693356284</v>
      </c>
      <c r="AI765" s="1">
        <v>0.81071717761979989</v>
      </c>
      <c r="AJ765" s="1">
        <v>0.82401255009128827</v>
      </c>
      <c r="AK765" s="1">
        <v>0.83561565971615515</v>
      </c>
      <c r="AL765" s="1">
        <v>0.84568990257400234</v>
      </c>
      <c r="AM765" s="1">
        <v>0.85439297599196196</v>
      </c>
    </row>
    <row r="766" spans="1:39">
      <c r="A766">
        <f t="shared" si="19"/>
        <v>202202</v>
      </c>
      <c r="B766" t="str">
        <f t="shared" si="21"/>
        <v>M2</v>
      </c>
      <c r="C766" t="str">
        <f t="shared" si="20"/>
        <v>worst</v>
      </c>
      <c r="D766" s="1">
        <v>0</v>
      </c>
      <c r="E766" s="1">
        <v>0.13306347144676889</v>
      </c>
      <c r="F766" s="1">
        <v>0.27595718048405238</v>
      </c>
      <c r="G766" s="1">
        <v>0.39892601419821772</v>
      </c>
      <c r="H766" s="1">
        <v>0.50046109209791634</v>
      </c>
      <c r="I766" s="1">
        <v>0.58232301236923933</v>
      </c>
      <c r="J766" s="1">
        <v>0.64684952676200624</v>
      </c>
      <c r="K766" s="1">
        <v>0.69839499495427881</v>
      </c>
      <c r="L766" s="1">
        <v>0.73936604665379391</v>
      </c>
      <c r="M766" s="1">
        <v>0.77160902345810878</v>
      </c>
      <c r="N766" s="1">
        <v>0.79726423817111824</v>
      </c>
      <c r="O766" s="1">
        <v>0.8175850354573001</v>
      </c>
      <c r="P766" s="1">
        <v>0.83359625913688107</v>
      </c>
      <c r="Q766" s="1">
        <v>0.84628744588943183</v>
      </c>
      <c r="R766" s="1">
        <v>0.85642128562749498</v>
      </c>
      <c r="S766" s="1">
        <v>0.86464408990340502</v>
      </c>
      <c r="T766" s="1">
        <v>0.87148260765162622</v>
      </c>
      <c r="U766" s="1">
        <v>0.87738393867227904</v>
      </c>
      <c r="V766" s="1">
        <v>0.88267607686061211</v>
      </c>
      <c r="W766" s="1">
        <v>0.88764000289701328</v>
      </c>
      <c r="X766" s="1">
        <v>0.89249488053644199</v>
      </c>
      <c r="Y766" s="1">
        <v>0.89739916956018295</v>
      </c>
      <c r="Z766" s="1">
        <v>0.90244063847722411</v>
      </c>
      <c r="AA766" s="1">
        <v>0.90764093282486302</v>
      </c>
      <c r="AB766" s="1">
        <v>0.91300482627207735</v>
      </c>
      <c r="AC766" s="1">
        <v>0.91847741664340155</v>
      </c>
      <c r="AD766" s="1">
        <v>0.92397125960751736</v>
      </c>
      <c r="AE766" s="1">
        <v>0.92939919523439896</v>
      </c>
      <c r="AF766" s="1">
        <v>0.9346528695957983</v>
      </c>
      <c r="AG766" s="1">
        <v>0.93960579942637945</v>
      </c>
      <c r="AH766" s="1">
        <v>0.94418686898602133</v>
      </c>
      <c r="AI766" s="1">
        <v>0.94831314326862848</v>
      </c>
      <c r="AJ766" s="1">
        <v>0.95195370641829702</v>
      </c>
      <c r="AK766" s="1">
        <v>0.95512846942679064</v>
      </c>
      <c r="AL766" s="1">
        <v>0.95788332205463245</v>
      </c>
      <c r="AM766" s="1">
        <v>0.96026215833479456</v>
      </c>
    </row>
    <row r="767" spans="1:39">
      <c r="A767">
        <f t="shared" si="19"/>
        <v>202202</v>
      </c>
      <c r="B767" t="str">
        <f t="shared" si="21"/>
        <v>M3</v>
      </c>
      <c r="C767" t="str">
        <f t="shared" si="20"/>
        <v>worst</v>
      </c>
      <c r="D767" s="1">
        <v>0.36228145325328548</v>
      </c>
      <c r="E767" s="1">
        <v>0.56526322334715084</v>
      </c>
      <c r="F767" s="1">
        <v>0.68872476103942093</v>
      </c>
      <c r="G767" s="1">
        <v>0.76785363769514758</v>
      </c>
      <c r="H767" s="1">
        <v>0.82231677001847525</v>
      </c>
      <c r="I767" s="1">
        <v>0.86122716926413534</v>
      </c>
      <c r="J767" s="1">
        <v>0.88947622647016555</v>
      </c>
      <c r="K767" s="1">
        <v>0.91081096459411481</v>
      </c>
      <c r="L767" s="1">
        <v>0.9271132554226178</v>
      </c>
      <c r="M767" s="1">
        <v>0.93957793286957869</v>
      </c>
      <c r="N767" s="1">
        <v>0.94927349893331014</v>
      </c>
      <c r="O767" s="1">
        <v>0.9567997919061404</v>
      </c>
      <c r="P767" s="1">
        <v>0.96260998990988178</v>
      </c>
      <c r="Q767" s="1">
        <v>0.96710627219905509</v>
      </c>
      <c r="R767" s="1">
        <v>0.97058822129702305</v>
      </c>
      <c r="S767" s="1">
        <v>0.97330403215549643</v>
      </c>
      <c r="T767" s="1">
        <v>0.97544826645807026</v>
      </c>
      <c r="U767" s="1">
        <v>0.97718074916732545</v>
      </c>
      <c r="V767" s="1">
        <v>0.97861871949889134</v>
      </c>
      <c r="W767" s="1">
        <v>0.97985712516744639</v>
      </c>
      <c r="X767" s="1">
        <v>0.98096933363650052</v>
      </c>
      <c r="Y767" s="1">
        <v>0.98201028785201583</v>
      </c>
      <c r="Z767" s="1">
        <v>0.98301638357644849</v>
      </c>
      <c r="AA767" s="1">
        <v>0.98400700238778449</v>
      </c>
      <c r="AB767" s="1">
        <v>0.98499486636820188</v>
      </c>
      <c r="AC767" s="1">
        <v>0.98597939761706732</v>
      </c>
      <c r="AD767" s="1">
        <v>0.98695199995108351</v>
      </c>
      <c r="AE767" s="1">
        <v>0.98790242194283073</v>
      </c>
      <c r="AF767" s="1">
        <v>0.98881545753989541</v>
      </c>
      <c r="AG767" s="1">
        <v>0.98967179069957423</v>
      </c>
      <c r="AH767" s="1">
        <v>0.990461056158773</v>
      </c>
      <c r="AI767" s="1">
        <v>0.99117028943147156</v>
      </c>
      <c r="AJ767" s="1">
        <v>0.99179499698952933</v>
      </c>
      <c r="AK767" s="1">
        <v>0.99233910434133787</v>
      </c>
      <c r="AL767" s="1">
        <v>0.99281080402293698</v>
      </c>
      <c r="AM767" s="1">
        <v>0.9932178255488886</v>
      </c>
    </row>
    <row r="768" spans="1:39">
      <c r="A768">
        <f t="shared" si="19"/>
        <v>202203</v>
      </c>
      <c r="B768" t="str">
        <f t="shared" si="21"/>
        <v>M0</v>
      </c>
      <c r="C768" t="str">
        <f t="shared" si="20"/>
        <v>worst</v>
      </c>
      <c r="D768" s="1">
        <v>0</v>
      </c>
      <c r="E768" s="1">
        <v>0</v>
      </c>
      <c r="F768" s="1">
        <v>0</v>
      </c>
      <c r="G768" s="1">
        <v>7.9752601142539753E-4</v>
      </c>
      <c r="H768" s="1">
        <v>2.7801891194385859E-3</v>
      </c>
      <c r="I768" s="1">
        <v>5.941596252016677E-3</v>
      </c>
      <c r="J768" s="1">
        <v>1.027587045367394E-2</v>
      </c>
      <c r="K768" s="1">
        <v>1.572474214121717E-2</v>
      </c>
      <c r="L768" s="1">
        <v>2.2145181327436831E-2</v>
      </c>
      <c r="M768" s="1">
        <v>2.9614204264121358E-2</v>
      </c>
      <c r="N768" s="1">
        <v>3.8172899152240078E-2</v>
      </c>
      <c r="O768" s="1">
        <v>4.7809664694977827E-2</v>
      </c>
      <c r="P768" s="1">
        <v>5.8722164180902342E-2</v>
      </c>
      <c r="Q768" s="1">
        <v>7.1100003883615107E-2</v>
      </c>
      <c r="R768" s="1">
        <v>8.5077216072259307E-2</v>
      </c>
      <c r="S768" s="1">
        <v>0.1009409079544008</v>
      </c>
      <c r="T768" s="1">
        <v>0.1190719902430908</v>
      </c>
      <c r="U768" s="1">
        <v>0.1397259480438707</v>
      </c>
      <c r="V768" s="1">
        <v>0.16331324518287321</v>
      </c>
      <c r="W768" s="1">
        <v>0.19017267275170621</v>
      </c>
      <c r="X768" s="1">
        <v>0.22047290470116901</v>
      </c>
      <c r="Y768" s="1">
        <v>0.25407766083301658</v>
      </c>
      <c r="Z768" s="1">
        <v>0.29055431646110902</v>
      </c>
      <c r="AA768" s="1">
        <v>0.32948314163271808</v>
      </c>
      <c r="AB768" s="1">
        <v>0.37009943290026032</v>
      </c>
      <c r="AC768" s="1">
        <v>0.41147985324568531</v>
      </c>
      <c r="AD768" s="1">
        <v>0.45276865708482061</v>
      </c>
      <c r="AE768" s="1">
        <v>0.4929966503085485</v>
      </c>
      <c r="AF768" s="1">
        <v>0.53109270413638499</v>
      </c>
      <c r="AG768" s="1">
        <v>0.56643547943322181</v>
      </c>
      <c r="AH768" s="1">
        <v>0.59833411934889424</v>
      </c>
      <c r="AI768" s="1">
        <v>0.62651801685853847</v>
      </c>
      <c r="AJ768" s="1">
        <v>0.65112170714355611</v>
      </c>
      <c r="AK768" s="1">
        <v>0.67248819589429598</v>
      </c>
      <c r="AL768" s="1">
        <v>0.69094968415523805</v>
      </c>
      <c r="AM768" s="1">
        <v>0.70691197082433221</v>
      </c>
    </row>
    <row r="769" spans="1:39">
      <c r="A769">
        <f t="shared" si="19"/>
        <v>202203</v>
      </c>
      <c r="B769" t="str">
        <f t="shared" si="21"/>
        <v>M1</v>
      </c>
      <c r="C769" t="str">
        <f t="shared" si="20"/>
        <v>worst</v>
      </c>
      <c r="D769" s="1">
        <v>0</v>
      </c>
      <c r="E769" s="1">
        <v>0</v>
      </c>
      <c r="F769" s="1">
        <v>4.6401286572476767E-2</v>
      </c>
      <c r="G769" s="1">
        <v>0.1161057982646721</v>
      </c>
      <c r="H769" s="1">
        <v>0.19004775258255521</v>
      </c>
      <c r="I769" s="1">
        <v>0.25784603996718453</v>
      </c>
      <c r="J769" s="1">
        <v>0.3172132884187851</v>
      </c>
      <c r="K769" s="1">
        <v>0.36742286742453251</v>
      </c>
      <c r="L769" s="1">
        <v>0.40882932631273933</v>
      </c>
      <c r="M769" s="1">
        <v>0.44314317653894109</v>
      </c>
      <c r="N769" s="1">
        <v>0.47146720485896471</v>
      </c>
      <c r="O769" s="1">
        <v>0.49484419476764202</v>
      </c>
      <c r="P769" s="1">
        <v>0.51446546991138953</v>
      </c>
      <c r="Q769" s="1">
        <v>0.53129871054454625</v>
      </c>
      <c r="R769" s="1">
        <v>0.54618162937578252</v>
      </c>
      <c r="S769" s="1">
        <v>0.5598635286485637</v>
      </c>
      <c r="T769" s="1">
        <v>0.57302917537294884</v>
      </c>
      <c r="U769" s="1">
        <v>0.58617620158590333</v>
      </c>
      <c r="V769" s="1">
        <v>0.59979115310780406</v>
      </c>
      <c r="W769" s="1">
        <v>0.61426003115062866</v>
      </c>
      <c r="X769" s="1">
        <v>0.62983910461893444</v>
      </c>
      <c r="Y769" s="1">
        <v>0.64660058383240104</v>
      </c>
      <c r="Z769" s="1">
        <v>0.66444095839881379</v>
      </c>
      <c r="AA769" s="1">
        <v>0.68323883273555797</v>
      </c>
      <c r="AB769" s="1">
        <v>0.7026905168320694</v>
      </c>
      <c r="AC769" s="1">
        <v>0.72240186421514263</v>
      </c>
      <c r="AD769" s="1">
        <v>0.74199964349637981</v>
      </c>
      <c r="AE769" s="1">
        <v>0.76104861667746349</v>
      </c>
      <c r="AF769" s="1">
        <v>0.7790590156585927</v>
      </c>
      <c r="AG769" s="1">
        <v>0.79574967198042268</v>
      </c>
      <c r="AH769" s="1">
        <v>0.81080293409234505</v>
      </c>
      <c r="AI769" s="1">
        <v>0.82409642188763688</v>
      </c>
      <c r="AJ769" s="1">
        <v>0.83569688847724954</v>
      </c>
      <c r="AK769" s="1">
        <v>0.84576818006561238</v>
      </c>
      <c r="AL769" s="1">
        <v>0.85446826555698474</v>
      </c>
      <c r="AM769" s="1">
        <v>0.86198929413643843</v>
      </c>
    </row>
    <row r="770" spans="1:39">
      <c r="A770">
        <f t="shared" si="19"/>
        <v>202203</v>
      </c>
      <c r="B770" t="str">
        <f t="shared" si="21"/>
        <v>M2</v>
      </c>
      <c r="C770" t="str">
        <f t="shared" si="20"/>
        <v>worst</v>
      </c>
      <c r="D770" s="1">
        <v>0</v>
      </c>
      <c r="E770" s="1">
        <v>0.13350733053610611</v>
      </c>
      <c r="F770" s="1">
        <v>0.27491904341877949</v>
      </c>
      <c r="G770" s="1">
        <v>0.39906947580533392</v>
      </c>
      <c r="H770" s="1">
        <v>0.50172169669565836</v>
      </c>
      <c r="I770" s="1">
        <v>0.58364007413957697</v>
      </c>
      <c r="J770" s="1">
        <v>0.64949528469117035</v>
      </c>
      <c r="K770" s="1">
        <v>0.70199935253996482</v>
      </c>
      <c r="L770" s="1">
        <v>0.74335291021175309</v>
      </c>
      <c r="M770" s="1">
        <v>0.77622412007666641</v>
      </c>
      <c r="N770" s="1">
        <v>0.80218628312450391</v>
      </c>
      <c r="O770" s="1">
        <v>0.82254273741716977</v>
      </c>
      <c r="P770" s="1">
        <v>0.83855505766732685</v>
      </c>
      <c r="Q770" s="1">
        <v>0.85119773604067561</v>
      </c>
      <c r="R770" s="1">
        <v>0.86130009044214673</v>
      </c>
      <c r="S770" s="1">
        <v>0.86953202161254695</v>
      </c>
      <c r="T770" s="1">
        <v>0.87645726170098492</v>
      </c>
      <c r="U770" s="1">
        <v>0.88249057654958962</v>
      </c>
      <c r="V770" s="1">
        <v>0.88797973285166021</v>
      </c>
      <c r="W770" s="1">
        <v>0.89319531365167337</v>
      </c>
      <c r="X770" s="1">
        <v>0.89833607132080306</v>
      </c>
      <c r="Y770" s="1">
        <v>0.90352137715061598</v>
      </c>
      <c r="Z770" s="1">
        <v>0.9087967820594246</v>
      </c>
      <c r="AA770" s="1">
        <v>0.91418543101246152</v>
      </c>
      <c r="AB770" s="1">
        <v>0.91964696360117137</v>
      </c>
      <c r="AC770" s="1">
        <v>0.92510519709940175</v>
      </c>
      <c r="AD770" s="1">
        <v>0.93048158815630522</v>
      </c>
      <c r="AE770" s="1">
        <v>0.93567467107503632</v>
      </c>
      <c r="AF770" s="1">
        <v>0.9405635696283986</v>
      </c>
      <c r="AG770" s="1">
        <v>0.94508109258846407</v>
      </c>
      <c r="AH770" s="1">
        <v>0.94914751769756933</v>
      </c>
      <c r="AI770" s="1">
        <v>0.95273365531261944</v>
      </c>
      <c r="AJ770" s="1">
        <v>0.95585991146760918</v>
      </c>
      <c r="AK770" s="1">
        <v>0.9585719853642285</v>
      </c>
      <c r="AL770" s="1">
        <v>0.96091342250957223</v>
      </c>
      <c r="AM770" s="1">
        <v>0.96293660098524703</v>
      </c>
    </row>
    <row r="771" spans="1:39">
      <c r="A771">
        <f t="shared" si="19"/>
        <v>202203</v>
      </c>
      <c r="B771" t="str">
        <f t="shared" si="21"/>
        <v>M3</v>
      </c>
      <c r="C771" t="str">
        <f t="shared" si="20"/>
        <v>worst</v>
      </c>
      <c r="D771" s="1">
        <v>0.36460119020201592</v>
      </c>
      <c r="E771" s="1">
        <v>0.56694249282951437</v>
      </c>
      <c r="F771" s="1">
        <v>0.6885023211482878</v>
      </c>
      <c r="G771" s="1">
        <v>0.76826817994075502</v>
      </c>
      <c r="H771" s="1">
        <v>0.82322551712352088</v>
      </c>
      <c r="I771" s="1">
        <v>0.86204917236205225</v>
      </c>
      <c r="J771" s="1">
        <v>0.89079012491998422</v>
      </c>
      <c r="K771" s="1">
        <v>0.91243407860049119</v>
      </c>
      <c r="L771" s="1">
        <v>0.92880706246699019</v>
      </c>
      <c r="M771" s="1">
        <v>0.94144016544828391</v>
      </c>
      <c r="N771" s="1">
        <v>0.95118193830125652</v>
      </c>
      <c r="O771" s="1">
        <v>0.95865677297631602</v>
      </c>
      <c r="P771" s="1">
        <v>0.96440353193472039</v>
      </c>
      <c r="Q771" s="1">
        <v>0.96881855741793732</v>
      </c>
      <c r="R771" s="1">
        <v>0.97222700890136438</v>
      </c>
      <c r="S771" s="1">
        <v>0.97488090146995343</v>
      </c>
      <c r="T771" s="1">
        <v>0.97698530132759176</v>
      </c>
      <c r="U771" s="1">
        <v>0.97869045367367502</v>
      </c>
      <c r="V771" s="1">
        <v>0.98011631062044113</v>
      </c>
      <c r="W771" s="1">
        <v>0.98135529046898062</v>
      </c>
      <c r="X771" s="1">
        <v>0.98247716733354995</v>
      </c>
      <c r="Y771" s="1">
        <v>0.98352994929031234</v>
      </c>
      <c r="Z771" s="1">
        <v>0.98454182298104498</v>
      </c>
      <c r="AA771" s="1">
        <v>0.98553227285686162</v>
      </c>
      <c r="AB771" s="1">
        <v>0.98650613278471544</v>
      </c>
      <c r="AC771" s="1">
        <v>0.98745904565636522</v>
      </c>
      <c r="AD771" s="1">
        <v>0.98838402461034036</v>
      </c>
      <c r="AE771" s="1">
        <v>0.98926851805663152</v>
      </c>
      <c r="AF771" s="1">
        <v>0.99009541590887407</v>
      </c>
      <c r="AG771" s="1">
        <v>0.99085587524676988</v>
      </c>
      <c r="AH771" s="1">
        <v>0.99153820745708243</v>
      </c>
      <c r="AI771" s="1">
        <v>0.99213858785464726</v>
      </c>
      <c r="AJ771" s="1">
        <v>0.99266109873193187</v>
      </c>
      <c r="AK771" s="1">
        <v>0.99311380710622321</v>
      </c>
      <c r="AL771" s="1">
        <v>0.99350426163762606</v>
      </c>
      <c r="AM771" s="1">
        <v>0.99384138194473381</v>
      </c>
    </row>
    <row r="772" spans="1:39">
      <c r="A772">
        <f t="shared" si="19"/>
        <v>202204</v>
      </c>
      <c r="B772" t="str">
        <f t="shared" si="21"/>
        <v>M0</v>
      </c>
      <c r="C772" t="str">
        <f t="shared" si="20"/>
        <v>worst</v>
      </c>
      <c r="D772" s="1">
        <v>0</v>
      </c>
      <c r="E772" s="1">
        <v>0</v>
      </c>
      <c r="F772" s="1">
        <v>0</v>
      </c>
      <c r="G772" s="1">
        <v>7.8932707010687553E-4</v>
      </c>
      <c r="H772" s="1">
        <v>2.7125775139972661E-3</v>
      </c>
      <c r="I772" s="1">
        <v>5.9122869554267491E-3</v>
      </c>
      <c r="J772" s="1">
        <v>1.0396831673563421E-2</v>
      </c>
      <c r="K772" s="1">
        <v>1.6040171761230921E-2</v>
      </c>
      <c r="L772" s="1">
        <v>2.289755236628872E-2</v>
      </c>
      <c r="M772" s="1">
        <v>3.099354087080855E-2</v>
      </c>
      <c r="N772" s="1">
        <v>4.0296725462340373E-2</v>
      </c>
      <c r="O772" s="1">
        <v>5.0983882746877852E-2</v>
      </c>
      <c r="P772" s="1">
        <v>6.3227592443535999E-2</v>
      </c>
      <c r="Q772" s="1">
        <v>7.7146154853527396E-2</v>
      </c>
      <c r="R772" s="1">
        <v>9.3015709011240316E-2</v>
      </c>
      <c r="S772" s="1">
        <v>0.1112093815344835</v>
      </c>
      <c r="T772" s="1">
        <v>0.13197653988417571</v>
      </c>
      <c r="U772" s="1">
        <v>0.1557248286369001</v>
      </c>
      <c r="V772" s="1">
        <v>0.1827910516135097</v>
      </c>
      <c r="W772" s="1">
        <v>0.2133414386175943</v>
      </c>
      <c r="X772" s="1">
        <v>0.2472353601072993</v>
      </c>
      <c r="Y772" s="1">
        <v>0.28403392222089119</v>
      </c>
      <c r="Z772" s="1">
        <v>0.32331178716197612</v>
      </c>
      <c r="AA772" s="1">
        <v>0.36429590643448118</v>
      </c>
      <c r="AB772" s="1">
        <v>0.40605348983989609</v>
      </c>
      <c r="AC772" s="1">
        <v>0.4477202106931909</v>
      </c>
      <c r="AD772" s="1">
        <v>0.48831744059010529</v>
      </c>
      <c r="AE772" s="1">
        <v>0.52676382303504221</v>
      </c>
      <c r="AF772" s="1">
        <v>0.56243201927084729</v>
      </c>
      <c r="AG772" s="1">
        <v>0.59462461573947278</v>
      </c>
      <c r="AH772" s="1">
        <v>0.62306839072329168</v>
      </c>
      <c r="AI772" s="1">
        <v>0.64789904498351736</v>
      </c>
      <c r="AJ772" s="1">
        <v>0.66946270014531395</v>
      </c>
      <c r="AK772" s="1">
        <v>0.68809459131413764</v>
      </c>
      <c r="AL772" s="1">
        <v>0.70420424220722921</v>
      </c>
      <c r="AM772" s="1">
        <v>0.71810974442590225</v>
      </c>
    </row>
    <row r="773" spans="1:39">
      <c r="A773">
        <f t="shared" si="19"/>
        <v>202204</v>
      </c>
      <c r="B773" t="str">
        <f t="shared" si="21"/>
        <v>M1</v>
      </c>
      <c r="C773" t="str">
        <f t="shared" si="20"/>
        <v>worst</v>
      </c>
      <c r="D773" s="1">
        <v>0</v>
      </c>
      <c r="E773" s="1">
        <v>0</v>
      </c>
      <c r="F773" s="1">
        <v>4.6255238757753649E-2</v>
      </c>
      <c r="G773" s="1">
        <v>0.1162561558710921</v>
      </c>
      <c r="H773" s="1">
        <v>0.18999052273537351</v>
      </c>
      <c r="I773" s="1">
        <v>0.25899318169649799</v>
      </c>
      <c r="J773" s="1">
        <v>0.31940715513724099</v>
      </c>
      <c r="K773" s="1">
        <v>0.3701210055618967</v>
      </c>
      <c r="L773" s="1">
        <v>0.41245266747996012</v>
      </c>
      <c r="M773" s="1">
        <v>0.44738488946337429</v>
      </c>
      <c r="N773" s="1">
        <v>0.4760352380621235</v>
      </c>
      <c r="O773" s="1">
        <v>0.49979188421351989</v>
      </c>
      <c r="P773" s="1">
        <v>0.51981492068542268</v>
      </c>
      <c r="Q773" s="1">
        <v>0.53713507686892115</v>
      </c>
      <c r="R773" s="1">
        <v>0.55266462837802299</v>
      </c>
      <c r="S773" s="1">
        <v>0.56722816695994493</v>
      </c>
      <c r="T773" s="1">
        <v>0.58142987372255894</v>
      </c>
      <c r="U773" s="1">
        <v>0.59584090522722255</v>
      </c>
      <c r="V773" s="1">
        <v>0.61091332383422081</v>
      </c>
      <c r="W773" s="1">
        <v>0.62695511599346943</v>
      </c>
      <c r="X773" s="1">
        <v>0.64407790716698488</v>
      </c>
      <c r="Y773" s="1">
        <v>0.66220640569502109</v>
      </c>
      <c r="Z773" s="1">
        <v>0.68124051978439426</v>
      </c>
      <c r="AA773" s="1">
        <v>0.70089120046354625</v>
      </c>
      <c r="AB773" s="1">
        <v>0.72077392694829534</v>
      </c>
      <c r="AC773" s="1">
        <v>0.74052206273961263</v>
      </c>
      <c r="AD773" s="1">
        <v>0.75970415352923548</v>
      </c>
      <c r="AE773" s="1">
        <v>0.77783203401247525</v>
      </c>
      <c r="AF773" s="1">
        <v>0.79462633395761684</v>
      </c>
      <c r="AG773" s="1">
        <v>0.80976991842355495</v>
      </c>
      <c r="AH773" s="1">
        <v>0.82314121370953541</v>
      </c>
      <c r="AI773" s="1">
        <v>0.83480831880364492</v>
      </c>
      <c r="AJ773" s="1">
        <v>0.84493663607328173</v>
      </c>
      <c r="AK773" s="1">
        <v>0.85368542991842755</v>
      </c>
      <c r="AL773" s="1">
        <v>0.86124819046850509</v>
      </c>
      <c r="AM773" s="1">
        <v>0.8677750499099639</v>
      </c>
    </row>
    <row r="774" spans="1:39">
      <c r="A774">
        <f t="shared" si="19"/>
        <v>202204</v>
      </c>
      <c r="B774" t="str">
        <f t="shared" si="21"/>
        <v>M2</v>
      </c>
      <c r="C774" t="str">
        <f t="shared" si="20"/>
        <v>worst</v>
      </c>
      <c r="D774" s="1">
        <v>0</v>
      </c>
      <c r="E774" s="1">
        <v>0.13145411046492331</v>
      </c>
      <c r="F774" s="1">
        <v>0.27362200115099877</v>
      </c>
      <c r="G774" s="1">
        <v>0.39890050413694011</v>
      </c>
      <c r="H774" s="1">
        <v>0.50158757541983678</v>
      </c>
      <c r="I774" s="1">
        <v>0.58523342808272671</v>
      </c>
      <c r="J774" s="1">
        <v>0.6523856868644744</v>
      </c>
      <c r="K774" s="1">
        <v>0.70545797886330541</v>
      </c>
      <c r="L774" s="1">
        <v>0.7476851903875178</v>
      </c>
      <c r="M774" s="1">
        <v>0.78100084252019519</v>
      </c>
      <c r="N774" s="1">
        <v>0.80704295529630599</v>
      </c>
      <c r="O774" s="1">
        <v>0.82741412852384777</v>
      </c>
      <c r="P774" s="1">
        <v>0.84335875455092257</v>
      </c>
      <c r="Q774" s="1">
        <v>0.85594229524587373</v>
      </c>
      <c r="R774" s="1">
        <v>0.86602077316933279</v>
      </c>
      <c r="S774" s="1">
        <v>0.87431040455613984</v>
      </c>
      <c r="T774" s="1">
        <v>0.88133966266159058</v>
      </c>
      <c r="U774" s="1">
        <v>0.88754421913390324</v>
      </c>
      <c r="V774" s="1">
        <v>0.89326244731316007</v>
      </c>
      <c r="W774" s="1">
        <v>0.89874616865910606</v>
      </c>
      <c r="X774" s="1">
        <v>0.90415612337514106</v>
      </c>
      <c r="Y774" s="1">
        <v>0.90956882203027112</v>
      </c>
      <c r="Z774" s="1">
        <v>0.91503111828248307</v>
      </c>
      <c r="AA774" s="1">
        <v>0.92052096720116738</v>
      </c>
      <c r="AB774" s="1">
        <v>0.92597602349865737</v>
      </c>
      <c r="AC774" s="1">
        <v>0.9313281752096364</v>
      </c>
      <c r="AD774" s="1">
        <v>0.93648399570102792</v>
      </c>
      <c r="AE774" s="1">
        <v>0.9413288552336917</v>
      </c>
      <c r="AF774" s="1">
        <v>0.94580007039870395</v>
      </c>
      <c r="AG774" s="1">
        <v>0.94982141703725342</v>
      </c>
      <c r="AH774" s="1">
        <v>0.95336569127315329</v>
      </c>
      <c r="AI774" s="1">
        <v>0.95645409258871616</v>
      </c>
      <c r="AJ774" s="1">
        <v>0.95913243156412675</v>
      </c>
      <c r="AK774" s="1">
        <v>0.96144414581499549</v>
      </c>
      <c r="AL774" s="1">
        <v>0.96344123545775351</v>
      </c>
      <c r="AM774" s="1">
        <v>0.96516393296201486</v>
      </c>
    </row>
    <row r="775" spans="1:39">
      <c r="A775">
        <f t="shared" si="19"/>
        <v>202204</v>
      </c>
      <c r="B775" t="str">
        <f t="shared" si="21"/>
        <v>M3</v>
      </c>
      <c r="C775" t="str">
        <f t="shared" si="20"/>
        <v>worst</v>
      </c>
      <c r="D775" s="1">
        <v>0.36358175009070998</v>
      </c>
      <c r="E775" s="1">
        <v>0.56337822927827097</v>
      </c>
      <c r="F775" s="1">
        <v>0.68655774823341387</v>
      </c>
      <c r="G775" s="1">
        <v>0.76755324495593291</v>
      </c>
      <c r="H775" s="1">
        <v>0.82276046851760742</v>
      </c>
      <c r="I775" s="1">
        <v>0.86254908742744951</v>
      </c>
      <c r="J775" s="1">
        <v>0.89192295577662439</v>
      </c>
      <c r="K775" s="1">
        <v>0.91382113037024959</v>
      </c>
      <c r="L775" s="1">
        <v>0.93053629967703044</v>
      </c>
      <c r="M775" s="1">
        <v>0.94331916159332152</v>
      </c>
      <c r="N775" s="1">
        <v>0.95305951073450479</v>
      </c>
      <c r="O775" s="1">
        <v>0.96049847618973705</v>
      </c>
      <c r="P775" s="1">
        <v>0.96617186545568223</v>
      </c>
      <c r="Q775" s="1">
        <v>0.97051293965485164</v>
      </c>
      <c r="R775" s="1">
        <v>0.9738532128022741</v>
      </c>
      <c r="S775" s="1">
        <v>0.97645965264796764</v>
      </c>
      <c r="T775" s="1">
        <v>0.97852732959325617</v>
      </c>
      <c r="U775" s="1">
        <v>0.98021003408838192</v>
      </c>
      <c r="V775" s="1">
        <v>0.98162587202636464</v>
      </c>
      <c r="W775" s="1">
        <v>0.98286452767410992</v>
      </c>
      <c r="X775" s="1">
        <v>0.98398948354935645</v>
      </c>
      <c r="Y775" s="1">
        <v>0.98504054353807058</v>
      </c>
      <c r="Z775" s="1">
        <v>0.98604607810375555</v>
      </c>
      <c r="AA775" s="1">
        <v>0.98701789755251579</v>
      </c>
      <c r="AB775" s="1">
        <v>0.98795700899407568</v>
      </c>
      <c r="AC775" s="1">
        <v>0.98886051152302346</v>
      </c>
      <c r="AD775" s="1">
        <v>0.98971909300237149</v>
      </c>
      <c r="AE775" s="1">
        <v>0.99051825539838345</v>
      </c>
      <c r="AF775" s="1">
        <v>0.99125099330579514</v>
      </c>
      <c r="AG775" s="1">
        <v>0.99190710711769414</v>
      </c>
      <c r="AH775" s="1">
        <v>0.99248358000063686</v>
      </c>
      <c r="AI775" s="1">
        <v>0.99298474268676429</v>
      </c>
      <c r="AJ775" s="1">
        <v>0.99341859779070119</v>
      </c>
      <c r="AK775" s="1">
        <v>0.99379255282822676</v>
      </c>
      <c r="AL775" s="1">
        <v>0.99411526517935722</v>
      </c>
      <c r="AM775" s="1">
        <v>0.99439340118081143</v>
      </c>
    </row>
    <row r="776" spans="1:39">
      <c r="A776">
        <f t="shared" si="19"/>
        <v>202205</v>
      </c>
      <c r="B776" t="str">
        <f t="shared" si="21"/>
        <v>M0</v>
      </c>
      <c r="C776" t="str">
        <f t="shared" si="20"/>
        <v>worst</v>
      </c>
      <c r="D776" s="1">
        <v>0</v>
      </c>
      <c r="E776" s="1">
        <v>0</v>
      </c>
      <c r="F776" s="1">
        <v>0</v>
      </c>
      <c r="G776" s="1">
        <v>7.4900076126260221E-4</v>
      </c>
      <c r="H776" s="1">
        <v>2.7071564420427961E-3</v>
      </c>
      <c r="I776" s="1">
        <v>6.0554640504223841E-3</v>
      </c>
      <c r="J776" s="1">
        <v>1.074136697541634E-2</v>
      </c>
      <c r="K776" s="1">
        <v>1.682113080540636E-2</v>
      </c>
      <c r="L776" s="1">
        <v>2.4312597041385761E-2</v>
      </c>
      <c r="M776" s="1">
        <v>3.3166631677249453E-2</v>
      </c>
      <c r="N776" s="1">
        <v>4.3536700540470277E-2</v>
      </c>
      <c r="O776" s="1">
        <v>5.5575049653906188E-2</v>
      </c>
      <c r="P776" s="1">
        <v>6.9380410377044566E-2</v>
      </c>
      <c r="Q776" s="1">
        <v>8.5214535725115712E-2</v>
      </c>
      <c r="R776" s="1">
        <v>0.1034397434387391</v>
      </c>
      <c r="S776" s="1">
        <v>0.1242969375430336</v>
      </c>
      <c r="T776" s="1">
        <v>0.14818906770980211</v>
      </c>
      <c r="U776" s="1">
        <v>0.1754494754928054</v>
      </c>
      <c r="V776" s="1">
        <v>0.206240781200902</v>
      </c>
      <c r="W776" s="1">
        <v>0.24041710255648729</v>
      </c>
      <c r="X776" s="1">
        <v>0.27753261303706889</v>
      </c>
      <c r="Y776" s="1">
        <v>0.31715586090106962</v>
      </c>
      <c r="Z776" s="1">
        <v>0.35850508272685822</v>
      </c>
      <c r="AA776" s="1">
        <v>0.40063777263879591</v>
      </c>
      <c r="AB776" s="1">
        <v>0.44268083272498598</v>
      </c>
      <c r="AC776" s="1">
        <v>0.48364606941475669</v>
      </c>
      <c r="AD776" s="1">
        <v>0.52244181301383097</v>
      </c>
      <c r="AE776" s="1">
        <v>0.55843465557448768</v>
      </c>
      <c r="AF776" s="1">
        <v>0.59092058353229593</v>
      </c>
      <c r="AG776" s="1">
        <v>0.61962372962642676</v>
      </c>
      <c r="AH776" s="1">
        <v>0.64468093537590077</v>
      </c>
      <c r="AI776" s="1">
        <v>0.66644141816900682</v>
      </c>
      <c r="AJ776" s="1">
        <v>0.68524343250171649</v>
      </c>
      <c r="AK776" s="1">
        <v>0.70150021454479616</v>
      </c>
      <c r="AL776" s="1">
        <v>0.71553274305047176</v>
      </c>
      <c r="AM776" s="1">
        <v>0.72769464229995595</v>
      </c>
    </row>
    <row r="777" spans="1:39">
      <c r="A777">
        <f t="shared" ref="A777:A807" si="22">IF(B777="M0",IF(RIGHT(A773,2)="12",(VALUE(LEFT(A773,4))+1)*100+1,A773+1),A776)</f>
        <v>202205</v>
      </c>
      <c r="B777" t="str">
        <f t="shared" si="21"/>
        <v>M1</v>
      </c>
      <c r="C777" t="str">
        <f t="shared" si="20"/>
        <v>worst</v>
      </c>
      <c r="D777" s="1">
        <v>0</v>
      </c>
      <c r="E777" s="1">
        <v>0</v>
      </c>
      <c r="F777" s="1">
        <v>4.6538364270044222E-2</v>
      </c>
      <c r="G777" s="1">
        <v>0.1165205910838689</v>
      </c>
      <c r="H777" s="1">
        <v>0.1916801905794627</v>
      </c>
      <c r="I777" s="1">
        <v>0.2620205202704724</v>
      </c>
      <c r="J777" s="1">
        <v>0.32315648189691948</v>
      </c>
      <c r="K777" s="1">
        <v>0.37508417633912228</v>
      </c>
      <c r="L777" s="1">
        <v>0.41821799998073172</v>
      </c>
      <c r="M777" s="1">
        <v>0.45355371127558453</v>
      </c>
      <c r="N777" s="1">
        <v>0.48261916892744738</v>
      </c>
      <c r="O777" s="1">
        <v>0.50676548442218416</v>
      </c>
      <c r="P777" s="1">
        <v>0.5272451650036758</v>
      </c>
      <c r="Q777" s="1">
        <v>0.545168156819408</v>
      </c>
      <c r="R777" s="1">
        <v>0.56153406408228002</v>
      </c>
      <c r="S777" s="1">
        <v>0.57708279113445593</v>
      </c>
      <c r="T777" s="1">
        <v>0.59249409709358947</v>
      </c>
      <c r="U777" s="1">
        <v>0.60830545720306683</v>
      </c>
      <c r="V777" s="1">
        <v>0.62489230593585277</v>
      </c>
      <c r="W777" s="1">
        <v>0.64241845991992064</v>
      </c>
      <c r="X777" s="1">
        <v>0.66084683915113507</v>
      </c>
      <c r="Y777" s="1">
        <v>0.68010646730913782</v>
      </c>
      <c r="Z777" s="1">
        <v>0.69992940901085654</v>
      </c>
      <c r="AA777" s="1">
        <v>0.71994599027564021</v>
      </c>
      <c r="AB777" s="1">
        <v>0.73980026072964766</v>
      </c>
      <c r="AC777" s="1">
        <v>0.75906798465391778</v>
      </c>
      <c r="AD777" s="1">
        <v>0.77726555384748552</v>
      </c>
      <c r="AE777" s="1">
        <v>0.7941173970720492</v>
      </c>
      <c r="AF777" s="1">
        <v>0.80930863413117415</v>
      </c>
      <c r="AG777" s="1">
        <v>0.82271937778534898</v>
      </c>
      <c r="AH777" s="1">
        <v>0.83441921099325767</v>
      </c>
      <c r="AI777" s="1">
        <v>0.84457482636043157</v>
      </c>
      <c r="AJ777" s="1">
        <v>0.85334645649432284</v>
      </c>
      <c r="AK777" s="1">
        <v>0.8609284529980088</v>
      </c>
      <c r="AL777" s="1">
        <v>0.86747156952191384</v>
      </c>
      <c r="AM777" s="1">
        <v>0.87314139645180722</v>
      </c>
    </row>
    <row r="778" spans="1:39">
      <c r="A778">
        <f t="shared" si="22"/>
        <v>202205</v>
      </c>
      <c r="B778" t="str">
        <f t="shared" si="21"/>
        <v>M2</v>
      </c>
      <c r="C778" t="str">
        <f t="shared" ref="C778:C807" si="23">C777</f>
        <v>worst</v>
      </c>
      <c r="D778" s="1">
        <v>0</v>
      </c>
      <c r="E778" s="1">
        <v>0.1314684305527459</v>
      </c>
      <c r="F778" s="1">
        <v>0.27466022644944732</v>
      </c>
      <c r="G778" s="1">
        <v>0.39988799451015972</v>
      </c>
      <c r="H778" s="1">
        <v>0.50468440071631859</v>
      </c>
      <c r="I778" s="1">
        <v>0.5899495506930954</v>
      </c>
      <c r="J778" s="1">
        <v>0.65781303601966745</v>
      </c>
      <c r="K778" s="1">
        <v>0.71198918268682676</v>
      </c>
      <c r="L778" s="1">
        <v>0.75476313161129682</v>
      </c>
      <c r="M778" s="1">
        <v>0.78814968219319248</v>
      </c>
      <c r="N778" s="1">
        <v>0.81416467425070616</v>
      </c>
      <c r="O778" s="1">
        <v>0.83438827892840906</v>
      </c>
      <c r="P778" s="1">
        <v>0.85018560398007315</v>
      </c>
      <c r="Q778" s="1">
        <v>0.8626509421878672</v>
      </c>
      <c r="R778" s="1">
        <v>0.87269683578793544</v>
      </c>
      <c r="S778" s="1">
        <v>0.88099875049116583</v>
      </c>
      <c r="T778" s="1">
        <v>0.88810601578076476</v>
      </c>
      <c r="U778" s="1">
        <v>0.8944447900550434</v>
      </c>
      <c r="V778" s="1">
        <v>0.9003358409445682</v>
      </c>
      <c r="W778" s="1">
        <v>0.90599406845379149</v>
      </c>
      <c r="X778" s="1">
        <v>0.91153698837828667</v>
      </c>
      <c r="Y778" s="1">
        <v>0.91704299071334694</v>
      </c>
      <c r="Z778" s="1">
        <v>0.9225149973705925</v>
      </c>
      <c r="AA778" s="1">
        <v>0.92790999747095537</v>
      </c>
      <c r="AB778" s="1">
        <v>0.93317467278672805</v>
      </c>
      <c r="AC778" s="1">
        <v>0.93822741768056461</v>
      </c>
      <c r="AD778" s="1">
        <v>0.9429632180851153</v>
      </c>
      <c r="AE778" s="1">
        <v>0.94732612542102157</v>
      </c>
      <c r="AF778" s="1">
        <v>0.95124542400164647</v>
      </c>
      <c r="AG778" s="1">
        <v>0.95469687282890558</v>
      </c>
      <c r="AH778" s="1">
        <v>0.95770252753756491</v>
      </c>
      <c r="AI778" s="1">
        <v>0.96030788114359478</v>
      </c>
      <c r="AJ778" s="1">
        <v>0.96255578148287779</v>
      </c>
      <c r="AK778" s="1">
        <v>0.96449718621473368</v>
      </c>
      <c r="AL778" s="1">
        <v>0.96617147029827355</v>
      </c>
      <c r="AM778" s="1">
        <v>0.96762152180109073</v>
      </c>
    </row>
    <row r="779" spans="1:39">
      <c r="A779">
        <f t="shared" si="22"/>
        <v>202205</v>
      </c>
      <c r="B779" t="str">
        <f t="shared" si="21"/>
        <v>M3</v>
      </c>
      <c r="C779" t="str">
        <f t="shared" si="23"/>
        <v>worst</v>
      </c>
      <c r="D779" s="1">
        <v>0.35895379460774651</v>
      </c>
      <c r="E779" s="1">
        <v>0.56140687719816185</v>
      </c>
      <c r="F779" s="1">
        <v>0.68639128260924842</v>
      </c>
      <c r="G779" s="1">
        <v>0.76762036117569465</v>
      </c>
      <c r="H779" s="1">
        <v>0.82407801450703333</v>
      </c>
      <c r="I779" s="1">
        <v>0.86462508917568959</v>
      </c>
      <c r="J779" s="1">
        <v>0.89423653013339799</v>
      </c>
      <c r="K779" s="1">
        <v>0.91649878808979235</v>
      </c>
      <c r="L779" s="1">
        <v>0.93333120332163833</v>
      </c>
      <c r="M779" s="1">
        <v>0.94604348180757625</v>
      </c>
      <c r="N779" s="1">
        <v>0.95567808827576284</v>
      </c>
      <c r="O779" s="1">
        <v>0.96297107658721226</v>
      </c>
      <c r="P779" s="1">
        <v>0.96850510342146734</v>
      </c>
      <c r="Q779" s="1">
        <v>0.97271885830239746</v>
      </c>
      <c r="R779" s="1">
        <v>0.97596112782498268</v>
      </c>
      <c r="S779" s="1">
        <v>0.97848552175867021</v>
      </c>
      <c r="T779" s="1">
        <v>0.9804895727545706</v>
      </c>
      <c r="U779" s="1">
        <v>0.9821243638507321</v>
      </c>
      <c r="V779" s="1">
        <v>0.98350502756313685</v>
      </c>
      <c r="W779" s="1">
        <v>0.98471480248581145</v>
      </c>
      <c r="X779" s="1">
        <v>0.98580834990264743</v>
      </c>
      <c r="Y779" s="1">
        <v>0.98682539998346352</v>
      </c>
      <c r="Z779" s="1">
        <v>0.98778675212625489</v>
      </c>
      <c r="AA779" s="1">
        <v>0.98870038291295537</v>
      </c>
      <c r="AB779" s="1">
        <v>0.98956872573877452</v>
      </c>
      <c r="AC779" s="1">
        <v>0.99038675165195578</v>
      </c>
      <c r="AD779" s="1">
        <v>0.99114347120344914</v>
      </c>
      <c r="AE779" s="1">
        <v>0.99183432081440603</v>
      </c>
      <c r="AF779" s="1">
        <v>0.99245111562706767</v>
      </c>
      <c r="AG779" s="1">
        <v>0.99299191145683818</v>
      </c>
      <c r="AH779" s="1">
        <v>0.99346132638825513</v>
      </c>
      <c r="AI779" s="1">
        <v>0.99386721477813156</v>
      </c>
      <c r="AJ779" s="1">
        <v>0.99421674111544567</v>
      </c>
      <c r="AK779" s="1">
        <v>0.99451815254652665</v>
      </c>
      <c r="AL779" s="1">
        <v>0.99477777992636041</v>
      </c>
      <c r="AM779" s="1">
        <v>0.99500241907007114</v>
      </c>
    </row>
    <row r="780" spans="1:39">
      <c r="A780">
        <f t="shared" si="22"/>
        <v>202206</v>
      </c>
      <c r="B780" t="str">
        <f t="shared" si="21"/>
        <v>M0</v>
      </c>
      <c r="C780" t="str">
        <f t="shared" si="23"/>
        <v>worst</v>
      </c>
      <c r="D780" s="1">
        <v>0</v>
      </c>
      <c r="E780" s="1">
        <v>0</v>
      </c>
      <c r="F780" s="1">
        <v>0</v>
      </c>
      <c r="G780" s="1">
        <v>8.26443537760958E-4</v>
      </c>
      <c r="H780" s="1">
        <v>2.9788471025468449E-3</v>
      </c>
      <c r="I780" s="1">
        <v>6.5787710153317278E-3</v>
      </c>
      <c r="J780" s="1">
        <v>1.173550798041648E-2</v>
      </c>
      <c r="K780" s="1">
        <v>1.848539764901657E-2</v>
      </c>
      <c r="L780" s="1">
        <v>2.6771913936061559E-2</v>
      </c>
      <c r="M780" s="1">
        <v>3.6726960205784809E-2</v>
      </c>
      <c r="N780" s="1">
        <v>4.848114508712173E-2</v>
      </c>
      <c r="O780" s="1">
        <v>6.2110670028839833E-2</v>
      </c>
      <c r="P780" s="1">
        <v>7.7859747983369781E-2</v>
      </c>
      <c r="Q780" s="1">
        <v>9.6076822288357067E-2</v>
      </c>
      <c r="R780" s="1">
        <v>0.116991880484831</v>
      </c>
      <c r="S780" s="1">
        <v>0.1410010952225508</v>
      </c>
      <c r="T780" s="1">
        <v>0.16843267773373211</v>
      </c>
      <c r="U780" s="1">
        <v>0.19944434148078299</v>
      </c>
      <c r="V780" s="1">
        <v>0.23388403107217581</v>
      </c>
      <c r="W780" s="1">
        <v>0.27129842327976728</v>
      </c>
      <c r="X780" s="1">
        <v>0.3112495511516995</v>
      </c>
      <c r="Y780" s="1">
        <v>0.35294680095895881</v>
      </c>
      <c r="Z780" s="1">
        <v>0.39543798663696128</v>
      </c>
      <c r="AA780" s="1">
        <v>0.43784132931475722</v>
      </c>
      <c r="AB780" s="1">
        <v>0.47915926418736499</v>
      </c>
      <c r="AC780" s="1">
        <v>0.5182900870257301</v>
      </c>
      <c r="AD780" s="1">
        <v>0.55459446047546879</v>
      </c>
      <c r="AE780" s="1">
        <v>0.58736196351687608</v>
      </c>
      <c r="AF780" s="1">
        <v>0.61631414358416925</v>
      </c>
      <c r="AG780" s="1">
        <v>0.64158890912711808</v>
      </c>
      <c r="AH780" s="1">
        <v>0.66353843217898301</v>
      </c>
      <c r="AI780" s="1">
        <v>0.682503855269596</v>
      </c>
      <c r="AJ780" s="1">
        <v>0.69890197263698217</v>
      </c>
      <c r="AK780" s="1">
        <v>0.71305653116867673</v>
      </c>
      <c r="AL780" s="1">
        <v>0.72532421538534375</v>
      </c>
      <c r="AM780" s="1">
        <v>0.73599154127855981</v>
      </c>
    </row>
    <row r="781" spans="1:39">
      <c r="A781">
        <f t="shared" si="22"/>
        <v>202206</v>
      </c>
      <c r="B781" t="str">
        <f t="shared" si="21"/>
        <v>M1</v>
      </c>
      <c r="C781" t="str">
        <f t="shared" si="23"/>
        <v>worst</v>
      </c>
      <c r="D781" s="1">
        <v>0</v>
      </c>
      <c r="E781" s="1">
        <v>0</v>
      </c>
      <c r="F781" s="1">
        <v>4.7491942725050258E-2</v>
      </c>
      <c r="G781" s="1">
        <v>0.1200769358628289</v>
      </c>
      <c r="H781" s="1">
        <v>0.1980581092772829</v>
      </c>
      <c r="I781" s="1">
        <v>0.2705167790229806</v>
      </c>
      <c r="J781" s="1">
        <v>0.33419994382222162</v>
      </c>
      <c r="K781" s="1">
        <v>0.38797102984427861</v>
      </c>
      <c r="L781" s="1">
        <v>0.43224222106286658</v>
      </c>
      <c r="M781" s="1">
        <v>0.46851263343016591</v>
      </c>
      <c r="N781" s="1">
        <v>0.49828483929802903</v>
      </c>
      <c r="O781" s="1">
        <v>0.52306359571202021</v>
      </c>
      <c r="P781" s="1">
        <v>0.54420527959149534</v>
      </c>
      <c r="Q781" s="1">
        <v>0.56293806949663161</v>
      </c>
      <c r="R781" s="1">
        <v>0.58018413522507328</v>
      </c>
      <c r="S781" s="1">
        <v>0.59676936052887519</v>
      </c>
      <c r="T781" s="1">
        <v>0.61334725529093248</v>
      </c>
      <c r="U781" s="1">
        <v>0.63038666172360813</v>
      </c>
      <c r="V781" s="1">
        <v>0.64812694349399713</v>
      </c>
      <c r="W781" s="1">
        <v>0.66659012150417396</v>
      </c>
      <c r="X781" s="1">
        <v>0.68575133918813458</v>
      </c>
      <c r="Y781" s="1">
        <v>0.70538115486507336</v>
      </c>
      <c r="Z781" s="1">
        <v>0.72514117487587637</v>
      </c>
      <c r="AA781" s="1">
        <v>0.74470005451663202</v>
      </c>
      <c r="AB781" s="1">
        <v>0.7636544314800463</v>
      </c>
      <c r="AC781" s="1">
        <v>0.78153886197305888</v>
      </c>
      <c r="AD781" s="1">
        <v>0.79808997493688516</v>
      </c>
      <c r="AE781" s="1">
        <v>0.81300362730857478</v>
      </c>
      <c r="AF781" s="1">
        <v>0.82616529313115616</v>
      </c>
      <c r="AG781" s="1">
        <v>0.83764522990308654</v>
      </c>
      <c r="AH781" s="1">
        <v>0.84760826428093294</v>
      </c>
      <c r="AI781" s="1">
        <v>0.85621241703313922</v>
      </c>
      <c r="AJ781" s="1">
        <v>0.86364887578261651</v>
      </c>
      <c r="AK781" s="1">
        <v>0.87006586807117625</v>
      </c>
      <c r="AL781" s="1">
        <v>0.8756260376063465</v>
      </c>
      <c r="AM781" s="1">
        <v>0.88045988092424343</v>
      </c>
    </row>
    <row r="782" spans="1:39">
      <c r="A782">
        <f t="shared" si="22"/>
        <v>202206</v>
      </c>
      <c r="B782" t="str">
        <f t="shared" si="21"/>
        <v>M2</v>
      </c>
      <c r="C782" t="str">
        <f t="shared" si="23"/>
        <v>worst</v>
      </c>
      <c r="D782" s="1">
        <v>0</v>
      </c>
      <c r="E782" s="1">
        <v>0.13425043118452601</v>
      </c>
      <c r="F782" s="1">
        <v>0.27861059409174133</v>
      </c>
      <c r="G782" s="1">
        <v>0.40695818216528851</v>
      </c>
      <c r="H782" s="1">
        <v>0.51397481942268097</v>
      </c>
      <c r="I782" s="1">
        <v>0.60015287168643972</v>
      </c>
      <c r="J782" s="1">
        <v>0.66934731281393978</v>
      </c>
      <c r="K782" s="1">
        <v>0.72410563492867608</v>
      </c>
      <c r="L782" s="1">
        <v>0.76683919107881005</v>
      </c>
      <c r="M782" s="1">
        <v>0.80005094756342576</v>
      </c>
      <c r="N782" s="1">
        <v>0.8257306893119184</v>
      </c>
      <c r="O782" s="1">
        <v>0.84561775697935704</v>
      </c>
      <c r="P782" s="1">
        <v>0.86110678040015909</v>
      </c>
      <c r="Q782" s="1">
        <v>0.87335914117310764</v>
      </c>
      <c r="R782" s="1">
        <v>0.88323746753121202</v>
      </c>
      <c r="S782" s="1">
        <v>0.89143556111060174</v>
      </c>
      <c r="T782" s="1">
        <v>0.89849132029484191</v>
      </c>
      <c r="U782" s="1">
        <v>0.90481370355683588</v>
      </c>
      <c r="V782" s="1">
        <v>0.91068779648654641</v>
      </c>
      <c r="W782" s="1">
        <v>0.91628531525768531</v>
      </c>
      <c r="X782" s="1">
        <v>0.92172662585804155</v>
      </c>
      <c r="Y782" s="1">
        <v>0.92704924050803317</v>
      </c>
      <c r="Z782" s="1">
        <v>0.93223797241775164</v>
      </c>
      <c r="AA782" s="1">
        <v>0.93726126106560614</v>
      </c>
      <c r="AB782" s="1">
        <v>0.94205577660797635</v>
      </c>
      <c r="AC782" s="1">
        <v>0.94653225209143521</v>
      </c>
      <c r="AD782" s="1">
        <v>0.95064536794916066</v>
      </c>
      <c r="AE782" s="1">
        <v>0.95433367061050767</v>
      </c>
      <c r="AF782" s="1">
        <v>0.95757758697084128</v>
      </c>
      <c r="AG782" s="1">
        <v>0.96039985992630839</v>
      </c>
      <c r="AH782" s="1">
        <v>0.96284450564504298</v>
      </c>
      <c r="AI782" s="1">
        <v>0.96495257717359595</v>
      </c>
      <c r="AJ782" s="1">
        <v>0.96677242387281848</v>
      </c>
      <c r="AK782" s="1">
        <v>0.96834133302579184</v>
      </c>
      <c r="AL782" s="1">
        <v>0.96969974550663374</v>
      </c>
      <c r="AM782" s="1">
        <v>0.97088000082206061</v>
      </c>
    </row>
    <row r="783" spans="1:39">
      <c r="A783">
        <f t="shared" si="22"/>
        <v>202206</v>
      </c>
      <c r="B783" t="str">
        <f t="shared" si="21"/>
        <v>M3</v>
      </c>
      <c r="C783" t="str">
        <f t="shared" si="23"/>
        <v>worst</v>
      </c>
      <c r="D783" s="1">
        <v>0.36344264411740468</v>
      </c>
      <c r="E783" s="1">
        <v>0.5675686411220433</v>
      </c>
      <c r="F783" s="1">
        <v>0.6916207460102588</v>
      </c>
      <c r="G783" s="1">
        <v>0.77361806399667521</v>
      </c>
      <c r="H783" s="1">
        <v>0.83026956217198467</v>
      </c>
      <c r="I783" s="1">
        <v>0.87043198392010035</v>
      </c>
      <c r="J783" s="1">
        <v>0.89996236557385123</v>
      </c>
      <c r="K783" s="1">
        <v>0.92192212772655668</v>
      </c>
      <c r="L783" s="1">
        <v>0.93829880900401563</v>
      </c>
      <c r="M783" s="1">
        <v>0.95058638251669669</v>
      </c>
      <c r="N783" s="1">
        <v>0.95980614336601788</v>
      </c>
      <c r="O783" s="1">
        <v>0.96674177652960525</v>
      </c>
      <c r="P783" s="1">
        <v>0.97197050122849882</v>
      </c>
      <c r="Q783" s="1">
        <v>0.97594331788102429</v>
      </c>
      <c r="R783" s="1">
        <v>0.9789854187749869</v>
      </c>
      <c r="S783" s="1">
        <v>0.98134678635309158</v>
      </c>
      <c r="T783" s="1">
        <v>0.98321752758314229</v>
      </c>
      <c r="U783" s="1">
        <v>0.9847426557263369</v>
      </c>
      <c r="V783" s="1">
        <v>0.98602860860234243</v>
      </c>
      <c r="W783" s="1">
        <v>0.98714761860254996</v>
      </c>
      <c r="X783" s="1">
        <v>0.98815285760572946</v>
      </c>
      <c r="Y783" s="1">
        <v>0.98907600763582371</v>
      </c>
      <c r="Z783" s="1">
        <v>0.98993367841516722</v>
      </c>
      <c r="AA783" s="1">
        <v>0.99073499776904939</v>
      </c>
      <c r="AB783" s="1">
        <v>0.99148048805455924</v>
      </c>
      <c r="AC783" s="1">
        <v>0.99216388276014134</v>
      </c>
      <c r="AD783" s="1">
        <v>0.99278382368169193</v>
      </c>
      <c r="AE783" s="1">
        <v>0.9933348847646678</v>
      </c>
      <c r="AF783" s="1">
        <v>0.99381652749422689</v>
      </c>
      <c r="AG783" s="1">
        <v>0.99423361254275688</v>
      </c>
      <c r="AH783" s="1">
        <v>0.99459360225647242</v>
      </c>
      <c r="AI783" s="1">
        <v>0.99490316738105256</v>
      </c>
      <c r="AJ783" s="1">
        <v>0.99516982193965842</v>
      </c>
      <c r="AK783" s="1">
        <v>0.99539930802968968</v>
      </c>
      <c r="AL783" s="1">
        <v>0.99559772687275694</v>
      </c>
      <c r="AM783" s="1">
        <v>0.99576992819727184</v>
      </c>
    </row>
    <row r="784" spans="1:39">
      <c r="A784">
        <f t="shared" si="22"/>
        <v>202207</v>
      </c>
      <c r="B784" t="str">
        <f t="shared" si="21"/>
        <v>M0</v>
      </c>
      <c r="C784" t="str">
        <f t="shared" si="23"/>
        <v>worst</v>
      </c>
      <c r="D784" s="1">
        <v>0</v>
      </c>
      <c r="E784" s="1">
        <v>0</v>
      </c>
      <c r="F784" s="1">
        <v>0</v>
      </c>
      <c r="G784" s="1">
        <v>8.9860222653667687E-4</v>
      </c>
      <c r="H784" s="1">
        <v>3.1805832079289118E-3</v>
      </c>
      <c r="I784" s="1">
        <v>7.1284975682669692E-3</v>
      </c>
      <c r="J784" s="1">
        <v>1.2860235900239389E-2</v>
      </c>
      <c r="K784" s="1">
        <v>2.033972746412558E-2</v>
      </c>
      <c r="L784" s="1">
        <v>2.9684511628893379E-2</v>
      </c>
      <c r="M784" s="1">
        <v>4.1002618147576352E-2</v>
      </c>
      <c r="N784" s="1">
        <v>5.4342240978068848E-2</v>
      </c>
      <c r="O784" s="1">
        <v>6.9923996669225094E-2</v>
      </c>
      <c r="P784" s="1">
        <v>8.807654187166318E-2</v>
      </c>
      <c r="Q784" s="1">
        <v>0.109014059783306</v>
      </c>
      <c r="R784" s="1">
        <v>0.13312209466283401</v>
      </c>
      <c r="S784" s="1">
        <v>0.160720640169006</v>
      </c>
      <c r="T784" s="1">
        <v>0.19195992598781769</v>
      </c>
      <c r="U784" s="1">
        <v>0.2266794428233459</v>
      </c>
      <c r="V784" s="1">
        <v>0.26441635974086802</v>
      </c>
      <c r="W784" s="1">
        <v>0.30472456637606388</v>
      </c>
      <c r="X784" s="1">
        <v>0.34680295725273541</v>
      </c>
      <c r="Y784" s="1">
        <v>0.38968812695489319</v>
      </c>
      <c r="Z784" s="1">
        <v>0.43248831681265792</v>
      </c>
      <c r="AA784" s="1">
        <v>0.47419532414675619</v>
      </c>
      <c r="AB784" s="1">
        <v>0.5136961538196031</v>
      </c>
      <c r="AC784" s="1">
        <v>0.55034476141814492</v>
      </c>
      <c r="AD784" s="1">
        <v>0.58342353667933811</v>
      </c>
      <c r="AE784" s="1">
        <v>0.61265110158903657</v>
      </c>
      <c r="AF784" s="1">
        <v>0.63816650262559094</v>
      </c>
      <c r="AG784" s="1">
        <v>0.66032515295847005</v>
      </c>
      <c r="AH784" s="1">
        <v>0.67947137249250078</v>
      </c>
      <c r="AI784" s="1">
        <v>0.69602588054070569</v>
      </c>
      <c r="AJ784" s="1">
        <v>0.71031547920310567</v>
      </c>
      <c r="AK784" s="1">
        <v>0.72270023430917074</v>
      </c>
      <c r="AL784" s="1">
        <v>0.73346938144690044</v>
      </c>
      <c r="AM784" s="1">
        <v>0.74284900349149674</v>
      </c>
    </row>
    <row r="785" spans="1:39">
      <c r="A785">
        <f t="shared" si="22"/>
        <v>202207</v>
      </c>
      <c r="B785" t="str">
        <f t="shared" ref="B785:B807" si="24">B781</f>
        <v>M1</v>
      </c>
      <c r="C785" t="str">
        <f t="shared" si="23"/>
        <v>worst</v>
      </c>
      <c r="D785" s="1">
        <v>0</v>
      </c>
      <c r="E785" s="1">
        <v>0</v>
      </c>
      <c r="F785" s="1">
        <v>4.8835528259166282E-2</v>
      </c>
      <c r="G785" s="1">
        <v>0.12382273773809591</v>
      </c>
      <c r="H785" s="1">
        <v>0.20398352874003481</v>
      </c>
      <c r="I785" s="1">
        <v>0.27936220367521208</v>
      </c>
      <c r="J785" s="1">
        <v>0.34525771133944622</v>
      </c>
      <c r="K785" s="1">
        <v>0.40042525038984639</v>
      </c>
      <c r="L785" s="1">
        <v>0.44583114570177451</v>
      </c>
      <c r="M785" s="1">
        <v>0.48291763956884731</v>
      </c>
      <c r="N785" s="1">
        <v>0.51338792178292691</v>
      </c>
      <c r="O785" s="1">
        <v>0.53885694834985509</v>
      </c>
      <c r="P785" s="1">
        <v>0.56082259471056184</v>
      </c>
      <c r="Q785" s="1">
        <v>0.58043294143057689</v>
      </c>
      <c r="R785" s="1">
        <v>0.59870157699563775</v>
      </c>
      <c r="S785" s="1">
        <v>0.61643408122063381</v>
      </c>
      <c r="T785" s="1">
        <v>0.63422290901058243</v>
      </c>
      <c r="U785" s="1">
        <v>0.65240710230097843</v>
      </c>
      <c r="V785" s="1">
        <v>0.67108565180871083</v>
      </c>
      <c r="W785" s="1">
        <v>0.69029365106451535</v>
      </c>
      <c r="X785" s="1">
        <v>0.70984996436957626</v>
      </c>
      <c r="Y785" s="1">
        <v>0.72945415108113676</v>
      </c>
      <c r="Z785" s="1">
        <v>0.74880417067749305</v>
      </c>
      <c r="AA785" s="1">
        <v>0.76752042508071272</v>
      </c>
      <c r="AB785" s="1">
        <v>0.78515711232179053</v>
      </c>
      <c r="AC785" s="1">
        <v>0.80146451603459401</v>
      </c>
      <c r="AD785" s="1">
        <v>0.81614984686662417</v>
      </c>
      <c r="AE785" s="1">
        <v>0.82910459501515854</v>
      </c>
      <c r="AF785" s="1">
        <v>0.84040055950076731</v>
      </c>
      <c r="AG785" s="1">
        <v>0.85020163091252199</v>
      </c>
      <c r="AH785" s="1">
        <v>0.85866437430055242</v>
      </c>
      <c r="AI785" s="1">
        <v>0.86597757164375022</v>
      </c>
      <c r="AJ785" s="1">
        <v>0.87228748891490382</v>
      </c>
      <c r="AK785" s="1">
        <v>0.87775438639815451</v>
      </c>
      <c r="AL785" s="1">
        <v>0.88250679550523747</v>
      </c>
      <c r="AM785" s="1">
        <v>0.88664508251344043</v>
      </c>
    </row>
    <row r="786" spans="1:39">
      <c r="A786">
        <f t="shared" si="22"/>
        <v>202207</v>
      </c>
      <c r="B786" t="str">
        <f t="shared" si="24"/>
        <v>M2</v>
      </c>
      <c r="C786" t="str">
        <f t="shared" si="23"/>
        <v>worst</v>
      </c>
      <c r="D786" s="1">
        <v>0</v>
      </c>
      <c r="E786" s="1">
        <v>0.13504354544861419</v>
      </c>
      <c r="F786" s="1">
        <v>0.28290093843168163</v>
      </c>
      <c r="G786" s="1">
        <v>0.41417536291658158</v>
      </c>
      <c r="H786" s="1">
        <v>0.52265300531447445</v>
      </c>
      <c r="I786" s="1">
        <v>0.61083547743893829</v>
      </c>
      <c r="J786" s="1">
        <v>0.68104998169172359</v>
      </c>
      <c r="K786" s="1">
        <v>0.7359839471954801</v>
      </c>
      <c r="L786" s="1">
        <v>0.77866600700799926</v>
      </c>
      <c r="M786" s="1">
        <v>0.81157028003317877</v>
      </c>
      <c r="N786" s="1">
        <v>0.83690288721332795</v>
      </c>
      <c r="O786" s="1">
        <v>0.85644261270484678</v>
      </c>
      <c r="P786" s="1">
        <v>0.87167438414326137</v>
      </c>
      <c r="Q786" s="1">
        <v>0.88370610017281637</v>
      </c>
      <c r="R786" s="1">
        <v>0.8934225859544318</v>
      </c>
      <c r="S786" s="1">
        <v>0.90151012578249146</v>
      </c>
      <c r="T786" s="1">
        <v>0.90849483729656633</v>
      </c>
      <c r="U786" s="1">
        <v>0.91475444780390913</v>
      </c>
      <c r="V786" s="1">
        <v>0.92053135823380661</v>
      </c>
      <c r="W786" s="1">
        <v>0.92600048397567991</v>
      </c>
      <c r="X786" s="1">
        <v>0.93124310038982783</v>
      </c>
      <c r="Y786" s="1">
        <v>0.93627834065749538</v>
      </c>
      <c r="Z786" s="1">
        <v>0.9411011001404318</v>
      </c>
      <c r="AA786" s="1">
        <v>0.94566954431302142</v>
      </c>
      <c r="AB786" s="1">
        <v>0.94991223954184822</v>
      </c>
      <c r="AC786" s="1">
        <v>0.95379620280063182</v>
      </c>
      <c r="AD786" s="1">
        <v>0.95727029371709005</v>
      </c>
      <c r="AE786" s="1">
        <v>0.96032036452409375</v>
      </c>
      <c r="AF786" s="1">
        <v>0.96297046836644185</v>
      </c>
      <c r="AG786" s="1">
        <v>0.96526365982611473</v>
      </c>
      <c r="AH786" s="1">
        <v>0.96723957508293101</v>
      </c>
      <c r="AI786" s="1">
        <v>0.9689442785872423</v>
      </c>
      <c r="AJ786" s="1">
        <v>0.97041320061491176</v>
      </c>
      <c r="AK786" s="1">
        <v>0.97168453997873716</v>
      </c>
      <c r="AL786" s="1">
        <v>0.97278879055516398</v>
      </c>
      <c r="AM786" s="1">
        <v>0.97374969324256966</v>
      </c>
    </row>
    <row r="787" spans="1:39">
      <c r="A787">
        <f t="shared" si="22"/>
        <v>202207</v>
      </c>
      <c r="B787" t="str">
        <f t="shared" si="24"/>
        <v>M3</v>
      </c>
      <c r="C787" t="str">
        <f t="shared" si="23"/>
        <v>worst</v>
      </c>
      <c r="D787" s="1">
        <v>0.3667242895272973</v>
      </c>
      <c r="E787" s="1">
        <v>0.57019720697534437</v>
      </c>
      <c r="F787" s="1">
        <v>0.69627601184934862</v>
      </c>
      <c r="G787" s="1">
        <v>0.7792010911332139</v>
      </c>
      <c r="H787" s="1">
        <v>0.83577648357357748</v>
      </c>
      <c r="I787" s="1">
        <v>0.87616543466712749</v>
      </c>
      <c r="J787" s="1">
        <v>0.90553375013945947</v>
      </c>
      <c r="K787" s="1">
        <v>0.92706621090409314</v>
      </c>
      <c r="L787" s="1">
        <v>0.94301187741185222</v>
      </c>
      <c r="M787" s="1">
        <v>0.95485025160154158</v>
      </c>
      <c r="N787" s="1">
        <v>0.96367244279105768</v>
      </c>
      <c r="O787" s="1">
        <v>0.97026000340291285</v>
      </c>
      <c r="P787" s="1">
        <v>0.97520992787307825</v>
      </c>
      <c r="Q787" s="1">
        <v>0.97894733505495068</v>
      </c>
      <c r="R787" s="1">
        <v>0.98179426106061041</v>
      </c>
      <c r="S787" s="1">
        <v>0.98399368516282715</v>
      </c>
      <c r="T787" s="1">
        <v>0.98573057508922002</v>
      </c>
      <c r="U787" s="1">
        <v>0.98714190623936071</v>
      </c>
      <c r="V787" s="1">
        <v>0.98832263652182117</v>
      </c>
      <c r="W787" s="1">
        <v>0.98934317228758395</v>
      </c>
      <c r="X787" s="1">
        <v>0.99024875998660411</v>
      </c>
      <c r="Y787" s="1">
        <v>0.99106649219207021</v>
      </c>
      <c r="Z787" s="1">
        <v>0.99181350066576712</v>
      </c>
      <c r="AA787" s="1">
        <v>0.99249673181403653</v>
      </c>
      <c r="AB787" s="1">
        <v>0.9931151862459402</v>
      </c>
      <c r="AC787" s="1">
        <v>0.9936711606436256</v>
      </c>
      <c r="AD787" s="1">
        <v>0.9941622511801248</v>
      </c>
      <c r="AE787" s="1">
        <v>0.99458952217840357</v>
      </c>
      <c r="AF787" s="1">
        <v>0.99495825178809361</v>
      </c>
      <c r="AG787" s="1">
        <v>0.99527566337387108</v>
      </c>
      <c r="AH787" s="1">
        <v>0.99554804906908201</v>
      </c>
      <c r="AI787" s="1">
        <v>0.99578229282430253</v>
      </c>
      <c r="AJ787" s="1">
        <v>0.99598362242237359</v>
      </c>
      <c r="AK787" s="1">
        <v>0.99615751323723778</v>
      </c>
      <c r="AL787" s="1">
        <v>0.99630829878738691</v>
      </c>
      <c r="AM787" s="1">
        <v>0.99643933418216002</v>
      </c>
    </row>
    <row r="788" spans="1:39">
      <c r="A788">
        <f t="shared" si="22"/>
        <v>202208</v>
      </c>
      <c r="B788" t="str">
        <f t="shared" si="24"/>
        <v>M0</v>
      </c>
      <c r="C788" t="str">
        <f t="shared" si="23"/>
        <v>worst</v>
      </c>
      <c r="D788" s="1">
        <v>0</v>
      </c>
      <c r="E788" s="1">
        <v>0</v>
      </c>
      <c r="F788" s="1">
        <v>0</v>
      </c>
      <c r="G788" s="1">
        <v>9.2302267491083405E-4</v>
      </c>
      <c r="H788" s="1">
        <v>3.4271418809717542E-3</v>
      </c>
      <c r="I788" s="1">
        <v>7.8445532310312399E-3</v>
      </c>
      <c r="J788" s="1">
        <v>1.422979607056849E-2</v>
      </c>
      <c r="K788" s="1">
        <v>2.2715033205062771E-2</v>
      </c>
      <c r="L788" s="1">
        <v>3.3394852476361113E-2</v>
      </c>
      <c r="M788" s="1">
        <v>4.6287524002505027E-2</v>
      </c>
      <c r="N788" s="1">
        <v>6.1584600297889223E-2</v>
      </c>
      <c r="O788" s="1">
        <v>7.9588241309174856E-2</v>
      </c>
      <c r="P788" s="1">
        <v>0.1004908095848465</v>
      </c>
      <c r="Q788" s="1">
        <v>0.1246621696091301</v>
      </c>
      <c r="R788" s="1">
        <v>0.15240992022223021</v>
      </c>
      <c r="S788" s="1">
        <v>0.1838732963343076</v>
      </c>
      <c r="T788" s="1">
        <v>0.218880306570891</v>
      </c>
      <c r="U788" s="1">
        <v>0.25695605602789878</v>
      </c>
      <c r="V788" s="1">
        <v>0.29764424074294937</v>
      </c>
      <c r="W788" s="1">
        <v>0.34013134042045901</v>
      </c>
      <c r="X788" s="1">
        <v>0.38344101549845411</v>
      </c>
      <c r="Y788" s="1">
        <v>0.42667011299543223</v>
      </c>
      <c r="Z788" s="1">
        <v>0.46879847261756219</v>
      </c>
      <c r="AA788" s="1">
        <v>0.50870054848822199</v>
      </c>
      <c r="AB788" s="1">
        <v>0.54572279006129054</v>
      </c>
      <c r="AC788" s="1">
        <v>0.57913962454203671</v>
      </c>
      <c r="AD788" s="1">
        <v>0.60866639824342672</v>
      </c>
      <c r="AE788" s="1">
        <v>0.63444333312148715</v>
      </c>
      <c r="AF788" s="1">
        <v>0.65682932569964514</v>
      </c>
      <c r="AG788" s="1">
        <v>0.67617212440316388</v>
      </c>
      <c r="AH788" s="1">
        <v>0.69289669933270515</v>
      </c>
      <c r="AI788" s="1">
        <v>0.70733316359657716</v>
      </c>
      <c r="AJ788" s="1">
        <v>0.71984525284582246</v>
      </c>
      <c r="AK788" s="1">
        <v>0.73072515554279527</v>
      </c>
      <c r="AL788" s="1">
        <v>0.74020126516371099</v>
      </c>
      <c r="AM788" s="1">
        <v>0.74856786611130521</v>
      </c>
    </row>
    <row r="789" spans="1:39">
      <c r="A789">
        <f t="shared" si="22"/>
        <v>202208</v>
      </c>
      <c r="B789" t="str">
        <f t="shared" si="24"/>
        <v>M1</v>
      </c>
      <c r="C789" t="str">
        <f t="shared" si="23"/>
        <v>worst</v>
      </c>
      <c r="D789" s="1">
        <v>0</v>
      </c>
      <c r="E789" s="1">
        <v>0</v>
      </c>
      <c r="F789" s="1">
        <v>5.0336217873161421E-2</v>
      </c>
      <c r="G789" s="1">
        <v>0.1273828237927197</v>
      </c>
      <c r="H789" s="1">
        <v>0.21076275801874531</v>
      </c>
      <c r="I789" s="1">
        <v>0.28880367859727191</v>
      </c>
      <c r="J789" s="1">
        <v>0.35648449868965398</v>
      </c>
      <c r="K789" s="1">
        <v>0.41311823280131532</v>
      </c>
      <c r="L789" s="1">
        <v>0.45955243259962592</v>
      </c>
      <c r="M789" s="1">
        <v>0.49748158586373958</v>
      </c>
      <c r="N789" s="1">
        <v>0.52872529979968541</v>
      </c>
      <c r="O789" s="1">
        <v>0.55506997713019379</v>
      </c>
      <c r="P789" s="1">
        <v>0.57793028870860919</v>
      </c>
      <c r="Q789" s="1">
        <v>0.59855441928126762</v>
      </c>
      <c r="R789" s="1">
        <v>0.61794427743836167</v>
      </c>
      <c r="S789" s="1">
        <v>0.63685498286704401</v>
      </c>
      <c r="T789" s="1">
        <v>0.6557577257812689</v>
      </c>
      <c r="U789" s="1">
        <v>0.67485338813588414</v>
      </c>
      <c r="V789" s="1">
        <v>0.69425667186832163</v>
      </c>
      <c r="W789" s="1">
        <v>0.7138494868021229</v>
      </c>
      <c r="X789" s="1">
        <v>0.73338001415996812</v>
      </c>
      <c r="Y789" s="1">
        <v>0.75258336618542676</v>
      </c>
      <c r="Z789" s="1">
        <v>0.77110920185937637</v>
      </c>
      <c r="AA789" s="1">
        <v>0.78853501911699952</v>
      </c>
      <c r="AB789" s="1">
        <v>0.80462773192729564</v>
      </c>
      <c r="AC789" s="1">
        <v>0.81910779769444386</v>
      </c>
      <c r="AD789" s="1">
        <v>0.83187405324511132</v>
      </c>
      <c r="AE789" s="1">
        <v>0.84300087482666153</v>
      </c>
      <c r="AF789" s="1">
        <v>0.85265203495928321</v>
      </c>
      <c r="AG789" s="1">
        <v>0.86098322962660234</v>
      </c>
      <c r="AH789" s="1">
        <v>0.86818131626226591</v>
      </c>
      <c r="AI789" s="1">
        <v>0.87439093810859925</v>
      </c>
      <c r="AJ789" s="1">
        <v>0.8797702616195322</v>
      </c>
      <c r="AK789" s="1">
        <v>0.88444606666785408</v>
      </c>
      <c r="AL789" s="1">
        <v>0.88851731580630189</v>
      </c>
      <c r="AM789" s="1">
        <v>0.89211098663790556</v>
      </c>
    </row>
    <row r="790" spans="1:39">
      <c r="A790">
        <f t="shared" si="22"/>
        <v>202208</v>
      </c>
      <c r="B790" t="str">
        <f t="shared" si="24"/>
        <v>M2</v>
      </c>
      <c r="C790" t="str">
        <f t="shared" si="23"/>
        <v>worst</v>
      </c>
      <c r="D790" s="1">
        <v>0</v>
      </c>
      <c r="E790" s="1">
        <v>0.1374145438968683</v>
      </c>
      <c r="F790" s="1">
        <v>0.28850556088906409</v>
      </c>
      <c r="G790" s="1">
        <v>0.42178802056477549</v>
      </c>
      <c r="H790" s="1">
        <v>0.533090555818166</v>
      </c>
      <c r="I790" s="1">
        <v>0.6228703931544407</v>
      </c>
      <c r="J790" s="1">
        <v>0.6935669236827875</v>
      </c>
      <c r="K790" s="1">
        <v>0.74863443810421582</v>
      </c>
      <c r="L790" s="1">
        <v>0.79106341457296048</v>
      </c>
      <c r="M790" s="1">
        <v>0.82361816943496347</v>
      </c>
      <c r="N790" s="1">
        <v>0.84855776427679519</v>
      </c>
      <c r="O790" s="1">
        <v>0.86778235805067183</v>
      </c>
      <c r="P790" s="1">
        <v>0.88271875399631194</v>
      </c>
      <c r="Q790" s="1">
        <v>0.89450277290033087</v>
      </c>
      <c r="R790" s="1">
        <v>0.90401688252496215</v>
      </c>
      <c r="S790" s="1">
        <v>0.91194257794814582</v>
      </c>
      <c r="T790" s="1">
        <v>0.91878031598129939</v>
      </c>
      <c r="U790" s="1">
        <v>0.92486571058748168</v>
      </c>
      <c r="V790" s="1">
        <v>0.93044555715851029</v>
      </c>
      <c r="W790" s="1">
        <v>0.93565805890118847</v>
      </c>
      <c r="X790" s="1">
        <v>0.94056641790654794</v>
      </c>
      <c r="Y790" s="1">
        <v>0.94519924759689389</v>
      </c>
      <c r="Z790" s="1">
        <v>0.9495416033629569</v>
      </c>
      <c r="AA790" s="1">
        <v>0.95354386180779183</v>
      </c>
      <c r="AB790" s="1">
        <v>0.95718835712049555</v>
      </c>
      <c r="AC790" s="1">
        <v>0.96043643129046297</v>
      </c>
      <c r="AD790" s="1">
        <v>0.96328067954770713</v>
      </c>
      <c r="AE790" s="1">
        <v>0.96574716280099326</v>
      </c>
      <c r="AF790" s="1">
        <v>0.96787830026163746</v>
      </c>
      <c r="AG790" s="1">
        <v>0.96971246330244298</v>
      </c>
      <c r="AH790" s="1">
        <v>0.97129343005546065</v>
      </c>
      <c r="AI790" s="1">
        <v>0.97265474493286952</v>
      </c>
      <c r="AJ790" s="1">
        <v>0.97383226656776856</v>
      </c>
      <c r="AK790" s="1">
        <v>0.97485454929707338</v>
      </c>
      <c r="AL790" s="1">
        <v>0.97574378826617147</v>
      </c>
      <c r="AM790" s="1">
        <v>0.97652809406835062</v>
      </c>
    </row>
    <row r="791" spans="1:39">
      <c r="A791">
        <f t="shared" si="22"/>
        <v>202208</v>
      </c>
      <c r="B791" t="str">
        <f t="shared" si="24"/>
        <v>M3</v>
      </c>
      <c r="C791" t="str">
        <f t="shared" si="23"/>
        <v>worst</v>
      </c>
      <c r="D791" s="1">
        <v>0.36572313517857519</v>
      </c>
      <c r="E791" s="1">
        <v>0.5733398263924685</v>
      </c>
      <c r="F791" s="1">
        <v>0.70150100949223138</v>
      </c>
      <c r="G791" s="1">
        <v>0.78476322661449271</v>
      </c>
      <c r="H791" s="1">
        <v>0.84197064320363413</v>
      </c>
      <c r="I791" s="1">
        <v>0.88234508890404628</v>
      </c>
      <c r="J791" s="1">
        <v>0.9112736510509909</v>
      </c>
      <c r="K791" s="1">
        <v>0.93232123630772534</v>
      </c>
      <c r="L791" s="1">
        <v>0.94773366670625225</v>
      </c>
      <c r="M791" s="1">
        <v>0.95908993309739599</v>
      </c>
      <c r="N791" s="1">
        <v>0.96748248016517446</v>
      </c>
      <c r="O791" s="1">
        <v>0.97372164646417048</v>
      </c>
      <c r="P791" s="1">
        <v>0.97837428326551701</v>
      </c>
      <c r="Q791" s="1">
        <v>0.9818621895404398</v>
      </c>
      <c r="R791" s="1">
        <v>0.98450009385783799</v>
      </c>
      <c r="S791" s="1">
        <v>0.98652623957202457</v>
      </c>
      <c r="T791" s="1">
        <v>0.98811763742334358</v>
      </c>
      <c r="U791" s="1">
        <v>0.98939856567835427</v>
      </c>
      <c r="V791" s="1">
        <v>0.99046145292261434</v>
      </c>
      <c r="W791" s="1">
        <v>0.99136851837506201</v>
      </c>
      <c r="X791" s="1">
        <v>0.99215972049465417</v>
      </c>
      <c r="Y791" s="1">
        <v>0.99286189610676234</v>
      </c>
      <c r="Z791" s="1">
        <v>0.99348959684448401</v>
      </c>
      <c r="AA791" s="1">
        <v>0.99404788696194113</v>
      </c>
      <c r="AB791" s="1">
        <v>0.99454333687030583</v>
      </c>
      <c r="AC791" s="1">
        <v>0.99497697049085365</v>
      </c>
      <c r="AD791" s="1">
        <v>0.99535172457119847</v>
      </c>
      <c r="AE791" s="1">
        <v>0.99567348309266412</v>
      </c>
      <c r="AF791" s="1">
        <v>0.99594936479689122</v>
      </c>
      <c r="AG791" s="1">
        <v>0.99618537425036524</v>
      </c>
      <c r="AH791" s="1">
        <v>0.99638783225596861</v>
      </c>
      <c r="AI791" s="1">
        <v>0.99656149765169022</v>
      </c>
      <c r="AJ791" s="1">
        <v>0.99671125434980656</v>
      </c>
      <c r="AK791" s="1">
        <v>0.99684094372445387</v>
      </c>
      <c r="AL791" s="1">
        <v>0.99695352772755763</v>
      </c>
      <c r="AM791" s="1">
        <v>0.99705266389720504</v>
      </c>
    </row>
    <row r="792" spans="1:39">
      <c r="A792">
        <f t="shared" si="22"/>
        <v>202209</v>
      </c>
      <c r="B792" t="str">
        <f t="shared" si="24"/>
        <v>M0</v>
      </c>
      <c r="C792" t="str">
        <f t="shared" si="23"/>
        <v>worst</v>
      </c>
      <c r="D792" s="1">
        <v>0</v>
      </c>
      <c r="E792" s="1">
        <v>0</v>
      </c>
      <c r="F792" s="1">
        <v>0</v>
      </c>
      <c r="G792" s="1">
        <v>1.0941893572796299E-3</v>
      </c>
      <c r="H792" s="1">
        <v>4.0221758440388642E-3</v>
      </c>
      <c r="I792" s="1">
        <v>9.0643614758379627E-3</v>
      </c>
      <c r="J792" s="1">
        <v>1.6438628548141002E-2</v>
      </c>
      <c r="K792" s="1">
        <v>2.6258287963430209E-2</v>
      </c>
      <c r="L792" s="1">
        <v>3.8521246746530097E-2</v>
      </c>
      <c r="M792" s="1">
        <v>5.3389684472735142E-2</v>
      </c>
      <c r="N792" s="1">
        <v>7.1134464914852535E-2</v>
      </c>
      <c r="O792" s="1">
        <v>9.1920593076032731E-2</v>
      </c>
      <c r="P792" s="1">
        <v>0.1160969085952988</v>
      </c>
      <c r="Q792" s="1">
        <v>0.14395390577240361</v>
      </c>
      <c r="R792" s="1">
        <v>0.17561578292450841</v>
      </c>
      <c r="S792" s="1">
        <v>0.21089568078132981</v>
      </c>
      <c r="T792" s="1">
        <v>0.24930395476353989</v>
      </c>
      <c r="U792" s="1">
        <v>0.29037197999772157</v>
      </c>
      <c r="V792" s="1">
        <v>0.33327206954719829</v>
      </c>
      <c r="W792" s="1">
        <v>0.37701354967848821</v>
      </c>
      <c r="X792" s="1">
        <v>0.420680780739069</v>
      </c>
      <c r="Y792" s="1">
        <v>0.46324074452833991</v>
      </c>
      <c r="Z792" s="1">
        <v>0.50355458774840078</v>
      </c>
      <c r="AA792" s="1">
        <v>0.54096073158825175</v>
      </c>
      <c r="AB792" s="1">
        <v>0.57472519921795429</v>
      </c>
      <c r="AC792" s="1">
        <v>0.60455983081740239</v>
      </c>
      <c r="AD792" s="1">
        <v>0.63060597247813532</v>
      </c>
      <c r="AE792" s="1">
        <v>0.65322605134092626</v>
      </c>
      <c r="AF792" s="1">
        <v>0.67277131022539716</v>
      </c>
      <c r="AG792" s="1">
        <v>0.68967107349143575</v>
      </c>
      <c r="AH792" s="1">
        <v>0.70425884903117852</v>
      </c>
      <c r="AI792" s="1">
        <v>0.71690214277655029</v>
      </c>
      <c r="AJ792" s="1">
        <v>0.72789617861690858</v>
      </c>
      <c r="AK792" s="1">
        <v>0.73747172608027856</v>
      </c>
      <c r="AL792" s="1">
        <v>0.74592614428037263</v>
      </c>
      <c r="AM792" s="1">
        <v>0.75343315596234761</v>
      </c>
    </row>
    <row r="793" spans="1:39">
      <c r="A793">
        <f t="shared" si="22"/>
        <v>202209</v>
      </c>
      <c r="B793" t="str">
        <f t="shared" si="24"/>
        <v>M1</v>
      </c>
      <c r="C793" t="str">
        <f t="shared" si="23"/>
        <v>worst</v>
      </c>
      <c r="D793" s="1">
        <v>0</v>
      </c>
      <c r="E793" s="1">
        <v>0</v>
      </c>
      <c r="F793" s="1">
        <v>5.2564034362858232E-2</v>
      </c>
      <c r="G793" s="1">
        <v>0.133950510177476</v>
      </c>
      <c r="H793" s="1">
        <v>0.22169784273606691</v>
      </c>
      <c r="I793" s="1">
        <v>0.30322407056721101</v>
      </c>
      <c r="J793" s="1">
        <v>0.37386554668263822</v>
      </c>
      <c r="K793" s="1">
        <v>0.43266934642057242</v>
      </c>
      <c r="L793" s="1">
        <v>0.48079300848194512</v>
      </c>
      <c r="M793" s="1">
        <v>0.5200714342745385</v>
      </c>
      <c r="N793" s="1">
        <v>0.55255773323272306</v>
      </c>
      <c r="O793" s="1">
        <v>0.57997486011767152</v>
      </c>
      <c r="P793" s="1">
        <v>0.60386897150953933</v>
      </c>
      <c r="Q793" s="1">
        <v>0.62550462624246439</v>
      </c>
      <c r="R793" s="1">
        <v>0.64586232228105811</v>
      </c>
      <c r="S793" s="1">
        <v>0.66560189308277895</v>
      </c>
      <c r="T793" s="1">
        <v>0.68507365440465273</v>
      </c>
      <c r="U793" s="1">
        <v>0.70451062913193274</v>
      </c>
      <c r="V793" s="1">
        <v>0.72389188820013894</v>
      </c>
      <c r="W793" s="1">
        <v>0.74304305622275224</v>
      </c>
      <c r="X793" s="1">
        <v>0.76175958095864205</v>
      </c>
      <c r="Y793" s="1">
        <v>0.77974067264714109</v>
      </c>
      <c r="Z793" s="1">
        <v>0.79660530525543427</v>
      </c>
      <c r="AA793" s="1">
        <v>0.81214909133134228</v>
      </c>
      <c r="AB793" s="1">
        <v>0.82611664466619628</v>
      </c>
      <c r="AC793" s="1">
        <v>0.8384194717149378</v>
      </c>
      <c r="AD793" s="1">
        <v>0.84913490161772109</v>
      </c>
      <c r="AE793" s="1">
        <v>0.85842430091675381</v>
      </c>
      <c r="AF793" s="1">
        <v>0.8664399146495364</v>
      </c>
      <c r="AG793" s="1">
        <v>0.87336310205246315</v>
      </c>
      <c r="AH793" s="1">
        <v>0.87933404582788144</v>
      </c>
      <c r="AI793" s="1">
        <v>0.88450554301785622</v>
      </c>
      <c r="AJ793" s="1">
        <v>0.8889999568728354</v>
      </c>
      <c r="AK793" s="1">
        <v>0.89291274619406447</v>
      </c>
      <c r="AL793" s="1">
        <v>0.89636617232373417</v>
      </c>
      <c r="AM793" s="1">
        <v>0.89943170801917161</v>
      </c>
    </row>
    <row r="794" spans="1:39">
      <c r="A794">
        <f t="shared" si="22"/>
        <v>202209</v>
      </c>
      <c r="B794" t="str">
        <f t="shared" si="24"/>
        <v>M2</v>
      </c>
      <c r="C794" t="str">
        <f t="shared" si="23"/>
        <v>worst</v>
      </c>
      <c r="D794" s="1">
        <v>0</v>
      </c>
      <c r="E794" s="1">
        <v>0.14209109325266359</v>
      </c>
      <c r="F794" s="1">
        <v>0.29688690800563172</v>
      </c>
      <c r="G794" s="1">
        <v>0.43449398693128283</v>
      </c>
      <c r="H794" s="1">
        <v>0.54828762853674862</v>
      </c>
      <c r="I794" s="1">
        <v>0.63892424077032384</v>
      </c>
      <c r="J794" s="1">
        <v>0.70988973036979086</v>
      </c>
      <c r="K794" s="1">
        <v>0.76464177819893953</v>
      </c>
      <c r="L794" s="1">
        <v>0.80658434586357708</v>
      </c>
      <c r="M794" s="1">
        <v>0.83856316911013895</v>
      </c>
      <c r="N794" s="1">
        <v>0.86300150702995448</v>
      </c>
      <c r="O794" s="1">
        <v>0.88173376601096165</v>
      </c>
      <c r="P794" s="1">
        <v>0.89621942338232108</v>
      </c>
      <c r="Q794" s="1">
        <v>0.90759539119550281</v>
      </c>
      <c r="R794" s="1">
        <v>0.91674552798994813</v>
      </c>
      <c r="S794" s="1">
        <v>0.92433067145813208</v>
      </c>
      <c r="T794" s="1">
        <v>0.93080858139252498</v>
      </c>
      <c r="U794" s="1">
        <v>0.9365203984708228</v>
      </c>
      <c r="V794" s="1">
        <v>0.94167927373214466</v>
      </c>
      <c r="W794" s="1">
        <v>0.94640658346519058</v>
      </c>
      <c r="X794" s="1">
        <v>0.95077552489271622</v>
      </c>
      <c r="Y794" s="1">
        <v>0.95480682123346539</v>
      </c>
      <c r="Z794" s="1">
        <v>0.95847988471532108</v>
      </c>
      <c r="AA794" s="1">
        <v>0.96179739960452437</v>
      </c>
      <c r="AB794" s="1">
        <v>0.96473735729170307</v>
      </c>
      <c r="AC794" s="1">
        <v>0.96730131264884633</v>
      </c>
      <c r="AD794" s="1">
        <v>0.969517921218923</v>
      </c>
      <c r="AE794" s="1">
        <v>0.97142864989926558</v>
      </c>
      <c r="AF794" s="1">
        <v>0.9730700936724207</v>
      </c>
      <c r="AG794" s="1">
        <v>0.97448288571707142</v>
      </c>
      <c r="AH794" s="1">
        <v>0.97569798298916055</v>
      </c>
      <c r="AI794" s="1">
        <v>0.97674804819024463</v>
      </c>
      <c r="AJ794" s="1">
        <v>0.97765898987613342</v>
      </c>
      <c r="AK794" s="1">
        <v>0.97845089603478286</v>
      </c>
      <c r="AL794" s="1">
        <v>0.97914900949408024</v>
      </c>
      <c r="AM794" s="1">
        <v>0.9797681167520047</v>
      </c>
    </row>
    <row r="795" spans="1:39">
      <c r="A795">
        <f t="shared" si="22"/>
        <v>202209</v>
      </c>
      <c r="B795" t="str">
        <f t="shared" si="24"/>
        <v>M3</v>
      </c>
      <c r="C795" t="str">
        <f t="shared" si="23"/>
        <v>worst</v>
      </c>
      <c r="D795" s="1">
        <v>0.37312084373716498</v>
      </c>
      <c r="E795" s="1">
        <v>0.5835689553611817</v>
      </c>
      <c r="F795" s="1">
        <v>0.71154897880868151</v>
      </c>
      <c r="G795" s="1">
        <v>0.79510897823239135</v>
      </c>
      <c r="H795" s="1">
        <v>0.85174886079351664</v>
      </c>
      <c r="I795" s="1">
        <v>0.89105826517583542</v>
      </c>
      <c r="J795" s="1">
        <v>0.91895623391747516</v>
      </c>
      <c r="K795" s="1">
        <v>0.93899514943514939</v>
      </c>
      <c r="L795" s="1">
        <v>0.95353650567016446</v>
      </c>
      <c r="M795" s="1">
        <v>0.96414548910854858</v>
      </c>
      <c r="N795" s="1">
        <v>0.97193939957641162</v>
      </c>
      <c r="O795" s="1">
        <v>0.97768033029616042</v>
      </c>
      <c r="P795" s="1">
        <v>0.98192214394586597</v>
      </c>
      <c r="Q795" s="1">
        <v>0.98507140667979165</v>
      </c>
      <c r="R795" s="1">
        <v>0.98743263008815918</v>
      </c>
      <c r="S795" s="1">
        <v>0.98923148107293701</v>
      </c>
      <c r="T795" s="1">
        <v>0.99062726799250278</v>
      </c>
      <c r="U795" s="1">
        <v>0.99173837498546391</v>
      </c>
      <c r="V795" s="1">
        <v>0.99264680059871324</v>
      </c>
      <c r="W795" s="1">
        <v>0.99340737631956999</v>
      </c>
      <c r="X795" s="1">
        <v>0.99405809210382257</v>
      </c>
      <c r="Y795" s="1">
        <v>0.99462220045098182</v>
      </c>
      <c r="Z795" s="1">
        <v>0.99511168284137286</v>
      </c>
      <c r="AA795" s="1">
        <v>0.99553797184441994</v>
      </c>
      <c r="AB795" s="1">
        <v>0.99590598658023799</v>
      </c>
      <c r="AC795" s="1">
        <v>0.99622078733627473</v>
      </c>
      <c r="AD795" s="1">
        <v>0.99648893971809982</v>
      </c>
      <c r="AE795" s="1">
        <v>0.99671743610865549</v>
      </c>
      <c r="AF795" s="1">
        <v>0.99691194811027684</v>
      </c>
      <c r="AG795" s="1">
        <v>0.99707815071647532</v>
      </c>
      <c r="AH795" s="1">
        <v>0.99722026550406462</v>
      </c>
      <c r="AI795" s="1">
        <v>0.99734250019766724</v>
      </c>
      <c r="AJ795" s="1">
        <v>0.99744813380558761</v>
      </c>
      <c r="AK795" s="1">
        <v>0.99753967915958908</v>
      </c>
      <c r="AL795" s="1">
        <v>0.99762017801902314</v>
      </c>
      <c r="AM795" s="1">
        <v>0.99769141937769523</v>
      </c>
    </row>
    <row r="796" spans="1:39">
      <c r="A796">
        <f t="shared" si="22"/>
        <v>202210</v>
      </c>
      <c r="B796" t="str">
        <f t="shared" si="24"/>
        <v>M0</v>
      </c>
      <c r="C796" t="str">
        <f t="shared" si="23"/>
        <v>worst</v>
      </c>
      <c r="D796" s="1">
        <v>0</v>
      </c>
      <c r="E796" s="1">
        <v>0</v>
      </c>
      <c r="F796" s="1">
        <v>0</v>
      </c>
      <c r="G796" s="1">
        <v>1.2577047858930981E-3</v>
      </c>
      <c r="H796" s="1">
        <v>4.5457959575111433E-3</v>
      </c>
      <c r="I796" s="1">
        <v>1.0343756596501309E-2</v>
      </c>
      <c r="J796" s="1">
        <v>1.8873892332988359E-2</v>
      </c>
      <c r="K796" s="1">
        <v>3.0147936958088709E-2</v>
      </c>
      <c r="L796" s="1">
        <v>4.4306060488064847E-2</v>
      </c>
      <c r="M796" s="1">
        <v>6.1582228428423383E-2</v>
      </c>
      <c r="N796" s="1">
        <v>8.2104723256593501E-2</v>
      </c>
      <c r="O796" s="1">
        <v>0.1061915592200517</v>
      </c>
      <c r="P796" s="1">
        <v>0.13410702817888259</v>
      </c>
      <c r="Q796" s="1">
        <v>0.16595210032543409</v>
      </c>
      <c r="R796" s="1">
        <v>0.20151770049608619</v>
      </c>
      <c r="S796" s="1">
        <v>0.24029311786218019</v>
      </c>
      <c r="T796" s="1">
        <v>0.28179227008562002</v>
      </c>
      <c r="U796" s="1">
        <v>0.32516849823470079</v>
      </c>
      <c r="V796" s="1">
        <v>0.36941252998847413</v>
      </c>
      <c r="W796" s="1">
        <v>0.413592727068751</v>
      </c>
      <c r="X796" s="1">
        <v>0.45665996594702091</v>
      </c>
      <c r="Y796" s="1">
        <v>0.49745901491182248</v>
      </c>
      <c r="Z796" s="1">
        <v>0.53531830290622895</v>
      </c>
      <c r="AA796" s="1">
        <v>0.56949356876952884</v>
      </c>
      <c r="AB796" s="1">
        <v>0.59969228400422459</v>
      </c>
      <c r="AC796" s="1">
        <v>0.6260569843757211</v>
      </c>
      <c r="AD796" s="1">
        <v>0.64895418485888179</v>
      </c>
      <c r="AE796" s="1">
        <v>0.66873920633826611</v>
      </c>
      <c r="AF796" s="1">
        <v>0.68584649081440785</v>
      </c>
      <c r="AG796" s="1">
        <v>0.7006135413620147</v>
      </c>
      <c r="AH796" s="1">
        <v>0.71341231353377321</v>
      </c>
      <c r="AI796" s="1">
        <v>0.72454161640425452</v>
      </c>
      <c r="AJ796" s="1">
        <v>0.7342350272926722</v>
      </c>
      <c r="AK796" s="1">
        <v>0.74279354421709221</v>
      </c>
      <c r="AL796" s="1">
        <v>0.75039301455860752</v>
      </c>
      <c r="AM796" s="1">
        <v>0.7571321888832494</v>
      </c>
    </row>
    <row r="797" spans="1:39">
      <c r="A797">
        <f t="shared" si="22"/>
        <v>202210</v>
      </c>
      <c r="B797" t="str">
        <f t="shared" si="24"/>
        <v>M1</v>
      </c>
      <c r="C797" t="str">
        <f t="shared" si="23"/>
        <v>worst</v>
      </c>
      <c r="D797" s="1">
        <v>0</v>
      </c>
      <c r="E797" s="1">
        <v>0</v>
      </c>
      <c r="F797" s="1">
        <v>5.4903915655816093E-2</v>
      </c>
      <c r="G797" s="1">
        <v>0.1399725303319351</v>
      </c>
      <c r="H797" s="1">
        <v>0.2312770636791123</v>
      </c>
      <c r="I797" s="1">
        <v>0.31617047053730102</v>
      </c>
      <c r="J797" s="1">
        <v>0.38940595076110179</v>
      </c>
      <c r="K797" s="1">
        <v>0.45030144267996702</v>
      </c>
      <c r="L797" s="1">
        <v>0.50010150556844635</v>
      </c>
      <c r="M797" s="1">
        <v>0.54089157546796551</v>
      </c>
      <c r="N797" s="1">
        <v>0.57464258708196203</v>
      </c>
      <c r="O797" s="1">
        <v>0.60321930219870179</v>
      </c>
      <c r="P797" s="1">
        <v>0.62820079108289939</v>
      </c>
      <c r="Q797" s="1">
        <v>0.65085355802491296</v>
      </c>
      <c r="R797" s="1">
        <v>0.67208327050220884</v>
      </c>
      <c r="S797" s="1">
        <v>0.69243627382429362</v>
      </c>
      <c r="T797" s="1">
        <v>0.71230246124352159</v>
      </c>
      <c r="U797" s="1">
        <v>0.73178714508244957</v>
      </c>
      <c r="V797" s="1">
        <v>0.75081428753827317</v>
      </c>
      <c r="W797" s="1">
        <v>0.76925502472312679</v>
      </c>
      <c r="X797" s="1">
        <v>0.78686836157300977</v>
      </c>
      <c r="Y797" s="1">
        <v>0.8033208976534284</v>
      </c>
      <c r="Z797" s="1">
        <v>0.8184424499203643</v>
      </c>
      <c r="AA797" s="1">
        <v>0.8320048013745327</v>
      </c>
      <c r="AB797" s="1">
        <v>0.84393463374329147</v>
      </c>
      <c r="AC797" s="1">
        <v>0.85431478768246738</v>
      </c>
      <c r="AD797" s="1">
        <v>0.86330666001565337</v>
      </c>
      <c r="AE797" s="1">
        <v>0.87106094366984554</v>
      </c>
      <c r="AF797" s="1">
        <v>0.87775528916015655</v>
      </c>
      <c r="AG797" s="1">
        <v>0.88352673045103269</v>
      </c>
      <c r="AH797" s="1">
        <v>0.88852395131739614</v>
      </c>
      <c r="AI797" s="1">
        <v>0.89286586445183536</v>
      </c>
      <c r="AJ797" s="1">
        <v>0.89664515864310501</v>
      </c>
      <c r="AK797" s="1">
        <v>0.89998024002390031</v>
      </c>
      <c r="AL797" s="1">
        <v>0.90294034661061362</v>
      </c>
      <c r="AM797" s="1">
        <v>0.90556444823237658</v>
      </c>
    </row>
    <row r="798" spans="1:39">
      <c r="A798">
        <f t="shared" si="22"/>
        <v>202210</v>
      </c>
      <c r="B798" t="str">
        <f t="shared" si="24"/>
        <v>M2</v>
      </c>
      <c r="C798" t="str">
        <f t="shared" si="23"/>
        <v>worst</v>
      </c>
      <c r="D798" s="1">
        <v>0</v>
      </c>
      <c r="E798" s="1">
        <v>0.14491462070244379</v>
      </c>
      <c r="F798" s="1">
        <v>0.30476225175446048</v>
      </c>
      <c r="G798" s="1">
        <v>0.44596244014911912</v>
      </c>
      <c r="H798" s="1">
        <v>0.56150162706793316</v>
      </c>
      <c r="I798" s="1">
        <v>0.65310759914129779</v>
      </c>
      <c r="J798" s="1">
        <v>0.72419043757128509</v>
      </c>
      <c r="K798" s="1">
        <v>0.77873617492463654</v>
      </c>
      <c r="L798" s="1">
        <v>0.82025923517977362</v>
      </c>
      <c r="M798" s="1">
        <v>0.85183279537218626</v>
      </c>
      <c r="N798" s="1">
        <v>0.8758158641412751</v>
      </c>
      <c r="O798" s="1">
        <v>0.89409446354371258</v>
      </c>
      <c r="P798" s="1">
        <v>0.90814529111625764</v>
      </c>
      <c r="Q798" s="1">
        <v>0.91912426028235605</v>
      </c>
      <c r="R798" s="1">
        <v>0.92790765770642558</v>
      </c>
      <c r="S798" s="1">
        <v>0.935116202662995</v>
      </c>
      <c r="T798" s="1">
        <v>0.94121679986025519</v>
      </c>
      <c r="U798" s="1">
        <v>0.94652041562431011</v>
      </c>
      <c r="V798" s="1">
        <v>0.9512226968281261</v>
      </c>
      <c r="W798" s="1">
        <v>0.95545302732758175</v>
      </c>
      <c r="X798" s="1">
        <v>0.95927559134339391</v>
      </c>
      <c r="Y798" s="1">
        <v>0.96270368681320473</v>
      </c>
      <c r="Z798" s="1">
        <v>0.96576445213968454</v>
      </c>
      <c r="AA798" s="1">
        <v>0.96845491161313713</v>
      </c>
      <c r="AB798" s="1">
        <v>0.97078740829822285</v>
      </c>
      <c r="AC798" s="1">
        <v>0.97279486785957947</v>
      </c>
      <c r="AD798" s="1">
        <v>0.97451930166213663</v>
      </c>
      <c r="AE798" s="1">
        <v>0.9759966648047731</v>
      </c>
      <c r="AF798" s="1">
        <v>0.97726547592384061</v>
      </c>
      <c r="AG798" s="1">
        <v>0.97835485181529391</v>
      </c>
      <c r="AH798" s="1">
        <v>0.97929495559552415</v>
      </c>
      <c r="AI798" s="1">
        <v>0.98010958050705632</v>
      </c>
      <c r="AJ798" s="1">
        <v>0.98081710764874985</v>
      </c>
      <c r="AK798" s="1">
        <v>0.98144037151987962</v>
      </c>
      <c r="AL798" s="1">
        <v>0.98199276438991934</v>
      </c>
      <c r="AM798" s="1">
        <v>0.98248187906284679</v>
      </c>
    </row>
    <row r="799" spans="1:39">
      <c r="A799">
        <f t="shared" si="22"/>
        <v>202210</v>
      </c>
      <c r="B799" t="str">
        <f t="shared" si="24"/>
        <v>M3</v>
      </c>
      <c r="C799" t="str">
        <f t="shared" si="23"/>
        <v>worst</v>
      </c>
      <c r="D799" s="1">
        <v>0.37850030318580391</v>
      </c>
      <c r="E799" s="1">
        <v>0.59020579693982933</v>
      </c>
      <c r="F799" s="1">
        <v>0.7201163866657726</v>
      </c>
      <c r="G799" s="1">
        <v>0.80398693819183609</v>
      </c>
      <c r="H799" s="1">
        <v>0.85995886281436962</v>
      </c>
      <c r="I799" s="1">
        <v>0.89845758109050877</v>
      </c>
      <c r="J799" s="1">
        <v>0.9254375276906498</v>
      </c>
      <c r="K799" s="1">
        <v>0.94463785474341566</v>
      </c>
      <c r="L799" s="1">
        <v>0.95842563593527286</v>
      </c>
      <c r="M799" s="1">
        <v>0.96841864662984511</v>
      </c>
      <c r="N799" s="1">
        <v>0.97568684239881631</v>
      </c>
      <c r="O799" s="1">
        <v>0.98098595854504955</v>
      </c>
      <c r="P799" s="1">
        <v>0.98485898764413793</v>
      </c>
      <c r="Q799" s="1">
        <v>0.9877062629710246</v>
      </c>
      <c r="R799" s="1">
        <v>0.98982195616396584</v>
      </c>
      <c r="S799" s="1">
        <v>0.99141346726202773</v>
      </c>
      <c r="T799" s="1">
        <v>0.99263419902818795</v>
      </c>
      <c r="U799" s="1">
        <v>0.99359199059704606</v>
      </c>
      <c r="V799" s="1">
        <v>0.99436051971711525</v>
      </c>
      <c r="W799" s="1">
        <v>0.99499162044479106</v>
      </c>
      <c r="X799" s="1">
        <v>0.99551893186803453</v>
      </c>
      <c r="Y799" s="1">
        <v>0.99596230812365905</v>
      </c>
      <c r="Z799" s="1">
        <v>0.99633885186249171</v>
      </c>
      <c r="AA799" s="1">
        <v>0.99665778965515539</v>
      </c>
      <c r="AB799" s="1">
        <v>0.99692664928251062</v>
      </c>
      <c r="AC799" s="1">
        <v>0.99715304224130641</v>
      </c>
      <c r="AD799" s="1">
        <v>0.99734418945140124</v>
      </c>
      <c r="AE799" s="1">
        <v>0.99750570834265728</v>
      </c>
      <c r="AF799" s="1">
        <v>0.99764289566977382</v>
      </c>
      <c r="AG799" s="1">
        <v>0.99775963260618949</v>
      </c>
      <c r="AH799" s="1">
        <v>0.99785964203700295</v>
      </c>
      <c r="AI799" s="1">
        <v>0.9979457884780204</v>
      </c>
      <c r="AJ799" s="1">
        <v>0.99802024832883329</v>
      </c>
      <c r="AK799" s="1">
        <v>0.99808558161352301</v>
      </c>
      <c r="AL799" s="1">
        <v>0.9981432988033857</v>
      </c>
      <c r="AM799" s="1">
        <v>0.99819426877658091</v>
      </c>
    </row>
    <row r="800" spans="1:39">
      <c r="A800">
        <f t="shared" si="22"/>
        <v>202211</v>
      </c>
      <c r="B800" t="str">
        <f t="shared" si="24"/>
        <v>M0</v>
      </c>
      <c r="C800" t="str">
        <f t="shared" si="23"/>
        <v>worst</v>
      </c>
      <c r="D800" s="1">
        <v>0</v>
      </c>
      <c r="E800" s="1">
        <v>0</v>
      </c>
      <c r="F800" s="1">
        <v>0</v>
      </c>
      <c r="G800" s="1">
        <v>1.3733190538239199E-3</v>
      </c>
      <c r="H800" s="1">
        <v>5.1621156219721874E-3</v>
      </c>
      <c r="I800" s="1">
        <v>1.190173532752789E-2</v>
      </c>
      <c r="J800" s="1">
        <v>2.1719520222574049E-2</v>
      </c>
      <c r="K800" s="1">
        <v>3.4774958003213757E-2</v>
      </c>
      <c r="L800" s="1">
        <v>5.1274046414633193E-2</v>
      </c>
      <c r="M800" s="1">
        <v>7.130376908489526E-2</v>
      </c>
      <c r="N800" s="1">
        <v>9.5141606222800185E-2</v>
      </c>
      <c r="O800" s="1">
        <v>0.1230146508606275</v>
      </c>
      <c r="P800" s="1">
        <v>0.15498984387360881</v>
      </c>
      <c r="Q800" s="1">
        <v>0.1908259175761059</v>
      </c>
      <c r="R800" s="1">
        <v>0.22998254724638439</v>
      </c>
      <c r="S800" s="1">
        <v>0.27194917350182901</v>
      </c>
      <c r="T800" s="1">
        <v>0.31585387475129661</v>
      </c>
      <c r="U800" s="1">
        <v>0.36066339895625282</v>
      </c>
      <c r="V800" s="1">
        <v>0.40542575234264372</v>
      </c>
      <c r="W800" s="1">
        <v>0.4490718473925141</v>
      </c>
      <c r="X800" s="1">
        <v>0.49042657906816423</v>
      </c>
      <c r="Y800" s="1">
        <v>0.52880607827847037</v>
      </c>
      <c r="Z800" s="1">
        <v>0.56345369153732638</v>
      </c>
      <c r="AA800" s="1">
        <v>0.59407150452729762</v>
      </c>
      <c r="AB800" s="1">
        <v>0.62080319757123759</v>
      </c>
      <c r="AC800" s="1">
        <v>0.64401985004916129</v>
      </c>
      <c r="AD800" s="1">
        <v>0.66408138918070214</v>
      </c>
      <c r="AE800" s="1">
        <v>0.68142809646915159</v>
      </c>
      <c r="AF800" s="1">
        <v>0.69640204217295054</v>
      </c>
      <c r="AG800" s="1">
        <v>0.70938028885725091</v>
      </c>
      <c r="AH800" s="1">
        <v>0.72066576503068391</v>
      </c>
      <c r="AI800" s="1">
        <v>0.73049527647596812</v>
      </c>
      <c r="AJ800" s="1">
        <v>0.73917401421774809</v>
      </c>
      <c r="AK800" s="1">
        <v>0.7468802732498615</v>
      </c>
      <c r="AL800" s="1">
        <v>0.75371417587282996</v>
      </c>
      <c r="AM800" s="1">
        <v>0.75990389006297299</v>
      </c>
    </row>
    <row r="801" spans="1:39">
      <c r="A801">
        <f t="shared" si="22"/>
        <v>202211</v>
      </c>
      <c r="B801" t="str">
        <f t="shared" si="24"/>
        <v>M1</v>
      </c>
      <c r="C801" t="str">
        <f t="shared" si="23"/>
        <v>worst</v>
      </c>
      <c r="D801" s="1">
        <v>0</v>
      </c>
      <c r="E801" s="1">
        <v>0</v>
      </c>
      <c r="F801" s="1">
        <v>5.7063759758641551E-2</v>
      </c>
      <c r="G801" s="1">
        <v>0.14531286822497111</v>
      </c>
      <c r="H801" s="1">
        <v>0.2402601442234116</v>
      </c>
      <c r="I801" s="1">
        <v>0.3282378873575188</v>
      </c>
      <c r="J801" s="1">
        <v>0.40412813720147372</v>
      </c>
      <c r="K801" s="1">
        <v>0.467213912303864</v>
      </c>
      <c r="L801" s="1">
        <v>0.51897014535694197</v>
      </c>
      <c r="M801" s="1">
        <v>0.56135760439746396</v>
      </c>
      <c r="N801" s="1">
        <v>0.59649285355202708</v>
      </c>
      <c r="O801" s="1">
        <v>0.62629074676228724</v>
      </c>
      <c r="P801" s="1">
        <v>0.6523621808448643</v>
      </c>
      <c r="Q801" s="1">
        <v>0.67592650618845074</v>
      </c>
      <c r="R801" s="1">
        <v>0.69778702027817274</v>
      </c>
      <c r="S801" s="1">
        <v>0.71854372020199131</v>
      </c>
      <c r="T801" s="1">
        <v>0.73847088524612703</v>
      </c>
      <c r="U801" s="1">
        <v>0.75762325544993747</v>
      </c>
      <c r="V801" s="1">
        <v>0.77597239329745626</v>
      </c>
      <c r="W801" s="1">
        <v>0.79335500435528461</v>
      </c>
      <c r="X801" s="1">
        <v>0.80949766315854865</v>
      </c>
      <c r="Y801" s="1">
        <v>0.82427447898812989</v>
      </c>
      <c r="Z801" s="1">
        <v>0.83749105484857267</v>
      </c>
      <c r="AA801" s="1">
        <v>0.84909383832552199</v>
      </c>
      <c r="AB801" s="1">
        <v>0.85917457962912391</v>
      </c>
      <c r="AC801" s="1">
        <v>0.86789726493125008</v>
      </c>
      <c r="AD801" s="1">
        <v>0.87541282582635238</v>
      </c>
      <c r="AE801" s="1">
        <v>0.88189659771413975</v>
      </c>
      <c r="AF801" s="1">
        <v>0.88748343157691134</v>
      </c>
      <c r="AG801" s="1">
        <v>0.89231867794717834</v>
      </c>
      <c r="AH801" s="1">
        <v>0.8965183610630455</v>
      </c>
      <c r="AI801" s="1">
        <v>0.90017280697056634</v>
      </c>
      <c r="AJ801" s="1">
        <v>0.90339696433962247</v>
      </c>
      <c r="AK801" s="1">
        <v>0.90625807667786873</v>
      </c>
      <c r="AL801" s="1">
        <v>0.90879402884483029</v>
      </c>
      <c r="AM801" s="1">
        <v>0.91108996693983801</v>
      </c>
    </row>
    <row r="802" spans="1:39">
      <c r="A802">
        <f t="shared" si="22"/>
        <v>202211</v>
      </c>
      <c r="B802" t="str">
        <f t="shared" si="24"/>
        <v>M2</v>
      </c>
      <c r="C802" t="str">
        <f t="shared" si="23"/>
        <v>worst</v>
      </c>
      <c r="D802" s="1">
        <v>0</v>
      </c>
      <c r="E802" s="1">
        <v>0.1487786871148678</v>
      </c>
      <c r="F802" s="1">
        <v>0.31283349190024012</v>
      </c>
      <c r="G802" s="1">
        <v>0.45671514928746298</v>
      </c>
      <c r="H802" s="1">
        <v>0.57410574038126028</v>
      </c>
      <c r="I802" s="1">
        <v>0.6664149451318061</v>
      </c>
      <c r="J802" s="1">
        <v>0.73768617512964785</v>
      </c>
      <c r="K802" s="1">
        <v>0.79204010131112168</v>
      </c>
      <c r="L802" s="1">
        <v>0.83329765104682729</v>
      </c>
      <c r="M802" s="1">
        <v>0.86446847638682034</v>
      </c>
      <c r="N802" s="1">
        <v>0.88798922756738896</v>
      </c>
      <c r="O802" s="1">
        <v>0.90578479104083887</v>
      </c>
      <c r="P802" s="1">
        <v>0.91937438480539024</v>
      </c>
      <c r="Q802" s="1">
        <v>0.9299234728200918</v>
      </c>
      <c r="R802" s="1">
        <v>0.93827142478920211</v>
      </c>
      <c r="S802" s="1">
        <v>0.94505422371541958</v>
      </c>
      <c r="T802" s="1">
        <v>0.95071303605753532</v>
      </c>
      <c r="U802" s="1">
        <v>0.95554124636672</v>
      </c>
      <c r="V802" s="1">
        <v>0.95974167986782644</v>
      </c>
      <c r="W802" s="1">
        <v>0.96343420502056509</v>
      </c>
      <c r="X802" s="1">
        <v>0.96667435013610525</v>
      </c>
      <c r="Y802" s="1">
        <v>0.96952033561016215</v>
      </c>
      <c r="Z802" s="1">
        <v>0.97199258532142319</v>
      </c>
      <c r="AA802" s="1">
        <v>0.97411717844234524</v>
      </c>
      <c r="AB802" s="1">
        <v>0.97593341677477286</v>
      </c>
      <c r="AC802" s="1">
        <v>0.97748539060463302</v>
      </c>
      <c r="AD802" s="1">
        <v>0.97880946857673012</v>
      </c>
      <c r="AE802" s="1">
        <v>0.97994284673492305</v>
      </c>
      <c r="AF802" s="1">
        <v>0.98091334352620485</v>
      </c>
      <c r="AG802" s="1">
        <v>0.98174904377898031</v>
      </c>
      <c r="AH802" s="1">
        <v>0.98247192388501425</v>
      </c>
      <c r="AI802" s="1">
        <v>0.98309887146976604</v>
      </c>
      <c r="AJ802" s="1">
        <v>0.98365050978312407</v>
      </c>
      <c r="AK802" s="1">
        <v>0.98413895677206253</v>
      </c>
      <c r="AL802" s="1">
        <v>0.98457111389473584</v>
      </c>
      <c r="AM802" s="1">
        <v>0.98496178141302659</v>
      </c>
    </row>
    <row r="803" spans="1:39">
      <c r="A803">
        <f t="shared" si="22"/>
        <v>202211</v>
      </c>
      <c r="B803" t="str">
        <f t="shared" si="24"/>
        <v>M3</v>
      </c>
      <c r="C803" t="str">
        <f t="shared" si="23"/>
        <v>worst</v>
      </c>
      <c r="D803" s="1">
        <v>0.38080501344811329</v>
      </c>
      <c r="E803" s="1">
        <v>0.59693727707898592</v>
      </c>
      <c r="F803" s="1">
        <v>0.72845368665434396</v>
      </c>
      <c r="G803" s="1">
        <v>0.81216632833148594</v>
      </c>
      <c r="H803" s="1">
        <v>0.86757293612818287</v>
      </c>
      <c r="I803" s="1">
        <v>0.90521781047201044</v>
      </c>
      <c r="J803" s="1">
        <v>0.93134994031902041</v>
      </c>
      <c r="K803" s="1">
        <v>0.94974117953905812</v>
      </c>
      <c r="L803" s="1">
        <v>0.96285092882566614</v>
      </c>
      <c r="M803" s="1">
        <v>0.97224886575038594</v>
      </c>
      <c r="N803" s="1">
        <v>0.97900703398005717</v>
      </c>
      <c r="O803" s="1">
        <v>0.98387515458531172</v>
      </c>
      <c r="P803" s="1">
        <v>0.98739417756445047</v>
      </c>
      <c r="Q803" s="1">
        <v>0.9899558101299023</v>
      </c>
      <c r="R803" s="1">
        <v>0.99183413282251498</v>
      </c>
      <c r="S803" s="1">
        <v>0.99323008238402388</v>
      </c>
      <c r="T803" s="1">
        <v>0.99428561116219893</v>
      </c>
      <c r="U803" s="1">
        <v>0.99509865046902612</v>
      </c>
      <c r="V803" s="1">
        <v>0.99573851922506351</v>
      </c>
      <c r="W803" s="1">
        <v>0.99625159058877821</v>
      </c>
      <c r="X803" s="1">
        <v>0.99666702916392091</v>
      </c>
      <c r="Y803" s="1">
        <v>0.99700873286635783</v>
      </c>
      <c r="Z803" s="1">
        <v>0.99729088955752221</v>
      </c>
      <c r="AA803" s="1">
        <v>0.99752396451992753</v>
      </c>
      <c r="AB803" s="1">
        <v>0.99771701438282823</v>
      </c>
      <c r="AC803" s="1">
        <v>0.99787782855877227</v>
      </c>
      <c r="AD803" s="1">
        <v>0.9980122227348428</v>
      </c>
      <c r="AE803" s="1">
        <v>0.99812533821560279</v>
      </c>
      <c r="AF803" s="1">
        <v>0.99822087585416186</v>
      </c>
      <c r="AG803" s="1">
        <v>0.99830222037046701</v>
      </c>
      <c r="AH803" s="1">
        <v>0.99837193281192849</v>
      </c>
      <c r="AI803" s="1">
        <v>0.99843193655451945</v>
      </c>
      <c r="AJ803" s="1">
        <v>0.99848440450652398</v>
      </c>
      <c r="AK803" s="1">
        <v>0.9985306246555421</v>
      </c>
      <c r="AL803" s="1">
        <v>0.99857134606234754</v>
      </c>
      <c r="AM803" s="1">
        <v>0.99860802767454615</v>
      </c>
    </row>
    <row r="804" spans="1:39">
      <c r="A804">
        <f t="shared" si="22"/>
        <v>202212</v>
      </c>
      <c r="B804" t="str">
        <f t="shared" si="24"/>
        <v>M0</v>
      </c>
      <c r="C804" t="str">
        <f t="shared" si="23"/>
        <v>worst</v>
      </c>
      <c r="D804" s="1">
        <v>0</v>
      </c>
      <c r="E804" s="1">
        <v>0</v>
      </c>
      <c r="F804" s="1">
        <v>0</v>
      </c>
      <c r="G804" s="1">
        <v>1.6936736012836289E-3</v>
      </c>
      <c r="H804" s="1">
        <v>6.2465255386526418E-3</v>
      </c>
      <c r="I804" s="1">
        <v>1.411940091051103E-2</v>
      </c>
      <c r="J804" s="1">
        <v>2.560473303160048E-2</v>
      </c>
      <c r="K804" s="1">
        <v>4.0927969297267483E-2</v>
      </c>
      <c r="L804" s="1">
        <v>6.0148330285027612E-2</v>
      </c>
      <c r="M804" s="1">
        <v>8.3500223341955462E-2</v>
      </c>
      <c r="N804" s="1">
        <v>0.11116424348734549</v>
      </c>
      <c r="O804" s="1">
        <v>0.14316162317746869</v>
      </c>
      <c r="P804" s="1">
        <v>0.17920710883437641</v>
      </c>
      <c r="Q804" s="1">
        <v>0.2187203961820692</v>
      </c>
      <c r="R804" s="1">
        <v>0.26115770122311188</v>
      </c>
      <c r="S804" s="1">
        <v>0.30561425126912511</v>
      </c>
      <c r="T804" s="1">
        <v>0.35102654215022039</v>
      </c>
      <c r="U804" s="1">
        <v>0.39641722536439061</v>
      </c>
      <c r="V804" s="1">
        <v>0.44069304746298549</v>
      </c>
      <c r="W804" s="1">
        <v>0.48265544500683111</v>
      </c>
      <c r="X804" s="1">
        <v>0.52160577190727375</v>
      </c>
      <c r="Y804" s="1">
        <v>0.55677286422850414</v>
      </c>
      <c r="Z804" s="1">
        <v>0.5878523193641253</v>
      </c>
      <c r="AA804" s="1">
        <v>0.61498872766863433</v>
      </c>
      <c r="AB804" s="1">
        <v>0.63855797582738349</v>
      </c>
      <c r="AC804" s="1">
        <v>0.65892492741225217</v>
      </c>
      <c r="AD804" s="1">
        <v>0.67653621564722721</v>
      </c>
      <c r="AE804" s="1">
        <v>0.69173889190345128</v>
      </c>
      <c r="AF804" s="1">
        <v>0.70491562068289793</v>
      </c>
      <c r="AG804" s="1">
        <v>0.71637385632181805</v>
      </c>
      <c r="AH804" s="1">
        <v>0.72635395512079548</v>
      </c>
      <c r="AI804" s="1">
        <v>0.73516573339680558</v>
      </c>
      <c r="AJ804" s="1">
        <v>0.74299018523885096</v>
      </c>
      <c r="AK804" s="1">
        <v>0.74992894443639713</v>
      </c>
      <c r="AL804" s="1">
        <v>0.75621366374681087</v>
      </c>
      <c r="AM804" s="1">
        <v>0.7619780764124191</v>
      </c>
    </row>
    <row r="805" spans="1:39">
      <c r="A805">
        <f t="shared" si="22"/>
        <v>202212</v>
      </c>
      <c r="B805" t="str">
        <f t="shared" si="24"/>
        <v>M1</v>
      </c>
      <c r="C805" t="str">
        <f t="shared" si="23"/>
        <v>worst</v>
      </c>
      <c r="D805" s="1">
        <v>0</v>
      </c>
      <c r="E805" s="1">
        <v>0</v>
      </c>
      <c r="F805" s="1">
        <v>5.9493859895755057E-2</v>
      </c>
      <c r="G805" s="1">
        <v>0.15195082110158481</v>
      </c>
      <c r="H805" s="1">
        <v>0.25123712544595173</v>
      </c>
      <c r="I805" s="1">
        <v>0.34336585844992068</v>
      </c>
      <c r="J805" s="1">
        <v>0.42287008674136239</v>
      </c>
      <c r="K805" s="1">
        <v>0.48913267509912289</v>
      </c>
      <c r="L805" s="1">
        <v>0.54341557338270496</v>
      </c>
      <c r="M805" s="1">
        <v>0.58781915795321193</v>
      </c>
      <c r="N805" s="1">
        <v>0.62453837458278494</v>
      </c>
      <c r="O805" s="1">
        <v>0.65557460030233894</v>
      </c>
      <c r="P805" s="1">
        <v>0.68254810414882261</v>
      </c>
      <c r="Q805" s="1">
        <v>0.70661054500039855</v>
      </c>
      <c r="R805" s="1">
        <v>0.7286574697810726</v>
      </c>
      <c r="S805" s="1">
        <v>0.74920725548568345</v>
      </c>
      <c r="T805" s="1">
        <v>0.76850695724905449</v>
      </c>
      <c r="U805" s="1">
        <v>0.78667762437290978</v>
      </c>
      <c r="V805" s="1">
        <v>0.80367290106214262</v>
      </c>
      <c r="W805" s="1">
        <v>0.81931047050053618</v>
      </c>
      <c r="X805" s="1">
        <v>0.83353184419303161</v>
      </c>
      <c r="Y805" s="1">
        <v>0.84619446861976888</v>
      </c>
      <c r="Z805" s="1">
        <v>0.85727502178224824</v>
      </c>
      <c r="AA805" s="1">
        <v>0.86687867035192012</v>
      </c>
      <c r="AB805" s="1">
        <v>0.87517304267138907</v>
      </c>
      <c r="AC805" s="1">
        <v>0.88230915349997818</v>
      </c>
      <c r="AD805" s="1">
        <v>0.88845847175801973</v>
      </c>
      <c r="AE805" s="1">
        <v>0.89375226092645044</v>
      </c>
      <c r="AF805" s="1">
        <v>0.89833050275738346</v>
      </c>
      <c r="AG805" s="1">
        <v>0.90230458720307649</v>
      </c>
      <c r="AH805" s="1">
        <v>0.90576105779071625</v>
      </c>
      <c r="AI805" s="1">
        <v>0.90880935752042302</v>
      </c>
      <c r="AJ805" s="1">
        <v>0.91151355237979703</v>
      </c>
      <c r="AK805" s="1">
        <v>0.9139097966098948</v>
      </c>
      <c r="AL805" s="1">
        <v>0.91607877799398874</v>
      </c>
      <c r="AM805" s="1">
        <v>0.91806711935341911</v>
      </c>
    </row>
    <row r="806" spans="1:39">
      <c r="A806">
        <f t="shared" si="22"/>
        <v>202212</v>
      </c>
      <c r="B806" t="str">
        <f t="shared" si="24"/>
        <v>M2</v>
      </c>
      <c r="C806" t="str">
        <f t="shared" si="23"/>
        <v>worst</v>
      </c>
      <c r="D806" s="1">
        <v>0</v>
      </c>
      <c r="E806" s="1">
        <v>0.15348680697360109</v>
      </c>
      <c r="F806" s="1">
        <v>0.32178849920993058</v>
      </c>
      <c r="G806" s="1">
        <v>0.46894438289090351</v>
      </c>
      <c r="H806" s="1">
        <v>0.58791383104711636</v>
      </c>
      <c r="I806" s="1">
        <v>0.68092436011074808</v>
      </c>
      <c r="J806" s="1">
        <v>0.75223931338550498</v>
      </c>
      <c r="K806" s="1">
        <v>0.80642307513768896</v>
      </c>
      <c r="L806" s="1">
        <v>0.84725330540208588</v>
      </c>
      <c r="M806" s="1">
        <v>0.87786074848003759</v>
      </c>
      <c r="N806" s="1">
        <v>0.90075227475240494</v>
      </c>
      <c r="O806" s="1">
        <v>0.91792617944824895</v>
      </c>
      <c r="P806" s="1">
        <v>0.9309321089098298</v>
      </c>
      <c r="Q806" s="1">
        <v>0.94090067700506619</v>
      </c>
      <c r="R806" s="1">
        <v>0.94869367510882896</v>
      </c>
      <c r="S806" s="1">
        <v>0.95492556010051399</v>
      </c>
      <c r="T806" s="1">
        <v>0.96001920489976322</v>
      </c>
      <c r="U806" s="1">
        <v>0.96427447095405894</v>
      </c>
      <c r="V806" s="1">
        <v>0.96788412471676399</v>
      </c>
      <c r="W806" s="1">
        <v>0.97095823768475154</v>
      </c>
      <c r="X806" s="1">
        <v>0.97359557728885227</v>
      </c>
      <c r="Y806" s="1">
        <v>0.97584658817606906</v>
      </c>
      <c r="Z806" s="1">
        <v>0.97775528720229454</v>
      </c>
      <c r="AA806" s="1">
        <v>0.97936990480435404</v>
      </c>
      <c r="AB806" s="1">
        <v>0.98073813436062274</v>
      </c>
      <c r="AC806" s="1">
        <v>0.98189767192686517</v>
      </c>
      <c r="AD806" s="1">
        <v>0.98288486424156585</v>
      </c>
      <c r="AE806" s="1">
        <v>0.9837265037373577</v>
      </c>
      <c r="AF806" s="1">
        <v>0.98444866881885895</v>
      </c>
      <c r="AG806" s="1">
        <v>0.98507152484517291</v>
      </c>
      <c r="AH806" s="1">
        <v>0.98561044469174863</v>
      </c>
      <c r="AI806" s="1">
        <v>0.98608371176306042</v>
      </c>
      <c r="AJ806" s="1">
        <v>0.98650210074690536</v>
      </c>
      <c r="AK806" s="1">
        <v>0.98687179161611915</v>
      </c>
      <c r="AL806" s="1">
        <v>0.98720562529538214</v>
      </c>
      <c r="AM806" s="1">
        <v>0.98751104503357523</v>
      </c>
    </row>
    <row r="807" spans="1:39">
      <c r="A807">
        <f t="shared" si="22"/>
        <v>202212</v>
      </c>
      <c r="B807" t="str">
        <f t="shared" si="24"/>
        <v>M3</v>
      </c>
      <c r="C807" t="str">
        <f t="shared" si="23"/>
        <v>worst</v>
      </c>
      <c r="D807" s="1">
        <v>0.38872089464452447</v>
      </c>
      <c r="E807" s="1">
        <v>0.60781483570953143</v>
      </c>
      <c r="F807" s="1">
        <v>0.73924855037317794</v>
      </c>
      <c r="G807" s="1">
        <v>0.82217600203536667</v>
      </c>
      <c r="H807" s="1">
        <v>0.87636157039789819</v>
      </c>
      <c r="I807" s="1">
        <v>0.91279112495325432</v>
      </c>
      <c r="J807" s="1">
        <v>0.9377639712720468</v>
      </c>
      <c r="K807" s="1">
        <v>0.95518471428322438</v>
      </c>
      <c r="L807" s="1">
        <v>0.96744716813236897</v>
      </c>
      <c r="M807" s="1">
        <v>0.97612365321343686</v>
      </c>
      <c r="N807" s="1">
        <v>0.98227768072560029</v>
      </c>
      <c r="O807" s="1">
        <v>0.98665507596014856</v>
      </c>
      <c r="P807" s="1">
        <v>0.98978423169874019</v>
      </c>
      <c r="Q807" s="1">
        <v>0.99202960514468053</v>
      </c>
      <c r="R807" s="1">
        <v>0.99365465160722077</v>
      </c>
      <c r="S807" s="1">
        <v>0.99484484870625145</v>
      </c>
      <c r="T807" s="1">
        <v>0.99572827283932142</v>
      </c>
      <c r="U807" s="1">
        <v>0.99639551939432136</v>
      </c>
      <c r="V807" s="1">
        <v>0.99690808558133714</v>
      </c>
      <c r="W807" s="1">
        <v>0.9973059161102531</v>
      </c>
      <c r="X807" s="1">
        <v>0.99762076800172483</v>
      </c>
      <c r="Y807" s="1">
        <v>0.99787242594003378</v>
      </c>
      <c r="Z807" s="1">
        <v>0.99807470989929492</v>
      </c>
      <c r="AA807" s="1">
        <v>0.99823842750400493</v>
      </c>
      <c r="AB807" s="1">
        <v>0.99837216828081587</v>
      </c>
      <c r="AC807" s="1">
        <v>0.99848210806567872</v>
      </c>
      <c r="AD807" s="1">
        <v>0.9985733631351893</v>
      </c>
      <c r="AE807" s="1">
        <v>0.99864954484042978</v>
      </c>
      <c r="AF807" s="1">
        <v>0.99871377710050291</v>
      </c>
      <c r="AG807" s="1">
        <v>0.99876837440474298</v>
      </c>
      <c r="AH807" s="1">
        <v>0.99881504899851759</v>
      </c>
      <c r="AI807" s="1">
        <v>0.99885563115997344</v>
      </c>
      <c r="AJ807" s="1">
        <v>0.99889121291643279</v>
      </c>
      <c r="AK807" s="1">
        <v>0.99892243917175316</v>
      </c>
      <c r="AL807" s="1">
        <v>0.99895047461848696</v>
      </c>
      <c r="AM807" s="1">
        <v>0.99897599900649614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55767-7D8D-4C07-8FCD-503DD187BD76}">
  <dimension ref="A1:AR807"/>
  <sheetViews>
    <sheetView workbookViewId="0">
      <selection activeCell="D519" sqref="D519"/>
    </sheetView>
  </sheetViews>
  <sheetFormatPr defaultRowHeight="15"/>
  <cols>
    <col min="1" max="1" width="13.85546875" bestFit="1" customWidth="1"/>
  </cols>
  <sheetData>
    <row r="1" spans="1:8">
      <c r="A1" t="s">
        <v>88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 ca="1">'Aibank_part--rr'!AR5</f>
        <v>0.98325450412107462</v>
      </c>
      <c r="E2" s="1">
        <f ca="1">'Aibank_part--rr'!AS5</f>
        <v>1.6745495878925126E-2</v>
      </c>
      <c r="F2" s="1">
        <f>'Aibank_part--rr'!AT5</f>
        <v>0</v>
      </c>
      <c r="G2" s="1">
        <f>'Aibank_part--rr'!AU5</f>
        <v>0</v>
      </c>
      <c r="H2" s="1">
        <f>'Aibank_part--rr'!AV5</f>
        <v>0</v>
      </c>
    </row>
    <row r="3" spans="1:8">
      <c r="A3" t="s">
        <v>167</v>
      </c>
      <c r="C3" t="s">
        <v>1</v>
      </c>
      <c r="D3" s="1">
        <f ca="1">'Aibank_part--rr'!AR6</f>
        <v>0.11210487820377373</v>
      </c>
      <c r="E3" s="1">
        <f ca="1">'Aibank_part--rr'!AS6</f>
        <v>0.44394756089811316</v>
      </c>
      <c r="F3" s="1">
        <f ca="1">'Aibank_part--rr'!AT6</f>
        <v>0.44394756089811316</v>
      </c>
      <c r="G3" s="1">
        <f>'Aibank_part--rr'!AU6</f>
        <v>0</v>
      </c>
      <c r="H3" s="1">
        <f>'Aibank_part--rr'!AV6</f>
        <v>0</v>
      </c>
    </row>
    <row r="4" spans="1:8">
      <c r="A4" s="58">
        <v>1</v>
      </c>
      <c r="C4" t="s">
        <v>0</v>
      </c>
      <c r="D4" s="1">
        <f>'Aibank_part--rr'!AR7</f>
        <v>0</v>
      </c>
      <c r="E4" s="1">
        <f ca="1">'Aibank_part--rr'!AS7</f>
        <v>3.2210633656046761E-2</v>
      </c>
      <c r="F4" s="1">
        <f ca="1">'Aibank_part--rr'!AT7</f>
        <v>0.4838946831719767</v>
      </c>
      <c r="G4" s="1">
        <f ca="1">'Aibank_part--rr'!AU7</f>
        <v>0.48389468317197659</v>
      </c>
      <c r="H4" s="1">
        <f>'Aibank_part--rr'!AV7</f>
        <v>0</v>
      </c>
    </row>
    <row r="5" spans="1:8">
      <c r="C5" t="s">
        <v>42</v>
      </c>
      <c r="D5" s="1">
        <f>'Aibank_part--rr'!AR8</f>
        <v>0</v>
      </c>
      <c r="E5" s="1">
        <f>'Aibank_part--rr'!AS8</f>
        <v>0</v>
      </c>
      <c r="F5" s="1">
        <f ca="1">'Aibank_part--rr'!AT8</f>
        <v>1.3778008761209048E-2</v>
      </c>
      <c r="G5" s="1">
        <f ca="1">'Aibank_part--rr'!AU8</f>
        <v>0.49311099561939553</v>
      </c>
      <c r="H5" s="1">
        <f ca="1">'Aibank_part--rr'!AV8</f>
        <v>0.49311099561939553</v>
      </c>
    </row>
    <row r="8" spans="1:8">
      <c r="D8" s="1"/>
      <c r="E8" s="1"/>
      <c r="F8" s="1"/>
      <c r="G8" s="1"/>
      <c r="H8" s="1"/>
    </row>
    <row r="9" spans="1:8">
      <c r="D9" s="1"/>
      <c r="E9" s="1"/>
      <c r="F9" s="1"/>
      <c r="G9" s="1"/>
      <c r="H9" s="1"/>
    </row>
    <row r="10" spans="1:8">
      <c r="A10" s="58"/>
      <c r="D10" s="1"/>
      <c r="E10" s="1"/>
      <c r="F10" s="1"/>
      <c r="G10" s="1"/>
      <c r="H10" s="1"/>
    </row>
    <row r="11" spans="1:8">
      <c r="D11" s="1"/>
      <c r="E11" s="1"/>
      <c r="F11" s="1"/>
      <c r="G11" s="1"/>
      <c r="H11" s="1"/>
    </row>
    <row r="14" spans="1:8">
      <c r="D14" s="1"/>
      <c r="E14" s="1"/>
      <c r="F14" s="1"/>
      <c r="G14" s="1"/>
      <c r="H14" s="1"/>
    </row>
    <row r="15" spans="1:8">
      <c r="D15" s="1"/>
      <c r="E15" s="1"/>
      <c r="F15" s="1"/>
      <c r="G15" s="1"/>
      <c r="H15" s="1"/>
    </row>
    <row r="16" spans="1:8">
      <c r="A16" s="58"/>
      <c r="D16" s="1"/>
      <c r="E16" s="1"/>
      <c r="F16" s="1"/>
      <c r="G16" s="1"/>
      <c r="H16" s="1"/>
    </row>
    <row r="17" spans="1:24">
      <c r="D17" s="1"/>
      <c r="E17" s="1"/>
      <c r="F17" s="1"/>
      <c r="G17" s="1"/>
      <c r="H17" s="1"/>
    </row>
    <row r="20" spans="1:24">
      <c r="D20" s="1"/>
      <c r="E20" s="1"/>
      <c r="F20" s="1"/>
      <c r="G20" s="1"/>
      <c r="H20" s="1"/>
    </row>
    <row r="21" spans="1:24">
      <c r="D21" s="1"/>
      <c r="E21" s="1"/>
      <c r="F21" s="1"/>
      <c r="G21" s="1"/>
      <c r="H21" s="1"/>
    </row>
    <row r="22" spans="1:24">
      <c r="A22" s="58"/>
      <c r="D22" s="1"/>
      <c r="E22" s="1"/>
      <c r="F22" s="1"/>
      <c r="G22" s="1"/>
      <c r="H22" s="1"/>
    </row>
    <row r="23" spans="1:24">
      <c r="D23" s="1"/>
      <c r="E23" s="1"/>
      <c r="F23" s="1"/>
      <c r="G23" s="1"/>
      <c r="H23" s="1"/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85" t="s">
        <v>34</v>
      </c>
      <c r="D25" s="86"/>
      <c r="E25" s="86"/>
      <c r="F25" s="86"/>
      <c r="G25" s="86"/>
      <c r="H25" s="87"/>
      <c r="I25" s="59"/>
      <c r="J25" s="59"/>
      <c r="K25" s="85" t="s">
        <v>169</v>
      </c>
      <c r="L25" s="86"/>
      <c r="M25" s="86"/>
      <c r="N25" s="86"/>
      <c r="O25" s="86"/>
      <c r="P25" s="87"/>
      <c r="Q25" s="59"/>
      <c r="R25" s="59"/>
      <c r="S25" s="85" t="s">
        <v>73</v>
      </c>
      <c r="T25" s="86"/>
      <c r="U25" s="86"/>
      <c r="V25" s="86"/>
      <c r="W25" s="86"/>
      <c r="X25" s="87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0.98325450412107462</v>
      </c>
      <c r="E27" s="1">
        <f t="shared" ref="E27:H27" ca="1" si="0">E2*$A$4+E8*$A$10+E14*$A$16+E20*$A$22</f>
        <v>1.6745495878925126E-2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1">
        <f ca="1">MAX(D27,50%)</f>
        <v>0.98325450412107462</v>
      </c>
      <c r="M27" s="1">
        <f ca="1">MIN(E27,50%)</f>
        <v>1.6745495878925126E-2</v>
      </c>
      <c r="N27" s="1">
        <v>0</v>
      </c>
      <c r="O27" s="1">
        <v>0</v>
      </c>
      <c r="P27" s="1">
        <v>0</v>
      </c>
      <c r="S27" t="s">
        <v>2</v>
      </c>
      <c r="T27" s="10"/>
      <c r="U27" s="10">
        <f ca="1">-_xlfn.NORM.S.INV(IF(M27=0,0.01%,M27))</f>
        <v>2.1261473575639993</v>
      </c>
      <c r="V27" s="10"/>
      <c r="W27" s="10"/>
    </row>
    <row r="28" spans="1:24">
      <c r="C28" t="s">
        <v>1</v>
      </c>
      <c r="D28" s="1">
        <f t="shared" ref="D28:H30" ca="1" si="1">D3*$A$4+D9*$A$10+D15*$A$16+D21*$A$22</f>
        <v>0.11210487820377373</v>
      </c>
      <c r="E28" s="1">
        <f t="shared" ca="1" si="1"/>
        <v>0.44394756089811316</v>
      </c>
      <c r="F28" s="1">
        <f t="shared" ca="1" si="1"/>
        <v>0.44394756089811316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1">
        <f ca="1">D28*(1-$AP28)</f>
        <v>0.11210487820377373</v>
      </c>
      <c r="M28" s="1">
        <f ca="1">E28+D28*$AP28+F28*$AP28</f>
        <v>0.44394756089811316</v>
      </c>
      <c r="N28" s="1">
        <f ca="1">F28*(1-$AP28)</f>
        <v>0.44394756089811316</v>
      </c>
      <c r="O28" s="1">
        <v>0</v>
      </c>
      <c r="P28" s="1">
        <v>0</v>
      </c>
      <c r="S28" t="s">
        <v>1</v>
      </c>
      <c r="T28" s="10">
        <f ca="1">_xlfn.NORM.S.INV(IF(L28=0,0.01%,L28))</f>
        <v>-1.215409998672119</v>
      </c>
      <c r="U28" s="10"/>
      <c r="V28" s="10">
        <f ca="1">-_xlfn.NORM.S.INV(IF(N28=0,0.01%,N28))</f>
        <v>0.14096812704242101</v>
      </c>
      <c r="W28" s="10"/>
    </row>
    <row r="29" spans="1:24">
      <c r="C29" t="s">
        <v>0</v>
      </c>
      <c r="D29" s="1">
        <f t="shared" si="1"/>
        <v>0</v>
      </c>
      <c r="E29" s="1">
        <f t="shared" ca="1" si="1"/>
        <v>3.2210633656046761E-2</v>
      </c>
      <c r="F29" s="1">
        <f t="shared" ca="1" si="1"/>
        <v>0.4838946831719767</v>
      </c>
      <c r="G29" s="1">
        <f t="shared" ca="1" si="1"/>
        <v>0.48389468317197659</v>
      </c>
      <c r="H29" s="1">
        <f t="shared" si="1"/>
        <v>0</v>
      </c>
      <c r="J29" s="34">
        <f ca="1">IF(F29&gt;=MAX(E29,G29),0,(MAX(E29,G29)-F29)/(2*MAX(E29,G29)+MIN(E29,G29)))</f>
        <v>0</v>
      </c>
      <c r="K29" t="s">
        <v>0</v>
      </c>
      <c r="L29" s="1">
        <v>0</v>
      </c>
      <c r="M29" s="1">
        <f ca="1">E29*(1-$AP29)</f>
        <v>3.2210633656046761E-2</v>
      </c>
      <c r="N29" s="1">
        <f ca="1">F29+E29*$AP29+G29*$AP29</f>
        <v>0.4838946831719767</v>
      </c>
      <c r="O29" s="1">
        <f ca="1">G29*(1-$AP29)</f>
        <v>0.48389468317197659</v>
      </c>
      <c r="P29" s="1">
        <v>0</v>
      </c>
      <c r="S29" t="s">
        <v>0</v>
      </c>
      <c r="T29" s="10"/>
      <c r="U29" s="10">
        <f ca="1">_xlfn.NORM.S.INV(IF(M29=0,0.01%,M29))</f>
        <v>-1.8492531497926186</v>
      </c>
      <c r="V29" s="10"/>
      <c r="W29" s="10">
        <f ca="1">-_xlfn.NORM.S.INV(IF(O29=0,0.01%,O29))</f>
        <v>4.0381014239979814E-2</v>
      </c>
    </row>
    <row r="30" spans="1:24">
      <c r="C30" t="s">
        <v>42</v>
      </c>
      <c r="D30" s="1">
        <f t="shared" si="1"/>
        <v>0</v>
      </c>
      <c r="E30" s="1">
        <f t="shared" si="1"/>
        <v>0</v>
      </c>
      <c r="F30" s="1">
        <f t="shared" ca="1" si="1"/>
        <v>1.3778008761209048E-2</v>
      </c>
      <c r="G30" s="1">
        <f t="shared" ca="1" si="1"/>
        <v>0.49311099561939553</v>
      </c>
      <c r="H30" s="1">
        <f t="shared" ca="1" si="1"/>
        <v>0.49311099561939553</v>
      </c>
      <c r="J30" s="34">
        <f ca="1">IF(G30&gt;=MAX(F30,H30),0,(MAX(F30,H30)-G30)/(2*MAX(F30,H30)+MIN(F30,H30)))</f>
        <v>0</v>
      </c>
      <c r="K30" t="s">
        <v>42</v>
      </c>
      <c r="L30" s="1">
        <v>0</v>
      </c>
      <c r="M30" s="1">
        <v>0</v>
      </c>
      <c r="N30" s="1">
        <f ca="1">F30*(1-$AP30)</f>
        <v>1.3778008761209048E-2</v>
      </c>
      <c r="O30" s="1">
        <f ca="1">G30+F30*$AP30+H30*$AP30</f>
        <v>0.49311099561939553</v>
      </c>
      <c r="P30" s="1">
        <f ca="1">H30*(1-$AP30)</f>
        <v>0.49311099561939553</v>
      </c>
      <c r="S30" t="s">
        <v>42</v>
      </c>
      <c r="T30" s="10"/>
      <c r="U30" s="10"/>
      <c r="V30" s="10">
        <f ca="1">_xlfn.NORM.S.INV(IF(N30=0,0.01%,N30))</f>
        <v>-2.2035498496610155</v>
      </c>
      <c r="W30" s="10"/>
      <c r="X30" s="10">
        <f ca="1">-_xlfn.NORM.S.INV(IF(P30=0,0.01%,P30))</f>
        <v>1.7269031452921833E-2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>
        <f ca="1">regress!AR4</f>
        <v>1.0614595782261799E-3</v>
      </c>
      <c r="C34">
        <f ca="1">regress!AS4</f>
        <v>-6.3743550479303746E-2</v>
      </c>
      <c r="D34">
        <f ca="1">regress!AT4</f>
        <v>6.7810133782878632E-2</v>
      </c>
      <c r="E34">
        <f ca="1">regress!AU4</f>
        <v>-1.5102111303047762E-2</v>
      </c>
      <c r="I34">
        <f ca="1">B34</f>
        <v>1.0614595782261799E-3</v>
      </c>
      <c r="J34">
        <f t="shared" ref="J34:L34" ca="1" si="2">C34</f>
        <v>-6.3743550479303746E-2</v>
      </c>
      <c r="K34">
        <f t="shared" ca="1" si="2"/>
        <v>6.7810133782878632E-2</v>
      </c>
      <c r="L34">
        <f t="shared" ca="1" si="2"/>
        <v>-1.5102111303047762E-2</v>
      </c>
      <c r="P34">
        <f ca="1">B34</f>
        <v>1.0614595782261799E-3</v>
      </c>
      <c r="Q34">
        <f t="shared" ref="Q34:S34" ca="1" si="3">C34</f>
        <v>-6.3743550479303746E-2</v>
      </c>
      <c r="R34">
        <f t="shared" ca="1" si="3"/>
        <v>6.7810133782878632E-2</v>
      </c>
      <c r="S34">
        <f t="shared" ca="1" si="3"/>
        <v>-1.5102111303047762E-2</v>
      </c>
    </row>
    <row r="35" spans="1:20">
      <c r="A35" t="s">
        <v>179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180</v>
      </c>
      <c r="H35" t="s">
        <v>181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180</v>
      </c>
      <c r="O35" t="s">
        <v>182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180</v>
      </c>
    </row>
    <row r="36" spans="1:20">
      <c r="A36">
        <v>202101</v>
      </c>
      <c r="B36">
        <f>likeqiang!C122</f>
        <v>12.275</v>
      </c>
      <c r="C36">
        <f>cpi!C122</f>
        <v>-1.069767441860465</v>
      </c>
      <c r="D36">
        <f>housing!C122</f>
        <v>-3.4511018002224961E-2</v>
      </c>
      <c r="E36">
        <v>1</v>
      </c>
      <c r="F36">
        <f ca="1">SUMPRODUCT(B36:E36,B$34:E$34)</f>
        <v>6.3777883203312569E-2</v>
      </c>
      <c r="H36">
        <v>202101</v>
      </c>
      <c r="I36">
        <f ca="1">IF(I$34&gt;0,likeqiang!E122,likeqiang!D122)</f>
        <v>12.275</v>
      </c>
      <c r="J36">
        <f ca="1">IF(J$34&gt;0,cpi!E122,cpi!D122)</f>
        <v>-1.069767441860465</v>
      </c>
      <c r="K36">
        <f ca="1">IF(I$34&gt;0,housing!E122,housing!D122)</f>
        <v>-1.461335134873204E-3</v>
      </c>
      <c r="L36">
        <v>1</v>
      </c>
      <c r="M36">
        <f ca="1">SUMPRODUCT(I36:L36,I$34:L$34)</f>
        <v>6.6018986620029418E-2</v>
      </c>
      <c r="O36">
        <v>202101</v>
      </c>
      <c r="P36">
        <f ca="1">IF(P$34&lt;0,likeqiang!E122,likeqiang!D122)</f>
        <v>12.275</v>
      </c>
      <c r="Q36">
        <f ca="1">IF(Q$34&lt;0,cpi!E122,cpi!D122)</f>
        <v>-1.069767441860465</v>
      </c>
      <c r="R36">
        <f ca="1">IF(R$34&lt;0,housing!E122,housing!D122)</f>
        <v>-6.7560700869576717E-2</v>
      </c>
      <c r="S36">
        <v>1</v>
      </c>
      <c r="T36">
        <f ca="1">SUMPRODUCT(P36:S36,P$34:S$34)</f>
        <v>6.153677978659574E-2</v>
      </c>
    </row>
    <row r="37" spans="1:20">
      <c r="A37">
        <f t="shared" ref="A37:A95" si="4">IF(RIGHT(A36,2)="12",(VALUE(LEFT(A36,4))+1)*100+1,A36+1)</f>
        <v>202102</v>
      </c>
      <c r="B37">
        <f>likeqiang!C123</f>
        <v>17.87</v>
      </c>
      <c r="C37">
        <f>cpi!C123</f>
        <v>-1.0606060606060606</v>
      </c>
      <c r="D37">
        <f>housing!C123</f>
        <v>-3.4967043237186655E-2</v>
      </c>
      <c r="E37">
        <v>1</v>
      </c>
      <c r="F37">
        <f t="shared" ref="F37:F95" ca="1" si="5">SUMPRODUCT(B37:E37,B$34:E$34)</f>
        <v>6.9101847442846642E-2</v>
      </c>
      <c r="H37">
        <f t="shared" ref="H37:H95" si="6">IF(RIGHT(H36,2)="12",(VALUE(LEFT(H36,4))+1)*100+1,H36+1)</f>
        <v>202102</v>
      </c>
      <c r="I37">
        <f ca="1">IF(I$34&gt;0,likeqiang!E123,likeqiang!D123)</f>
        <v>17.87</v>
      </c>
      <c r="J37">
        <f ca="1">IF(J$34&gt;0,cpi!E123,cpi!D123)</f>
        <v>-1.0606060606060606</v>
      </c>
      <c r="K37">
        <f ca="1">IF(I$34&gt;0,housing!E123,housing!D123)</f>
        <v>-9.9137649539994543E-4</v>
      </c>
      <c r="L37">
        <v>1</v>
      </c>
      <c r="M37">
        <f t="shared" ref="M37:M95" ca="1" si="7">SUMPRODUCT(I37:L37,I$34:L$34)</f>
        <v>7.1405741949969709E-2</v>
      </c>
      <c r="O37">
        <f t="shared" ref="O37:O95" si="8">IF(RIGHT(O36,2)="12",(VALUE(LEFT(O36,4))+1)*100+1,O36+1)</f>
        <v>202102</v>
      </c>
      <c r="P37">
        <f ca="1">IF(P$34&lt;0,likeqiang!E123,likeqiang!D123)</f>
        <v>17.87</v>
      </c>
      <c r="Q37">
        <f ca="1">IF(Q$34&lt;0,cpi!E123,cpi!D123)</f>
        <v>-1.0606060606060606</v>
      </c>
      <c r="R37">
        <f ca="1">IF(R$34&lt;0,housing!E123,housing!D123)</f>
        <v>-6.8942709978973366E-2</v>
      </c>
      <c r="S37">
        <v>1</v>
      </c>
      <c r="T37">
        <f t="shared" ref="T37:T95" ca="1" si="9">SUMPRODUCT(P37:S37,P$34:S$34)</f>
        <v>6.6797952935723603E-2</v>
      </c>
    </row>
    <row r="38" spans="1:20">
      <c r="A38">
        <f t="shared" si="4"/>
        <v>202103</v>
      </c>
      <c r="B38">
        <f>likeqiang!C124</f>
        <v>15.84</v>
      </c>
      <c r="C38">
        <f>cpi!C124</f>
        <v>-0.83333333333333337</v>
      </c>
      <c r="D38">
        <f>housing!C124</f>
        <v>-3.5401945507712251E-2</v>
      </c>
      <c r="E38">
        <v>1</v>
      </c>
      <c r="F38">
        <f t="shared" ca="1" si="5"/>
        <v>5.2430423154422583E-2</v>
      </c>
      <c r="H38">
        <f t="shared" si="6"/>
        <v>202103</v>
      </c>
      <c r="I38">
        <f ca="1">IF(I$34&gt;0,likeqiang!E124,likeqiang!D124)</f>
        <v>15.84</v>
      </c>
      <c r="J38">
        <f ca="1">IF(J$34&gt;0,cpi!E124,cpi!D124)</f>
        <v>-0.83333333333333337</v>
      </c>
      <c r="K38">
        <f ca="1">IF(I$34&gt;0,housing!E124,housing!D124)</f>
        <v>-5.1782418156798987E-4</v>
      </c>
      <c r="L38">
        <v>1</v>
      </c>
      <c r="M38">
        <f t="shared" ca="1" si="7"/>
        <v>5.4795920088446588E-2</v>
      </c>
      <c r="O38">
        <f t="shared" si="8"/>
        <v>202103</v>
      </c>
      <c r="P38">
        <f ca="1">IF(P$34&lt;0,likeqiang!E124,likeqiang!D124)</f>
        <v>15.84</v>
      </c>
      <c r="Q38">
        <f ca="1">IF(Q$34&lt;0,cpi!E124,cpi!D124)</f>
        <v>-0.83333333333333337</v>
      </c>
      <c r="R38">
        <f ca="1">IF(R$34&lt;0,housing!E124,housing!D124)</f>
        <v>-7.028606683385652E-2</v>
      </c>
      <c r="S38">
        <v>1</v>
      </c>
      <c r="T38">
        <f t="shared" ca="1" si="9"/>
        <v>5.0064926220398563E-2</v>
      </c>
    </row>
    <row r="39" spans="1:20">
      <c r="A39">
        <f t="shared" si="4"/>
        <v>202104</v>
      </c>
      <c r="B39">
        <f>likeqiang!C125</f>
        <v>16.09</v>
      </c>
      <c r="C39">
        <f>cpi!C125</f>
        <v>-0.64</v>
      </c>
      <c r="D39">
        <f>housing!C125</f>
        <v>-4.9936818314028367E-2</v>
      </c>
      <c r="E39">
        <v>1</v>
      </c>
      <c r="F39">
        <f t="shared" ca="1" si="5"/>
        <v>3.9386423286800303E-2</v>
      </c>
      <c r="H39">
        <f t="shared" si="6"/>
        <v>202104</v>
      </c>
      <c r="I39">
        <f ca="1">IF(I$34&gt;0,likeqiang!E125,likeqiang!D125)</f>
        <v>16.09</v>
      </c>
      <c r="J39">
        <f ca="1">IF(J$34&gt;0,cpi!E125,cpi!D125)</f>
        <v>-0.64</v>
      </c>
      <c r="K39">
        <f ca="1">IF(I$34&gt;0,housing!E125,housing!D125)</f>
        <v>-1.4160409224843608E-2</v>
      </c>
      <c r="L39">
        <v>1</v>
      </c>
      <c r="M39">
        <f t="shared" ca="1" si="7"/>
        <v>4.1812426373408915E-2</v>
      </c>
      <c r="O39">
        <f t="shared" si="8"/>
        <v>202104</v>
      </c>
      <c r="P39">
        <f ca="1">IF(P$34&lt;0,likeqiang!E125,likeqiang!D125)</f>
        <v>16.09</v>
      </c>
      <c r="Q39">
        <f ca="1">IF(Q$34&lt;0,cpi!E125,cpi!D125)</f>
        <v>-0.64</v>
      </c>
      <c r="R39">
        <f ca="1">IF(R$34&lt;0,housing!E125,housing!D125)</f>
        <v>-8.5713227403213132E-2</v>
      </c>
      <c r="S39">
        <v>1</v>
      </c>
      <c r="T39">
        <f t="shared" ca="1" si="9"/>
        <v>3.696042020019169E-2</v>
      </c>
    </row>
    <row r="40" spans="1:20">
      <c r="A40">
        <f t="shared" si="4"/>
        <v>202105</v>
      </c>
      <c r="B40">
        <f>likeqiang!C126</f>
        <v>13.76</v>
      </c>
      <c r="C40">
        <f>cpi!C126</f>
        <v>-0.51851851851851849</v>
      </c>
      <c r="D40">
        <f>housing!C126</f>
        <v>-5.2945645965704877E-2</v>
      </c>
      <c r="E40">
        <v>1</v>
      </c>
      <c r="F40">
        <f t="shared" ca="1" si="5"/>
        <v>2.8965532516828069E-2</v>
      </c>
      <c r="H40">
        <f t="shared" si="6"/>
        <v>202105</v>
      </c>
      <c r="I40">
        <f ca="1">IF(I$34&gt;0,likeqiang!E126,likeqiang!D126)</f>
        <v>13.76</v>
      </c>
      <c r="J40">
        <f ca="1">IF(J$34&gt;0,cpi!E126,cpi!D126)</f>
        <v>-0.51851851851851849</v>
      </c>
      <c r="K40">
        <f ca="1">IF(I$34&gt;0,housing!E126,housing!D126)</f>
        <v>-1.6291908780430429E-2</v>
      </c>
      <c r="L40">
        <v>1</v>
      </c>
      <c r="M40">
        <f t="shared" ca="1" si="7"/>
        <v>3.1451027339004005E-2</v>
      </c>
      <c r="O40">
        <f t="shared" si="8"/>
        <v>202105</v>
      </c>
      <c r="P40">
        <f ca="1">IF(P$34&lt;0,likeqiang!E126,likeqiang!D126)</f>
        <v>13.76</v>
      </c>
      <c r="Q40">
        <f ca="1">IF(Q$34&lt;0,cpi!E126,cpi!D126)</f>
        <v>-0.51851851851851849</v>
      </c>
      <c r="R40">
        <f ca="1">IF(R$34&lt;0,housing!E126,housing!D126)</f>
        <v>-8.9599383150979317E-2</v>
      </c>
      <c r="S40">
        <v>1</v>
      </c>
      <c r="T40">
        <f t="shared" ca="1" si="9"/>
        <v>2.6480037694652139E-2</v>
      </c>
    </row>
    <row r="41" spans="1:20">
      <c r="A41">
        <f t="shared" si="4"/>
        <v>202106</v>
      </c>
      <c r="B41">
        <f>likeqiang!C127</f>
        <v>10.83</v>
      </c>
      <c r="C41">
        <f>cpi!C127</f>
        <v>-0.54166666666666663</v>
      </c>
      <c r="D41">
        <f>housing!C127</f>
        <v>-5.4951053772005251E-2</v>
      </c>
      <c r="E41">
        <v>1</v>
      </c>
      <c r="F41">
        <f t="shared" ca="1" si="5"/>
        <v>2.719501413097479E-2</v>
      </c>
      <c r="H41">
        <f t="shared" si="6"/>
        <v>202106</v>
      </c>
      <c r="I41">
        <f ca="1">IF(I$34&gt;0,likeqiang!E127,likeqiang!D127)</f>
        <v>10.83</v>
      </c>
      <c r="J41">
        <f ca="1">IF(J$34&gt;0,cpi!E127,cpi!D127)</f>
        <v>-0.54166666666666663</v>
      </c>
      <c r="K41">
        <f ca="1">IF(I$34&gt;0,housing!E127,housing!D127)</f>
        <v>-1.7433872815433724E-2</v>
      </c>
      <c r="L41">
        <v>1</v>
      </c>
      <c r="M41">
        <f t="shared" ca="1" si="7"/>
        <v>2.973905919079637E-2</v>
      </c>
      <c r="O41">
        <f t="shared" si="8"/>
        <v>202106</v>
      </c>
      <c r="P41">
        <f ca="1">IF(P$34&lt;0,likeqiang!E127,likeqiang!D127)</f>
        <v>10.83</v>
      </c>
      <c r="Q41">
        <f ca="1">IF(Q$34&lt;0,cpi!E127,cpi!D127)</f>
        <v>-0.54166666666666663</v>
      </c>
      <c r="R41">
        <f ca="1">IF(R$34&lt;0,housing!E127,housing!D127)</f>
        <v>-9.2468234728576779E-2</v>
      </c>
      <c r="S41">
        <v>1</v>
      </c>
      <c r="T41">
        <f t="shared" ca="1" si="9"/>
        <v>2.465096907115321E-2</v>
      </c>
    </row>
    <row r="42" spans="1:20">
      <c r="A42">
        <f t="shared" si="4"/>
        <v>202107</v>
      </c>
      <c r="B42">
        <f>likeqiang!C128</f>
        <v>8.74</v>
      </c>
      <c r="C42">
        <f>cpi!C128</f>
        <v>-0.41176470588235292</v>
      </c>
      <c r="D42">
        <f>housing!C128</f>
        <v>-6.9925683943457217E-2</v>
      </c>
      <c r="E42">
        <v>1</v>
      </c>
      <c r="F42">
        <f t="shared" ca="1" si="5"/>
        <v>1.5680719742591349E-2</v>
      </c>
      <c r="H42">
        <f t="shared" si="6"/>
        <v>202107</v>
      </c>
      <c r="I42">
        <f ca="1">IF(I$34&gt;0,likeqiang!E128,likeqiang!D128)</f>
        <v>8.74</v>
      </c>
      <c r="J42">
        <f ca="1">IF(J$34&gt;0,cpi!E128,cpi!D128)</f>
        <v>-0.41176470588235292</v>
      </c>
      <c r="K42">
        <f ca="1">IF(I$34&gt;0,housing!E128,housing!D128)</f>
        <v>-3.1557980879562943E-2</v>
      </c>
      <c r="L42">
        <v>1</v>
      </c>
      <c r="M42">
        <f t="shared" ca="1" si="7"/>
        <v>1.8282438820295781E-2</v>
      </c>
      <c r="O42">
        <f t="shared" si="8"/>
        <v>202107</v>
      </c>
      <c r="P42">
        <f ca="1">IF(P$34&lt;0,likeqiang!E128,likeqiang!D128)</f>
        <v>8.74</v>
      </c>
      <c r="Q42">
        <f ca="1">IF(Q$34&lt;0,cpi!E128,cpi!D128)</f>
        <v>-0.41176470588235292</v>
      </c>
      <c r="R42">
        <f ca="1">IF(R$34&lt;0,housing!E128,housing!D128)</f>
        <v>-0.1082933870073515</v>
      </c>
      <c r="S42">
        <v>1</v>
      </c>
      <c r="T42">
        <f t="shared" ca="1" si="9"/>
        <v>1.3079000664886917E-2</v>
      </c>
    </row>
    <row r="43" spans="1:20">
      <c r="A43">
        <f t="shared" si="4"/>
        <v>202108</v>
      </c>
      <c r="B43">
        <f>likeqiang!C129</f>
        <v>10.49</v>
      </c>
      <c r="C43">
        <f>cpi!C129</f>
        <v>0.60000000000000009</v>
      </c>
      <c r="D43">
        <f>housing!C129</f>
        <v>-7.5283670282272966E-2</v>
      </c>
      <c r="E43">
        <v>1</v>
      </c>
      <c r="F43">
        <f t="shared" ca="1" si="5"/>
        <v>-4.7318526368544445E-2</v>
      </c>
      <c r="H43">
        <f t="shared" si="6"/>
        <v>202108</v>
      </c>
      <c r="I43">
        <f ca="1">IF(I$34&gt;0,likeqiang!E129,likeqiang!D129)</f>
        <v>10.49</v>
      </c>
      <c r="J43">
        <f ca="1">IF(J$34&gt;0,cpi!E129,cpi!D129)</f>
        <v>0.60000000000000009</v>
      </c>
      <c r="K43">
        <f ca="1">IF(I$34&gt;0,housing!E129,housing!D129)</f>
        <v>-3.6077501082772863E-2</v>
      </c>
      <c r="L43">
        <v>1</v>
      </c>
      <c r="M43">
        <f t="shared" ca="1" si="7"/>
        <v>-4.4659950790012164E-2</v>
      </c>
      <c r="O43">
        <f t="shared" si="8"/>
        <v>202108</v>
      </c>
      <c r="P43">
        <f ca="1">IF(P$34&lt;0,likeqiang!E129,likeqiang!D129)</f>
        <v>10.49</v>
      </c>
      <c r="Q43">
        <f ca="1">IF(Q$34&lt;0,cpi!E129,cpi!D129)</f>
        <v>0.60000000000000009</v>
      </c>
      <c r="R43">
        <f ca="1">IF(R$34&lt;0,housing!E129,housing!D129)</f>
        <v>-0.11448983948177308</v>
      </c>
      <c r="S43">
        <v>1</v>
      </c>
      <c r="T43">
        <f t="shared" ca="1" si="9"/>
        <v>-4.9977101947076719E-2</v>
      </c>
    </row>
    <row r="44" spans="1:20">
      <c r="A44">
        <f t="shared" si="4"/>
        <v>202109</v>
      </c>
      <c r="B44">
        <f>likeqiang!C130</f>
        <v>9.2899999999999991</v>
      </c>
      <c r="C44">
        <f>cpi!C130</f>
        <v>-2.4</v>
      </c>
      <c r="D44">
        <f>housing!C130</f>
        <v>-8.0483247840385727E-2</v>
      </c>
      <c r="E44">
        <v>1</v>
      </c>
      <c r="F44">
        <f t="shared" ca="1" si="5"/>
        <v>0.14228578952566531</v>
      </c>
      <c r="H44">
        <f t="shared" si="6"/>
        <v>202109</v>
      </c>
      <c r="I44">
        <f ca="1">IF(I$34&gt;0,likeqiang!E130,likeqiang!D130)</f>
        <v>9.2899999999999991</v>
      </c>
      <c r="J44">
        <f ca="1">IF(J$34&gt;0,cpi!E130,cpi!D130)</f>
        <v>-2.4</v>
      </c>
      <c r="K44">
        <f ca="1">IF(I$34&gt;0,housing!E130,housing!D130)</f>
        <v>-4.0449886741550777E-2</v>
      </c>
      <c r="L44">
        <v>1</v>
      </c>
      <c r="M44">
        <f t="shared" ca="1" si="7"/>
        <v>0.1450004570975556</v>
      </c>
      <c r="O44">
        <f t="shared" si="8"/>
        <v>202109</v>
      </c>
      <c r="P44">
        <f ca="1">IF(P$34&lt;0,likeqiang!E130,likeqiang!D130)</f>
        <v>9.2899999999999991</v>
      </c>
      <c r="Q44">
        <f ca="1">IF(Q$34&lt;0,cpi!E130,cpi!D130)</f>
        <v>-2.4</v>
      </c>
      <c r="R44">
        <f ca="1">IF(R$34&lt;0,housing!E130,housing!D130)</f>
        <v>-0.12051660893922067</v>
      </c>
      <c r="S44">
        <v>1</v>
      </c>
      <c r="T44">
        <f t="shared" ca="1" si="9"/>
        <v>0.13957112195377502</v>
      </c>
    </row>
    <row r="45" spans="1:20">
      <c r="A45">
        <f t="shared" si="4"/>
        <v>202110</v>
      </c>
      <c r="B45">
        <f>likeqiang!C131</f>
        <v>9.2200000000000006</v>
      </c>
      <c r="C45">
        <f>cpi!C131</f>
        <v>6.5</v>
      </c>
      <c r="D45">
        <f>housing!C131</f>
        <v>-9.0492213838945013E-2</v>
      </c>
      <c r="E45">
        <v>1</v>
      </c>
      <c r="F45">
        <f t="shared" ca="1" si="5"/>
        <v>-0.42578482123400446</v>
      </c>
      <c r="H45">
        <f t="shared" si="6"/>
        <v>202110</v>
      </c>
      <c r="I45">
        <f ca="1">IF(I$34&gt;0,likeqiang!E131,likeqiang!D131)</f>
        <v>9.2200000000000006</v>
      </c>
      <c r="J45">
        <f ca="1">IF(J$34&gt;0,cpi!E131,cpi!D131)</f>
        <v>6.5</v>
      </c>
      <c r="K45">
        <f ca="1">IF(I$34&gt;0,housing!E131,housing!D131)</f>
        <v>-4.9642226441781998E-2</v>
      </c>
      <c r="L45">
        <v>1</v>
      </c>
      <c r="M45">
        <f t="shared" ca="1" si="7"/>
        <v>-0.42301477812357396</v>
      </c>
      <c r="O45">
        <f t="shared" si="8"/>
        <v>202110</v>
      </c>
      <c r="P45">
        <f ca="1">IF(P$34&lt;0,likeqiang!E131,likeqiang!D131)</f>
        <v>9.2200000000000006</v>
      </c>
      <c r="Q45">
        <f ca="1">IF(Q$34&lt;0,cpi!E131,cpi!D131)</f>
        <v>6.5</v>
      </c>
      <c r="R45">
        <f ca="1">IF(R$34&lt;0,housing!E131,housing!D131)</f>
        <v>-0.13134220123610801</v>
      </c>
      <c r="S45">
        <v>1</v>
      </c>
      <c r="T45">
        <f t="shared" ca="1" si="9"/>
        <v>-0.42855486434443502</v>
      </c>
    </row>
    <row r="46" spans="1:20">
      <c r="A46">
        <f t="shared" si="4"/>
        <v>202111</v>
      </c>
      <c r="B46">
        <f>likeqiang!C132</f>
        <v>9.2485874602761129</v>
      </c>
      <c r="C46">
        <f>cpi!C132</f>
        <v>4.2689419235029922</v>
      </c>
      <c r="D46">
        <f>housing!C132</f>
        <v>-9.6740530959904675E-2</v>
      </c>
      <c r="E46">
        <v>1</v>
      </c>
      <c r="F46">
        <f t="shared" ca="1" si="5"/>
        <v>-0.28396261289892205</v>
      </c>
      <c r="H46">
        <f t="shared" si="6"/>
        <v>202111</v>
      </c>
      <c r="I46">
        <f ca="1">IF(I$34&gt;0,likeqiang!E132,likeqiang!D132)</f>
        <v>10.814851857651195</v>
      </c>
      <c r="J46">
        <f ca="1">IF(J$34&gt;0,cpi!E132,cpi!D132)</f>
        <v>3.3630765548167472</v>
      </c>
      <c r="K46">
        <f ca="1">IF(I$34&gt;0,housing!E132,housing!D132)</f>
        <v>-5.5083838208614358E-2</v>
      </c>
      <c r="L46">
        <v>1</v>
      </c>
      <c r="M46">
        <f t="shared" ca="1" si="7"/>
        <v>-0.22173226578757155</v>
      </c>
      <c r="O46">
        <f t="shared" si="8"/>
        <v>202111</v>
      </c>
      <c r="P46">
        <f ca="1">IF(P$34&lt;0,likeqiang!E132,likeqiang!D132)</f>
        <v>7.6823230629010304</v>
      </c>
      <c r="Q46">
        <f ca="1">IF(Q$34&lt;0,cpi!E132,cpi!D132)</f>
        <v>5.1748072921892376</v>
      </c>
      <c r="R46">
        <f ca="1">IF(R$34&lt;0,housing!E132,housing!D132)</f>
        <v>-0.13839722371119501</v>
      </c>
      <c r="S46">
        <v>1</v>
      </c>
      <c r="T46">
        <f t="shared" ca="1" si="9"/>
        <v>-0.3461929600102725</v>
      </c>
    </row>
    <row r="47" spans="1:20">
      <c r="A47">
        <f t="shared" si="4"/>
        <v>202112</v>
      </c>
      <c r="B47">
        <f>likeqiang!C133</f>
        <v>9.258546597346232</v>
      </c>
      <c r="C47">
        <f>cpi!C133</f>
        <v>4.5601669667116314</v>
      </c>
      <c r="D47">
        <f>housing!C133</f>
        <v>-0.1025613925254166</v>
      </c>
      <c r="E47">
        <v>1</v>
      </c>
      <c r="F47">
        <f t="shared" ca="1" si="5"/>
        <v>-0.30291047332158433</v>
      </c>
      <c r="H47">
        <f t="shared" si="6"/>
        <v>202112</v>
      </c>
      <c r="I47">
        <f ca="1">IF(I$34&gt;0,likeqiang!E133,likeqiang!D133)</f>
        <v>11.36678793048957</v>
      </c>
      <c r="J47">
        <f ca="1">IF(J$34&gt;0,cpi!E133,cpi!D133)</f>
        <v>3.4267472906952907</v>
      </c>
      <c r="K47">
        <f ca="1">IF(I$34&gt;0,housing!E133,housing!D133)</f>
        <v>-6.0107326972275991E-2</v>
      </c>
      <c r="L47">
        <v>1</v>
      </c>
      <c r="M47">
        <f t="shared" ca="1" si="7"/>
        <v>-0.22554565016813774</v>
      </c>
      <c r="O47">
        <f t="shared" si="8"/>
        <v>202112</v>
      </c>
      <c r="P47">
        <f ca="1">IF(P$34&lt;0,likeqiang!E133,likeqiang!D133)</f>
        <v>7.1503052642028937</v>
      </c>
      <c r="Q47">
        <f ca="1">IF(Q$34&lt;0,cpi!E133,cpi!D133)</f>
        <v>5.693586642727972</v>
      </c>
      <c r="R47">
        <f ca="1">IF(R$34&lt;0,housing!E133,housing!D133)</f>
        <v>-0.1450154580785572</v>
      </c>
      <c r="S47">
        <v>1</v>
      </c>
      <c r="T47">
        <f t="shared" ca="1" si="9"/>
        <v>-0.380275296475031</v>
      </c>
    </row>
    <row r="48" spans="1:20">
      <c r="A48">
        <f t="shared" si="4"/>
        <v>202201</v>
      </c>
      <c r="B48">
        <f>likeqiang!C134</f>
        <v>9.2685057344163457</v>
      </c>
      <c r="C48">
        <f>cpi!C134</f>
        <v>4.4142908178585785</v>
      </c>
      <c r="D48">
        <f>housing!C134</f>
        <v>-0.10254653066515157</v>
      </c>
      <c r="E48">
        <v>1</v>
      </c>
      <c r="F48">
        <f t="shared" ca="1" si="5"/>
        <v>-0.29360023065727658</v>
      </c>
      <c r="H48">
        <f t="shared" si="6"/>
        <v>202201</v>
      </c>
      <c r="I48">
        <f ca="1">IF(I$34&gt;0,likeqiang!E134,likeqiang!D134)</f>
        <v>11.806339843673337</v>
      </c>
      <c r="J48">
        <f ca="1">IF(J$34&gt;0,cpi!E134,cpi!D134)</f>
        <v>3.0914441718574199</v>
      </c>
      <c r="K48">
        <f ca="1">IF(I$34&gt;0,housing!E134,housing!D134)</f>
        <v>-5.9303886173483145E-2</v>
      </c>
      <c r="L48">
        <v>1</v>
      </c>
      <c r="M48">
        <f t="shared" ca="1" si="7"/>
        <v>-0.20365119087019862</v>
      </c>
      <c r="O48">
        <f t="shared" si="8"/>
        <v>202201</v>
      </c>
      <c r="P48">
        <f ca="1">IF(P$34&lt;0,likeqiang!E134,likeqiang!D134)</f>
        <v>6.7306716251593546</v>
      </c>
      <c r="Q48">
        <f ca="1">IF(Q$34&lt;0,cpi!E134,cpi!D134)</f>
        <v>5.737137463859737</v>
      </c>
      <c r="R48">
        <f ca="1">IF(R$34&lt;0,housing!E134,housing!D134)</f>
        <v>-0.14578917515681999</v>
      </c>
      <c r="S48">
        <v>1</v>
      </c>
      <c r="T48">
        <f t="shared" ca="1" si="9"/>
        <v>-0.3835492704443545</v>
      </c>
    </row>
    <row r="49" spans="1:20">
      <c r="A49">
        <f t="shared" si="4"/>
        <v>202202</v>
      </c>
      <c r="B49">
        <f>likeqiang!C135</f>
        <v>9.2784648714864666</v>
      </c>
      <c r="C49">
        <f>cpi!C135</f>
        <v>4.7167587276688101</v>
      </c>
      <c r="D49">
        <f>housing!C135</f>
        <v>-0.10349483918059033</v>
      </c>
      <c r="E49">
        <v>1</v>
      </c>
      <c r="F49">
        <f t="shared" ca="1" si="5"/>
        <v>-0.31293434284049998</v>
      </c>
      <c r="H49">
        <f t="shared" si="6"/>
        <v>202202</v>
      </c>
      <c r="I49">
        <f ca="1">IF(I$34&gt;0,likeqiang!E135,likeqiang!D135)</f>
        <v>12.183796248602636</v>
      </c>
      <c r="J49">
        <f ca="1">IF(J$34&gt;0,cpi!E135,cpi!D135)</f>
        <v>3.2279864254224977</v>
      </c>
      <c r="K49">
        <f ca="1">IF(I$34&gt;0,housing!E135,housing!D135)</f>
        <v>-5.9471915014397532E-2</v>
      </c>
      <c r="L49">
        <v>1</v>
      </c>
      <c r="M49">
        <f t="shared" ca="1" si="7"/>
        <v>-0.21196561824468882</v>
      </c>
      <c r="O49">
        <f t="shared" si="8"/>
        <v>202202</v>
      </c>
      <c r="P49">
        <f ca="1">IF(P$34&lt;0,likeqiang!E135,likeqiang!D135)</f>
        <v>6.3731334943702969</v>
      </c>
      <c r="Q49">
        <f ca="1">IF(Q$34&lt;0,cpi!E135,cpi!D135)</f>
        <v>6.2055310299151225</v>
      </c>
      <c r="R49">
        <f ca="1">IF(R$34&lt;0,housing!E135,housing!D135)</f>
        <v>-0.14751776334678313</v>
      </c>
      <c r="S49">
        <v>1</v>
      </c>
      <c r="T49">
        <f t="shared" ca="1" si="9"/>
        <v>-0.41390306743631111</v>
      </c>
    </row>
    <row r="50" spans="1:20">
      <c r="A50">
        <f t="shared" si="4"/>
        <v>202203</v>
      </c>
      <c r="B50">
        <f>likeqiang!C136</f>
        <v>9.2884240085565786</v>
      </c>
      <c r="C50">
        <f>cpi!C136</f>
        <v>4.7586756938478896</v>
      </c>
      <c r="D50">
        <f>housing!C136</f>
        <v>-0.10478937964164858</v>
      </c>
      <c r="E50">
        <v>1</v>
      </c>
      <c r="F50">
        <f t="shared" ca="1" si="5"/>
        <v>-0.31568349083049313</v>
      </c>
      <c r="H50">
        <f t="shared" si="6"/>
        <v>202203</v>
      </c>
      <c r="I50">
        <f ca="1">IF(I$34&gt;0,likeqiang!E136,likeqiang!D136)</f>
        <v>12.520409738627933</v>
      </c>
      <c r="J50">
        <f ca="1">IF(J$34&gt;0,cpi!E136,cpi!D136)</f>
        <v>3.1203225693771826</v>
      </c>
      <c r="K50">
        <f ca="1">IF(I$34&gt;0,housing!E136,housing!D136)</f>
        <v>-5.9994019728388012E-2</v>
      </c>
      <c r="L50">
        <v>1</v>
      </c>
      <c r="M50">
        <f t="shared" ca="1" si="7"/>
        <v>-0.20478084417942466</v>
      </c>
      <c r="O50">
        <f t="shared" si="8"/>
        <v>202203</v>
      </c>
      <c r="P50">
        <f ca="1">IF(P$34&lt;0,likeqiang!E136,likeqiang!D136)</f>
        <v>6.0564382784852251</v>
      </c>
      <c r="Q50">
        <f ca="1">IF(Q$34&lt;0,cpi!E136,cpi!D136)</f>
        <v>6.3970288183185966</v>
      </c>
      <c r="R50">
        <f ca="1">IF(R$34&lt;0,housing!E136,housing!D136)</f>
        <v>-0.14958473955490914</v>
      </c>
      <c r="S50">
        <v>1</v>
      </c>
      <c r="T50">
        <f t="shared" ca="1" si="9"/>
        <v>-0.42658613748156166</v>
      </c>
    </row>
    <row r="51" spans="1:20">
      <c r="A51">
        <f t="shared" si="4"/>
        <v>202204</v>
      </c>
      <c r="B51">
        <f>likeqiang!C137</f>
        <v>9.2983831456266994</v>
      </c>
      <c r="C51">
        <f>cpi!C137</f>
        <v>4.6706617997062247</v>
      </c>
      <c r="D51">
        <f>housing!C137</f>
        <v>-0.10442016223909191</v>
      </c>
      <c r="E51">
        <v>1</v>
      </c>
      <c r="F51">
        <f t="shared" ca="1" si="5"/>
        <v>-0.31003756482349759</v>
      </c>
      <c r="H51">
        <f t="shared" si="6"/>
        <v>202204</v>
      </c>
      <c r="I51">
        <f ca="1">IF(I$34&gt;0,likeqiang!E137,likeqiang!D137)</f>
        <v>12.827540398862084</v>
      </c>
      <c r="J51">
        <f ca="1">IF(J$34&gt;0,cpi!E137,cpi!D137)</f>
        <v>2.8949369145953368</v>
      </c>
      <c r="K51">
        <f ca="1">IF(I$34&gt;0,housing!E137,housing!D137)</f>
        <v>-5.885979026167093E-2</v>
      </c>
      <c r="L51">
        <v>1</v>
      </c>
      <c r="M51">
        <f t="shared" ca="1" si="7"/>
        <v>-0.1900110432835761</v>
      </c>
      <c r="O51">
        <f t="shared" si="8"/>
        <v>202204</v>
      </c>
      <c r="P51">
        <f ca="1">IF(P$34&lt;0,likeqiang!E137,likeqiang!D137)</f>
        <v>5.7692258923913151</v>
      </c>
      <c r="Q51">
        <f ca="1">IF(Q$34&lt;0,cpi!E137,cpi!D137)</f>
        <v>6.4463866848171127</v>
      </c>
      <c r="R51">
        <f ca="1">IF(R$34&lt;0,housing!E137,housing!D137)</f>
        <v>-0.14998053421651289</v>
      </c>
      <c r="S51">
        <v>1</v>
      </c>
      <c r="T51">
        <f t="shared" ca="1" si="9"/>
        <v>-0.43006408636341903</v>
      </c>
    </row>
    <row r="52" spans="1:20">
      <c r="A52">
        <f t="shared" si="4"/>
        <v>202205</v>
      </c>
      <c r="B52">
        <f>likeqiang!C138</f>
        <v>9.3083422826968132</v>
      </c>
      <c r="C52">
        <f>cpi!C138</f>
        <v>4.7831257747711104</v>
      </c>
      <c r="D52">
        <f>housing!C138</f>
        <v>-0.1005948151471005</v>
      </c>
      <c r="E52">
        <v>1</v>
      </c>
      <c r="F52">
        <f t="shared" ca="1" si="5"/>
        <v>-0.31693644937564147</v>
      </c>
      <c r="H52">
        <f t="shared" si="6"/>
        <v>202205</v>
      </c>
      <c r="I52">
        <f ca="1">IF(I$34&gt;0,likeqiang!E138,likeqiang!D138)</f>
        <v>13.112105260756991</v>
      </c>
      <c r="J52">
        <f ca="1">IF(J$34&gt;0,cpi!E138,cpi!D138)</f>
        <v>2.8795926569774215</v>
      </c>
      <c r="K52">
        <f ca="1">IF(I$34&gt;0,housing!E138,housing!D138)</f>
        <v>-5.4276466015582669E-2</v>
      </c>
      <c r="L52">
        <v>1</v>
      </c>
      <c r="M52">
        <f t="shared" ca="1" si="7"/>
        <v>-0.18842009589495856</v>
      </c>
      <c r="O52">
        <f t="shared" si="8"/>
        <v>202205</v>
      </c>
      <c r="P52">
        <f ca="1">IF(P$34&lt;0,likeqiang!E138,likeqiang!D138)</f>
        <v>5.5045793046366347</v>
      </c>
      <c r="Q52">
        <f ca="1">IF(Q$34&lt;0,cpi!E138,cpi!D138)</f>
        <v>6.6866588925647994</v>
      </c>
      <c r="R52">
        <f ca="1">IF(R$34&lt;0,housing!E138,housing!D138)</f>
        <v>-0.14691316427861834</v>
      </c>
      <c r="S52">
        <v>1</v>
      </c>
      <c r="T52">
        <f t="shared" ca="1" si="9"/>
        <v>-0.44545280285632433</v>
      </c>
    </row>
    <row r="53" spans="1:20">
      <c r="A53">
        <f t="shared" si="4"/>
        <v>202206</v>
      </c>
      <c r="B53">
        <f>likeqiang!C139</f>
        <v>9.318301419766934</v>
      </c>
      <c r="C53">
        <f>cpi!C139</f>
        <v>5.8713267260396931</v>
      </c>
      <c r="D53">
        <f>housing!C139</f>
        <v>-9.7891870980019724E-2</v>
      </c>
      <c r="E53">
        <v>1</v>
      </c>
      <c r="F53">
        <f t="shared" ca="1" si="5"/>
        <v>-0.38610838341744536</v>
      </c>
      <c r="H53">
        <f t="shared" si="6"/>
        <v>202206</v>
      </c>
      <c r="I53">
        <f ca="1">IF(I$34&gt;0,likeqiang!E139,likeqiang!D139)</f>
        <v>13.37868592019853</v>
      </c>
      <c r="J53">
        <f ca="1">IF(J$34&gt;0,cpi!E139,cpi!D139)</f>
        <v>3.8477356135733136</v>
      </c>
      <c r="K53">
        <f ca="1">IF(I$34&gt;0,housing!E139,housing!D139)</f>
        <v>-5.0822219147413611E-2</v>
      </c>
      <c r="L53">
        <v>1</v>
      </c>
      <c r="M53">
        <f t="shared" ca="1" si="7"/>
        <v>-0.24961576778332747</v>
      </c>
      <c r="O53">
        <f t="shared" si="8"/>
        <v>202206</v>
      </c>
      <c r="P53">
        <f ca="1">IF(P$34&lt;0,likeqiang!E139,likeqiang!D139)</f>
        <v>5.2579169193353383</v>
      </c>
      <c r="Q53">
        <f ca="1">IF(Q$34&lt;0,cpi!E139,cpi!D139)</f>
        <v>7.894917838506073</v>
      </c>
      <c r="R53">
        <f ca="1">IF(R$34&lt;0,housing!E139,housing!D139)</f>
        <v>-0.14496152281262584</v>
      </c>
      <c r="S53">
        <v>1</v>
      </c>
      <c r="T53">
        <f t="shared" ca="1" si="9"/>
        <v>-0.52260099905156321</v>
      </c>
    </row>
    <row r="54" spans="1:20">
      <c r="A54">
        <f t="shared" si="4"/>
        <v>202207</v>
      </c>
      <c r="B54">
        <f>likeqiang!C140</f>
        <v>9.328260556837046</v>
      </c>
      <c r="C54">
        <f>cpi!C140</f>
        <v>5.7086360876795945</v>
      </c>
      <c r="D54">
        <f>housing!C140</f>
        <v>-9.3816478294257544E-2</v>
      </c>
      <c r="E54">
        <v>1</v>
      </c>
      <c r="F54">
        <f t="shared" ca="1" si="5"/>
        <v>-0.37545098035395502</v>
      </c>
      <c r="H54">
        <f t="shared" si="6"/>
        <v>202207</v>
      </c>
      <c r="I54">
        <f ca="1">IF(I$34&gt;0,likeqiang!E140,likeqiang!D140)</f>
        <v>13.630502335106133</v>
      </c>
      <c r="J54">
        <f ca="1">IF(J$34&gt;0,cpi!E140,cpi!D140)</f>
        <v>3.5714303211393492</v>
      </c>
      <c r="K54">
        <f ca="1">IF(I$34&gt;0,housing!E140,housing!D140)</f>
        <v>-4.600186331012026E-2</v>
      </c>
      <c r="L54">
        <v>1</v>
      </c>
      <c r="M54">
        <f t="shared" ca="1" si="7"/>
        <v>-0.23140892550759809</v>
      </c>
      <c r="O54">
        <f t="shared" si="8"/>
        <v>202207</v>
      </c>
      <c r="P54">
        <f ca="1">IF(P$34&lt;0,likeqiang!E140,likeqiang!D140)</f>
        <v>5.0260187785679591</v>
      </c>
      <c r="Q54">
        <f ca="1">IF(Q$34&lt;0,cpi!E140,cpi!D140)</f>
        <v>7.8458418542198398</v>
      </c>
      <c r="R54">
        <f ca="1">IF(R$34&lt;0,housing!E140,housing!D140)</f>
        <v>-0.14163109327839482</v>
      </c>
      <c r="S54">
        <v>1</v>
      </c>
      <c r="T54">
        <f t="shared" ca="1" si="9"/>
        <v>-0.51949303520031198</v>
      </c>
    </row>
    <row r="55" spans="1:20">
      <c r="A55">
        <f t="shared" si="4"/>
        <v>202208</v>
      </c>
      <c r="B55">
        <f>likeqiang!C141</f>
        <v>9.3382196939071669</v>
      </c>
      <c r="C55">
        <f>cpi!C141</f>
        <v>5.0597297967123103</v>
      </c>
      <c r="D55">
        <f>housing!C141</f>
        <v>-8.6529837632621398E-2</v>
      </c>
      <c r="E55">
        <v>1</v>
      </c>
      <c r="F55">
        <f t="shared" ca="1" si="5"/>
        <v>-0.33358271013981694</v>
      </c>
      <c r="H55">
        <f t="shared" si="6"/>
        <v>202208</v>
      </c>
      <c r="I55">
        <f ca="1">IF(I$34&gt;0,likeqiang!E141,likeqiang!D141)</f>
        <v>13.86991957161818</v>
      </c>
      <c r="J55">
        <f ca="1">IF(J$34&gt;0,cpi!E141,cpi!D141)</f>
        <v>2.8143740418348404</v>
      </c>
      <c r="K55">
        <f ca="1">IF(I$34&gt;0,housing!E141,housing!D141)</f>
        <v>-3.7976287269910258E-2</v>
      </c>
      <c r="L55">
        <v>1</v>
      </c>
      <c r="M55">
        <f t="shared" ca="1" si="7"/>
        <v>-0.18235312324821781</v>
      </c>
      <c r="O55">
        <f t="shared" si="8"/>
        <v>202208</v>
      </c>
      <c r="P55">
        <f ca="1">IF(P$34&lt;0,likeqiang!E141,likeqiang!D141)</f>
        <v>4.8065198161961549</v>
      </c>
      <c r="Q55">
        <f ca="1">IF(Q$34&lt;0,cpi!E141,cpi!D141)</f>
        <v>7.3050855515897801</v>
      </c>
      <c r="R55">
        <f ca="1">IF(R$34&lt;0,housing!E141,housing!D141)</f>
        <v>-0.13508338799533254</v>
      </c>
      <c r="S55">
        <v>1</v>
      </c>
      <c r="T55">
        <f t="shared" ca="1" si="9"/>
        <v>-0.48481229703141604</v>
      </c>
    </row>
    <row r="56" spans="1:20">
      <c r="A56">
        <f t="shared" si="4"/>
        <v>202209</v>
      </c>
      <c r="B56">
        <f>likeqiang!C142</f>
        <v>9.3481788309772806</v>
      </c>
      <c r="C56">
        <f>cpi!C142</f>
        <v>5.0358146201552936</v>
      </c>
      <c r="D56">
        <f>housing!C142</f>
        <v>-8.0896416913014191E-2</v>
      </c>
      <c r="E56">
        <v>1</v>
      </c>
      <c r="F56">
        <f t="shared" ca="1" si="5"/>
        <v>-0.33166569764164755</v>
      </c>
      <c r="H56">
        <f t="shared" si="6"/>
        <v>202209</v>
      </c>
      <c r="I56">
        <f ca="1">IF(I$34&gt;0,likeqiang!E142,likeqiang!D142)</f>
        <v>14.098735175933058</v>
      </c>
      <c r="J56">
        <f ca="1">IF(J$34&gt;0,cpi!E142,cpi!D142)</f>
        <v>2.687018212647283</v>
      </c>
      <c r="K56">
        <f ca="1">IF(I$34&gt;0,housing!E142,housing!D142)</f>
        <v>-3.1609668155245046E-2</v>
      </c>
      <c r="L56">
        <v>1</v>
      </c>
      <c r="M56">
        <f t="shared" ca="1" si="7"/>
        <v>-0.17356041071280942</v>
      </c>
      <c r="O56">
        <f t="shared" si="8"/>
        <v>202209</v>
      </c>
      <c r="P56">
        <f ca="1">IF(P$34&lt;0,likeqiang!E142,likeqiang!D142)</f>
        <v>4.5976224860215025</v>
      </c>
      <c r="Q56">
        <f ca="1">IF(Q$34&lt;0,cpi!E142,cpi!D142)</f>
        <v>7.3846110276633041</v>
      </c>
      <c r="R56">
        <f ca="1">IF(R$34&lt;0,housing!E142,housing!D142)</f>
        <v>-0.13018316567078334</v>
      </c>
      <c r="S56">
        <v>1</v>
      </c>
      <c r="T56">
        <f t="shared" ca="1" si="9"/>
        <v>-0.48977098457048557</v>
      </c>
    </row>
    <row r="57" spans="1:20">
      <c r="A57">
        <f t="shared" si="4"/>
        <v>202210</v>
      </c>
      <c r="B57">
        <f>likeqiang!C143</f>
        <v>9.3581379680473997</v>
      </c>
      <c r="C57">
        <f>cpi!C143</f>
        <v>4.8252079402342725</v>
      </c>
      <c r="D57">
        <f>housing!C143</f>
        <v>-6.8376113669292152E-2</v>
      </c>
      <c r="E57">
        <v>1</v>
      </c>
      <c r="F57">
        <f t="shared" ca="1" si="5"/>
        <v>-0.31738130544943044</v>
      </c>
      <c r="H57">
        <f t="shared" si="6"/>
        <v>202210</v>
      </c>
      <c r="I57">
        <f ca="1">IF(I$34&gt;0,likeqiang!E143,likeqiang!D143)</f>
        <v>14.318353148854891</v>
      </c>
      <c r="J57">
        <f ca="1">IF(J$34&gt;0,cpi!E143,cpi!D143)</f>
        <v>2.3770828569102003</v>
      </c>
      <c r="K57">
        <f ca="1">IF(I$34&gt;0,housing!E143,housing!D143)</f>
        <v>-1.8361631804713653E-2</v>
      </c>
      <c r="L57">
        <v>1</v>
      </c>
      <c r="M57">
        <f t="shared" ca="1" si="7"/>
        <v>-0.15267256400086326</v>
      </c>
      <c r="O57">
        <f t="shared" si="8"/>
        <v>202210</v>
      </c>
      <c r="P57">
        <f ca="1">IF(P$34&lt;0,likeqiang!E143,likeqiang!D143)</f>
        <v>4.3979227872399083</v>
      </c>
      <c r="Q57">
        <f ca="1">IF(Q$34&lt;0,cpi!E143,cpi!D143)</f>
        <v>7.2733330235583447</v>
      </c>
      <c r="R57">
        <f ca="1">IF(R$34&lt;0,housing!E143,housing!D143)</f>
        <v>-0.11839059553387066</v>
      </c>
      <c r="S57">
        <v>1</v>
      </c>
      <c r="T57">
        <f t="shared" ca="1" si="9"/>
        <v>-0.48209004689799756</v>
      </c>
    </row>
    <row r="58" spans="1:20">
      <c r="A58">
        <f t="shared" si="4"/>
        <v>202211</v>
      </c>
      <c r="B58">
        <f>likeqiang!C144</f>
        <v>9.3680971051175135</v>
      </c>
      <c r="C58">
        <f>cpi!C144</f>
        <v>4.9594163998580276</v>
      </c>
      <c r="D58">
        <f>housing!C144</f>
        <v>-5.6513359697484888E-2</v>
      </c>
      <c r="E58">
        <v>1</v>
      </c>
      <c r="F58">
        <f t="shared" ca="1" si="5"/>
        <v>-0.3251212430149113</v>
      </c>
      <c r="H58">
        <f t="shared" si="6"/>
        <v>202211</v>
      </c>
      <c r="I58">
        <f ca="1">IF(I$34&gt;0,likeqiang!E144,likeqiang!D144)</f>
        <v>14.529894839236393</v>
      </c>
      <c r="J58">
        <f ca="1">IF(J$34&gt;0,cpi!E144,cpi!D144)</f>
        <v>2.4155925682652439</v>
      </c>
      <c r="K58">
        <f ca="1">IF(I$34&gt;0,housing!E144,housing!D144)</f>
        <v>-5.7763557331564352E-3</v>
      </c>
      <c r="L58">
        <v>1</v>
      </c>
      <c r="M58">
        <f t="shared" ca="1" si="7"/>
        <v>-0.15404935752301052</v>
      </c>
      <c r="O58">
        <f t="shared" si="8"/>
        <v>202211</v>
      </c>
      <c r="P58">
        <f ca="1">IF(P$34&lt;0,likeqiang!E144,likeqiang!D144)</f>
        <v>4.206299370998634</v>
      </c>
      <c r="Q58">
        <f ca="1">IF(Q$34&lt;0,cpi!E144,cpi!D144)</f>
        <v>7.5032402314508113</v>
      </c>
      <c r="R58">
        <f ca="1">IF(R$34&lt;0,housing!E144,housing!D144)</f>
        <v>-0.10725036366181334</v>
      </c>
      <c r="S58">
        <v>1</v>
      </c>
      <c r="T58">
        <f t="shared" ca="1" si="9"/>
        <v>-0.49619312850681196</v>
      </c>
    </row>
    <row r="59" spans="1:20">
      <c r="A59">
        <f t="shared" si="4"/>
        <v>202212</v>
      </c>
      <c r="B59">
        <f>likeqiang!C145</f>
        <v>9.3780562421876343</v>
      </c>
      <c r="C59">
        <f>cpi!C145</f>
        <v>4.6532726046196151</v>
      </c>
      <c r="D59">
        <f>housing!C145</f>
        <v>-4.7546450663790867E-2</v>
      </c>
      <c r="E59">
        <v>1</v>
      </c>
      <c r="F59">
        <f t="shared" ca="1" si="5"/>
        <v>-0.30498793202657826</v>
      </c>
      <c r="H59">
        <f t="shared" si="6"/>
        <v>202212</v>
      </c>
      <c r="I59">
        <f ca="1">IF(I$34&gt;0,likeqiang!E145,likeqiang!D145)</f>
        <v>14.734272641577508</v>
      </c>
      <c r="J59">
        <f ca="1">IF(J$34&gt;0,cpi!E145,cpi!D145)</f>
        <v>2.0169843061129153</v>
      </c>
      <c r="K59">
        <f ca="1">IF(I$34&gt;0,housing!E145,housing!D145)</f>
        <v>3.908102756029222E-3</v>
      </c>
      <c r="L59">
        <v>1</v>
      </c>
      <c r="M59">
        <f t="shared" ca="1" si="7"/>
        <v>-0.12776700844139785</v>
      </c>
      <c r="O59">
        <f t="shared" si="8"/>
        <v>202212</v>
      </c>
      <c r="P59">
        <f ca="1">IF(P$34&lt;0,likeqiang!E145,likeqiang!D145)</f>
        <v>4.0218398427977604</v>
      </c>
      <c r="Q59">
        <f ca="1">IF(Q$34&lt;0,cpi!E145,cpi!D145)</f>
        <v>7.2895609031263149</v>
      </c>
      <c r="R59">
        <f ca="1">IF(R$34&lt;0,housing!E145,housing!D145)</f>
        <v>-9.9001004083610955E-2</v>
      </c>
      <c r="S59">
        <v>1</v>
      </c>
      <c r="T59">
        <f t="shared" ca="1" si="9"/>
        <v>-0.48220885561175864</v>
      </c>
    </row>
    <row r="60" spans="1:20">
      <c r="A60">
        <f t="shared" si="4"/>
        <v>202301</v>
      </c>
      <c r="B60">
        <f>likeqiang!C146</f>
        <v>9.3880153792577463</v>
      </c>
      <c r="C60">
        <f>cpi!C146</f>
        <v>4.7292891824627805</v>
      </c>
      <c r="D60">
        <f>housing!C146</f>
        <v>-3.3980179128677825E-2</v>
      </c>
      <c r="E60">
        <v>1</v>
      </c>
      <c r="F60">
        <f t="shared" ca="1" si="5"/>
        <v>-0.30890299668442317</v>
      </c>
      <c r="H60">
        <f t="shared" si="6"/>
        <v>202301</v>
      </c>
      <c r="I60">
        <f ca="1">IF(I$34&gt;0,likeqiang!E146,likeqiang!D146)</f>
        <v>14.932240695178459</v>
      </c>
      <c r="J60">
        <f ca="1">IF(J$34&gt;0,cpi!E146,cpi!D146)</f>
        <v>2.0034412437881919</v>
      </c>
      <c r="K60">
        <f ca="1">IF(I$34&gt;0,housing!E146,housing!D146)</f>
        <v>1.8187174882162503E-2</v>
      </c>
      <c r="L60">
        <v>1</v>
      </c>
      <c r="M60">
        <f t="shared" ca="1" si="7"/>
        <v>-0.12572532468661146</v>
      </c>
      <c r="O60">
        <f t="shared" si="8"/>
        <v>202301</v>
      </c>
      <c r="P60">
        <f ca="1">IF(P$34&lt;0,likeqiang!E146,likeqiang!D146)</f>
        <v>3.8437900633370337</v>
      </c>
      <c r="Q60">
        <f ca="1">IF(Q$34&lt;0,cpi!E146,cpi!D146)</f>
        <v>7.4551371211373691</v>
      </c>
      <c r="R60">
        <f ca="1">IF(R$34&lt;0,housing!E146,housing!D146)</f>
        <v>-8.6147533139518145E-2</v>
      </c>
      <c r="S60">
        <v>1</v>
      </c>
      <c r="T60">
        <f t="shared" ca="1" si="9"/>
        <v>-0.49208066868223482</v>
      </c>
    </row>
    <row r="61" spans="1:20">
      <c r="A61">
        <f t="shared" si="4"/>
        <v>202302</v>
      </c>
      <c r="B61">
        <f>likeqiang!C147</f>
        <v>9.3979745163278672</v>
      </c>
      <c r="C61">
        <f>cpi!C147</f>
        <v>4.4551344699721707</v>
      </c>
      <c r="D61">
        <f>housing!C147</f>
        <v>-2.0292024605963081E-2</v>
      </c>
      <c r="E61">
        <v>1</v>
      </c>
      <c r="F61">
        <f t="shared" ca="1" si="5"/>
        <v>-0.29048863511877909</v>
      </c>
      <c r="H61">
        <f t="shared" si="6"/>
        <v>202302</v>
      </c>
      <c r="I61">
        <f ca="1">IF(I$34&gt;0,likeqiang!E147,likeqiang!D147)</f>
        <v>15.124430790860346</v>
      </c>
      <c r="J61">
        <f ca="1">IF(J$34&gt;0,cpi!E147,cpi!D147)</f>
        <v>1.642353941178111</v>
      </c>
      <c r="K61">
        <f ca="1">IF(I$34&gt;0,housing!E147,housing!D147)</f>
        <v>3.258359152371916E-2</v>
      </c>
      <c r="L61">
        <v>1</v>
      </c>
      <c r="M61">
        <f t="shared" ca="1" si="7"/>
        <v>-0.10152811302889039</v>
      </c>
      <c r="O61">
        <f t="shared" si="8"/>
        <v>202302</v>
      </c>
      <c r="P61">
        <f ca="1">IF(P$34&lt;0,likeqiang!E147,likeqiang!D147)</f>
        <v>3.671518241795388</v>
      </c>
      <c r="Q61">
        <f ca="1">IF(Q$34&lt;0,cpi!E147,cpi!D147)</f>
        <v>7.2679149987662299</v>
      </c>
      <c r="R61">
        <f ca="1">IF(R$34&lt;0,housing!E147,housing!D147)</f>
        <v>-7.3167640735645328E-2</v>
      </c>
      <c r="S61">
        <v>1</v>
      </c>
      <c r="T61">
        <f t="shared" ca="1" si="9"/>
        <v>-0.47944915720866765</v>
      </c>
    </row>
    <row r="62" spans="1:20">
      <c r="A62">
        <f t="shared" si="4"/>
        <v>202303</v>
      </c>
      <c r="B62">
        <f>likeqiang!C148</f>
        <v>9.4079336533979809</v>
      </c>
      <c r="C62">
        <f>cpi!C148</f>
        <v>4.6050984333858285</v>
      </c>
      <c r="D62">
        <f>housing!C148</f>
        <v>-9.8371510895003088E-3</v>
      </c>
      <c r="E62">
        <v>1</v>
      </c>
      <c r="F62">
        <f t="shared" ca="1" si="5"/>
        <v>-0.29932835299744565</v>
      </c>
      <c r="H62">
        <f t="shared" si="6"/>
        <v>202303</v>
      </c>
      <c r="I62">
        <f ca="1">IF(I$34&gt;0,likeqiang!E148,likeqiang!D148)</f>
        <v>15.311378440534572</v>
      </c>
      <c r="J62">
        <f ca="1">IF(J$34&gt;0,cpi!E148,cpi!D148)</f>
        <v>1.7077756020142645</v>
      </c>
      <c r="K62">
        <f ca="1">IF(I$34&gt;0,housing!E148,housing!D148)</f>
        <v>4.3742386764760957E-2</v>
      </c>
      <c r="L62">
        <v>1</v>
      </c>
      <c r="M62">
        <f t="shared" ca="1" si="7"/>
        <v>-0.10474320519731525</v>
      </c>
      <c r="O62">
        <f t="shared" si="8"/>
        <v>202303</v>
      </c>
      <c r="P62">
        <f ca="1">IF(P$34&lt;0,likeqiang!E148,likeqiang!D148)</f>
        <v>3.50448886626139</v>
      </c>
      <c r="Q62">
        <f ca="1">IF(Q$34&lt;0,cpi!E148,cpi!D148)</f>
        <v>7.5024212647573929</v>
      </c>
      <c r="R62">
        <f ca="1">IF(R$34&lt;0,housing!E148,housing!D148)</f>
        <v>-6.3416688943761568E-2</v>
      </c>
      <c r="S62">
        <v>1</v>
      </c>
      <c r="T62">
        <f t="shared" ca="1" si="9"/>
        <v>-0.49391350079757601</v>
      </c>
    </row>
    <row r="63" spans="1:20">
      <c r="A63">
        <f t="shared" si="4"/>
        <v>202304</v>
      </c>
      <c r="B63">
        <f>likeqiang!C149</f>
        <v>9.4178927904681</v>
      </c>
      <c r="C63">
        <f>cpi!C149</f>
        <v>4.6533013630212015</v>
      </c>
      <c r="D63">
        <f>housing!C149</f>
        <v>6.5249368763924537E-3</v>
      </c>
      <c r="E63">
        <v>1</v>
      </c>
      <c r="F63">
        <f t="shared" ca="1" si="5"/>
        <v>-0.30128089228054006</v>
      </c>
      <c r="H63">
        <f t="shared" si="6"/>
        <v>202304</v>
      </c>
      <c r="I63">
        <f ca="1">IF(I$34&gt;0,likeqiang!E149,likeqiang!D149)</f>
        <v>15.493542215178007</v>
      </c>
      <c r="J63">
        <f ca="1">IF(J$34&gt;0,cpi!E149,cpi!D149)</f>
        <v>1.6736227756510003</v>
      </c>
      <c r="K63">
        <f ca="1">IF(I$34&gt;0,housing!E149,housing!D149)</f>
        <v>6.0804242790156844E-2</v>
      </c>
      <c r="L63">
        <v>1</v>
      </c>
      <c r="M63">
        <f t="shared" ca="1" si="7"/>
        <v>-0.10121585656295021</v>
      </c>
      <c r="O63">
        <f t="shared" si="8"/>
        <v>202304</v>
      </c>
      <c r="P63">
        <f ca="1">IF(P$34&lt;0,likeqiang!E149,likeqiang!D149)</f>
        <v>3.3422433657581934</v>
      </c>
      <c r="Q63">
        <f ca="1">IF(Q$34&lt;0,cpi!E149,cpi!D149)</f>
        <v>7.6329799503914026</v>
      </c>
      <c r="R63">
        <f ca="1">IF(R$34&lt;0,housing!E149,housing!D149)</f>
        <v>-4.7754369037371937E-2</v>
      </c>
      <c r="S63">
        <v>1</v>
      </c>
      <c r="T63">
        <f t="shared" ca="1" si="9"/>
        <v>-0.50134592799812971</v>
      </c>
    </row>
    <row r="64" spans="1:20">
      <c r="A64">
        <f t="shared" si="4"/>
        <v>202305</v>
      </c>
      <c r="B64">
        <f>likeqiang!C150</f>
        <v>9.4278519275382138</v>
      </c>
      <c r="C64">
        <f>cpi!C150</f>
        <v>4.5194869877118604</v>
      </c>
      <c r="D64">
        <f>housing!C150</f>
        <v>1.9278072792522444E-2</v>
      </c>
      <c r="E64">
        <v>1</v>
      </c>
      <c r="F64">
        <f t="shared" ca="1" si="5"/>
        <v>-0.29187572581909454</v>
      </c>
      <c r="H64">
        <f t="shared" si="6"/>
        <v>202305</v>
      </c>
      <c r="I64">
        <f ca="1">IF(I$34&gt;0,likeqiang!E150,likeqiang!D150)</f>
        <v>15.671318360708462</v>
      </c>
      <c r="J64">
        <f ca="1">IF(J$34&gt;0,cpi!E150,cpi!D150)</f>
        <v>1.4594623752481399</v>
      </c>
      <c r="K64">
        <f ca="1">IF(I$34&gt;0,housing!E150,housing!D150)</f>
        <v>7.4253169352187481E-2</v>
      </c>
      <c r="L64">
        <v>1</v>
      </c>
      <c r="M64">
        <f t="shared" ca="1" si="7"/>
        <v>-8.6463836567341745E-2</v>
      </c>
      <c r="O64">
        <f t="shared" si="8"/>
        <v>202305</v>
      </c>
      <c r="P64">
        <f ca="1">IF(P$34&lt;0,likeqiang!E150,likeqiang!D150)</f>
        <v>3.1843854943679668</v>
      </c>
      <c r="Q64">
        <f ca="1">IF(Q$34&lt;0,cpi!E150,cpi!D150)</f>
        <v>7.5795116001755805</v>
      </c>
      <c r="R64">
        <f ca="1">IF(R$34&lt;0,housing!E150,housing!D150)</f>
        <v>-3.5697023767142601E-2</v>
      </c>
      <c r="S64">
        <v>1</v>
      </c>
      <c r="T64">
        <f t="shared" ca="1" si="9"/>
        <v>-0.49728761507084734</v>
      </c>
    </row>
    <row r="65" spans="1:20">
      <c r="A65">
        <f t="shared" si="4"/>
        <v>202306</v>
      </c>
      <c r="B65">
        <f>likeqiang!C151</f>
        <v>9.4378110646083346</v>
      </c>
      <c r="C65">
        <f>cpi!C151</f>
        <v>4.4667939035090596</v>
      </c>
      <c r="D65">
        <f>housing!C151</f>
        <v>2.8482289095890415E-2</v>
      </c>
      <c r="E65">
        <v>1</v>
      </c>
      <c r="F65">
        <f t="shared" ca="1" si="5"/>
        <v>-0.28788217118597126</v>
      </c>
      <c r="H65">
        <f t="shared" si="6"/>
        <v>202306</v>
      </c>
      <c r="I65">
        <f ca="1">IF(I$34&gt;0,likeqiang!E151,likeqiang!D151)</f>
        <v>15.845052028672029</v>
      </c>
      <c r="J65">
        <f ca="1">IF(J$34&gt;0,cpi!E151,cpi!D151)</f>
        <v>1.3282783842030184</v>
      </c>
      <c r="K65">
        <f ca="1">IF(I$34&gt;0,housing!E151,housing!D151)</f>
        <v>8.4149365449056476E-2</v>
      </c>
      <c r="L65">
        <v>1</v>
      </c>
      <c r="M65">
        <f t="shared" ca="1" si="7"/>
        <v>-7.7246229564889912E-2</v>
      </c>
      <c r="O65">
        <f t="shared" si="8"/>
        <v>202306</v>
      </c>
      <c r="P65">
        <f ca="1">IF(P$34&lt;0,likeqiang!E151,likeqiang!D151)</f>
        <v>3.0305701005446393</v>
      </c>
      <c r="Q65">
        <f ca="1">IF(Q$34&lt;0,cpi!E151,cpi!D151)</f>
        <v>7.6053094228151004</v>
      </c>
      <c r="R65">
        <f ca="1">IF(R$34&lt;0,housing!E151,housing!D151)</f>
        <v>-2.7184787257275647E-2</v>
      </c>
      <c r="S65">
        <v>1</v>
      </c>
      <c r="T65">
        <f t="shared" ca="1" si="9"/>
        <v>-0.49851811280705255</v>
      </c>
    </row>
    <row r="66" spans="1:20">
      <c r="A66">
        <f t="shared" si="4"/>
        <v>202307</v>
      </c>
      <c r="B66">
        <f>likeqiang!C152</f>
        <v>9.4477702016784466</v>
      </c>
      <c r="C66">
        <f>cpi!C152</f>
        <v>4.4745703051528851</v>
      </c>
      <c r="D66">
        <f>housing!C152</f>
        <v>3.7559026240013345E-2</v>
      </c>
      <c r="E66">
        <v>1</v>
      </c>
      <c r="F66">
        <f t="shared" ca="1" si="5"/>
        <v>-0.28775180065521283</v>
      </c>
      <c r="H66">
        <f t="shared" si="6"/>
        <v>202307</v>
      </c>
      <c r="I66">
        <f ca="1">IF(I$34&gt;0,likeqiang!E152,likeqiang!D152)</f>
        <v>16.015046033155524</v>
      </c>
      <c r="J66">
        <f ca="1">IF(J$34&gt;0,cpi!E152,cpi!D152)</f>
        <v>1.2592828789124271</v>
      </c>
      <c r="K66">
        <f ca="1">IF(I$34&gt;0,housing!E152,housing!D152)</f>
        <v>9.3914429118652804E-2</v>
      </c>
      <c r="L66">
        <v>1</v>
      </c>
      <c r="M66">
        <f t="shared" ca="1" si="7"/>
        <v>-7.2005599052420377E-2</v>
      </c>
      <c r="O66">
        <f t="shared" si="8"/>
        <v>202307</v>
      </c>
      <c r="P66">
        <f ca="1">IF(P$34&lt;0,likeqiang!E152,likeqiang!D152)</f>
        <v>2.8804943702013688</v>
      </c>
      <c r="Q66">
        <f ca="1">IF(Q$34&lt;0,cpi!E152,cpi!D152)</f>
        <v>7.6898577313933432</v>
      </c>
      <c r="R66">
        <f ca="1">IF(R$34&lt;0,housing!E152,housing!D152)</f>
        <v>-1.8796376638626107E-2</v>
      </c>
      <c r="S66">
        <v>1</v>
      </c>
      <c r="T66">
        <f t="shared" ca="1" si="9"/>
        <v>-0.50349800225800534</v>
      </c>
    </row>
    <row r="67" spans="1:20">
      <c r="A67">
        <f t="shared" si="4"/>
        <v>202308</v>
      </c>
      <c r="B67">
        <f>likeqiang!C153</f>
        <v>9.4577293387485675</v>
      </c>
      <c r="C67">
        <f>cpi!C153</f>
        <v>4.1759257468936317</v>
      </c>
      <c r="D67">
        <f>housing!C153</f>
        <v>4.3894527395978239E-2</v>
      </c>
      <c r="E67">
        <v>1</v>
      </c>
      <c r="F67">
        <f t="shared" ca="1" si="5"/>
        <v>-0.26827495377804328</v>
      </c>
      <c r="H67">
        <f t="shared" si="6"/>
        <v>202308</v>
      </c>
      <c r="I67">
        <f ca="1">IF(I$34&gt;0,likeqiang!E153,likeqiang!D153)</f>
        <v>16.181567768832469</v>
      </c>
      <c r="J67">
        <f ca="1">IF(J$34&gt;0,cpi!E153,cpi!D153)</f>
        <v>0.88546484068106457</v>
      </c>
      <c r="K67">
        <f ca="1">IF(I$34&gt;0,housing!E153,housing!D153)</f>
        <v>0.10093475278734308</v>
      </c>
      <c r="L67">
        <v>1</v>
      </c>
      <c r="M67">
        <f t="shared" ca="1" si="7"/>
        <v>-4.7524304883855076E-2</v>
      </c>
      <c r="O67">
        <f t="shared" si="8"/>
        <v>202308</v>
      </c>
      <c r="P67">
        <f ca="1">IF(P$34&lt;0,likeqiang!E153,likeqiang!D153)</f>
        <v>2.733890908664665</v>
      </c>
      <c r="Q67">
        <f ca="1">IF(Q$34&lt;0,cpi!E153,cpi!D153)</f>
        <v>7.4663866531061984</v>
      </c>
      <c r="R67">
        <f ca="1">IF(R$34&lt;0,housing!E153,housing!D153)</f>
        <v>-1.3145697995386604E-2</v>
      </c>
      <c r="S67">
        <v>1</v>
      </c>
      <c r="T67">
        <f t="shared" ca="1" si="9"/>
        <v>-0.48902560267223139</v>
      </c>
    </row>
    <row r="68" spans="1:20">
      <c r="A68">
        <f t="shared" si="4"/>
        <v>202309</v>
      </c>
      <c r="B68">
        <f>likeqiang!C154</f>
        <v>9.4676884758186812</v>
      </c>
      <c r="C68">
        <f>cpi!C154</f>
        <v>4.1556966164468525</v>
      </c>
      <c r="D68">
        <f>housing!C154</f>
        <v>4.9094478481823162E-2</v>
      </c>
      <c r="E68">
        <v>1</v>
      </c>
      <c r="F68">
        <f t="shared" ca="1" si="5"/>
        <v>-0.26662229658002706</v>
      </c>
      <c r="H68">
        <f t="shared" si="6"/>
        <v>202309</v>
      </c>
      <c r="I68">
        <f ca="1">IF(I$34&gt;0,likeqiang!E154,likeqiang!D154)</f>
        <v>16.344854741036851</v>
      </c>
      <c r="J68">
        <f ca="1">IF(J$34&gt;0,cpi!E154,cpi!D154)</f>
        <v>0.79155325861729597</v>
      </c>
      <c r="K68">
        <f ca="1">IF(I$34&gt;0,housing!E154,housing!D154)</f>
        <v>0.10681616388861465</v>
      </c>
      <c r="L68">
        <v>1</v>
      </c>
      <c r="M68">
        <f t="shared" ca="1" si="7"/>
        <v>-4.0965905417726739E-2</v>
      </c>
      <c r="O68">
        <f t="shared" si="8"/>
        <v>202309</v>
      </c>
      <c r="P68">
        <f ca="1">IF(P$34&lt;0,likeqiang!E154,likeqiang!D154)</f>
        <v>2.5905222106005112</v>
      </c>
      <c r="Q68">
        <f ca="1">IF(Q$34&lt;0,cpi!E154,cpi!D154)</f>
        <v>7.519839974276409</v>
      </c>
      <c r="R68">
        <f ca="1">IF(R$34&lt;0,housing!E154,housing!D154)</f>
        <v>-8.6272069249683295E-3</v>
      </c>
      <c r="S68">
        <v>1</v>
      </c>
      <c r="T68">
        <f t="shared" ca="1" si="9"/>
        <v>-0.49227868774232736</v>
      </c>
    </row>
    <row r="69" spans="1:20">
      <c r="A69">
        <f t="shared" si="4"/>
        <v>202310</v>
      </c>
      <c r="B69">
        <f>likeqiang!C155</f>
        <v>9.4776476128888021</v>
      </c>
      <c r="C69">
        <f>cpi!C155</f>
        <v>4.3744020541462678</v>
      </c>
      <c r="D69">
        <f>housing!C155</f>
        <v>5.3316928581144347E-2</v>
      </c>
      <c r="E69">
        <v>1</v>
      </c>
      <c r="F69">
        <f t="shared" ca="1" si="5"/>
        <v>-0.28026646156055746</v>
      </c>
      <c r="H69">
        <f t="shared" si="6"/>
        <v>202310</v>
      </c>
      <c r="I69">
        <f ca="1">IF(I$34&gt;0,likeqiang!E155,likeqiang!D155)</f>
        <v>16.505119033664293</v>
      </c>
      <c r="J69">
        <f ca="1">IF(J$34&gt;0,cpi!E155,cpi!D155)</f>
        <v>0.93797112298082252</v>
      </c>
      <c r="K69">
        <f ca="1">IF(I$34&gt;0,housing!E155,housing!D155)</f>
        <v>0.11171684581877447</v>
      </c>
      <c r="L69">
        <v>1</v>
      </c>
      <c r="M69">
        <f t="shared" ca="1" si="7"/>
        <v>-4.9796669980086528E-2</v>
      </c>
      <c r="O69">
        <f t="shared" si="8"/>
        <v>202310</v>
      </c>
      <c r="P69">
        <f ca="1">IF(P$34&lt;0,likeqiang!E155,likeqiang!D155)</f>
        <v>2.4501761921133127</v>
      </c>
      <c r="Q69">
        <f ca="1">IF(Q$34&lt;0,cpi!E155,cpi!D155)</f>
        <v>7.8108329853117127</v>
      </c>
      <c r="R69">
        <f ca="1">IF(R$34&lt;0,housing!E155,housing!D155)</f>
        <v>-5.082988656485786E-3</v>
      </c>
      <c r="S69">
        <v>1</v>
      </c>
      <c r="T69">
        <f t="shared" ca="1" si="9"/>
        <v>-0.51073625314102844</v>
      </c>
    </row>
    <row r="70" spans="1:20">
      <c r="A70">
        <f t="shared" si="4"/>
        <v>202311</v>
      </c>
      <c r="B70">
        <f>likeqiang!C156</f>
        <v>9.4876067499589141</v>
      </c>
      <c r="C70">
        <f>cpi!C156</f>
        <v>4.3536144507840993</v>
      </c>
      <c r="D70">
        <f>housing!C156</f>
        <v>5.2239376018190661E-2</v>
      </c>
      <c r="E70">
        <v>1</v>
      </c>
      <c r="F70">
        <f t="shared" ca="1" si="5"/>
        <v>-0.27900388367831541</v>
      </c>
      <c r="H70">
        <f t="shared" si="6"/>
        <v>202311</v>
      </c>
      <c r="I70">
        <f ca="1">IF(I$34&gt;0,likeqiang!E156,likeqiang!D156)</f>
        <v>16.662550954015543</v>
      </c>
      <c r="J70">
        <f ca="1">IF(J$34&gt;0,cpi!E156,cpi!D156)</f>
        <v>0.84620434439177528</v>
      </c>
      <c r="K70">
        <f ca="1">IF(I$34&gt;0,housing!E156,housing!D156)</f>
        <v>0.11131442450248397</v>
      </c>
      <c r="L70">
        <v>1</v>
      </c>
      <c r="M70">
        <f t="shared" ca="1" si="7"/>
        <v>-4.3807310320291878E-2</v>
      </c>
      <c r="O70">
        <f t="shared" si="8"/>
        <v>202311</v>
      </c>
      <c r="P70">
        <f ca="1">IF(P$34&lt;0,likeqiang!E156,likeqiang!D156)</f>
        <v>2.3126625459022829</v>
      </c>
      <c r="Q70">
        <f ca="1">IF(Q$34&lt;0,cpi!E156,cpi!D156)</f>
        <v>7.8610245571764228</v>
      </c>
      <c r="R70">
        <f ca="1">IF(R$34&lt;0,housing!E156,housing!D156)</f>
        <v>-6.8356724661026505E-3</v>
      </c>
      <c r="S70">
        <v>1</v>
      </c>
      <c r="T70">
        <f t="shared" ca="1" si="9"/>
        <v>-0.51420045703633888</v>
      </c>
    </row>
    <row r="71" spans="1:20">
      <c r="A71">
        <f t="shared" si="4"/>
        <v>202312</v>
      </c>
      <c r="B71">
        <f>likeqiang!C157</f>
        <v>9.4975658870290349</v>
      </c>
      <c r="C71">
        <f>cpi!C157</f>
        <v>4.6501654185309889</v>
      </c>
      <c r="D71">
        <f>housing!C157</f>
        <v>5.159895336265239E-2</v>
      </c>
      <c r="E71">
        <v>1</v>
      </c>
      <c r="F71">
        <f t="shared" ca="1" si="5"/>
        <v>-0.29793995118509131</v>
      </c>
      <c r="H71">
        <f t="shared" si="6"/>
        <v>202312</v>
      </c>
      <c r="I71">
        <f ca="1">IF(I$34&gt;0,likeqiang!E157,likeqiang!D157)</f>
        <v>16.817322032581416</v>
      </c>
      <c r="J71">
        <f ca="1">IF(J$34&gt;0,cpi!E157,cpi!D157)</f>
        <v>1.0730064197625424</v>
      </c>
      <c r="K71">
        <f ca="1">IF(I$34&gt;0,housing!E157,housing!D157)</f>
        <v>0.11134615384618005</v>
      </c>
      <c r="L71">
        <v>1</v>
      </c>
      <c r="M71">
        <f t="shared" ca="1" si="7"/>
        <v>-5.8098045045682202E-2</v>
      </c>
      <c r="O71">
        <f t="shared" si="8"/>
        <v>202312</v>
      </c>
      <c r="P71">
        <f ca="1">IF(P$34&lt;0,likeqiang!E157,likeqiang!D157)</f>
        <v>2.1778097414766542</v>
      </c>
      <c r="Q71">
        <f ca="1">IF(Q$34&lt;0,cpi!E157,cpi!D157)</f>
        <v>8.2273244172994353</v>
      </c>
      <c r="R71">
        <f ca="1">IF(R$34&lt;0,housing!E157,housing!D157)</f>
        <v>-8.1482471208752655E-3</v>
      </c>
      <c r="S71">
        <v>1</v>
      </c>
      <c r="T71">
        <f t="shared" ca="1" si="9"/>
        <v>-0.53778185732450046</v>
      </c>
    </row>
    <row r="72" spans="1:20">
      <c r="A72">
        <f t="shared" si="4"/>
        <v>202401</v>
      </c>
      <c r="B72">
        <f>likeqiang!C158</f>
        <v>9.5075250240991487</v>
      </c>
      <c r="C72">
        <f>cpi!C158</f>
        <v>4.3867192691446597</v>
      </c>
      <c r="D72">
        <f>housing!C158</f>
        <v>4.2957896677621732E-2</v>
      </c>
      <c r="E72">
        <v>1</v>
      </c>
      <c r="F72">
        <f t="shared" ca="1" si="5"/>
        <v>-0.28172233825150911</v>
      </c>
      <c r="H72">
        <f t="shared" si="6"/>
        <v>202401</v>
      </c>
      <c r="I72">
        <f ca="1">IF(I$34&gt;0,likeqiang!E158,likeqiang!D158)</f>
        <v>16.969587511995012</v>
      </c>
      <c r="J72">
        <f ca="1">IF(J$34&gt;0,cpi!E158,cpi!D158)</f>
        <v>0.74079582635834162</v>
      </c>
      <c r="K72">
        <f ca="1">IF(I$34&gt;0,housing!E158,housing!D158)</f>
        <v>0.10337438539712071</v>
      </c>
      <c r="L72">
        <v>1</v>
      </c>
      <c r="M72">
        <f t="shared" ca="1" si="7"/>
        <v>-3.7300705348722159E-2</v>
      </c>
      <c r="O72">
        <f t="shared" si="8"/>
        <v>202401</v>
      </c>
      <c r="P72">
        <f ca="1">IF(P$34&lt;0,likeqiang!E158,likeqiang!D158)</f>
        <v>2.0454625362032859</v>
      </c>
      <c r="Q72">
        <f ca="1">IF(Q$34&lt;0,cpi!E158,cpi!D158)</f>
        <v>8.0326427119309773</v>
      </c>
      <c r="R72">
        <f ca="1">IF(R$34&lt;0,housing!E158,housing!D158)</f>
        <v>-1.745859204187724E-2</v>
      </c>
      <c r="S72">
        <v>1</v>
      </c>
      <c r="T72">
        <f t="shared" ca="1" si="9"/>
        <v>-0.5261439711542959</v>
      </c>
    </row>
    <row r="73" spans="1:20">
      <c r="A73">
        <f t="shared" si="4"/>
        <v>202402</v>
      </c>
      <c r="B73">
        <f>likeqiang!C159</f>
        <v>9.5174841611692678</v>
      </c>
      <c r="C73">
        <f>cpi!C159</f>
        <v>4.6779443123532998</v>
      </c>
      <c r="D73">
        <f>housing!C159</f>
        <v>8.7742148631432745E-3</v>
      </c>
      <c r="E73">
        <v>1</v>
      </c>
      <c r="F73">
        <f t="shared" ca="1" si="5"/>
        <v>-0.30259348530971364</v>
      </c>
      <c r="H73">
        <f t="shared" si="6"/>
        <v>202402</v>
      </c>
      <c r="I73">
        <f ca="1">IF(I$34&gt;0,likeqiang!E159,likeqiang!D159)</f>
        <v>17.119488427573387</v>
      </c>
      <c r="J73">
        <f ca="1">IF(J$34&gt;0,cpi!E159,cpi!D159)</f>
        <v>0.96452957671608619</v>
      </c>
      <c r="K73">
        <f ca="1">IF(I$34&gt;0,housing!E159,housing!D159)</f>
        <v>7.7293286153394952E-2</v>
      </c>
      <c r="L73">
        <v>1</v>
      </c>
      <c r="M73">
        <f t="shared" ca="1" si="7"/>
        <v>-5.3171738024871025E-2</v>
      </c>
      <c r="O73">
        <f t="shared" si="8"/>
        <v>202402</v>
      </c>
      <c r="P73">
        <f ca="1">IF(P$34&lt;0,likeqiang!E159,likeqiang!D159)</f>
        <v>1.9154798947651486</v>
      </c>
      <c r="Q73">
        <f ca="1">IF(Q$34&lt;0,cpi!E159,cpi!D159)</f>
        <v>8.3913590479905125</v>
      </c>
      <c r="R73">
        <f ca="1">IF(R$34&lt;0,housing!E159,housing!D159)</f>
        <v>-5.974485642710841E-2</v>
      </c>
      <c r="S73">
        <v>1</v>
      </c>
      <c r="T73">
        <f t="shared" ca="1" si="9"/>
        <v>-0.5520152325945562</v>
      </c>
    </row>
    <row r="74" spans="1:20">
      <c r="A74">
        <f t="shared" si="4"/>
        <v>202403</v>
      </c>
      <c r="B74">
        <f>likeqiang!C160</f>
        <v>9.5274432982393815</v>
      </c>
      <c r="C74">
        <f>cpi!C160</f>
        <v>4.532068163500246</v>
      </c>
      <c r="D74">
        <f>housing!C160</f>
        <v>8.2559369222688361E-3</v>
      </c>
      <c r="E74">
        <v>1</v>
      </c>
      <c r="F74">
        <f t="shared" ca="1" si="5"/>
        <v>-0.29331939492664605</v>
      </c>
      <c r="H74">
        <f t="shared" si="6"/>
        <v>202403</v>
      </c>
      <c r="I74">
        <f ca="1">IF(I$34&gt;0,likeqiang!E160,likeqiang!D160)</f>
        <v>17.267153358455573</v>
      </c>
      <c r="J74">
        <f ca="1">IF(J$34&gt;0,cpi!E160,cpi!D160)</f>
        <v>0.75219807196490196</v>
      </c>
      <c r="K74">
        <f ca="1">IF(I$34&gt;0,housing!E160,housing!D160)</f>
        <v>7.7367500025170288E-2</v>
      </c>
      <c r="L74">
        <v>1</v>
      </c>
      <c r="M74">
        <f t="shared" ca="1" si="7"/>
        <v>-3.9475201225590756E-2</v>
      </c>
      <c r="O74">
        <f t="shared" si="8"/>
        <v>202403</v>
      </c>
      <c r="P74">
        <f ca="1">IF(P$34&lt;0,likeqiang!E160,likeqiang!D160)</f>
        <v>1.7877332380231907</v>
      </c>
      <c r="Q74">
        <f ca="1">IF(Q$34&lt;0,cpi!E160,cpi!D160)</f>
        <v>8.3119382550355905</v>
      </c>
      <c r="R74">
        <f ca="1">IF(R$34&lt;0,housing!E160,housing!D160)</f>
        <v>-6.0855626180632616E-2</v>
      </c>
      <c r="S74">
        <v>1</v>
      </c>
      <c r="T74">
        <f t="shared" ca="1" si="9"/>
        <v>-0.54716358862770131</v>
      </c>
    </row>
    <row r="75" spans="1:20">
      <c r="A75">
        <f t="shared" si="4"/>
        <v>202404</v>
      </c>
      <c r="B75">
        <f>likeqiang!C161</f>
        <v>9.5374024353095024</v>
      </c>
      <c r="C75">
        <f>cpi!C161</f>
        <v>4.8345360733104776</v>
      </c>
      <c r="D75">
        <f>housing!C161</f>
        <v>-3.3728833058482267E-2</v>
      </c>
      <c r="E75">
        <v>1</v>
      </c>
      <c r="F75">
        <f t="shared" ca="1" si="5"/>
        <v>-0.3154361950518082</v>
      </c>
      <c r="H75">
        <f t="shared" si="6"/>
        <v>202404</v>
      </c>
      <c r="I75">
        <f ca="1">IF(I$34&gt;0,likeqiang!E161,likeqiang!D161)</f>
        <v>17.412699910896485</v>
      </c>
      <c r="J75">
        <f ca="1">IF(J$34&gt;0,cpi!E161,cpi!D161)</f>
        <v>0.989192639759918</v>
      </c>
      <c r="K75">
        <f ca="1">IF(I$34&gt;0,housing!E161,housing!D161)</f>
        <v>3.5974226613744768E-2</v>
      </c>
      <c r="L75">
        <v>1</v>
      </c>
      <c r="M75">
        <f t="shared" ca="1" si="7"/>
        <v>-5.723446804672698E-2</v>
      </c>
      <c r="O75">
        <f t="shared" si="8"/>
        <v>202404</v>
      </c>
      <c r="P75">
        <f ca="1">IF(P$34&lt;0,likeqiang!E161,likeqiang!D161)</f>
        <v>1.6621049597225213</v>
      </c>
      <c r="Q75">
        <f ca="1">IF(Q$34&lt;0,cpi!E161,cpi!D161)</f>
        <v>8.6798795068610382</v>
      </c>
      <c r="R75">
        <f ca="1">IF(R$34&lt;0,housing!E161,housing!D161)</f>
        <v>-0.1034318927307093</v>
      </c>
      <c r="S75">
        <v>1</v>
      </c>
      <c r="T75">
        <f t="shared" ca="1" si="9"/>
        <v>-0.57363792205688946</v>
      </c>
    </row>
    <row r="76" spans="1:20">
      <c r="A76">
        <f t="shared" si="4"/>
        <v>202405</v>
      </c>
      <c r="B76">
        <f>likeqiang!C162</f>
        <v>9.5473615723796144</v>
      </c>
      <c r="C76">
        <f>cpi!C162</f>
        <v>4.8764530394895571</v>
      </c>
      <c r="D76">
        <f>housing!C162</f>
        <v>-3.4184858293443969E-2</v>
      </c>
      <c r="E76">
        <v>1</v>
      </c>
      <c r="F76">
        <f t="shared" ca="1" si="5"/>
        <v>-0.31812848321214077</v>
      </c>
      <c r="H76">
        <f t="shared" si="6"/>
        <v>202405</v>
      </c>
      <c r="I76">
        <f ca="1">IF(I$34&gt;0,likeqiang!E162,likeqiang!D162)</f>
        <v>17.556235982127824</v>
      </c>
      <c r="J76">
        <f ca="1">IF(J$34&gt;0,cpi!E162,cpi!D162)</f>
        <v>0.96656873439398128</v>
      </c>
      <c r="K76">
        <f ca="1">IF(I$34&gt;0,housing!E162,housing!D162)</f>
        <v>3.6108741622546313E-2</v>
      </c>
      <c r="L76">
        <v>1</v>
      </c>
      <c r="M76">
        <f t="shared" ca="1" si="7"/>
        <v>-5.5630860774622301E-2</v>
      </c>
      <c r="O76">
        <f t="shared" si="8"/>
        <v>202405</v>
      </c>
      <c r="P76">
        <f ca="1">IF(P$34&lt;0,likeqiang!E162,likeqiang!D162)</f>
        <v>1.5384871626314052</v>
      </c>
      <c r="Q76">
        <f ca="1">IF(Q$34&lt;0,cpi!E162,cpi!D162)</f>
        <v>8.7863373445851334</v>
      </c>
      <c r="R76">
        <f ca="1">IF(R$34&lt;0,housing!E162,housing!D162)</f>
        <v>-0.10447845820943424</v>
      </c>
      <c r="S76">
        <v>1</v>
      </c>
      <c r="T76">
        <f t="shared" ca="1" si="9"/>
        <v>-0.58062610564965922</v>
      </c>
    </row>
    <row r="77" spans="1:20">
      <c r="A77">
        <f t="shared" si="4"/>
        <v>202406</v>
      </c>
      <c r="B77">
        <f>likeqiang!C163</f>
        <v>9.5573207094497352</v>
      </c>
      <c r="C77">
        <f>cpi!C163</f>
        <v>4.7884391453478923</v>
      </c>
      <c r="D77">
        <f>housing!C163</f>
        <v>-3.4619760563969565E-2</v>
      </c>
      <c r="E77">
        <v>1</v>
      </c>
      <c r="F77">
        <f t="shared" ca="1" si="5"/>
        <v>-0.31253708466775437</v>
      </c>
      <c r="H77">
        <f t="shared" si="6"/>
        <v>202406</v>
      </c>
      <c r="I77">
        <f ca="1">IF(I$34&gt;0,likeqiang!E163,likeqiang!D163)</f>
        <v>17.697860843186511</v>
      </c>
      <c r="J77">
        <f ca="1">IF(J$34&gt;0,cpi!E163,cpi!D163)</f>
        <v>0.81490079497118195</v>
      </c>
      <c r="K77">
        <f ca="1">IF(I$34&gt;0,housing!E163,housing!D163)</f>
        <v>3.6263460851282847E-2</v>
      </c>
      <c r="L77">
        <v>1</v>
      </c>
      <c r="M77">
        <f t="shared" ca="1" si="7"/>
        <v>-4.5802187225048002E-2</v>
      </c>
      <c r="O77">
        <f t="shared" si="8"/>
        <v>202406</v>
      </c>
      <c r="P77">
        <f ca="1">IF(P$34&lt;0,likeqiang!E163,likeqiang!D163)</f>
        <v>1.4167805757129592</v>
      </c>
      <c r="Q77">
        <f ca="1">IF(Q$34&lt;0,cpi!E163,cpi!D163)</f>
        <v>8.7619774957246026</v>
      </c>
      <c r="R77">
        <f ca="1">IF(R$34&lt;0,housing!E163,housing!D163)</f>
        <v>-0.10550298197922198</v>
      </c>
      <c r="S77">
        <v>1</v>
      </c>
      <c r="T77">
        <f t="shared" ca="1" si="9"/>
        <v>-0.5792719821104606</v>
      </c>
    </row>
    <row r="78" spans="1:20">
      <c r="A78">
        <f t="shared" si="4"/>
        <v>202407</v>
      </c>
      <c r="B78">
        <f>likeqiang!C164</f>
        <v>9.567279846519849</v>
      </c>
      <c r="C78">
        <f>cpi!C164</f>
        <v>4.900903120412778</v>
      </c>
      <c r="D78">
        <f>housing!C164</f>
        <v>-4.915463337028568E-2</v>
      </c>
      <c r="E78">
        <v>1</v>
      </c>
      <c r="F78">
        <f t="shared" ca="1" si="5"/>
        <v>-0.32068097818748559</v>
      </c>
      <c r="H78">
        <f t="shared" si="6"/>
        <v>202407</v>
      </c>
      <c r="I78">
        <f ca="1">IF(I$34&gt;0,likeqiang!E164,likeqiang!D164)</f>
        <v>17.837666071414869</v>
      </c>
      <c r="J78">
        <f ca="1">IF(J$34&gt;0,cpi!E164,cpi!D164)</f>
        <v>0.8645553911927335</v>
      </c>
      <c r="K78">
        <f ca="1">IF(I$34&gt;0,housing!E164,housing!D164)</f>
        <v>2.2317327104244361E-2</v>
      </c>
      <c r="L78">
        <v>1</v>
      </c>
      <c r="M78">
        <f t="shared" ca="1" si="7"/>
        <v>-4.9764639082377431E-2</v>
      </c>
      <c r="O78">
        <f t="shared" si="8"/>
        <v>202407</v>
      </c>
      <c r="P78">
        <f ca="1">IF(P$34&lt;0,likeqiang!E164,likeqiang!D164)</f>
        <v>1.2968936216248288</v>
      </c>
      <c r="Q78">
        <f ca="1">IF(Q$34&lt;0,cpi!E164,cpi!D164)</f>
        <v>8.9372508496328216</v>
      </c>
      <c r="R78">
        <f ca="1">IF(R$34&lt;0,housing!E164,housing!D164)</f>
        <v>-0.12062659384481572</v>
      </c>
      <c r="S78">
        <v>1</v>
      </c>
      <c r="T78">
        <f t="shared" ca="1" si="9"/>
        <v>-0.59159731729259357</v>
      </c>
    </row>
    <row r="79" spans="1:20">
      <c r="A79">
        <f t="shared" si="4"/>
        <v>202408</v>
      </c>
      <c r="B79">
        <f>likeqiang!C165</f>
        <v>9.5772389835899681</v>
      </c>
      <c r="C79">
        <f>cpi!C165</f>
        <v>5.9891040716813606</v>
      </c>
      <c r="D79">
        <f>housing!C165</f>
        <v>-5.216346102196219E-2</v>
      </c>
      <c r="E79">
        <v>1</v>
      </c>
      <c r="F79">
        <f t="shared" ca="1" si="5"/>
        <v>-0.39024022824045668</v>
      </c>
      <c r="H79">
        <f t="shared" si="6"/>
        <v>202408</v>
      </c>
      <c r="I79">
        <f ca="1">IF(I$34&gt;0,likeqiang!E165,likeqiang!D165)</f>
        <v>17.975736357367641</v>
      </c>
      <c r="J79">
        <f ca="1">IF(J$34&gt;0,cpi!E165,cpi!D165)</f>
        <v>1.8907525947808184</v>
      </c>
      <c r="K79">
        <f ca="1">IF(I$34&gt;0,housing!E165,housing!D165)</f>
        <v>1.9896391156599344E-2</v>
      </c>
      <c r="L79">
        <v>1</v>
      </c>
      <c r="M79">
        <f t="shared" ca="1" si="7"/>
        <v>-0.11519570029401144</v>
      </c>
      <c r="O79">
        <f t="shared" si="8"/>
        <v>202408</v>
      </c>
      <c r="P79">
        <f ca="1">IF(P$34&lt;0,likeqiang!E165,likeqiang!D165)</f>
        <v>1.1787416098122954</v>
      </c>
      <c r="Q79">
        <f ca="1">IF(Q$34&lt;0,cpi!E165,cpi!D165)</f>
        <v>10.087455548581904</v>
      </c>
      <c r="R79">
        <f ca="1">IF(R$34&lt;0,housing!E165,housing!D165)</f>
        <v>-0.12422331320052372</v>
      </c>
      <c r="S79">
        <v>1</v>
      </c>
      <c r="T79">
        <f t="shared" ca="1" si="9"/>
        <v>-0.66528475618690197</v>
      </c>
    </row>
    <row r="80" spans="1:20">
      <c r="A80">
        <f t="shared" si="4"/>
        <v>202409</v>
      </c>
      <c r="B80">
        <f>likeqiang!C166</f>
        <v>9.5871981206600818</v>
      </c>
      <c r="C80">
        <f>cpi!C166</f>
        <v>5.826413433321262</v>
      </c>
      <c r="D80">
        <f>housing!C166</f>
        <v>-5.4168868828262565E-2</v>
      </c>
      <c r="E80">
        <v>1</v>
      </c>
      <c r="F80">
        <f t="shared" ca="1" si="5"/>
        <v>-0.37999516507184011</v>
      </c>
      <c r="H80">
        <f t="shared" si="6"/>
        <v>202409</v>
      </c>
      <c r="I80">
        <f ca="1">IF(I$34&gt;0,likeqiang!E166,likeqiang!D166)</f>
        <v>18.11215020619106</v>
      </c>
      <c r="J80">
        <f ca="1">IF(J$34&gt;0,cpi!E166,cpi!D166)</f>
        <v>1.6668276156949746</v>
      </c>
      <c r="K80">
        <f ca="1">IF(I$34&gt;0,housing!E166,housing!D166)</f>
        <v>1.8478061617650574E-2</v>
      </c>
      <c r="L80">
        <v>1</v>
      </c>
      <c r="M80">
        <f t="shared" ca="1" si="7"/>
        <v>-0.10087330641542394</v>
      </c>
      <c r="O80">
        <f t="shared" si="8"/>
        <v>202409</v>
      </c>
      <c r="P80">
        <f ca="1">IF(P$34&lt;0,likeqiang!E166,likeqiang!D166)</f>
        <v>1.0622460351291032</v>
      </c>
      <c r="Q80">
        <f ca="1">IF(Q$34&lt;0,cpi!E166,cpi!D166)</f>
        <v>9.9859992509475504</v>
      </c>
      <c r="R80">
        <f ca="1">IF(R$34&lt;0,housing!E166,housing!D166)</f>
        <v>-0.12681579927417569</v>
      </c>
      <c r="S80">
        <v>1</v>
      </c>
      <c r="T80">
        <f t="shared" ca="1" si="9"/>
        <v>-0.6591170237282562</v>
      </c>
    </row>
    <row r="81" spans="1:20">
      <c r="A81">
        <f t="shared" si="4"/>
        <v>202410</v>
      </c>
      <c r="B81">
        <f>likeqiang!C167</f>
        <v>9.5971572577302027</v>
      </c>
      <c r="C81">
        <f>cpi!C167</f>
        <v>5.1775071423539778</v>
      </c>
      <c r="D81">
        <f>housing!C167</f>
        <v>-6.9143498999714531E-2</v>
      </c>
      <c r="E81">
        <v>1</v>
      </c>
      <c r="F81">
        <f t="shared" ca="1" si="5"/>
        <v>-0.33963643461107063</v>
      </c>
      <c r="H81">
        <f t="shared" si="6"/>
        <v>202410</v>
      </c>
      <c r="I81">
        <f ca="1">IF(I$34&gt;0,likeqiang!E167,likeqiang!D167)</f>
        <v>18.246980549858613</v>
      </c>
      <c r="J81">
        <f ca="1">IF(J$34&gt;0,cpi!E167,cpi!D167)</f>
        <v>0.95742270358754311</v>
      </c>
      <c r="K81">
        <f ca="1">IF(I$34&gt;0,housing!E167,housing!D167)</f>
        <v>4.0897290799212505E-3</v>
      </c>
      <c r="L81">
        <v>1</v>
      </c>
      <c r="M81">
        <f t="shared" ca="1" si="7"/>
        <v>-5.6485876384812367E-2</v>
      </c>
      <c r="O81">
        <f t="shared" si="8"/>
        <v>202410</v>
      </c>
      <c r="P81">
        <f ca="1">IF(P$34&lt;0,likeqiang!E167,likeqiang!D167)</f>
        <v>0.94733396560179095</v>
      </c>
      <c r="Q81">
        <f ca="1">IF(Q$34&lt;0,cpi!E167,cpi!D167)</f>
        <v>9.3975915811204125</v>
      </c>
      <c r="R81">
        <f ca="1">IF(R$34&lt;0,housing!E167,housing!D167)</f>
        <v>-0.14237672707935031</v>
      </c>
      <c r="S81">
        <v>1</v>
      </c>
      <c r="T81">
        <f t="shared" ca="1" si="9"/>
        <v>-0.62278699283732886</v>
      </c>
    </row>
    <row r="82" spans="1:20">
      <c r="A82">
        <f t="shared" si="4"/>
        <v>202411</v>
      </c>
      <c r="B82">
        <f>likeqiang!C168</f>
        <v>9.6071163948003164</v>
      </c>
      <c r="C82">
        <f>cpi!C168</f>
        <v>5.1535919657969611</v>
      </c>
      <c r="D82">
        <f>housing!C168</f>
        <v>-7.4501485338530279E-2</v>
      </c>
      <c r="E82">
        <v>1</v>
      </c>
      <c r="F82">
        <f t="shared" ca="1" si="5"/>
        <v>-0.33846475089599493</v>
      </c>
      <c r="H82">
        <f t="shared" si="6"/>
        <v>202411</v>
      </c>
      <c r="I82">
        <f ca="1">IF(I$34&gt;0,likeqiang!E168,likeqiang!D168)</f>
        <v>18.380295283724411</v>
      </c>
      <c r="J82">
        <f ca="1">IF(J$34&gt;0,cpi!E168,cpi!D168)</f>
        <v>0.87371323413182278</v>
      </c>
      <c r="K82">
        <f ca="1">IF(I$34&gt;0,housing!E168,housing!D168)</f>
        <v>-6.8270852336245469E-4</v>
      </c>
      <c r="L82">
        <v>1</v>
      </c>
      <c r="M82">
        <f t="shared" ca="1" si="7"/>
        <v>-5.1332049024134505E-2</v>
      </c>
      <c r="O82">
        <f t="shared" si="8"/>
        <v>202411</v>
      </c>
      <c r="P82">
        <f ca="1">IF(P$34&lt;0,likeqiang!E168,likeqiang!D168)</f>
        <v>0.83393750587622151</v>
      </c>
      <c r="Q82">
        <f ca="1">IF(Q$34&lt;0,cpi!E168,cpi!D168)</f>
        <v>9.4334706974620985</v>
      </c>
      <c r="R82">
        <f ca="1">IF(R$34&lt;0,housing!E168,housing!D168)</f>
        <v>-0.14832026215369809</v>
      </c>
      <c r="S82">
        <v>1</v>
      </c>
      <c r="T82">
        <f t="shared" ca="1" si="9"/>
        <v>-0.62559745276785528</v>
      </c>
    </row>
    <row r="83" spans="1:20">
      <c r="A83">
        <f t="shared" si="4"/>
        <v>202412</v>
      </c>
      <c r="B83">
        <f>likeqiang!C169</f>
        <v>9.6170755318704355</v>
      </c>
      <c r="C83">
        <f>cpi!C169</f>
        <v>4.94298528587594</v>
      </c>
      <c r="D83">
        <f>housing!C169</f>
        <v>-7.9701062896643027E-2</v>
      </c>
      <c r="E83">
        <v>1</v>
      </c>
      <c r="F83">
        <f t="shared" ca="1" si="5"/>
        <v>-0.32538194619156685</v>
      </c>
      <c r="H83">
        <f t="shared" si="6"/>
        <v>202412</v>
      </c>
      <c r="I83">
        <f ca="1">IF(I$34&gt;0,likeqiang!E169,likeqiang!D169)</f>
        <v>18.512157738517882</v>
      </c>
      <c r="J83">
        <f ca="1">IF(J$34&gt;0,cpi!E169,cpi!D169)</f>
        <v>0.60398728199246055</v>
      </c>
      <c r="K83">
        <f ca="1">IF(I$34&gt;0,housing!E169,housing!D169)</f>
        <v>-5.2974555309801274E-3</v>
      </c>
      <c r="L83">
        <v>1</v>
      </c>
      <c r="M83">
        <f t="shared" ca="1" si="7"/>
        <v>-3.4311719124672548E-2</v>
      </c>
      <c r="O83">
        <f t="shared" si="8"/>
        <v>202412</v>
      </c>
      <c r="P83">
        <f ca="1">IF(P$34&lt;0,likeqiang!E169,likeqiang!D169)</f>
        <v>0.72199332522298931</v>
      </c>
      <c r="Q83">
        <f ca="1">IF(Q$34&lt;0,cpi!E169,cpi!D169)</f>
        <v>9.2819832897594203</v>
      </c>
      <c r="R83">
        <f ca="1">IF(R$34&lt;0,housing!E169,housing!D169)</f>
        <v>-0.15410467026230593</v>
      </c>
      <c r="S83">
        <v>1</v>
      </c>
      <c r="T83">
        <f t="shared" ca="1" si="9"/>
        <v>-0.61645217325846113</v>
      </c>
    </row>
    <row r="84" spans="1:20">
      <c r="A84">
        <f t="shared" si="4"/>
        <v>202501</v>
      </c>
      <c r="B84">
        <f>likeqiang!C170</f>
        <v>9.6270346689405493</v>
      </c>
      <c r="C84">
        <f>cpi!C170</f>
        <v>5.0771937454996952</v>
      </c>
      <c r="D84">
        <f>housing!C170</f>
        <v>-8.9710028895202326E-2</v>
      </c>
      <c r="E84">
        <v>1</v>
      </c>
      <c r="F84">
        <f t="shared" ca="1" si="5"/>
        <v>-0.33460500801429999</v>
      </c>
      <c r="H84">
        <f t="shared" si="6"/>
        <v>202501</v>
      </c>
      <c r="I84">
        <f ca="1">IF(I$34&gt;0,likeqiang!E170,likeqiang!D170)</f>
        <v>18.642627097021645</v>
      </c>
      <c r="J84">
        <f ca="1">IF(J$34&gt;0,cpi!E170,cpi!D170)</f>
        <v>0.67972407859596462</v>
      </c>
      <c r="K84">
        <f ca="1">IF(I$34&gt;0,housing!E170,housing!D170)</f>
        <v>-1.4722279430292862E-2</v>
      </c>
      <c r="L84">
        <v>1</v>
      </c>
      <c r="M84">
        <f t="shared" ca="1" si="7"/>
        <v>-3.9640062061352399E-2</v>
      </c>
      <c r="O84">
        <f t="shared" si="8"/>
        <v>202501</v>
      </c>
      <c r="P84">
        <f ca="1">IF(P$34&lt;0,likeqiang!E170,likeqiang!D170)</f>
        <v>0.61144224085945176</v>
      </c>
      <c r="Q84">
        <f ca="1">IF(Q$34&lt;0,cpi!E170,cpi!D170)</f>
        <v>9.4746634124034266</v>
      </c>
      <c r="R84">
        <f ca="1">IF(R$34&lt;0,housing!E170,housing!D170)</f>
        <v>-0.16469777836011179</v>
      </c>
      <c r="S84">
        <v>1</v>
      </c>
      <c r="T84">
        <f t="shared" ca="1" si="9"/>
        <v>-0.62956995396724758</v>
      </c>
    </row>
    <row r="85" spans="1:20">
      <c r="A85">
        <f t="shared" si="4"/>
        <v>202502</v>
      </c>
      <c r="B85">
        <f>likeqiang!C171</f>
        <v>9.6369938060106701</v>
      </c>
      <c r="C85">
        <f>cpi!C171</f>
        <v>4.7710499502612826</v>
      </c>
      <c r="D85">
        <f>housing!C171</f>
        <v>-9.5958346016161988E-2</v>
      </c>
      <c r="E85">
        <v>1</v>
      </c>
      <c r="F85">
        <f t="shared" ca="1" si="5"/>
        <v>-0.31550344354705079</v>
      </c>
      <c r="H85">
        <f t="shared" si="6"/>
        <v>202502</v>
      </c>
      <c r="I85">
        <f ca="1">IF(I$34&gt;0,likeqiang!E171,likeqiang!D171)</f>
        <v>18.77175876315124</v>
      </c>
      <c r="J85">
        <f ca="1">IF(J$34&gt;0,cpi!E171,cpi!D171)</f>
        <v>0.31573054758715902</v>
      </c>
      <c r="K85">
        <f ca="1">IF(I$34&gt;0,housing!E171,housing!D171)</f>
        <v>-2.038711410816646E-2</v>
      </c>
      <c r="L85">
        <v>1</v>
      </c>
      <c r="M85">
        <f t="shared" ca="1" si="7"/>
        <v>-1.6684887196851513E-2</v>
      </c>
      <c r="O85">
        <f t="shared" si="8"/>
        <v>202502</v>
      </c>
      <c r="P85">
        <f ca="1">IF(P$34&lt;0,likeqiang!E171,likeqiang!D171)</f>
        <v>0.50222884887009833</v>
      </c>
      <c r="Q85">
        <f ca="1">IF(Q$34&lt;0,cpi!E171,cpi!D171)</f>
        <v>9.2263693529354072</v>
      </c>
      <c r="R85">
        <f ca="1">IF(R$34&lt;0,housing!E171,housing!D171)</f>
        <v>-0.17152957792415752</v>
      </c>
      <c r="S85">
        <v>1</v>
      </c>
      <c r="T85">
        <f t="shared" ca="1" si="9"/>
        <v>-0.61432199989725</v>
      </c>
    </row>
    <row r="86" spans="1:20">
      <c r="A86">
        <f t="shared" si="4"/>
        <v>202503</v>
      </c>
      <c r="B86">
        <f>likeqiang!C172</f>
        <v>9.6469529430807821</v>
      </c>
      <c r="C86">
        <f>cpi!C172</f>
        <v>4.847066528104448</v>
      </c>
      <c r="D86">
        <f>housing!C172</f>
        <v>-0.10177920758167391</v>
      </c>
      <c r="E86">
        <v>1</v>
      </c>
      <c r="F86">
        <f t="shared" ca="1" si="5"/>
        <v>-0.32073315229411553</v>
      </c>
      <c r="H86">
        <f t="shared" si="6"/>
        <v>202503</v>
      </c>
      <c r="I86">
        <f ca="1">IF(I$34&gt;0,likeqiang!E172,likeqiang!D172)</f>
        <v>18.899604689913954</v>
      </c>
      <c r="J86">
        <f ca="1">IF(J$34&gt;0,cpi!E172,cpi!D172)</f>
        <v>0.33449521626822953</v>
      </c>
      <c r="K86">
        <f ca="1">IF(I$34&gt;0,housing!E172,housing!D172)</f>
        <v>-2.5625124991813145E-2</v>
      </c>
      <c r="L86">
        <v>1</v>
      </c>
      <c r="M86">
        <f t="shared" ca="1" si="7"/>
        <v>-1.8100500737427513E-2</v>
      </c>
      <c r="O86">
        <f t="shared" si="8"/>
        <v>202503</v>
      </c>
      <c r="P86">
        <f ca="1">IF(P$34&lt;0,likeqiang!E172,likeqiang!D172)</f>
        <v>0.39430119624761062</v>
      </c>
      <c r="Q86">
        <f ca="1">IF(Q$34&lt;0,cpi!E172,cpi!D172)</f>
        <v>9.3596378399406674</v>
      </c>
      <c r="R86">
        <f ca="1">IF(R$34&lt;0,housing!E172,housing!D172)</f>
        <v>-0.1779332901715347</v>
      </c>
      <c r="S86">
        <v>1</v>
      </c>
      <c r="T86">
        <f t="shared" ca="1" si="9"/>
        <v>-0.62336580385080365</v>
      </c>
    </row>
    <row r="87" spans="1:20">
      <c r="A87">
        <f t="shared" si="4"/>
        <v>202504</v>
      </c>
      <c r="B87">
        <f>likeqiang!C173</f>
        <v>9.656912080150903</v>
      </c>
      <c r="C87">
        <f>cpi!C173</f>
        <v>4.5729118156138382</v>
      </c>
      <c r="D87">
        <f>housing!C173</f>
        <v>-0.10176434572140888</v>
      </c>
      <c r="E87">
        <v>1</v>
      </c>
      <c r="F87">
        <f t="shared" ca="1" si="5"/>
        <v>-0.3032459785331646</v>
      </c>
      <c r="H87">
        <f t="shared" si="6"/>
        <v>202504</v>
      </c>
      <c r="I87">
        <f ca="1">IF(I$34&gt;0,likeqiang!E173,likeqiang!D173)</f>
        <v>19.026213671708092</v>
      </c>
      <c r="J87">
        <f ca="1">IF(J$34&gt;0,cpi!E173,cpi!D173)</f>
        <v>3.6637695770771472E-3</v>
      </c>
      <c r="K87">
        <f ca="1">IF(I$34&gt;0,housing!E173,housing!D173)</f>
        <v>-2.5028017179541021E-2</v>
      </c>
      <c r="L87">
        <v>1</v>
      </c>
      <c r="M87">
        <f t="shared" ca="1" si="7"/>
        <v>3.162750561918868E-3</v>
      </c>
      <c r="O87">
        <f t="shared" si="8"/>
        <v>202504</v>
      </c>
      <c r="P87">
        <f ca="1">IF(P$34&lt;0,likeqiang!E173,likeqiang!D173)</f>
        <v>0.28761048859371385</v>
      </c>
      <c r="Q87">
        <f ca="1">IF(Q$34&lt;0,cpi!E173,cpi!D173)</f>
        <v>9.1421598616505992</v>
      </c>
      <c r="R87">
        <f ca="1">IF(R$34&lt;0,housing!E173,housing!D173)</f>
        <v>-0.17850067426327676</v>
      </c>
      <c r="S87">
        <v>1</v>
      </c>
      <c r="T87">
        <f t="shared" ca="1" si="9"/>
        <v>-0.60965470762824803</v>
      </c>
    </row>
    <row r="88" spans="1:20">
      <c r="A88">
        <f t="shared" si="4"/>
        <v>202505</v>
      </c>
      <c r="B88">
        <f>likeqiang!C174</f>
        <v>9.6668712172210167</v>
      </c>
      <c r="C88">
        <f>cpi!C174</f>
        <v>4.7228757790274969</v>
      </c>
      <c r="D88">
        <f>housing!C174</f>
        <v>-0.10271265423684764</v>
      </c>
      <c r="E88">
        <v>1</v>
      </c>
      <c r="F88">
        <f t="shared" ca="1" si="5"/>
        <v>-0.31285894771096501</v>
      </c>
      <c r="H88">
        <f t="shared" si="6"/>
        <v>202505</v>
      </c>
      <c r="I88">
        <f ca="1">IF(I$34&gt;0,likeqiang!E174,likeqiang!D174)</f>
        <v>19.151631605586932</v>
      </c>
      <c r="J88">
        <f ca="1">IF(J$34&gt;0,cpi!E174,cpi!D174)</f>
        <v>9.7504852665031727E-2</v>
      </c>
      <c r="K88">
        <f ca="1">IF(I$34&gt;0,housing!E174,housing!D174)</f>
        <v>-2.5394658270332437E-2</v>
      </c>
      <c r="L88">
        <v>1</v>
      </c>
      <c r="M88">
        <f t="shared" ca="1" si="7"/>
        <v>-2.7107491691505323E-3</v>
      </c>
      <c r="O88">
        <f t="shared" si="8"/>
        <v>202505</v>
      </c>
      <c r="P88">
        <f ca="1">IF(P$34&lt;0,likeqiang!E174,likeqiang!D174)</f>
        <v>0.18211082885510166</v>
      </c>
      <c r="Q88">
        <f ca="1">IF(Q$34&lt;0,cpi!E174,cpi!D174)</f>
        <v>9.3482467053899612</v>
      </c>
      <c r="R88">
        <f ca="1">IF(R$34&lt;0,housing!E174,housing!D174)</f>
        <v>-0.18003065020336284</v>
      </c>
      <c r="S88">
        <v>1</v>
      </c>
      <c r="T88">
        <f t="shared" ca="1" si="9"/>
        <v>-0.62300714625277942</v>
      </c>
    </row>
    <row r="89" spans="1:20">
      <c r="A89">
        <f t="shared" si="4"/>
        <v>202506</v>
      </c>
      <c r="B89">
        <f>likeqiang!C175</f>
        <v>9.6768303542911358</v>
      </c>
      <c r="C89">
        <f>cpi!C175</f>
        <v>4.771078708662869</v>
      </c>
      <c r="D89">
        <f>housing!C175</f>
        <v>-0.1040071946979059</v>
      </c>
      <c r="E89">
        <v>1</v>
      </c>
      <c r="F89">
        <f t="shared" ca="1" si="5"/>
        <v>-0.31600878532984544</v>
      </c>
      <c r="H89">
        <f t="shared" si="6"/>
        <v>202506</v>
      </c>
      <c r="I89">
        <f ca="1">IF(I$34&gt;0,likeqiang!E175,likeqiang!D175)</f>
        <v>19.275901725419729</v>
      </c>
      <c r="J89">
        <f ca="1">IF(J$34&gt;0,cpi!E175,cpi!D175)</f>
        <v>9.0118659028112447E-2</v>
      </c>
      <c r="K89">
        <f ca="1">IF(I$34&gt;0,housing!E175,housing!D175)</f>
        <v>-2.6108084427501427E-2</v>
      </c>
      <c r="L89">
        <v>1</v>
      </c>
      <c r="M89">
        <f t="shared" ca="1" si="7"/>
        <v>-2.1563967763836515E-3</v>
      </c>
      <c r="O89">
        <f t="shared" si="8"/>
        <v>202506</v>
      </c>
      <c r="P89">
        <f ca="1">IF(P$34&lt;0,likeqiang!E175,likeqiang!D175)</f>
        <v>7.7758983162544482E-2</v>
      </c>
      <c r="Q89">
        <f ca="1">IF(Q$34&lt;0,cpi!E175,cpi!D175)</f>
        <v>9.4520387582976255</v>
      </c>
      <c r="R89">
        <f ca="1">IF(R$34&lt;0,housing!E175,housing!D175)</f>
        <v>-0.18190630496831037</v>
      </c>
      <c r="S89">
        <v>1</v>
      </c>
      <c r="T89">
        <f t="shared" ca="1" si="9"/>
        <v>-0.62986117388330709</v>
      </c>
    </row>
    <row r="90" spans="1:20">
      <c r="A90">
        <f t="shared" si="4"/>
        <v>202507</v>
      </c>
      <c r="B90">
        <f>likeqiang!C176</f>
        <v>9.6867894913612496</v>
      </c>
      <c r="C90">
        <f>cpi!C176</f>
        <v>4.6372643333535279</v>
      </c>
      <c r="D90">
        <f>housing!C176</f>
        <v>-0.10363797729534922</v>
      </c>
      <c r="E90">
        <v>1</v>
      </c>
      <c r="F90">
        <f t="shared" ca="1" si="5"/>
        <v>-0.30744337403956168</v>
      </c>
      <c r="H90">
        <f t="shared" si="6"/>
        <v>202507</v>
      </c>
      <c r="I90">
        <f ca="1">IF(I$34&gt;0,likeqiang!E176,likeqiang!D176)</f>
        <v>19.399064812306417</v>
      </c>
      <c r="J90">
        <f ca="1">IF(J$34&gt;0,cpi!E176,cpi!D176)</f>
        <v>-9.8770050696828982E-2</v>
      </c>
      <c r="K90">
        <f ca="1">IF(I$34&gt;0,housing!E176,housing!D176)</f>
        <v>-2.5158281199780752E-2</v>
      </c>
      <c r="L90">
        <v>1</v>
      </c>
      <c r="M90">
        <f t="shared" ca="1" si="7"/>
        <v>1.007917914913763E-2</v>
      </c>
      <c r="O90">
        <f t="shared" si="8"/>
        <v>202507</v>
      </c>
      <c r="P90">
        <f ca="1">IF(P$34&lt;0,likeqiang!E176,likeqiang!D176)</f>
        <v>-2.5485829583917763E-2</v>
      </c>
      <c r="Q90">
        <f ca="1">IF(Q$34&lt;0,cpi!E176,cpi!D176)</f>
        <v>9.373298717403884</v>
      </c>
      <c r="R90">
        <f ca="1">IF(R$34&lt;0,housing!E176,housing!D176)</f>
        <v>-0.18211767339091769</v>
      </c>
      <c r="S90">
        <v>1</v>
      </c>
      <c r="T90">
        <f t="shared" ca="1" si="9"/>
        <v>-0.62496592722826094</v>
      </c>
    </row>
    <row r="91" spans="1:20">
      <c r="A91">
        <f t="shared" si="4"/>
        <v>202508</v>
      </c>
      <c r="B91">
        <f>likeqiang!C177</f>
        <v>9.6967486284313704</v>
      </c>
      <c r="C91">
        <f>cpi!C177</f>
        <v>4.5845712491507271</v>
      </c>
      <c r="D91">
        <f>housing!C177</f>
        <v>-9.9812630203357816E-2</v>
      </c>
      <c r="E91">
        <v>1</v>
      </c>
      <c r="F91">
        <f t="shared" ca="1" si="5"/>
        <v>-0.30381456124726242</v>
      </c>
      <c r="H91">
        <f t="shared" si="6"/>
        <v>202508</v>
      </c>
      <c r="I91">
        <f ca="1">IF(I$34&gt;0,likeqiang!E177,likeqiang!D177)</f>
        <v>19.521159384122697</v>
      </c>
      <c r="J91">
        <f ca="1">IF(J$34&gt;0,cpi!E177,cpi!D177)</f>
        <v>-0.20604060629270382</v>
      </c>
      <c r="K91">
        <f ca="1">IF(I$34&gt;0,housing!E177,housing!D177)</f>
        <v>-2.0752852854100876E-2</v>
      </c>
      <c r="L91">
        <v>1</v>
      </c>
      <c r="M91">
        <f t="shared" ca="1" si="7"/>
        <v>1.7345316362901493E-2</v>
      </c>
      <c r="O91">
        <f t="shared" si="8"/>
        <v>202508</v>
      </c>
      <c r="P91">
        <f ca="1">IF(P$34&lt;0,likeqiang!E177,likeqiang!D177)</f>
        <v>-0.12766212725995807</v>
      </c>
      <c r="Q91">
        <f ca="1">IF(Q$34&lt;0,cpi!E177,cpi!D177)</f>
        <v>9.3751831045941572</v>
      </c>
      <c r="R91">
        <f ca="1">IF(R$34&lt;0,housing!E177,housing!D177)</f>
        <v>-0.17887240755261474</v>
      </c>
      <c r="S91">
        <v>1</v>
      </c>
      <c r="T91">
        <f t="shared" ca="1" si="9"/>
        <v>-0.6249744388574261</v>
      </c>
    </row>
    <row r="92" spans="1:20">
      <c r="A92">
        <f t="shared" si="4"/>
        <v>202509</v>
      </c>
      <c r="B92">
        <f>likeqiang!C178</f>
        <v>9.7067077655014824</v>
      </c>
      <c r="C92">
        <f>cpi!C178</f>
        <v>4.5923476507945526</v>
      </c>
      <c r="D92">
        <f>housing!C178</f>
        <v>-9.7109686036277038E-2</v>
      </c>
      <c r="E92">
        <v>1</v>
      </c>
      <c r="F92">
        <f t="shared" ca="1" si="5"/>
        <v>-0.3041163984709816</v>
      </c>
      <c r="H92">
        <f t="shared" si="6"/>
        <v>202509</v>
      </c>
      <c r="I92">
        <f ca="1">IF(I$34&gt;0,likeqiang!E178,likeqiang!D178)</f>
        <v>19.642221866668955</v>
      </c>
      <c r="J92">
        <f ca="1">IF(J$34&gt;0,cpi!E178,cpi!D178)</f>
        <v>-0.25236177447385089</v>
      </c>
      <c r="K92">
        <f ca="1">IF(I$34&gt;0,housing!E178,housing!D178)</f>
        <v>-1.74703088040052E-2</v>
      </c>
      <c r="L92">
        <v>1</v>
      </c>
      <c r="M92">
        <f t="shared" ca="1" si="7"/>
        <v>2.0649084767964496E-2</v>
      </c>
      <c r="O92">
        <f t="shared" si="8"/>
        <v>202509</v>
      </c>
      <c r="P92">
        <f ca="1">IF(P$34&lt;0,likeqiang!E178,likeqiang!D178)</f>
        <v>-0.22880633566598796</v>
      </c>
      <c r="Q92">
        <f ca="1">IF(Q$34&lt;0,cpi!E178,cpi!D178)</f>
        <v>9.4370570760629562</v>
      </c>
      <c r="R92">
        <f ca="1">IF(R$34&lt;0,housing!E178,housing!D178)</f>
        <v>-0.17674906326854889</v>
      </c>
      <c r="S92">
        <v>1</v>
      </c>
      <c r="T92">
        <f t="shared" ca="1" si="9"/>
        <v>-0.62888188170992765</v>
      </c>
    </row>
    <row r="93" spans="1:20">
      <c r="A93">
        <f t="shared" si="4"/>
        <v>202510</v>
      </c>
      <c r="B93">
        <f>likeqiang!C179</f>
        <v>9.7166669025716033</v>
      </c>
      <c r="C93">
        <f>cpi!C179</f>
        <v>4.2937030925352992</v>
      </c>
      <c r="D93">
        <f>housing!C179</f>
        <v>-9.3034293350514857E-2</v>
      </c>
      <c r="E93">
        <v>1</v>
      </c>
      <c r="F93">
        <f t="shared" ca="1" si="5"/>
        <v>-0.28479280985154026</v>
      </c>
      <c r="H93">
        <f t="shared" si="6"/>
        <v>202510</v>
      </c>
      <c r="I93">
        <f ca="1">IF(I$34&gt;0,likeqiang!E179,likeqiang!D179)</f>
        <v>19.762286748557784</v>
      </c>
      <c r="J93">
        <f ca="1">IF(J$34&gt;0,cpi!E179,cpi!D179)</f>
        <v>-0.60464006871825049</v>
      </c>
      <c r="K93">
        <f ca="1">IF(I$34&gt;0,housing!E179,housing!D179)</f>
        <v>-1.2815775084578221E-2</v>
      </c>
      <c r="L93">
        <v>1</v>
      </c>
      <c r="M93">
        <f t="shared" ca="1" si="7"/>
        <v>4.3547622572996159E-2</v>
      </c>
      <c r="O93">
        <f t="shared" si="8"/>
        <v>202510</v>
      </c>
      <c r="P93">
        <f ca="1">IF(P$34&lt;0,likeqiang!E179,likeqiang!D179)</f>
        <v>-0.3289529434145777</v>
      </c>
      <c r="Q93">
        <f ca="1">IF(Q$34&lt;0,cpi!E179,cpi!D179)</f>
        <v>9.192046253788849</v>
      </c>
      <c r="R93">
        <f ca="1">IF(R$34&lt;0,housing!E179,housing!D179)</f>
        <v>-0.17325281161645151</v>
      </c>
      <c r="S93">
        <v>1</v>
      </c>
      <c r="T93">
        <f t="shared" ca="1" si="9"/>
        <v>-0.61313324227607668</v>
      </c>
    </row>
    <row r="94" spans="1:20">
      <c r="A94">
        <f t="shared" si="4"/>
        <v>202511</v>
      </c>
      <c r="B94">
        <f>likeqiang!C180</f>
        <v>9.726626039641717</v>
      </c>
      <c r="C94">
        <f>cpi!C180</f>
        <v>4.27347396208852</v>
      </c>
      <c r="D94">
        <f>housing!C180</f>
        <v>-8.5747652688878712E-2</v>
      </c>
      <c r="E94">
        <v>1</v>
      </c>
      <c r="F94">
        <f t="shared" ca="1" si="5"/>
        <v>-0.28299865395422635</v>
      </c>
      <c r="H94">
        <f t="shared" si="6"/>
        <v>202511</v>
      </c>
      <c r="I94">
        <f ca="1">IF(I$34&gt;0,likeqiang!E180,likeqiang!D180)</f>
        <v>19.881386721688003</v>
      </c>
      <c r="J94">
        <f ca="1">IF(J$34&gt;0,cpi!E180,cpi!D180)</f>
        <v>-0.6780543394608145</v>
      </c>
      <c r="K94">
        <f ca="1">IF(I$34&gt;0,housing!E180,housing!D180)</f>
        <v>-4.9504303710998232E-3</v>
      </c>
      <c r="L94">
        <v>1</v>
      </c>
      <c r="M94">
        <f t="shared" ca="1" si="7"/>
        <v>4.888707873049105E-2</v>
      </c>
      <c r="O94">
        <f t="shared" si="8"/>
        <v>202511</v>
      </c>
      <c r="P94">
        <f ca="1">IF(P$34&lt;0,likeqiang!E180,likeqiang!D180)</f>
        <v>-0.42813464240456689</v>
      </c>
      <c r="Q94">
        <f ca="1">IF(Q$34&lt;0,cpi!E180,cpi!D180)</f>
        <v>9.2250022636378546</v>
      </c>
      <c r="R94">
        <f ca="1">IF(R$34&lt;0,housing!E180,housing!D180)</f>
        <v>-0.1665448750066576</v>
      </c>
      <c r="S94">
        <v>1</v>
      </c>
      <c r="T94">
        <f t="shared" ca="1" si="9"/>
        <v>-0.61488438663894363</v>
      </c>
    </row>
    <row r="95" spans="1:20">
      <c r="A95">
        <f t="shared" si="4"/>
        <v>202512</v>
      </c>
      <c r="B95">
        <f>likeqiang!C181</f>
        <v>9.7365851767118379</v>
      </c>
      <c r="C95">
        <f>cpi!C181</f>
        <v>4.4921793997879362</v>
      </c>
      <c r="D95">
        <f>housing!C181</f>
        <v>-8.0114231969271504E-2</v>
      </c>
      <c r="E95">
        <v>1</v>
      </c>
      <c r="F95">
        <f t="shared" ca="1" si="5"/>
        <v>-0.29654714082823158</v>
      </c>
      <c r="H95">
        <f t="shared" si="6"/>
        <v>202512</v>
      </c>
      <c r="I95">
        <f ca="1">IF(I$34&gt;0,likeqiang!E181,likeqiang!D181)</f>
        <v>19.999552808910188</v>
      </c>
      <c r="J95">
        <f ca="1">IF(J$34&gt;0,cpi!E181,cpi!D181)</f>
        <v>-0.51209991330026128</v>
      </c>
      <c r="K95">
        <f ca="1">IF(I$34&gt;0,housing!E181,housing!D181)</f>
        <v>1.2612786567282874E-3</v>
      </c>
      <c r="L95">
        <v>1</v>
      </c>
      <c r="M95">
        <f t="shared" ca="1" si="7"/>
        <v>3.8855199734562779E-2</v>
      </c>
      <c r="O95">
        <f t="shared" si="8"/>
        <v>202512</v>
      </c>
      <c r="P95">
        <f ca="1">IF(P$34&lt;0,likeqiang!E181,likeqiang!D181)</f>
        <v>-0.52638245548651241</v>
      </c>
      <c r="Q95">
        <f ca="1">IF(Q$34&lt;0,cpi!E181,cpi!D181)</f>
        <v>9.4964587128761337</v>
      </c>
      <c r="R95">
        <f ca="1">IF(R$34&lt;0,housing!E181,housing!D181)</f>
        <v>-0.1614897425952713</v>
      </c>
      <c r="S95">
        <v>1</v>
      </c>
      <c r="T95">
        <f t="shared" ca="1" si="9"/>
        <v>-0.6319494813910258</v>
      </c>
    </row>
    <row r="97" spans="1:44">
      <c r="A97" s="84" t="s">
        <v>179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P97" s="84" t="s">
        <v>181</v>
      </c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E97" s="84" t="s">
        <v>182</v>
      </c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6.3777883203312569E-2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6.6018986620029418E-2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6.153677978659574E-2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2.189925240767312</v>
      </c>
      <c r="E100" s="10"/>
      <c r="F100" s="10"/>
      <c r="G100" s="10"/>
      <c r="I100" t="s">
        <v>2</v>
      </c>
      <c r="J100" s="1">
        <f ca="1">1-K100</f>
        <v>0.96373219381862019</v>
      </c>
      <c r="K100" s="1">
        <f ca="1">_xlfn.NORM.S.DIST(-D100,0)</f>
        <v>3.6267806181379841E-2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2.1921663441840287</v>
      </c>
      <c r="T100" s="10"/>
      <c r="U100" s="10"/>
      <c r="V100" s="10"/>
      <c r="X100" t="s">
        <v>2</v>
      </c>
      <c r="Y100" s="1">
        <f ca="1">1-Z100</f>
        <v>0.96390984528775059</v>
      </c>
      <c r="Z100" s="1">
        <f ca="1">_xlfn.NORM.S.DIST(-S100,0)</f>
        <v>3.6090154712249446E-2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2.1876841373505949</v>
      </c>
      <c r="AI100" s="10"/>
      <c r="AJ100" s="10"/>
      <c r="AK100" s="10"/>
      <c r="AM100" t="s">
        <v>2</v>
      </c>
      <c r="AN100" s="1">
        <f ca="1">1-AO100</f>
        <v>0.9635538509244066</v>
      </c>
      <c r="AO100" s="1">
        <f ca="1">_xlfn.NORM.S.DIST(-AH100,0)</f>
        <v>3.6446149075593459E-2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-1.1516321154688063</v>
      </c>
      <c r="D101" s="10"/>
      <c r="E101" s="10">
        <f ca="1">MAX($V$28+A99,0)</f>
        <v>0.20474601024573358</v>
      </c>
      <c r="F101" s="10"/>
      <c r="G101" s="10"/>
      <c r="I101" t="s">
        <v>1</v>
      </c>
      <c r="J101" s="1">
        <f ca="1">_xlfn.NORM.S.DIST(C101,0)</f>
        <v>0.20554982892984996</v>
      </c>
      <c r="K101" s="1">
        <f ca="1">1-J101-L101</f>
        <v>0.40378287935473928</v>
      </c>
      <c r="L101" s="1">
        <f ca="1">_xlfn.NORM.S.DIST(-E101,0)</f>
        <v>0.39066729171541076</v>
      </c>
      <c r="M101" s="1">
        <v>0</v>
      </c>
      <c r="N101" s="1">
        <v>0</v>
      </c>
      <c r="Q101" t="s">
        <v>1</v>
      </c>
      <c r="R101" s="10">
        <f ca="1">MIN($T$28+P99,0)</f>
        <v>-1.1493910120520896</v>
      </c>
      <c r="S101" s="10"/>
      <c r="T101" s="10">
        <f ca="1">MAX($V$28+P99,0)</f>
        <v>0.20698711366245043</v>
      </c>
      <c r="U101" s="10"/>
      <c r="V101" s="10"/>
      <c r="X101" t="s">
        <v>1</v>
      </c>
      <c r="Y101" s="1">
        <f ca="1">_xlfn.NORM.S.DIST(R101,0)</f>
        <v>0.2060805056319987</v>
      </c>
      <c r="Z101" s="1">
        <f ca="1">1-Y101-AA101</f>
        <v>0.40343240256694796</v>
      </c>
      <c r="AA101" s="1">
        <f ca="1">_xlfn.NORM.S.DIST(-T101,0)</f>
        <v>0.39048709180105329</v>
      </c>
      <c r="AB101" s="1">
        <v>0</v>
      </c>
      <c r="AC101" s="1">
        <v>0</v>
      </c>
      <c r="AF101" t="s">
        <v>1</v>
      </c>
      <c r="AG101" s="10">
        <f ca="1">MIN($T$28+AE99,0)</f>
        <v>-1.1538732188855232</v>
      </c>
      <c r="AH101" s="10"/>
      <c r="AI101" s="10">
        <f ca="1">MAX($V$28+AE99,0)</f>
        <v>0.20250490682901676</v>
      </c>
      <c r="AJ101" s="10"/>
      <c r="AK101" s="10"/>
      <c r="AM101" t="s">
        <v>1</v>
      </c>
      <c r="AN101" s="1">
        <f ca="1">_xlfn.NORM.S.DIST(AG101,0)</f>
        <v>0.20501948904806838</v>
      </c>
      <c r="AO101" s="1">
        <f ca="1">1-AN101-AP101</f>
        <v>0.40413489920887857</v>
      </c>
      <c r="AP101" s="1">
        <f ca="1">_xlfn.NORM.S.DIST(-AI101,0)</f>
        <v>0.3908456117430531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-1.7854752665893061</v>
      </c>
      <c r="E102" s="10"/>
      <c r="F102" s="10">
        <f ca="1">MAX($CI$7+A99,0)</f>
        <v>6.3777883203312569E-2</v>
      </c>
      <c r="G102" s="10"/>
      <c r="I102" t="s">
        <v>0</v>
      </c>
      <c r="J102" s="1">
        <v>0</v>
      </c>
      <c r="K102" s="1">
        <f ca="1">_xlfn.NORM.S.DIST(D102,0)</f>
        <v>8.1032943509031063E-2</v>
      </c>
      <c r="L102" s="1">
        <f ca="1">1-K102-M102</f>
        <v>0.52083532403754362</v>
      </c>
      <c r="M102" s="1">
        <f ca="1">_xlfn.NORM.S.DIST(-F102,0)</f>
        <v>0.39813173245342526</v>
      </c>
      <c r="N102" s="1">
        <v>0</v>
      </c>
      <c r="Q102" t="s">
        <v>0</v>
      </c>
      <c r="R102" s="10"/>
      <c r="S102" s="10">
        <f ca="1">MIN($U$29+P99,0)</f>
        <v>-1.7832341631725892</v>
      </c>
      <c r="T102" s="10"/>
      <c r="U102" s="10">
        <f ca="1">MAX($CI$7+P99,0)</f>
        <v>6.6018986620029418E-2</v>
      </c>
      <c r="V102" s="10"/>
      <c r="X102" t="s">
        <v>0</v>
      </c>
      <c r="Y102" s="1">
        <v>0</v>
      </c>
      <c r="Z102" s="1">
        <f ca="1">_xlfn.NORM.S.DIST(S102,0)</f>
        <v>8.1357636826070487E-2</v>
      </c>
      <c r="AA102" s="1">
        <f ca="1">1-Z102-AB102</f>
        <v>0.52056853242285994</v>
      </c>
      <c r="AB102" s="1">
        <f ca="1">_xlfn.NORM.S.DIST(-U102,0)</f>
        <v>0.39807383075106961</v>
      </c>
      <c r="AC102" s="1">
        <v>0</v>
      </c>
      <c r="AF102" t="s">
        <v>0</v>
      </c>
      <c r="AG102" s="10"/>
      <c r="AH102" s="10">
        <f ca="1">MIN($U$29+AE99,0)</f>
        <v>-1.7877163700060228</v>
      </c>
      <c r="AI102" s="10"/>
      <c r="AJ102" s="10">
        <f ca="1">MAX($CI$7+AE99,0)</f>
        <v>6.153677978659574E-2</v>
      </c>
      <c r="AK102" s="10"/>
      <c r="AM102" t="s">
        <v>0</v>
      </c>
      <c r="AN102" s="1">
        <v>0</v>
      </c>
      <c r="AO102" s="1">
        <f ca="1">_xlfn.NORM.S.DIST(AH102,0)</f>
        <v>8.0709140656748779E-2</v>
      </c>
      <c r="AP102" s="1">
        <f ca="1">1-AO102-AQ102</f>
        <v>0.52110321668558335</v>
      </c>
      <c r="AQ102" s="1">
        <f ca="1">_xlfn.NORM.S.DIST(-AJ102,0)</f>
        <v>0.39818764265766787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-2.1397719664577028</v>
      </c>
      <c r="F103" s="10"/>
      <c r="G103" s="10">
        <f ca="1">MAX($X$30+A99,0)</f>
        <v>8.1046914656234398E-2</v>
      </c>
      <c r="I103" t="s">
        <v>42</v>
      </c>
      <c r="J103" s="1">
        <v>0</v>
      </c>
      <c r="K103" s="1">
        <v>0</v>
      </c>
      <c r="L103" s="1">
        <f ca="1">_xlfn.NORM.S.DIST(E103,0)</f>
        <v>4.0427276237979343E-2</v>
      </c>
      <c r="M103" s="1">
        <f ca="1">1-L103-N103</f>
        <v>0.56193854069726457</v>
      </c>
      <c r="N103" s="1">
        <f ca="1">_xlfn.NORM.S.DIST(-G103,0)</f>
        <v>0.39763418306475612</v>
      </c>
      <c r="Q103" t="s">
        <v>42</v>
      </c>
      <c r="R103" s="10"/>
      <c r="S103" s="10"/>
      <c r="T103" s="10">
        <f ca="1">MIN($V$30+P99,0)</f>
        <v>-2.1375308630409862</v>
      </c>
      <c r="U103" s="10"/>
      <c r="V103" s="10">
        <f ca="1">MAX($X$30+P99,0)</f>
        <v>8.3288018072951248E-2</v>
      </c>
      <c r="X103" t="s">
        <v>42</v>
      </c>
      <c r="Y103" s="1">
        <v>0</v>
      </c>
      <c r="Z103" s="1">
        <v>0</v>
      </c>
      <c r="AA103" s="1">
        <f ca="1">_xlfn.NORM.S.DIST(T103,0)</f>
        <v>4.0621506802428244E-2</v>
      </c>
      <c r="AB103" s="1">
        <f ca="1">1-AA103-AC103</f>
        <v>0.56181752605202451</v>
      </c>
      <c r="AC103" s="1">
        <f ca="1">_xlfn.NORM.S.DIST(-V103,0)</f>
        <v>0.39756096714554723</v>
      </c>
      <c r="AF103" t="s">
        <v>42</v>
      </c>
      <c r="AG103" s="10"/>
      <c r="AH103" s="10"/>
      <c r="AI103" s="10">
        <f ca="1">MIN($V$30+AE99,0)</f>
        <v>-2.14201306987442</v>
      </c>
      <c r="AJ103" s="10"/>
      <c r="AK103" s="10">
        <f ca="1">MAX($X$30+AE99,0)</f>
        <v>7.8805811239517576E-2</v>
      </c>
      <c r="AM103" t="s">
        <v>42</v>
      </c>
      <c r="AN103" s="1">
        <v>0</v>
      </c>
      <c r="AO103" s="1">
        <v>0</v>
      </c>
      <c r="AP103" s="1">
        <f ca="1">_xlfn.NORM.S.DIST(AI103,0)</f>
        <v>4.0233772304958171E-2</v>
      </c>
      <c r="AQ103" s="1">
        <f ca="1">1-AP103-AR103</f>
        <v>0.5620608127256026</v>
      </c>
      <c r="AR103" s="1">
        <f ca="1">_xlfn.NORM.S.DIST(-AK103,0)</f>
        <v>0.39770541496943917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6.9101847442846642E-2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7.1405741949969709E-2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6.6797952935723603E-2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2.1952492050068457</v>
      </c>
      <c r="E107" s="10"/>
      <c r="F107" s="10"/>
      <c r="G107" s="10"/>
      <c r="I107" t="s">
        <v>2</v>
      </c>
      <c r="J107" s="1">
        <f ca="1">1-K107</f>
        <v>0.96415309577588149</v>
      </c>
      <c r="K107" s="1">
        <f ca="1">_xlfn.NORM.S.DIST(-D107,0)</f>
        <v>3.58469042241185E-2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2.1975530995139692</v>
      </c>
      <c r="T107" s="10"/>
      <c r="U107" s="10"/>
      <c r="V107" s="10"/>
      <c r="X107" t="s">
        <v>2</v>
      </c>
      <c r="Y107" s="1">
        <f ca="1">1-Z107</f>
        <v>0.96433403284282782</v>
      </c>
      <c r="Z107" s="1">
        <f ca="1">_xlfn.NORM.S.DIST(-S107,0)</f>
        <v>3.5665967157172206E-2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2.1929453104997227</v>
      </c>
      <c r="AI107" s="10"/>
      <c r="AJ107" s="10"/>
      <c r="AK107" s="10"/>
      <c r="AM107" t="s">
        <v>2</v>
      </c>
      <c r="AN107" s="1">
        <f ca="1">1-AO107</f>
        <v>0.96397143203447322</v>
      </c>
      <c r="AO107" s="1">
        <f ca="1">_xlfn.NORM.S.DIST(-AH107,0)</f>
        <v>3.6028567965526781E-2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-1.1463081512292723</v>
      </c>
      <c r="D108" s="10"/>
      <c r="E108" s="10">
        <f ca="1">MAX($V$28+A106,0)</f>
        <v>0.21006997448526765</v>
      </c>
      <c r="F108" s="10"/>
      <c r="G108" s="10"/>
      <c r="I108" t="s">
        <v>1</v>
      </c>
      <c r="J108" s="1">
        <f ca="1">_xlfn.NORM.S.DIST(C108,0)</f>
        <v>0.20681104638380576</v>
      </c>
      <c r="K108" s="1">
        <f ca="1">1-J108-L108</f>
        <v>0.40295281142401662</v>
      </c>
      <c r="L108" s="1">
        <f ca="1">_xlfn.NORM.S.DIST(-E108,0)</f>
        <v>0.39023614219217762</v>
      </c>
      <c r="M108" s="1">
        <v>0</v>
      </c>
      <c r="N108" s="1">
        <v>0</v>
      </c>
      <c r="Q108" t="s">
        <v>1</v>
      </c>
      <c r="R108" s="10">
        <f ca="1">MIN($T$28+P106,0)</f>
        <v>-1.1440042567221493</v>
      </c>
      <c r="S108" s="10"/>
      <c r="T108" s="10">
        <f ca="1">MAX($V$28+P106,0)</f>
        <v>0.21237386899239072</v>
      </c>
      <c r="U108" s="10"/>
      <c r="V108" s="10"/>
      <c r="X108" t="s">
        <v>1</v>
      </c>
      <c r="Y108" s="1">
        <f ca="1">_xlfn.NORM.S.DIST(R108,0)</f>
        <v>0.20735740032621702</v>
      </c>
      <c r="Z108" s="1">
        <f ca="1">1-Y108-AA108</f>
        <v>0.40259631307730498</v>
      </c>
      <c r="AA108" s="1">
        <f ca="1">_xlfn.NORM.S.DIST(-T108,0)</f>
        <v>0.39004628659647794</v>
      </c>
      <c r="AB108" s="1">
        <v>0</v>
      </c>
      <c r="AC108" s="1">
        <v>0</v>
      </c>
      <c r="AF108" t="s">
        <v>1</v>
      </c>
      <c r="AG108" s="10">
        <f ca="1">MIN($T$28+AE106,0)</f>
        <v>-1.1486120457363953</v>
      </c>
      <c r="AH108" s="10"/>
      <c r="AI108" s="10">
        <f ca="1">MAX($V$28+AE106,0)</f>
        <v>0.20776607997814461</v>
      </c>
      <c r="AJ108" s="10"/>
      <c r="AK108" s="10"/>
      <c r="AM108" t="s">
        <v>1</v>
      </c>
      <c r="AN108" s="1">
        <f ca="1">_xlfn.NORM.S.DIST(AG108,0)</f>
        <v>0.20626503715432659</v>
      </c>
      <c r="AO108" s="1">
        <f ca="1">1-AN108-AP108</f>
        <v>0.4033109449941274</v>
      </c>
      <c r="AP108" s="1">
        <f ca="1">_xlfn.NORM.S.DIST(-AI108,0)</f>
        <v>0.39042401785154596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-1.7801513023497719</v>
      </c>
      <c r="E109" s="10"/>
      <c r="F109" s="10">
        <f ca="1">MAX($CI$7+A106,0)</f>
        <v>6.9101847442846642E-2</v>
      </c>
      <c r="G109" s="10"/>
      <c r="I109" t="s">
        <v>0</v>
      </c>
      <c r="J109" s="1">
        <v>0</v>
      </c>
      <c r="K109" s="1">
        <f ca="1">_xlfn.NORM.S.DIST(D109,0)</f>
        <v>8.1805740315173306E-2</v>
      </c>
      <c r="L109" s="1">
        <f ca="1">1-K109-M109</f>
        <v>0.52020333086390869</v>
      </c>
      <c r="M109" s="1">
        <f ca="1">_xlfn.NORM.S.DIST(-F109,0)</f>
        <v>0.39799092882091802</v>
      </c>
      <c r="N109" s="1">
        <v>0</v>
      </c>
      <c r="Q109" t="s">
        <v>0</v>
      </c>
      <c r="R109" s="10"/>
      <c r="S109" s="10">
        <f ca="1">MIN($U$29+P106,0)</f>
        <v>-1.7778474078426489</v>
      </c>
      <c r="T109" s="10"/>
      <c r="U109" s="10">
        <f ca="1">MAX($CI$7+P106,0)</f>
        <v>7.1405741949969709E-2</v>
      </c>
      <c r="V109" s="10"/>
      <c r="X109" t="s">
        <v>0</v>
      </c>
      <c r="Y109" s="1">
        <v>0</v>
      </c>
      <c r="Z109" s="1">
        <f ca="1">_xlfn.NORM.S.DIST(S109,0)</f>
        <v>8.2141719574760269E-2</v>
      </c>
      <c r="AA109" s="1">
        <f ca="1">1-Z109-AB109</f>
        <v>0.51993176414114239</v>
      </c>
      <c r="AB109" s="1">
        <f ca="1">_xlfn.NORM.S.DIST(-U109,0)</f>
        <v>0.39792651628409736</v>
      </c>
      <c r="AC109" s="1">
        <v>0</v>
      </c>
      <c r="AF109" t="s">
        <v>0</v>
      </c>
      <c r="AG109" s="10"/>
      <c r="AH109" s="10">
        <f ca="1">MIN($U$29+AE106,0)</f>
        <v>-1.7824551968568949</v>
      </c>
      <c r="AI109" s="10"/>
      <c r="AJ109" s="10">
        <f ca="1">MAX($CI$7+AE106,0)</f>
        <v>6.6797952935723603E-2</v>
      </c>
      <c r="AK109" s="10"/>
      <c r="AM109" t="s">
        <v>0</v>
      </c>
      <c r="AN109" s="1">
        <v>0</v>
      </c>
      <c r="AO109" s="1">
        <f ca="1">_xlfn.NORM.S.DIST(AH109,0)</f>
        <v>8.1470702849107929E-2</v>
      </c>
      <c r="AP109" s="1">
        <f ca="1">1-AO109-AQ109</f>
        <v>0.52047605821096432</v>
      </c>
      <c r="AQ109" s="1">
        <f ca="1">_xlfn.NORM.S.DIST(-AJ109,0)</f>
        <v>0.39805323893992772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-2.1344480022181687</v>
      </c>
      <c r="F110" s="10"/>
      <c r="G110" s="10">
        <f ca="1">MAX($X$30+A106,0)</f>
        <v>8.6370878895768471E-2</v>
      </c>
      <c r="I110" t="s">
        <v>42</v>
      </c>
      <c r="J110" s="1">
        <v>0</v>
      </c>
      <c r="K110" s="1">
        <v>0</v>
      </c>
      <c r="L110" s="1">
        <f ca="1">_xlfn.NORM.S.DIST(E110,0)</f>
        <v>4.088988036888868E-2</v>
      </c>
      <c r="M110" s="1">
        <f ca="1">1-L110-N110</f>
        <v>0.56165310799573664</v>
      </c>
      <c r="N110" s="1">
        <f ca="1">_xlfn.NORM.S.DIST(-G110,0)</f>
        <v>0.39745701163537472</v>
      </c>
      <c r="Q110" t="s">
        <v>42</v>
      </c>
      <c r="R110" s="10"/>
      <c r="S110" s="10"/>
      <c r="T110" s="10">
        <f ca="1">MIN($V$30+P106,0)</f>
        <v>-2.1321441077110457</v>
      </c>
      <c r="U110" s="10"/>
      <c r="V110" s="10">
        <f ca="1">MAX($X$30+P106,0)</f>
        <v>8.8674773402891538E-2</v>
      </c>
      <c r="X110" t="s">
        <v>42</v>
      </c>
      <c r="Y110" s="1">
        <v>0</v>
      </c>
      <c r="Z110" s="1">
        <v>0</v>
      </c>
      <c r="AA110" s="1">
        <f ca="1">_xlfn.NORM.S.DIST(T110,0)</f>
        <v>4.109134427553196E-2</v>
      </c>
      <c r="AB110" s="1">
        <f ca="1">1-AA110-AC110</f>
        <v>0.56153178057597763</v>
      </c>
      <c r="AC110" s="1">
        <f ca="1">_xlfn.NORM.S.DIST(-V110,0)</f>
        <v>0.39737687514849035</v>
      </c>
      <c r="AF110" t="s">
        <v>42</v>
      </c>
      <c r="AG110" s="10"/>
      <c r="AH110" s="10"/>
      <c r="AI110" s="10">
        <f ca="1">MIN($V$30+AE106,0)</f>
        <v>-2.1367518967252921</v>
      </c>
      <c r="AJ110" s="10"/>
      <c r="AK110" s="10">
        <f ca="1">MAX($X$30+AE106,0)</f>
        <v>8.4066984388645433E-2</v>
      </c>
      <c r="AM110" t="s">
        <v>42</v>
      </c>
      <c r="AN110" s="1">
        <v>0</v>
      </c>
      <c r="AO110" s="1">
        <v>0</v>
      </c>
      <c r="AP110" s="1">
        <f ca="1">_xlfn.NORM.S.DIST(AI110,0)</f>
        <v>4.0689188229751698E-2</v>
      </c>
      <c r="AQ110" s="1">
        <f ca="1">1-AP110-AR110</f>
        <v>0.56177575758117015</v>
      </c>
      <c r="AR110" s="1">
        <f ca="1">_xlfn.NORM.S.DIST(-AK110,0)</f>
        <v>0.3975350541890782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5.2430423154422583E-2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5.4795920088446588E-2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5.0064926220398563E-2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2.1785777807184217</v>
      </c>
      <c r="E114" s="10"/>
      <c r="F114" s="10"/>
      <c r="G114" s="10"/>
      <c r="I114" t="s">
        <v>2</v>
      </c>
      <c r="J114" s="1">
        <f ca="1">1-K114</f>
        <v>0.96282203777385078</v>
      </c>
      <c r="K114" s="1">
        <f ca="1">_xlfn.NORM.S.DIST(-D114,0)</f>
        <v>3.7177962226149178E-2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2.180943277652446</v>
      </c>
      <c r="T114" s="10"/>
      <c r="U114" s="10"/>
      <c r="V114" s="10"/>
      <c r="X114" t="s">
        <v>2</v>
      </c>
      <c r="Y114" s="1">
        <f ca="1">1-Z114</f>
        <v>0.96301324204012984</v>
      </c>
      <c r="Z114" s="1">
        <f ca="1">_xlfn.NORM.S.DIST(-S114,0)</f>
        <v>3.6986757959870199E-2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2.1762122837843978</v>
      </c>
      <c r="AI114" s="10"/>
      <c r="AJ114" s="10"/>
      <c r="AK114" s="10"/>
      <c r="AM114" t="s">
        <v>2</v>
      </c>
      <c r="AN114" s="1">
        <f ca="1">1-AO114</f>
        <v>0.96263005417775283</v>
      </c>
      <c r="AO114" s="1">
        <f ca="1">_xlfn.NORM.S.DIST(-AH114,0)</f>
        <v>3.7369945822247216E-2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-1.1629795755176964</v>
      </c>
      <c r="D115" s="10"/>
      <c r="E115" s="10">
        <f ca="1">MAX($V$28+A113,0)</f>
        <v>0.1933985501968436</v>
      </c>
      <c r="F115" s="10"/>
      <c r="G115" s="10"/>
      <c r="I115" t="s">
        <v>1</v>
      </c>
      <c r="J115" s="1">
        <f ca="1">_xlfn.NORM.S.DIST(C115,0)</f>
        <v>0.20286809697239888</v>
      </c>
      <c r="K115" s="1">
        <f ca="1">1-J115-L115</f>
        <v>0.40558111014924786</v>
      </c>
      <c r="L115" s="1">
        <f ca="1">_xlfn.NORM.S.DIST(-E115,0)</f>
        <v>0.39155079287835332</v>
      </c>
      <c r="M115" s="1">
        <v>0</v>
      </c>
      <c r="N115" s="1">
        <v>0</v>
      </c>
      <c r="Q115" t="s">
        <v>1</v>
      </c>
      <c r="R115" s="10">
        <f ca="1">MIN($T$28+P113,0)</f>
        <v>-1.1606140785836723</v>
      </c>
      <c r="S115" s="10"/>
      <c r="T115" s="10">
        <f ca="1">MAX($V$28+P113,0)</f>
        <v>0.19576404713086759</v>
      </c>
      <c r="U115" s="10"/>
      <c r="V115" s="10"/>
      <c r="X115" t="s">
        <v>1</v>
      </c>
      <c r="Y115" s="1">
        <f ca="1">_xlfn.NORM.S.DIST(R115,0)</f>
        <v>0.20342639132830218</v>
      </c>
      <c r="Z115" s="1">
        <f ca="1">1-Y115-AA115</f>
        <v>0.4052029978956499</v>
      </c>
      <c r="AA115" s="1">
        <f ca="1">_xlfn.NORM.S.DIST(-T115,0)</f>
        <v>0.3913706107760479</v>
      </c>
      <c r="AB115" s="1">
        <v>0</v>
      </c>
      <c r="AC115" s="1">
        <v>0</v>
      </c>
      <c r="AF115" t="s">
        <v>1</v>
      </c>
      <c r="AG115" s="10">
        <f ca="1">MIN($T$28+AE113,0)</f>
        <v>-1.1653450724517205</v>
      </c>
      <c r="AH115" s="10"/>
      <c r="AI115" s="10">
        <f ca="1">MAX($V$28+AE113,0)</f>
        <v>0.19103305326281958</v>
      </c>
      <c r="AJ115" s="10"/>
      <c r="AK115" s="10"/>
      <c r="AM115" t="s">
        <v>1</v>
      </c>
      <c r="AN115" s="1">
        <f ca="1">_xlfn.NORM.S.DIST(AG115,0)</f>
        <v>0.20231020278439502</v>
      </c>
      <c r="AO115" s="1">
        <f ca="1">1-AN115-AP115</f>
        <v>0.40596093123604821</v>
      </c>
      <c r="AP115" s="1">
        <f ca="1">_xlfn.NORM.S.DIST(-AI115,0)</f>
        <v>0.39172886597955675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-1.796822726638196</v>
      </c>
      <c r="E116" s="10"/>
      <c r="F116" s="10">
        <f ca="1">MAX($CI$7+A113,0)</f>
        <v>5.2430423154422583E-2</v>
      </c>
      <c r="G116" s="10"/>
      <c r="I116" t="s">
        <v>0</v>
      </c>
      <c r="J116" s="1">
        <v>0</v>
      </c>
      <c r="K116" s="1">
        <f ca="1">_xlfn.NORM.S.DIST(D116,0)</f>
        <v>7.940257435191618E-2</v>
      </c>
      <c r="L116" s="1">
        <f ca="1">1-K116-M116</f>
        <v>0.52220310462791941</v>
      </c>
      <c r="M116" s="1">
        <f ca="1">_xlfn.NORM.S.DIST(-F116,0)</f>
        <v>0.39839432102016437</v>
      </c>
      <c r="N116" s="1">
        <v>0</v>
      </c>
      <c r="Q116" t="s">
        <v>0</v>
      </c>
      <c r="R116" s="10"/>
      <c r="S116" s="10">
        <f ca="1">MIN($U$29+P113,0)</f>
        <v>-1.7944572297041719</v>
      </c>
      <c r="T116" s="10"/>
      <c r="U116" s="10">
        <f ca="1">MAX($CI$7+P113,0)</f>
        <v>5.4795920088446588E-2</v>
      </c>
      <c r="V116" s="10"/>
      <c r="X116" t="s">
        <v>0</v>
      </c>
      <c r="Y116" s="1">
        <v>0</v>
      </c>
      <c r="Z116" s="1">
        <f ca="1">_xlfn.NORM.S.DIST(S116,0)</f>
        <v>7.9740560510814129E-2</v>
      </c>
      <c r="AA116" s="1">
        <f ca="1">1-Z116-AB116</f>
        <v>0.52191564034746629</v>
      </c>
      <c r="AB116" s="1">
        <f ca="1">_xlfn.NORM.S.DIST(-U116,0)</f>
        <v>0.39834379914171958</v>
      </c>
      <c r="AC116" s="1">
        <v>0</v>
      </c>
      <c r="AF116" t="s">
        <v>0</v>
      </c>
      <c r="AG116" s="10"/>
      <c r="AH116" s="10">
        <f ca="1">MIN($U$29+AE113,0)</f>
        <v>-1.7991882235722201</v>
      </c>
      <c r="AI116" s="10"/>
      <c r="AJ116" s="10">
        <f ca="1">MAX($CI$7+AE113,0)</f>
        <v>5.0064926220398563E-2</v>
      </c>
      <c r="AK116" s="10"/>
      <c r="AM116" t="s">
        <v>0</v>
      </c>
      <c r="AN116" s="1">
        <v>0</v>
      </c>
      <c r="AO116" s="1">
        <f ca="1">_xlfn.NORM.S.DIST(AH116,0)</f>
        <v>7.9065578353237215E-2</v>
      </c>
      <c r="AP116" s="1">
        <f ca="1">1-AO116-AQ116</f>
        <v>0.52249180186256861</v>
      </c>
      <c r="AQ116" s="1">
        <f ca="1">_xlfn.NORM.S.DIST(-AJ116,0)</f>
        <v>0.3984426197841941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-2.1511194265065932</v>
      </c>
      <c r="F117" s="10"/>
      <c r="G117" s="10">
        <f ca="1">MAX($X$30+A113,0)</f>
        <v>6.9699454607344419E-2</v>
      </c>
      <c r="I117" t="s">
        <v>42</v>
      </c>
      <c r="J117" s="1">
        <v>0</v>
      </c>
      <c r="K117" s="1">
        <v>0</v>
      </c>
      <c r="L117" s="1">
        <f ca="1">_xlfn.NORM.S.DIST(E117,0)</f>
        <v>3.9454943589547584E-2</v>
      </c>
      <c r="M117" s="1">
        <f ca="1">1-L117-N117</f>
        <v>0.56257063365287885</v>
      </c>
      <c r="N117" s="1">
        <f ca="1">_xlfn.NORM.S.DIST(-G117,0)</f>
        <v>0.39797442275757355</v>
      </c>
      <c r="Q117" t="s">
        <v>42</v>
      </c>
      <c r="R117" s="10"/>
      <c r="S117" s="10"/>
      <c r="T117" s="10">
        <f ca="1">MIN($V$30+P113,0)</f>
        <v>-2.1487539295725688</v>
      </c>
      <c r="U117" s="10"/>
      <c r="V117" s="10">
        <f ca="1">MAX($X$30+P113,0)</f>
        <v>7.2064951541368424E-2</v>
      </c>
      <c r="X117" t="s">
        <v>42</v>
      </c>
      <c r="Y117" s="1">
        <v>0</v>
      </c>
      <c r="Z117" s="1">
        <v>0</v>
      </c>
      <c r="AA117" s="1">
        <f ca="1">_xlfn.NORM.S.DIST(T117,0)</f>
        <v>3.9656109455962055E-2</v>
      </c>
      <c r="AB117" s="1">
        <f ca="1">1-AA117-AC117</f>
        <v>0.56243619121426858</v>
      </c>
      <c r="AC117" s="1">
        <f ca="1">_xlfn.NORM.S.DIST(-V117,0)</f>
        <v>0.39790769932976938</v>
      </c>
      <c r="AF117" t="s">
        <v>42</v>
      </c>
      <c r="AG117" s="10"/>
      <c r="AH117" s="10"/>
      <c r="AI117" s="10">
        <f ca="1">MIN($V$30+AE113,0)</f>
        <v>-2.153484923440617</v>
      </c>
      <c r="AJ117" s="10"/>
      <c r="AK117" s="10">
        <f ca="1">MAX($X$30+AE113,0)</f>
        <v>6.7333957673320399E-2</v>
      </c>
      <c r="AM117" t="s">
        <v>42</v>
      </c>
      <c r="AN117" s="1">
        <v>0</v>
      </c>
      <c r="AO117" s="1">
        <v>0</v>
      </c>
      <c r="AP117" s="1">
        <f ca="1">_xlfn.NORM.S.DIST(AI117,0)</f>
        <v>3.925457853641031E-2</v>
      </c>
      <c r="AQ117" s="1">
        <f ca="1">1-AP117-AR117</f>
        <v>0.56270649135286199</v>
      </c>
      <c r="AR117" s="1">
        <f ca="1">_xlfn.NORM.S.DIST(-AK117,0)</f>
        <v>0.39803893011072766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3.9386423286800303E-2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4.1812426373408915E-2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3.696042020019169E-2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2.1655337808507995</v>
      </c>
      <c r="E121" s="10"/>
      <c r="F121" s="10"/>
      <c r="G121" s="10"/>
      <c r="I121" t="s">
        <v>2</v>
      </c>
      <c r="J121" s="1">
        <f ca="1">1-K121</f>
        <v>0.96175363711511686</v>
      </c>
      <c r="K121" s="1">
        <f ca="1">_xlfn.NORM.S.DIST(-D121,0)</f>
        <v>3.8246362884883131E-2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2.1679597839374081</v>
      </c>
      <c r="T121" s="10"/>
      <c r="U121" s="10"/>
      <c r="V121" s="10"/>
      <c r="X121" t="s">
        <v>2</v>
      </c>
      <c r="Y121" s="1">
        <f ca="1">1-Z121</f>
        <v>0.96195415296566911</v>
      </c>
      <c r="Z121" s="1">
        <f ca="1">_xlfn.NORM.S.DIST(-S121,0)</f>
        <v>3.8045847034330872E-2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2.1631077777641909</v>
      </c>
      <c r="AI121" s="10"/>
      <c r="AJ121" s="10"/>
      <c r="AK121" s="10"/>
      <c r="AM121" t="s">
        <v>2</v>
      </c>
      <c r="AN121" s="1">
        <f ca="1">1-AO121</f>
        <v>0.96155229075531123</v>
      </c>
      <c r="AO121" s="1">
        <f ca="1">_xlfn.NORM.S.DIST(-AH121,0)</f>
        <v>3.8447709244688731E-2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-1.1760235753853188</v>
      </c>
      <c r="D122" s="10"/>
      <c r="E122" s="10">
        <f ca="1">MAX($V$28+A120,0)</f>
        <v>0.18035455032922132</v>
      </c>
      <c r="F122" s="10"/>
      <c r="G122" s="10"/>
      <c r="I122" t="s">
        <v>1</v>
      </c>
      <c r="J122" s="1">
        <f ca="1">_xlfn.NORM.S.DIST(C122,0)</f>
        <v>0.19979683412055133</v>
      </c>
      <c r="K122" s="1">
        <f ca="1">1-J122-L122</f>
        <v>0.40769675761984747</v>
      </c>
      <c r="L122" s="1">
        <f ca="1">_xlfn.NORM.S.DIST(-E122,0)</f>
        <v>0.39250640825960115</v>
      </c>
      <c r="M122" s="1">
        <v>0</v>
      </c>
      <c r="N122" s="1">
        <v>0</v>
      </c>
      <c r="Q122" t="s">
        <v>1</v>
      </c>
      <c r="R122" s="10">
        <f ca="1">MIN($T$28+P120,0)</f>
        <v>-1.17359757229871</v>
      </c>
      <c r="S122" s="10"/>
      <c r="T122" s="10">
        <f ca="1">MAX($V$28+P120,0)</f>
        <v>0.18278055341582994</v>
      </c>
      <c r="U122" s="10"/>
      <c r="V122" s="10"/>
      <c r="X122" t="s">
        <v>1</v>
      </c>
      <c r="Y122" s="1">
        <f ca="1">_xlfn.NORM.S.DIST(R122,0)</f>
        <v>0.20036708614428891</v>
      </c>
      <c r="Z122" s="1">
        <f ca="1">1-Y122-AA122</f>
        <v>0.40729936009697348</v>
      </c>
      <c r="AA122" s="1">
        <f ca="1">_xlfn.NORM.S.DIST(-T122,0)</f>
        <v>0.39233355375873763</v>
      </c>
      <c r="AB122" s="1">
        <v>0</v>
      </c>
      <c r="AC122" s="1">
        <v>0</v>
      </c>
      <c r="AF122" t="s">
        <v>1</v>
      </c>
      <c r="AG122" s="10">
        <f ca="1">MIN($T$28+AE120,0)</f>
        <v>-1.1784495784719273</v>
      </c>
      <c r="AH122" s="10"/>
      <c r="AI122" s="10">
        <f ca="1">MAX($V$28+AE120,0)</f>
        <v>0.1779285472426127</v>
      </c>
      <c r="AJ122" s="10"/>
      <c r="AK122" s="10"/>
      <c r="AM122" t="s">
        <v>1</v>
      </c>
      <c r="AN122" s="1">
        <f ca="1">_xlfn.NORM.S.DIST(AG122,0)</f>
        <v>0.19922703250248713</v>
      </c>
      <c r="AO122" s="1">
        <f ca="1">1-AN122-AP122</f>
        <v>0.40809593968463603</v>
      </c>
      <c r="AP122" s="1">
        <f ca="1">_xlfn.NORM.S.DIST(-AI122,0)</f>
        <v>0.39267702781287678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-1.8098667265058184</v>
      </c>
      <c r="E123" s="10"/>
      <c r="F123" s="10">
        <f ca="1">MAX($CI$7+A120,0)</f>
        <v>3.9386423286800303E-2</v>
      </c>
      <c r="G123" s="10"/>
      <c r="I123" t="s">
        <v>0</v>
      </c>
      <c r="J123" s="1">
        <v>0</v>
      </c>
      <c r="K123" s="1">
        <f ca="1">_xlfn.NORM.S.DIST(D123,0)</f>
        <v>7.7556597637380709E-2</v>
      </c>
      <c r="L123" s="1">
        <f ca="1">1-K123-M123</f>
        <v>0.52381043963806584</v>
      </c>
      <c r="M123" s="1">
        <f ca="1">_xlfn.NORM.S.DIST(-F123,0)</f>
        <v>0.39863296272455351</v>
      </c>
      <c r="N123" s="1">
        <v>0</v>
      </c>
      <c r="Q123" t="s">
        <v>0</v>
      </c>
      <c r="R123" s="10"/>
      <c r="S123" s="10">
        <f ca="1">MIN($U$29+P120,0)</f>
        <v>-1.8074407234192096</v>
      </c>
      <c r="T123" s="10"/>
      <c r="U123" s="10">
        <f ca="1">MAX($CI$7+P120,0)</f>
        <v>4.1812426373408915E-2</v>
      </c>
      <c r="V123" s="10"/>
      <c r="X123" t="s">
        <v>0</v>
      </c>
      <c r="Y123" s="1">
        <v>0</v>
      </c>
      <c r="Z123" s="1">
        <f ca="1">_xlfn.NORM.S.DIST(S123,0)</f>
        <v>7.7897648122614432E-2</v>
      </c>
      <c r="AA123" s="1">
        <f ca="1">1-Z123-AB123</f>
        <v>0.52350865030586025</v>
      </c>
      <c r="AB123" s="1">
        <f ca="1">_xlfn.NORM.S.DIST(-U123,0)</f>
        <v>0.39859370157152529</v>
      </c>
      <c r="AC123" s="1">
        <v>0</v>
      </c>
      <c r="AF123" t="s">
        <v>0</v>
      </c>
      <c r="AG123" s="10"/>
      <c r="AH123" s="10">
        <f ca="1">MIN($U$29+AE120,0)</f>
        <v>-1.8122927295924269</v>
      </c>
      <c r="AI123" s="10"/>
      <c r="AJ123" s="10">
        <f ca="1">MAX($CI$7+AE120,0)</f>
        <v>3.696042020019169E-2</v>
      </c>
      <c r="AK123" s="10"/>
      <c r="AM123" t="s">
        <v>0</v>
      </c>
      <c r="AN123" s="1">
        <v>0</v>
      </c>
      <c r="AO123" s="1">
        <f ca="1">_xlfn.NORM.S.DIST(AH123,0)</f>
        <v>7.7216585876156249E-2</v>
      </c>
      <c r="AP123" s="1">
        <f ca="1">1-AO123-AQ123</f>
        <v>0.52411353275396466</v>
      </c>
      <c r="AQ123" s="1">
        <f ca="1">_xlfn.NORM.S.DIST(-AJ123,0)</f>
        <v>0.39866988136987913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-2.1641634263742153</v>
      </c>
      <c r="F124" s="10"/>
      <c r="G124" s="10">
        <f ca="1">MAX($X$30+A120,0)</f>
        <v>5.6655454739722139E-2</v>
      </c>
      <c r="I124" t="s">
        <v>42</v>
      </c>
      <c r="J124" s="1">
        <v>0</v>
      </c>
      <c r="K124" s="1">
        <v>0</v>
      </c>
      <c r="L124" s="1">
        <f ca="1">_xlfn.NORM.S.DIST(E124,0)</f>
        <v>3.8359993391889662E-2</v>
      </c>
      <c r="M124" s="1">
        <f ca="1">1-L124-N124</f>
        <v>0.56333748324455757</v>
      </c>
      <c r="N124" s="1">
        <f ca="1">_xlfn.NORM.S.DIST(-G124,0)</f>
        <v>0.39830252336355276</v>
      </c>
      <c r="Q124" t="s">
        <v>42</v>
      </c>
      <c r="R124" s="10"/>
      <c r="S124" s="10"/>
      <c r="T124" s="10">
        <f ca="1">MIN($V$30+P120,0)</f>
        <v>-2.1617374232876068</v>
      </c>
      <c r="U124" s="10"/>
      <c r="V124" s="10">
        <f ca="1">MAX($X$30+P120,0)</f>
        <v>5.9081457826330744E-2</v>
      </c>
      <c r="X124" t="s">
        <v>42</v>
      </c>
      <c r="Y124" s="1">
        <v>0</v>
      </c>
      <c r="Z124" s="1">
        <v>0</v>
      </c>
      <c r="AA124" s="1">
        <f ca="1">_xlfn.NORM.S.DIST(T124,0)</f>
        <v>3.8561809756353503E-2</v>
      </c>
      <c r="AB124" s="1">
        <f ca="1">1-AA124-AC124</f>
        <v>0.56319158026947358</v>
      </c>
      <c r="AC124" s="1">
        <f ca="1">_xlfn.NORM.S.DIST(-V124,0)</f>
        <v>0.39824660997417294</v>
      </c>
      <c r="AF124" t="s">
        <v>42</v>
      </c>
      <c r="AG124" s="10"/>
      <c r="AH124" s="10"/>
      <c r="AI124" s="10">
        <f ca="1">MIN($V$30+AE120,0)</f>
        <v>-2.1665894294608239</v>
      </c>
      <c r="AJ124" s="10"/>
      <c r="AK124" s="10">
        <f ca="1">MAX($X$30+AE120,0)</f>
        <v>5.422945165311352E-2</v>
      </c>
      <c r="AM124" t="s">
        <v>42</v>
      </c>
      <c r="AN124" s="1">
        <v>0</v>
      </c>
      <c r="AO124" s="1">
        <v>0</v>
      </c>
      <c r="AP124" s="1">
        <f ca="1">_xlfn.NORM.S.DIST(AI124,0)</f>
        <v>3.8159008664604546E-2</v>
      </c>
      <c r="AQ124" s="1">
        <f ca="1">1-AP124-AR124</f>
        <v>0.56348489126041579</v>
      </c>
      <c r="AR124" s="1">
        <f ca="1">_xlfn.NORM.S.DIST(-AK124,0)</f>
        <v>0.39835610007497974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2.8965532516828069E-2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3.1451027339004005E-2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2.6480037694652139E-2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2.1551128900808272</v>
      </c>
      <c r="E128" s="10"/>
      <c r="F128" s="10"/>
      <c r="G128" s="10"/>
      <c r="I128" t="s">
        <v>2</v>
      </c>
      <c r="J128" s="1">
        <f ca="1">1-K128</f>
        <v>0.9608828511136962</v>
      </c>
      <c r="K128" s="1">
        <f ca="1">_xlfn.NORM.S.DIST(-D128,0)</f>
        <v>3.9117148886303757E-2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2.1575983849030034</v>
      </c>
      <c r="T128" s="10"/>
      <c r="U128" s="10"/>
      <c r="V128" s="10"/>
      <c r="X128" t="s">
        <v>2</v>
      </c>
      <c r="Y128" s="1">
        <f ca="1">1-Z128</f>
        <v>0.96109194298019684</v>
      </c>
      <c r="Z128" s="1">
        <f ca="1">_xlfn.NORM.S.DIST(-S128,0)</f>
        <v>3.8908057019803176E-2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2.1526273952586514</v>
      </c>
      <c r="AI128" s="10"/>
      <c r="AJ128" s="10"/>
      <c r="AK128" s="10"/>
      <c r="AM128" t="s">
        <v>2</v>
      </c>
      <c r="AN128" s="1">
        <f ca="1">1-AO128</f>
        <v>0.9606728785389762</v>
      </c>
      <c r="AO128" s="1">
        <f ca="1">_xlfn.NORM.S.DIST(-AH128,0)</f>
        <v>3.9327121461023767E-2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-1.1864444661552909</v>
      </c>
      <c r="D129" s="10"/>
      <c r="E129" s="10">
        <f ca="1">MAX($V$28+A127,0)</f>
        <v>0.16993365955924908</v>
      </c>
      <c r="F129" s="10"/>
      <c r="G129" s="10"/>
      <c r="I129" t="s">
        <v>1</v>
      </c>
      <c r="J129" s="1">
        <f ca="1">_xlfn.NORM.S.DIST(C129,0)</f>
        <v>0.19735250794631745</v>
      </c>
      <c r="K129" s="1">
        <f ca="1">1-J129-L129</f>
        <v>0.40942404358861106</v>
      </c>
      <c r="L129" s="1">
        <f ca="1">_xlfn.NORM.S.DIST(-E129,0)</f>
        <v>0.39322344846507151</v>
      </c>
      <c r="M129" s="1">
        <v>0</v>
      </c>
      <c r="N129" s="1">
        <v>0</v>
      </c>
      <c r="Q129" t="s">
        <v>1</v>
      </c>
      <c r="R129" s="10">
        <f ca="1">MIN($T$28+P127,0)</f>
        <v>-1.1839589713331149</v>
      </c>
      <c r="S129" s="10"/>
      <c r="T129" s="10">
        <f ca="1">MAX($V$28+P127,0)</f>
        <v>0.17241915438142502</v>
      </c>
      <c r="U129" s="10"/>
      <c r="V129" s="10"/>
      <c r="X129" t="s">
        <v>1</v>
      </c>
      <c r="Y129" s="1">
        <f ca="1">_xlfn.NORM.S.DIST(R129,0)</f>
        <v>0.19793472861303793</v>
      </c>
      <c r="Z129" s="1">
        <f ca="1">1-Y129-AA129</f>
        <v>0.40900908742807252</v>
      </c>
      <c r="AA129" s="1">
        <f ca="1">_xlfn.NORM.S.DIST(-T129,0)</f>
        <v>0.39305618395888953</v>
      </c>
      <c r="AB129" s="1">
        <v>0</v>
      </c>
      <c r="AC129" s="1">
        <v>0</v>
      </c>
      <c r="AF129" t="s">
        <v>1</v>
      </c>
      <c r="AG129" s="10">
        <f ca="1">MIN($T$28+AE127,0)</f>
        <v>-1.1889299609774668</v>
      </c>
      <c r="AH129" s="10"/>
      <c r="AI129" s="10">
        <f ca="1">MAX($V$28+AE127,0)</f>
        <v>0.16744816473707314</v>
      </c>
      <c r="AJ129" s="10"/>
      <c r="AK129" s="10"/>
      <c r="AM129" t="s">
        <v>1</v>
      </c>
      <c r="AN129" s="1">
        <f ca="1">_xlfn.NORM.S.DIST(AG129,0)</f>
        <v>0.19677078427734845</v>
      </c>
      <c r="AO129" s="1">
        <f ca="1">1-AN129-AP129</f>
        <v>0.40984086180887008</v>
      </c>
      <c r="AP129" s="1">
        <f ca="1">_xlfn.NORM.S.DIST(-AI129,0)</f>
        <v>0.39338835391378141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-1.8202876172757905</v>
      </c>
      <c r="E130" s="10"/>
      <c r="F130" s="10">
        <f ca="1">MAX($CI$7+A127,0)</f>
        <v>2.8965532516828069E-2</v>
      </c>
      <c r="G130" s="10"/>
      <c r="I130" t="s">
        <v>0</v>
      </c>
      <c r="J130" s="1">
        <v>0</v>
      </c>
      <c r="K130" s="1">
        <f ca="1">_xlfn.NORM.S.DIST(D130,0)</f>
        <v>7.6103422758640002E-2</v>
      </c>
      <c r="L130" s="1">
        <f ca="1">1-K130-M130</f>
        <v>0.52512161844200889</v>
      </c>
      <c r="M130" s="1">
        <f ca="1">_xlfn.NORM.S.DIST(-F130,0)</f>
        <v>0.39877495879935104</v>
      </c>
      <c r="N130" s="1">
        <v>0</v>
      </c>
      <c r="Q130" t="s">
        <v>0</v>
      </c>
      <c r="R130" s="10"/>
      <c r="S130" s="10">
        <f ca="1">MIN($U$29+P127,0)</f>
        <v>-1.8178021224536145</v>
      </c>
      <c r="T130" s="10"/>
      <c r="U130" s="10">
        <f ca="1">MAX($CI$7+P127,0)</f>
        <v>3.1451027339004005E-2</v>
      </c>
      <c r="V130" s="10"/>
      <c r="X130" t="s">
        <v>0</v>
      </c>
      <c r="Y130" s="1">
        <v>0</v>
      </c>
      <c r="Z130" s="1">
        <f ca="1">_xlfn.NORM.S.DIST(S130,0)</f>
        <v>7.6448282585633506E-2</v>
      </c>
      <c r="AA130" s="1">
        <f ca="1">1-Z130-AB130</f>
        <v>0.52480669852117412</v>
      </c>
      <c r="AB130" s="1">
        <f ca="1">_xlfn.NORM.S.DIST(-U130,0)</f>
        <v>0.39874501889319242</v>
      </c>
      <c r="AC130" s="1">
        <v>0</v>
      </c>
      <c r="AF130" t="s">
        <v>0</v>
      </c>
      <c r="AG130" s="10"/>
      <c r="AH130" s="10">
        <f ca="1">MIN($U$29+AE127,0)</f>
        <v>-1.8227731120979664</v>
      </c>
      <c r="AI130" s="10"/>
      <c r="AJ130" s="10">
        <f ca="1">MAX($CI$7+AE127,0)</f>
        <v>2.6480037694652139E-2</v>
      </c>
      <c r="AK130" s="10"/>
      <c r="AM130" t="s">
        <v>0</v>
      </c>
      <c r="AN130" s="1">
        <v>0</v>
      </c>
      <c r="AO130" s="1">
        <f ca="1">_xlfn.NORM.S.DIST(AH130,0)</f>
        <v>7.5759650580987506E-2</v>
      </c>
      <c r="AP130" s="1">
        <f ca="1">1-AO130-AQ130</f>
        <v>0.52543791214870428</v>
      </c>
      <c r="AQ130" s="1">
        <f ca="1">_xlfn.NORM.S.DIST(-AJ130,0)</f>
        <v>0.39880243727030812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-2.1745843171441877</v>
      </c>
      <c r="F131" s="10"/>
      <c r="G131" s="10">
        <f ca="1">MAX($X$30+A127,0)</f>
        <v>4.6234563969749898E-2</v>
      </c>
      <c r="I131" t="s">
        <v>42</v>
      </c>
      <c r="J131" s="1">
        <v>0</v>
      </c>
      <c r="K131" s="1">
        <v>0</v>
      </c>
      <c r="L131" s="1">
        <f ca="1">_xlfn.NORM.S.DIST(E131,0)</f>
        <v>3.7502525208132513E-2</v>
      </c>
      <c r="M131" s="1">
        <f ca="1">1-L131-N131</f>
        <v>0.56398136307352897</v>
      </c>
      <c r="N131" s="1">
        <f ca="1">_xlfn.NORM.S.DIST(-G131,0)</f>
        <v>0.39851611171833856</v>
      </c>
      <c r="Q131" t="s">
        <v>42</v>
      </c>
      <c r="R131" s="10"/>
      <c r="S131" s="10"/>
      <c r="T131" s="10">
        <f ca="1">MIN($V$30+P127,0)</f>
        <v>-2.1720988223220115</v>
      </c>
      <c r="U131" s="10"/>
      <c r="V131" s="10">
        <f ca="1">MAX($X$30+P127,0)</f>
        <v>4.8720058791925841E-2</v>
      </c>
      <c r="X131" t="s">
        <v>42</v>
      </c>
      <c r="Y131" s="1">
        <v>0</v>
      </c>
      <c r="Z131" s="1">
        <v>0</v>
      </c>
      <c r="AA131" s="1">
        <f ca="1">_xlfn.NORM.S.DIST(T131,0)</f>
        <v>3.770565558843595E-2</v>
      </c>
      <c r="AB131" s="1">
        <f ca="1">1-AA131-AC131</f>
        <v>0.56382525665763139</v>
      </c>
      <c r="AC131" s="1">
        <f ca="1">_xlfn.NORM.S.DIST(-V131,0)</f>
        <v>0.39846908775393258</v>
      </c>
      <c r="AF131" t="s">
        <v>42</v>
      </c>
      <c r="AG131" s="10"/>
      <c r="AH131" s="10"/>
      <c r="AI131" s="10">
        <f ca="1">MIN($V$30+AE127,0)</f>
        <v>-2.1770698119663634</v>
      </c>
      <c r="AJ131" s="10"/>
      <c r="AK131" s="10">
        <f ca="1">MAX($X$30+AE127,0)</f>
        <v>4.3749069147573968E-2</v>
      </c>
      <c r="AM131" t="s">
        <v>42</v>
      </c>
      <c r="AN131" s="1">
        <v>0</v>
      </c>
      <c r="AO131" s="1">
        <v>0</v>
      </c>
      <c r="AP131" s="1">
        <f ca="1">_xlfn.NORM.S.DIST(AI131,0)</f>
        <v>3.73002587151917E-2</v>
      </c>
      <c r="AQ131" s="1">
        <f ca="1">1-AP131-AR131</f>
        <v>0.56413906224243071</v>
      </c>
      <c r="AR131" s="1">
        <f ca="1">_xlfn.NORM.S.DIST(-AK131,0)</f>
        <v>0.39856067904237757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2.719501413097479E-2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2.973905919079637E-2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2.465096907115321E-2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2.1533423716949742</v>
      </c>
      <c r="E135" s="10"/>
      <c r="F135" s="10"/>
      <c r="G135" s="10"/>
      <c r="I135" t="s">
        <v>2</v>
      </c>
      <c r="J135" s="1">
        <f ca="1">1-K135</f>
        <v>0.96073336952306221</v>
      </c>
      <c r="K135" s="1">
        <f ca="1">_xlfn.NORM.S.DIST(-D135,0)</f>
        <v>3.9266630476937743E-2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2.1558864167547958</v>
      </c>
      <c r="T135" s="10"/>
      <c r="U135" s="10"/>
      <c r="V135" s="10"/>
      <c r="X135" t="s">
        <v>2</v>
      </c>
      <c r="Y135" s="1">
        <f ca="1">1-Z135</f>
        <v>0.96094801822009202</v>
      </c>
      <c r="Z135" s="1">
        <f ca="1">_xlfn.NORM.S.DIST(-S135,0)</f>
        <v>3.9051981779907929E-2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2.1507983266351527</v>
      </c>
      <c r="AI135" s="10"/>
      <c r="AJ135" s="10"/>
      <c r="AK135" s="10"/>
      <c r="AM135" t="s">
        <v>2</v>
      </c>
      <c r="AN135" s="1">
        <f ca="1">1-AO135</f>
        <v>0.96051779654850467</v>
      </c>
      <c r="AO135" s="1">
        <f ca="1">_xlfn.NORM.S.DIST(-AH135,0)</f>
        <v>3.94822034514953E-2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-1.1882149845411443</v>
      </c>
      <c r="D136" s="10"/>
      <c r="E136" s="10">
        <f ca="1">MAX($V$28+A134,0)</f>
        <v>0.16816314117339581</v>
      </c>
      <c r="F136" s="10"/>
      <c r="G136" s="10"/>
      <c r="I136" t="s">
        <v>1</v>
      </c>
      <c r="J136" s="1">
        <f ca="1">_xlfn.NORM.S.DIST(C136,0)</f>
        <v>0.19693807141811953</v>
      </c>
      <c r="K136" s="1">
        <f ca="1">1-J136-L136</f>
        <v>0.40972076942595298</v>
      </c>
      <c r="L136" s="1">
        <f ca="1">_xlfn.NORM.S.DIST(-E136,0)</f>
        <v>0.39334115915592754</v>
      </c>
      <c r="M136" s="1">
        <v>0</v>
      </c>
      <c r="N136" s="1">
        <v>0</v>
      </c>
      <c r="Q136" t="s">
        <v>1</v>
      </c>
      <c r="R136" s="10">
        <f ca="1">MIN($T$28+P134,0)</f>
        <v>-1.1856709394813225</v>
      </c>
      <c r="S136" s="10"/>
      <c r="T136" s="10">
        <f ca="1">MAX($V$28+P134,0)</f>
        <v>0.17070718623321737</v>
      </c>
      <c r="U136" s="10"/>
      <c r="V136" s="10"/>
      <c r="X136" t="s">
        <v>1</v>
      </c>
      <c r="Y136" s="1">
        <f ca="1">_xlfn.NORM.S.DIST(R136,0)</f>
        <v>0.19753365154810518</v>
      </c>
      <c r="Z136" s="1">
        <f ca="1">1-Y136-AA136</f>
        <v>0.40929470273742297</v>
      </c>
      <c r="AA136" s="1">
        <f ca="1">_xlfn.NORM.S.DIST(-T136,0)</f>
        <v>0.39317164571447183</v>
      </c>
      <c r="AB136" s="1">
        <v>0</v>
      </c>
      <c r="AC136" s="1">
        <v>0</v>
      </c>
      <c r="AF136" t="s">
        <v>1</v>
      </c>
      <c r="AG136" s="10">
        <f ca="1">MIN($T$28+AE134,0)</f>
        <v>-1.1907590296009658</v>
      </c>
      <c r="AH136" s="10"/>
      <c r="AI136" s="10">
        <f ca="1">MAX($V$28+AE134,0)</f>
        <v>0.16561909611357423</v>
      </c>
      <c r="AJ136" s="10"/>
      <c r="AK136" s="10"/>
      <c r="AM136" t="s">
        <v>1</v>
      </c>
      <c r="AN136" s="1">
        <f ca="1">_xlfn.NORM.S.DIST(AG136,0)</f>
        <v>0.19634301624241909</v>
      </c>
      <c r="AO136" s="1">
        <f ca="1">1-AN136-AP136</f>
        <v>0.41014878493389928</v>
      </c>
      <c r="AP136" s="1">
        <f ca="1">_xlfn.NORM.S.DIST(-AI136,0)</f>
        <v>0.3935081988236816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-1.8220581356616439</v>
      </c>
      <c r="E137" s="10"/>
      <c r="F137" s="10">
        <f ca="1">MAX($CI$7+A134,0)</f>
        <v>2.719501413097479E-2</v>
      </c>
      <c r="G137" s="10"/>
      <c r="I137" t="s">
        <v>0</v>
      </c>
      <c r="J137" s="1">
        <v>0</v>
      </c>
      <c r="K137" s="1">
        <f ca="1">_xlfn.NORM.S.DIST(D137,0)</f>
        <v>7.5858428549925666E-2</v>
      </c>
      <c r="L137" s="1">
        <f ca="1">1-K137-M137</f>
        <v>0.52534678640673294</v>
      </c>
      <c r="M137" s="1">
        <f ca="1">_xlfn.NORM.S.DIST(-F137,0)</f>
        <v>0.39879478504334137</v>
      </c>
      <c r="N137" s="1">
        <v>0</v>
      </c>
      <c r="Q137" t="s">
        <v>0</v>
      </c>
      <c r="R137" s="10"/>
      <c r="S137" s="10">
        <f ca="1">MIN($U$29+P134,0)</f>
        <v>-1.8195140906018221</v>
      </c>
      <c r="T137" s="10"/>
      <c r="U137" s="10">
        <f ca="1">MAX($CI$7+P134,0)</f>
        <v>2.973905919079637E-2</v>
      </c>
      <c r="V137" s="10"/>
      <c r="X137" t="s">
        <v>0</v>
      </c>
      <c r="Y137" s="1">
        <v>0</v>
      </c>
      <c r="Z137" s="1">
        <f ca="1">_xlfn.NORM.S.DIST(S137,0)</f>
        <v>7.6210632176014967E-2</v>
      </c>
      <c r="AA137" s="1">
        <f ca="1">1-Z137-AB137</f>
        <v>0.5250234630210675</v>
      </c>
      <c r="AB137" s="1">
        <f ca="1">_xlfn.NORM.S.DIST(-U137,0)</f>
        <v>0.39876590480291746</v>
      </c>
      <c r="AC137" s="1">
        <v>0</v>
      </c>
      <c r="AF137" t="s">
        <v>0</v>
      </c>
      <c r="AG137" s="10"/>
      <c r="AH137" s="10">
        <f ca="1">MIN($U$29+AE134,0)</f>
        <v>-1.8246021807214654</v>
      </c>
      <c r="AI137" s="10"/>
      <c r="AJ137" s="10">
        <f ca="1">MAX($CI$7+AE134,0)</f>
        <v>2.465096907115321E-2</v>
      </c>
      <c r="AK137" s="10"/>
      <c r="AM137" t="s">
        <v>0</v>
      </c>
      <c r="AN137" s="1">
        <v>0</v>
      </c>
      <c r="AO137" s="1">
        <f ca="1">_xlfn.NORM.S.DIST(AH137,0)</f>
        <v>7.5507363917564713E-2</v>
      </c>
      <c r="AP137" s="1">
        <f ca="1">1-AO137-AQ137</f>
        <v>0.52567154995138043</v>
      </c>
      <c r="AQ137" s="1">
        <f ca="1">_xlfn.NORM.S.DIST(-AJ137,0)</f>
        <v>0.39882108613105488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-2.1763548355300406</v>
      </c>
      <c r="F138" s="10"/>
      <c r="G138" s="10">
        <f ca="1">MAX($X$30+A134,0)</f>
        <v>4.4464045583896619E-2</v>
      </c>
      <c r="I138" t="s">
        <v>42</v>
      </c>
      <c r="J138" s="1">
        <v>0</v>
      </c>
      <c r="K138" s="1">
        <v>0</v>
      </c>
      <c r="L138" s="1">
        <f ca="1">_xlfn.NORM.S.DIST(E138,0)</f>
        <v>3.735835422922143E-2</v>
      </c>
      <c r="M138" s="1">
        <f ca="1">1-L138-N138</f>
        <v>0.56409353520070604</v>
      </c>
      <c r="N138" s="1">
        <f ca="1">_xlfn.NORM.S.DIST(-G138,0)</f>
        <v>0.39854811057007256</v>
      </c>
      <c r="Q138" t="s">
        <v>42</v>
      </c>
      <c r="R138" s="10"/>
      <c r="S138" s="10"/>
      <c r="T138" s="10">
        <f ca="1">MIN($V$30+P134,0)</f>
        <v>-2.1738107904702191</v>
      </c>
      <c r="U138" s="10"/>
      <c r="V138" s="10">
        <f ca="1">MAX($X$30+P134,0)</f>
        <v>4.7008090643718206E-2</v>
      </c>
      <c r="X138" t="s">
        <v>42</v>
      </c>
      <c r="Y138" s="1">
        <v>0</v>
      </c>
      <c r="Z138" s="1">
        <v>0</v>
      </c>
      <c r="AA138" s="1">
        <f ca="1">_xlfn.NORM.S.DIST(T138,0)</f>
        <v>3.7565650014379622E-2</v>
      </c>
      <c r="AB138" s="1">
        <f ca="1">1-AA138-AC138</f>
        <v>0.5639326096310171</v>
      </c>
      <c r="AC138" s="1">
        <f ca="1">_xlfn.NORM.S.DIST(-V138,0)</f>
        <v>0.39850174035460323</v>
      </c>
      <c r="AF138" t="s">
        <v>42</v>
      </c>
      <c r="AG138" s="10"/>
      <c r="AH138" s="10"/>
      <c r="AI138" s="10">
        <f ca="1">MIN($V$30+AE134,0)</f>
        <v>-2.1788988805898621</v>
      </c>
      <c r="AJ138" s="10"/>
      <c r="AK138" s="10">
        <f ca="1">MAX($X$30+AE134,0)</f>
        <v>4.1920000524075046E-2</v>
      </c>
      <c r="AM138" t="s">
        <v>42</v>
      </c>
      <c r="AN138" s="1">
        <v>0</v>
      </c>
      <c r="AO138" s="1">
        <v>0</v>
      </c>
      <c r="AP138" s="1">
        <f ca="1">_xlfn.NORM.S.DIST(AI138,0)</f>
        <v>3.7151961894851766E-2</v>
      </c>
      <c r="AQ138" s="1">
        <f ca="1">1-AP138-AR138</f>
        <v>0.56425613168494415</v>
      </c>
      <c r="AR138" s="1">
        <f ca="1">_xlfn.NORM.S.DIST(-AK138,0)</f>
        <v>0.39859190642020403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1.5680719742591349E-2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1.8282438820295781E-2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1.3079000664886917E-2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2.1418280773065907</v>
      </c>
      <c r="E142" s="10"/>
      <c r="F142" s="10"/>
      <c r="G142" s="10"/>
      <c r="I142" t="s">
        <v>2</v>
      </c>
      <c r="J142" s="1">
        <f ca="1">1-K142</f>
        <v>0.95975028233088522</v>
      </c>
      <c r="K142" s="1">
        <f ca="1">_xlfn.NORM.S.DIST(-D142,0)</f>
        <v>4.024971766911481E-2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2.1444297963842951</v>
      </c>
      <c r="T142" s="10"/>
      <c r="U142" s="10"/>
      <c r="V142" s="10"/>
      <c r="X142" t="s">
        <v>2</v>
      </c>
      <c r="Y142" s="1">
        <f ca="1">1-Z142</f>
        <v>0.9599740829733463</v>
      </c>
      <c r="Z142" s="1">
        <f ca="1">_xlfn.NORM.S.DIST(-S142,0)</f>
        <v>4.002591702665375E-2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2.1392263582288864</v>
      </c>
      <c r="AI142" s="10"/>
      <c r="AJ142" s="10"/>
      <c r="AK142" s="10"/>
      <c r="AM142" t="s">
        <v>2</v>
      </c>
      <c r="AN142" s="1">
        <f ca="1">1-AO142</f>
        <v>0.9595255043014691</v>
      </c>
      <c r="AO142" s="1">
        <f ca="1">_xlfn.NORM.S.DIST(-AH142,0)</f>
        <v>4.0474495698530871E-2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-1.1997292789295275</v>
      </c>
      <c r="D143" s="10"/>
      <c r="E143" s="10">
        <f ca="1">MAX($V$28+A141,0)</f>
        <v>0.15664884678501237</v>
      </c>
      <c r="F143" s="10"/>
      <c r="G143" s="10"/>
      <c r="I143" t="s">
        <v>1</v>
      </c>
      <c r="J143" s="1">
        <f ca="1">_xlfn.NORM.S.DIST(C143,0)</f>
        <v>0.19424914242103453</v>
      </c>
      <c r="K143" s="1">
        <f ca="1">1-J143-L143</f>
        <v>0.41167346606242244</v>
      </c>
      <c r="L143" s="1">
        <f ca="1">_xlfn.NORM.S.DIST(-E143,0)</f>
        <v>0.39407739151654303</v>
      </c>
      <c r="M143" s="1">
        <v>0</v>
      </c>
      <c r="N143" s="1">
        <v>0</v>
      </c>
      <c r="Q143" t="s">
        <v>1</v>
      </c>
      <c r="R143" s="10">
        <f ca="1">MIN($T$28+P141,0)</f>
        <v>-1.1971275598518232</v>
      </c>
      <c r="S143" s="10"/>
      <c r="T143" s="10">
        <f ca="1">MAX($V$28+P141,0)</f>
        <v>0.1592505658627168</v>
      </c>
      <c r="U143" s="10"/>
      <c r="V143" s="10"/>
      <c r="X143" t="s">
        <v>1</v>
      </c>
      <c r="Y143" s="1">
        <f ca="1">_xlfn.NORM.S.DIST(R143,0)</f>
        <v>0.19485575141667327</v>
      </c>
      <c r="Z143" s="1">
        <f ca="1">1-Y143-AA143</f>
        <v>0.41122876626140864</v>
      </c>
      <c r="AA143" s="1">
        <f ca="1">_xlfn.NORM.S.DIST(-T143,0)</f>
        <v>0.39391548232191803</v>
      </c>
      <c r="AB143" s="1">
        <v>0</v>
      </c>
      <c r="AC143" s="1">
        <v>0</v>
      </c>
      <c r="AF143" t="s">
        <v>1</v>
      </c>
      <c r="AG143" s="10">
        <f ca="1">MIN($T$28+AE141,0)</f>
        <v>-1.2023309980072321</v>
      </c>
      <c r="AH143" s="10"/>
      <c r="AI143" s="10">
        <f ca="1">MAX($V$28+AE141,0)</f>
        <v>0.15404712770730794</v>
      </c>
      <c r="AJ143" s="10"/>
      <c r="AK143" s="10"/>
      <c r="AM143" t="s">
        <v>1</v>
      </c>
      <c r="AN143" s="1">
        <f ca="1">_xlfn.NORM.S.DIST(AG143,0)</f>
        <v>0.19364311110747509</v>
      </c>
      <c r="AO143" s="1">
        <f ca="1">1-AN143-AP143</f>
        <v>0.41212019020703788</v>
      </c>
      <c r="AP143" s="1">
        <f ca="1">_xlfn.NORM.S.DIST(-AI143,0)</f>
        <v>0.394236698685487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-1.8335724300500271</v>
      </c>
      <c r="E144" s="10"/>
      <c r="F144" s="10">
        <f ca="1">MAX($CI$7+A141,0)</f>
        <v>1.5680719742591349E-2</v>
      </c>
      <c r="G144" s="10"/>
      <c r="I144" t="s">
        <v>0</v>
      </c>
      <c r="J144" s="1">
        <v>0</v>
      </c>
      <c r="K144" s="1">
        <f ca="1">_xlfn.NORM.S.DIST(D144,0)</f>
        <v>7.4278594722836835E-2</v>
      </c>
      <c r="L144" s="1">
        <f ca="1">1-K144-M144</f>
        <v>0.52682816881652905</v>
      </c>
      <c r="M144" s="1">
        <f ca="1">_xlfn.NORM.S.DIST(-F144,0)</f>
        <v>0.39889323646063407</v>
      </c>
      <c r="N144" s="1">
        <v>0</v>
      </c>
      <c r="Q144" t="s">
        <v>0</v>
      </c>
      <c r="R144" s="10"/>
      <c r="S144" s="10">
        <f ca="1">MIN($U$29+P141,0)</f>
        <v>-1.8309707109723228</v>
      </c>
      <c r="T144" s="10"/>
      <c r="U144" s="10">
        <f ca="1">MAX($CI$7+P141,0)</f>
        <v>1.8282438820295781E-2</v>
      </c>
      <c r="V144" s="10"/>
      <c r="X144" t="s">
        <v>0</v>
      </c>
      <c r="Y144" s="1">
        <v>0</v>
      </c>
      <c r="Z144" s="1">
        <f ca="1">_xlfn.NORM.S.DIST(S144,0)</f>
        <v>7.4633530262719933E-2</v>
      </c>
      <c r="AA144" s="1">
        <f ca="1">1-Z144-AB144</f>
        <v>0.52649085650859839</v>
      </c>
      <c r="AB144" s="1">
        <f ca="1">_xlfn.NORM.S.DIST(-U144,0)</f>
        <v>0.39887561322868176</v>
      </c>
      <c r="AC144" s="1">
        <v>0</v>
      </c>
      <c r="AF144" t="s">
        <v>0</v>
      </c>
      <c r="AG144" s="10"/>
      <c r="AH144" s="10">
        <f ca="1">MIN($U$29+AE141,0)</f>
        <v>-1.8361741491277317</v>
      </c>
      <c r="AI144" s="10"/>
      <c r="AJ144" s="10">
        <f ca="1">MAX($CI$7+AE141,0)</f>
        <v>1.3079000664886917E-2</v>
      </c>
      <c r="AK144" s="10"/>
      <c r="AM144" t="s">
        <v>0</v>
      </c>
      <c r="AN144" s="1">
        <v>0</v>
      </c>
      <c r="AO144" s="1">
        <f ca="1">_xlfn.NORM.S.DIST(AH144,0)</f>
        <v>7.392484675928529E-2</v>
      </c>
      <c r="AP144" s="1">
        <f ca="1">1-AO144-AQ144</f>
        <v>0.52716699296489633</v>
      </c>
      <c r="AQ144" s="1">
        <f ca="1">_xlfn.NORM.S.DIST(-AJ144,0)</f>
        <v>0.39890816027581838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-2.1878691299184241</v>
      </c>
      <c r="F145" s="10"/>
      <c r="G145" s="10">
        <f ca="1">MAX($X$30+A141,0)</f>
        <v>3.2949751195513181E-2</v>
      </c>
      <c r="I145" t="s">
        <v>42</v>
      </c>
      <c r="J145" s="1">
        <v>0</v>
      </c>
      <c r="K145" s="1">
        <v>0</v>
      </c>
      <c r="L145" s="1">
        <f ca="1">_xlfn.NORM.S.DIST(E145,0)</f>
        <v>3.6431401486579799E-2</v>
      </c>
      <c r="M145" s="1">
        <f ca="1">1-L145-N145</f>
        <v>0.56484282238778438</v>
      </c>
      <c r="N145" s="1">
        <f ca="1">_xlfn.NORM.S.DIST(-G145,0)</f>
        <v>0.39872577612563592</v>
      </c>
      <c r="Q145" t="s">
        <v>42</v>
      </c>
      <c r="R145" s="10"/>
      <c r="S145" s="10"/>
      <c r="T145" s="10">
        <f ca="1">MIN($V$30+P141,0)</f>
        <v>-2.1852674108407197</v>
      </c>
      <c r="U145" s="10"/>
      <c r="V145" s="10">
        <f ca="1">MAX($X$30+P141,0)</f>
        <v>3.5551470273217617E-2</v>
      </c>
      <c r="X145" t="s">
        <v>42</v>
      </c>
      <c r="Y145" s="1">
        <v>0</v>
      </c>
      <c r="Z145" s="1">
        <v>0</v>
      </c>
      <c r="AA145" s="1">
        <f ca="1">_xlfn.NORM.S.DIST(T145,0)</f>
        <v>3.6639244400500766E-2</v>
      </c>
      <c r="AB145" s="1">
        <f ca="1">1-AA145-AC145</f>
        <v>0.56467050853109757</v>
      </c>
      <c r="AC145" s="1">
        <f ca="1">_xlfn.NORM.S.DIST(-V145,0)</f>
        <v>0.39869024706840162</v>
      </c>
      <c r="AF145" t="s">
        <v>42</v>
      </c>
      <c r="AG145" s="10"/>
      <c r="AH145" s="10"/>
      <c r="AI145" s="10">
        <f ca="1">MIN($V$30+AE141,0)</f>
        <v>-2.1904708489961284</v>
      </c>
      <c r="AJ145" s="10"/>
      <c r="AK145" s="10">
        <f ca="1">MAX($X$30+AE141,0)</f>
        <v>3.0348032117808749E-2</v>
      </c>
      <c r="AM145" t="s">
        <v>42</v>
      </c>
      <c r="AN145" s="1">
        <v>0</v>
      </c>
      <c r="AO145" s="1">
        <v>0</v>
      </c>
      <c r="AP145" s="1">
        <f ca="1">_xlfn.NORM.S.DIST(AI145,0)</f>
        <v>3.6224492397838974E-2</v>
      </c>
      <c r="AQ145" s="1">
        <f ca="1">1-AP145-AR145</f>
        <v>0.56501689843623504</v>
      </c>
      <c r="AR145" s="1">
        <f ca="1">_xlfn.NORM.S.DIST(-AK145,0)</f>
        <v>0.39875860916592598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-4.7318526368544445E-2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-4.4659950790012164E-2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-4.9977101947076719E-2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2.0788288311954548</v>
      </c>
      <c r="E149" s="10"/>
      <c r="F149" s="10"/>
      <c r="G149" s="10"/>
      <c r="I149" t="s">
        <v>2</v>
      </c>
      <c r="J149" s="1">
        <f ca="1">1-K149</f>
        <v>0.9540271000632613</v>
      </c>
      <c r="K149" s="1">
        <f ca="1">_xlfn.NORM.S.DIST(-D149,0)</f>
        <v>4.5972899936738705E-2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2.081487406773987</v>
      </c>
      <c r="T149" s="10"/>
      <c r="U149" s="10"/>
      <c r="V149" s="10"/>
      <c r="X149" t="s">
        <v>2</v>
      </c>
      <c r="Y149" s="1">
        <f ca="1">1-Z149</f>
        <v>0.95428064032370674</v>
      </c>
      <c r="Z149" s="1">
        <f ca="1">_xlfn.NORM.S.DIST(-S149,0)</f>
        <v>4.5719359676293259E-2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2.0761702556169226</v>
      </c>
      <c r="AI149" s="10"/>
      <c r="AJ149" s="10"/>
      <c r="AK149" s="10"/>
      <c r="AM149" t="s">
        <v>2</v>
      </c>
      <c r="AN149" s="1">
        <f ca="1">1-AO149</f>
        <v>0.953772480513984</v>
      </c>
      <c r="AO149" s="1">
        <f ca="1">_xlfn.NORM.S.DIST(-AH149,0)</f>
        <v>4.6227519486015972E-2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-1.2627285250406635</v>
      </c>
      <c r="D150" s="10"/>
      <c r="E150" s="10">
        <f ca="1">MAX($V$28+A148,0)</f>
        <v>9.3649600673876565E-2</v>
      </c>
      <c r="F150" s="10"/>
      <c r="G150" s="10"/>
      <c r="I150" t="s">
        <v>1</v>
      </c>
      <c r="J150" s="1">
        <f ca="1">_xlfn.NORM.S.DIST(C150,0)</f>
        <v>0.17975145332068729</v>
      </c>
      <c r="K150" s="1">
        <f ca="1">1-J150-L150</f>
        <v>0.42305184749560309</v>
      </c>
      <c r="L150" s="1">
        <f ca="1">_xlfn.NORM.S.DIST(-E150,0)</f>
        <v>0.39719669918370959</v>
      </c>
      <c r="M150" s="1">
        <v>0</v>
      </c>
      <c r="N150" s="1">
        <v>0</v>
      </c>
      <c r="Q150" t="s">
        <v>1</v>
      </c>
      <c r="R150" s="10">
        <f ca="1">MIN($T$28+P148,0)</f>
        <v>-1.260069949462131</v>
      </c>
      <c r="S150" s="10"/>
      <c r="T150" s="10">
        <f ca="1">MAX($V$28+P148,0)</f>
        <v>9.6308176252408839E-2</v>
      </c>
      <c r="U150" s="10"/>
      <c r="V150" s="10"/>
      <c r="X150" t="s">
        <v>1</v>
      </c>
      <c r="Y150" s="1">
        <f ca="1">_xlfn.NORM.S.DIST(R150,0)</f>
        <v>0.18035526623541664</v>
      </c>
      <c r="Z150" s="1">
        <f ca="1">1-Y150-AA150</f>
        <v>0.42254831748309962</v>
      </c>
      <c r="AA150" s="1">
        <f ca="1">_xlfn.NORM.S.DIST(-T150,0)</f>
        <v>0.39709641628148373</v>
      </c>
      <c r="AB150" s="1">
        <v>0</v>
      </c>
      <c r="AC150" s="1">
        <v>0</v>
      </c>
      <c r="AF150" t="s">
        <v>1</v>
      </c>
      <c r="AG150" s="10">
        <f ca="1">MIN($T$28+AE148,0)</f>
        <v>-1.2653871006191957</v>
      </c>
      <c r="AH150" s="10"/>
      <c r="AI150" s="10">
        <f ca="1">MAX($V$28+AE148,0)</f>
        <v>9.0991025095344291E-2</v>
      </c>
      <c r="AJ150" s="10"/>
      <c r="AK150" s="10"/>
      <c r="AM150" t="s">
        <v>1</v>
      </c>
      <c r="AN150" s="1">
        <f ca="1">_xlfn.NORM.S.DIST(AG150,0)</f>
        <v>0.17914839568664606</v>
      </c>
      <c r="AO150" s="1">
        <f ca="1">1-AN150-AP150</f>
        <v>0.42355740499683259</v>
      </c>
      <c r="AP150" s="1">
        <f ca="1">_xlfn.NORM.S.DIST(-AI150,0)</f>
        <v>0.39729419931652132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-1.8965716761611631</v>
      </c>
      <c r="E151" s="10"/>
      <c r="F151" s="10">
        <f ca="1">MAX($CI$7+A148,0)</f>
        <v>0</v>
      </c>
      <c r="G151" s="10"/>
      <c r="I151" t="s">
        <v>0</v>
      </c>
      <c r="J151" s="1">
        <v>0</v>
      </c>
      <c r="K151" s="1">
        <f ca="1">_xlfn.NORM.S.DIST(D151,0)</f>
        <v>6.6044231009073959E-2</v>
      </c>
      <c r="L151" s="1">
        <f ca="1">1-K151-M151</f>
        <v>0.53501348858949327</v>
      </c>
      <c r="M151" s="1">
        <f ca="1">_xlfn.NORM.S.DIST(-F151,0)</f>
        <v>0.3989422804014327</v>
      </c>
      <c r="N151" s="1">
        <v>0</v>
      </c>
      <c r="Q151" t="s">
        <v>0</v>
      </c>
      <c r="R151" s="10"/>
      <c r="S151" s="10">
        <f ca="1">MIN($U$29+P148,0)</f>
        <v>-1.8939131005826306</v>
      </c>
      <c r="T151" s="10"/>
      <c r="U151" s="10">
        <f ca="1">MAX($CI$7+P148,0)</f>
        <v>0</v>
      </c>
      <c r="V151" s="10"/>
      <c r="X151" t="s">
        <v>0</v>
      </c>
      <c r="Y151" s="1">
        <v>0</v>
      </c>
      <c r="Z151" s="1">
        <f ca="1">_xlfn.NORM.S.DIST(S151,0)</f>
        <v>6.6377844225445959E-2</v>
      </c>
      <c r="AA151" s="1">
        <f ca="1">1-Z151-AB151</f>
        <v>0.53467987537312145</v>
      </c>
      <c r="AB151" s="1">
        <f ca="1">_xlfn.NORM.S.DIST(-U151,0)</f>
        <v>0.3989422804014327</v>
      </c>
      <c r="AC151" s="1">
        <v>0</v>
      </c>
      <c r="AF151" t="s">
        <v>0</v>
      </c>
      <c r="AG151" s="10"/>
      <c r="AH151" s="10">
        <f ca="1">MIN($U$29+AE148,0)</f>
        <v>-1.8992302517396953</v>
      </c>
      <c r="AI151" s="10"/>
      <c r="AJ151" s="10">
        <f ca="1">MAX($CI$7+AE148,0)</f>
        <v>0</v>
      </c>
      <c r="AK151" s="10"/>
      <c r="AM151" t="s">
        <v>0</v>
      </c>
      <c r="AN151" s="1">
        <v>0</v>
      </c>
      <c r="AO151" s="1">
        <f ca="1">_xlfn.NORM.S.DIST(AH151,0)</f>
        <v>6.5711830069096033E-2</v>
      </c>
      <c r="AP151" s="1">
        <f ca="1">1-AO151-AQ151</f>
        <v>0.53534588952947137</v>
      </c>
      <c r="AQ151" s="1">
        <f ca="1">_xlfn.NORM.S.DIST(-AJ151,0)</f>
        <v>0.3989422804014327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-2.25086837602956</v>
      </c>
      <c r="F152" s="10"/>
      <c r="G152" s="10">
        <f ca="1">MAX($X$30+A148,0)</f>
        <v>0</v>
      </c>
      <c r="I152" t="s">
        <v>42</v>
      </c>
      <c r="J152" s="1">
        <v>0</v>
      </c>
      <c r="K152" s="1">
        <v>0</v>
      </c>
      <c r="L152" s="1">
        <f ca="1">_xlfn.NORM.S.DIST(E152,0)</f>
        <v>3.1677686041919791E-2</v>
      </c>
      <c r="M152" s="1">
        <f ca="1">1-L152-N152</f>
        <v>0.56938003355664746</v>
      </c>
      <c r="N152" s="1">
        <f ca="1">_xlfn.NORM.S.DIST(-G152,0)</f>
        <v>0.3989422804014327</v>
      </c>
      <c r="Q152" t="s">
        <v>42</v>
      </c>
      <c r="R152" s="10"/>
      <c r="S152" s="10"/>
      <c r="T152" s="10">
        <f ca="1">MIN($V$30+P148,0)</f>
        <v>-2.2482098004510278</v>
      </c>
      <c r="U152" s="10"/>
      <c r="V152" s="10">
        <f ca="1">MAX($X$30+P148,0)</f>
        <v>0</v>
      </c>
      <c r="X152" t="s">
        <v>42</v>
      </c>
      <c r="Y152" s="1">
        <v>0</v>
      </c>
      <c r="Z152" s="1">
        <v>0</v>
      </c>
      <c r="AA152" s="1">
        <f ca="1">_xlfn.NORM.S.DIST(T152,0)</f>
        <v>3.1867704293015657E-2</v>
      </c>
      <c r="AB152" s="1">
        <f ca="1">1-AA152-AC152</f>
        <v>0.56919001530555158</v>
      </c>
      <c r="AC152" s="1">
        <f ca="1">_xlfn.NORM.S.DIST(-V152,0)</f>
        <v>0.3989422804014327</v>
      </c>
      <c r="AF152" t="s">
        <v>42</v>
      </c>
      <c r="AG152" s="10"/>
      <c r="AH152" s="10"/>
      <c r="AI152" s="10">
        <f ca="1">MIN($V$30+AE148,0)</f>
        <v>-2.2535269516080922</v>
      </c>
      <c r="AJ152" s="10"/>
      <c r="AK152" s="10">
        <f ca="1">MAX($X$30+AE148,0)</f>
        <v>0</v>
      </c>
      <c r="AM152" t="s">
        <v>42</v>
      </c>
      <c r="AN152" s="1">
        <v>0</v>
      </c>
      <c r="AO152" s="1">
        <v>0</v>
      </c>
      <c r="AP152" s="1">
        <f ca="1">_xlfn.NORM.S.DIST(AI152,0)</f>
        <v>3.1488578253951509E-2</v>
      </c>
      <c r="AQ152" s="1">
        <f ca="1">1-AP152-AR152</f>
        <v>0.56956914134461578</v>
      </c>
      <c r="AR152" s="1">
        <f ca="1">_xlfn.NORM.S.DIST(-AK152,0)</f>
        <v>0.3989422804014327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0.14228578952566531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0.1450004570975556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0.13957112195377502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2.2684331470896648</v>
      </c>
      <c r="E156" s="10"/>
      <c r="F156" s="10"/>
      <c r="G156" s="10"/>
      <c r="I156" t="s">
        <v>2</v>
      </c>
      <c r="J156" s="1">
        <f ca="1">1-K156</f>
        <v>0.96955498485941261</v>
      </c>
      <c r="K156" s="1">
        <f ca="1">_xlfn.NORM.S.DIST(-D156,0)</f>
        <v>3.0445015140587433E-2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2.2711478146615551</v>
      </c>
      <c r="T156" s="10"/>
      <c r="U156" s="10"/>
      <c r="V156" s="10"/>
      <c r="X156" t="s">
        <v>2</v>
      </c>
      <c r="Y156" s="1">
        <f ca="1">1-Z156</f>
        <v>0.96974200195364268</v>
      </c>
      <c r="Z156" s="1">
        <f ca="1">_xlfn.NORM.S.DIST(-S156,0)</f>
        <v>3.0257998046357266E-2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2.2657184795177745</v>
      </c>
      <c r="AI156" s="10"/>
      <c r="AJ156" s="10"/>
      <c r="AK156" s="10"/>
      <c r="AM156" t="s">
        <v>2</v>
      </c>
      <c r="AN156" s="1">
        <f ca="1">1-AO156</f>
        <v>0.96936703760744369</v>
      </c>
      <c r="AO156" s="1">
        <f ca="1">_xlfn.NORM.S.DIST(-AH156,0)</f>
        <v>3.0632962392556341E-2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-1.0731242091464537</v>
      </c>
      <c r="D157" s="10"/>
      <c r="E157" s="10">
        <f ca="1">MAX($V$28+A155,0)</f>
        <v>0.28325391656808629</v>
      </c>
      <c r="F157" s="10"/>
      <c r="G157" s="10"/>
      <c r="I157" t="s">
        <v>1</v>
      </c>
      <c r="J157" s="1">
        <f ca="1">_xlfn.NORM.S.DIST(C157,0)</f>
        <v>0.22430774299727779</v>
      </c>
      <c r="K157" s="1">
        <f ca="1">1-J157-L157</f>
        <v>0.39243733703760764</v>
      </c>
      <c r="L157" s="1">
        <f ca="1">_xlfn.NORM.S.DIST(-E157,0)</f>
        <v>0.38325491996511463</v>
      </c>
      <c r="M157" s="1">
        <v>0</v>
      </c>
      <c r="N157" s="1">
        <v>0</v>
      </c>
      <c r="Q157" t="s">
        <v>1</v>
      </c>
      <c r="R157" s="10">
        <f ca="1">MIN($T$28+P155,0)</f>
        <v>-1.0704095415745634</v>
      </c>
      <c r="S157" s="10"/>
      <c r="T157" s="10">
        <f ca="1">MAX($V$28+P155,0)</f>
        <v>0.28596858413997661</v>
      </c>
      <c r="U157" s="10"/>
      <c r="V157" s="10"/>
      <c r="X157" t="s">
        <v>1</v>
      </c>
      <c r="Y157" s="1">
        <f ca="1">_xlfn.NORM.S.DIST(R157,0)</f>
        <v>0.2249613146269408</v>
      </c>
      <c r="Z157" s="1">
        <f ca="1">1-Y157-AA157</f>
        <v>0.39207976335197459</v>
      </c>
      <c r="AA157" s="1">
        <f ca="1">_xlfn.NORM.S.DIST(-T157,0)</f>
        <v>0.38295892202108461</v>
      </c>
      <c r="AB157" s="1">
        <v>0</v>
      </c>
      <c r="AC157" s="1">
        <v>0</v>
      </c>
      <c r="AF157" t="s">
        <v>1</v>
      </c>
      <c r="AG157" s="10">
        <f ca="1">MIN($T$28+AE155,0)</f>
        <v>-1.075838876718344</v>
      </c>
      <c r="AH157" s="10"/>
      <c r="AI157" s="10">
        <f ca="1">MAX($V$28+AE155,0)</f>
        <v>0.28053924899619603</v>
      </c>
      <c r="AJ157" s="10"/>
      <c r="AK157" s="10"/>
      <c r="AM157" t="s">
        <v>1</v>
      </c>
      <c r="AN157" s="1">
        <f ca="1">_xlfn.NORM.S.DIST(AG157,0)</f>
        <v>0.22365442195519125</v>
      </c>
      <c r="AO157" s="1">
        <f ca="1">1-AN157-AP157</f>
        <v>0.39279725789098846</v>
      </c>
      <c r="AP157" s="1">
        <f ca="1">_xlfn.NORM.S.DIST(-AI157,0)</f>
        <v>0.38354832015382029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-1.7069673602669533</v>
      </c>
      <c r="E158" s="10"/>
      <c r="F158" s="10">
        <f ca="1">MAX($CI$7+A155,0)</f>
        <v>0.14228578952566531</v>
      </c>
      <c r="G158" s="10"/>
      <c r="I158" t="s">
        <v>0</v>
      </c>
      <c r="J158" s="1">
        <v>0</v>
      </c>
      <c r="K158" s="1">
        <f ca="1">_xlfn.NORM.S.DIST(D158,0)</f>
        <v>9.293942726944876E-2</v>
      </c>
      <c r="L158" s="1">
        <f ca="1">1-K158-M158</f>
        <v>0.51213626409677504</v>
      </c>
      <c r="M158" s="1">
        <f ca="1">_xlfn.NORM.S.DIST(-F158,0)</f>
        <v>0.39492430863377614</v>
      </c>
      <c r="N158" s="1">
        <v>0</v>
      </c>
      <c r="Q158" t="s">
        <v>0</v>
      </c>
      <c r="R158" s="10"/>
      <c r="S158" s="10">
        <f ca="1">MIN($U$29+P155,0)</f>
        <v>-1.704252692695063</v>
      </c>
      <c r="T158" s="10"/>
      <c r="U158" s="10">
        <f ca="1">MAX($CI$7+P155,0)</f>
        <v>0.1450004570975556</v>
      </c>
      <c r="V158" s="10"/>
      <c r="X158" t="s">
        <v>0</v>
      </c>
      <c r="Y158" s="1">
        <v>0</v>
      </c>
      <c r="Z158" s="1">
        <f ca="1">_xlfn.NORM.S.DIST(S158,0)</f>
        <v>9.3370749857709198E-2</v>
      </c>
      <c r="AA158" s="1">
        <f ca="1">1-Z158-AB158</f>
        <v>0.51185890958667568</v>
      </c>
      <c r="AB158" s="1">
        <f ca="1">_xlfn.NORM.S.DIST(-U158,0)</f>
        <v>0.39477034055561511</v>
      </c>
      <c r="AC158" s="1">
        <v>0</v>
      </c>
      <c r="AF158" t="s">
        <v>0</v>
      </c>
      <c r="AG158" s="10"/>
      <c r="AH158" s="10">
        <f ca="1">MIN($U$29+AE155,0)</f>
        <v>-1.7096820278388436</v>
      </c>
      <c r="AI158" s="10"/>
      <c r="AJ158" s="10">
        <f ca="1">MAX($CI$7+AE155,0)</f>
        <v>0.13957112195377502</v>
      </c>
      <c r="AK158" s="10"/>
      <c r="AM158" t="s">
        <v>0</v>
      </c>
      <c r="AN158" s="1">
        <v>0</v>
      </c>
      <c r="AO158" s="1">
        <f ca="1">_xlfn.NORM.S.DIST(AH158,0)</f>
        <v>9.2509415416047097E-2</v>
      </c>
      <c r="AP158" s="1">
        <f ca="1">1-AO158-AQ158</f>
        <v>0.51241515930896231</v>
      </c>
      <c r="AQ158" s="1">
        <f ca="1">_xlfn.NORM.S.DIST(-AJ158,0)</f>
        <v>0.39507542527499068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-2.06126406013535</v>
      </c>
      <c r="F159" s="10"/>
      <c r="G159" s="10">
        <f ca="1">MAX($X$30+A155,0)</f>
        <v>0.15955482097858714</v>
      </c>
      <c r="I159" t="s">
        <v>42</v>
      </c>
      <c r="J159" s="1">
        <v>0</v>
      </c>
      <c r="K159" s="1">
        <v>0</v>
      </c>
      <c r="L159" s="1">
        <f ca="1">_xlfn.NORM.S.DIST(E159,0)</f>
        <v>4.7675230341753881E-2</v>
      </c>
      <c r="M159" s="1">
        <f ca="1">1-L159-N159</f>
        <v>0.55842839141350209</v>
      </c>
      <c r="N159" s="1">
        <f ca="1">_xlfn.NORM.S.DIST(-G159,0)</f>
        <v>0.39389637824474399</v>
      </c>
      <c r="Q159" t="s">
        <v>42</v>
      </c>
      <c r="R159" s="10"/>
      <c r="S159" s="10"/>
      <c r="T159" s="10">
        <f ca="1">MIN($V$30+P155,0)</f>
        <v>-2.0585493925634601</v>
      </c>
      <c r="U159" s="10"/>
      <c r="V159" s="10">
        <f ca="1">MAX($X$30+P155,0)</f>
        <v>0.16226948855047743</v>
      </c>
      <c r="X159" t="s">
        <v>42</v>
      </c>
      <c r="Y159" s="1">
        <v>0</v>
      </c>
      <c r="Z159" s="1">
        <v>0</v>
      </c>
      <c r="AA159" s="1">
        <f ca="1">_xlfn.NORM.S.DIST(T159,0)</f>
        <v>4.7942575212264284E-2</v>
      </c>
      <c r="AB159" s="1">
        <f ca="1">1-AA159-AC159</f>
        <v>0.55833307196889148</v>
      </c>
      <c r="AC159" s="1">
        <f ca="1">_xlfn.NORM.S.DIST(-V159,0)</f>
        <v>0.39372435281884421</v>
      </c>
      <c r="AF159" t="s">
        <v>42</v>
      </c>
      <c r="AG159" s="10"/>
      <c r="AH159" s="10"/>
      <c r="AI159" s="10">
        <f ca="1">MIN($V$30+AE155,0)</f>
        <v>-2.0639787277072403</v>
      </c>
      <c r="AJ159" s="10"/>
      <c r="AK159" s="10">
        <f ca="1">MAX($X$30+AE155,0)</f>
        <v>0.15684015340669685</v>
      </c>
      <c r="AM159" t="s">
        <v>42</v>
      </c>
      <c r="AN159" s="1">
        <v>0</v>
      </c>
      <c r="AO159" s="1">
        <v>0</v>
      </c>
      <c r="AP159" s="1">
        <f ca="1">_xlfn.NORM.S.DIST(AI159,0)</f>
        <v>4.7409026903116477E-2</v>
      </c>
      <c r="AQ159" s="1">
        <f ca="1">1-AP159-AR159</f>
        <v>0.55852539831059977</v>
      </c>
      <c r="AR159" s="1">
        <f ca="1">_xlfn.NORM.S.DIST(-AK159,0)</f>
        <v>0.39406557478628385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-0.42578482123400446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-0.42301477812357396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-0.42855486434443502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1.7003625363299948</v>
      </c>
      <c r="E163" s="10"/>
      <c r="F163" s="10"/>
      <c r="G163" s="10"/>
      <c r="I163" t="s">
        <v>2</v>
      </c>
      <c r="J163" s="1">
        <f ca="1">1-K163</f>
        <v>0.90600887449421896</v>
      </c>
      <c r="K163" s="1">
        <f ca="1">_xlfn.NORM.S.DIST(-D163,0)</f>
        <v>9.3991125505781078E-2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1.7031325794404253</v>
      </c>
      <c r="T163" s="10"/>
      <c r="U163" s="10"/>
      <c r="V163" s="10"/>
      <c r="X163" t="s">
        <v>2</v>
      </c>
      <c r="Y163" s="1">
        <f ca="1">1-Z163</f>
        <v>0.90645089793708056</v>
      </c>
      <c r="Z163" s="1">
        <f ca="1">_xlfn.NORM.S.DIST(-S163,0)</f>
        <v>9.3549102062919429E-2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1.6975924932195643</v>
      </c>
      <c r="AI163" s="10"/>
      <c r="AJ163" s="10"/>
      <c r="AK163" s="10"/>
      <c r="AM163" t="s">
        <v>2</v>
      </c>
      <c r="AN163" s="1">
        <f ca="1">1-AO163</f>
        <v>0.90556548708390217</v>
      </c>
      <c r="AO163" s="1">
        <f ca="1">_xlfn.NORM.S.DIST(-AH163,0)</f>
        <v>9.4434512916097862E-2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-1.6411948199061235</v>
      </c>
      <c r="D164" s="10"/>
      <c r="E164" s="10">
        <f ca="1">MAX($V$28+A162,0)</f>
        <v>0</v>
      </c>
      <c r="F164" s="10"/>
      <c r="G164" s="10"/>
      <c r="I164" t="s">
        <v>1</v>
      </c>
      <c r="J164" s="1">
        <f ca="1">_xlfn.NORM.S.DIST(C164,0)</f>
        <v>0.10375750847485264</v>
      </c>
      <c r="K164" s="1">
        <f ca="1">1-J164-L164</f>
        <v>0.49730021112371464</v>
      </c>
      <c r="L164" s="1">
        <f ca="1">_xlfn.NORM.S.DIST(-E164,0)</f>
        <v>0.3989422804014327</v>
      </c>
      <c r="M164" s="1">
        <v>0</v>
      </c>
      <c r="N164" s="1">
        <v>0</v>
      </c>
      <c r="Q164" t="s">
        <v>1</v>
      </c>
      <c r="R164" s="10">
        <f ca="1">MIN($T$28+P162,0)</f>
        <v>-1.638424776795693</v>
      </c>
      <c r="S164" s="10"/>
      <c r="T164" s="10">
        <f ca="1">MAX($V$28+P162,0)</f>
        <v>0</v>
      </c>
      <c r="U164" s="10"/>
      <c r="V164" s="10"/>
      <c r="X164" t="s">
        <v>1</v>
      </c>
      <c r="Y164" s="1">
        <f ca="1">_xlfn.NORM.S.DIST(R164,0)</f>
        <v>0.10422988278480332</v>
      </c>
      <c r="Z164" s="1">
        <f ca="1">1-Y164-AA164</f>
        <v>0.49682783681376402</v>
      </c>
      <c r="AA164" s="1">
        <f ca="1">_xlfn.NORM.S.DIST(-T164,0)</f>
        <v>0.3989422804014327</v>
      </c>
      <c r="AB164" s="1">
        <v>0</v>
      </c>
      <c r="AC164" s="1">
        <v>0</v>
      </c>
      <c r="AF164" t="s">
        <v>1</v>
      </c>
      <c r="AG164" s="10">
        <f ca="1">MIN($T$28+AE162,0)</f>
        <v>-1.643964863016554</v>
      </c>
      <c r="AH164" s="10"/>
      <c r="AI164" s="10">
        <f ca="1">MAX($V$28+AE162,0)</f>
        <v>0</v>
      </c>
      <c r="AJ164" s="10"/>
      <c r="AK164" s="10"/>
      <c r="AM164" t="s">
        <v>1</v>
      </c>
      <c r="AN164" s="1">
        <f ca="1">_xlfn.NORM.S.DIST(AG164,0)</f>
        <v>0.10328648245102345</v>
      </c>
      <c r="AO164" s="1">
        <f ca="1">1-AN164-AP164</f>
        <v>0.49777123714754384</v>
      </c>
      <c r="AP164" s="1">
        <f ca="1">_xlfn.NORM.S.DIST(-AI164,0)</f>
        <v>0.3989422804014327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-2.2750379710266229</v>
      </c>
      <c r="E165" s="10"/>
      <c r="F165" s="10">
        <f ca="1">MAX($CI$7+A162,0)</f>
        <v>0</v>
      </c>
      <c r="G165" s="10"/>
      <c r="I165" t="s">
        <v>0</v>
      </c>
      <c r="J165" s="1">
        <v>0</v>
      </c>
      <c r="K165" s="1">
        <f ca="1">_xlfn.NORM.S.DIST(D165,0)</f>
        <v>2.9991615551133343E-2</v>
      </c>
      <c r="L165" s="1">
        <f ca="1">1-K165-M165</f>
        <v>0.57106610404743385</v>
      </c>
      <c r="M165" s="1">
        <f ca="1">_xlfn.NORM.S.DIST(-F165,0)</f>
        <v>0.3989422804014327</v>
      </c>
      <c r="N165" s="1">
        <v>0</v>
      </c>
      <c r="Q165" t="s">
        <v>0</v>
      </c>
      <c r="R165" s="10"/>
      <c r="S165" s="10">
        <f ca="1">MIN($U$29+P162,0)</f>
        <v>-2.2722679279161926</v>
      </c>
      <c r="T165" s="10"/>
      <c r="U165" s="10">
        <f ca="1">MAX($CI$7+P162,0)</f>
        <v>0</v>
      </c>
      <c r="V165" s="10"/>
      <c r="X165" t="s">
        <v>0</v>
      </c>
      <c r="Y165" s="1">
        <v>0</v>
      </c>
      <c r="Z165" s="1">
        <f ca="1">_xlfn.NORM.S.DIST(S165,0)</f>
        <v>3.0181102324092837E-2</v>
      </c>
      <c r="AA165" s="1">
        <f ca="1">1-Z165-AB165</f>
        <v>0.57087661727447436</v>
      </c>
      <c r="AB165" s="1">
        <f ca="1">_xlfn.NORM.S.DIST(-U165,0)</f>
        <v>0.3989422804014327</v>
      </c>
      <c r="AC165" s="1">
        <v>0</v>
      </c>
      <c r="AF165" t="s">
        <v>0</v>
      </c>
      <c r="AG165" s="10"/>
      <c r="AH165" s="10">
        <f ca="1">MIN($U$29+AE162,0)</f>
        <v>-2.2778080141370536</v>
      </c>
      <c r="AI165" s="10"/>
      <c r="AJ165" s="10">
        <f ca="1">MAX($CI$7+AE162,0)</f>
        <v>0</v>
      </c>
      <c r="AK165" s="10"/>
      <c r="AM165" t="s">
        <v>0</v>
      </c>
      <c r="AN165" s="1">
        <v>0</v>
      </c>
      <c r="AO165" s="1">
        <f ca="1">_xlfn.NORM.S.DIST(AH165,0)</f>
        <v>2.9803089753618232E-2</v>
      </c>
      <c r="AP165" s="1">
        <f ca="1">1-AO165-AQ165</f>
        <v>0.57125462984494901</v>
      </c>
      <c r="AQ165" s="1">
        <f ca="1">_xlfn.NORM.S.DIST(-AJ165,0)</f>
        <v>0.3989422804014327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-2.62933467089502</v>
      </c>
      <c r="F166" s="10"/>
      <c r="G166" s="10">
        <f ca="1">MAX($X$30+A162,0)</f>
        <v>0</v>
      </c>
      <c r="I166" t="s">
        <v>42</v>
      </c>
      <c r="J166" s="1">
        <v>0</v>
      </c>
      <c r="K166" s="1">
        <v>0</v>
      </c>
      <c r="L166" s="1">
        <f ca="1">_xlfn.NORM.S.DIST(E166,0)</f>
        <v>1.2580101756507355E-2</v>
      </c>
      <c r="M166" s="1">
        <f ca="1">1-L166-N166</f>
        <v>0.58847761784205987</v>
      </c>
      <c r="N166" s="1">
        <f ca="1">_xlfn.NORM.S.DIST(-G166,0)</f>
        <v>0.3989422804014327</v>
      </c>
      <c r="Q166" t="s">
        <v>42</v>
      </c>
      <c r="R166" s="10"/>
      <c r="S166" s="10"/>
      <c r="T166" s="10">
        <f ca="1">MIN($V$30+P162,0)</f>
        <v>-2.6265646277845893</v>
      </c>
      <c r="U166" s="10"/>
      <c r="V166" s="10">
        <f ca="1">MAX($X$30+P162,0)</f>
        <v>0</v>
      </c>
      <c r="X166" t="s">
        <v>42</v>
      </c>
      <c r="Y166" s="1">
        <v>0</v>
      </c>
      <c r="Z166" s="1">
        <v>0</v>
      </c>
      <c r="AA166" s="1">
        <f ca="1">_xlfn.NORM.S.DIST(T166,0)</f>
        <v>1.2672013162930195E-2</v>
      </c>
      <c r="AB166" s="1">
        <f ca="1">1-AA166-AC166</f>
        <v>0.58838570643563703</v>
      </c>
      <c r="AC166" s="1">
        <f ca="1">_xlfn.NORM.S.DIST(-V166,0)</f>
        <v>0.3989422804014327</v>
      </c>
      <c r="AF166" t="s">
        <v>42</v>
      </c>
      <c r="AG166" s="10"/>
      <c r="AH166" s="10"/>
      <c r="AI166" s="10">
        <f ca="1">MIN($V$30+AE162,0)</f>
        <v>-2.6321047140054503</v>
      </c>
      <c r="AJ166" s="10"/>
      <c r="AK166" s="10">
        <f ca="1">MAX($X$30+AE162,0)</f>
        <v>0</v>
      </c>
      <c r="AM166" t="s">
        <v>42</v>
      </c>
      <c r="AN166" s="1">
        <v>0</v>
      </c>
      <c r="AO166" s="1">
        <v>0</v>
      </c>
      <c r="AP166" s="1">
        <f ca="1">_xlfn.NORM.S.DIST(AI166,0)</f>
        <v>1.2488761164541813E-2</v>
      </c>
      <c r="AQ166" s="1">
        <f ca="1">1-AP166-AR166</f>
        <v>0.58856895843402546</v>
      </c>
      <c r="AR166" s="1">
        <f ca="1">_xlfn.NORM.S.DIST(-AK166,0)</f>
        <v>0.3989422804014327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-0.28396261289892205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-0.22173226578757155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-0.3461929600102725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1.8421847446650772</v>
      </c>
      <c r="E170" s="10"/>
      <c r="F170" s="10"/>
      <c r="G170" s="10"/>
      <c r="I170" t="s">
        <v>2</v>
      </c>
      <c r="J170" s="1">
        <f ca="1">1-K170</f>
        <v>0.9268878598391026</v>
      </c>
      <c r="K170" s="1">
        <f ca="1">_xlfn.NORM.S.DIST(-D170,0)</f>
        <v>7.3112140160897413E-2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1.9044150917764278</v>
      </c>
      <c r="T170" s="10"/>
      <c r="U170" s="10"/>
      <c r="V170" s="10"/>
      <c r="X170" t="s">
        <v>2</v>
      </c>
      <c r="Y170" s="1">
        <f ca="1">1-Z170</f>
        <v>0.93493294686392536</v>
      </c>
      <c r="Z170" s="1">
        <f ca="1">_xlfn.NORM.S.DIST(-S170,0)</f>
        <v>6.5067053136074665E-2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1.7799543975537269</v>
      </c>
      <c r="AI170" s="10"/>
      <c r="AJ170" s="10"/>
      <c r="AK170" s="10"/>
      <c r="AM170" t="s">
        <v>2</v>
      </c>
      <c r="AN170" s="1">
        <f ca="1">1-AO170</f>
        <v>0.91816558167013118</v>
      </c>
      <c r="AO170" s="1">
        <f ca="1">_xlfn.NORM.S.DIST(-AH170,0)</f>
        <v>8.1834418329868805E-2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-1.4993726115710411</v>
      </c>
      <c r="D171" s="10"/>
      <c r="E171" s="10">
        <f ca="1">MAX($V$28+A169,0)</f>
        <v>0</v>
      </c>
      <c r="F171" s="10"/>
      <c r="G171" s="10"/>
      <c r="I171" t="s">
        <v>1</v>
      </c>
      <c r="J171" s="1">
        <f ca="1">_xlfn.NORM.S.DIST(C171,0)</f>
        <v>0.12963951428383436</v>
      </c>
      <c r="K171" s="1">
        <f ca="1">1-J171-L171</f>
        <v>0.47141820531473294</v>
      </c>
      <c r="L171" s="1">
        <f ca="1">_xlfn.NORM.S.DIST(-E171,0)</f>
        <v>0.3989422804014327</v>
      </c>
      <c r="M171" s="1">
        <v>0</v>
      </c>
      <c r="N171" s="1">
        <v>0</v>
      </c>
      <c r="Q171" t="s">
        <v>1</v>
      </c>
      <c r="R171" s="10">
        <f ca="1">MIN($T$28+P169,0)</f>
        <v>-1.4371422644596905</v>
      </c>
      <c r="S171" s="10"/>
      <c r="T171" s="10">
        <f ca="1">MAX($V$28+P169,0)</f>
        <v>0</v>
      </c>
      <c r="U171" s="10"/>
      <c r="V171" s="10"/>
      <c r="X171" t="s">
        <v>1</v>
      </c>
      <c r="Y171" s="1">
        <f ca="1">_xlfn.NORM.S.DIST(R171,0)</f>
        <v>0.14204271207436042</v>
      </c>
      <c r="Z171" s="1">
        <f ca="1">1-Y171-AA171</f>
        <v>0.45901500752420693</v>
      </c>
      <c r="AA171" s="1">
        <f ca="1">_xlfn.NORM.S.DIST(-T171,0)</f>
        <v>0.3989422804014327</v>
      </c>
      <c r="AB171" s="1">
        <v>0</v>
      </c>
      <c r="AC171" s="1">
        <v>0</v>
      </c>
      <c r="AF171" t="s">
        <v>1</v>
      </c>
      <c r="AG171" s="10">
        <f ca="1">MIN($T$28+AE169,0)</f>
        <v>-1.5616029586823914</v>
      </c>
      <c r="AH171" s="10"/>
      <c r="AI171" s="10">
        <f ca="1">MAX($V$28+AE169,0)</f>
        <v>0</v>
      </c>
      <c r="AJ171" s="10"/>
      <c r="AK171" s="10"/>
      <c r="AM171" t="s">
        <v>1</v>
      </c>
      <c r="AN171" s="1">
        <f ca="1">_xlfn.NORM.S.DIST(AG171,0)</f>
        <v>0.11786204678453832</v>
      </c>
      <c r="AO171" s="1">
        <f ca="1">1-AN171-AP171</f>
        <v>0.48319567281402892</v>
      </c>
      <c r="AP171" s="1">
        <f ca="1">_xlfn.NORM.S.DIST(-AI171,0)</f>
        <v>0.3989422804014327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-2.1332157626915405</v>
      </c>
      <c r="E172" s="10"/>
      <c r="F172" s="10">
        <f ca="1">MAX($CI$7+A169,0)</f>
        <v>0</v>
      </c>
      <c r="G172" s="10"/>
      <c r="I172" t="s">
        <v>0</v>
      </c>
      <c r="J172" s="1">
        <v>0</v>
      </c>
      <c r="K172" s="1">
        <f ca="1">_xlfn.NORM.S.DIST(D172,0)</f>
        <v>4.0997537366949603E-2</v>
      </c>
      <c r="L172" s="1">
        <f ca="1">1-K172-M172</f>
        <v>0.5600601822316178</v>
      </c>
      <c r="M172" s="1">
        <f ca="1">_xlfn.NORM.S.DIST(-F172,0)</f>
        <v>0.3989422804014327</v>
      </c>
      <c r="N172" s="1">
        <v>0</v>
      </c>
      <c r="Q172" t="s">
        <v>0</v>
      </c>
      <c r="R172" s="10"/>
      <c r="S172" s="10">
        <f ca="1">MIN($U$29+P169,0)</f>
        <v>-2.0709854155801901</v>
      </c>
      <c r="T172" s="10"/>
      <c r="U172" s="10">
        <f ca="1">MAX($CI$7+P169,0)</f>
        <v>0</v>
      </c>
      <c r="V172" s="10"/>
      <c r="X172" t="s">
        <v>0</v>
      </c>
      <c r="Y172" s="1">
        <v>0</v>
      </c>
      <c r="Z172" s="1">
        <f ca="1">_xlfn.NORM.S.DIST(S172,0)</f>
        <v>4.6727200643395611E-2</v>
      </c>
      <c r="AA172" s="1">
        <f ca="1">1-Z172-AB172</f>
        <v>0.55433051895517171</v>
      </c>
      <c r="AB172" s="1">
        <f ca="1">_xlfn.NORM.S.DIST(-U172,0)</f>
        <v>0.3989422804014327</v>
      </c>
      <c r="AC172" s="1">
        <v>0</v>
      </c>
      <c r="AF172" t="s">
        <v>0</v>
      </c>
      <c r="AG172" s="10"/>
      <c r="AH172" s="10">
        <f ca="1">MIN($U$29+AE169,0)</f>
        <v>-2.1954461098028912</v>
      </c>
      <c r="AI172" s="10"/>
      <c r="AJ172" s="10">
        <f ca="1">MAX($CI$7+AE169,0)</f>
        <v>0</v>
      </c>
      <c r="AK172" s="10"/>
      <c r="AM172" t="s">
        <v>0</v>
      </c>
      <c r="AN172" s="1">
        <v>0</v>
      </c>
      <c r="AO172" s="1">
        <f ca="1">_xlfn.NORM.S.DIST(AH172,0)</f>
        <v>3.5831411870853279E-2</v>
      </c>
      <c r="AP172" s="1">
        <f ca="1">1-AO172-AQ172</f>
        <v>0.56522630772771398</v>
      </c>
      <c r="AQ172" s="1">
        <f ca="1">_xlfn.NORM.S.DIST(-AJ172,0)</f>
        <v>0.3989422804014327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-2.4875124625599376</v>
      </c>
      <c r="F173" s="10"/>
      <c r="G173" s="10">
        <f ca="1">MAX($X$30+A169,0)</f>
        <v>0</v>
      </c>
      <c r="I173" t="s">
        <v>42</v>
      </c>
      <c r="J173" s="1">
        <v>0</v>
      </c>
      <c r="K173" s="1">
        <v>0</v>
      </c>
      <c r="L173" s="1">
        <f ca="1">_xlfn.NORM.S.DIST(E173,0)</f>
        <v>1.8082735080188095E-2</v>
      </c>
      <c r="M173" s="1">
        <f ca="1">1-L173-N173</f>
        <v>0.58297498451837915</v>
      </c>
      <c r="N173" s="1">
        <f ca="1">_xlfn.NORM.S.DIST(-G173,0)</f>
        <v>0.3989422804014327</v>
      </c>
      <c r="Q173" t="s">
        <v>42</v>
      </c>
      <c r="R173" s="10"/>
      <c r="S173" s="10"/>
      <c r="T173" s="10">
        <f ca="1">MIN($V$30+P169,0)</f>
        <v>-2.4252821154485869</v>
      </c>
      <c r="U173" s="10"/>
      <c r="V173" s="10">
        <f ca="1">MAX($X$30+P169,0)</f>
        <v>0</v>
      </c>
      <c r="X173" t="s">
        <v>42</v>
      </c>
      <c r="Y173" s="1">
        <v>0</v>
      </c>
      <c r="Z173" s="1">
        <v>0</v>
      </c>
      <c r="AA173" s="1">
        <f ca="1">_xlfn.NORM.S.DIST(T173,0)</f>
        <v>2.1069364711235467E-2</v>
      </c>
      <c r="AB173" s="1">
        <f ca="1">1-AA173-AC173</f>
        <v>0.57998835488733191</v>
      </c>
      <c r="AC173" s="1">
        <f ca="1">_xlfn.NORM.S.DIST(-V173,0)</f>
        <v>0.3989422804014327</v>
      </c>
      <c r="AF173" t="s">
        <v>42</v>
      </c>
      <c r="AG173" s="10"/>
      <c r="AH173" s="10"/>
      <c r="AI173" s="10">
        <f ca="1">MIN($V$30+AE169,0)</f>
        <v>-2.549742809671288</v>
      </c>
      <c r="AJ173" s="10"/>
      <c r="AK173" s="10">
        <f ca="1">MAX($X$30+AE169,0)</f>
        <v>0</v>
      </c>
      <c r="AM173" t="s">
        <v>42</v>
      </c>
      <c r="AN173" s="1">
        <v>0</v>
      </c>
      <c r="AO173" s="1">
        <v>0</v>
      </c>
      <c r="AP173" s="1">
        <f ca="1">_xlfn.NORM.S.DIST(AI173,0)</f>
        <v>1.5459482174163106E-2</v>
      </c>
      <c r="AQ173" s="1">
        <f ca="1">1-AP173-AR173</f>
        <v>0.5855982374244042</v>
      </c>
      <c r="AR173" s="1">
        <f ca="1">_xlfn.NORM.S.DIST(-AK173,0)</f>
        <v>0.3989422804014327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-0.30291047332158433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-0.22554565016813774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-0.380275296475031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1.8232368842424149</v>
      </c>
      <c r="E177" s="10"/>
      <c r="F177" s="10"/>
      <c r="G177" s="10"/>
      <c r="I177" t="s">
        <v>2</v>
      </c>
      <c r="J177" s="1">
        <f ca="1">1-K177</f>
        <v>0.92430437402378518</v>
      </c>
      <c r="K177" s="1">
        <f ca="1">_xlfn.NORM.S.DIST(-D177,0)</f>
        <v>7.5695625976214806E-2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1.9006017073958617</v>
      </c>
      <c r="T177" s="10"/>
      <c r="U177" s="10"/>
      <c r="V177" s="10"/>
      <c r="X177" t="s">
        <v>2</v>
      </c>
      <c r="Y177" s="1">
        <f ca="1">1-Z177</f>
        <v>0.93445916911605209</v>
      </c>
      <c r="Z177" s="1">
        <f ca="1">_xlfn.NORM.S.DIST(-S177,0)</f>
        <v>6.5540830883947895E-2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1.7458720610889684</v>
      </c>
      <c r="AI177" s="10"/>
      <c r="AJ177" s="10"/>
      <c r="AK177" s="10"/>
      <c r="AM177" t="s">
        <v>2</v>
      </c>
      <c r="AN177" s="1">
        <f ca="1">1-AO177</f>
        <v>0.91309790684398573</v>
      </c>
      <c r="AO177" s="1">
        <f ca="1">_xlfn.NORM.S.DIST(-AH177,0)</f>
        <v>8.6902093156014312E-2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-1.5183204719937033</v>
      </c>
      <c r="D178" s="10"/>
      <c r="E178" s="10">
        <f ca="1">MAX($V$28+A176,0)</f>
        <v>0</v>
      </c>
      <c r="F178" s="10"/>
      <c r="G178" s="10"/>
      <c r="I178" t="s">
        <v>1</v>
      </c>
      <c r="J178" s="1">
        <f ca="1">_xlfn.NORM.S.DIST(C178,0)</f>
        <v>0.12598567599879398</v>
      </c>
      <c r="K178" s="1">
        <f ca="1">1-J178-L178</f>
        <v>0.47507204359977334</v>
      </c>
      <c r="L178" s="1">
        <f ca="1">_xlfn.NORM.S.DIST(-E178,0)</f>
        <v>0.3989422804014327</v>
      </c>
      <c r="M178" s="1">
        <v>0</v>
      </c>
      <c r="N178" s="1">
        <v>0</v>
      </c>
      <c r="Q178" t="s">
        <v>1</v>
      </c>
      <c r="R178" s="10">
        <f ca="1">MIN($T$28+P176,0)</f>
        <v>-1.4409556488402566</v>
      </c>
      <c r="S178" s="10"/>
      <c r="T178" s="10">
        <f ca="1">MAX($V$28+P176,0)</f>
        <v>0</v>
      </c>
      <c r="U178" s="10"/>
      <c r="V178" s="10"/>
      <c r="X178" t="s">
        <v>1</v>
      </c>
      <c r="Y178" s="1">
        <f ca="1">_xlfn.NORM.S.DIST(R178,0)</f>
        <v>0.14126536668720432</v>
      </c>
      <c r="Z178" s="1">
        <f ca="1">1-Y178-AA178</f>
        <v>0.45979235291136294</v>
      </c>
      <c r="AA178" s="1">
        <f ca="1">_xlfn.NORM.S.DIST(-T178,0)</f>
        <v>0.3989422804014327</v>
      </c>
      <c r="AB178" s="1">
        <v>0</v>
      </c>
      <c r="AC178" s="1">
        <v>0</v>
      </c>
      <c r="AF178" t="s">
        <v>1</v>
      </c>
      <c r="AG178" s="10">
        <f ca="1">MIN($T$28+AE176,0)</f>
        <v>-1.5956852951471499</v>
      </c>
      <c r="AH178" s="10"/>
      <c r="AI178" s="10">
        <f ca="1">MAX($V$28+AE176,0)</f>
        <v>0</v>
      </c>
      <c r="AJ178" s="10"/>
      <c r="AK178" s="10"/>
      <c r="AM178" t="s">
        <v>1</v>
      </c>
      <c r="AN178" s="1">
        <f ca="1">_xlfn.NORM.S.DIST(AG178,0)</f>
        <v>0.11168818936902908</v>
      </c>
      <c r="AO178" s="1">
        <f ca="1">1-AN178-AP178</f>
        <v>0.48936953022953816</v>
      </c>
      <c r="AP178" s="1">
        <f ca="1">_xlfn.NORM.S.DIST(-AI178,0)</f>
        <v>0.3989422804014327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-2.1521636231142027</v>
      </c>
      <c r="E179" s="10"/>
      <c r="F179" s="10">
        <f ca="1">MAX($CI$7+A176,0)</f>
        <v>0</v>
      </c>
      <c r="G179" s="10"/>
      <c r="I179" t="s">
        <v>0</v>
      </c>
      <c r="J179" s="1">
        <v>0</v>
      </c>
      <c r="K179" s="1">
        <f ca="1">_xlfn.NORM.S.DIST(D179,0)</f>
        <v>3.9366398222905517E-2</v>
      </c>
      <c r="L179" s="1">
        <f ca="1">1-K179-M179</f>
        <v>0.5616913213756618</v>
      </c>
      <c r="M179" s="1">
        <f ca="1">_xlfn.NORM.S.DIST(-F179,0)</f>
        <v>0.3989422804014327</v>
      </c>
      <c r="N179" s="1">
        <v>0</v>
      </c>
      <c r="Q179" t="s">
        <v>0</v>
      </c>
      <c r="R179" s="10"/>
      <c r="S179" s="10">
        <f ca="1">MIN($U$29+P176,0)</f>
        <v>-2.0747987999607562</v>
      </c>
      <c r="T179" s="10"/>
      <c r="U179" s="10">
        <f ca="1">MAX($CI$7+P176,0)</f>
        <v>0</v>
      </c>
      <c r="V179" s="10"/>
      <c r="X179" t="s">
        <v>0</v>
      </c>
      <c r="Y179" s="1">
        <v>0</v>
      </c>
      <c r="Z179" s="1">
        <f ca="1">_xlfn.NORM.S.DIST(S179,0)</f>
        <v>4.6359290565145331E-2</v>
      </c>
      <c r="AA179" s="1">
        <f ca="1">1-Z179-AB179</f>
        <v>0.55469842903342204</v>
      </c>
      <c r="AB179" s="1">
        <f ca="1">_xlfn.NORM.S.DIST(-U179,0)</f>
        <v>0.3989422804014327</v>
      </c>
      <c r="AC179" s="1">
        <v>0</v>
      </c>
      <c r="AF179" t="s">
        <v>0</v>
      </c>
      <c r="AG179" s="10"/>
      <c r="AH179" s="10">
        <f ca="1">MIN($U$29+AE176,0)</f>
        <v>-2.2295284462676497</v>
      </c>
      <c r="AI179" s="10"/>
      <c r="AJ179" s="10">
        <f ca="1">MAX($CI$7+AE176,0)</f>
        <v>0</v>
      </c>
      <c r="AK179" s="10"/>
      <c r="AM179" t="s">
        <v>0</v>
      </c>
      <c r="AN179" s="1">
        <v>0</v>
      </c>
      <c r="AO179" s="1">
        <f ca="1">_xlfn.NORM.S.DIST(AH179,0)</f>
        <v>3.3228840859876513E-2</v>
      </c>
      <c r="AP179" s="1">
        <f ca="1">1-AO179-AQ179</f>
        <v>0.5678288787386907</v>
      </c>
      <c r="AQ179" s="1">
        <f ca="1">_xlfn.NORM.S.DIST(-AJ179,0)</f>
        <v>0.3989422804014327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-2.5064603229825999</v>
      </c>
      <c r="F180" s="10"/>
      <c r="G180" s="10">
        <f ca="1">MAX($X$30+A176,0)</f>
        <v>0</v>
      </c>
      <c r="I180" t="s">
        <v>42</v>
      </c>
      <c r="J180" s="1">
        <v>0</v>
      </c>
      <c r="K180" s="1">
        <v>0</v>
      </c>
      <c r="L180" s="1">
        <f ca="1">_xlfn.NORM.S.DIST(E180,0)</f>
        <v>1.7247118230749241E-2</v>
      </c>
      <c r="M180" s="1">
        <f ca="1">1-L180-N180</f>
        <v>0.58381060136781815</v>
      </c>
      <c r="N180" s="1">
        <f ca="1">_xlfn.NORM.S.DIST(-G180,0)</f>
        <v>0.3989422804014327</v>
      </c>
      <c r="Q180" t="s">
        <v>42</v>
      </c>
      <c r="R180" s="10"/>
      <c r="S180" s="10"/>
      <c r="T180" s="10">
        <f ca="1">MIN($V$30+P176,0)</f>
        <v>-2.4290954998291534</v>
      </c>
      <c r="U180" s="10"/>
      <c r="V180" s="10">
        <f ca="1">MAX($X$30+P176,0)</f>
        <v>0</v>
      </c>
      <c r="X180" t="s">
        <v>42</v>
      </c>
      <c r="Y180" s="1">
        <v>0</v>
      </c>
      <c r="Z180" s="1">
        <v>0</v>
      </c>
      <c r="AA180" s="1">
        <f ca="1">_xlfn.NORM.S.DIST(T180,0)</f>
        <v>2.0875250530632813E-2</v>
      </c>
      <c r="AB180" s="1">
        <f ca="1">1-AA180-AC180</f>
        <v>0.58018246906793447</v>
      </c>
      <c r="AC180" s="1">
        <f ca="1">_xlfn.NORM.S.DIST(-V180,0)</f>
        <v>0.3989422804014327</v>
      </c>
      <c r="AF180" t="s">
        <v>42</v>
      </c>
      <c r="AG180" s="10"/>
      <c r="AH180" s="10"/>
      <c r="AI180" s="10">
        <f ca="1">MIN($V$30+AE176,0)</f>
        <v>-2.5838251461360464</v>
      </c>
      <c r="AJ180" s="10"/>
      <c r="AK180" s="10">
        <f ca="1">MAX($X$30+AE176,0)</f>
        <v>0</v>
      </c>
      <c r="AM180" t="s">
        <v>42</v>
      </c>
      <c r="AN180" s="1">
        <v>0</v>
      </c>
      <c r="AO180" s="1">
        <v>0</v>
      </c>
      <c r="AP180" s="1">
        <f ca="1">_xlfn.NORM.S.DIST(AI180,0)</f>
        <v>1.4164524341514264E-2</v>
      </c>
      <c r="AQ180" s="1">
        <f ca="1">1-AP180-AR180</f>
        <v>0.58689319525705308</v>
      </c>
      <c r="AR180" s="1">
        <f ca="1">_xlfn.NORM.S.DIST(-AK180,0)</f>
        <v>0.3989422804014327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-0.29360023065727658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-0.20365119087019862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-0.3835492704443545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1.8325471269067228</v>
      </c>
      <c r="E184" s="10"/>
      <c r="F184" s="10"/>
      <c r="G184" s="10"/>
      <c r="I184" t="s">
        <v>2</v>
      </c>
      <c r="J184" s="1">
        <f ca="1">1-K184</f>
        <v>0.92558167170060934</v>
      </c>
      <c r="K184" s="1">
        <f ca="1">_xlfn.NORM.S.DIST(-D184,0)</f>
        <v>7.4418328299390629E-2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1.9224961666938007</v>
      </c>
      <c r="T184" s="10"/>
      <c r="U184" s="10"/>
      <c r="V184" s="10"/>
      <c r="X184" t="s">
        <v>2</v>
      </c>
      <c r="Y184" s="1">
        <f ca="1">1-Z184</f>
        <v>0.93714559687236365</v>
      </c>
      <c r="Z184" s="1">
        <f ca="1">_xlfn.NORM.S.DIST(-S184,0)</f>
        <v>6.2854403127636405E-2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1.7425980871196449</v>
      </c>
      <c r="AI184" s="10"/>
      <c r="AJ184" s="10"/>
      <c r="AK184" s="10"/>
      <c r="AM184" t="s">
        <v>2</v>
      </c>
      <c r="AN184" s="1">
        <f ca="1">1-AO184</f>
        <v>0.91260022579765621</v>
      </c>
      <c r="AO184" s="1">
        <f ca="1">_xlfn.NORM.S.DIST(-AH184,0)</f>
        <v>8.7399774202343752E-2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-1.5090102293293954</v>
      </c>
      <c r="D185" s="10"/>
      <c r="E185" s="10">
        <f ca="1">MAX($V$28+A183,0)</f>
        <v>0</v>
      </c>
      <c r="F185" s="10"/>
      <c r="G185" s="10"/>
      <c r="I185" t="s">
        <v>1</v>
      </c>
      <c r="J185" s="1">
        <f ca="1">_xlfn.NORM.S.DIST(C185,0)</f>
        <v>0.12777371011951402</v>
      </c>
      <c r="K185" s="1">
        <f ca="1">1-J185-L185</f>
        <v>0.4732840094790533</v>
      </c>
      <c r="L185" s="1">
        <f ca="1">_xlfn.NORM.S.DIST(-E185,0)</f>
        <v>0.3989422804014327</v>
      </c>
      <c r="M185" s="1">
        <v>0</v>
      </c>
      <c r="N185" s="1">
        <v>0</v>
      </c>
      <c r="Q185" t="s">
        <v>1</v>
      </c>
      <c r="R185" s="10">
        <f ca="1">MIN($T$28+P183,0)</f>
        <v>-1.4190611895423175</v>
      </c>
      <c r="S185" s="10"/>
      <c r="T185" s="10">
        <f ca="1">MAX($V$28+P183,0)</f>
        <v>0</v>
      </c>
      <c r="U185" s="10"/>
      <c r="V185" s="10"/>
      <c r="X185" t="s">
        <v>1</v>
      </c>
      <c r="Y185" s="1">
        <f ca="1">_xlfn.NORM.S.DIST(R185,0)</f>
        <v>0.14575824832998682</v>
      </c>
      <c r="Z185" s="1">
        <f ca="1">1-Y185-AA185</f>
        <v>0.45529947126858045</v>
      </c>
      <c r="AA185" s="1">
        <f ca="1">_xlfn.NORM.S.DIST(-T185,0)</f>
        <v>0.3989422804014327</v>
      </c>
      <c r="AB185" s="1">
        <v>0</v>
      </c>
      <c r="AC185" s="1">
        <v>0</v>
      </c>
      <c r="AF185" t="s">
        <v>1</v>
      </c>
      <c r="AG185" s="10">
        <f ca="1">MIN($T$28+AE183,0)</f>
        <v>-1.5989592691164733</v>
      </c>
      <c r="AH185" s="10"/>
      <c r="AI185" s="10">
        <f ca="1">MAX($V$28+AE183,0)</f>
        <v>0</v>
      </c>
      <c r="AJ185" s="10"/>
      <c r="AK185" s="10"/>
      <c r="AM185" t="s">
        <v>1</v>
      </c>
      <c r="AN185" s="1">
        <f ca="1">_xlfn.NORM.S.DIST(AG185,0)</f>
        <v>0.11110563035571221</v>
      </c>
      <c r="AO185" s="1">
        <f ca="1">1-AN185-AP185</f>
        <v>0.4899520892428551</v>
      </c>
      <c r="AP185" s="1">
        <f ca="1">_xlfn.NORM.S.DIST(-AI185,0)</f>
        <v>0.3989422804014327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-2.1428533804498953</v>
      </c>
      <c r="E186" s="10"/>
      <c r="F186" s="10">
        <f ca="1">MAX($CI$7+A183,0)</f>
        <v>0</v>
      </c>
      <c r="G186" s="10"/>
      <c r="I186" t="s">
        <v>0</v>
      </c>
      <c r="J186" s="1">
        <v>0</v>
      </c>
      <c r="K186" s="1">
        <f ca="1">_xlfn.NORM.S.DIST(D186,0)</f>
        <v>4.016140423265295E-2</v>
      </c>
      <c r="L186" s="1">
        <f ca="1">1-K186-M186</f>
        <v>0.56089631536591433</v>
      </c>
      <c r="M186" s="1">
        <f ca="1">_xlfn.NORM.S.DIST(-F186,0)</f>
        <v>0.3989422804014327</v>
      </c>
      <c r="N186" s="1">
        <v>0</v>
      </c>
      <c r="Q186" t="s">
        <v>0</v>
      </c>
      <c r="R186" s="10"/>
      <c r="S186" s="10">
        <f ca="1">MIN($U$29+P183,0)</f>
        <v>-2.0529043406628174</v>
      </c>
      <c r="T186" s="10"/>
      <c r="U186" s="10">
        <f ca="1">MAX($CI$7+P183,0)</f>
        <v>0</v>
      </c>
      <c r="V186" s="10"/>
      <c r="X186" t="s">
        <v>0</v>
      </c>
      <c r="Y186" s="1">
        <v>0</v>
      </c>
      <c r="Z186" s="1">
        <f ca="1">_xlfn.NORM.S.DIST(S186,0)</f>
        <v>4.850217439481929E-2</v>
      </c>
      <c r="AA186" s="1">
        <f ca="1">1-Z186-AB186</f>
        <v>0.55255554520374806</v>
      </c>
      <c r="AB186" s="1">
        <f ca="1">_xlfn.NORM.S.DIST(-U186,0)</f>
        <v>0.3989422804014327</v>
      </c>
      <c r="AC186" s="1">
        <v>0</v>
      </c>
      <c r="AF186" t="s">
        <v>0</v>
      </c>
      <c r="AG186" s="10"/>
      <c r="AH186" s="10">
        <f ca="1">MIN($U$29+AE183,0)</f>
        <v>-2.2328024202369732</v>
      </c>
      <c r="AI186" s="10"/>
      <c r="AJ186" s="10">
        <f ca="1">MAX($CI$7+AE183,0)</f>
        <v>0</v>
      </c>
      <c r="AK186" s="10"/>
      <c r="AM186" t="s">
        <v>0</v>
      </c>
      <c r="AN186" s="1">
        <v>0</v>
      </c>
      <c r="AO186" s="1">
        <f ca="1">_xlfn.NORM.S.DIST(AH186,0)</f>
        <v>3.2986995956169725E-2</v>
      </c>
      <c r="AP186" s="1">
        <f ca="1">1-AO186-AQ186</f>
        <v>0.56807072364239763</v>
      </c>
      <c r="AQ186" s="1">
        <f ca="1">_xlfn.NORM.S.DIST(-AJ186,0)</f>
        <v>0.3989422804014327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-2.497150080318292</v>
      </c>
      <c r="F187" s="10"/>
      <c r="G187" s="10">
        <f ca="1">MAX($X$30+A183,0)</f>
        <v>0</v>
      </c>
      <c r="I187" t="s">
        <v>42</v>
      </c>
      <c r="J187" s="1">
        <v>0</v>
      </c>
      <c r="K187" s="1">
        <v>0</v>
      </c>
      <c r="L187" s="1">
        <f ca="1">_xlfn.NORM.S.DIST(E187,0)</f>
        <v>1.7653560374313228E-2</v>
      </c>
      <c r="M187" s="1">
        <f ca="1">1-L187-N187</f>
        <v>0.58340415922425404</v>
      </c>
      <c r="N187" s="1">
        <f ca="1">_xlfn.NORM.S.DIST(-G187,0)</f>
        <v>0.3989422804014327</v>
      </c>
      <c r="Q187" t="s">
        <v>42</v>
      </c>
      <c r="R187" s="10"/>
      <c r="S187" s="10"/>
      <c r="T187" s="10">
        <f ca="1">MIN($V$30+P183,0)</f>
        <v>-2.4072010405312141</v>
      </c>
      <c r="U187" s="10"/>
      <c r="V187" s="10">
        <f ca="1">MAX($X$30+P183,0)</f>
        <v>0</v>
      </c>
      <c r="X187" t="s">
        <v>42</v>
      </c>
      <c r="Y187" s="1">
        <v>0</v>
      </c>
      <c r="Z187" s="1">
        <v>0</v>
      </c>
      <c r="AA187" s="1">
        <f ca="1">_xlfn.NORM.S.DIST(T187,0)</f>
        <v>2.2010251476071246E-2</v>
      </c>
      <c r="AB187" s="1">
        <f ca="1">1-AA187-AC187</f>
        <v>0.57904746812249597</v>
      </c>
      <c r="AC187" s="1">
        <f ca="1">_xlfn.NORM.S.DIST(-V187,0)</f>
        <v>0.3989422804014327</v>
      </c>
      <c r="AF187" t="s">
        <v>42</v>
      </c>
      <c r="AG187" s="10"/>
      <c r="AH187" s="10"/>
      <c r="AI187" s="10">
        <f ca="1">MIN($V$30+AE183,0)</f>
        <v>-2.5870991201053699</v>
      </c>
      <c r="AJ187" s="10"/>
      <c r="AK187" s="10">
        <f ca="1">MAX($X$30+AE183,0)</f>
        <v>0</v>
      </c>
      <c r="AM187" t="s">
        <v>42</v>
      </c>
      <c r="AN187" s="1">
        <v>0</v>
      </c>
      <c r="AO187" s="1">
        <v>0</v>
      </c>
      <c r="AP187" s="1">
        <f ca="1">_xlfn.NORM.S.DIST(AI187,0)</f>
        <v>1.4045131414009378E-2</v>
      </c>
      <c r="AQ187" s="1">
        <f ca="1">1-AP187-AR187</f>
        <v>0.58701258818455782</v>
      </c>
      <c r="AR187" s="1">
        <f ca="1">_xlfn.NORM.S.DIST(-AK187,0)</f>
        <v>0.3989422804014327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-0.31293434284049998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-0.21196561824468882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-0.41390306743631111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1.8132130147234993</v>
      </c>
      <c r="E191" s="10"/>
      <c r="F191" s="10"/>
      <c r="G191" s="10"/>
      <c r="I191" t="s">
        <v>2</v>
      </c>
      <c r="J191" s="1">
        <f ca="1">1-K191</f>
        <v>0.92291212326641459</v>
      </c>
      <c r="K191" s="1">
        <f ca="1">_xlfn.NORM.S.DIST(-D191,0)</f>
        <v>7.7087876733585414E-2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1.9141817393193106</v>
      </c>
      <c r="T191" s="10"/>
      <c r="U191" s="10"/>
      <c r="V191" s="10"/>
      <c r="X191" t="s">
        <v>2</v>
      </c>
      <c r="Y191" s="1">
        <f ca="1">1-Z191</f>
        <v>0.93613503833744716</v>
      </c>
      <c r="Z191" s="1">
        <f ca="1">_xlfn.NORM.S.DIST(-S191,0)</f>
        <v>6.3864961662552844E-2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1.7122442901276882</v>
      </c>
      <c r="AI191" s="10"/>
      <c r="AJ191" s="10"/>
      <c r="AK191" s="10"/>
      <c r="AM191" t="s">
        <v>2</v>
      </c>
      <c r="AN191" s="1">
        <f ca="1">1-AO191</f>
        <v>0.90789525230878965</v>
      </c>
      <c r="AO191" s="1">
        <f ca="1">_xlfn.NORM.S.DIST(-AH191,0)</f>
        <v>9.2104747691210395E-2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-1.528344341512619</v>
      </c>
      <c r="D192" s="10"/>
      <c r="E192" s="10">
        <f ca="1">MAX($V$28+A190,0)</f>
        <v>0</v>
      </c>
      <c r="F192" s="10"/>
      <c r="G192" s="10"/>
      <c r="I192" t="s">
        <v>1</v>
      </c>
      <c r="J192" s="1">
        <f ca="1">_xlfn.NORM.S.DIST(C192,0)</f>
        <v>0.12407652751994709</v>
      </c>
      <c r="K192" s="1">
        <f ca="1">1-J192-L192</f>
        <v>0.47698119207862016</v>
      </c>
      <c r="L192" s="1">
        <f ca="1">_xlfn.NORM.S.DIST(-E192,0)</f>
        <v>0.3989422804014327</v>
      </c>
      <c r="M192" s="1">
        <v>0</v>
      </c>
      <c r="N192" s="1">
        <v>0</v>
      </c>
      <c r="Q192" t="s">
        <v>1</v>
      </c>
      <c r="R192" s="10">
        <f ca="1">MIN($T$28+P190,0)</f>
        <v>-1.4273756169168077</v>
      </c>
      <c r="S192" s="10"/>
      <c r="T192" s="10">
        <f ca="1">MAX($V$28+P190,0)</f>
        <v>0</v>
      </c>
      <c r="U192" s="10"/>
      <c r="V192" s="10"/>
      <c r="X192" t="s">
        <v>1</v>
      </c>
      <c r="Y192" s="1">
        <f ca="1">_xlfn.NORM.S.DIST(R192,0)</f>
        <v>0.14404361993092663</v>
      </c>
      <c r="Z192" s="1">
        <f ca="1">1-Y192-AA192</f>
        <v>0.45701409966764067</v>
      </c>
      <c r="AA192" s="1">
        <f ca="1">_xlfn.NORM.S.DIST(-T192,0)</f>
        <v>0.3989422804014327</v>
      </c>
      <c r="AB192" s="1">
        <v>0</v>
      </c>
      <c r="AC192" s="1">
        <v>0</v>
      </c>
      <c r="AF192" t="s">
        <v>1</v>
      </c>
      <c r="AG192" s="10">
        <f ca="1">MIN($T$28+AE190,0)</f>
        <v>-1.6293130661084301</v>
      </c>
      <c r="AH192" s="10"/>
      <c r="AI192" s="10">
        <f ca="1">MAX($V$28+AE190,0)</f>
        <v>0</v>
      </c>
      <c r="AJ192" s="10"/>
      <c r="AK192" s="10"/>
      <c r="AM192" t="s">
        <v>1</v>
      </c>
      <c r="AN192" s="1">
        <f ca="1">_xlfn.NORM.S.DIST(AG192,0)</f>
        <v>0.10579319650191681</v>
      </c>
      <c r="AO192" s="1">
        <f ca="1">1-AN192-AP192</f>
        <v>0.49526452309665053</v>
      </c>
      <c r="AP192" s="1">
        <f ca="1">_xlfn.NORM.S.DIST(-AI192,0)</f>
        <v>0.3989422804014327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-2.1621874926331186</v>
      </c>
      <c r="E193" s="10"/>
      <c r="F193" s="10">
        <f ca="1">MAX($CI$7+A190,0)</f>
        <v>0</v>
      </c>
      <c r="G193" s="10"/>
      <c r="I193" t="s">
        <v>0</v>
      </c>
      <c r="J193" s="1">
        <v>0</v>
      </c>
      <c r="K193" s="1">
        <f ca="1">_xlfn.NORM.S.DIST(D193,0)</f>
        <v>3.8524306090934372E-2</v>
      </c>
      <c r="L193" s="1">
        <f ca="1">1-K193-M193</f>
        <v>0.56253341350763297</v>
      </c>
      <c r="M193" s="1">
        <f ca="1">_xlfn.NORM.S.DIST(-F193,0)</f>
        <v>0.3989422804014327</v>
      </c>
      <c r="N193" s="1">
        <v>0</v>
      </c>
      <c r="Q193" t="s">
        <v>0</v>
      </c>
      <c r="R193" s="10"/>
      <c r="S193" s="10">
        <f ca="1">MIN($U$29+P190,0)</f>
        <v>-2.0612187680373073</v>
      </c>
      <c r="T193" s="10"/>
      <c r="U193" s="10">
        <f ca="1">MAX($CI$7+P190,0)</f>
        <v>0</v>
      </c>
      <c r="V193" s="10"/>
      <c r="X193" t="s">
        <v>0</v>
      </c>
      <c r="Y193" s="1">
        <v>0</v>
      </c>
      <c r="Z193" s="1">
        <f ca="1">_xlfn.NORM.S.DIST(S193,0)</f>
        <v>4.7679681411207465E-2</v>
      </c>
      <c r="AA193" s="1">
        <f ca="1">1-Z193-AB193</f>
        <v>0.55337803818735987</v>
      </c>
      <c r="AB193" s="1">
        <f ca="1">_xlfn.NORM.S.DIST(-U193,0)</f>
        <v>0.3989422804014327</v>
      </c>
      <c r="AC193" s="1">
        <v>0</v>
      </c>
      <c r="AF193" t="s">
        <v>0</v>
      </c>
      <c r="AG193" s="10"/>
      <c r="AH193" s="10">
        <f ca="1">MIN($U$29+AE190,0)</f>
        <v>-2.2631562172289295</v>
      </c>
      <c r="AI193" s="10"/>
      <c r="AJ193" s="10">
        <f ca="1">MAX($CI$7+AE190,0)</f>
        <v>0</v>
      </c>
      <c r="AK193" s="10"/>
      <c r="AM193" t="s">
        <v>0</v>
      </c>
      <c r="AN193" s="1">
        <v>0</v>
      </c>
      <c r="AO193" s="1">
        <f ca="1">_xlfn.NORM.S.DIST(AH193,0)</f>
        <v>3.0811213980369481E-2</v>
      </c>
      <c r="AP193" s="1">
        <f ca="1">1-AO193-AQ193</f>
        <v>0.57024650561819779</v>
      </c>
      <c r="AQ193" s="1">
        <f ca="1">_xlfn.NORM.S.DIST(-AJ193,0)</f>
        <v>0.3989422804014327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-2.5164841925015153</v>
      </c>
      <c r="F194" s="10"/>
      <c r="G194" s="10">
        <f ca="1">MAX($X$30+A190,0)</f>
        <v>0</v>
      </c>
      <c r="I194" t="s">
        <v>42</v>
      </c>
      <c r="J194" s="1">
        <v>0</v>
      </c>
      <c r="K194" s="1">
        <v>0</v>
      </c>
      <c r="L194" s="1">
        <f ca="1">_xlfn.NORM.S.DIST(E194,0)</f>
        <v>1.6818347443484993E-2</v>
      </c>
      <c r="M194" s="1">
        <f ca="1">1-L194-N194</f>
        <v>0.58423937215508226</v>
      </c>
      <c r="N194" s="1">
        <f ca="1">_xlfn.NORM.S.DIST(-G194,0)</f>
        <v>0.3989422804014327</v>
      </c>
      <c r="Q194" t="s">
        <v>42</v>
      </c>
      <c r="R194" s="10"/>
      <c r="S194" s="10"/>
      <c r="T194" s="10">
        <f ca="1">MIN($V$30+P190,0)</f>
        <v>-2.4155154679057045</v>
      </c>
      <c r="U194" s="10"/>
      <c r="V194" s="10">
        <f ca="1">MAX($X$30+P190,0)</f>
        <v>0</v>
      </c>
      <c r="X194" t="s">
        <v>42</v>
      </c>
      <c r="Y194" s="1">
        <v>0</v>
      </c>
      <c r="Z194" s="1">
        <v>0</v>
      </c>
      <c r="AA194" s="1">
        <f ca="1">_xlfn.NORM.S.DIST(T194,0)</f>
        <v>2.1573360814530304E-2</v>
      </c>
      <c r="AB194" s="1">
        <f ca="1">1-AA194-AC194</f>
        <v>0.57948435878403703</v>
      </c>
      <c r="AC194" s="1">
        <f ca="1">_xlfn.NORM.S.DIST(-V194,0)</f>
        <v>0.3989422804014327</v>
      </c>
      <c r="AF194" t="s">
        <v>42</v>
      </c>
      <c r="AG194" s="10"/>
      <c r="AH194" s="10"/>
      <c r="AI194" s="10">
        <f ca="1">MIN($V$30+AE190,0)</f>
        <v>-2.6174529170973266</v>
      </c>
      <c r="AJ194" s="10"/>
      <c r="AK194" s="10">
        <f ca="1">MAX($X$30+AE190,0)</f>
        <v>0</v>
      </c>
      <c r="AM194" t="s">
        <v>42</v>
      </c>
      <c r="AN194" s="1">
        <v>0</v>
      </c>
      <c r="AO194" s="1">
        <v>0</v>
      </c>
      <c r="AP194" s="1">
        <f ca="1">_xlfn.NORM.S.DIST(AI194,0)</f>
        <v>1.2978405477570693E-2</v>
      </c>
      <c r="AQ194" s="1">
        <f ca="1">1-AP194-AR194</f>
        <v>0.58807931412099657</v>
      </c>
      <c r="AR194" s="1">
        <f ca="1">_xlfn.NORM.S.DIST(-AK194,0)</f>
        <v>0.3989422804014327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-0.31568349083049313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-0.20478084417942466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-0.42658613748156166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1.8104638667335062</v>
      </c>
      <c r="E198" s="10"/>
      <c r="F198" s="10"/>
      <c r="G198" s="10"/>
      <c r="I198" t="s">
        <v>2</v>
      </c>
      <c r="J198" s="1">
        <f ca="1">1-K198</f>
        <v>0.92252718974338532</v>
      </c>
      <c r="K198" s="1">
        <f ca="1">_xlfn.NORM.S.DIST(-D198,0)</f>
        <v>7.7472810256614705E-2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1.9213665133845748</v>
      </c>
      <c r="T198" s="10"/>
      <c r="U198" s="10"/>
      <c r="V198" s="10"/>
      <c r="X198" t="s">
        <v>2</v>
      </c>
      <c r="Y198" s="1">
        <f ca="1">1-Z198</f>
        <v>0.93700898441879354</v>
      </c>
      <c r="Z198" s="1">
        <f ca="1">_xlfn.NORM.S.DIST(-S198,0)</f>
        <v>6.2991015581206483E-2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1.6995612200824377</v>
      </c>
      <c r="AI198" s="10"/>
      <c r="AJ198" s="10"/>
      <c r="AK198" s="10"/>
      <c r="AM198" t="s">
        <v>2</v>
      </c>
      <c r="AN198" s="1">
        <f ca="1">1-AO198</f>
        <v>0.90588075187327555</v>
      </c>
      <c r="AO198" s="1">
        <f ca="1">_xlfn.NORM.S.DIST(-AH198,0)</f>
        <v>9.4119248126724425E-2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-1.531093489502612</v>
      </c>
      <c r="D199" s="10"/>
      <c r="E199" s="10">
        <f ca="1">MAX($V$28+A197,0)</f>
        <v>0</v>
      </c>
      <c r="F199" s="10"/>
      <c r="G199" s="10"/>
      <c r="I199" t="s">
        <v>1</v>
      </c>
      <c r="J199" s="1">
        <f ca="1">_xlfn.NORM.S.DIST(C199,0)</f>
        <v>0.12355582879952648</v>
      </c>
      <c r="K199" s="1">
        <f ca="1">1-J199-L199</f>
        <v>0.47750189079904087</v>
      </c>
      <c r="L199" s="1">
        <f ca="1">_xlfn.NORM.S.DIST(-E199,0)</f>
        <v>0.3989422804014327</v>
      </c>
      <c r="M199" s="1">
        <v>0</v>
      </c>
      <c r="N199" s="1">
        <v>0</v>
      </c>
      <c r="Q199" t="s">
        <v>1</v>
      </c>
      <c r="R199" s="10">
        <f ca="1">MIN($T$28+P197,0)</f>
        <v>-1.4201908428515435</v>
      </c>
      <c r="S199" s="10"/>
      <c r="T199" s="10">
        <f ca="1">MAX($V$28+P197,0)</f>
        <v>0</v>
      </c>
      <c r="U199" s="10"/>
      <c r="V199" s="10"/>
      <c r="X199" t="s">
        <v>1</v>
      </c>
      <c r="Y199" s="1">
        <f ca="1">_xlfn.NORM.S.DIST(R199,0)</f>
        <v>0.14552468531125581</v>
      </c>
      <c r="Z199" s="1">
        <f ca="1">1-Y199-AA199</f>
        <v>0.45553303428731146</v>
      </c>
      <c r="AA199" s="1">
        <f ca="1">_xlfn.NORM.S.DIST(-T199,0)</f>
        <v>0.3989422804014327</v>
      </c>
      <c r="AB199" s="1">
        <v>0</v>
      </c>
      <c r="AC199" s="1">
        <v>0</v>
      </c>
      <c r="AF199" t="s">
        <v>1</v>
      </c>
      <c r="AG199" s="10">
        <f ca="1">MIN($T$28+AE197,0)</f>
        <v>-1.6419961361536806</v>
      </c>
      <c r="AH199" s="10"/>
      <c r="AI199" s="10">
        <f ca="1">MAX($V$28+AE197,0)</f>
        <v>0</v>
      </c>
      <c r="AJ199" s="10"/>
      <c r="AK199" s="10"/>
      <c r="AM199" t="s">
        <v>1</v>
      </c>
      <c r="AN199" s="1">
        <f ca="1">_xlfn.NORM.S.DIST(AG199,0)</f>
        <v>0.10362111172618997</v>
      </c>
      <c r="AO199" s="1">
        <f ca="1">1-AN199-AP199</f>
        <v>0.49743660787237737</v>
      </c>
      <c r="AP199" s="1">
        <f ca="1">_xlfn.NORM.S.DIST(-AI199,0)</f>
        <v>0.3989422804014327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-2.1649366406231119</v>
      </c>
      <c r="E200" s="10"/>
      <c r="F200" s="10">
        <f ca="1">MAX($CI$7+A197,0)</f>
        <v>0</v>
      </c>
      <c r="G200" s="10"/>
      <c r="I200" t="s">
        <v>0</v>
      </c>
      <c r="J200" s="1">
        <v>0</v>
      </c>
      <c r="K200" s="1">
        <f ca="1">_xlfn.NORM.S.DIST(D200,0)</f>
        <v>3.8295845465650707E-2</v>
      </c>
      <c r="L200" s="1">
        <f ca="1">1-K200-M200</f>
        <v>0.56276187413291656</v>
      </c>
      <c r="M200" s="1">
        <f ca="1">_xlfn.NORM.S.DIST(-F200,0)</f>
        <v>0.3989422804014327</v>
      </c>
      <c r="N200" s="1">
        <v>0</v>
      </c>
      <c r="Q200" t="s">
        <v>0</v>
      </c>
      <c r="R200" s="10"/>
      <c r="S200" s="10">
        <f ca="1">MIN($U$29+P197,0)</f>
        <v>-2.0540339939720433</v>
      </c>
      <c r="T200" s="10"/>
      <c r="U200" s="10">
        <f ca="1">MAX($CI$7+P197,0)</f>
        <v>0</v>
      </c>
      <c r="V200" s="10"/>
      <c r="X200" t="s">
        <v>0</v>
      </c>
      <c r="Y200" s="1">
        <v>0</v>
      </c>
      <c r="Z200" s="1">
        <f ca="1">_xlfn.NORM.S.DIST(S200,0)</f>
        <v>4.8389793896583037E-2</v>
      </c>
      <c r="AA200" s="1">
        <f ca="1">1-Z200-AB200</f>
        <v>0.5526679257019842</v>
      </c>
      <c r="AB200" s="1">
        <f ca="1">_xlfn.NORM.S.DIST(-U200,0)</f>
        <v>0.3989422804014327</v>
      </c>
      <c r="AC200" s="1">
        <v>0</v>
      </c>
      <c r="AF200" t="s">
        <v>0</v>
      </c>
      <c r="AG200" s="10"/>
      <c r="AH200" s="10">
        <f ca="1">MIN($U$29+AE197,0)</f>
        <v>-2.2758392872741804</v>
      </c>
      <c r="AI200" s="10"/>
      <c r="AJ200" s="10">
        <f ca="1">MAX($CI$7+AE197,0)</f>
        <v>0</v>
      </c>
      <c r="AK200" s="10"/>
      <c r="AM200" t="s">
        <v>0</v>
      </c>
      <c r="AN200" s="1">
        <v>0</v>
      </c>
      <c r="AO200" s="1">
        <f ca="1">_xlfn.NORM.S.DIST(AH200,0)</f>
        <v>2.9936980285200348E-2</v>
      </c>
      <c r="AP200" s="1">
        <f ca="1">1-AO200-AQ200</f>
        <v>0.57112073931336704</v>
      </c>
      <c r="AQ200" s="1">
        <f ca="1">_xlfn.NORM.S.DIST(-AJ200,0)</f>
        <v>0.3989422804014327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-2.5192333404915086</v>
      </c>
      <c r="F201" s="10"/>
      <c r="G201" s="10">
        <f ca="1">MAX($X$30+A197,0)</f>
        <v>0</v>
      </c>
      <c r="I201" t="s">
        <v>42</v>
      </c>
      <c r="J201" s="1">
        <v>0</v>
      </c>
      <c r="K201" s="1">
        <v>0</v>
      </c>
      <c r="L201" s="1">
        <f ca="1">_xlfn.NORM.S.DIST(E201,0)</f>
        <v>1.6702333394027578E-2</v>
      </c>
      <c r="M201" s="1">
        <f ca="1">1-L201-N201</f>
        <v>0.58435538620453964</v>
      </c>
      <c r="N201" s="1">
        <f ca="1">_xlfn.NORM.S.DIST(-G201,0)</f>
        <v>0.3989422804014327</v>
      </c>
      <c r="Q201" t="s">
        <v>42</v>
      </c>
      <c r="R201" s="10"/>
      <c r="S201" s="10"/>
      <c r="T201" s="10">
        <f ca="1">MIN($V$30+P197,0)</f>
        <v>-2.4083306938404401</v>
      </c>
      <c r="U201" s="10"/>
      <c r="V201" s="10">
        <f ca="1">MAX($X$30+P197,0)</f>
        <v>0</v>
      </c>
      <c r="X201" t="s">
        <v>42</v>
      </c>
      <c r="Y201" s="1">
        <v>0</v>
      </c>
      <c r="Z201" s="1">
        <v>0</v>
      </c>
      <c r="AA201" s="1">
        <f ca="1">_xlfn.NORM.S.DIST(T201,0)</f>
        <v>2.1950466240715703E-2</v>
      </c>
      <c r="AB201" s="1">
        <f ca="1">1-AA201-AC201</f>
        <v>0.57910725335785163</v>
      </c>
      <c r="AC201" s="1">
        <f ca="1">_xlfn.NORM.S.DIST(-V201,0)</f>
        <v>0.3989422804014327</v>
      </c>
      <c r="AF201" t="s">
        <v>42</v>
      </c>
      <c r="AG201" s="10"/>
      <c r="AH201" s="10"/>
      <c r="AI201" s="10">
        <f ca="1">MIN($V$30+AE197,0)</f>
        <v>-2.6301359871425771</v>
      </c>
      <c r="AJ201" s="10"/>
      <c r="AK201" s="10">
        <f ca="1">MAX($X$30+AE197,0)</f>
        <v>0</v>
      </c>
      <c r="AM201" t="s">
        <v>42</v>
      </c>
      <c r="AN201" s="1">
        <v>0</v>
      </c>
      <c r="AO201" s="1">
        <v>0</v>
      </c>
      <c r="AP201" s="1">
        <f ca="1">_xlfn.NORM.S.DIST(AI201,0)</f>
        <v>1.2553620252904154E-2</v>
      </c>
      <c r="AQ201" s="1">
        <f ca="1">1-AP201-AR201</f>
        <v>0.58850409934566317</v>
      </c>
      <c r="AR201" s="1">
        <f ca="1">_xlfn.NORM.S.DIST(-AK201,0)</f>
        <v>0.3989422804014327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-0.31003756482349759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-0.1900110432835761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-0.43006408636341903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1.8161097927405017</v>
      </c>
      <c r="E205" s="10"/>
      <c r="F205" s="10"/>
      <c r="G205" s="10"/>
      <c r="I205" t="s">
        <v>2</v>
      </c>
      <c r="J205" s="1">
        <f ca="1">1-K205</f>
        <v>0.92331628568757418</v>
      </c>
      <c r="K205" s="1">
        <f ca="1">_xlfn.NORM.S.DIST(-D205,0)</f>
        <v>7.668371431242578E-2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1.9361363142804233</v>
      </c>
      <c r="T205" s="10"/>
      <c r="U205" s="10"/>
      <c r="V205" s="10"/>
      <c r="X205" t="s">
        <v>2</v>
      </c>
      <c r="Y205" s="1">
        <f ca="1">1-Z205</f>
        <v>0.93877810836322784</v>
      </c>
      <c r="Z205" s="1">
        <f ca="1">_xlfn.NORM.S.DIST(-S205,0)</f>
        <v>6.1221891636772108E-2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1.6960832712005802</v>
      </c>
      <c r="AI205" s="10"/>
      <c r="AJ205" s="10"/>
      <c r="AK205" s="10"/>
      <c r="AM205" t="s">
        <v>2</v>
      </c>
      <c r="AN205" s="1">
        <f ca="1">1-AO205</f>
        <v>0.9053233393323139</v>
      </c>
      <c r="AO205" s="1">
        <f ca="1">_xlfn.NORM.S.DIST(-AH205,0)</f>
        <v>9.4676660667686069E-2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-1.5254475634956166</v>
      </c>
      <c r="D206" s="10"/>
      <c r="E206" s="10">
        <f ca="1">MAX($V$28+A204,0)</f>
        <v>0</v>
      </c>
      <c r="F206" s="10"/>
      <c r="G206" s="10"/>
      <c r="I206" t="s">
        <v>1</v>
      </c>
      <c r="J206" s="1">
        <f ca="1">_xlfn.NORM.S.DIST(C206,0)</f>
        <v>0.12462654324194011</v>
      </c>
      <c r="K206" s="1">
        <f ca="1">1-J206-L206</f>
        <v>0.47643117635662718</v>
      </c>
      <c r="L206" s="1">
        <f ca="1">_xlfn.NORM.S.DIST(-E206,0)</f>
        <v>0.3989422804014327</v>
      </c>
      <c r="M206" s="1">
        <v>0</v>
      </c>
      <c r="N206" s="1">
        <v>0</v>
      </c>
      <c r="Q206" t="s">
        <v>1</v>
      </c>
      <c r="R206" s="10">
        <f ca="1">MIN($T$28+P204,0)</f>
        <v>-1.4054210419556949</v>
      </c>
      <c r="S206" s="10"/>
      <c r="T206" s="10">
        <f ca="1">MAX($V$28+P204,0)</f>
        <v>0</v>
      </c>
      <c r="U206" s="10"/>
      <c r="V206" s="10"/>
      <c r="X206" t="s">
        <v>1</v>
      </c>
      <c r="Y206" s="1">
        <f ca="1">_xlfn.NORM.S.DIST(R206,0)</f>
        <v>0.14859323304499411</v>
      </c>
      <c r="Z206" s="1">
        <f ca="1">1-Y206-AA206</f>
        <v>0.45246448655357313</v>
      </c>
      <c r="AA206" s="1">
        <f ca="1">_xlfn.NORM.S.DIST(-T206,0)</f>
        <v>0.3989422804014327</v>
      </c>
      <c r="AB206" s="1">
        <v>0</v>
      </c>
      <c r="AC206" s="1">
        <v>0</v>
      </c>
      <c r="AF206" t="s">
        <v>1</v>
      </c>
      <c r="AG206" s="10">
        <f ca="1">MIN($T$28+AE204,0)</f>
        <v>-1.645474085035538</v>
      </c>
      <c r="AH206" s="10"/>
      <c r="AI206" s="10">
        <f ca="1">MAX($V$28+AE204,0)</f>
        <v>0</v>
      </c>
      <c r="AJ206" s="10"/>
      <c r="AK206" s="10"/>
      <c r="AM206" t="s">
        <v>1</v>
      </c>
      <c r="AN206" s="1">
        <f ca="1">_xlfn.NORM.S.DIST(AG206,0)</f>
        <v>0.10303041784506192</v>
      </c>
      <c r="AO206" s="1">
        <f ca="1">1-AN206-AP206</f>
        <v>0.49802730175350535</v>
      </c>
      <c r="AP206" s="1">
        <f ca="1">_xlfn.NORM.S.DIST(-AI206,0)</f>
        <v>0.3989422804014327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-2.159290714616116</v>
      </c>
      <c r="E207" s="10"/>
      <c r="F207" s="10">
        <f ca="1">MAX($CI$7+A204,0)</f>
        <v>0</v>
      </c>
      <c r="G207" s="10"/>
      <c r="I207" t="s">
        <v>0</v>
      </c>
      <c r="J207" s="1">
        <v>0</v>
      </c>
      <c r="K207" s="1">
        <f ca="1">_xlfn.NORM.S.DIST(D207,0)</f>
        <v>3.8766192933422941E-2</v>
      </c>
      <c r="L207" s="1">
        <f ca="1">1-K207-M207</f>
        <v>0.56229152666514426</v>
      </c>
      <c r="M207" s="1">
        <f ca="1">_xlfn.NORM.S.DIST(-F207,0)</f>
        <v>0.3989422804014327</v>
      </c>
      <c r="N207" s="1">
        <v>0</v>
      </c>
      <c r="Q207" t="s">
        <v>0</v>
      </c>
      <c r="R207" s="10"/>
      <c r="S207" s="10">
        <f ca="1">MIN($U$29+P204,0)</f>
        <v>-2.0392641930761948</v>
      </c>
      <c r="T207" s="10"/>
      <c r="U207" s="10">
        <f ca="1">MAX($CI$7+P204,0)</f>
        <v>0</v>
      </c>
      <c r="V207" s="10"/>
      <c r="X207" t="s">
        <v>0</v>
      </c>
      <c r="Y207" s="1">
        <v>0</v>
      </c>
      <c r="Z207" s="1">
        <f ca="1">_xlfn.NORM.S.DIST(S207,0)</f>
        <v>4.9874882593694166E-2</v>
      </c>
      <c r="AA207" s="1">
        <f ca="1">1-Z207-AB207</f>
        <v>0.55118283700487303</v>
      </c>
      <c r="AB207" s="1">
        <f ca="1">_xlfn.NORM.S.DIST(-U207,0)</f>
        <v>0.3989422804014327</v>
      </c>
      <c r="AC207" s="1">
        <v>0</v>
      </c>
      <c r="AF207" t="s">
        <v>0</v>
      </c>
      <c r="AG207" s="10"/>
      <c r="AH207" s="10">
        <f ca="1">MIN($U$29+AE204,0)</f>
        <v>-2.2793172361560377</v>
      </c>
      <c r="AI207" s="10"/>
      <c r="AJ207" s="10">
        <f ca="1">MAX($CI$7+AE204,0)</f>
        <v>0</v>
      </c>
      <c r="AK207" s="10"/>
      <c r="AM207" t="s">
        <v>0</v>
      </c>
      <c r="AN207" s="1">
        <v>0</v>
      </c>
      <c r="AO207" s="1">
        <f ca="1">_xlfn.NORM.S.DIST(AH207,0)</f>
        <v>2.9700777213128582E-2</v>
      </c>
      <c r="AP207" s="1">
        <f ca="1">1-AO207-AQ207</f>
        <v>0.57135694238543877</v>
      </c>
      <c r="AQ207" s="1">
        <f ca="1">_xlfn.NORM.S.DIST(-AJ207,0)</f>
        <v>0.3989422804014327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-2.5135874144845132</v>
      </c>
      <c r="F208" s="10"/>
      <c r="G208" s="10">
        <f ca="1">MAX($X$30+A204,0)</f>
        <v>0</v>
      </c>
      <c r="I208" t="s">
        <v>42</v>
      </c>
      <c r="J208" s="1">
        <v>0</v>
      </c>
      <c r="K208" s="1">
        <v>0</v>
      </c>
      <c r="L208" s="1">
        <f ca="1">_xlfn.NORM.S.DIST(E208,0)</f>
        <v>1.694132495337047E-2</v>
      </c>
      <c r="M208" s="1">
        <f ca="1">1-L208-N208</f>
        <v>0.58411639464519682</v>
      </c>
      <c r="N208" s="1">
        <f ca="1">_xlfn.NORM.S.DIST(-G208,0)</f>
        <v>0.3989422804014327</v>
      </c>
      <c r="Q208" t="s">
        <v>42</v>
      </c>
      <c r="R208" s="10"/>
      <c r="S208" s="10"/>
      <c r="T208" s="10">
        <f ca="1">MIN($V$30+P204,0)</f>
        <v>-2.3935608929445915</v>
      </c>
      <c r="U208" s="10"/>
      <c r="V208" s="10">
        <f ca="1">MAX($X$30+P204,0)</f>
        <v>0</v>
      </c>
      <c r="X208" t="s">
        <v>42</v>
      </c>
      <c r="Y208" s="1">
        <v>0</v>
      </c>
      <c r="Z208" s="1">
        <v>0</v>
      </c>
      <c r="AA208" s="1">
        <f ca="1">_xlfn.NORM.S.DIST(T208,0)</f>
        <v>2.2742828653026109E-2</v>
      </c>
      <c r="AB208" s="1">
        <f ca="1">1-AA208-AC208</f>
        <v>0.57831489094554112</v>
      </c>
      <c r="AC208" s="1">
        <f ca="1">_xlfn.NORM.S.DIST(-V208,0)</f>
        <v>0.3989422804014327</v>
      </c>
      <c r="AF208" t="s">
        <v>42</v>
      </c>
      <c r="AG208" s="10"/>
      <c r="AH208" s="10"/>
      <c r="AI208" s="10">
        <f ca="1">MIN($V$30+AE204,0)</f>
        <v>-2.6336139360244344</v>
      </c>
      <c r="AJ208" s="10"/>
      <c r="AK208" s="10">
        <f ca="1">MAX($X$30+AE204,0)</f>
        <v>0</v>
      </c>
      <c r="AM208" t="s">
        <v>42</v>
      </c>
      <c r="AN208" s="1">
        <v>0</v>
      </c>
      <c r="AO208" s="1">
        <v>0</v>
      </c>
      <c r="AP208" s="1">
        <f ca="1">_xlfn.NORM.S.DIST(AI208,0)</f>
        <v>1.2439234670647985E-2</v>
      </c>
      <c r="AQ208" s="1">
        <f ca="1">1-AP208-AR208</f>
        <v>0.58861848492791924</v>
      </c>
      <c r="AR208" s="1">
        <f ca="1">_xlfn.NORM.S.DIST(-AK208,0)</f>
        <v>0.3989422804014327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-0.31693644937564147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-0.18842009589495856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-0.44545280285632433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1.8092109081883578</v>
      </c>
      <c r="E212" s="10"/>
      <c r="F212" s="10"/>
      <c r="G212" s="10"/>
      <c r="I212" t="s">
        <v>2</v>
      </c>
      <c r="J212" s="1">
        <f ca="1">1-K212</f>
        <v>0.92235130908807117</v>
      </c>
      <c r="K212" s="1">
        <f ca="1">_xlfn.NORM.S.DIST(-D212,0)</f>
        <v>7.764869091192883E-2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1.9377272616690409</v>
      </c>
      <c r="T212" s="10"/>
      <c r="U212" s="10"/>
      <c r="V212" s="10"/>
      <c r="X212" t="s">
        <v>2</v>
      </c>
      <c r="Y212" s="1">
        <f ca="1">1-Z212</f>
        <v>0.93896647670272049</v>
      </c>
      <c r="Z212" s="1">
        <f ca="1">_xlfn.NORM.S.DIST(-S212,0)</f>
        <v>6.1033523297279506E-2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1.680694554707675</v>
      </c>
      <c r="AI212" s="10"/>
      <c r="AJ212" s="10"/>
      <c r="AK212" s="10"/>
      <c r="AM212" t="s">
        <v>2</v>
      </c>
      <c r="AN212" s="1">
        <f ca="1">1-AO212</f>
        <v>0.90283120190636046</v>
      </c>
      <c r="AO212" s="1">
        <f ca="1">_xlfn.NORM.S.DIST(-AH212,0)</f>
        <v>9.7168798093639569E-2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-1.5323464480477604</v>
      </c>
      <c r="D213" s="10"/>
      <c r="E213" s="10">
        <f ca="1">MAX($V$28+A211,0)</f>
        <v>0</v>
      </c>
      <c r="F213" s="10"/>
      <c r="G213" s="10"/>
      <c r="I213" t="s">
        <v>1</v>
      </c>
      <c r="J213" s="1">
        <f ca="1">_xlfn.NORM.S.DIST(C213,0)</f>
        <v>0.12331893012190703</v>
      </c>
      <c r="K213" s="1">
        <f ca="1">1-J213-L213</f>
        <v>0.47773878947666021</v>
      </c>
      <c r="L213" s="1">
        <f ca="1">_xlfn.NORM.S.DIST(-E213,0)</f>
        <v>0.3989422804014327</v>
      </c>
      <c r="M213" s="1">
        <v>0</v>
      </c>
      <c r="N213" s="1">
        <v>0</v>
      </c>
      <c r="Q213" t="s">
        <v>1</v>
      </c>
      <c r="R213" s="10">
        <f ca="1">MIN($T$28+P211,0)</f>
        <v>-1.4038300945670774</v>
      </c>
      <c r="S213" s="10"/>
      <c r="T213" s="10">
        <f ca="1">MAX($V$28+P211,0)</f>
        <v>0</v>
      </c>
      <c r="U213" s="10"/>
      <c r="V213" s="10"/>
      <c r="X213" t="s">
        <v>1</v>
      </c>
      <c r="Y213" s="1">
        <f ca="1">_xlfn.NORM.S.DIST(R213,0)</f>
        <v>0.14892566347078331</v>
      </c>
      <c r="Z213" s="1">
        <f ca="1">1-Y213-AA213</f>
        <v>0.45213205612778401</v>
      </c>
      <c r="AA213" s="1">
        <f ca="1">_xlfn.NORM.S.DIST(-T213,0)</f>
        <v>0.3989422804014327</v>
      </c>
      <c r="AB213" s="1">
        <v>0</v>
      </c>
      <c r="AC213" s="1">
        <v>0</v>
      </c>
      <c r="AF213" t="s">
        <v>1</v>
      </c>
      <c r="AG213" s="10">
        <f ca="1">MIN($T$28+AE211,0)</f>
        <v>-1.6608628015284432</v>
      </c>
      <c r="AH213" s="10"/>
      <c r="AI213" s="10">
        <f ca="1">MAX($V$28+AE211,0)</f>
        <v>0</v>
      </c>
      <c r="AJ213" s="10"/>
      <c r="AK213" s="10"/>
      <c r="AM213" t="s">
        <v>1</v>
      </c>
      <c r="AN213" s="1">
        <f ca="1">_xlfn.NORM.S.DIST(AG213,0)</f>
        <v>0.10044236928075118</v>
      </c>
      <c r="AO213" s="1">
        <f ca="1">1-AN213-AP213</f>
        <v>0.50061535031781612</v>
      </c>
      <c r="AP213" s="1">
        <f ca="1">_xlfn.NORM.S.DIST(-AI213,0)</f>
        <v>0.3989422804014327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-2.16618959916826</v>
      </c>
      <c r="E214" s="10"/>
      <c r="F214" s="10">
        <f ca="1">MAX($CI$7+A211,0)</f>
        <v>0</v>
      </c>
      <c r="G214" s="10"/>
      <c r="I214" t="s">
        <v>0</v>
      </c>
      <c r="J214" s="1">
        <v>0</v>
      </c>
      <c r="K214" s="1">
        <f ca="1">_xlfn.NORM.S.DIST(D214,0)</f>
        <v>3.8192075864993229E-2</v>
      </c>
      <c r="L214" s="1">
        <f ca="1">1-K214-M214</f>
        <v>0.56286564373357417</v>
      </c>
      <c r="M214" s="1">
        <f ca="1">_xlfn.NORM.S.DIST(-F214,0)</f>
        <v>0.3989422804014327</v>
      </c>
      <c r="N214" s="1">
        <v>0</v>
      </c>
      <c r="Q214" t="s">
        <v>0</v>
      </c>
      <c r="R214" s="10"/>
      <c r="S214" s="10">
        <f ca="1">MIN($U$29+P211,0)</f>
        <v>-2.0376732456875772</v>
      </c>
      <c r="T214" s="10"/>
      <c r="U214" s="10">
        <f ca="1">MAX($CI$7+P211,0)</f>
        <v>0</v>
      </c>
      <c r="V214" s="10"/>
      <c r="X214" t="s">
        <v>0</v>
      </c>
      <c r="Y214" s="1">
        <v>0</v>
      </c>
      <c r="Z214" s="1">
        <f ca="1">_xlfn.NORM.S.DIST(S214,0)</f>
        <v>5.0036894217833097E-2</v>
      </c>
      <c r="AA214" s="1">
        <f ca="1">1-Z214-AB214</f>
        <v>0.55102082538073427</v>
      </c>
      <c r="AB214" s="1">
        <f ca="1">_xlfn.NORM.S.DIST(-U214,0)</f>
        <v>0.3989422804014327</v>
      </c>
      <c r="AC214" s="1">
        <v>0</v>
      </c>
      <c r="AF214" t="s">
        <v>0</v>
      </c>
      <c r="AG214" s="10"/>
      <c r="AH214" s="10">
        <f ca="1">MIN($U$29+AE211,0)</f>
        <v>-2.2947059526489428</v>
      </c>
      <c r="AI214" s="10"/>
      <c r="AJ214" s="10">
        <f ca="1">MAX($CI$7+AE211,0)</f>
        <v>0</v>
      </c>
      <c r="AK214" s="10"/>
      <c r="AM214" t="s">
        <v>0</v>
      </c>
      <c r="AN214" s="1">
        <v>0</v>
      </c>
      <c r="AO214" s="1">
        <f ca="1">_xlfn.NORM.S.DIST(AH214,0)</f>
        <v>2.867366315107087E-2</v>
      </c>
      <c r="AP214" s="1">
        <f ca="1">1-AO214-AQ214</f>
        <v>0.57238405644749646</v>
      </c>
      <c r="AQ214" s="1">
        <f ca="1">_xlfn.NORM.S.DIST(-AJ214,0)</f>
        <v>0.3989422804014327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-2.5204862990366568</v>
      </c>
      <c r="F215" s="10"/>
      <c r="G215" s="10">
        <f ca="1">MAX($X$30+A211,0)</f>
        <v>0</v>
      </c>
      <c r="I215" t="s">
        <v>42</v>
      </c>
      <c r="J215" s="1">
        <v>0</v>
      </c>
      <c r="K215" s="1">
        <v>0</v>
      </c>
      <c r="L215" s="1">
        <f ca="1">_xlfn.NORM.S.DIST(E215,0)</f>
        <v>1.6649682612987177E-2</v>
      </c>
      <c r="M215" s="1">
        <f ca="1">1-L215-N215</f>
        <v>0.58440803698558019</v>
      </c>
      <c r="N215" s="1">
        <f ca="1">_xlfn.NORM.S.DIST(-G215,0)</f>
        <v>0.3989422804014327</v>
      </c>
      <c r="Q215" t="s">
        <v>42</v>
      </c>
      <c r="R215" s="10"/>
      <c r="S215" s="10"/>
      <c r="T215" s="10">
        <f ca="1">MIN($V$30+P211,0)</f>
        <v>-2.391969945555974</v>
      </c>
      <c r="U215" s="10"/>
      <c r="V215" s="10">
        <f ca="1">MAX($X$30+P211,0)</f>
        <v>0</v>
      </c>
      <c r="X215" t="s">
        <v>42</v>
      </c>
      <c r="Y215" s="1">
        <v>0</v>
      </c>
      <c r="Z215" s="1">
        <v>0</v>
      </c>
      <c r="AA215" s="1">
        <f ca="1">_xlfn.NORM.S.DIST(T215,0)</f>
        <v>2.2829570229620219E-2</v>
      </c>
      <c r="AB215" s="1">
        <f ca="1">1-AA215-AC215</f>
        <v>0.57822814936894718</v>
      </c>
      <c r="AC215" s="1">
        <f ca="1">_xlfn.NORM.S.DIST(-V215,0)</f>
        <v>0.3989422804014327</v>
      </c>
      <c r="AF215" t="s">
        <v>42</v>
      </c>
      <c r="AG215" s="10"/>
      <c r="AH215" s="10"/>
      <c r="AI215" s="10">
        <f ca="1">MIN($V$30+AE211,0)</f>
        <v>-2.64900265251734</v>
      </c>
      <c r="AJ215" s="10"/>
      <c r="AK215" s="10">
        <f ca="1">MAX($X$30+AE211,0)</f>
        <v>0</v>
      </c>
      <c r="AM215" t="s">
        <v>42</v>
      </c>
      <c r="AN215" s="1">
        <v>0</v>
      </c>
      <c r="AO215" s="1">
        <v>0</v>
      </c>
      <c r="AP215" s="1">
        <f ca="1">_xlfn.NORM.S.DIST(AI215,0)</f>
        <v>1.1943763021669386E-2</v>
      </c>
      <c r="AQ215" s="1">
        <f ca="1">1-AP215-AR215</f>
        <v>0.58911395657689791</v>
      </c>
      <c r="AR215" s="1">
        <f ca="1">_xlfn.NORM.S.DIST(-AK215,0)</f>
        <v>0.3989422804014327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-0.38610838341744536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-0.24961576778332747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-0.52260099905156321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1.7400389741465538</v>
      </c>
      <c r="E219" s="10"/>
      <c r="F219" s="10"/>
      <c r="G219" s="10"/>
      <c r="I219" t="s">
        <v>2</v>
      </c>
      <c r="J219" s="1">
        <f ca="1">1-K219</f>
        <v>0.91220988314573892</v>
      </c>
      <c r="K219" s="1">
        <f ca="1">_xlfn.NORM.S.DIST(-D219,0)</f>
        <v>8.7790116854261052E-2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1.8765315897806718</v>
      </c>
      <c r="T219" s="10"/>
      <c r="U219" s="10"/>
      <c r="V219" s="10"/>
      <c r="X219" t="s">
        <v>2</v>
      </c>
      <c r="Y219" s="1">
        <f ca="1">1-Z219</f>
        <v>0.93141105692645421</v>
      </c>
      <c r="Z219" s="1">
        <f ca="1">_xlfn.NORM.S.DIST(-S219,0)</f>
        <v>6.8588943073545794E-2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1.6035463585124361</v>
      </c>
      <c r="AI219" s="10"/>
      <c r="AJ219" s="10"/>
      <c r="AK219" s="10"/>
      <c r="AM219" t="s">
        <v>2</v>
      </c>
      <c r="AN219" s="1">
        <f ca="1">1-AO219</f>
        <v>0.88970746070783269</v>
      </c>
      <c r="AO219" s="1">
        <f ca="1">_xlfn.NORM.S.DIST(-AH219,0)</f>
        <v>0.11029253929216735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-1.6015183820895644</v>
      </c>
      <c r="D220" s="10"/>
      <c r="E220" s="10">
        <f ca="1">MAX($V$28+A218,0)</f>
        <v>0</v>
      </c>
      <c r="F220" s="10"/>
      <c r="G220" s="10"/>
      <c r="I220" t="s">
        <v>1</v>
      </c>
      <c r="J220" s="1">
        <f ca="1">_xlfn.NORM.S.DIST(C220,0)</f>
        <v>0.11065156185735162</v>
      </c>
      <c r="K220" s="1">
        <f ca="1">1-J220-L220</f>
        <v>0.49040615774121571</v>
      </c>
      <c r="L220" s="1">
        <f ca="1">_xlfn.NORM.S.DIST(-E220,0)</f>
        <v>0.3989422804014327</v>
      </c>
      <c r="M220" s="1">
        <v>0</v>
      </c>
      <c r="N220" s="1">
        <v>0</v>
      </c>
      <c r="Q220" t="s">
        <v>1</v>
      </c>
      <c r="R220" s="10">
        <f ca="1">MIN($T$28+P218,0)</f>
        <v>-1.4650257664554465</v>
      </c>
      <c r="S220" s="10"/>
      <c r="T220" s="10">
        <f ca="1">MAX($V$28+P218,0)</f>
        <v>0</v>
      </c>
      <c r="U220" s="10"/>
      <c r="V220" s="10"/>
      <c r="X220" t="s">
        <v>1</v>
      </c>
      <c r="Y220" s="1">
        <f ca="1">_xlfn.NORM.S.DIST(R220,0)</f>
        <v>0.13641019657830797</v>
      </c>
      <c r="Z220" s="1">
        <f ca="1">1-Y220-AA220</f>
        <v>0.4646475230202593</v>
      </c>
      <c r="AA220" s="1">
        <f ca="1">_xlfn.NORM.S.DIST(-T220,0)</f>
        <v>0.3989422804014327</v>
      </c>
      <c r="AB220" s="1">
        <v>0</v>
      </c>
      <c r="AC220" s="1">
        <v>0</v>
      </c>
      <c r="AF220" t="s">
        <v>1</v>
      </c>
      <c r="AG220" s="10">
        <f ca="1">MIN($T$28+AE218,0)</f>
        <v>-1.7380109977236822</v>
      </c>
      <c r="AH220" s="10"/>
      <c r="AI220" s="10">
        <f ca="1">MAX($V$28+AE218,0)</f>
        <v>0</v>
      </c>
      <c r="AJ220" s="10"/>
      <c r="AK220" s="10"/>
      <c r="AM220" t="s">
        <v>1</v>
      </c>
      <c r="AN220" s="1">
        <f ca="1">_xlfn.NORM.S.DIST(AG220,0)</f>
        <v>8.8100272998632531E-2</v>
      </c>
      <c r="AO220" s="1">
        <f ca="1">1-AN220-AP220</f>
        <v>0.5129574465999347</v>
      </c>
      <c r="AP220" s="1">
        <f ca="1">_xlfn.NORM.S.DIST(-AI220,0)</f>
        <v>0.3989422804014327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-2.2353615332100638</v>
      </c>
      <c r="E221" s="10"/>
      <c r="F221" s="10">
        <f ca="1">MAX($CI$7+A218,0)</f>
        <v>0</v>
      </c>
      <c r="G221" s="10"/>
      <c r="I221" t="s">
        <v>0</v>
      </c>
      <c r="J221" s="1">
        <v>0</v>
      </c>
      <c r="K221" s="1">
        <f ca="1">_xlfn.NORM.S.DIST(D221,0)</f>
        <v>3.2798938553734752E-2</v>
      </c>
      <c r="L221" s="1">
        <f ca="1">1-K221-M221</f>
        <v>0.56825878104483252</v>
      </c>
      <c r="M221" s="1">
        <f ca="1">_xlfn.NORM.S.DIST(-F221,0)</f>
        <v>0.3989422804014327</v>
      </c>
      <c r="N221" s="1">
        <v>0</v>
      </c>
      <c r="Q221" t="s">
        <v>0</v>
      </c>
      <c r="R221" s="10"/>
      <c r="S221" s="10">
        <f ca="1">MIN($U$29+P218,0)</f>
        <v>-2.0988689175759458</v>
      </c>
      <c r="T221" s="10"/>
      <c r="U221" s="10">
        <f ca="1">MAX($CI$7+P218,0)</f>
        <v>0</v>
      </c>
      <c r="V221" s="10"/>
      <c r="X221" t="s">
        <v>0</v>
      </c>
      <c r="Y221" s="1">
        <v>0</v>
      </c>
      <c r="Z221" s="1">
        <f ca="1">_xlfn.NORM.S.DIST(S221,0)</f>
        <v>4.4088165004644783E-2</v>
      </c>
      <c r="AA221" s="1">
        <f ca="1">1-Z221-AB221</f>
        <v>0.55696955459392261</v>
      </c>
      <c r="AB221" s="1">
        <f ca="1">_xlfn.NORM.S.DIST(-U221,0)</f>
        <v>0.3989422804014327</v>
      </c>
      <c r="AC221" s="1">
        <v>0</v>
      </c>
      <c r="AF221" t="s">
        <v>0</v>
      </c>
      <c r="AG221" s="10"/>
      <c r="AH221" s="10">
        <f ca="1">MIN($U$29+AE218,0)</f>
        <v>-2.3718541488441818</v>
      </c>
      <c r="AI221" s="10"/>
      <c r="AJ221" s="10">
        <f ca="1">MAX($CI$7+AE218,0)</f>
        <v>0</v>
      </c>
      <c r="AK221" s="10"/>
      <c r="AM221" t="s">
        <v>0</v>
      </c>
      <c r="AN221" s="1">
        <v>0</v>
      </c>
      <c r="AO221" s="1">
        <f ca="1">_xlfn.NORM.S.DIST(AH221,0)</f>
        <v>2.3950056766976646E-2</v>
      </c>
      <c r="AP221" s="1">
        <f ca="1">1-AO221-AQ221</f>
        <v>0.57710766283159076</v>
      </c>
      <c r="AQ221" s="1">
        <f ca="1">_xlfn.NORM.S.DIST(-AJ221,0)</f>
        <v>0.3989422804014327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-2.589658233078461</v>
      </c>
      <c r="F222" s="10"/>
      <c r="G222" s="10">
        <f ca="1">MAX($X$30+A218,0)</f>
        <v>0</v>
      </c>
      <c r="I222" t="s">
        <v>42</v>
      </c>
      <c r="J222" s="1">
        <v>0</v>
      </c>
      <c r="K222" s="1">
        <v>0</v>
      </c>
      <c r="L222" s="1">
        <f ca="1">_xlfn.NORM.S.DIST(E222,0)</f>
        <v>1.395240456552615E-2</v>
      </c>
      <c r="M222" s="1">
        <f ca="1">1-L222-N222</f>
        <v>0.5871053150330412</v>
      </c>
      <c r="N222" s="1">
        <f ca="1">_xlfn.NORM.S.DIST(-G222,0)</f>
        <v>0.3989422804014327</v>
      </c>
      <c r="Q222" t="s">
        <v>42</v>
      </c>
      <c r="R222" s="10"/>
      <c r="S222" s="10"/>
      <c r="T222" s="10">
        <f ca="1">MIN($V$30+P218,0)</f>
        <v>-2.453165617444343</v>
      </c>
      <c r="U222" s="10"/>
      <c r="V222" s="10">
        <f ca="1">MAX($X$30+P218,0)</f>
        <v>0</v>
      </c>
      <c r="X222" t="s">
        <v>42</v>
      </c>
      <c r="Y222" s="1">
        <v>0</v>
      </c>
      <c r="Z222" s="1">
        <v>0</v>
      </c>
      <c r="AA222" s="1">
        <f ca="1">_xlfn.NORM.S.DIST(T222,0)</f>
        <v>1.9683997036932084E-2</v>
      </c>
      <c r="AB222" s="1">
        <f ca="1">1-AA222-AC222</f>
        <v>0.58137372256163511</v>
      </c>
      <c r="AC222" s="1">
        <f ca="1">_xlfn.NORM.S.DIST(-V222,0)</f>
        <v>0.3989422804014327</v>
      </c>
      <c r="AF222" t="s">
        <v>42</v>
      </c>
      <c r="AG222" s="10"/>
      <c r="AH222" s="10"/>
      <c r="AI222" s="10">
        <f ca="1">MIN($V$30+AE218,0)</f>
        <v>-2.726150848712579</v>
      </c>
      <c r="AJ222" s="10"/>
      <c r="AK222" s="10">
        <f ca="1">MAX($X$30+AE218,0)</f>
        <v>0</v>
      </c>
      <c r="AM222" t="s">
        <v>42</v>
      </c>
      <c r="AN222" s="1">
        <v>0</v>
      </c>
      <c r="AO222" s="1">
        <v>0</v>
      </c>
      <c r="AP222" s="1">
        <f ca="1">_xlfn.NORM.S.DIST(AI222,0)</f>
        <v>9.7071965306804505E-3</v>
      </c>
      <c r="AQ222" s="1">
        <f ca="1">1-AP222-AR222</f>
        <v>0.59135052306788682</v>
      </c>
      <c r="AR222" s="1">
        <f ca="1">_xlfn.NORM.S.DIST(-AK222,0)</f>
        <v>0.3989422804014327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-0.37545098035395502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-0.23140892550759809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-0.51949303520031198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1.7506963772100443</v>
      </c>
      <c r="E226" s="10"/>
      <c r="F226" s="10"/>
      <c r="G226" s="10"/>
      <c r="I226" t="s">
        <v>2</v>
      </c>
      <c r="J226" s="1">
        <f ca="1">1-K226</f>
        <v>0.91382778075461979</v>
      </c>
      <c r="K226" s="1">
        <f ca="1">_xlfn.NORM.S.DIST(-D226,0)</f>
        <v>8.6172219245380197E-2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1.8947384320564011</v>
      </c>
      <c r="T226" s="10"/>
      <c r="U226" s="10"/>
      <c r="V226" s="10"/>
      <c r="X226" t="s">
        <v>2</v>
      </c>
      <c r="Y226" s="1">
        <f ca="1">1-Z226</f>
        <v>0.93372585291090837</v>
      </c>
      <c r="Z226" s="1">
        <f ca="1">_xlfn.NORM.S.DIST(-S226,0)</f>
        <v>6.6274147089091656E-2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1.6066543223636873</v>
      </c>
      <c r="AI226" s="10"/>
      <c r="AJ226" s="10"/>
      <c r="AK226" s="10"/>
      <c r="AM226" t="s">
        <v>2</v>
      </c>
      <c r="AN226" s="1">
        <f ca="1">1-AO226</f>
        <v>0.89025629529485772</v>
      </c>
      <c r="AO226" s="1">
        <f ca="1">_xlfn.NORM.S.DIST(-AH226,0)</f>
        <v>0.1097437047051423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-1.5908609790260739</v>
      </c>
      <c r="D227" s="10"/>
      <c r="E227" s="10">
        <f ca="1">MAX($V$28+A225,0)</f>
        <v>0</v>
      </c>
      <c r="F227" s="10"/>
      <c r="G227" s="10"/>
      <c r="I227" t="s">
        <v>1</v>
      </c>
      <c r="J227" s="1">
        <f ca="1">_xlfn.NORM.S.DIST(C227,0)</f>
        <v>0.11254998324477548</v>
      </c>
      <c r="K227" s="1">
        <f ca="1">1-J227-L227</f>
        <v>0.4885077363537918</v>
      </c>
      <c r="L227" s="1">
        <f ca="1">_xlfn.NORM.S.DIST(-E227,0)</f>
        <v>0.3989422804014327</v>
      </c>
      <c r="M227" s="1">
        <v>0</v>
      </c>
      <c r="N227" s="1">
        <v>0</v>
      </c>
      <c r="Q227" t="s">
        <v>1</v>
      </c>
      <c r="R227" s="10">
        <f ca="1">MIN($T$28+P225,0)</f>
        <v>-1.4468189241797171</v>
      </c>
      <c r="S227" s="10"/>
      <c r="T227" s="10">
        <f ca="1">MAX($V$28+P225,0)</f>
        <v>0</v>
      </c>
      <c r="U227" s="10"/>
      <c r="V227" s="10"/>
      <c r="X227" t="s">
        <v>1</v>
      </c>
      <c r="Y227" s="1">
        <f ca="1">_xlfn.NORM.S.DIST(R227,0)</f>
        <v>0.14007447509006929</v>
      </c>
      <c r="Z227" s="1">
        <f ca="1">1-Y227-AA227</f>
        <v>0.46098324450849798</v>
      </c>
      <c r="AA227" s="1">
        <f ca="1">_xlfn.NORM.S.DIST(-T227,0)</f>
        <v>0.3989422804014327</v>
      </c>
      <c r="AB227" s="1">
        <v>0</v>
      </c>
      <c r="AC227" s="1">
        <v>0</v>
      </c>
      <c r="AF227" t="s">
        <v>1</v>
      </c>
      <c r="AG227" s="10">
        <f ca="1">MIN($T$28+AE225,0)</f>
        <v>-1.7349030338724309</v>
      </c>
      <c r="AH227" s="10"/>
      <c r="AI227" s="10">
        <f ca="1">MAX($V$28+AE225,0)</f>
        <v>0</v>
      </c>
      <c r="AJ227" s="10"/>
      <c r="AK227" s="10"/>
      <c r="AM227" t="s">
        <v>1</v>
      </c>
      <c r="AN227" s="1">
        <f ca="1">_xlfn.NORM.S.DIST(AG227,0)</f>
        <v>8.8577021885278037E-2</v>
      </c>
      <c r="AO227" s="1">
        <f ca="1">1-AN227-AP227</f>
        <v>0.51248069771328919</v>
      </c>
      <c r="AP227" s="1">
        <f ca="1">_xlfn.NORM.S.DIST(-AI227,0)</f>
        <v>0.3989422804014327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-2.2247041301465735</v>
      </c>
      <c r="E228" s="10"/>
      <c r="F228" s="10">
        <f ca="1">MAX($CI$7+A225,0)</f>
        <v>0</v>
      </c>
      <c r="G228" s="10"/>
      <c r="I228" t="s">
        <v>0</v>
      </c>
      <c r="J228" s="1">
        <v>0</v>
      </c>
      <c r="K228" s="1">
        <f ca="1">_xlfn.NORM.S.DIST(D228,0)</f>
        <v>3.3587786787765417E-2</v>
      </c>
      <c r="L228" s="1">
        <f ca="1">1-K228-M228</f>
        <v>0.56746993281080194</v>
      </c>
      <c r="M228" s="1">
        <f ca="1">_xlfn.NORM.S.DIST(-F228,0)</f>
        <v>0.3989422804014327</v>
      </c>
      <c r="N228" s="1">
        <v>0</v>
      </c>
      <c r="Q228" t="s">
        <v>0</v>
      </c>
      <c r="R228" s="10"/>
      <c r="S228" s="10">
        <f ca="1">MIN($U$29+P225,0)</f>
        <v>-2.0806620753002165</v>
      </c>
      <c r="T228" s="10"/>
      <c r="U228" s="10">
        <f ca="1">MAX($CI$7+P225,0)</f>
        <v>0</v>
      </c>
      <c r="V228" s="10"/>
      <c r="X228" t="s">
        <v>0</v>
      </c>
      <c r="Y228" s="1">
        <v>0</v>
      </c>
      <c r="Z228" s="1">
        <f ca="1">_xlfn.NORM.S.DIST(S228,0)</f>
        <v>4.5797953649551845E-2</v>
      </c>
      <c r="AA228" s="1">
        <f ca="1">1-Z228-AB228</f>
        <v>0.55525976594901549</v>
      </c>
      <c r="AB228" s="1">
        <f ca="1">_xlfn.NORM.S.DIST(-U228,0)</f>
        <v>0.3989422804014327</v>
      </c>
      <c r="AC228" s="1">
        <v>0</v>
      </c>
      <c r="AF228" t="s">
        <v>0</v>
      </c>
      <c r="AG228" s="10"/>
      <c r="AH228" s="10">
        <f ca="1">MIN($U$29+AE225,0)</f>
        <v>-2.3687461849929305</v>
      </c>
      <c r="AI228" s="10"/>
      <c r="AJ228" s="10">
        <f ca="1">MAX($CI$7+AE225,0)</f>
        <v>0</v>
      </c>
      <c r="AK228" s="10"/>
      <c r="AM228" t="s">
        <v>0</v>
      </c>
      <c r="AN228" s="1">
        <v>0</v>
      </c>
      <c r="AO228" s="1">
        <f ca="1">_xlfn.NORM.S.DIST(AH228,0)</f>
        <v>2.4127143700233705E-2</v>
      </c>
      <c r="AP228" s="1">
        <f ca="1">1-AO228-AQ228</f>
        <v>0.57693057589833363</v>
      </c>
      <c r="AQ228" s="1">
        <f ca="1">_xlfn.NORM.S.DIST(-AJ228,0)</f>
        <v>0.3989422804014327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-2.5790008300149707</v>
      </c>
      <c r="F229" s="10"/>
      <c r="G229" s="10">
        <f ca="1">MAX($X$30+A225,0)</f>
        <v>0</v>
      </c>
      <c r="I229" t="s">
        <v>42</v>
      </c>
      <c r="J229" s="1">
        <v>0</v>
      </c>
      <c r="K229" s="1">
        <v>0</v>
      </c>
      <c r="L229" s="1">
        <f ca="1">_xlfn.NORM.S.DIST(E229,0)</f>
        <v>1.4342025954857448E-2</v>
      </c>
      <c r="M229" s="1">
        <f ca="1">1-L229-N229</f>
        <v>0.5867156936437099</v>
      </c>
      <c r="N229" s="1">
        <f ca="1">_xlfn.NORM.S.DIST(-G229,0)</f>
        <v>0.3989422804014327</v>
      </c>
      <c r="Q229" t="s">
        <v>42</v>
      </c>
      <c r="R229" s="10"/>
      <c r="S229" s="10"/>
      <c r="T229" s="10">
        <f ca="1">MIN($V$30+P225,0)</f>
        <v>-2.4349587751686137</v>
      </c>
      <c r="U229" s="10"/>
      <c r="V229" s="10">
        <f ca="1">MAX($X$30+P225,0)</f>
        <v>0</v>
      </c>
      <c r="X229" t="s">
        <v>42</v>
      </c>
      <c r="Y229" s="1">
        <v>0</v>
      </c>
      <c r="Z229" s="1">
        <v>0</v>
      </c>
      <c r="AA229" s="1">
        <f ca="1">_xlfn.NORM.S.DIST(T229,0)</f>
        <v>2.0579689182324033E-2</v>
      </c>
      <c r="AB229" s="1">
        <f ca="1">1-AA229-AC229</f>
        <v>0.58047803041624335</v>
      </c>
      <c r="AC229" s="1">
        <f ca="1">_xlfn.NORM.S.DIST(-V229,0)</f>
        <v>0.3989422804014327</v>
      </c>
      <c r="AF229" t="s">
        <v>42</v>
      </c>
      <c r="AG229" s="10"/>
      <c r="AH229" s="10"/>
      <c r="AI229" s="10">
        <f ca="1">MIN($V$30+AE225,0)</f>
        <v>-2.7230428848613277</v>
      </c>
      <c r="AJ229" s="10"/>
      <c r="AK229" s="10">
        <f ca="1">MAX($X$30+AE225,0)</f>
        <v>0</v>
      </c>
      <c r="AM229" t="s">
        <v>42</v>
      </c>
      <c r="AN229" s="1">
        <v>0</v>
      </c>
      <c r="AO229" s="1">
        <v>0</v>
      </c>
      <c r="AP229" s="1">
        <f ca="1">_xlfn.NORM.S.DIST(AI229,0)</f>
        <v>9.789745588990666E-3</v>
      </c>
      <c r="AQ229" s="1">
        <f ca="1">1-AP229-AR229</f>
        <v>0.59126797400957654</v>
      </c>
      <c r="AR229" s="1">
        <f ca="1">_xlfn.NORM.S.DIST(-AK229,0)</f>
        <v>0.3989422804014327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-0.33358271013981694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-0.18235312324821781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-0.48481229703141604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1.7925646474241823</v>
      </c>
      <c r="E233" s="10"/>
      <c r="F233" s="10"/>
      <c r="G233" s="10"/>
      <c r="I233" t="s">
        <v>2</v>
      </c>
      <c r="J233" s="1">
        <f ca="1">1-K233</f>
        <v>0.91998831086562172</v>
      </c>
      <c r="K233" s="1">
        <f ca="1">_xlfn.NORM.S.DIST(-D233,0)</f>
        <v>8.0011689134378255E-2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1.9437942343157815</v>
      </c>
      <c r="T233" s="10"/>
      <c r="U233" s="10"/>
      <c r="V233" s="10"/>
      <c r="X233" t="s">
        <v>2</v>
      </c>
      <c r="Y233" s="1">
        <f ca="1">1-Z233</f>
        <v>0.93968090422632755</v>
      </c>
      <c r="Z233" s="1">
        <f ca="1">_xlfn.NORM.S.DIST(-S233,0)</f>
        <v>6.0319095773672442E-2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1.6413350605325832</v>
      </c>
      <c r="AI233" s="10"/>
      <c r="AJ233" s="10"/>
      <c r="AK233" s="10"/>
      <c r="AM233" t="s">
        <v>2</v>
      </c>
      <c r="AN233" s="1">
        <f ca="1">1-AO233</f>
        <v>0.89626637085253424</v>
      </c>
      <c r="AO233" s="1">
        <f ca="1">_xlfn.NORM.S.DIST(-AH233,0)</f>
        <v>0.10373362914746574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-1.548992708811936</v>
      </c>
      <c r="D234" s="10"/>
      <c r="E234" s="10">
        <f ca="1">MAX($V$28+A232,0)</f>
        <v>0</v>
      </c>
      <c r="F234" s="10"/>
      <c r="G234" s="10"/>
      <c r="I234" t="s">
        <v>1</v>
      </c>
      <c r="J234" s="1">
        <f ca="1">_xlfn.NORM.S.DIST(C234,0)</f>
        <v>0.1201964562797893</v>
      </c>
      <c r="K234" s="1">
        <f ca="1">1-J234-L234</f>
        <v>0.48086126331877804</v>
      </c>
      <c r="L234" s="1">
        <f ca="1">_xlfn.NORM.S.DIST(-E234,0)</f>
        <v>0.3989422804014327</v>
      </c>
      <c r="M234" s="1">
        <v>0</v>
      </c>
      <c r="N234" s="1">
        <v>0</v>
      </c>
      <c r="Q234" t="s">
        <v>1</v>
      </c>
      <c r="R234" s="10">
        <f ca="1">MIN($T$28+P232,0)</f>
        <v>-1.3977631219203368</v>
      </c>
      <c r="S234" s="10"/>
      <c r="T234" s="10">
        <f ca="1">MAX($V$28+P232,0)</f>
        <v>0</v>
      </c>
      <c r="U234" s="10"/>
      <c r="V234" s="10"/>
      <c r="X234" t="s">
        <v>1</v>
      </c>
      <c r="Y234" s="1">
        <f ca="1">_xlfn.NORM.S.DIST(R234,0)</f>
        <v>0.15019671575477433</v>
      </c>
      <c r="Z234" s="1">
        <f ca="1">1-Y234-AA234</f>
        <v>0.45086100384379296</v>
      </c>
      <c r="AA234" s="1">
        <f ca="1">_xlfn.NORM.S.DIST(-T234,0)</f>
        <v>0.3989422804014327</v>
      </c>
      <c r="AB234" s="1">
        <v>0</v>
      </c>
      <c r="AC234" s="1">
        <v>0</v>
      </c>
      <c r="AF234" t="s">
        <v>1</v>
      </c>
      <c r="AG234" s="10">
        <f ca="1">MIN($T$28+AE232,0)</f>
        <v>-1.7002222957035351</v>
      </c>
      <c r="AH234" s="10"/>
      <c r="AI234" s="10">
        <f ca="1">MAX($V$28+AE232,0)</f>
        <v>0</v>
      </c>
      <c r="AJ234" s="10"/>
      <c r="AK234" s="10"/>
      <c r="AM234" t="s">
        <v>1</v>
      </c>
      <c r="AN234" s="1">
        <f ca="1">_xlfn.NORM.S.DIST(AG234,0)</f>
        <v>9.4013540368881113E-2</v>
      </c>
      <c r="AO234" s="1">
        <f ca="1">1-AN234-AP234</f>
        <v>0.50704417922968625</v>
      </c>
      <c r="AP234" s="1">
        <f ca="1">_xlfn.NORM.S.DIST(-AI234,0)</f>
        <v>0.3989422804014327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-2.1828358599324353</v>
      </c>
      <c r="E235" s="10"/>
      <c r="F235" s="10">
        <f ca="1">MAX($CI$7+A232,0)</f>
        <v>0</v>
      </c>
      <c r="G235" s="10"/>
      <c r="I235" t="s">
        <v>0</v>
      </c>
      <c r="J235" s="1">
        <v>0</v>
      </c>
      <c r="K235" s="1">
        <f ca="1">_xlfn.NORM.S.DIST(D235,0)</f>
        <v>3.6834339552131397E-2</v>
      </c>
      <c r="L235" s="1">
        <f ca="1">1-K235-M235</f>
        <v>0.5642233800464358</v>
      </c>
      <c r="M235" s="1">
        <f ca="1">_xlfn.NORM.S.DIST(-F235,0)</f>
        <v>0.3989422804014327</v>
      </c>
      <c r="N235" s="1">
        <v>0</v>
      </c>
      <c r="Q235" t="s">
        <v>0</v>
      </c>
      <c r="R235" s="10"/>
      <c r="S235" s="10">
        <f ca="1">MIN($U$29+P232,0)</f>
        <v>-2.0316062730408362</v>
      </c>
      <c r="T235" s="10"/>
      <c r="U235" s="10">
        <f ca="1">MAX($CI$7+P232,0)</f>
        <v>0</v>
      </c>
      <c r="V235" s="10"/>
      <c r="X235" t="s">
        <v>0</v>
      </c>
      <c r="Y235" s="1">
        <v>0</v>
      </c>
      <c r="Z235" s="1">
        <f ca="1">_xlfn.NORM.S.DIST(S235,0)</f>
        <v>5.0658382800275181E-2</v>
      </c>
      <c r="AA235" s="1">
        <f ca="1">1-Z235-AB235</f>
        <v>0.55039933679829223</v>
      </c>
      <c r="AB235" s="1">
        <f ca="1">_xlfn.NORM.S.DIST(-U235,0)</f>
        <v>0.3989422804014327</v>
      </c>
      <c r="AC235" s="1">
        <v>0</v>
      </c>
      <c r="AF235" t="s">
        <v>0</v>
      </c>
      <c r="AG235" s="10"/>
      <c r="AH235" s="10">
        <f ca="1">MIN($U$29+AE232,0)</f>
        <v>-2.3340654468240345</v>
      </c>
      <c r="AI235" s="10"/>
      <c r="AJ235" s="10">
        <f ca="1">MAX($CI$7+AE232,0)</f>
        <v>0</v>
      </c>
      <c r="AK235" s="10"/>
      <c r="AM235" t="s">
        <v>0</v>
      </c>
      <c r="AN235" s="1">
        <v>0</v>
      </c>
      <c r="AO235" s="1">
        <f ca="1">_xlfn.NORM.S.DIST(AH235,0)</f>
        <v>2.6177126386104855E-2</v>
      </c>
      <c r="AP235" s="1">
        <f ca="1">1-AO235-AQ235</f>
        <v>0.57488059321246254</v>
      </c>
      <c r="AQ235" s="1">
        <f ca="1">_xlfn.NORM.S.DIST(-AJ235,0)</f>
        <v>0.3989422804014327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-2.5371325598008325</v>
      </c>
      <c r="F236" s="10"/>
      <c r="G236" s="10">
        <f ca="1">MAX($X$30+A232,0)</f>
        <v>0</v>
      </c>
      <c r="I236" t="s">
        <v>42</v>
      </c>
      <c r="J236" s="1">
        <v>0</v>
      </c>
      <c r="K236" s="1">
        <v>0</v>
      </c>
      <c r="L236" s="1">
        <f ca="1">_xlfn.NORM.S.DIST(E236,0)</f>
        <v>1.5963357391536179E-2</v>
      </c>
      <c r="M236" s="1">
        <f ca="1">1-L236-N236</f>
        <v>0.58509436220703104</v>
      </c>
      <c r="N236" s="1">
        <f ca="1">_xlfn.NORM.S.DIST(-G236,0)</f>
        <v>0.3989422804014327</v>
      </c>
      <c r="Q236" t="s">
        <v>42</v>
      </c>
      <c r="R236" s="10"/>
      <c r="S236" s="10"/>
      <c r="T236" s="10">
        <f ca="1">MIN($V$30+P232,0)</f>
        <v>-2.3859029729092334</v>
      </c>
      <c r="U236" s="10"/>
      <c r="V236" s="10">
        <f ca="1">MAX($X$30+P232,0)</f>
        <v>0</v>
      </c>
      <c r="X236" t="s">
        <v>42</v>
      </c>
      <c r="Y236" s="1">
        <v>0</v>
      </c>
      <c r="Z236" s="1">
        <v>0</v>
      </c>
      <c r="AA236" s="1">
        <f ca="1">_xlfn.NORM.S.DIST(T236,0)</f>
        <v>2.3162862637195396E-2</v>
      </c>
      <c r="AB236" s="1">
        <f ca="1">1-AA236-AC236</f>
        <v>0.57789485696137199</v>
      </c>
      <c r="AC236" s="1">
        <f ca="1">_xlfn.NORM.S.DIST(-V236,0)</f>
        <v>0.3989422804014327</v>
      </c>
      <c r="AF236" t="s">
        <v>42</v>
      </c>
      <c r="AG236" s="10"/>
      <c r="AH236" s="10"/>
      <c r="AI236" s="10">
        <f ca="1">MIN($V$30+AE232,0)</f>
        <v>-2.6883621466924317</v>
      </c>
      <c r="AJ236" s="10"/>
      <c r="AK236" s="10">
        <f ca="1">MAX($X$30+AE232,0)</f>
        <v>0</v>
      </c>
      <c r="AM236" t="s">
        <v>42</v>
      </c>
      <c r="AN236" s="1">
        <v>0</v>
      </c>
      <c r="AO236" s="1">
        <v>0</v>
      </c>
      <c r="AP236" s="1">
        <f ca="1">_xlfn.NORM.S.DIST(AI236,0)</f>
        <v>1.0752854238531975E-2</v>
      </c>
      <c r="AQ236" s="1">
        <f ca="1">1-AP236-AR236</f>
        <v>0.59030486536003535</v>
      </c>
      <c r="AR236" s="1">
        <f ca="1">_xlfn.NORM.S.DIST(-AK236,0)</f>
        <v>0.3989422804014327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-0.33166569764164755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-0.17356041071280942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-0.48977098457048557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1.7944816599223516</v>
      </c>
      <c r="E240" s="10"/>
      <c r="F240" s="10"/>
      <c r="G240" s="10"/>
      <c r="I240" t="s">
        <v>2</v>
      </c>
      <c r="J240" s="1">
        <f ca="1">1-K240</f>
        <v>0.92026293518132485</v>
      </c>
      <c r="K240" s="1">
        <f ca="1">_xlfn.NORM.S.DIST(-D240,0)</f>
        <v>7.9737064818675124E-2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1.9525869468511898</v>
      </c>
      <c r="T240" s="10"/>
      <c r="U240" s="10"/>
      <c r="V240" s="10"/>
      <c r="X240" t="s">
        <v>2</v>
      </c>
      <c r="Y240" s="1">
        <f ca="1">1-Z240</f>
        <v>0.94070536360448931</v>
      </c>
      <c r="Z240" s="1">
        <f ca="1">_xlfn.NORM.S.DIST(-S240,0)</f>
        <v>5.9294636395510671E-2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1.6363763729935137</v>
      </c>
      <c r="AI240" s="10"/>
      <c r="AJ240" s="10"/>
      <c r="AK240" s="10"/>
      <c r="AM240" t="s">
        <v>2</v>
      </c>
      <c r="AN240" s="1">
        <f ca="1">1-AO240</f>
        <v>0.89541993725493274</v>
      </c>
      <c r="AO240" s="1">
        <f ca="1">_xlfn.NORM.S.DIST(-AH240,0)</f>
        <v>0.1045800627450672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-1.5470756963137666</v>
      </c>
      <c r="D241" s="10"/>
      <c r="E241" s="10">
        <f ca="1">MAX($V$28+A239,0)</f>
        <v>0</v>
      </c>
      <c r="F241" s="10"/>
      <c r="G241" s="10"/>
      <c r="I241" t="s">
        <v>1</v>
      </c>
      <c r="J241" s="1">
        <f ca="1">_xlfn.NORM.S.DIST(C241,0)</f>
        <v>0.12055368118160308</v>
      </c>
      <c r="K241" s="1">
        <f ca="1">1-J241-L241</f>
        <v>0.48050403841696426</v>
      </c>
      <c r="L241" s="1">
        <f ca="1">_xlfn.NORM.S.DIST(-E241,0)</f>
        <v>0.3989422804014327</v>
      </c>
      <c r="M241" s="1">
        <v>0</v>
      </c>
      <c r="N241" s="1">
        <v>0</v>
      </c>
      <c r="Q241" t="s">
        <v>1</v>
      </c>
      <c r="R241" s="10">
        <f ca="1">MIN($T$28+P239,0)</f>
        <v>-1.3889704093849284</v>
      </c>
      <c r="S241" s="10"/>
      <c r="T241" s="10">
        <f ca="1">MAX($V$28+P239,0)</f>
        <v>0</v>
      </c>
      <c r="U241" s="10"/>
      <c r="V241" s="10"/>
      <c r="X241" t="s">
        <v>1</v>
      </c>
      <c r="Y241" s="1">
        <f ca="1">_xlfn.NORM.S.DIST(R241,0)</f>
        <v>0.15204816515995462</v>
      </c>
      <c r="Z241" s="1">
        <f ca="1">1-Y241-AA241</f>
        <v>0.44900955443861273</v>
      </c>
      <c r="AA241" s="1">
        <f ca="1">_xlfn.NORM.S.DIST(-T241,0)</f>
        <v>0.3989422804014327</v>
      </c>
      <c r="AB241" s="1">
        <v>0</v>
      </c>
      <c r="AC241" s="1">
        <v>0</v>
      </c>
      <c r="AF241" t="s">
        <v>1</v>
      </c>
      <c r="AG241" s="10">
        <f ca="1">MIN($T$28+AE239,0)</f>
        <v>-1.7051809832426046</v>
      </c>
      <c r="AH241" s="10"/>
      <c r="AI241" s="10">
        <f ca="1">MAX($V$28+AE239,0)</f>
        <v>0</v>
      </c>
      <c r="AJ241" s="10"/>
      <c r="AK241" s="10"/>
      <c r="AM241" t="s">
        <v>1</v>
      </c>
      <c r="AN241" s="1">
        <f ca="1">_xlfn.NORM.S.DIST(AG241,0)</f>
        <v>9.3223110060013381E-2</v>
      </c>
      <c r="AO241" s="1">
        <f ca="1">1-AN241-AP241</f>
        <v>0.50783460953855397</v>
      </c>
      <c r="AP241" s="1">
        <f ca="1">_xlfn.NORM.S.DIST(-AI241,0)</f>
        <v>0.3989422804014327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-2.180918847434266</v>
      </c>
      <c r="E242" s="10"/>
      <c r="F242" s="10">
        <f ca="1">MAX($CI$7+A239,0)</f>
        <v>0</v>
      </c>
      <c r="G242" s="10"/>
      <c r="I242" t="s">
        <v>0</v>
      </c>
      <c r="J242" s="1">
        <v>0</v>
      </c>
      <c r="K242" s="1">
        <f ca="1">_xlfn.NORM.S.DIST(D242,0)</f>
        <v>3.6988728689829109E-2</v>
      </c>
      <c r="L242" s="1">
        <f ca="1">1-K242-M242</f>
        <v>0.56406899090873819</v>
      </c>
      <c r="M242" s="1">
        <f ca="1">_xlfn.NORM.S.DIST(-F242,0)</f>
        <v>0.3989422804014327</v>
      </c>
      <c r="N242" s="1">
        <v>0</v>
      </c>
      <c r="Q242" t="s">
        <v>0</v>
      </c>
      <c r="R242" s="10"/>
      <c r="S242" s="10">
        <f ca="1">MIN($U$29+P239,0)</f>
        <v>-2.022813560505428</v>
      </c>
      <c r="T242" s="10"/>
      <c r="U242" s="10">
        <f ca="1">MAX($CI$7+P239,0)</f>
        <v>0</v>
      </c>
      <c r="V242" s="10"/>
      <c r="X242" t="s">
        <v>0</v>
      </c>
      <c r="Y242" s="1">
        <v>0</v>
      </c>
      <c r="Z242" s="1">
        <f ca="1">_xlfn.NORM.S.DIST(S242,0)</f>
        <v>5.1569447555841377E-2</v>
      </c>
      <c r="AA242" s="1">
        <f ca="1">1-Z242-AB242</f>
        <v>0.54948827204272588</v>
      </c>
      <c r="AB242" s="1">
        <f ca="1">_xlfn.NORM.S.DIST(-U242,0)</f>
        <v>0.3989422804014327</v>
      </c>
      <c r="AC242" s="1">
        <v>0</v>
      </c>
      <c r="AF242" t="s">
        <v>0</v>
      </c>
      <c r="AG242" s="10"/>
      <c r="AH242" s="10">
        <f ca="1">MIN($U$29+AE239,0)</f>
        <v>-2.339024134363104</v>
      </c>
      <c r="AI242" s="10"/>
      <c r="AJ242" s="10">
        <f ca="1">MAX($CI$7+AE239,0)</f>
        <v>0</v>
      </c>
      <c r="AK242" s="10"/>
      <c r="AM242" t="s">
        <v>0</v>
      </c>
      <c r="AN242" s="1">
        <v>0</v>
      </c>
      <c r="AO242" s="1">
        <f ca="1">_xlfn.NORM.S.DIST(AH242,0)</f>
        <v>2.5875583322882235E-2</v>
      </c>
      <c r="AP242" s="1">
        <f ca="1">1-AO242-AQ242</f>
        <v>0.57518213627568504</v>
      </c>
      <c r="AQ242" s="1">
        <f ca="1">_xlfn.NORM.S.DIST(-AJ242,0)</f>
        <v>0.3989422804014327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-2.5352155473026632</v>
      </c>
      <c r="F243" s="10"/>
      <c r="G243" s="10">
        <f ca="1">MAX($X$30+A239,0)</f>
        <v>0</v>
      </c>
      <c r="I243" t="s">
        <v>42</v>
      </c>
      <c r="J243" s="1">
        <v>0</v>
      </c>
      <c r="K243" s="1">
        <v>0</v>
      </c>
      <c r="L243" s="1">
        <f ca="1">_xlfn.NORM.S.DIST(E243,0)</f>
        <v>1.6041158253269155E-2</v>
      </c>
      <c r="M243" s="1">
        <f ca="1">1-L243-N243</f>
        <v>0.58501656134529822</v>
      </c>
      <c r="N243" s="1">
        <f ca="1">_xlfn.NORM.S.DIST(-G243,0)</f>
        <v>0.3989422804014327</v>
      </c>
      <c r="Q243" t="s">
        <v>42</v>
      </c>
      <c r="R243" s="10"/>
      <c r="S243" s="10"/>
      <c r="T243" s="10">
        <f ca="1">MIN($V$30+P239,0)</f>
        <v>-2.3771102603738248</v>
      </c>
      <c r="U243" s="10"/>
      <c r="V243" s="10">
        <f ca="1">MAX($X$30+P239,0)</f>
        <v>0</v>
      </c>
      <c r="X243" t="s">
        <v>42</v>
      </c>
      <c r="Y243" s="1">
        <v>0</v>
      </c>
      <c r="Z243" s="1">
        <v>0</v>
      </c>
      <c r="AA243" s="1">
        <f ca="1">_xlfn.NORM.S.DIST(T243,0)</f>
        <v>2.3653004588747296E-2</v>
      </c>
      <c r="AB243" s="1">
        <f ca="1">1-AA243-AC243</f>
        <v>0.57740471500982005</v>
      </c>
      <c r="AC243" s="1">
        <f ca="1">_xlfn.NORM.S.DIST(-V243,0)</f>
        <v>0.3989422804014327</v>
      </c>
      <c r="AF243" t="s">
        <v>42</v>
      </c>
      <c r="AG243" s="10"/>
      <c r="AH243" s="10"/>
      <c r="AI243" s="10">
        <f ca="1">MIN($V$30+AE239,0)</f>
        <v>-2.6933208342315011</v>
      </c>
      <c r="AJ243" s="10"/>
      <c r="AK243" s="10">
        <f ca="1">MAX($X$30+AE239,0)</f>
        <v>0</v>
      </c>
      <c r="AM243" t="s">
        <v>42</v>
      </c>
      <c r="AN243" s="1">
        <v>0</v>
      </c>
      <c r="AO243" s="1">
        <v>0</v>
      </c>
      <c r="AP243" s="1">
        <f ca="1">_xlfn.NORM.S.DIST(AI243,0)</f>
        <v>1.061033140957445E-2</v>
      </c>
      <c r="AQ243" s="1">
        <f ca="1">1-AP243-AR243</f>
        <v>0.59044738818899289</v>
      </c>
      <c r="AR243" s="1">
        <f ca="1">_xlfn.NORM.S.DIST(-AK243,0)</f>
        <v>0.3989422804014327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-0.31738130544943044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-0.15267256400086326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-0.48209004689799756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1.808766052114569</v>
      </c>
      <c r="E247" s="10"/>
      <c r="F247" s="10"/>
      <c r="G247" s="10"/>
      <c r="I247" t="s">
        <v>2</v>
      </c>
      <c r="J247" s="1">
        <f ca="1">1-K247</f>
        <v>0.92228879696876376</v>
      </c>
      <c r="K247" s="1">
        <f ca="1">_xlfn.NORM.S.DIST(-D247,0)</f>
        <v>7.7711203031236201E-2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1.973474793563136</v>
      </c>
      <c r="T247" s="10"/>
      <c r="U247" s="10"/>
      <c r="V247" s="10"/>
      <c r="X247" t="s">
        <v>2</v>
      </c>
      <c r="Y247" s="1">
        <f ca="1">1-Z247</f>
        <v>0.9430874792438918</v>
      </c>
      <c r="Z247" s="1">
        <f ca="1">_xlfn.NORM.S.DIST(-S247,0)</f>
        <v>5.6912520756108226E-2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1.6440573106660017</v>
      </c>
      <c r="AI247" s="10"/>
      <c r="AJ247" s="10"/>
      <c r="AK247" s="10"/>
      <c r="AM247" t="s">
        <v>2</v>
      </c>
      <c r="AN247" s="1">
        <f ca="1">1-AO247</f>
        <v>0.89672921434807806</v>
      </c>
      <c r="AO247" s="1">
        <f ca="1">_xlfn.NORM.S.DIST(-AH247,0)</f>
        <v>0.10327078565192195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-1.5327913041215493</v>
      </c>
      <c r="D248" s="10"/>
      <c r="E248" s="10">
        <f ca="1">MAX($V$28+A246,0)</f>
        <v>0</v>
      </c>
      <c r="F248" s="10"/>
      <c r="G248" s="10"/>
      <c r="I248" t="s">
        <v>1</v>
      </c>
      <c r="J248" s="1">
        <f ca="1">_xlfn.NORM.S.DIST(C248,0)</f>
        <v>0.12323488331127568</v>
      </c>
      <c r="K248" s="1">
        <f ca="1">1-J248-L248</f>
        <v>0.47782283628729166</v>
      </c>
      <c r="L248" s="1">
        <f ca="1">_xlfn.NORM.S.DIST(-E248,0)</f>
        <v>0.3989422804014327</v>
      </c>
      <c r="M248" s="1">
        <v>0</v>
      </c>
      <c r="N248" s="1">
        <v>0</v>
      </c>
      <c r="Q248" t="s">
        <v>1</v>
      </c>
      <c r="R248" s="10">
        <f ca="1">MIN($T$28+P246,0)</f>
        <v>-1.3680825626729822</v>
      </c>
      <c r="S248" s="10"/>
      <c r="T248" s="10">
        <f ca="1">MAX($V$28+P246,0)</f>
        <v>0</v>
      </c>
      <c r="U248" s="10"/>
      <c r="V248" s="10"/>
      <c r="X248" t="s">
        <v>1</v>
      </c>
      <c r="Y248" s="1">
        <f ca="1">_xlfn.NORM.S.DIST(R248,0)</f>
        <v>0.15648995093373352</v>
      </c>
      <c r="Z248" s="1">
        <f ca="1">1-Y248-AA248</f>
        <v>0.44456776866483377</v>
      </c>
      <c r="AA248" s="1">
        <f ca="1">_xlfn.NORM.S.DIST(-T248,0)</f>
        <v>0.3989422804014327</v>
      </c>
      <c r="AB248" s="1">
        <v>0</v>
      </c>
      <c r="AC248" s="1">
        <v>0</v>
      </c>
      <c r="AF248" t="s">
        <v>1</v>
      </c>
      <c r="AG248" s="10">
        <f ca="1">MIN($T$28+AE246,0)</f>
        <v>-1.6975000455701166</v>
      </c>
      <c r="AH248" s="10"/>
      <c r="AI248" s="10">
        <f ca="1">MAX($V$28+AE246,0)</f>
        <v>0</v>
      </c>
      <c r="AJ248" s="10"/>
      <c r="AK248" s="10"/>
      <c r="AM248" t="s">
        <v>1</v>
      </c>
      <c r="AN248" s="1">
        <f ca="1">_xlfn.NORM.S.DIST(AG248,0)</f>
        <v>9.4449334080230318E-2</v>
      </c>
      <c r="AO248" s="1">
        <f ca="1">1-AN248-AP248</f>
        <v>0.50660838551833698</v>
      </c>
      <c r="AP248" s="1">
        <f ca="1">_xlfn.NORM.S.DIST(-AI248,0)</f>
        <v>0.3989422804014327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-2.1666344552420491</v>
      </c>
      <c r="E249" s="10"/>
      <c r="F249" s="10">
        <f ca="1">MAX($CI$7+A246,0)</f>
        <v>0</v>
      </c>
      <c r="G249" s="10"/>
      <c r="I249" t="s">
        <v>0</v>
      </c>
      <c r="J249" s="1">
        <v>0</v>
      </c>
      <c r="K249" s="1">
        <f ca="1">_xlfn.NORM.S.DIST(D249,0)</f>
        <v>3.8155286305314749E-2</v>
      </c>
      <c r="L249" s="1">
        <f ca="1">1-K249-M249</f>
        <v>0.56290243329325262</v>
      </c>
      <c r="M249" s="1">
        <f ca="1">_xlfn.NORM.S.DIST(-F249,0)</f>
        <v>0.3989422804014327</v>
      </c>
      <c r="N249" s="1">
        <v>0</v>
      </c>
      <c r="Q249" t="s">
        <v>0</v>
      </c>
      <c r="R249" s="10"/>
      <c r="S249" s="10">
        <f ca="1">MIN($U$29+P246,0)</f>
        <v>-2.0019257137934821</v>
      </c>
      <c r="T249" s="10"/>
      <c r="U249" s="10">
        <f ca="1">MAX($CI$7+P246,0)</f>
        <v>0</v>
      </c>
      <c r="V249" s="10"/>
      <c r="X249" t="s">
        <v>0</v>
      </c>
      <c r="Y249" s="1">
        <v>0</v>
      </c>
      <c r="Z249" s="1">
        <f ca="1">_xlfn.NORM.S.DIST(S249,0)</f>
        <v>5.3783324414650002E-2</v>
      </c>
      <c r="AA249" s="1">
        <f ca="1">1-Z249-AB249</f>
        <v>0.54727439518391741</v>
      </c>
      <c r="AB249" s="1">
        <f ca="1">_xlfn.NORM.S.DIST(-U249,0)</f>
        <v>0.3989422804014327</v>
      </c>
      <c r="AC249" s="1">
        <v>0</v>
      </c>
      <c r="AF249" t="s">
        <v>0</v>
      </c>
      <c r="AG249" s="10"/>
      <c r="AH249" s="10">
        <f ca="1">MIN($U$29+AE246,0)</f>
        <v>-2.3313431966906162</v>
      </c>
      <c r="AI249" s="10"/>
      <c r="AJ249" s="10">
        <f ca="1">MAX($CI$7+AE246,0)</f>
        <v>0</v>
      </c>
      <c r="AK249" s="10"/>
      <c r="AM249" t="s">
        <v>0</v>
      </c>
      <c r="AN249" s="1">
        <v>0</v>
      </c>
      <c r="AO249" s="1">
        <f ca="1">_xlfn.NORM.S.DIST(AH249,0)</f>
        <v>2.6343885412426566E-2</v>
      </c>
      <c r="AP249" s="1">
        <f ca="1">1-AO249-AQ249</f>
        <v>0.57471383418614064</v>
      </c>
      <c r="AQ249" s="1">
        <f ca="1">_xlfn.NORM.S.DIST(-AJ249,0)</f>
        <v>0.3989422804014327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-2.5209311551104459</v>
      </c>
      <c r="F250" s="10"/>
      <c r="G250" s="10">
        <f ca="1">MAX($X$30+A246,0)</f>
        <v>0</v>
      </c>
      <c r="I250" t="s">
        <v>42</v>
      </c>
      <c r="J250" s="1">
        <v>0</v>
      </c>
      <c r="K250" s="1">
        <v>0</v>
      </c>
      <c r="L250" s="1">
        <f ca="1">_xlfn.NORM.S.DIST(E250,0)</f>
        <v>1.6631022912315274E-2</v>
      </c>
      <c r="M250" s="1">
        <f ca="1">1-L250-N250</f>
        <v>0.58442669668625213</v>
      </c>
      <c r="N250" s="1">
        <f ca="1">_xlfn.NORM.S.DIST(-G250,0)</f>
        <v>0.3989422804014327</v>
      </c>
      <c r="Q250" t="s">
        <v>42</v>
      </c>
      <c r="R250" s="10"/>
      <c r="S250" s="10"/>
      <c r="T250" s="10">
        <f ca="1">MIN($V$30+P246,0)</f>
        <v>-2.3562224136618788</v>
      </c>
      <c r="U250" s="10"/>
      <c r="V250" s="10">
        <f ca="1">MAX($X$30+P246,0)</f>
        <v>0</v>
      </c>
      <c r="X250" t="s">
        <v>42</v>
      </c>
      <c r="Y250" s="1">
        <v>0</v>
      </c>
      <c r="Z250" s="1">
        <v>0</v>
      </c>
      <c r="AA250" s="1">
        <f ca="1">_xlfn.NORM.S.DIST(T250,0)</f>
        <v>2.4851664059264689E-2</v>
      </c>
      <c r="AB250" s="1">
        <f ca="1">1-AA250-AC250</f>
        <v>0.57620605553930271</v>
      </c>
      <c r="AC250" s="1">
        <f ca="1">_xlfn.NORM.S.DIST(-V250,0)</f>
        <v>0.3989422804014327</v>
      </c>
      <c r="AF250" t="s">
        <v>42</v>
      </c>
      <c r="AG250" s="10"/>
      <c r="AH250" s="10"/>
      <c r="AI250" s="10">
        <f ca="1">MIN($V$30+AE246,0)</f>
        <v>-2.6856398965590129</v>
      </c>
      <c r="AJ250" s="10"/>
      <c r="AK250" s="10">
        <f ca="1">MAX($X$30+AE246,0)</f>
        <v>0</v>
      </c>
      <c r="AM250" t="s">
        <v>42</v>
      </c>
      <c r="AN250" s="1">
        <v>0</v>
      </c>
      <c r="AO250" s="1">
        <v>0</v>
      </c>
      <c r="AP250" s="1">
        <f ca="1">_xlfn.NORM.S.DIST(AI250,0)</f>
        <v>1.0831796388615453E-2</v>
      </c>
      <c r="AQ250" s="1">
        <f ca="1">1-AP250-AR250</f>
        <v>0.59022592320995182</v>
      </c>
      <c r="AR250" s="1">
        <f ca="1">_xlfn.NORM.S.DIST(-AK250,0)</f>
        <v>0.3989422804014327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-0.3251212430149113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-0.15404935752301052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-0.49619312850681196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1.801026114549088</v>
      </c>
      <c r="E254" s="10"/>
      <c r="F254" s="10"/>
      <c r="G254" s="10"/>
      <c r="I254" t="s">
        <v>2</v>
      </c>
      <c r="J254" s="1">
        <f ca="1">1-K254</f>
        <v>0.92119557003342767</v>
      </c>
      <c r="K254" s="1">
        <f ca="1">_xlfn.NORM.S.DIST(-D254,0)</f>
        <v>7.8804429966572331E-2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1.9720980000409889</v>
      </c>
      <c r="T254" s="10"/>
      <c r="U254" s="10"/>
      <c r="V254" s="10"/>
      <c r="X254" t="s">
        <v>2</v>
      </c>
      <c r="Y254" s="1">
        <f ca="1">1-Z254</f>
        <v>0.94293268791395257</v>
      </c>
      <c r="Z254" s="1">
        <f ca="1">_xlfn.NORM.S.DIST(-S254,0)</f>
        <v>5.7067312086047407E-2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1.6299542290571873</v>
      </c>
      <c r="AI254" s="10"/>
      <c r="AJ254" s="10"/>
      <c r="AK254" s="10"/>
      <c r="AM254" t="s">
        <v>2</v>
      </c>
      <c r="AN254" s="1">
        <f ca="1">1-AO254</f>
        <v>0.89431728492410723</v>
      </c>
      <c r="AO254" s="1">
        <f ca="1">_xlfn.NORM.S.DIST(-AH254,0)</f>
        <v>0.10568271507589279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-1.5405312416870303</v>
      </c>
      <c r="D255" s="10"/>
      <c r="E255" s="10">
        <f ca="1">MAX($V$28+A253,0)</f>
        <v>0</v>
      </c>
      <c r="F255" s="10"/>
      <c r="G255" s="10"/>
      <c r="I255" t="s">
        <v>1</v>
      </c>
      <c r="J255" s="1">
        <f ca="1">_xlfn.NORM.S.DIST(C255,0)</f>
        <v>0.12177785112441311</v>
      </c>
      <c r="K255" s="1">
        <f ca="1">1-J255-L255</f>
        <v>0.47927986847415421</v>
      </c>
      <c r="L255" s="1">
        <f ca="1">_xlfn.NORM.S.DIST(-E255,0)</f>
        <v>0.3989422804014327</v>
      </c>
      <c r="M255" s="1">
        <v>0</v>
      </c>
      <c r="N255" s="1">
        <v>0</v>
      </c>
      <c r="Q255" t="s">
        <v>1</v>
      </c>
      <c r="R255" s="10">
        <f ca="1">MIN($T$28+P253,0)</f>
        <v>-1.3694593561951294</v>
      </c>
      <c r="S255" s="10"/>
      <c r="T255" s="10">
        <f ca="1">MAX($V$28+P253,0)</f>
        <v>0</v>
      </c>
      <c r="U255" s="10"/>
      <c r="V255" s="10"/>
      <c r="X255" t="s">
        <v>1</v>
      </c>
      <c r="Y255" s="1">
        <f ca="1">_xlfn.NORM.S.DIST(R255,0)</f>
        <v>0.15619532097985309</v>
      </c>
      <c r="Z255" s="1">
        <f ca="1">1-Y255-AA255</f>
        <v>0.44486239861871418</v>
      </c>
      <c r="AA255" s="1">
        <f ca="1">_xlfn.NORM.S.DIST(-T255,0)</f>
        <v>0.3989422804014327</v>
      </c>
      <c r="AB255" s="1">
        <v>0</v>
      </c>
      <c r="AC255" s="1">
        <v>0</v>
      </c>
      <c r="AF255" t="s">
        <v>1</v>
      </c>
      <c r="AG255" s="10">
        <f ca="1">MIN($T$28+AE253,0)</f>
        <v>-1.7116031271789309</v>
      </c>
      <c r="AH255" s="10"/>
      <c r="AI255" s="10">
        <f ca="1">MAX($V$28+AE253,0)</f>
        <v>0</v>
      </c>
      <c r="AJ255" s="10"/>
      <c r="AK255" s="10"/>
      <c r="AM255" t="s">
        <v>1</v>
      </c>
      <c r="AN255" s="1">
        <f ca="1">_xlfn.NORM.S.DIST(AG255,0)</f>
        <v>9.220589939648613E-2</v>
      </c>
      <c r="AO255" s="1">
        <f ca="1">1-AN255-AP255</f>
        <v>0.50885182020208108</v>
      </c>
      <c r="AP255" s="1">
        <f ca="1">_xlfn.NORM.S.DIST(-AI255,0)</f>
        <v>0.3989422804014327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-2.1743743928075299</v>
      </c>
      <c r="E256" s="10"/>
      <c r="F256" s="10">
        <f ca="1">MAX($CI$7+A253,0)</f>
        <v>0</v>
      </c>
      <c r="G256" s="10"/>
      <c r="I256" t="s">
        <v>0</v>
      </c>
      <c r="J256" s="1">
        <v>0</v>
      </c>
      <c r="K256" s="1">
        <f ca="1">_xlfn.NORM.S.DIST(D256,0)</f>
        <v>3.7519648123739972E-2</v>
      </c>
      <c r="L256" s="1">
        <f ca="1">1-K256-M256</f>
        <v>0.56353807147482726</v>
      </c>
      <c r="M256" s="1">
        <f ca="1">_xlfn.NORM.S.DIST(-F256,0)</f>
        <v>0.3989422804014327</v>
      </c>
      <c r="N256" s="1">
        <v>0</v>
      </c>
      <c r="Q256" t="s">
        <v>0</v>
      </c>
      <c r="R256" s="10"/>
      <c r="S256" s="10">
        <f ca="1">MIN($U$29+P253,0)</f>
        <v>-2.0033025073156292</v>
      </c>
      <c r="T256" s="10"/>
      <c r="U256" s="10">
        <f ca="1">MAX($CI$7+P253,0)</f>
        <v>0</v>
      </c>
      <c r="V256" s="10"/>
      <c r="X256" t="s">
        <v>0</v>
      </c>
      <c r="Y256" s="1">
        <v>0</v>
      </c>
      <c r="Z256" s="1">
        <f ca="1">_xlfn.NORM.S.DIST(S256,0)</f>
        <v>5.3635238022978565E-2</v>
      </c>
      <c r="AA256" s="1">
        <f ca="1">1-Z256-AB256</f>
        <v>0.54742248157558882</v>
      </c>
      <c r="AB256" s="1">
        <f ca="1">_xlfn.NORM.S.DIST(-U256,0)</f>
        <v>0.3989422804014327</v>
      </c>
      <c r="AC256" s="1">
        <v>0</v>
      </c>
      <c r="AF256" t="s">
        <v>0</v>
      </c>
      <c r="AG256" s="10"/>
      <c r="AH256" s="10">
        <f ca="1">MIN($U$29+AE253,0)</f>
        <v>-2.3454462782994305</v>
      </c>
      <c r="AI256" s="10"/>
      <c r="AJ256" s="10">
        <f ca="1">MAX($CI$7+AE253,0)</f>
        <v>0</v>
      </c>
      <c r="AK256" s="10"/>
      <c r="AM256" t="s">
        <v>0</v>
      </c>
      <c r="AN256" s="1">
        <v>0</v>
      </c>
      <c r="AO256" s="1">
        <f ca="1">_xlfn.NORM.S.DIST(AH256,0)</f>
        <v>2.5489271128844509E-2</v>
      </c>
      <c r="AP256" s="1">
        <f ca="1">1-AO256-AQ256</f>
        <v>0.57556844846972277</v>
      </c>
      <c r="AQ256" s="1">
        <f ca="1">_xlfn.NORM.S.DIST(-AJ256,0)</f>
        <v>0.3989422804014327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-2.5286710926759266</v>
      </c>
      <c r="F257" s="10"/>
      <c r="G257" s="10">
        <f ca="1">MAX($X$30+A253,0)</f>
        <v>0</v>
      </c>
      <c r="I257" t="s">
        <v>42</v>
      </c>
      <c r="J257" s="1">
        <v>0</v>
      </c>
      <c r="K257" s="1">
        <v>0</v>
      </c>
      <c r="L257" s="1">
        <f ca="1">_xlfn.NORM.S.DIST(E257,0)</f>
        <v>1.6309177697883377E-2</v>
      </c>
      <c r="M257" s="1">
        <f ca="1">1-L257-N257</f>
        <v>0.58474854190068393</v>
      </c>
      <c r="N257" s="1">
        <f ca="1">_xlfn.NORM.S.DIST(-G257,0)</f>
        <v>0.3989422804014327</v>
      </c>
      <c r="Q257" t="s">
        <v>42</v>
      </c>
      <c r="R257" s="10"/>
      <c r="S257" s="10"/>
      <c r="T257" s="10">
        <f ca="1">MIN($V$30+P253,0)</f>
        <v>-2.3575992071840259</v>
      </c>
      <c r="U257" s="10"/>
      <c r="V257" s="10">
        <f ca="1">MAX($X$30+P253,0)</f>
        <v>0</v>
      </c>
      <c r="X257" t="s">
        <v>42</v>
      </c>
      <c r="Y257" s="1">
        <v>0</v>
      </c>
      <c r="Z257" s="1">
        <v>0</v>
      </c>
      <c r="AA257" s="1">
        <f ca="1">_xlfn.NORM.S.DIST(T257,0)</f>
        <v>2.4771151619214234E-2</v>
      </c>
      <c r="AB257" s="1">
        <f ca="1">1-AA257-AC257</f>
        <v>0.57628656797935296</v>
      </c>
      <c r="AC257" s="1">
        <f ca="1">_xlfn.NORM.S.DIST(-V257,0)</f>
        <v>0.3989422804014327</v>
      </c>
      <c r="AF257" t="s">
        <v>42</v>
      </c>
      <c r="AG257" s="10"/>
      <c r="AH257" s="10"/>
      <c r="AI257" s="10">
        <f ca="1">MIN($V$30+AE253,0)</f>
        <v>-2.6997429781678273</v>
      </c>
      <c r="AJ257" s="10"/>
      <c r="AK257" s="10">
        <f ca="1">MAX($X$30+AE253,0)</f>
        <v>0</v>
      </c>
      <c r="AM257" t="s">
        <v>42</v>
      </c>
      <c r="AN257" s="1">
        <v>0</v>
      </c>
      <c r="AO257" s="1">
        <v>0</v>
      </c>
      <c r="AP257" s="1">
        <f ca="1">_xlfn.NORM.S.DIST(AI257,0)</f>
        <v>1.0428168680760528E-2</v>
      </c>
      <c r="AQ257" s="1">
        <f ca="1">1-AP257-AR257</f>
        <v>0.59062955091780678</v>
      </c>
      <c r="AR257" s="1">
        <f ca="1">_xlfn.NORM.S.DIST(-AK257,0)</f>
        <v>0.3989422804014327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-0.30498793202657826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-0.12776700844139785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-0.48220885561175864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1.8211594255374211</v>
      </c>
      <c r="E261" s="10"/>
      <c r="F261" s="10"/>
      <c r="G261" s="10"/>
      <c r="I261" t="s">
        <v>2</v>
      </c>
      <c r="J261" s="1">
        <f ca="1">1-K261</f>
        <v>0.92401728203995293</v>
      </c>
      <c r="K261" s="1">
        <f ca="1">_xlfn.NORM.S.DIST(-D261,0)</f>
        <v>7.5982717960047075E-2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1.9983803491226015</v>
      </c>
      <c r="T261" s="10"/>
      <c r="U261" s="10"/>
      <c r="V261" s="10"/>
      <c r="X261" t="s">
        <v>2</v>
      </c>
      <c r="Y261" s="1">
        <f ca="1">1-Z261</f>
        <v>0.94583392792861465</v>
      </c>
      <c r="Z261" s="1">
        <f ca="1">_xlfn.NORM.S.DIST(-S261,0)</f>
        <v>5.4166072071385393E-2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1.6439385019522406</v>
      </c>
      <c r="AI261" s="10"/>
      <c r="AJ261" s="10"/>
      <c r="AK261" s="10"/>
      <c r="AM261" t="s">
        <v>2</v>
      </c>
      <c r="AN261" s="1">
        <f ca="1">1-AO261</f>
        <v>0.89670904139634211</v>
      </c>
      <c r="AO261" s="1">
        <f ca="1">_xlfn.NORM.S.DIST(-AH261,0)</f>
        <v>0.10329095860365786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-1.5203979306986972</v>
      </c>
      <c r="D262" s="10"/>
      <c r="E262" s="10">
        <f ca="1">MAX($V$28+A260,0)</f>
        <v>0</v>
      </c>
      <c r="F262" s="10"/>
      <c r="G262" s="10"/>
      <c r="I262" t="s">
        <v>1</v>
      </c>
      <c r="J262" s="1">
        <f ca="1">_xlfn.NORM.S.DIST(C262,0)</f>
        <v>0.1255886409867841</v>
      </c>
      <c r="K262" s="1">
        <f ca="1">1-J262-L262</f>
        <v>0.47546907861178317</v>
      </c>
      <c r="L262" s="1">
        <f ca="1">_xlfn.NORM.S.DIST(-E262,0)</f>
        <v>0.3989422804014327</v>
      </c>
      <c r="M262" s="1">
        <v>0</v>
      </c>
      <c r="N262" s="1">
        <v>0</v>
      </c>
      <c r="Q262" t="s">
        <v>1</v>
      </c>
      <c r="R262" s="10">
        <f ca="1">MIN($T$28+P260,0)</f>
        <v>-1.3431770071135167</v>
      </c>
      <c r="S262" s="10"/>
      <c r="T262" s="10">
        <f ca="1">MAX($V$28+P260,0)</f>
        <v>1.320111860102316E-2</v>
      </c>
      <c r="U262" s="10"/>
      <c r="V262" s="10"/>
      <c r="X262" t="s">
        <v>1</v>
      </c>
      <c r="Y262" s="1">
        <f ca="1">_xlfn.NORM.S.DIST(R262,0)</f>
        <v>0.16186368162699419</v>
      </c>
      <c r="Z262" s="1">
        <f ca="1">1-Y262-AA262</f>
        <v>0.43922879819945276</v>
      </c>
      <c r="AA262" s="1">
        <f ca="1">_xlfn.NORM.S.DIST(-T262,0)</f>
        <v>0.39890752017355308</v>
      </c>
      <c r="AB262" s="1">
        <v>0</v>
      </c>
      <c r="AC262" s="1">
        <v>0</v>
      </c>
      <c r="AF262" t="s">
        <v>1</v>
      </c>
      <c r="AG262" s="10">
        <f ca="1">MIN($T$28+AE260,0)</f>
        <v>-1.6976188542838777</v>
      </c>
      <c r="AH262" s="10"/>
      <c r="AI262" s="10">
        <f ca="1">MAX($V$28+AE260,0)</f>
        <v>0</v>
      </c>
      <c r="AJ262" s="10"/>
      <c r="AK262" s="10"/>
      <c r="AM262" t="s">
        <v>1</v>
      </c>
      <c r="AN262" s="1">
        <f ca="1">_xlfn.NORM.S.DIST(AG262,0)</f>
        <v>9.4430287000820651E-2</v>
      </c>
      <c r="AO262" s="1">
        <f ca="1">1-AN262-AP262</f>
        <v>0.50662743259774667</v>
      </c>
      <c r="AP262" s="1">
        <f ca="1">_xlfn.NORM.S.DIST(-AI262,0)</f>
        <v>0.3989422804014327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-2.1542410818191966</v>
      </c>
      <c r="E263" s="10"/>
      <c r="F263" s="10">
        <f ca="1">MAX($CI$7+A260,0)</f>
        <v>0</v>
      </c>
      <c r="G263" s="10"/>
      <c r="I263" t="s">
        <v>0</v>
      </c>
      <c r="J263" s="1">
        <v>0</v>
      </c>
      <c r="K263" s="1">
        <f ca="1">_xlfn.NORM.S.DIST(D263,0)</f>
        <v>3.9190698147348206E-2</v>
      </c>
      <c r="L263" s="1">
        <f ca="1">1-K263-M263</f>
        <v>0.56186702145121914</v>
      </c>
      <c r="M263" s="1">
        <f ca="1">_xlfn.NORM.S.DIST(-F263,0)</f>
        <v>0.3989422804014327</v>
      </c>
      <c r="N263" s="1">
        <v>0</v>
      </c>
      <c r="Q263" t="s">
        <v>0</v>
      </c>
      <c r="R263" s="10"/>
      <c r="S263" s="10">
        <f ca="1">MIN($U$29+P260,0)</f>
        <v>-1.9770201582340163</v>
      </c>
      <c r="T263" s="10"/>
      <c r="U263" s="10">
        <f ca="1">MAX($CI$7+P260,0)</f>
        <v>0</v>
      </c>
      <c r="V263" s="10"/>
      <c r="X263" t="s">
        <v>0</v>
      </c>
      <c r="Y263" s="1">
        <v>0</v>
      </c>
      <c r="Z263" s="1">
        <f ca="1">_xlfn.NORM.S.DIST(S263,0)</f>
        <v>5.6515356220985434E-2</v>
      </c>
      <c r="AA263" s="1">
        <f ca="1">1-Z263-AB263</f>
        <v>0.54454236337758188</v>
      </c>
      <c r="AB263" s="1">
        <f ca="1">_xlfn.NORM.S.DIST(-U263,0)</f>
        <v>0.3989422804014327</v>
      </c>
      <c r="AC263" s="1">
        <v>0</v>
      </c>
      <c r="AF263" t="s">
        <v>0</v>
      </c>
      <c r="AG263" s="10"/>
      <c r="AH263" s="10">
        <f ca="1">MIN($U$29+AE260,0)</f>
        <v>-2.3314620054043771</v>
      </c>
      <c r="AI263" s="10"/>
      <c r="AJ263" s="10">
        <f ca="1">MAX($CI$7+AE260,0)</f>
        <v>0</v>
      </c>
      <c r="AK263" s="10"/>
      <c r="AM263" t="s">
        <v>0</v>
      </c>
      <c r="AN263" s="1">
        <v>0</v>
      </c>
      <c r="AO263" s="1">
        <f ca="1">_xlfn.NORM.S.DIST(AH263,0)</f>
        <v>2.633658940524054E-2</v>
      </c>
      <c r="AP263" s="1">
        <f ca="1">1-AO263-AQ263</f>
        <v>0.57472113019332682</v>
      </c>
      <c r="AQ263" s="1">
        <f ca="1">_xlfn.NORM.S.DIST(-AJ263,0)</f>
        <v>0.3989422804014327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-2.5085377816875938</v>
      </c>
      <c r="F264" s="10"/>
      <c r="G264" s="10">
        <f ca="1">MAX($X$30+A260,0)</f>
        <v>0</v>
      </c>
      <c r="I264" t="s">
        <v>42</v>
      </c>
      <c r="J264" s="1">
        <v>0</v>
      </c>
      <c r="K264" s="1">
        <v>0</v>
      </c>
      <c r="L264" s="1">
        <f ca="1">_xlfn.NORM.S.DIST(E264,0)</f>
        <v>1.7157507701999267E-2</v>
      </c>
      <c r="M264" s="1">
        <f ca="1">1-L264-N264</f>
        <v>0.58390021189656793</v>
      </c>
      <c r="N264" s="1">
        <f ca="1">_xlfn.NORM.S.DIST(-G264,0)</f>
        <v>0.3989422804014327</v>
      </c>
      <c r="Q264" t="s">
        <v>42</v>
      </c>
      <c r="R264" s="10"/>
      <c r="S264" s="10"/>
      <c r="T264" s="10">
        <f ca="1">MIN($V$30+P260,0)</f>
        <v>-2.3313168581024133</v>
      </c>
      <c r="U264" s="10"/>
      <c r="V264" s="10">
        <f ca="1">MAX($X$30+P260,0)</f>
        <v>0</v>
      </c>
      <c r="X264" t="s">
        <v>42</v>
      </c>
      <c r="Y264" s="1">
        <v>0</v>
      </c>
      <c r="Z264" s="1">
        <v>0</v>
      </c>
      <c r="AA264" s="1">
        <f ca="1">_xlfn.NORM.S.DIST(T264,0)</f>
        <v>2.6345503080491897E-2</v>
      </c>
      <c r="AB264" s="1">
        <f ca="1">1-AA264-AC264</f>
        <v>0.57471221651807536</v>
      </c>
      <c r="AC264" s="1">
        <f ca="1">_xlfn.NORM.S.DIST(-V264,0)</f>
        <v>0.3989422804014327</v>
      </c>
      <c r="AF264" t="s">
        <v>42</v>
      </c>
      <c r="AG264" s="10"/>
      <c r="AH264" s="10"/>
      <c r="AI264" s="10">
        <f ca="1">MIN($V$30+AE260,0)</f>
        <v>-2.6857587052727743</v>
      </c>
      <c r="AJ264" s="10"/>
      <c r="AK264" s="10">
        <f ca="1">MAX($X$30+AE260,0)</f>
        <v>0</v>
      </c>
      <c r="AM264" t="s">
        <v>42</v>
      </c>
      <c r="AN264" s="1">
        <v>0</v>
      </c>
      <c r="AO264" s="1">
        <v>0</v>
      </c>
      <c r="AP264" s="1">
        <f ca="1">_xlfn.NORM.S.DIST(AI264,0)</f>
        <v>1.0828340681863348E-2</v>
      </c>
      <c r="AQ264" s="1">
        <f ca="1">1-AP264-AR264</f>
        <v>0.59022937891670391</v>
      </c>
      <c r="AR264" s="1">
        <f ca="1">_xlfn.NORM.S.DIST(-AK264,0)</f>
        <v>0.3989422804014327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-0.30890299668442317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-0.12572532468661146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-0.49208066868223482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1.8172443608795761</v>
      </c>
      <c r="E268" s="10"/>
      <c r="F268" s="10"/>
      <c r="G268" s="10"/>
      <c r="I268" t="s">
        <v>2</v>
      </c>
      <c r="J268" s="1">
        <f ca="1">1-K268</f>
        <v>0.92347417908347917</v>
      </c>
      <c r="K268" s="1">
        <f ca="1">_xlfn.NORM.S.DIST(-D268,0)</f>
        <v>7.652582091652084E-2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2.0004220328773878</v>
      </c>
      <c r="T268" s="10"/>
      <c r="U268" s="10"/>
      <c r="V268" s="10"/>
      <c r="X268" t="s">
        <v>2</v>
      </c>
      <c r="Y268" s="1">
        <f ca="1">1-Z268</f>
        <v>0.9460545909894279</v>
      </c>
      <c r="Z268" s="1">
        <f ca="1">_xlfn.NORM.S.DIST(-S268,0)</f>
        <v>5.3945409010572126E-2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1.6340666888817645</v>
      </c>
      <c r="AI268" s="10"/>
      <c r="AJ268" s="10"/>
      <c r="AK268" s="10"/>
      <c r="AM268" t="s">
        <v>2</v>
      </c>
      <c r="AN268" s="1">
        <f ca="1">1-AO268</f>
        <v>0.89502420771387037</v>
      </c>
      <c r="AO268" s="1">
        <f ca="1">_xlfn.NORM.S.DIST(-AH268,0)</f>
        <v>0.10497579228612962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-1.5243129953565422</v>
      </c>
      <c r="D269" s="10"/>
      <c r="E269" s="10">
        <f ca="1">MAX($V$28+A267,0)</f>
        <v>0</v>
      </c>
      <c r="F269" s="10"/>
      <c r="G269" s="10"/>
      <c r="I269" t="s">
        <v>1</v>
      </c>
      <c r="J269" s="1">
        <f ca="1">_xlfn.NORM.S.DIST(C269,0)</f>
        <v>0.12484234382664564</v>
      </c>
      <c r="K269" s="1">
        <f ca="1">1-J269-L269</f>
        <v>0.47621537577192169</v>
      </c>
      <c r="L269" s="1">
        <f ca="1">_xlfn.NORM.S.DIST(-E269,0)</f>
        <v>0.3989422804014327</v>
      </c>
      <c r="M269" s="1">
        <v>0</v>
      </c>
      <c r="N269" s="1">
        <v>0</v>
      </c>
      <c r="Q269" t="s">
        <v>1</v>
      </c>
      <c r="R269" s="10">
        <f ca="1">MIN($T$28+P267,0)</f>
        <v>-1.3411353233587304</v>
      </c>
      <c r="S269" s="10"/>
      <c r="T269" s="10">
        <f ca="1">MAX($V$28+P267,0)</f>
        <v>1.5242802355809548E-2</v>
      </c>
      <c r="U269" s="10"/>
      <c r="V269" s="10"/>
      <c r="X269" t="s">
        <v>1</v>
      </c>
      <c r="Y269" s="1">
        <f ca="1">_xlfn.NORM.S.DIST(R269,0)</f>
        <v>0.16230783822052713</v>
      </c>
      <c r="Z269" s="1">
        <f ca="1">1-Y269-AA269</f>
        <v>0.43879622441396449</v>
      </c>
      <c r="AA269" s="1">
        <f ca="1">_xlfn.NORM.S.DIST(-T269,0)</f>
        <v>0.39889593736550832</v>
      </c>
      <c r="AB269" s="1">
        <v>0</v>
      </c>
      <c r="AC269" s="1">
        <v>0</v>
      </c>
      <c r="AF269" t="s">
        <v>1</v>
      </c>
      <c r="AG269" s="10">
        <f ca="1">MIN($T$28+AE267,0)</f>
        <v>-1.7074906673543537</v>
      </c>
      <c r="AH269" s="10"/>
      <c r="AI269" s="10">
        <f ca="1">MAX($V$28+AE267,0)</f>
        <v>0</v>
      </c>
      <c r="AJ269" s="10"/>
      <c r="AK269" s="10"/>
      <c r="AM269" t="s">
        <v>1</v>
      </c>
      <c r="AN269" s="1">
        <f ca="1">_xlfn.NORM.S.DIST(AG269,0)</f>
        <v>9.2856431796264141E-2</v>
      </c>
      <c r="AO269" s="1">
        <f ca="1">1-AN269-AP269</f>
        <v>0.50820128780230323</v>
      </c>
      <c r="AP269" s="1">
        <f ca="1">_xlfn.NORM.S.DIST(-AI269,0)</f>
        <v>0.3989422804014327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-2.1581561464770416</v>
      </c>
      <c r="E270" s="10"/>
      <c r="F270" s="10">
        <f ca="1">MAX($CI$7+A267,0)</f>
        <v>0</v>
      </c>
      <c r="G270" s="10"/>
      <c r="I270" t="s">
        <v>0</v>
      </c>
      <c r="J270" s="1">
        <v>0</v>
      </c>
      <c r="K270" s="1">
        <f ca="1">_xlfn.NORM.S.DIST(D270,0)</f>
        <v>3.8861256190782116E-2</v>
      </c>
      <c r="L270" s="1">
        <f ca="1">1-K270-M270</f>
        <v>0.56219646340778517</v>
      </c>
      <c r="M270" s="1">
        <f ca="1">_xlfn.NORM.S.DIST(-F270,0)</f>
        <v>0.3989422804014327</v>
      </c>
      <c r="N270" s="1">
        <v>0</v>
      </c>
      <c r="Q270" t="s">
        <v>0</v>
      </c>
      <c r="R270" s="10"/>
      <c r="S270" s="10">
        <f ca="1">MIN($U$29+P267,0)</f>
        <v>-1.97497847447923</v>
      </c>
      <c r="T270" s="10"/>
      <c r="U270" s="10">
        <f ca="1">MAX($CI$7+P267,0)</f>
        <v>0</v>
      </c>
      <c r="V270" s="10"/>
      <c r="X270" t="s">
        <v>0</v>
      </c>
      <c r="Y270" s="1">
        <v>0</v>
      </c>
      <c r="Z270" s="1">
        <f ca="1">_xlfn.NORM.S.DIST(S270,0)</f>
        <v>5.6743820379962562E-2</v>
      </c>
      <c r="AA270" s="1">
        <f ca="1">1-Z270-AB270</f>
        <v>0.54431389921860474</v>
      </c>
      <c r="AB270" s="1">
        <f ca="1">_xlfn.NORM.S.DIST(-U270,0)</f>
        <v>0.3989422804014327</v>
      </c>
      <c r="AC270" s="1">
        <v>0</v>
      </c>
      <c r="AF270" t="s">
        <v>0</v>
      </c>
      <c r="AG270" s="10"/>
      <c r="AH270" s="10">
        <f ca="1">MIN($U$29+AE267,0)</f>
        <v>-2.3413338184748533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2.5736101170312126E-2</v>
      </c>
      <c r="AP270" s="1">
        <f ca="1">1-AO270-AQ270</f>
        <v>0.57532161842825524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-2.5124528463454388</v>
      </c>
      <c r="F271" s="10"/>
      <c r="G271" s="10">
        <f ca="1">MAX($X$30+A267,0)</f>
        <v>0</v>
      </c>
      <c r="I271" t="s">
        <v>42</v>
      </c>
      <c r="J271" s="1">
        <v>0</v>
      </c>
      <c r="K271" s="1">
        <v>0</v>
      </c>
      <c r="L271" s="1">
        <f ca="1">_xlfn.NORM.S.DIST(E271,0)</f>
        <v>1.6989696859291584E-2</v>
      </c>
      <c r="M271" s="1">
        <f ca="1">1-L271-N271</f>
        <v>0.58406802273927561</v>
      </c>
      <c r="N271" s="1">
        <f ca="1">_xlfn.NORM.S.DIST(-G271,0)</f>
        <v>0.3989422804014327</v>
      </c>
      <c r="Q271" t="s">
        <v>42</v>
      </c>
      <c r="R271" s="10"/>
      <c r="S271" s="10"/>
      <c r="T271" s="10">
        <f ca="1">MIN($V$30+P267,0)</f>
        <v>-2.329275174347627</v>
      </c>
      <c r="U271" s="10"/>
      <c r="V271" s="10">
        <f ca="1">MAX($X$30+P267,0)</f>
        <v>0</v>
      </c>
      <c r="X271" t="s">
        <v>42</v>
      </c>
      <c r="Y271" s="1">
        <v>0</v>
      </c>
      <c r="Z271" s="1">
        <v>0</v>
      </c>
      <c r="AA271" s="1">
        <f ca="1">_xlfn.NORM.S.DIST(T271,0)</f>
        <v>2.6471146457000848E-2</v>
      </c>
      <c r="AB271" s="1">
        <f ca="1">1-AA271-AC271</f>
        <v>0.57458657314156647</v>
      </c>
      <c r="AC271" s="1">
        <f ca="1">_xlfn.NORM.S.DIST(-V271,0)</f>
        <v>0.3989422804014327</v>
      </c>
      <c r="AF271" t="s">
        <v>42</v>
      </c>
      <c r="AG271" s="10"/>
      <c r="AH271" s="10"/>
      <c r="AI271" s="10">
        <f ca="1">MIN($V$30+AE267,0)</f>
        <v>-2.6956305183432505</v>
      </c>
      <c r="AJ271" s="10"/>
      <c r="AK271" s="10">
        <f ca="1">MAX($X$30+AE267,0)</f>
        <v>0</v>
      </c>
      <c r="AM271" t="s">
        <v>42</v>
      </c>
      <c r="AN271" s="1">
        <v>0</v>
      </c>
      <c r="AO271" s="1">
        <v>0</v>
      </c>
      <c r="AP271" s="1">
        <f ca="1">_xlfn.NORM.S.DIST(AI271,0)</f>
        <v>1.054450425044696E-2</v>
      </c>
      <c r="AQ271" s="1">
        <f ca="1">1-AP271-AR271</f>
        <v>0.59051321534812029</v>
      </c>
      <c r="AR271" s="1">
        <f ca="1">_xlfn.NORM.S.DIST(-AK271,0)</f>
        <v>0.3989422804014327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-0.29048863511877909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-0.10152811302889039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-0.47944915720866765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1.8356587224452201</v>
      </c>
      <c r="E275" s="10"/>
      <c r="F275" s="10"/>
      <c r="G275" s="10"/>
      <c r="I275" t="s">
        <v>2</v>
      </c>
      <c r="J275" s="1">
        <f ca="1">1-K275</f>
        <v>0.92600516650491227</v>
      </c>
      <c r="K275" s="1">
        <f ca="1">_xlfn.NORM.S.DIST(-D275,0)</f>
        <v>7.3994833495087703E-2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2.024619244535109</v>
      </c>
      <c r="T275" s="10"/>
      <c r="U275" s="10"/>
      <c r="V275" s="10"/>
      <c r="X275" t="s">
        <v>2</v>
      </c>
      <c r="Y275" s="1">
        <f ca="1">1-Z275</f>
        <v>0.94861865323934513</v>
      </c>
      <c r="Z275" s="1">
        <f ca="1">_xlfn.NORM.S.DIST(-S275,0)</f>
        <v>5.1381346760654832E-2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1.6466982003553317</v>
      </c>
      <c r="AI275" s="10"/>
      <c r="AJ275" s="10"/>
      <c r="AK275" s="10"/>
      <c r="AM275" t="s">
        <v>2</v>
      </c>
      <c r="AN275" s="1">
        <f ca="1">1-AO275</f>
        <v>0.89717697934839635</v>
      </c>
      <c r="AO275" s="1">
        <f ca="1">_xlfn.NORM.S.DIST(-AH275,0)</f>
        <v>0.10282302065160362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-1.5058986337908982</v>
      </c>
      <c r="D276" s="10"/>
      <c r="E276" s="10">
        <f ca="1">MAX($V$28+A274,0)</f>
        <v>0</v>
      </c>
      <c r="F276" s="10"/>
      <c r="G276" s="10"/>
      <c r="I276" t="s">
        <v>1</v>
      </c>
      <c r="J276" s="1">
        <f ca="1">_xlfn.NORM.S.DIST(C276,0)</f>
        <v>0.12837445182735185</v>
      </c>
      <c r="K276" s="1">
        <f ca="1">1-J276-L276</f>
        <v>0.47268326777121544</v>
      </c>
      <c r="L276" s="1">
        <f ca="1">_xlfn.NORM.S.DIST(-E276,0)</f>
        <v>0.3989422804014327</v>
      </c>
      <c r="M276" s="1">
        <v>0</v>
      </c>
      <c r="N276" s="1">
        <v>0</v>
      </c>
      <c r="Q276" t="s">
        <v>1</v>
      </c>
      <c r="R276" s="10">
        <f ca="1">MIN($T$28+P274,0)</f>
        <v>-1.3169381117010093</v>
      </c>
      <c r="S276" s="10"/>
      <c r="T276" s="10">
        <f ca="1">MAX($V$28+P274,0)</f>
        <v>3.9440014013530617E-2</v>
      </c>
      <c r="U276" s="10"/>
      <c r="V276" s="10"/>
      <c r="X276" t="s">
        <v>1</v>
      </c>
      <c r="Y276" s="1">
        <f ca="1">_xlfn.NORM.S.DIST(R276,0)</f>
        <v>0.1676123295627116</v>
      </c>
      <c r="Z276" s="1">
        <f ca="1">1-Y276-AA276</f>
        <v>0.43375554969762475</v>
      </c>
      <c r="AA276" s="1">
        <f ca="1">_xlfn.NORM.S.DIST(-T276,0)</f>
        <v>0.39863212073966359</v>
      </c>
      <c r="AB276" s="1">
        <v>0</v>
      </c>
      <c r="AC276" s="1">
        <v>0</v>
      </c>
      <c r="AF276" t="s">
        <v>1</v>
      </c>
      <c r="AG276" s="10">
        <f ca="1">MIN($T$28+AE274,0)</f>
        <v>-1.6948591558807866</v>
      </c>
      <c r="AH276" s="10"/>
      <c r="AI276" s="10">
        <f ca="1">MAX($V$28+AE274,0)</f>
        <v>0</v>
      </c>
      <c r="AJ276" s="10"/>
      <c r="AK276" s="10"/>
      <c r="AM276" t="s">
        <v>1</v>
      </c>
      <c r="AN276" s="1">
        <f ca="1">_xlfn.NORM.S.DIST(AG276,0)</f>
        <v>9.4873361610675513E-2</v>
      </c>
      <c r="AO276" s="1">
        <f ca="1">1-AN276-AP276</f>
        <v>0.50618435798789174</v>
      </c>
      <c r="AP276" s="1">
        <f ca="1">_xlfn.NORM.S.DIST(-AI276,0)</f>
        <v>0.3989422804014327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-2.1397417849113975</v>
      </c>
      <c r="E277" s="10"/>
      <c r="F277" s="10">
        <f ca="1">MAX($CI$7+A274,0)</f>
        <v>0</v>
      </c>
      <c r="G277" s="10"/>
      <c r="I277" t="s">
        <v>0</v>
      </c>
      <c r="J277" s="1">
        <v>0</v>
      </c>
      <c r="K277" s="1">
        <f ca="1">_xlfn.NORM.S.DIST(D277,0)</f>
        <v>4.0429887163135642E-2</v>
      </c>
      <c r="L277" s="1">
        <f ca="1">1-K277-M277</f>
        <v>0.56062783243543168</v>
      </c>
      <c r="M277" s="1">
        <f ca="1">_xlfn.NORM.S.DIST(-F277,0)</f>
        <v>0.3989422804014327</v>
      </c>
      <c r="N277" s="1">
        <v>0</v>
      </c>
      <c r="Q277" t="s">
        <v>0</v>
      </c>
      <c r="R277" s="10"/>
      <c r="S277" s="10">
        <f ca="1">MIN($U$29+P274,0)</f>
        <v>-1.9507812628215089</v>
      </c>
      <c r="T277" s="10"/>
      <c r="U277" s="10">
        <f ca="1">MAX($CI$7+P274,0)</f>
        <v>0</v>
      </c>
      <c r="V277" s="10"/>
      <c r="X277" t="s">
        <v>0</v>
      </c>
      <c r="Y277" s="1">
        <v>0</v>
      </c>
      <c r="Z277" s="1">
        <f ca="1">_xlfn.NORM.S.DIST(S277,0)</f>
        <v>5.9503966731740007E-2</v>
      </c>
      <c r="AA277" s="1">
        <f ca="1">1-Z277-AB277</f>
        <v>0.54155375286682728</v>
      </c>
      <c r="AB277" s="1">
        <f ca="1">_xlfn.NORM.S.DIST(-U277,0)</f>
        <v>0.3989422804014327</v>
      </c>
      <c r="AC277" s="1">
        <v>0</v>
      </c>
      <c r="AF277" t="s">
        <v>0</v>
      </c>
      <c r="AG277" s="10"/>
      <c r="AH277" s="10">
        <f ca="1">MIN($U$29+AE274,0)</f>
        <v>-2.3287023070012864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2.6506487873990053E-2</v>
      </c>
      <c r="AP277" s="1">
        <f ca="1">1-AO277-AQ277</f>
        <v>0.57455123172457734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-2.4940384847797947</v>
      </c>
      <c r="F278" s="10"/>
      <c r="G278" s="10">
        <f ca="1">MAX($X$30+A274,0)</f>
        <v>0</v>
      </c>
      <c r="I278" t="s">
        <v>42</v>
      </c>
      <c r="J278" s="1">
        <v>0</v>
      </c>
      <c r="K278" s="1">
        <v>0</v>
      </c>
      <c r="L278" s="1">
        <f ca="1">_xlfn.NORM.S.DIST(E278,0)</f>
        <v>1.7791178845699959E-2</v>
      </c>
      <c r="M278" s="1">
        <f ca="1">1-L278-N278</f>
        <v>0.58326654075286744</v>
      </c>
      <c r="N278" s="1">
        <f ca="1">_xlfn.NORM.S.DIST(-G278,0)</f>
        <v>0.3989422804014327</v>
      </c>
      <c r="Q278" t="s">
        <v>42</v>
      </c>
      <c r="R278" s="10"/>
      <c r="S278" s="10"/>
      <c r="T278" s="10">
        <f ca="1">MIN($V$30+P274,0)</f>
        <v>-2.3050779626899058</v>
      </c>
      <c r="U278" s="10"/>
      <c r="V278" s="10">
        <f ca="1">MAX($X$30+P274,0)</f>
        <v>0</v>
      </c>
      <c r="X278" t="s">
        <v>42</v>
      </c>
      <c r="Y278" s="1">
        <v>0</v>
      </c>
      <c r="Z278" s="1">
        <v>0</v>
      </c>
      <c r="AA278" s="1">
        <f ca="1">_xlfn.NORM.S.DIST(T278,0)</f>
        <v>2.799776088929588E-2</v>
      </c>
      <c r="AB278" s="1">
        <f ca="1">1-AA278-AC278</f>
        <v>0.57305995870927151</v>
      </c>
      <c r="AC278" s="1">
        <f ca="1">_xlfn.NORM.S.DIST(-V278,0)</f>
        <v>0.3989422804014327</v>
      </c>
      <c r="AF278" t="s">
        <v>42</v>
      </c>
      <c r="AG278" s="10"/>
      <c r="AH278" s="10"/>
      <c r="AI278" s="10">
        <f ca="1">MIN($V$30+AE274,0)</f>
        <v>-2.6829990068696832</v>
      </c>
      <c r="AJ278" s="10"/>
      <c r="AK278" s="10">
        <f ca="1">MAX($X$30+AE274,0)</f>
        <v>0</v>
      </c>
      <c r="AM278" t="s">
        <v>42</v>
      </c>
      <c r="AN278" s="1">
        <v>0</v>
      </c>
      <c r="AO278" s="1">
        <v>0</v>
      </c>
      <c r="AP278" s="1">
        <f ca="1">_xlfn.NORM.S.DIST(AI278,0)</f>
        <v>1.0908855715574652E-2</v>
      </c>
      <c r="AQ278" s="1">
        <f ca="1">1-AP278-AR278</f>
        <v>0.59014886388299259</v>
      </c>
      <c r="AR278" s="1">
        <f ca="1">_xlfn.NORM.S.DIST(-AK278,0)</f>
        <v>0.3989422804014327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-0.29932835299744565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-0.10474320519731525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-0.49391350079757601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1.8268190045665538</v>
      </c>
      <c r="E282" s="10"/>
      <c r="F282" s="10"/>
      <c r="G282" s="10"/>
      <c r="I282" t="s">
        <v>2</v>
      </c>
      <c r="J282" s="1">
        <f ca="1">1-K282</f>
        <v>0.92479761784443282</v>
      </c>
      <c r="K282" s="1">
        <f ca="1">_xlfn.NORM.S.DIST(-D282,0)</f>
        <v>7.5202382155567196E-2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2.0214041523666841</v>
      </c>
      <c r="T282" s="10"/>
      <c r="U282" s="10"/>
      <c r="V282" s="10"/>
      <c r="X282" t="s">
        <v>2</v>
      </c>
      <c r="Y282" s="1">
        <f ca="1">1-Z282</f>
        <v>0.94828337108914706</v>
      </c>
      <c r="Z282" s="1">
        <f ca="1">_xlfn.NORM.S.DIST(-S282,0)</f>
        <v>5.1716628910852887E-2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1.6322338567664234</v>
      </c>
      <c r="AI282" s="10"/>
      <c r="AJ282" s="10"/>
      <c r="AK282" s="10"/>
      <c r="AM282" t="s">
        <v>2</v>
      </c>
      <c r="AN282" s="1">
        <f ca="1">1-AO282</f>
        <v>0.89470951394638742</v>
      </c>
      <c r="AO282" s="1">
        <f ca="1">_xlfn.NORM.S.DIST(-AH282,0)</f>
        <v>0.1052904860536126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-1.5147383516695645</v>
      </c>
      <c r="D283" s="10"/>
      <c r="E283" s="10">
        <f ca="1">MAX($V$28+A281,0)</f>
        <v>0</v>
      </c>
      <c r="F283" s="10"/>
      <c r="G283" s="10"/>
      <c r="I283" t="s">
        <v>1</v>
      </c>
      <c r="J283" s="1">
        <f ca="1">_xlfn.NORM.S.DIST(C283,0)</f>
        <v>0.1266719417738443</v>
      </c>
      <c r="K283" s="1">
        <f ca="1">1-J283-L283</f>
        <v>0.47438577782472297</v>
      </c>
      <c r="L283" s="1">
        <f ca="1">_xlfn.NORM.S.DIST(-E283,0)</f>
        <v>0.3989422804014327</v>
      </c>
      <c r="M283" s="1">
        <v>0</v>
      </c>
      <c r="N283" s="1">
        <v>0</v>
      </c>
      <c r="Q283" t="s">
        <v>1</v>
      </c>
      <c r="R283" s="10">
        <f ca="1">MIN($T$28+P281,0)</f>
        <v>-1.3201532038694341</v>
      </c>
      <c r="S283" s="10"/>
      <c r="T283" s="10">
        <f ca="1">MAX($V$28+P281,0)</f>
        <v>3.6224921845105756E-2</v>
      </c>
      <c r="U283" s="10"/>
      <c r="V283" s="10"/>
      <c r="X283" t="s">
        <v>1</v>
      </c>
      <c r="Y283" s="1">
        <f ca="1">_xlfn.NORM.S.DIST(R283,0)</f>
        <v>0.16690328366734877</v>
      </c>
      <c r="Z283" s="1">
        <f ca="1">1-Y283-AA283</f>
        <v>0.43441610507725581</v>
      </c>
      <c r="AA283" s="1">
        <f ca="1">_xlfn.NORM.S.DIST(-T283,0)</f>
        <v>0.39868061125539545</v>
      </c>
      <c r="AB283" s="1">
        <v>0</v>
      </c>
      <c r="AC283" s="1">
        <v>0</v>
      </c>
      <c r="AF283" t="s">
        <v>1</v>
      </c>
      <c r="AG283" s="10">
        <f ca="1">MIN($T$28+AE281,0)</f>
        <v>-1.7093234994696949</v>
      </c>
      <c r="AH283" s="10"/>
      <c r="AI283" s="10">
        <f ca="1">MAX($V$28+AE281,0)</f>
        <v>0</v>
      </c>
      <c r="AJ283" s="10"/>
      <c r="AK283" s="10"/>
      <c r="AM283" t="s">
        <v>1</v>
      </c>
      <c r="AN283" s="1">
        <f ca="1">_xlfn.NORM.S.DIST(AG283,0)</f>
        <v>9.2566132300573742E-2</v>
      </c>
      <c r="AO283" s="1">
        <f ca="1">1-AN283-AP283</f>
        <v>0.5084915872979936</v>
      </c>
      <c r="AP283" s="1">
        <f ca="1">_xlfn.NORM.S.DIST(-AI283,0)</f>
        <v>0.3989422804014327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-2.1485815027900643</v>
      </c>
      <c r="E284" s="10"/>
      <c r="F284" s="10">
        <f ca="1">MAX($CI$7+A281,0)</f>
        <v>0</v>
      </c>
      <c r="G284" s="10"/>
      <c r="I284" t="s">
        <v>0</v>
      </c>
      <c r="J284" s="1">
        <v>0</v>
      </c>
      <c r="K284" s="1">
        <f ca="1">_xlfn.NORM.S.DIST(D284,0)</f>
        <v>3.96708042850887E-2</v>
      </c>
      <c r="L284" s="1">
        <f ca="1">1-K284-M284</f>
        <v>0.56138691531347851</v>
      </c>
      <c r="M284" s="1">
        <f ca="1">_xlfn.NORM.S.DIST(-F284,0)</f>
        <v>0.3989422804014327</v>
      </c>
      <c r="N284" s="1">
        <v>0</v>
      </c>
      <c r="Q284" t="s">
        <v>0</v>
      </c>
      <c r="R284" s="10"/>
      <c r="S284" s="10">
        <f ca="1">MIN($U$29+P281,0)</f>
        <v>-1.9539963549899337</v>
      </c>
      <c r="T284" s="10"/>
      <c r="U284" s="10">
        <f ca="1">MAX($CI$7+P281,0)</f>
        <v>0</v>
      </c>
      <c r="V284" s="10"/>
      <c r="X284" t="s">
        <v>0</v>
      </c>
      <c r="Y284" s="1">
        <v>0</v>
      </c>
      <c r="Z284" s="1">
        <f ca="1">_xlfn.NORM.S.DIST(S284,0)</f>
        <v>5.9131623630845745E-2</v>
      </c>
      <c r="AA284" s="1">
        <f ca="1">1-Z284-AB284</f>
        <v>0.54192609596772146</v>
      </c>
      <c r="AB284" s="1">
        <f ca="1">_xlfn.NORM.S.DIST(-U284,0)</f>
        <v>0.3989422804014327</v>
      </c>
      <c r="AC284" s="1">
        <v>0</v>
      </c>
      <c r="AF284" t="s">
        <v>0</v>
      </c>
      <c r="AG284" s="10"/>
      <c r="AH284" s="10">
        <f ca="1">MIN($U$29+AE281,0)</f>
        <v>-2.3431666505901947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2.5625854149294039E-2</v>
      </c>
      <c r="AP284" s="1">
        <f ca="1">1-AO284-AQ284</f>
        <v>0.57543186544927316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-2.5028782026584611</v>
      </c>
      <c r="F285" s="10"/>
      <c r="G285" s="10">
        <f ca="1">MAX($X$30+A281,0)</f>
        <v>0</v>
      </c>
      <c r="I285" t="s">
        <v>42</v>
      </c>
      <c r="J285" s="1">
        <v>0</v>
      </c>
      <c r="K285" s="1">
        <v>0</v>
      </c>
      <c r="L285" s="1">
        <f ca="1">_xlfn.NORM.S.DIST(E285,0)</f>
        <v>1.7402556089137194E-2</v>
      </c>
      <c r="M285" s="1">
        <f ca="1">1-L285-N285</f>
        <v>0.58365516350943003</v>
      </c>
      <c r="N285" s="1">
        <f ca="1">_xlfn.NORM.S.DIST(-G285,0)</f>
        <v>0.3989422804014327</v>
      </c>
      <c r="Q285" t="s">
        <v>42</v>
      </c>
      <c r="R285" s="10"/>
      <c r="S285" s="10"/>
      <c r="T285" s="10">
        <f ca="1">MIN($V$30+P281,0)</f>
        <v>-2.3082930548583307</v>
      </c>
      <c r="U285" s="10"/>
      <c r="V285" s="10">
        <f ca="1">MAX($X$30+P281,0)</f>
        <v>0</v>
      </c>
      <c r="X285" t="s">
        <v>42</v>
      </c>
      <c r="Y285" s="1">
        <v>0</v>
      </c>
      <c r="Z285" s="1">
        <v>0</v>
      </c>
      <c r="AA285" s="1">
        <f ca="1">_xlfn.NORM.S.DIST(T285,0)</f>
        <v>2.7790891752873425E-2</v>
      </c>
      <c r="AB285" s="1">
        <f ca="1">1-AA285-AC285</f>
        <v>0.57326682784569383</v>
      </c>
      <c r="AC285" s="1">
        <f ca="1">_xlfn.NORM.S.DIST(-V285,0)</f>
        <v>0.3989422804014327</v>
      </c>
      <c r="AF285" t="s">
        <v>42</v>
      </c>
      <c r="AG285" s="10"/>
      <c r="AH285" s="10"/>
      <c r="AI285" s="10">
        <f ca="1">MIN($V$30+AE281,0)</f>
        <v>-2.6974633504585914</v>
      </c>
      <c r="AJ285" s="10"/>
      <c r="AK285" s="10">
        <f ca="1">MAX($X$30+AE281,0)</f>
        <v>0</v>
      </c>
      <c r="AM285" t="s">
        <v>42</v>
      </c>
      <c r="AN285" s="1">
        <v>0</v>
      </c>
      <c r="AO285" s="1">
        <v>0</v>
      </c>
      <c r="AP285" s="1">
        <f ca="1">_xlfn.NORM.S.DIST(AI285,0)</f>
        <v>1.0492518529962438E-2</v>
      </c>
      <c r="AQ285" s="1">
        <f ca="1">1-AP285-AR285</f>
        <v>0.59056520106860488</v>
      </c>
      <c r="AR285" s="1">
        <f ca="1">_xlfn.NORM.S.DIST(-AK285,0)</f>
        <v>0.3989422804014327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-0.30128089228054006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-0.10121585656295021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-0.50134592799812971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1.8248664652834592</v>
      </c>
      <c r="E289" s="10"/>
      <c r="F289" s="10"/>
      <c r="G289" s="10"/>
      <c r="I289" t="s">
        <v>2</v>
      </c>
      <c r="J289" s="1">
        <f ca="1">1-K289</f>
        <v>0.92452904066283803</v>
      </c>
      <c r="K289" s="1">
        <f ca="1">_xlfn.NORM.S.DIST(-D289,0)</f>
        <v>7.5470959337161941E-2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2.0249315010010491</v>
      </c>
      <c r="T289" s="10"/>
      <c r="U289" s="10"/>
      <c r="V289" s="10"/>
      <c r="X289" t="s">
        <v>2</v>
      </c>
      <c r="Y289" s="1">
        <f ca="1">1-Z289</f>
        <v>0.94865112878744229</v>
      </c>
      <c r="Z289" s="1">
        <f ca="1">_xlfn.NORM.S.DIST(-S289,0)</f>
        <v>5.1348871212557747E-2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1.6248014295658697</v>
      </c>
      <c r="AI289" s="10"/>
      <c r="AJ289" s="10"/>
      <c r="AK289" s="10"/>
      <c r="AM289" t="s">
        <v>2</v>
      </c>
      <c r="AN289" s="1">
        <f ca="1">1-AO289</f>
        <v>0.89342735097950465</v>
      </c>
      <c r="AO289" s="1">
        <f ca="1">_xlfn.NORM.S.DIST(-AH289,0)</f>
        <v>0.10657264902049535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-1.5166908909526591</v>
      </c>
      <c r="D290" s="10"/>
      <c r="E290" s="10">
        <f ca="1">MAX($V$28+A288,0)</f>
        <v>0</v>
      </c>
      <c r="F290" s="10"/>
      <c r="G290" s="10"/>
      <c r="I290" t="s">
        <v>1</v>
      </c>
      <c r="J290" s="1">
        <f ca="1">_xlfn.NORM.S.DIST(C290,0)</f>
        <v>0.12629761131973585</v>
      </c>
      <c r="K290" s="1">
        <f ca="1">1-J290-L290</f>
        <v>0.47476010827883147</v>
      </c>
      <c r="L290" s="1">
        <f ca="1">_xlfn.NORM.S.DIST(-E290,0)</f>
        <v>0.3989422804014327</v>
      </c>
      <c r="M290" s="1">
        <v>0</v>
      </c>
      <c r="N290" s="1">
        <v>0</v>
      </c>
      <c r="Q290" t="s">
        <v>1</v>
      </c>
      <c r="R290" s="10">
        <f ca="1">MIN($T$28+P288,0)</f>
        <v>-1.3166258552350691</v>
      </c>
      <c r="S290" s="10"/>
      <c r="T290" s="10">
        <f ca="1">MAX($V$28+P288,0)</f>
        <v>3.9752270479470803E-2</v>
      </c>
      <c r="U290" s="10"/>
      <c r="V290" s="10"/>
      <c r="X290" t="s">
        <v>1</v>
      </c>
      <c r="Y290" s="1">
        <f ca="1">_xlfn.NORM.S.DIST(R290,0)</f>
        <v>0.16768126151303892</v>
      </c>
      <c r="Z290" s="1">
        <f ca="1">1-Y290-AA290</f>
        <v>0.4336915464647384</v>
      </c>
      <c r="AA290" s="1">
        <f ca="1">_xlfn.NORM.S.DIST(-T290,0)</f>
        <v>0.39862719202222263</v>
      </c>
      <c r="AB290" s="1">
        <v>0</v>
      </c>
      <c r="AC290" s="1">
        <v>0</v>
      </c>
      <c r="AF290" t="s">
        <v>1</v>
      </c>
      <c r="AG290" s="10">
        <f ca="1">MIN($T$28+AE288,0)</f>
        <v>-1.7167559266702486</v>
      </c>
      <c r="AH290" s="10"/>
      <c r="AI290" s="10">
        <f ca="1">MAX($V$28+AE288,0)</f>
        <v>0</v>
      </c>
      <c r="AJ290" s="10"/>
      <c r="AK290" s="10"/>
      <c r="AM290" t="s">
        <v>1</v>
      </c>
      <c r="AN290" s="1">
        <f ca="1">_xlfn.NORM.S.DIST(AG290,0)</f>
        <v>9.1395047299683507E-2</v>
      </c>
      <c r="AO290" s="1">
        <f ca="1">1-AN290-AP290</f>
        <v>0.50966267229888373</v>
      </c>
      <c r="AP290" s="1">
        <f ca="1">_xlfn.NORM.S.DIST(-AI290,0)</f>
        <v>0.3989422804014327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-2.1505340420731587</v>
      </c>
      <c r="E291" s="10"/>
      <c r="F291" s="10">
        <f ca="1">MAX($CI$7+A288,0)</f>
        <v>0</v>
      </c>
      <c r="G291" s="10"/>
      <c r="I291" t="s">
        <v>0</v>
      </c>
      <c r="J291" s="1">
        <v>0</v>
      </c>
      <c r="K291" s="1">
        <f ca="1">_xlfn.NORM.S.DIST(D291,0)</f>
        <v>3.9504651035901846E-2</v>
      </c>
      <c r="L291" s="1">
        <f ca="1">1-K291-M291</f>
        <v>0.56155306856266551</v>
      </c>
      <c r="M291" s="1">
        <f ca="1">_xlfn.NORM.S.DIST(-F291,0)</f>
        <v>0.3989422804014327</v>
      </c>
      <c r="N291" s="1">
        <v>0</v>
      </c>
      <c r="Q291" t="s">
        <v>0</v>
      </c>
      <c r="R291" s="10"/>
      <c r="S291" s="10">
        <f ca="1">MIN($U$29+P288,0)</f>
        <v>-1.9504690063555687</v>
      </c>
      <c r="T291" s="10"/>
      <c r="U291" s="10">
        <f ca="1">MAX($CI$7+P288,0)</f>
        <v>0</v>
      </c>
      <c r="V291" s="10"/>
      <c r="X291" t="s">
        <v>0</v>
      </c>
      <c r="Y291" s="1">
        <v>0</v>
      </c>
      <c r="Z291" s="1">
        <f ca="1">_xlfn.NORM.S.DIST(S291,0)</f>
        <v>5.954022135899717E-2</v>
      </c>
      <c r="AA291" s="1">
        <f ca="1">1-Z291-AB291</f>
        <v>0.54151749823957007</v>
      </c>
      <c r="AB291" s="1">
        <f ca="1">_xlfn.NORM.S.DIST(-U291,0)</f>
        <v>0.3989422804014327</v>
      </c>
      <c r="AC291" s="1">
        <v>0</v>
      </c>
      <c r="AF291" t="s">
        <v>0</v>
      </c>
      <c r="AG291" s="10"/>
      <c r="AH291" s="10">
        <f ca="1">MIN($U$29+AE288,0)</f>
        <v>-2.3505990777907484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2.5182737338309034E-2</v>
      </c>
      <c r="AP291" s="1">
        <f ca="1">1-AO291-AQ291</f>
        <v>0.57587498226025824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-2.5048307419415554</v>
      </c>
      <c r="F292" s="10"/>
      <c r="G292" s="10">
        <f ca="1">MAX($X$30+A288,0)</f>
        <v>0</v>
      </c>
      <c r="I292" t="s">
        <v>42</v>
      </c>
      <c r="J292" s="1">
        <v>0</v>
      </c>
      <c r="K292" s="1">
        <v>0</v>
      </c>
      <c r="L292" s="1">
        <f ca="1">_xlfn.NORM.S.DIST(E292,0)</f>
        <v>1.731768481291495E-2</v>
      </c>
      <c r="M292" s="1">
        <f ca="1">1-L292-N292</f>
        <v>0.58374003478565228</v>
      </c>
      <c r="N292" s="1">
        <f ca="1">_xlfn.NORM.S.DIST(-G292,0)</f>
        <v>0.3989422804014327</v>
      </c>
      <c r="Q292" t="s">
        <v>42</v>
      </c>
      <c r="R292" s="10"/>
      <c r="S292" s="10"/>
      <c r="T292" s="10">
        <f ca="1">MIN($V$30+P288,0)</f>
        <v>-2.3047657062239657</v>
      </c>
      <c r="U292" s="10"/>
      <c r="V292" s="10">
        <f ca="1">MAX($X$30+P288,0)</f>
        <v>0</v>
      </c>
      <c r="X292" t="s">
        <v>42</v>
      </c>
      <c r="Y292" s="1">
        <v>0</v>
      </c>
      <c r="Z292" s="1">
        <v>0</v>
      </c>
      <c r="AA292" s="1">
        <f ca="1">_xlfn.NORM.S.DIST(T292,0)</f>
        <v>2.8017918879896624E-2</v>
      </c>
      <c r="AB292" s="1">
        <f ca="1">1-AA292-AC292</f>
        <v>0.57303980071867078</v>
      </c>
      <c r="AC292" s="1">
        <f ca="1">_xlfn.NORM.S.DIST(-V292,0)</f>
        <v>0.3989422804014327</v>
      </c>
      <c r="AF292" t="s">
        <v>42</v>
      </c>
      <c r="AG292" s="10"/>
      <c r="AH292" s="10"/>
      <c r="AI292" s="10">
        <f ca="1">MIN($V$30+AE288,0)</f>
        <v>-2.7048957776591451</v>
      </c>
      <c r="AJ292" s="10"/>
      <c r="AK292" s="10">
        <f ca="1">MAX($X$30+AE288,0)</f>
        <v>0</v>
      </c>
      <c r="AM292" t="s">
        <v>42</v>
      </c>
      <c r="AN292" s="1">
        <v>0</v>
      </c>
      <c r="AO292" s="1">
        <v>0</v>
      </c>
      <c r="AP292" s="1">
        <f ca="1">_xlfn.NORM.S.DIST(AI292,0)</f>
        <v>1.0283967835551565E-2</v>
      </c>
      <c r="AQ292" s="1">
        <f ca="1">1-AP292-AR292</f>
        <v>0.59077375176301583</v>
      </c>
      <c r="AR292" s="1">
        <f ca="1">_xlfn.NORM.S.DIST(-AK292,0)</f>
        <v>0.3989422804014327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-0.29187572581909454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-8.6463836567341745E-2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-0.49728761507084734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1.8342716317449048</v>
      </c>
      <c r="E296" s="10"/>
      <c r="F296" s="10"/>
      <c r="G296" s="10"/>
      <c r="I296" t="s">
        <v>2</v>
      </c>
      <c r="J296" s="1">
        <f ca="1">1-K296</f>
        <v>0.9258165902969886</v>
      </c>
      <c r="K296" s="1">
        <f ca="1">_xlfn.NORM.S.DIST(-D296,0)</f>
        <v>7.4183409703011433E-2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2.0396835209966575</v>
      </c>
      <c r="T296" s="10"/>
      <c r="U296" s="10"/>
      <c r="V296" s="10"/>
      <c r="X296" t="s">
        <v>2</v>
      </c>
      <c r="Y296" s="1">
        <f ca="1">1-Z296</f>
        <v>0.95016775258784325</v>
      </c>
      <c r="Z296" s="1">
        <f ca="1">_xlfn.NORM.S.DIST(-S296,0)</f>
        <v>4.9832247412156756E-2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1.6288597424931519</v>
      </c>
      <c r="AI296" s="10"/>
      <c r="AJ296" s="10"/>
      <c r="AK296" s="10"/>
      <c r="AM296" t="s">
        <v>2</v>
      </c>
      <c r="AN296" s="1">
        <f ca="1">1-AO296</f>
        <v>0.89412864601305708</v>
      </c>
      <c r="AO296" s="1">
        <f ca="1">_xlfn.NORM.S.DIST(-AH296,0)</f>
        <v>0.1058713539869429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-1.5072857244912135</v>
      </c>
      <c r="D297" s="10"/>
      <c r="E297" s="10">
        <f ca="1">MAX($V$28+A295,0)</f>
        <v>0</v>
      </c>
      <c r="F297" s="10"/>
      <c r="G297" s="10"/>
      <c r="I297" t="s">
        <v>1</v>
      </c>
      <c r="J297" s="1">
        <f ca="1">_xlfn.NORM.S.DIST(C297,0)</f>
        <v>0.12810645758733558</v>
      </c>
      <c r="K297" s="1">
        <f ca="1">1-J297-L297</f>
        <v>0.47295126201123167</v>
      </c>
      <c r="L297" s="1">
        <f ca="1">_xlfn.NORM.S.DIST(-E297,0)</f>
        <v>0.3989422804014327</v>
      </c>
      <c r="M297" s="1">
        <v>0</v>
      </c>
      <c r="N297" s="1">
        <v>0</v>
      </c>
      <c r="Q297" t="s">
        <v>1</v>
      </c>
      <c r="R297" s="10">
        <f ca="1">MIN($T$28+P295,0)</f>
        <v>-1.3018738352394608</v>
      </c>
      <c r="S297" s="10"/>
      <c r="T297" s="10">
        <f ca="1">MAX($V$28+P295,0)</f>
        <v>5.4504290475079264E-2</v>
      </c>
      <c r="U297" s="10"/>
      <c r="V297" s="10"/>
      <c r="X297" t="s">
        <v>1</v>
      </c>
      <c r="Y297" s="1">
        <f ca="1">_xlfn.NORM.S.DIST(R297,0)</f>
        <v>0.17095134850193017</v>
      </c>
      <c r="Z297" s="1">
        <f ca="1">1-Y297-AA297</f>
        <v>0.43069850366597817</v>
      </c>
      <c r="AA297" s="1">
        <f ca="1">_xlfn.NORM.S.DIST(-T297,0)</f>
        <v>0.39835014783209166</v>
      </c>
      <c r="AB297" s="1">
        <v>0</v>
      </c>
      <c r="AC297" s="1">
        <v>0</v>
      </c>
      <c r="AF297" t="s">
        <v>1</v>
      </c>
      <c r="AG297" s="10">
        <f ca="1">MIN($T$28+AE295,0)</f>
        <v>-1.7126976137429664</v>
      </c>
      <c r="AH297" s="10"/>
      <c r="AI297" s="10">
        <f ca="1">MAX($V$28+AE295,0)</f>
        <v>0</v>
      </c>
      <c r="AJ297" s="10"/>
      <c r="AK297" s="10"/>
      <c r="AM297" t="s">
        <v>1</v>
      </c>
      <c r="AN297" s="1">
        <f ca="1">_xlfn.NORM.S.DIST(AG297,0)</f>
        <v>9.2033274197245621E-2</v>
      </c>
      <c r="AO297" s="1">
        <f ca="1">1-AN297-AP297</f>
        <v>0.50902444540132175</v>
      </c>
      <c r="AP297" s="1">
        <f ca="1">_xlfn.NORM.S.DIST(-AI297,0)</f>
        <v>0.3989422804014327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-2.1411288756117131</v>
      </c>
      <c r="E298" s="10"/>
      <c r="F298" s="10">
        <f ca="1">MAX($CI$7+A295,0)</f>
        <v>0</v>
      </c>
      <c r="G298" s="10"/>
      <c r="I298" t="s">
        <v>0</v>
      </c>
      <c r="J298" s="1">
        <v>0</v>
      </c>
      <c r="K298" s="1">
        <f ca="1">_xlfn.NORM.S.DIST(D298,0)</f>
        <v>4.0310029735055361E-2</v>
      </c>
      <c r="L298" s="1">
        <f ca="1">1-K298-M298</f>
        <v>0.56074768986351198</v>
      </c>
      <c r="M298" s="1">
        <f ca="1">_xlfn.NORM.S.DIST(-F298,0)</f>
        <v>0.3989422804014327</v>
      </c>
      <c r="N298" s="1">
        <v>0</v>
      </c>
      <c r="Q298" t="s">
        <v>0</v>
      </c>
      <c r="R298" s="10"/>
      <c r="S298" s="10">
        <f ca="1">MIN($U$29+P295,0)</f>
        <v>-1.9357169863599604</v>
      </c>
      <c r="T298" s="10"/>
      <c r="U298" s="10">
        <f ca="1">MAX($CI$7+P295,0)</f>
        <v>0</v>
      </c>
      <c r="V298" s="10"/>
      <c r="X298" t="s">
        <v>0</v>
      </c>
      <c r="Y298" s="1">
        <v>0</v>
      </c>
      <c r="Z298" s="1">
        <f ca="1">_xlfn.NORM.S.DIST(S298,0)</f>
        <v>6.1271611017715229E-2</v>
      </c>
      <c r="AA298" s="1">
        <f ca="1">1-Z298-AB298</f>
        <v>0.53978610858085196</v>
      </c>
      <c r="AB298" s="1">
        <f ca="1">_xlfn.NORM.S.DIST(-U298,0)</f>
        <v>0.3989422804014327</v>
      </c>
      <c r="AC298" s="1">
        <v>0</v>
      </c>
      <c r="AF298" t="s">
        <v>0</v>
      </c>
      <c r="AG298" s="10"/>
      <c r="AH298" s="10">
        <f ca="1">MIN($U$29+AE295,0)</f>
        <v>-2.346540764863466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2.5423907339860854E-2</v>
      </c>
      <c r="AP298" s="1">
        <f ca="1">1-AO298-AQ298</f>
        <v>0.57563381225870636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-2.4954255754801102</v>
      </c>
      <c r="F299" s="10"/>
      <c r="G299" s="10">
        <f ca="1">MAX($X$30+A295,0)</f>
        <v>0</v>
      </c>
      <c r="I299" t="s">
        <v>42</v>
      </c>
      <c r="J299" s="1">
        <v>0</v>
      </c>
      <c r="K299" s="1">
        <v>0</v>
      </c>
      <c r="L299" s="1">
        <f ca="1">_xlfn.NORM.S.DIST(E299,0)</f>
        <v>1.7729720299244318E-2</v>
      </c>
      <c r="M299" s="1">
        <f ca="1">1-L299-N299</f>
        <v>0.583327999299323</v>
      </c>
      <c r="N299" s="1">
        <f ca="1">_xlfn.NORM.S.DIST(-G299,0)</f>
        <v>0.3989422804014327</v>
      </c>
      <c r="Q299" t="s">
        <v>42</v>
      </c>
      <c r="R299" s="10"/>
      <c r="S299" s="10"/>
      <c r="T299" s="10">
        <f ca="1">MIN($V$30+P295,0)</f>
        <v>-2.2900136862283573</v>
      </c>
      <c r="U299" s="10"/>
      <c r="V299" s="10">
        <f ca="1">MAX($X$30+P295,0)</f>
        <v>0</v>
      </c>
      <c r="X299" t="s">
        <v>42</v>
      </c>
      <c r="Y299" s="1">
        <v>0</v>
      </c>
      <c r="Z299" s="1">
        <v>0</v>
      </c>
      <c r="AA299" s="1">
        <f ca="1">_xlfn.NORM.S.DIST(T299,0)</f>
        <v>2.8983752206063907E-2</v>
      </c>
      <c r="AB299" s="1">
        <f ca="1">1-AA299-AC299</f>
        <v>0.57207396739250349</v>
      </c>
      <c r="AC299" s="1">
        <f ca="1">_xlfn.NORM.S.DIST(-V299,0)</f>
        <v>0.3989422804014327</v>
      </c>
      <c r="AF299" t="s">
        <v>42</v>
      </c>
      <c r="AG299" s="10"/>
      <c r="AH299" s="10"/>
      <c r="AI299" s="10">
        <f ca="1">MIN($V$30+AE295,0)</f>
        <v>-2.7008374647318627</v>
      </c>
      <c r="AJ299" s="10"/>
      <c r="AK299" s="10">
        <f ca="1">MAX($X$30+AE295,0)</f>
        <v>0</v>
      </c>
      <c r="AM299" t="s">
        <v>42</v>
      </c>
      <c r="AN299" s="1">
        <v>0</v>
      </c>
      <c r="AO299" s="1">
        <v>0</v>
      </c>
      <c r="AP299" s="1">
        <f ca="1">_xlfn.NORM.S.DIST(AI299,0)</f>
        <v>1.0397394441922931E-2</v>
      </c>
      <c r="AQ299" s="1">
        <f ca="1">1-AP299-AR299</f>
        <v>0.59066032515664446</v>
      </c>
      <c r="AR299" s="1">
        <f ca="1">_xlfn.NORM.S.DIST(-AK299,0)</f>
        <v>0.3989422804014327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-0.28788217118597126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-7.7246229564889912E-2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-0.49851811280705255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1.8382651863780279</v>
      </c>
      <c r="E303" s="10"/>
      <c r="F303" s="10"/>
      <c r="G303" s="10"/>
      <c r="I303" t="s">
        <v>2</v>
      </c>
      <c r="J303" s="1">
        <f ca="1">1-K303</f>
        <v>0.92635860512089507</v>
      </c>
      <c r="K303" s="1">
        <f ca="1">_xlfn.NORM.S.DIST(-D303,0)</f>
        <v>7.3641394879104968E-2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2.0489011279991094</v>
      </c>
      <c r="T303" s="10"/>
      <c r="U303" s="10"/>
      <c r="V303" s="10"/>
      <c r="X303" t="s">
        <v>2</v>
      </c>
      <c r="Y303" s="1">
        <f ca="1">1-Z303</f>
        <v>0.95109797387754713</v>
      </c>
      <c r="Z303" s="1">
        <f ca="1">_xlfn.NORM.S.DIST(-S303,0)</f>
        <v>4.8902026122452855E-2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1.6276292447569467</v>
      </c>
      <c r="AI303" s="10"/>
      <c r="AJ303" s="10"/>
      <c r="AK303" s="10"/>
      <c r="AM303" t="s">
        <v>2</v>
      </c>
      <c r="AN303" s="1">
        <f ca="1">1-AO303</f>
        <v>0.89391631470131172</v>
      </c>
      <c r="AO303" s="1">
        <f ca="1">_xlfn.NORM.S.DIST(-AH303,0)</f>
        <v>0.10608368529868824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-1.5032921698580903</v>
      </c>
      <c r="D304" s="10"/>
      <c r="E304" s="10">
        <f ca="1">MAX($V$28+A302,0)</f>
        <v>0</v>
      </c>
      <c r="F304" s="10"/>
      <c r="G304" s="10"/>
      <c r="I304" t="s">
        <v>1</v>
      </c>
      <c r="J304" s="1">
        <f ca="1">_xlfn.NORM.S.DIST(C304,0)</f>
        <v>0.12887888299291347</v>
      </c>
      <c r="K304" s="1">
        <f ca="1">1-J304-L304</f>
        <v>0.4721788366056538</v>
      </c>
      <c r="L304" s="1">
        <f ca="1">_xlfn.NORM.S.DIST(-E304,0)</f>
        <v>0.3989422804014327</v>
      </c>
      <c r="M304" s="1">
        <v>0</v>
      </c>
      <c r="N304" s="1">
        <v>0</v>
      </c>
      <c r="Q304" t="s">
        <v>1</v>
      </c>
      <c r="R304" s="10">
        <f ca="1">MIN($T$28+P302,0)</f>
        <v>-1.2926562282370089</v>
      </c>
      <c r="S304" s="10"/>
      <c r="T304" s="10">
        <f ca="1">MAX($V$28+P302,0)</f>
        <v>6.3721897477531098E-2</v>
      </c>
      <c r="U304" s="10"/>
      <c r="V304" s="10"/>
      <c r="X304" t="s">
        <v>1</v>
      </c>
      <c r="Y304" s="1">
        <f ca="1">_xlfn.NORM.S.DIST(R304,0)</f>
        <v>0.17300780058665094</v>
      </c>
      <c r="Z304" s="1">
        <f ca="1">1-Y304-AA304</f>
        <v>0.42885904599183999</v>
      </c>
      <c r="AA304" s="1">
        <f ca="1">_xlfn.NORM.S.DIST(-T304,0)</f>
        <v>0.39813315342150912</v>
      </c>
      <c r="AB304" s="1">
        <v>0</v>
      </c>
      <c r="AC304" s="1">
        <v>0</v>
      </c>
      <c r="AF304" t="s">
        <v>1</v>
      </c>
      <c r="AG304" s="10">
        <f ca="1">MIN($T$28+AE302,0)</f>
        <v>-1.7139281114791716</v>
      </c>
      <c r="AH304" s="10"/>
      <c r="AI304" s="10">
        <f ca="1">MAX($V$28+AE302,0)</f>
        <v>0</v>
      </c>
      <c r="AJ304" s="10"/>
      <c r="AK304" s="10"/>
      <c r="AM304" t="s">
        <v>1</v>
      </c>
      <c r="AN304" s="1">
        <f ca="1">_xlfn.NORM.S.DIST(AG304,0)</f>
        <v>9.183945149154786E-2</v>
      </c>
      <c r="AO304" s="1">
        <f ca="1">1-AN304-AP304</f>
        <v>0.50921826810701942</v>
      </c>
      <c r="AP304" s="1">
        <f ca="1">_xlfn.NORM.S.DIST(-AI304,0)</f>
        <v>0.3989422804014327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-2.1371353209785897</v>
      </c>
      <c r="E305" s="10"/>
      <c r="F305" s="10">
        <f ca="1">MAX($CI$7+A302,0)</f>
        <v>0</v>
      </c>
      <c r="G305" s="10"/>
      <c r="I305" t="s">
        <v>0</v>
      </c>
      <c r="J305" s="1">
        <v>0</v>
      </c>
      <c r="K305" s="1">
        <f ca="1">_xlfn.NORM.S.DIST(D305,0)</f>
        <v>4.0655862953429843E-2</v>
      </c>
      <c r="L305" s="1">
        <f ca="1">1-K305-M305</f>
        <v>0.56040185664513742</v>
      </c>
      <c r="M305" s="1">
        <f ca="1">_xlfn.NORM.S.DIST(-F305,0)</f>
        <v>0.3989422804014327</v>
      </c>
      <c r="N305" s="1">
        <v>0</v>
      </c>
      <c r="Q305" t="s">
        <v>0</v>
      </c>
      <c r="R305" s="10"/>
      <c r="S305" s="10">
        <f ca="1">MIN($U$29+P302,0)</f>
        <v>-1.9264993793575085</v>
      </c>
      <c r="T305" s="10"/>
      <c r="U305" s="10">
        <f ca="1">MAX($CI$7+P302,0)</f>
        <v>0</v>
      </c>
      <c r="V305" s="10"/>
      <c r="X305" t="s">
        <v>0</v>
      </c>
      <c r="Y305" s="1">
        <v>0</v>
      </c>
      <c r="Z305" s="1">
        <f ca="1">_xlfn.NORM.S.DIST(S305,0)</f>
        <v>6.2372022436609109E-2</v>
      </c>
      <c r="AA305" s="1">
        <f ca="1">1-Z305-AB305</f>
        <v>0.53868569716195824</v>
      </c>
      <c r="AB305" s="1">
        <f ca="1">_xlfn.NORM.S.DIST(-U305,0)</f>
        <v>0.3989422804014327</v>
      </c>
      <c r="AC305" s="1">
        <v>0</v>
      </c>
      <c r="AF305" t="s">
        <v>0</v>
      </c>
      <c r="AG305" s="10"/>
      <c r="AH305" s="10">
        <f ca="1">MIN($U$29+AE302,0)</f>
        <v>-2.3477712625996712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2.5350584704387748E-2</v>
      </c>
      <c r="AP305" s="1">
        <f ca="1">1-AO305-AQ305</f>
        <v>0.57570713489417957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-2.4914320208469869</v>
      </c>
      <c r="F306" s="10"/>
      <c r="G306" s="10">
        <f ca="1">MAX($X$30+A302,0)</f>
        <v>0</v>
      </c>
      <c r="I306" t="s">
        <v>42</v>
      </c>
      <c r="J306" s="1">
        <v>0</v>
      </c>
      <c r="K306" s="1">
        <v>0</v>
      </c>
      <c r="L306" s="1">
        <f ca="1">_xlfn.NORM.S.DIST(E306,0)</f>
        <v>1.7907148461678769E-2</v>
      </c>
      <c r="M306" s="1">
        <f ca="1">1-L306-N306</f>
        <v>0.58315057113688851</v>
      </c>
      <c r="N306" s="1">
        <f ca="1">_xlfn.NORM.S.DIST(-G306,0)</f>
        <v>0.3989422804014327</v>
      </c>
      <c r="Q306" t="s">
        <v>42</v>
      </c>
      <c r="R306" s="10"/>
      <c r="S306" s="10"/>
      <c r="T306" s="10">
        <f ca="1">MIN($V$30+P302,0)</f>
        <v>-2.2807960792259054</v>
      </c>
      <c r="U306" s="10"/>
      <c r="V306" s="10">
        <f ca="1">MAX($X$30+P302,0)</f>
        <v>0</v>
      </c>
      <c r="X306" t="s">
        <v>42</v>
      </c>
      <c r="Y306" s="1">
        <v>0</v>
      </c>
      <c r="Z306" s="1">
        <v>0</v>
      </c>
      <c r="AA306" s="1">
        <f ca="1">_xlfn.NORM.S.DIST(T306,0)</f>
        <v>2.9600799416257862E-2</v>
      </c>
      <c r="AB306" s="1">
        <f ca="1">1-AA306-AC306</f>
        <v>0.57145692018230942</v>
      </c>
      <c r="AC306" s="1">
        <f ca="1">_xlfn.NORM.S.DIST(-V306,0)</f>
        <v>0.3989422804014327</v>
      </c>
      <c r="AF306" t="s">
        <v>42</v>
      </c>
      <c r="AG306" s="10"/>
      <c r="AH306" s="10"/>
      <c r="AI306" s="10">
        <f ca="1">MIN($V$30+AE302,0)</f>
        <v>-2.7020679624680679</v>
      </c>
      <c r="AJ306" s="10"/>
      <c r="AK306" s="10">
        <f ca="1">MAX($X$30+AE302,0)</f>
        <v>0</v>
      </c>
      <c r="AM306" t="s">
        <v>42</v>
      </c>
      <c r="AN306" s="1">
        <v>0</v>
      </c>
      <c r="AO306" s="1">
        <v>0</v>
      </c>
      <c r="AP306" s="1">
        <f ca="1">_xlfn.NORM.S.DIST(AI306,0)</f>
        <v>1.0362889517300937E-2</v>
      </c>
      <c r="AQ306" s="1">
        <f ca="1">1-AP306-AR306</f>
        <v>0.59069483008126644</v>
      </c>
      <c r="AR306" s="1">
        <f ca="1">_xlfn.NORM.S.DIST(-AK306,0)</f>
        <v>0.3989422804014327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-0.28775180065521283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-7.2005599052420377E-2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-0.50349800225800534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1.8383955569087864</v>
      </c>
      <c r="E310" s="10"/>
      <c r="F310" s="10"/>
      <c r="G310" s="10"/>
      <c r="I310" t="s">
        <v>2</v>
      </c>
      <c r="J310" s="1">
        <f ca="1">1-K310</f>
        <v>0.92637625220521169</v>
      </c>
      <c r="K310" s="1">
        <f ca="1">_xlfn.NORM.S.DIST(-D310,0)</f>
        <v>7.3623747794788294E-2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2.0541417585115789</v>
      </c>
      <c r="T310" s="10"/>
      <c r="U310" s="10"/>
      <c r="V310" s="10"/>
      <c r="X310" t="s">
        <v>2</v>
      </c>
      <c r="Y310" s="1">
        <f ca="1">1-Z310</f>
        <v>0.95162091637794344</v>
      </c>
      <c r="Z310" s="1">
        <f ca="1">_xlfn.NORM.S.DIST(-S310,0)</f>
        <v>4.8379083622056507E-2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1.622649355305994</v>
      </c>
      <c r="AI310" s="10"/>
      <c r="AJ310" s="10"/>
      <c r="AK310" s="10"/>
      <c r="AM310" t="s">
        <v>2</v>
      </c>
      <c r="AN310" s="1">
        <f ca="1">1-AO310</f>
        <v>0.89305429447909479</v>
      </c>
      <c r="AO310" s="1">
        <f ca="1">_xlfn.NORM.S.DIST(-AH310,0)</f>
        <v>0.10694570552090524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-1.5031617993273318</v>
      </c>
      <c r="D311" s="10"/>
      <c r="E311" s="10">
        <f ca="1">MAX($V$28+A309,0)</f>
        <v>0</v>
      </c>
      <c r="F311" s="10"/>
      <c r="G311" s="10"/>
      <c r="I311" t="s">
        <v>1</v>
      </c>
      <c r="J311" s="1">
        <f ca="1">_xlfn.NORM.S.DIST(C311,0)</f>
        <v>0.12890414270037834</v>
      </c>
      <c r="K311" s="1">
        <f ca="1">1-J311-L311</f>
        <v>0.47215357689818899</v>
      </c>
      <c r="L311" s="1">
        <f ca="1">_xlfn.NORM.S.DIST(-E311,0)</f>
        <v>0.3989422804014327</v>
      </c>
      <c r="M311" s="1">
        <v>0</v>
      </c>
      <c r="N311" s="1">
        <v>0</v>
      </c>
      <c r="Q311" t="s">
        <v>1</v>
      </c>
      <c r="R311" s="10">
        <f ca="1">MIN($T$28+P309,0)</f>
        <v>-1.2874155977245394</v>
      </c>
      <c r="S311" s="10"/>
      <c r="T311" s="10">
        <f ca="1">MAX($V$28+P309,0)</f>
        <v>6.8962527990000633E-2</v>
      </c>
      <c r="U311" s="10"/>
      <c r="V311" s="10"/>
      <c r="X311" t="s">
        <v>1</v>
      </c>
      <c r="Y311" s="1">
        <f ca="1">_xlfn.NORM.S.DIST(R311,0)</f>
        <v>0.17418140004367905</v>
      </c>
      <c r="Z311" s="1">
        <f ca="1">1-Y311-AA311</f>
        <v>0.42782384342864344</v>
      </c>
      <c r="AA311" s="1">
        <f ca="1">_xlfn.NORM.S.DIST(-T311,0)</f>
        <v>0.39799475652767757</v>
      </c>
      <c r="AB311" s="1">
        <v>0</v>
      </c>
      <c r="AC311" s="1">
        <v>0</v>
      </c>
      <c r="AF311" t="s">
        <v>1</v>
      </c>
      <c r="AG311" s="10">
        <f ca="1">MIN($T$28+AE309,0)</f>
        <v>-1.7189080009301243</v>
      </c>
      <c r="AH311" s="10"/>
      <c r="AI311" s="10">
        <f ca="1">MAX($V$28+AE309,0)</f>
        <v>0</v>
      </c>
      <c r="AJ311" s="10"/>
      <c r="AK311" s="10"/>
      <c r="AM311" t="s">
        <v>1</v>
      </c>
      <c r="AN311" s="1">
        <f ca="1">_xlfn.NORM.S.DIST(AG311,0)</f>
        <v>9.1057792553881675E-2</v>
      </c>
      <c r="AO311" s="1">
        <f ca="1">1-AN311-AP311</f>
        <v>0.50999992704468555</v>
      </c>
      <c r="AP311" s="1">
        <f ca="1">_xlfn.NORM.S.DIST(-AI311,0)</f>
        <v>0.3989422804014327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-2.1370049504478312</v>
      </c>
      <c r="E312" s="10"/>
      <c r="F312" s="10">
        <f ca="1">MAX($CI$7+A309,0)</f>
        <v>0</v>
      </c>
      <c r="G312" s="10"/>
      <c r="I312" t="s">
        <v>0</v>
      </c>
      <c r="J312" s="1">
        <v>0</v>
      </c>
      <c r="K312" s="1">
        <f ca="1">_xlfn.NORM.S.DIST(D312,0)</f>
        <v>4.0667191700839884E-2</v>
      </c>
      <c r="L312" s="1">
        <f ca="1">1-K312-M312</f>
        <v>0.56039052789772748</v>
      </c>
      <c r="M312" s="1">
        <f ca="1">_xlfn.NORM.S.DIST(-F312,0)</f>
        <v>0.3989422804014327</v>
      </c>
      <c r="N312" s="1">
        <v>0</v>
      </c>
      <c r="Q312" t="s">
        <v>0</v>
      </c>
      <c r="R312" s="10"/>
      <c r="S312" s="10">
        <f ca="1">MIN($U$29+P309,0)</f>
        <v>-1.921258748845039</v>
      </c>
      <c r="T312" s="10"/>
      <c r="U312" s="10">
        <f ca="1">MAX($CI$7+P309,0)</f>
        <v>0</v>
      </c>
      <c r="V312" s="10"/>
      <c r="X312" t="s">
        <v>0</v>
      </c>
      <c r="Y312" s="1">
        <v>0</v>
      </c>
      <c r="Z312" s="1">
        <f ca="1">_xlfn.NORM.S.DIST(S312,0)</f>
        <v>6.3004059181649016E-2</v>
      </c>
      <c r="AA312" s="1">
        <f ca="1">1-Z312-AB312</f>
        <v>0.53805366041691838</v>
      </c>
      <c r="AB312" s="1">
        <f ca="1">_xlfn.NORM.S.DIST(-U312,0)</f>
        <v>0.3989422804014327</v>
      </c>
      <c r="AC312" s="1">
        <v>0</v>
      </c>
      <c r="AF312" t="s">
        <v>0</v>
      </c>
      <c r="AG312" s="10"/>
      <c r="AH312" s="10">
        <f ca="1">MIN($U$29+AE309,0)</f>
        <v>-2.3527511520506241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2.5055609987134939E-2</v>
      </c>
      <c r="AP312" s="1">
        <f ca="1">1-AO312-AQ312</f>
        <v>0.57600210961143228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-2.4913016503162284</v>
      </c>
      <c r="F313" s="10"/>
      <c r="G313" s="10">
        <f ca="1">MAX($X$30+A309,0)</f>
        <v>0</v>
      </c>
      <c r="I313" t="s">
        <v>42</v>
      </c>
      <c r="J313" s="1">
        <v>0</v>
      </c>
      <c r="K313" s="1">
        <v>0</v>
      </c>
      <c r="L313" s="1">
        <f ca="1">_xlfn.NORM.S.DIST(E313,0)</f>
        <v>1.7912965662788032E-2</v>
      </c>
      <c r="M313" s="1">
        <f ca="1">1-L313-N313</f>
        <v>0.58314475393577925</v>
      </c>
      <c r="N313" s="1">
        <f ca="1">_xlfn.NORM.S.DIST(-G313,0)</f>
        <v>0.3989422804014327</v>
      </c>
      <c r="Q313" t="s">
        <v>42</v>
      </c>
      <c r="R313" s="10"/>
      <c r="S313" s="10"/>
      <c r="T313" s="10">
        <f ca="1">MIN($V$30+P309,0)</f>
        <v>-2.275555448713436</v>
      </c>
      <c r="U313" s="10"/>
      <c r="V313" s="10">
        <f ca="1">MAX($X$30+P309,0)</f>
        <v>0</v>
      </c>
      <c r="X313" t="s">
        <v>42</v>
      </c>
      <c r="Y313" s="1">
        <v>0</v>
      </c>
      <c r="Z313" s="1">
        <v>0</v>
      </c>
      <c r="AA313" s="1">
        <f ca="1">_xlfn.NORM.S.DIST(T313,0)</f>
        <v>2.9956323745397171E-2</v>
      </c>
      <c r="AB313" s="1">
        <f ca="1">1-AA313-AC313</f>
        <v>0.5711013958531701</v>
      </c>
      <c r="AC313" s="1">
        <f ca="1">_xlfn.NORM.S.DIST(-V313,0)</f>
        <v>0.3989422804014327</v>
      </c>
      <c r="AF313" t="s">
        <v>42</v>
      </c>
      <c r="AG313" s="10"/>
      <c r="AH313" s="10"/>
      <c r="AI313" s="10">
        <f ca="1">MIN($V$30+AE309,0)</f>
        <v>-2.7070478519190209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1.0224253679528025E-2</v>
      </c>
      <c r="AQ313" s="1">
        <f ca="1">1-AP313-AR313</f>
        <v>0.59083346591903929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-0.26827495377804328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-4.7524304883855076E-2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-0.48902560267223139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1.857872403785956</v>
      </c>
      <c r="E317" s="10"/>
      <c r="F317" s="10"/>
      <c r="G317" s="10"/>
      <c r="I317" t="s">
        <v>2</v>
      </c>
      <c r="J317" s="1">
        <f ca="1">1-K317</f>
        <v>0.92897926963453159</v>
      </c>
      <c r="K317" s="1">
        <f ca="1">_xlfn.NORM.S.DIST(-D317,0)</f>
        <v>7.1020730365468424E-2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2.0786230526801441</v>
      </c>
      <c r="T317" s="10"/>
      <c r="U317" s="10"/>
      <c r="V317" s="10"/>
      <c r="X317" t="s">
        <v>2</v>
      </c>
      <c r="Y317" s="1">
        <f ca="1">1-Z317</f>
        <v>0.95400743062058324</v>
      </c>
      <c r="Z317" s="1">
        <f ca="1">_xlfn.NORM.S.DIST(-S317,0)</f>
        <v>4.5992569379416745E-2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1.6371217548917678</v>
      </c>
      <c r="AI317" s="10"/>
      <c r="AJ317" s="10"/>
      <c r="AK317" s="10"/>
      <c r="AM317" t="s">
        <v>2</v>
      </c>
      <c r="AN317" s="1">
        <f ca="1">1-AO317</f>
        <v>0.89554744746097525</v>
      </c>
      <c r="AO317" s="1">
        <f ca="1">_xlfn.NORM.S.DIST(-AH317,0)</f>
        <v>0.1044525525390247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-1.4836849524501623</v>
      </c>
      <c r="D318" s="10"/>
      <c r="E318" s="10">
        <f ca="1">MAX($V$28+A316,0)</f>
        <v>0</v>
      </c>
      <c r="F318" s="10"/>
      <c r="G318" s="10"/>
      <c r="I318" t="s">
        <v>1</v>
      </c>
      <c r="J318" s="1">
        <f ca="1">_xlfn.NORM.S.DIST(C318,0)</f>
        <v>0.13270866365216816</v>
      </c>
      <c r="K318" s="1">
        <f ca="1">1-J318-L318</f>
        <v>0.46834905594639914</v>
      </c>
      <c r="L318" s="1">
        <f ca="1">_xlfn.NORM.S.DIST(-E318,0)</f>
        <v>0.3989422804014327</v>
      </c>
      <c r="M318" s="1">
        <v>0</v>
      </c>
      <c r="N318" s="1">
        <v>0</v>
      </c>
      <c r="Q318" t="s">
        <v>1</v>
      </c>
      <c r="R318" s="10">
        <f ca="1">MIN($T$28+P316,0)</f>
        <v>-1.2629343035559741</v>
      </c>
      <c r="S318" s="10"/>
      <c r="T318" s="10">
        <f ca="1">MAX($V$28+P316,0)</f>
        <v>9.3443822158565934E-2</v>
      </c>
      <c r="U318" s="10"/>
      <c r="V318" s="10"/>
      <c r="X318" t="s">
        <v>1</v>
      </c>
      <c r="Y318" s="1">
        <f ca="1">_xlfn.NORM.S.DIST(R318,0)</f>
        <v>0.17970474853438076</v>
      </c>
      <c r="Z318" s="1">
        <f ca="1">1-Y318-AA318</f>
        <v>0.42309090621023165</v>
      </c>
      <c r="AA318" s="1">
        <f ca="1">_xlfn.NORM.S.DIST(-T318,0)</f>
        <v>0.39720434525538756</v>
      </c>
      <c r="AB318" s="1">
        <v>0</v>
      </c>
      <c r="AC318" s="1">
        <v>0</v>
      </c>
      <c r="AF318" t="s">
        <v>1</v>
      </c>
      <c r="AG318" s="10">
        <f ca="1">MIN($T$28+AE316,0)</f>
        <v>-1.7044356013443505</v>
      </c>
      <c r="AH318" s="10"/>
      <c r="AI318" s="10">
        <f ca="1">MAX($V$28+AE316,0)</f>
        <v>0</v>
      </c>
      <c r="AJ318" s="10"/>
      <c r="AK318" s="10"/>
      <c r="AM318" t="s">
        <v>1</v>
      </c>
      <c r="AN318" s="1">
        <f ca="1">_xlfn.NORM.S.DIST(AG318,0)</f>
        <v>9.3341647063306901E-2</v>
      </c>
      <c r="AO318" s="1">
        <f ca="1">1-AN318-AP318</f>
        <v>0.5077160725352603</v>
      </c>
      <c r="AP318" s="1">
        <f ca="1">_xlfn.NORM.S.DIST(-AI318,0)</f>
        <v>0.3989422804014327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-2.1175281035706619</v>
      </c>
      <c r="E319" s="10"/>
      <c r="F319" s="10">
        <f ca="1">MAX($CI$7+A316,0)</f>
        <v>0</v>
      </c>
      <c r="G319" s="10"/>
      <c r="I319" t="s">
        <v>0</v>
      </c>
      <c r="J319" s="1">
        <v>0</v>
      </c>
      <c r="K319" s="1">
        <f ca="1">_xlfn.NORM.S.DIST(D319,0)</f>
        <v>4.2387525585947321E-2</v>
      </c>
      <c r="L319" s="1">
        <f ca="1">1-K319-M319</f>
        <v>0.55867019401261997</v>
      </c>
      <c r="M319" s="1">
        <f ca="1">_xlfn.NORM.S.DIST(-F319,0)</f>
        <v>0.3989422804014327</v>
      </c>
      <c r="N319" s="1">
        <v>0</v>
      </c>
      <c r="Q319" t="s">
        <v>0</v>
      </c>
      <c r="R319" s="10"/>
      <c r="S319" s="10">
        <f ca="1">MIN($U$29+P316,0)</f>
        <v>-1.8967774546764737</v>
      </c>
      <c r="T319" s="10"/>
      <c r="U319" s="10">
        <f ca="1">MAX($CI$7+P316,0)</f>
        <v>0</v>
      </c>
      <c r="V319" s="10"/>
      <c r="X319" t="s">
        <v>0</v>
      </c>
      <c r="Y319" s="1">
        <v>0</v>
      </c>
      <c r="Z319" s="1">
        <f ca="1">_xlfn.NORM.S.DIST(S319,0)</f>
        <v>6.6018459313722661E-2</v>
      </c>
      <c r="AA319" s="1">
        <f ca="1">1-Z319-AB319</f>
        <v>0.53503926028484461</v>
      </c>
      <c r="AB319" s="1">
        <f ca="1">_xlfn.NORM.S.DIST(-U319,0)</f>
        <v>0.3989422804014327</v>
      </c>
      <c r="AC319" s="1">
        <v>0</v>
      </c>
      <c r="AF319" t="s">
        <v>0</v>
      </c>
      <c r="AG319" s="10"/>
      <c r="AH319" s="10">
        <f ca="1">MIN($U$29+AE316,0)</f>
        <v>-2.3382787524648498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2.5920728677924665E-2</v>
      </c>
      <c r="AP319" s="1">
        <f ca="1">1-AO319-AQ319</f>
        <v>0.57513699092064274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-2.4718248034390586</v>
      </c>
      <c r="F320" s="10"/>
      <c r="G320" s="10">
        <f ca="1">MAX($X$30+A316,0)</f>
        <v>0</v>
      </c>
      <c r="I320" t="s">
        <v>42</v>
      </c>
      <c r="J320" s="1">
        <v>0</v>
      </c>
      <c r="K320" s="1">
        <v>0</v>
      </c>
      <c r="L320" s="1">
        <f ca="1">_xlfn.NORM.S.DIST(E320,0)</f>
        <v>1.8800017794082281E-2</v>
      </c>
      <c r="M320" s="1">
        <f ca="1">1-L320-N320</f>
        <v>0.582257701804485</v>
      </c>
      <c r="N320" s="1">
        <f ca="1">_xlfn.NORM.S.DIST(-G320,0)</f>
        <v>0.3989422804014327</v>
      </c>
      <c r="Q320" t="s">
        <v>42</v>
      </c>
      <c r="R320" s="10"/>
      <c r="S320" s="10"/>
      <c r="T320" s="10">
        <f ca="1">MIN($V$30+P316,0)</f>
        <v>-2.2510741545448707</v>
      </c>
      <c r="U320" s="10"/>
      <c r="V320" s="10">
        <f ca="1">MAX($X$30+P316,0)</f>
        <v>0</v>
      </c>
      <c r="X320" t="s">
        <v>42</v>
      </c>
      <c r="Y320" s="1">
        <v>0</v>
      </c>
      <c r="Z320" s="1">
        <v>0</v>
      </c>
      <c r="AA320" s="1">
        <f ca="1">_xlfn.NORM.S.DIST(T320,0)</f>
        <v>3.1663016287226065E-2</v>
      </c>
      <c r="AB320" s="1">
        <f ca="1">1-AA320-AC320</f>
        <v>0.56939470331134134</v>
      </c>
      <c r="AC320" s="1">
        <f ca="1">_xlfn.NORM.S.DIST(-V320,0)</f>
        <v>0.3989422804014327</v>
      </c>
      <c r="AF320" t="s">
        <v>42</v>
      </c>
      <c r="AG320" s="10"/>
      <c r="AH320" s="10"/>
      <c r="AI320" s="10">
        <f ca="1">MIN($V$30+AE316,0)</f>
        <v>-2.692575452333247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1.063165065005015E-2</v>
      </c>
      <c r="AQ320" s="1">
        <f ca="1">1-AP320-AR320</f>
        <v>0.59042606894851724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-0.26662229658002706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-4.0965905417726739E-2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-0.49227868774232736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1.8595250609839722</v>
      </c>
      <c r="E324" s="10"/>
      <c r="F324" s="10"/>
      <c r="G324" s="10"/>
      <c r="I324" t="s">
        <v>2</v>
      </c>
      <c r="J324" s="1">
        <f ca="1">1-K324</f>
        <v>0.92919709580486098</v>
      </c>
      <c r="K324" s="1">
        <f ca="1">_xlfn.NORM.S.DIST(-D324,0)</f>
        <v>7.080290419513896E-2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2.0851814521462724</v>
      </c>
      <c r="T324" s="10"/>
      <c r="U324" s="10"/>
      <c r="V324" s="10"/>
      <c r="X324" t="s">
        <v>2</v>
      </c>
      <c r="Y324" s="1">
        <f ca="1">1-Z324</f>
        <v>0.95463114295053719</v>
      </c>
      <c r="Z324" s="1">
        <f ca="1">_xlfn.NORM.S.DIST(-S324,0)</f>
        <v>4.5368857049462759E-2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1.633868669821672</v>
      </c>
      <c r="AI324" s="10"/>
      <c r="AJ324" s="10"/>
      <c r="AK324" s="10"/>
      <c r="AM324" t="s">
        <v>2</v>
      </c>
      <c r="AN324" s="1">
        <f ca="1">1-AO324</f>
        <v>0.89499023659281407</v>
      </c>
      <c r="AO324" s="1">
        <f ca="1">_xlfn.NORM.S.DIST(-AH324,0)</f>
        <v>0.10500976340718596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-1.4820322952521461</v>
      </c>
      <c r="D325" s="10"/>
      <c r="E325" s="10">
        <f ca="1">MAX($V$28+A323,0)</f>
        <v>0</v>
      </c>
      <c r="F325" s="10"/>
      <c r="G325" s="10"/>
      <c r="I325" t="s">
        <v>1</v>
      </c>
      <c r="J325" s="1">
        <f ca="1">_xlfn.NORM.S.DIST(C325,0)</f>
        <v>0.13303428589608043</v>
      </c>
      <c r="K325" s="1">
        <f ca="1">1-J325-L325</f>
        <v>0.46802343370248684</v>
      </c>
      <c r="L325" s="1">
        <f ca="1">_xlfn.NORM.S.DIST(-E325,0)</f>
        <v>0.3989422804014327</v>
      </c>
      <c r="M325" s="1">
        <v>0</v>
      </c>
      <c r="N325" s="1">
        <v>0</v>
      </c>
      <c r="Q325" t="s">
        <v>1</v>
      </c>
      <c r="R325" s="10">
        <f ca="1">MIN($T$28+P323,0)</f>
        <v>-1.2563759040898457</v>
      </c>
      <c r="S325" s="10"/>
      <c r="T325" s="10">
        <f ca="1">MAX($V$28+P323,0)</f>
        <v>0.10000222162469427</v>
      </c>
      <c r="U325" s="10"/>
      <c r="V325" s="10"/>
      <c r="X325" t="s">
        <v>1</v>
      </c>
      <c r="Y325" s="1">
        <f ca="1">_xlfn.NORM.S.DIST(R325,0)</f>
        <v>0.18119549650750438</v>
      </c>
      <c r="Z325" s="1">
        <f ca="1">1-Y325-AA325</f>
        <v>0.4218520442044118</v>
      </c>
      <c r="AA325" s="1">
        <f ca="1">_xlfn.NORM.S.DIST(-T325,0)</f>
        <v>0.39695245928808376</v>
      </c>
      <c r="AB325" s="1">
        <v>0</v>
      </c>
      <c r="AC325" s="1">
        <v>0</v>
      </c>
      <c r="AF325" t="s">
        <v>1</v>
      </c>
      <c r="AG325" s="10">
        <f ca="1">MIN($T$28+AE323,0)</f>
        <v>-1.7076886864144463</v>
      </c>
      <c r="AH325" s="10"/>
      <c r="AI325" s="10">
        <f ca="1">MAX($V$28+AE323,0)</f>
        <v>0</v>
      </c>
      <c r="AJ325" s="10"/>
      <c r="AK325" s="10"/>
      <c r="AM325" t="s">
        <v>1</v>
      </c>
      <c r="AN325" s="1">
        <f ca="1">_xlfn.NORM.S.DIST(AG325,0)</f>
        <v>9.2825039066372253E-2</v>
      </c>
      <c r="AO325" s="1">
        <f ca="1">1-AN325-AP325</f>
        <v>0.50823268053219506</v>
      </c>
      <c r="AP325" s="1">
        <f ca="1">_xlfn.NORM.S.DIST(-AI325,0)</f>
        <v>0.3989422804014327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-2.1158754463726455</v>
      </c>
      <c r="E326" s="10"/>
      <c r="F326" s="10">
        <f ca="1">MAX($CI$7+A323,0)</f>
        <v>0</v>
      </c>
      <c r="G326" s="10"/>
      <c r="I326" t="s">
        <v>0</v>
      </c>
      <c r="J326" s="1">
        <v>0</v>
      </c>
      <c r="K326" s="1">
        <f ca="1">_xlfn.NORM.S.DIST(D326,0)</f>
        <v>4.2536064539671063E-2</v>
      </c>
      <c r="L326" s="1">
        <f ca="1">1-K326-M326</f>
        <v>0.55852165505889628</v>
      </c>
      <c r="M326" s="1">
        <f ca="1">_xlfn.NORM.S.DIST(-F326,0)</f>
        <v>0.3989422804014327</v>
      </c>
      <c r="N326" s="1">
        <v>0</v>
      </c>
      <c r="Q326" t="s">
        <v>0</v>
      </c>
      <c r="R326" s="10"/>
      <c r="S326" s="10">
        <f ca="1">MIN($U$29+P323,0)</f>
        <v>-1.8902190552103453</v>
      </c>
      <c r="T326" s="10"/>
      <c r="U326" s="10">
        <f ca="1">MAX($CI$7+P323,0)</f>
        <v>0</v>
      </c>
      <c r="V326" s="10"/>
      <c r="X326" t="s">
        <v>0</v>
      </c>
      <c r="Y326" s="1">
        <v>0</v>
      </c>
      <c r="Z326" s="1">
        <f ca="1">_xlfn.NORM.S.DIST(S326,0)</f>
        <v>6.6843409174924387E-2</v>
      </c>
      <c r="AA326" s="1">
        <f ca="1">1-Z326-AB326</f>
        <v>0.53421431042364298</v>
      </c>
      <c r="AB326" s="1">
        <f ca="1">_xlfn.NORM.S.DIST(-U326,0)</f>
        <v>0.3989422804014327</v>
      </c>
      <c r="AC326" s="1">
        <v>0</v>
      </c>
      <c r="AF326" t="s">
        <v>0</v>
      </c>
      <c r="AG326" s="10"/>
      <c r="AH326" s="10">
        <f ca="1">MIN($U$29+AE323,0)</f>
        <v>-2.3415318375349461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2.5724171435852993E-2</v>
      </c>
      <c r="AP326" s="1">
        <f ca="1">1-AO326-AQ326</f>
        <v>0.5753335481627142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-2.4701721462410426</v>
      </c>
      <c r="F327" s="10"/>
      <c r="G327" s="10">
        <f ca="1">MAX($X$30+A323,0)</f>
        <v>0</v>
      </c>
      <c r="I327" t="s">
        <v>42</v>
      </c>
      <c r="J327" s="1">
        <v>0</v>
      </c>
      <c r="K327" s="1">
        <v>0</v>
      </c>
      <c r="L327" s="1">
        <f ca="1">_xlfn.NORM.S.DIST(E327,0)</f>
        <v>1.8876948653843196E-2</v>
      </c>
      <c r="M327" s="1">
        <f ca="1">1-L327-N327</f>
        <v>0.5821807709447242</v>
      </c>
      <c r="N327" s="1">
        <f ca="1">_xlfn.NORM.S.DIST(-G327,0)</f>
        <v>0.3989422804014327</v>
      </c>
      <c r="Q327" t="s">
        <v>42</v>
      </c>
      <c r="R327" s="10"/>
      <c r="S327" s="10"/>
      <c r="T327" s="10">
        <f ca="1">MIN($V$30+P323,0)</f>
        <v>-2.2445157550787425</v>
      </c>
      <c r="U327" s="10"/>
      <c r="V327" s="10">
        <f ca="1">MAX($X$30+P323,0)</f>
        <v>0</v>
      </c>
      <c r="X327" t="s">
        <v>42</v>
      </c>
      <c r="Y327" s="1">
        <v>0</v>
      </c>
      <c r="Z327" s="1">
        <v>0</v>
      </c>
      <c r="AA327" s="1">
        <f ca="1">_xlfn.NORM.S.DIST(T327,0)</f>
        <v>3.2133248033287196E-2</v>
      </c>
      <c r="AB327" s="1">
        <f ca="1">1-AA327-AC327</f>
        <v>0.56892447156528014</v>
      </c>
      <c r="AC327" s="1">
        <f ca="1">_xlfn.NORM.S.DIST(-V327,0)</f>
        <v>0.3989422804014327</v>
      </c>
      <c r="AF327" t="s">
        <v>42</v>
      </c>
      <c r="AG327" s="10"/>
      <c r="AH327" s="10"/>
      <c r="AI327" s="10">
        <f ca="1">MIN($V$30+AE323,0)</f>
        <v>-2.6958285374033428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1.0538877034685225E-2</v>
      </c>
      <c r="AQ327" s="1">
        <f ca="1">1-AP327-AR327</f>
        <v>0.5905188425638821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-0.28026646156055746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-4.9796669980086528E-2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-0.51073625314102844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1.8458808960034419</v>
      </c>
      <c r="E331" s="10"/>
      <c r="F331" s="10"/>
      <c r="G331" s="10"/>
      <c r="I331" t="s">
        <v>2</v>
      </c>
      <c r="J331" s="1">
        <f ca="1">1-K331</f>
        <v>0.92738448496884573</v>
      </c>
      <c r="K331" s="1">
        <f ca="1">_xlfn.NORM.S.DIST(-D331,0)</f>
        <v>7.2615515031154265E-2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2.0763506875839126</v>
      </c>
      <c r="T331" s="10"/>
      <c r="U331" s="10"/>
      <c r="V331" s="10"/>
      <c r="X331" t="s">
        <v>2</v>
      </c>
      <c r="Y331" s="1">
        <f ca="1">1-Z331</f>
        <v>0.95378979519774132</v>
      </c>
      <c r="Z331" s="1">
        <f ca="1">_xlfn.NORM.S.DIST(-S331,0)</f>
        <v>4.6210204802258702E-2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1.6154111044229709</v>
      </c>
      <c r="AI331" s="10"/>
      <c r="AJ331" s="10"/>
      <c r="AK331" s="10"/>
      <c r="AM331" t="s">
        <v>2</v>
      </c>
      <c r="AN331" s="1">
        <f ca="1">1-AO331</f>
        <v>0.89179363102871068</v>
      </c>
      <c r="AO331" s="1">
        <f ca="1">_xlfn.NORM.S.DIST(-AH331,0)</f>
        <v>0.10820636897128928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-1.4956764602326764</v>
      </c>
      <c r="D332" s="10"/>
      <c r="E332" s="10">
        <f ca="1">MAX($V$28+A330,0)</f>
        <v>0</v>
      </c>
      <c r="F332" s="10"/>
      <c r="G332" s="10"/>
      <c r="I332" t="s">
        <v>1</v>
      </c>
      <c r="J332" s="1">
        <f ca="1">_xlfn.NORM.S.DIST(C332,0)</f>
        <v>0.13035906857604729</v>
      </c>
      <c r="K332" s="1">
        <f ca="1">1-J332-L332</f>
        <v>0.47069865102252001</v>
      </c>
      <c r="L332" s="1">
        <f ca="1">_xlfn.NORM.S.DIST(-E332,0)</f>
        <v>0.3989422804014327</v>
      </c>
      <c r="M332" s="1">
        <v>0</v>
      </c>
      <c r="N332" s="1">
        <v>0</v>
      </c>
      <c r="Q332" t="s">
        <v>1</v>
      </c>
      <c r="R332" s="10">
        <f ca="1">MIN($T$28+P330,0)</f>
        <v>-1.2652066686522054</v>
      </c>
      <c r="S332" s="10"/>
      <c r="T332" s="10">
        <f ca="1">MAX($V$28+P330,0)</f>
        <v>9.1171457062334482E-2</v>
      </c>
      <c r="U332" s="10"/>
      <c r="V332" s="10"/>
      <c r="X332" t="s">
        <v>1</v>
      </c>
      <c r="Y332" s="1">
        <f ca="1">_xlfn.NORM.S.DIST(R332,0)</f>
        <v>0.17918929993544874</v>
      </c>
      <c r="Z332" s="1">
        <f ca="1">1-Y332-AA332</f>
        <v>0.42352302981433365</v>
      </c>
      <c r="AA332" s="1">
        <f ca="1">_xlfn.NORM.S.DIST(-T332,0)</f>
        <v>0.39728767025021761</v>
      </c>
      <c r="AB332" s="1">
        <v>0</v>
      </c>
      <c r="AC332" s="1">
        <v>0</v>
      </c>
      <c r="AF332" t="s">
        <v>1</v>
      </c>
      <c r="AG332" s="10">
        <f ca="1">MIN($T$28+AE330,0)</f>
        <v>-1.7261462518131474</v>
      </c>
      <c r="AH332" s="10"/>
      <c r="AI332" s="10">
        <f ca="1">MAX($V$28+AE330,0)</f>
        <v>0</v>
      </c>
      <c r="AJ332" s="10"/>
      <c r="AK332" s="10"/>
      <c r="AM332" t="s">
        <v>1</v>
      </c>
      <c r="AN332" s="1">
        <f ca="1">_xlfn.NORM.S.DIST(AG332,0)</f>
        <v>8.9929524678646913E-2</v>
      </c>
      <c r="AO332" s="1">
        <f ca="1">1-AN332-AP332</f>
        <v>0.51112819491992045</v>
      </c>
      <c r="AP332" s="1">
        <f ca="1">_xlfn.NORM.S.DIST(-AI332,0)</f>
        <v>0.3989422804014327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-2.1295196113531762</v>
      </c>
      <c r="E333" s="10"/>
      <c r="F333" s="10">
        <f ca="1">MAX($CI$7+A330,0)</f>
        <v>0</v>
      </c>
      <c r="G333" s="10"/>
      <c r="I333" t="s">
        <v>0</v>
      </c>
      <c r="J333" s="1">
        <v>0</v>
      </c>
      <c r="K333" s="1">
        <f ca="1">_xlfn.NORM.S.DIST(D333,0)</f>
        <v>4.1321785639290828E-2</v>
      </c>
      <c r="L333" s="1">
        <f ca="1">1-K333-M333</f>
        <v>0.55973593395927645</v>
      </c>
      <c r="M333" s="1">
        <f ca="1">_xlfn.NORM.S.DIST(-F333,0)</f>
        <v>0.3989422804014327</v>
      </c>
      <c r="N333" s="1">
        <v>0</v>
      </c>
      <c r="Q333" t="s">
        <v>0</v>
      </c>
      <c r="R333" s="10"/>
      <c r="S333" s="10">
        <f ca="1">MIN($U$29+P330,0)</f>
        <v>-1.899049819772705</v>
      </c>
      <c r="T333" s="10"/>
      <c r="U333" s="10">
        <f ca="1">MAX($CI$7+P330,0)</f>
        <v>0</v>
      </c>
      <c r="V333" s="10"/>
      <c r="X333" t="s">
        <v>0</v>
      </c>
      <c r="Y333" s="1">
        <v>0</v>
      </c>
      <c r="Z333" s="1">
        <f ca="1">_xlfn.NORM.S.DIST(S333,0)</f>
        <v>6.5734351109321895E-2</v>
      </c>
      <c r="AA333" s="1">
        <f ca="1">1-Z333-AB333</f>
        <v>0.53532336848924533</v>
      </c>
      <c r="AB333" s="1">
        <f ca="1">_xlfn.NORM.S.DIST(-U333,0)</f>
        <v>0.3989422804014327</v>
      </c>
      <c r="AC333" s="1">
        <v>0</v>
      </c>
      <c r="AF333" t="s">
        <v>0</v>
      </c>
      <c r="AG333" s="10"/>
      <c r="AH333" s="10">
        <f ca="1">MIN($U$29+AE330,0)</f>
        <v>-2.359989402933647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2.463188531800304E-2</v>
      </c>
      <c r="AP333" s="1">
        <f ca="1">1-AO333-AQ333</f>
        <v>0.57642583428056415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-2.483816311221573</v>
      </c>
      <c r="F334" s="10"/>
      <c r="G334" s="10">
        <f ca="1">MAX($X$30+A330,0)</f>
        <v>0</v>
      </c>
      <c r="I334" t="s">
        <v>42</v>
      </c>
      <c r="J334" s="1">
        <v>0</v>
      </c>
      <c r="K334" s="1">
        <v>0</v>
      </c>
      <c r="L334" s="1">
        <f ca="1">_xlfn.NORM.S.DIST(E334,0)</f>
        <v>1.8249633759094129E-2</v>
      </c>
      <c r="M334" s="1">
        <f ca="1">1-L334-N334</f>
        <v>0.58280808583947308</v>
      </c>
      <c r="N334" s="1">
        <f ca="1">_xlfn.NORM.S.DIST(-G334,0)</f>
        <v>0.3989422804014327</v>
      </c>
      <c r="Q334" t="s">
        <v>42</v>
      </c>
      <c r="R334" s="10"/>
      <c r="S334" s="10"/>
      <c r="T334" s="10">
        <f ca="1">MIN($V$30+P330,0)</f>
        <v>-2.2533465196411022</v>
      </c>
      <c r="U334" s="10"/>
      <c r="V334" s="10">
        <f ca="1">MAX($X$30+P330,0)</f>
        <v>0</v>
      </c>
      <c r="X334" t="s">
        <v>42</v>
      </c>
      <c r="Y334" s="1">
        <v>0</v>
      </c>
      <c r="Z334" s="1">
        <v>0</v>
      </c>
      <c r="AA334" s="1">
        <f ca="1">_xlfn.NORM.S.DIST(T334,0)</f>
        <v>3.15013838618282E-2</v>
      </c>
      <c r="AB334" s="1">
        <f ca="1">1-AA334-AC334</f>
        <v>0.56955633573673903</v>
      </c>
      <c r="AC334" s="1">
        <f ca="1">_xlfn.NORM.S.DIST(-V334,0)</f>
        <v>0.3989422804014327</v>
      </c>
      <c r="AF334" t="s">
        <v>42</v>
      </c>
      <c r="AG334" s="10"/>
      <c r="AH334" s="10"/>
      <c r="AI334" s="10">
        <f ca="1">MIN($V$30+AE330,0)</f>
        <v>-2.7142861028020437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1.0025604010938336E-2</v>
      </c>
      <c r="AQ334" s="1">
        <f ca="1">1-AP334-AR334</f>
        <v>0.59103211558762903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-0.27900388367831541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-4.3807310320291878E-2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-0.51420045703633888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1.847143473885684</v>
      </c>
      <c r="E338" s="10"/>
      <c r="F338" s="10"/>
      <c r="G338" s="10"/>
      <c r="I338" t="s">
        <v>2</v>
      </c>
      <c r="J338" s="1">
        <f ca="1">1-K338</f>
        <v>0.92755358108227981</v>
      </c>
      <c r="K338" s="1">
        <f ca="1">_xlfn.NORM.S.DIST(-D338,0)</f>
        <v>7.2446418917720204E-2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2.0823400472437075</v>
      </c>
      <c r="T338" s="10"/>
      <c r="U338" s="10"/>
      <c r="V338" s="10"/>
      <c r="X338" t="s">
        <v>2</v>
      </c>
      <c r="Y338" s="1">
        <f ca="1">1-Z338</f>
        <v>0.95436172586194412</v>
      </c>
      <c r="Z338" s="1">
        <f ca="1">_xlfn.NORM.S.DIST(-S338,0)</f>
        <v>4.5638274138055893E-2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1.6119469005276605</v>
      </c>
      <c r="AI338" s="10"/>
      <c r="AJ338" s="10"/>
      <c r="AK338" s="10"/>
      <c r="AM338" t="s">
        <v>2</v>
      </c>
      <c r="AN338" s="1">
        <f ca="1">1-AO338</f>
        <v>0.89118705134460563</v>
      </c>
      <c r="AO338" s="1">
        <f ca="1">_xlfn.NORM.S.DIST(-AH338,0)</f>
        <v>0.10881294865539436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-1.4944138823504343</v>
      </c>
      <c r="D339" s="10"/>
      <c r="E339" s="10">
        <f ca="1">MAX($V$28+A337,0)</f>
        <v>0</v>
      </c>
      <c r="F339" s="10"/>
      <c r="G339" s="10"/>
      <c r="I339" t="s">
        <v>1</v>
      </c>
      <c r="J339" s="1">
        <f ca="1">_xlfn.NORM.S.DIST(C339,0)</f>
        <v>0.13060536816921295</v>
      </c>
      <c r="K339" s="1">
        <f ca="1">1-J339-L339</f>
        <v>0.47045235142935432</v>
      </c>
      <c r="L339" s="1">
        <f ca="1">_xlfn.NORM.S.DIST(-E339,0)</f>
        <v>0.3989422804014327</v>
      </c>
      <c r="M339" s="1">
        <v>0</v>
      </c>
      <c r="N339" s="1">
        <v>0</v>
      </c>
      <c r="Q339" t="s">
        <v>1</v>
      </c>
      <c r="R339" s="10">
        <f ca="1">MIN($T$28+P337,0)</f>
        <v>-1.2592173089924108</v>
      </c>
      <c r="S339" s="10"/>
      <c r="T339" s="10">
        <f ca="1">MAX($V$28+P337,0)</f>
        <v>9.7160816722129131E-2</v>
      </c>
      <c r="U339" s="10"/>
      <c r="V339" s="10"/>
      <c r="X339" t="s">
        <v>1</v>
      </c>
      <c r="Y339" s="1">
        <f ca="1">_xlfn.NORM.S.DIST(R339,0)</f>
        <v>0.1805490760234674</v>
      </c>
      <c r="Z339" s="1">
        <f ca="1">1-Y339-AA339</f>
        <v>0.4223872587561408</v>
      </c>
      <c r="AA339" s="1">
        <f ca="1">_xlfn.NORM.S.DIST(-T339,0)</f>
        <v>0.39706366522039183</v>
      </c>
      <c r="AB339" s="1">
        <v>0</v>
      </c>
      <c r="AC339" s="1">
        <v>0</v>
      </c>
      <c r="AF339" t="s">
        <v>1</v>
      </c>
      <c r="AG339" s="10">
        <f ca="1">MIN($T$28+AE337,0)</f>
        <v>-1.7296104557084577</v>
      </c>
      <c r="AH339" s="10"/>
      <c r="AI339" s="10">
        <f ca="1">MAX($V$28+AE337,0)</f>
        <v>0</v>
      </c>
      <c r="AJ339" s="10"/>
      <c r="AK339" s="10"/>
      <c r="AM339" t="s">
        <v>1</v>
      </c>
      <c r="AN339" s="1">
        <f ca="1">_xlfn.NORM.S.DIST(AG339,0)</f>
        <v>8.9392839288681442E-2</v>
      </c>
      <c r="AO339" s="1">
        <f ca="1">1-AN339-AP339</f>
        <v>0.51166488030988577</v>
      </c>
      <c r="AP339" s="1">
        <f ca="1">_xlfn.NORM.S.DIST(-AI339,0)</f>
        <v>0.3989422804014327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-2.1282570334709341</v>
      </c>
      <c r="E340" s="10"/>
      <c r="F340" s="10">
        <f ca="1">MAX($CI$7+A337,0)</f>
        <v>0</v>
      </c>
      <c r="G340" s="10"/>
      <c r="I340" t="s">
        <v>0</v>
      </c>
      <c r="J340" s="1">
        <v>0</v>
      </c>
      <c r="K340" s="1">
        <f ca="1">_xlfn.NORM.S.DIST(D340,0)</f>
        <v>4.1433003345893567E-2</v>
      </c>
      <c r="L340" s="1">
        <f ca="1">1-K340-M340</f>
        <v>0.55962471625267374</v>
      </c>
      <c r="M340" s="1">
        <f ca="1">_xlfn.NORM.S.DIST(-F340,0)</f>
        <v>0.3989422804014327</v>
      </c>
      <c r="N340" s="1">
        <v>0</v>
      </c>
      <c r="Q340" t="s">
        <v>0</v>
      </c>
      <c r="R340" s="10"/>
      <c r="S340" s="10">
        <f ca="1">MIN($U$29+P337,0)</f>
        <v>-1.8930604601129104</v>
      </c>
      <c r="T340" s="10"/>
      <c r="U340" s="10">
        <f ca="1">MAX($CI$7+P337,0)</f>
        <v>0</v>
      </c>
      <c r="V340" s="10"/>
      <c r="X340" t="s">
        <v>0</v>
      </c>
      <c r="Y340" s="1">
        <v>0</v>
      </c>
      <c r="Z340" s="1">
        <f ca="1">_xlfn.NORM.S.DIST(S340,0)</f>
        <v>6.6485095382597031E-2</v>
      </c>
      <c r="AA340" s="1">
        <f ca="1">1-Z340-AB340</f>
        <v>0.53457262421597029</v>
      </c>
      <c r="AB340" s="1">
        <f ca="1">_xlfn.NORM.S.DIST(-U340,0)</f>
        <v>0.3989422804014327</v>
      </c>
      <c r="AC340" s="1">
        <v>0</v>
      </c>
      <c r="AF340" t="s">
        <v>0</v>
      </c>
      <c r="AG340" s="10"/>
      <c r="AH340" s="10">
        <f ca="1">MIN($U$29+AE337,0)</f>
        <v>-2.3634536068289576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2.4431182066607906E-2</v>
      </c>
      <c r="AP340" s="1">
        <f ca="1">1-AO340-AQ340</f>
        <v>0.57662653753195947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-2.4825537333393308</v>
      </c>
      <c r="F341" s="10"/>
      <c r="G341" s="10">
        <f ca="1">MAX($X$30+A337,0)</f>
        <v>0</v>
      </c>
      <c r="I341" t="s">
        <v>42</v>
      </c>
      <c r="J341" s="1">
        <v>0</v>
      </c>
      <c r="K341" s="1">
        <v>0</v>
      </c>
      <c r="L341" s="1">
        <f ca="1">_xlfn.NORM.S.DIST(E341,0)</f>
        <v>1.8306940062065909E-2</v>
      </c>
      <c r="M341" s="1">
        <f ca="1">1-L341-N341</f>
        <v>0.58275077953650145</v>
      </c>
      <c r="N341" s="1">
        <f ca="1">_xlfn.NORM.S.DIST(-G341,0)</f>
        <v>0.3989422804014327</v>
      </c>
      <c r="Q341" t="s">
        <v>42</v>
      </c>
      <c r="R341" s="10"/>
      <c r="S341" s="10"/>
      <c r="T341" s="10">
        <f ca="1">MIN($V$30+P337,0)</f>
        <v>-2.2473571599813074</v>
      </c>
      <c r="U341" s="10"/>
      <c r="V341" s="10">
        <f ca="1">MAX($X$30+P337,0)</f>
        <v>0</v>
      </c>
      <c r="X341" t="s">
        <v>42</v>
      </c>
      <c r="Y341" s="1">
        <v>0</v>
      </c>
      <c r="Z341" s="1">
        <v>0</v>
      </c>
      <c r="AA341" s="1">
        <f ca="1">_xlfn.NORM.S.DIST(T341,0)</f>
        <v>3.1928838943851415E-2</v>
      </c>
      <c r="AB341" s="1">
        <f ca="1">1-AA341-AC341</f>
        <v>0.5691288806547159</v>
      </c>
      <c r="AC341" s="1">
        <f ca="1">_xlfn.NORM.S.DIST(-V341,0)</f>
        <v>0.3989422804014327</v>
      </c>
      <c r="AF341" t="s">
        <v>42</v>
      </c>
      <c r="AG341" s="10"/>
      <c r="AH341" s="10"/>
      <c r="AI341" s="10">
        <f ca="1">MIN($V$30+AE337,0)</f>
        <v>-2.7177503066973543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9.9317170746693155E-3</v>
      </c>
      <c r="AQ341" s="1">
        <f ca="1">1-AP341-AR341</f>
        <v>0.59112600252389802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-0.29793995118509131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-5.8098045045682202E-2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-0.53778185732450046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1.828207406378908</v>
      </c>
      <c r="E345" s="10"/>
      <c r="F345" s="10"/>
      <c r="G345" s="10"/>
      <c r="I345" t="s">
        <v>2</v>
      </c>
      <c r="J345" s="1">
        <f ca="1">1-K345</f>
        <v>0.92498818867966348</v>
      </c>
      <c r="K345" s="1">
        <f ca="1">_xlfn.NORM.S.DIST(-D345,0)</f>
        <v>7.5011811320336491E-2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2.0680493125183173</v>
      </c>
      <c r="T345" s="10"/>
      <c r="U345" s="10"/>
      <c r="V345" s="10"/>
      <c r="X345" t="s">
        <v>2</v>
      </c>
      <c r="Y345" s="1">
        <f ca="1">1-Z345</f>
        <v>0.95298800573531728</v>
      </c>
      <c r="Z345" s="1">
        <f ca="1">_xlfn.NORM.S.DIST(-S345,0)</f>
        <v>4.7011994264682756E-2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1.5883655002394987</v>
      </c>
      <c r="AI345" s="10"/>
      <c r="AJ345" s="10"/>
      <c r="AK345" s="10"/>
      <c r="AM345" t="s">
        <v>2</v>
      </c>
      <c r="AN345" s="1">
        <f ca="1">1-AO345</f>
        <v>0.8870026615831309</v>
      </c>
      <c r="AO345" s="1">
        <f ca="1">_xlfn.NORM.S.DIST(-AH345,0)</f>
        <v>0.11299733841686908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-1.5133499498572103</v>
      </c>
      <c r="D346" s="10"/>
      <c r="E346" s="10">
        <f ca="1">MAX($V$28+A344,0)</f>
        <v>0</v>
      </c>
      <c r="F346" s="10"/>
      <c r="G346" s="10"/>
      <c r="I346" t="s">
        <v>1</v>
      </c>
      <c r="J346" s="1">
        <f ca="1">_xlfn.NORM.S.DIST(C346,0)</f>
        <v>0.12693849913793745</v>
      </c>
      <c r="K346" s="1">
        <f ca="1">1-J346-L346</f>
        <v>0.47411922046062988</v>
      </c>
      <c r="L346" s="1">
        <f ca="1">_xlfn.NORM.S.DIST(-E346,0)</f>
        <v>0.3989422804014327</v>
      </c>
      <c r="M346" s="1">
        <v>0</v>
      </c>
      <c r="N346" s="1">
        <v>0</v>
      </c>
      <c r="Q346" t="s">
        <v>1</v>
      </c>
      <c r="R346" s="10">
        <f ca="1">MIN($T$28+P344,0)</f>
        <v>-1.2735080437178012</v>
      </c>
      <c r="S346" s="10"/>
      <c r="T346" s="10">
        <f ca="1">MAX($V$28+P344,0)</f>
        <v>8.2870081996738815E-2</v>
      </c>
      <c r="U346" s="10"/>
      <c r="V346" s="10"/>
      <c r="X346" t="s">
        <v>1</v>
      </c>
      <c r="Y346" s="1">
        <f ca="1">_xlfn.NORM.S.DIST(R346,0)</f>
        <v>0.17731102201806856</v>
      </c>
      <c r="Z346" s="1">
        <f ca="1">1-Y346-AA346</f>
        <v>0.42511420659130272</v>
      </c>
      <c r="AA346" s="1">
        <f ca="1">_xlfn.NORM.S.DIST(-T346,0)</f>
        <v>0.39757477139062869</v>
      </c>
      <c r="AB346" s="1">
        <v>0</v>
      </c>
      <c r="AC346" s="1">
        <v>0</v>
      </c>
      <c r="AF346" t="s">
        <v>1</v>
      </c>
      <c r="AG346" s="10">
        <f ca="1">MIN($T$28+AE344,0)</f>
        <v>-1.7531918559966195</v>
      </c>
      <c r="AH346" s="10"/>
      <c r="AI346" s="10">
        <f ca="1">MAX($V$28+AE344,0)</f>
        <v>0</v>
      </c>
      <c r="AJ346" s="10"/>
      <c r="AK346" s="10"/>
      <c r="AM346" t="s">
        <v>1</v>
      </c>
      <c r="AN346" s="1">
        <f ca="1">_xlfn.NORM.S.DIST(AG346,0)</f>
        <v>8.5796301869508471E-2</v>
      </c>
      <c r="AO346" s="1">
        <f ca="1">1-AN346-AP346</f>
        <v>0.51526141772905887</v>
      </c>
      <c r="AP346" s="1">
        <f ca="1">_xlfn.NORM.S.DIST(-AI346,0)</f>
        <v>0.3989422804014327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-2.1471931009777099</v>
      </c>
      <c r="E347" s="10"/>
      <c r="F347" s="10">
        <f ca="1">MAX($CI$7+A344,0)</f>
        <v>0</v>
      </c>
      <c r="G347" s="10"/>
      <c r="I347" t="s">
        <v>0</v>
      </c>
      <c r="J347" s="1">
        <v>0</v>
      </c>
      <c r="K347" s="1">
        <f ca="1">_xlfn.NORM.S.DIST(D347,0)</f>
        <v>3.9789284379126821E-2</v>
      </c>
      <c r="L347" s="1">
        <f ca="1">1-K347-M347</f>
        <v>0.56126843521944059</v>
      </c>
      <c r="M347" s="1">
        <f ca="1">_xlfn.NORM.S.DIST(-F347,0)</f>
        <v>0.3989422804014327</v>
      </c>
      <c r="N347" s="1">
        <v>0</v>
      </c>
      <c r="Q347" t="s">
        <v>0</v>
      </c>
      <c r="R347" s="10"/>
      <c r="S347" s="10">
        <f ca="1">MIN($U$29+P344,0)</f>
        <v>-1.9073511948383008</v>
      </c>
      <c r="T347" s="10"/>
      <c r="U347" s="10">
        <f ca="1">MAX($CI$7+P344,0)</f>
        <v>0</v>
      </c>
      <c r="V347" s="10"/>
      <c r="X347" t="s">
        <v>0</v>
      </c>
      <c r="Y347" s="1">
        <v>0</v>
      </c>
      <c r="Z347" s="1">
        <f ca="1">_xlfn.NORM.S.DIST(S347,0)</f>
        <v>6.4703963258097102E-2</v>
      </c>
      <c r="AA347" s="1">
        <f ca="1">1-Z347-AB347</f>
        <v>0.53635375634047011</v>
      </c>
      <c r="AB347" s="1">
        <f ca="1">_xlfn.NORM.S.DIST(-U347,0)</f>
        <v>0.3989422804014327</v>
      </c>
      <c r="AC347" s="1">
        <v>0</v>
      </c>
      <c r="AF347" t="s">
        <v>0</v>
      </c>
      <c r="AG347" s="10"/>
      <c r="AH347" s="10">
        <f ca="1">MIN($U$29+AE344,0)</f>
        <v>-2.3870350071171189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2.3100371119459277E-2</v>
      </c>
      <c r="AP347" s="1">
        <f ca="1">1-AO347-AQ347</f>
        <v>0.57795734847910807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-2.5014898008461071</v>
      </c>
      <c r="F348" s="10"/>
      <c r="G348" s="10">
        <f ca="1">MAX($X$30+A344,0)</f>
        <v>0</v>
      </c>
      <c r="I348" t="s">
        <v>42</v>
      </c>
      <c r="J348" s="1">
        <v>0</v>
      </c>
      <c r="K348" s="1">
        <v>0</v>
      </c>
      <c r="L348" s="1">
        <f ca="1">_xlfn.NORM.S.DIST(E348,0)</f>
        <v>1.7463118346299961E-2</v>
      </c>
      <c r="M348" s="1">
        <f ca="1">1-L348-N348</f>
        <v>0.58359460125226725</v>
      </c>
      <c r="N348" s="1">
        <f ca="1">_xlfn.NORM.S.DIST(-G348,0)</f>
        <v>0.3989422804014327</v>
      </c>
      <c r="Q348" t="s">
        <v>42</v>
      </c>
      <c r="R348" s="10"/>
      <c r="S348" s="10"/>
      <c r="T348" s="10">
        <f ca="1">MIN($V$30+P344,0)</f>
        <v>-2.2616478947066976</v>
      </c>
      <c r="U348" s="10"/>
      <c r="V348" s="10">
        <f ca="1">MAX($X$30+P344,0)</f>
        <v>0</v>
      </c>
      <c r="X348" t="s">
        <v>42</v>
      </c>
      <c r="Y348" s="1">
        <v>0</v>
      </c>
      <c r="Z348" s="1">
        <v>0</v>
      </c>
      <c r="AA348" s="1">
        <f ca="1">_xlfn.NORM.S.DIST(T348,0)</f>
        <v>3.0916534749934308E-2</v>
      </c>
      <c r="AB348" s="1">
        <f ca="1">1-AA348-AC348</f>
        <v>0.57014118484863308</v>
      </c>
      <c r="AC348" s="1">
        <f ca="1">_xlfn.NORM.S.DIST(-V348,0)</f>
        <v>0.3989422804014327</v>
      </c>
      <c r="AF348" t="s">
        <v>42</v>
      </c>
      <c r="AG348" s="10"/>
      <c r="AH348" s="10"/>
      <c r="AI348" s="10">
        <f ca="1">MIN($V$30+AE344,0)</f>
        <v>-2.7413317069855161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9.3125875212393319E-3</v>
      </c>
      <c r="AQ348" s="1">
        <f ca="1">1-AP348-AR348</f>
        <v>0.59174513207732793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-0.28172233825150911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-3.7300705348722159E-2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-0.5261439711542959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1.8444250193124903</v>
      </c>
      <c r="E352" s="10"/>
      <c r="F352" s="10"/>
      <c r="G352" s="10"/>
      <c r="I352" t="s">
        <v>2</v>
      </c>
      <c r="J352" s="1">
        <f ca="1">1-K352</f>
        <v>0.9271891545662978</v>
      </c>
      <c r="K352" s="1">
        <f ca="1">_xlfn.NORM.S.DIST(-D352,0)</f>
        <v>7.2810845433702184E-2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2.0888466522152771</v>
      </c>
      <c r="T352" s="10"/>
      <c r="U352" s="10"/>
      <c r="V352" s="10"/>
      <c r="X352" t="s">
        <v>2</v>
      </c>
      <c r="Y352" s="1">
        <f ca="1">1-Z352</f>
        <v>0.95497686010281591</v>
      </c>
      <c r="Z352" s="1">
        <f ca="1">_xlfn.NORM.S.DIST(-S352,0)</f>
        <v>4.5023139897184129E-2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1.6000033864097034</v>
      </c>
      <c r="AI352" s="10"/>
      <c r="AJ352" s="10"/>
      <c r="AK352" s="10"/>
      <c r="AM352" t="s">
        <v>2</v>
      </c>
      <c r="AN352" s="1">
        <f ca="1">1-AO352</f>
        <v>0.8890797663169776</v>
      </c>
      <c r="AO352" s="1">
        <f ca="1">_xlfn.NORM.S.DIST(-AH352,0)</f>
        <v>0.11092023368302237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-1.497132336923628</v>
      </c>
      <c r="D353" s="10"/>
      <c r="E353" s="10">
        <f ca="1">MAX($V$28+A351,0)</f>
        <v>0</v>
      </c>
      <c r="F353" s="10"/>
      <c r="G353" s="10"/>
      <c r="I353" t="s">
        <v>1</v>
      </c>
      <c r="J353" s="1">
        <f ca="1">_xlfn.NORM.S.DIST(C353,0)</f>
        <v>0.13007538001075175</v>
      </c>
      <c r="K353" s="1">
        <f ca="1">1-J353-L353</f>
        <v>0.4709823395878156</v>
      </c>
      <c r="L353" s="1">
        <f ca="1">_xlfn.NORM.S.DIST(-E353,0)</f>
        <v>0.3989422804014327</v>
      </c>
      <c r="M353" s="1">
        <v>0</v>
      </c>
      <c r="N353" s="1">
        <v>0</v>
      </c>
      <c r="Q353" t="s">
        <v>1</v>
      </c>
      <c r="R353" s="10">
        <f ca="1">MIN($T$28+P351,0)</f>
        <v>-1.2527107040208412</v>
      </c>
      <c r="S353" s="10"/>
      <c r="T353" s="10">
        <f ca="1">MAX($V$28+P351,0)</f>
        <v>0.10366742169369886</v>
      </c>
      <c r="U353" s="10"/>
      <c r="V353" s="10"/>
      <c r="X353" t="s">
        <v>1</v>
      </c>
      <c r="Y353" s="1">
        <f ca="1">_xlfn.NORM.S.DIST(R353,0)</f>
        <v>0.18203057942707018</v>
      </c>
      <c r="Z353" s="1">
        <f ca="1">1-Y353-AA353</f>
        <v>0.42116509415702968</v>
      </c>
      <c r="AA353" s="1">
        <f ca="1">_xlfn.NORM.S.DIST(-T353,0)</f>
        <v>0.39680432641590008</v>
      </c>
      <c r="AB353" s="1">
        <v>0</v>
      </c>
      <c r="AC353" s="1">
        <v>0</v>
      </c>
      <c r="AF353" t="s">
        <v>1</v>
      </c>
      <c r="AG353" s="10">
        <f ca="1">MIN($T$28+AE351,0)</f>
        <v>-1.7415539698264149</v>
      </c>
      <c r="AH353" s="10"/>
      <c r="AI353" s="10">
        <f ca="1">MAX($V$28+AE351,0)</f>
        <v>0</v>
      </c>
      <c r="AJ353" s="10"/>
      <c r="AK353" s="10"/>
      <c r="AM353" t="s">
        <v>1</v>
      </c>
      <c r="AN353" s="1">
        <f ca="1">_xlfn.NORM.S.DIST(AG353,0)</f>
        <v>8.7558893092190837E-2</v>
      </c>
      <c r="AO353" s="1">
        <f ca="1">1-AN353-AP353</f>
        <v>0.51349882650637646</v>
      </c>
      <c r="AP353" s="1">
        <f ca="1">_xlfn.NORM.S.DIST(-AI353,0)</f>
        <v>0.3989422804014327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-2.1309754880441276</v>
      </c>
      <c r="E354" s="10"/>
      <c r="F354" s="10">
        <f ca="1">MAX($CI$7+A351,0)</f>
        <v>0</v>
      </c>
      <c r="G354" s="10"/>
      <c r="I354" t="s">
        <v>0</v>
      </c>
      <c r="J354" s="1">
        <v>0</v>
      </c>
      <c r="K354" s="1">
        <f ca="1">_xlfn.NORM.S.DIST(D354,0)</f>
        <v>4.1193829694993654E-2</v>
      </c>
      <c r="L354" s="1">
        <f ca="1">1-K354-M354</f>
        <v>0.55986388990357372</v>
      </c>
      <c r="M354" s="1">
        <f ca="1">_xlfn.NORM.S.DIST(-F354,0)</f>
        <v>0.3989422804014327</v>
      </c>
      <c r="N354" s="1">
        <v>0</v>
      </c>
      <c r="Q354" t="s">
        <v>0</v>
      </c>
      <c r="R354" s="10"/>
      <c r="S354" s="10">
        <f ca="1">MIN($U$29+P351,0)</f>
        <v>-1.8865538551413408</v>
      </c>
      <c r="T354" s="10"/>
      <c r="U354" s="10">
        <f ca="1">MAX($CI$7+P351,0)</f>
        <v>0</v>
      </c>
      <c r="V354" s="10"/>
      <c r="X354" t="s">
        <v>0</v>
      </c>
      <c r="Y354" s="1">
        <v>0</v>
      </c>
      <c r="Z354" s="1">
        <f ca="1">_xlfn.NORM.S.DIST(S354,0)</f>
        <v>6.7307658162983799E-2</v>
      </c>
      <c r="AA354" s="1">
        <f ca="1">1-Z354-AB354</f>
        <v>0.53375006143558346</v>
      </c>
      <c r="AB354" s="1">
        <f ca="1">_xlfn.NORM.S.DIST(-U354,0)</f>
        <v>0.3989422804014327</v>
      </c>
      <c r="AC354" s="1">
        <v>0</v>
      </c>
      <c r="AF354" t="s">
        <v>0</v>
      </c>
      <c r="AG354" s="10"/>
      <c r="AH354" s="10">
        <f ca="1">MIN($U$29+AE351,0)</f>
        <v>-2.3753971209469142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2.3749488767642393E-2</v>
      </c>
      <c r="AP354" s="1">
        <f ca="1">1-AO354-AQ354</f>
        <v>0.57730823083092497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-2.4852721879125248</v>
      </c>
      <c r="F355" s="10"/>
      <c r="G355" s="10">
        <f ca="1">MAX($X$30+A351,0)</f>
        <v>0</v>
      </c>
      <c r="I355" t="s">
        <v>42</v>
      </c>
      <c r="J355" s="1">
        <v>0</v>
      </c>
      <c r="K355" s="1">
        <v>0</v>
      </c>
      <c r="L355" s="1">
        <f ca="1">_xlfn.NORM.S.DIST(E355,0)</f>
        <v>1.8183740611117244E-2</v>
      </c>
      <c r="M355" s="1">
        <f ca="1">1-L355-N355</f>
        <v>0.58287397898744997</v>
      </c>
      <c r="N355" s="1">
        <f ca="1">_xlfn.NORM.S.DIST(-G355,0)</f>
        <v>0.3989422804014327</v>
      </c>
      <c r="Q355" t="s">
        <v>42</v>
      </c>
      <c r="R355" s="10"/>
      <c r="S355" s="10"/>
      <c r="T355" s="10">
        <f ca="1">MIN($V$30+P351,0)</f>
        <v>-2.2408505550097377</v>
      </c>
      <c r="U355" s="10"/>
      <c r="V355" s="10">
        <f ca="1">MAX($X$30+P351,0)</f>
        <v>0</v>
      </c>
      <c r="X355" t="s">
        <v>42</v>
      </c>
      <c r="Y355" s="1">
        <v>0</v>
      </c>
      <c r="Z355" s="1">
        <v>0</v>
      </c>
      <c r="AA355" s="1">
        <f ca="1">_xlfn.NORM.S.DIST(T355,0)</f>
        <v>3.2398468100564667E-2</v>
      </c>
      <c r="AB355" s="1">
        <f ca="1">1-AA355-AC355</f>
        <v>0.56865925149800267</v>
      </c>
      <c r="AC355" s="1">
        <f ca="1">_xlfn.NORM.S.DIST(-V355,0)</f>
        <v>0.3989422804014327</v>
      </c>
      <c r="AF355" t="s">
        <v>42</v>
      </c>
      <c r="AG355" s="10"/>
      <c r="AH355" s="10"/>
      <c r="AI355" s="10">
        <f ca="1">MIN($V$30+AE351,0)</f>
        <v>-2.7296938208153114</v>
      </c>
      <c r="AJ355" s="10"/>
      <c r="AK355" s="10">
        <f ca="1">MAX($X$30+AE351,0)</f>
        <v>0</v>
      </c>
      <c r="AM355" t="s">
        <v>42</v>
      </c>
      <c r="AN355" s="1">
        <v>0</v>
      </c>
      <c r="AO355" s="1">
        <v>0</v>
      </c>
      <c r="AP355" s="1">
        <f ca="1">_xlfn.NORM.S.DIST(AI355,0)</f>
        <v>9.6138288589314464E-3</v>
      </c>
      <c r="AQ355" s="1">
        <f ca="1">1-AP355-AR355</f>
        <v>0.59144389073963577</v>
      </c>
      <c r="AR355" s="1">
        <f ca="1">_xlfn.NORM.S.DIST(-AK355,0)</f>
        <v>0.3989422804014327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-0.30259348530971364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-5.3171738024871025E-2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-0.5520152325945562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1.8235538722542857</v>
      </c>
      <c r="E359" s="10"/>
      <c r="F359" s="10"/>
      <c r="G359" s="10"/>
      <c r="I359" t="s">
        <v>2</v>
      </c>
      <c r="J359" s="1">
        <f ca="1">1-K359</f>
        <v>0.92434811303577069</v>
      </c>
      <c r="K359" s="1">
        <f ca="1">_xlfn.NORM.S.DIST(-D359,0)</f>
        <v>7.5651886964229267E-2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2.0729756195391285</v>
      </c>
      <c r="T359" s="10"/>
      <c r="U359" s="10"/>
      <c r="V359" s="10"/>
      <c r="X359" t="s">
        <v>2</v>
      </c>
      <c r="Y359" s="1">
        <f ca="1">1-Z359</f>
        <v>0.95346508988049861</v>
      </c>
      <c r="Z359" s="1">
        <f ca="1">_xlfn.NORM.S.DIST(-S359,0)</f>
        <v>4.6534910119501414E-2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1.5741321249694431</v>
      </c>
      <c r="AI359" s="10"/>
      <c r="AJ359" s="10"/>
      <c r="AK359" s="10"/>
      <c r="AM359" t="s">
        <v>2</v>
      </c>
      <c r="AN359" s="1">
        <f ca="1">1-AO359</f>
        <v>0.88443065119354403</v>
      </c>
      <c r="AO359" s="1">
        <f ca="1">_xlfn.NORM.S.DIST(-AH359,0)</f>
        <v>0.115569348806456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-1.5180034839818326</v>
      </c>
      <c r="D360" s="10"/>
      <c r="E360" s="10">
        <f ca="1">MAX($V$28+A358,0)</f>
        <v>0</v>
      </c>
      <c r="F360" s="10"/>
      <c r="G360" s="10"/>
      <c r="I360" t="s">
        <v>1</v>
      </c>
      <c r="J360" s="1">
        <f ca="1">_xlfn.NORM.S.DIST(C360,0)</f>
        <v>0.12604631982898068</v>
      </c>
      <c r="K360" s="1">
        <f ca="1">1-J360-L360</f>
        <v>0.47501139976958656</v>
      </c>
      <c r="L360" s="1">
        <f ca="1">_xlfn.NORM.S.DIST(-E360,0)</f>
        <v>0.3989422804014327</v>
      </c>
      <c r="M360" s="1">
        <v>0</v>
      </c>
      <c r="N360" s="1">
        <v>0</v>
      </c>
      <c r="Q360" t="s">
        <v>1</v>
      </c>
      <c r="R360" s="10">
        <f ca="1">MIN($T$28+P358,0)</f>
        <v>-1.26858173669699</v>
      </c>
      <c r="S360" s="10"/>
      <c r="T360" s="10">
        <f ca="1">MAX($V$28+P358,0)</f>
        <v>8.7796389017549992E-2</v>
      </c>
      <c r="U360" s="10"/>
      <c r="V360" s="10"/>
      <c r="X360" t="s">
        <v>1</v>
      </c>
      <c r="Y360" s="1">
        <f ca="1">_xlfn.NORM.S.DIST(R360,0)</f>
        <v>0.17842474834594574</v>
      </c>
      <c r="Z360" s="1">
        <f ca="1">1-Y360-AA360</f>
        <v>0.42416757671396105</v>
      </c>
      <c r="AA360" s="1">
        <f ca="1">_xlfn.NORM.S.DIST(-T360,0)</f>
        <v>0.39740767494009316</v>
      </c>
      <c r="AB360" s="1">
        <v>0</v>
      </c>
      <c r="AC360" s="1">
        <v>0</v>
      </c>
      <c r="AF360" t="s">
        <v>1</v>
      </c>
      <c r="AG360" s="10">
        <f ca="1">MIN($T$28+AE358,0)</f>
        <v>-1.7674252312666752</v>
      </c>
      <c r="AH360" s="10"/>
      <c r="AI360" s="10">
        <f ca="1">MAX($V$28+AE358,0)</f>
        <v>0</v>
      </c>
      <c r="AJ360" s="10"/>
      <c r="AK360" s="10"/>
      <c r="AM360" t="s">
        <v>1</v>
      </c>
      <c r="AN360" s="1">
        <f ca="1">_xlfn.NORM.S.DIST(AG360,0)</f>
        <v>8.3673370413534315E-2</v>
      </c>
      <c r="AO360" s="1">
        <f ca="1">1-AN360-AP360</f>
        <v>0.51738434918503295</v>
      </c>
      <c r="AP360" s="1">
        <f ca="1">_xlfn.NORM.S.DIST(-AI360,0)</f>
        <v>0.3989422804014327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-2.1518466351023324</v>
      </c>
      <c r="E361" s="10"/>
      <c r="F361" s="10">
        <f ca="1">MAX($CI$7+A358,0)</f>
        <v>0</v>
      </c>
      <c r="G361" s="10"/>
      <c r="I361" t="s">
        <v>0</v>
      </c>
      <c r="J361" s="1">
        <v>0</v>
      </c>
      <c r="K361" s="1">
        <f ca="1">_xlfn.NORM.S.DIST(D361,0)</f>
        <v>3.9393261559825955E-2</v>
      </c>
      <c r="L361" s="1">
        <f ca="1">1-K361-M361</f>
        <v>0.56166445803874132</v>
      </c>
      <c r="M361" s="1">
        <f ca="1">_xlfn.NORM.S.DIST(-F361,0)</f>
        <v>0.3989422804014327</v>
      </c>
      <c r="N361" s="1">
        <v>0</v>
      </c>
      <c r="Q361" t="s">
        <v>0</v>
      </c>
      <c r="R361" s="10"/>
      <c r="S361" s="10">
        <f ca="1">MIN($U$29+P358,0)</f>
        <v>-1.9024248878174896</v>
      </c>
      <c r="T361" s="10"/>
      <c r="U361" s="10">
        <f ca="1">MAX($CI$7+P358,0)</f>
        <v>0</v>
      </c>
      <c r="V361" s="10"/>
      <c r="X361" t="s">
        <v>0</v>
      </c>
      <c r="Y361" s="1">
        <v>0</v>
      </c>
      <c r="Z361" s="1">
        <f ca="1">_xlfn.NORM.S.DIST(S361,0)</f>
        <v>6.5314007215968806E-2</v>
      </c>
      <c r="AA361" s="1">
        <f ca="1">1-Z361-AB361</f>
        <v>0.53574371238259855</v>
      </c>
      <c r="AB361" s="1">
        <f ca="1">_xlfn.NORM.S.DIST(-U361,0)</f>
        <v>0.3989422804014327</v>
      </c>
      <c r="AC361" s="1">
        <v>0</v>
      </c>
      <c r="AF361" t="s">
        <v>0</v>
      </c>
      <c r="AG361" s="10"/>
      <c r="AH361" s="10">
        <f ca="1">MIN($U$29+AE358,0)</f>
        <v>-2.4012683823871748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2.2326444404764913E-2</v>
      </c>
      <c r="AP361" s="1">
        <f ca="1">1-AO361-AQ361</f>
        <v>0.5787312751938023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-2.5061433349707292</v>
      </c>
      <c r="F362" s="10"/>
      <c r="G362" s="10">
        <f ca="1">MAX($X$30+A358,0)</f>
        <v>0</v>
      </c>
      <c r="I362" t="s">
        <v>42</v>
      </c>
      <c r="J362" s="1">
        <v>0</v>
      </c>
      <c r="K362" s="1">
        <v>0</v>
      </c>
      <c r="L362" s="1">
        <f ca="1">_xlfn.NORM.S.DIST(E362,0)</f>
        <v>1.7260825952411483E-2</v>
      </c>
      <c r="M362" s="1">
        <f ca="1">1-L362-N362</f>
        <v>0.58379689364615572</v>
      </c>
      <c r="N362" s="1">
        <f ca="1">_xlfn.NORM.S.DIST(-G362,0)</f>
        <v>0.3989422804014327</v>
      </c>
      <c r="Q362" t="s">
        <v>42</v>
      </c>
      <c r="R362" s="10"/>
      <c r="S362" s="10"/>
      <c r="T362" s="10">
        <f ca="1">MIN($V$30+P358,0)</f>
        <v>-2.2567215876858864</v>
      </c>
      <c r="U362" s="10"/>
      <c r="V362" s="10">
        <f ca="1">MAX($X$30+P358,0)</f>
        <v>0</v>
      </c>
      <c r="X362" t="s">
        <v>42</v>
      </c>
      <c r="Y362" s="1">
        <v>0</v>
      </c>
      <c r="Z362" s="1">
        <v>0</v>
      </c>
      <c r="AA362" s="1">
        <f ca="1">_xlfn.NORM.S.DIST(T362,0)</f>
        <v>3.1262540247680187E-2</v>
      </c>
      <c r="AB362" s="1">
        <f ca="1">1-AA362-AC362</f>
        <v>0.56979517935088708</v>
      </c>
      <c r="AC362" s="1">
        <f ca="1">_xlfn.NORM.S.DIST(-V362,0)</f>
        <v>0.3989422804014327</v>
      </c>
      <c r="AF362" t="s">
        <v>42</v>
      </c>
      <c r="AG362" s="10"/>
      <c r="AH362" s="10"/>
      <c r="AI362" s="10">
        <f ca="1">MIN($V$30+AE358,0)</f>
        <v>-2.755565082255572</v>
      </c>
      <c r="AJ362" s="10"/>
      <c r="AK362" s="10">
        <f ca="1">MAX($X$30+AE358,0)</f>
        <v>0</v>
      </c>
      <c r="AM362" t="s">
        <v>42</v>
      </c>
      <c r="AN362" s="1">
        <v>0</v>
      </c>
      <c r="AO362" s="1">
        <v>0</v>
      </c>
      <c r="AP362" s="1">
        <f ca="1">_xlfn.NORM.S.DIST(AI362,0)</f>
        <v>8.9553156602840897E-3</v>
      </c>
      <c r="AQ362" s="1">
        <f ca="1">1-AP362-AR362</f>
        <v>0.59210240393828317</v>
      </c>
      <c r="AR362" s="1">
        <f ca="1">_xlfn.NORM.S.DIST(-AK362,0)</f>
        <v>0.3989422804014327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-0.29331939492664605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-3.9475201225590756E-2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-0.54716358862770131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1.8328279626373534</v>
      </c>
      <c r="E366" s="10"/>
      <c r="F366" s="10"/>
      <c r="G366" s="10"/>
      <c r="I366" t="s">
        <v>2</v>
      </c>
      <c r="J366" s="1">
        <f ca="1">1-K366</f>
        <v>0.92561996377932287</v>
      </c>
      <c r="K366" s="1">
        <f ca="1">_xlfn.NORM.S.DIST(-D366,0)</f>
        <v>7.4380036220677098E-2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2.0866721563384085</v>
      </c>
      <c r="T366" s="10"/>
      <c r="U366" s="10"/>
      <c r="V366" s="10"/>
      <c r="X366" t="s">
        <v>2</v>
      </c>
      <c r="Y366" s="1">
        <f ca="1">1-Z366</f>
        <v>0.95477199829556136</v>
      </c>
      <c r="Z366" s="1">
        <f ca="1">_xlfn.NORM.S.DIST(-S366,0)</f>
        <v>4.5228001704438643E-2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1.578983768936298</v>
      </c>
      <c r="AI366" s="10"/>
      <c r="AJ366" s="10"/>
      <c r="AK366" s="10"/>
      <c r="AM366" t="s">
        <v>2</v>
      </c>
      <c r="AN366" s="1">
        <f ca="1">1-AO366</f>
        <v>0.88531125721125314</v>
      </c>
      <c r="AO366" s="1">
        <f ca="1">_xlfn.NORM.S.DIST(-AH366,0)</f>
        <v>0.1146887427887468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-1.5087293935987649</v>
      </c>
      <c r="D367" s="10"/>
      <c r="E367" s="10">
        <f ca="1">MAX($V$28+A365,0)</f>
        <v>0</v>
      </c>
      <c r="F367" s="10"/>
      <c r="G367" s="10"/>
      <c r="I367" t="s">
        <v>1</v>
      </c>
      <c r="J367" s="1">
        <f ca="1">_xlfn.NORM.S.DIST(C367,0)</f>
        <v>0.12782786500667698</v>
      </c>
      <c r="K367" s="1">
        <f ca="1">1-J367-L367</f>
        <v>0.47322985459189032</v>
      </c>
      <c r="L367" s="1">
        <f ca="1">_xlfn.NORM.S.DIST(-E367,0)</f>
        <v>0.3989422804014327</v>
      </c>
      <c r="M367" s="1">
        <v>0</v>
      </c>
      <c r="N367" s="1">
        <v>0</v>
      </c>
      <c r="Q367" t="s">
        <v>1</v>
      </c>
      <c r="R367" s="10">
        <f ca="1">MIN($T$28+P365,0)</f>
        <v>-1.2548851998977097</v>
      </c>
      <c r="S367" s="10"/>
      <c r="T367" s="10">
        <f ca="1">MAX($V$28+P365,0)</f>
        <v>0.10149292581683025</v>
      </c>
      <c r="U367" s="10"/>
      <c r="V367" s="10"/>
      <c r="X367" t="s">
        <v>1</v>
      </c>
      <c r="Y367" s="1">
        <f ca="1">_xlfn.NORM.S.DIST(R367,0)</f>
        <v>0.18153497108811931</v>
      </c>
      <c r="Z367" s="1">
        <f ca="1">1-Y367-AA367</f>
        <v>0.42157218138510572</v>
      </c>
      <c r="AA367" s="1">
        <f ca="1">_xlfn.NORM.S.DIST(-T367,0)</f>
        <v>0.39689284752677495</v>
      </c>
      <c r="AB367" s="1">
        <v>0</v>
      </c>
      <c r="AC367" s="1">
        <v>0</v>
      </c>
      <c r="AF367" t="s">
        <v>1</v>
      </c>
      <c r="AG367" s="10">
        <f ca="1">MIN($T$28+AE365,0)</f>
        <v>-1.7625735872998203</v>
      </c>
      <c r="AH367" s="10"/>
      <c r="AI367" s="10">
        <f ca="1">MAX($V$28+AE365,0)</f>
        <v>0</v>
      </c>
      <c r="AJ367" s="10"/>
      <c r="AK367" s="10"/>
      <c r="AM367" t="s">
        <v>1</v>
      </c>
      <c r="AN367" s="1">
        <f ca="1">_xlfn.NORM.S.DIST(AG367,0)</f>
        <v>8.4392954485202995E-2</v>
      </c>
      <c r="AO367" s="1">
        <f ca="1">1-AN367-AP367</f>
        <v>0.51666476511336423</v>
      </c>
      <c r="AP367" s="1">
        <f ca="1">_xlfn.NORM.S.DIST(-AI367,0)</f>
        <v>0.3989422804014327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-2.1425725447192647</v>
      </c>
      <c r="E368" s="10"/>
      <c r="F368" s="10">
        <f ca="1">MAX($CI$7+A365,0)</f>
        <v>0</v>
      </c>
      <c r="G368" s="10"/>
      <c r="I368" t="s">
        <v>0</v>
      </c>
      <c r="J368" s="1">
        <v>0</v>
      </c>
      <c r="K368" s="1">
        <f ca="1">_xlfn.NORM.S.DIST(D368,0)</f>
        <v>4.0185578644874424E-2</v>
      </c>
      <c r="L368" s="1">
        <f ca="1">1-K368-M368</f>
        <v>0.56087214095369298</v>
      </c>
      <c r="M368" s="1">
        <f ca="1">_xlfn.NORM.S.DIST(-F368,0)</f>
        <v>0.3989422804014327</v>
      </c>
      <c r="N368" s="1">
        <v>0</v>
      </c>
      <c r="Q368" t="s">
        <v>0</v>
      </c>
      <c r="R368" s="10"/>
      <c r="S368" s="10">
        <f ca="1">MIN($U$29+P365,0)</f>
        <v>-1.8887283510182094</v>
      </c>
      <c r="T368" s="10"/>
      <c r="U368" s="10">
        <f ca="1">MAX($CI$7+P365,0)</f>
        <v>0</v>
      </c>
      <c r="V368" s="10"/>
      <c r="X368" t="s">
        <v>0</v>
      </c>
      <c r="Y368" s="1">
        <v>0</v>
      </c>
      <c r="Z368" s="1">
        <f ca="1">_xlfn.NORM.S.DIST(S368,0)</f>
        <v>6.7031948820852727E-2</v>
      </c>
      <c r="AA368" s="1">
        <f ca="1">1-Z368-AB368</f>
        <v>0.53402577077771451</v>
      </c>
      <c r="AB368" s="1">
        <f ca="1">_xlfn.NORM.S.DIST(-U368,0)</f>
        <v>0.3989422804014327</v>
      </c>
      <c r="AC368" s="1">
        <v>0</v>
      </c>
      <c r="AF368" t="s">
        <v>0</v>
      </c>
      <c r="AG368" s="10"/>
      <c r="AH368" s="10">
        <f ca="1">MIN($U$29+AE365,0)</f>
        <v>-2.3964167384203199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2.2587804882905318E-2</v>
      </c>
      <c r="AP368" s="1">
        <f ca="1">1-AO368-AQ368</f>
        <v>0.578469914715662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-2.4968692445876615</v>
      </c>
      <c r="F369" s="10"/>
      <c r="G369" s="10">
        <f ca="1">MAX($X$30+A365,0)</f>
        <v>0</v>
      </c>
      <c r="I369" t="s">
        <v>42</v>
      </c>
      <c r="J369" s="1">
        <v>0</v>
      </c>
      <c r="K369" s="1">
        <v>0</v>
      </c>
      <c r="L369" s="1">
        <f ca="1">_xlfn.NORM.S.DIST(E369,0)</f>
        <v>1.7665944266872513E-2</v>
      </c>
      <c r="M369" s="1">
        <f ca="1">1-L369-N369</f>
        <v>0.58339177533169484</v>
      </c>
      <c r="N369" s="1">
        <f ca="1">_xlfn.NORM.S.DIST(-G369,0)</f>
        <v>0.3989422804014327</v>
      </c>
      <c r="Q369" t="s">
        <v>42</v>
      </c>
      <c r="R369" s="10"/>
      <c r="S369" s="10"/>
      <c r="T369" s="10">
        <f ca="1">MIN($V$30+P365,0)</f>
        <v>-2.2430250508866063</v>
      </c>
      <c r="U369" s="10"/>
      <c r="V369" s="10">
        <f ca="1">MAX($X$30+P365,0)</f>
        <v>0</v>
      </c>
      <c r="X369" t="s">
        <v>42</v>
      </c>
      <c r="Y369" s="1">
        <v>0</v>
      </c>
      <c r="Z369" s="1">
        <v>0</v>
      </c>
      <c r="AA369" s="1">
        <f ca="1">_xlfn.NORM.S.DIST(T369,0)</f>
        <v>3.2240907204019863E-2</v>
      </c>
      <c r="AB369" s="1">
        <f ca="1">1-AA369-AC369</f>
        <v>0.5688168123945474</v>
      </c>
      <c r="AC369" s="1">
        <f ca="1">_xlfn.NORM.S.DIST(-V369,0)</f>
        <v>0.3989422804014327</v>
      </c>
      <c r="AF369" t="s">
        <v>42</v>
      </c>
      <c r="AG369" s="10"/>
      <c r="AH369" s="10"/>
      <c r="AI369" s="10">
        <f ca="1">MIN($V$30+AE365,0)</f>
        <v>-2.7507134382887166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9.0757365190930195E-3</v>
      </c>
      <c r="AQ369" s="1">
        <f ca="1">1-AP369-AR369</f>
        <v>0.59198198307947436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-0.3154361950518082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-5.723446804672698E-2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-0.57363792205688946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1.8107111625121912</v>
      </c>
      <c r="E373" s="10"/>
      <c r="F373" s="10"/>
      <c r="G373" s="10"/>
      <c r="I373" t="s">
        <v>2</v>
      </c>
      <c r="J373" s="1">
        <f ca="1">1-K373</f>
        <v>0.9225618704797407</v>
      </c>
      <c r="K373" s="1">
        <f ca="1">_xlfn.NORM.S.DIST(-D373,0)</f>
        <v>7.7438129520259261E-2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2.0689128895172724</v>
      </c>
      <c r="T373" s="10"/>
      <c r="U373" s="10"/>
      <c r="V373" s="10"/>
      <c r="X373" t="s">
        <v>2</v>
      </c>
      <c r="Y373" s="1">
        <f ca="1">1-Z373</f>
        <v>0.95307190795828634</v>
      </c>
      <c r="Z373" s="1">
        <f ca="1">_xlfn.NORM.S.DIST(-S373,0)</f>
        <v>4.6928092041713672E-2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1.5525094355071098</v>
      </c>
      <c r="AI373" s="10"/>
      <c r="AJ373" s="10"/>
      <c r="AK373" s="10"/>
      <c r="AM373" t="s">
        <v>2</v>
      </c>
      <c r="AN373" s="1">
        <f ca="1">1-AO373</f>
        <v>0.88045725907033823</v>
      </c>
      <c r="AO373" s="1">
        <f ca="1">_xlfn.NORM.S.DIST(-AH373,0)</f>
        <v>0.1195427409296618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-1.5308461937239271</v>
      </c>
      <c r="D374" s="10"/>
      <c r="E374" s="10">
        <f ca="1">MAX($V$28+A372,0)</f>
        <v>0</v>
      </c>
      <c r="F374" s="10"/>
      <c r="G374" s="10"/>
      <c r="I374" t="s">
        <v>1</v>
      </c>
      <c r="J374" s="1">
        <f ca="1">_xlfn.NORM.S.DIST(C374,0)</f>
        <v>0.1236026161866139</v>
      </c>
      <c r="K374" s="1">
        <f ca="1">1-J374-L374</f>
        <v>0.47745510341195335</v>
      </c>
      <c r="L374" s="1">
        <f ca="1">_xlfn.NORM.S.DIST(-E374,0)</f>
        <v>0.3989422804014327</v>
      </c>
      <c r="M374" s="1">
        <v>0</v>
      </c>
      <c r="N374" s="1">
        <v>0</v>
      </c>
      <c r="Q374" t="s">
        <v>1</v>
      </c>
      <c r="R374" s="10">
        <f ca="1">MIN($T$28+P372,0)</f>
        <v>-1.2726444667188459</v>
      </c>
      <c r="S374" s="10"/>
      <c r="T374" s="10">
        <f ca="1">MAX($V$28+P372,0)</f>
        <v>8.373365899569403E-2</v>
      </c>
      <c r="U374" s="10"/>
      <c r="V374" s="10"/>
      <c r="X374" t="s">
        <v>1</v>
      </c>
      <c r="Y374" s="1">
        <f ca="1">_xlfn.NORM.S.DIST(R374,0)</f>
        <v>0.17750606483964262</v>
      </c>
      <c r="Z374" s="1">
        <f ca="1">1-Y374-AA374</f>
        <v>0.4249477633076823</v>
      </c>
      <c r="AA374" s="1">
        <f ca="1">_xlfn.NORM.S.DIST(-T374,0)</f>
        <v>0.3975461718526751</v>
      </c>
      <c r="AB374" s="1">
        <v>0</v>
      </c>
      <c r="AC374" s="1">
        <v>0</v>
      </c>
      <c r="AF374" t="s">
        <v>1</v>
      </c>
      <c r="AG374" s="10">
        <f ca="1">MIN($T$28+AE372,0)</f>
        <v>-1.7890479207290084</v>
      </c>
      <c r="AH374" s="10"/>
      <c r="AI374" s="10">
        <f ca="1">MAX($V$28+AE372,0)</f>
        <v>0</v>
      </c>
      <c r="AJ374" s="10"/>
      <c r="AK374" s="10"/>
      <c r="AM374" t="s">
        <v>1</v>
      </c>
      <c r="AN374" s="1">
        <f ca="1">_xlfn.NORM.S.DIST(AG374,0)</f>
        <v>8.0517174898550078E-2</v>
      </c>
      <c r="AO374" s="1">
        <f ca="1">1-AN374-AP374</f>
        <v>0.52054054470001732</v>
      </c>
      <c r="AP374" s="1">
        <f ca="1">_xlfn.NORM.S.DIST(-AI374,0)</f>
        <v>0.3989422804014327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-2.1646893448444269</v>
      </c>
      <c r="E375" s="10"/>
      <c r="F375" s="10">
        <f ca="1">MAX($CI$7+A372,0)</f>
        <v>0</v>
      </c>
      <c r="G375" s="10"/>
      <c r="I375" t="s">
        <v>0</v>
      </c>
      <c r="J375" s="1">
        <v>0</v>
      </c>
      <c r="K375" s="1">
        <f ca="1">_xlfn.NORM.S.DIST(D375,0)</f>
        <v>3.8316352601367863E-2</v>
      </c>
      <c r="L375" s="1">
        <f ca="1">1-K375-M375</f>
        <v>0.56274136699719945</v>
      </c>
      <c r="M375" s="1">
        <f ca="1">_xlfn.NORM.S.DIST(-F375,0)</f>
        <v>0.3989422804014327</v>
      </c>
      <c r="N375" s="1">
        <v>0</v>
      </c>
      <c r="Q375" t="s">
        <v>0</v>
      </c>
      <c r="R375" s="10"/>
      <c r="S375" s="10">
        <f ca="1">MIN($U$29+P372,0)</f>
        <v>-1.9064876178393455</v>
      </c>
      <c r="T375" s="10"/>
      <c r="U375" s="10">
        <f ca="1">MAX($CI$7+P372,0)</f>
        <v>0</v>
      </c>
      <c r="V375" s="10"/>
      <c r="X375" t="s">
        <v>0</v>
      </c>
      <c r="Y375" s="1">
        <v>0</v>
      </c>
      <c r="Z375" s="1">
        <f ca="1">_xlfn.NORM.S.DIST(S375,0)</f>
        <v>6.4810603698270547E-2</v>
      </c>
      <c r="AA375" s="1">
        <f ca="1">1-Z375-AB375</f>
        <v>0.53624711590029683</v>
      </c>
      <c r="AB375" s="1">
        <f ca="1">_xlfn.NORM.S.DIST(-U375,0)</f>
        <v>0.3989422804014327</v>
      </c>
      <c r="AC375" s="1">
        <v>0</v>
      </c>
      <c r="AF375" t="s">
        <v>0</v>
      </c>
      <c r="AG375" s="10"/>
      <c r="AH375" s="10">
        <f ca="1">MIN($U$29+AE372,0)</f>
        <v>-2.422891071849508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2.1191839381856144E-2</v>
      </c>
      <c r="AP375" s="1">
        <f ca="1">1-AO375-AQ375</f>
        <v>0.57986588021671115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-2.5189860447128236</v>
      </c>
      <c r="F376" s="10"/>
      <c r="G376" s="10">
        <f ca="1">MAX($X$30+A372,0)</f>
        <v>0</v>
      </c>
      <c r="I376" t="s">
        <v>42</v>
      </c>
      <c r="J376" s="1">
        <v>0</v>
      </c>
      <c r="K376" s="1">
        <v>0</v>
      </c>
      <c r="L376" s="1">
        <f ca="1">_xlfn.NORM.S.DIST(E376,0)</f>
        <v>1.671274160801527E-2</v>
      </c>
      <c r="M376" s="1">
        <f ca="1">1-L376-N376</f>
        <v>0.58434497799055207</v>
      </c>
      <c r="N376" s="1">
        <f ca="1">_xlfn.NORM.S.DIST(-G376,0)</f>
        <v>0.3989422804014327</v>
      </c>
      <c r="Q376" t="s">
        <v>42</v>
      </c>
      <c r="R376" s="10"/>
      <c r="S376" s="10"/>
      <c r="T376" s="10">
        <f ca="1">MIN($V$30+P372,0)</f>
        <v>-2.2607843177077425</v>
      </c>
      <c r="U376" s="10"/>
      <c r="V376" s="10">
        <f ca="1">MAX($X$30+P372,0)</f>
        <v>0</v>
      </c>
      <c r="X376" t="s">
        <v>42</v>
      </c>
      <c r="Y376" s="1">
        <v>0</v>
      </c>
      <c r="Z376" s="1">
        <v>0</v>
      </c>
      <c r="AA376" s="1">
        <f ca="1">_xlfn.NORM.S.DIST(T376,0)</f>
        <v>3.0976965508675514E-2</v>
      </c>
      <c r="AB376" s="1">
        <f ca="1">1-AA376-AC376</f>
        <v>0.57008075408989178</v>
      </c>
      <c r="AC376" s="1">
        <f ca="1">_xlfn.NORM.S.DIST(-V376,0)</f>
        <v>0.3989422804014327</v>
      </c>
      <c r="AF376" t="s">
        <v>42</v>
      </c>
      <c r="AG376" s="10"/>
      <c r="AH376" s="10"/>
      <c r="AI376" s="10">
        <f ca="1">MIN($V$30+AE372,0)</f>
        <v>-2.7771877717179052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8.435346433321448E-3</v>
      </c>
      <c r="AQ376" s="1">
        <f ca="1">1-AP376-AR376</f>
        <v>0.5926223731652458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-0.31812848321214077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-5.5630860774622301E-2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-0.58062610564965922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1.8080188743518586</v>
      </c>
      <c r="E380" s="10"/>
      <c r="F380" s="10"/>
      <c r="G380" s="10"/>
      <c r="I380" t="s">
        <v>2</v>
      </c>
      <c r="J380" s="1">
        <f ca="1">1-K380</f>
        <v>0.92218372334775034</v>
      </c>
      <c r="K380" s="1">
        <f ca="1">_xlfn.NORM.S.DIST(-D380,0)</f>
        <v>7.7816276652249688E-2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2.0705164967893772</v>
      </c>
      <c r="T380" s="10"/>
      <c r="U380" s="10"/>
      <c r="V380" s="10"/>
      <c r="X380" t="s">
        <v>2</v>
      </c>
      <c r="Y380" s="1">
        <f ca="1">1-Z380</f>
        <v>0.95322740455306021</v>
      </c>
      <c r="Z380" s="1">
        <f ca="1">_xlfn.NORM.S.DIST(-S380,0)</f>
        <v>4.6772595446939749E-2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1.54552125191434</v>
      </c>
      <c r="AI380" s="10"/>
      <c r="AJ380" s="10"/>
      <c r="AK380" s="10"/>
      <c r="AM380" t="s">
        <v>2</v>
      </c>
      <c r="AN380" s="1">
        <f ca="1">1-AO380</f>
        <v>0.87915620324428012</v>
      </c>
      <c r="AO380" s="1">
        <f ca="1">_xlfn.NORM.S.DIST(-AH380,0)</f>
        <v>0.12084379675571987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-1.5335384818842597</v>
      </c>
      <c r="D381" s="10"/>
      <c r="E381" s="10">
        <f ca="1">MAX($V$28+A379,0)</f>
        <v>0</v>
      </c>
      <c r="F381" s="10"/>
      <c r="G381" s="10"/>
      <c r="I381" t="s">
        <v>1</v>
      </c>
      <c r="J381" s="1">
        <f ca="1">_xlfn.NORM.S.DIST(C381,0)</f>
        <v>0.1230937928238732</v>
      </c>
      <c r="K381" s="1">
        <f ca="1">1-J381-L381</f>
        <v>0.47796392677469407</v>
      </c>
      <c r="L381" s="1">
        <f ca="1">_xlfn.NORM.S.DIST(-E381,0)</f>
        <v>0.3989422804014327</v>
      </c>
      <c r="M381" s="1">
        <v>0</v>
      </c>
      <c r="N381" s="1">
        <v>0</v>
      </c>
      <c r="Q381" t="s">
        <v>1</v>
      </c>
      <c r="R381" s="10">
        <f ca="1">MIN($T$28+P379,0)</f>
        <v>-1.2710408594467413</v>
      </c>
      <c r="S381" s="10"/>
      <c r="T381" s="10">
        <f ca="1">MAX($V$28+P379,0)</f>
        <v>8.5337266267798709E-2</v>
      </c>
      <c r="U381" s="10"/>
      <c r="V381" s="10"/>
      <c r="X381" t="s">
        <v>1</v>
      </c>
      <c r="Y381" s="1">
        <f ca="1">_xlfn.NORM.S.DIST(R381,0)</f>
        <v>0.1778684643123607</v>
      </c>
      <c r="Z381" s="1">
        <f ca="1">1-Y381-AA381</f>
        <v>0.42463925221026055</v>
      </c>
      <c r="AA381" s="1">
        <f ca="1">_xlfn.NORM.S.DIST(-T381,0)</f>
        <v>0.39749228347737875</v>
      </c>
      <c r="AB381" s="1">
        <v>0</v>
      </c>
      <c r="AC381" s="1">
        <v>0</v>
      </c>
      <c r="AF381" t="s">
        <v>1</v>
      </c>
      <c r="AG381" s="10">
        <f ca="1">MIN($T$28+AE379,0)</f>
        <v>-1.7960361043217783</v>
      </c>
      <c r="AH381" s="10"/>
      <c r="AI381" s="10">
        <f ca="1">MAX($V$28+AE379,0)</f>
        <v>0</v>
      </c>
      <c r="AJ381" s="10"/>
      <c r="AK381" s="10"/>
      <c r="AM381" t="s">
        <v>1</v>
      </c>
      <c r="AN381" s="1">
        <f ca="1">_xlfn.NORM.S.DIST(AG381,0)</f>
        <v>7.951485835655088E-2</v>
      </c>
      <c r="AO381" s="1">
        <f ca="1">1-AN381-AP381</f>
        <v>0.52154286124201632</v>
      </c>
      <c r="AP381" s="1">
        <f ca="1">_xlfn.NORM.S.DIST(-AI381,0)</f>
        <v>0.3989422804014327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-2.1673816330047595</v>
      </c>
      <c r="E382" s="10"/>
      <c r="F382" s="10">
        <f ca="1">MAX($CI$7+A379,0)</f>
        <v>0</v>
      </c>
      <c r="G382" s="10"/>
      <c r="I382" t="s">
        <v>0</v>
      </c>
      <c r="J382" s="1">
        <v>0</v>
      </c>
      <c r="K382" s="1">
        <f ca="1">_xlfn.NORM.S.DIST(D382,0)</f>
        <v>3.8093557533823041E-2</v>
      </c>
      <c r="L382" s="1">
        <f ca="1">1-K382-M382</f>
        <v>0.56296416206474431</v>
      </c>
      <c r="M382" s="1">
        <f ca="1">_xlfn.NORM.S.DIST(-F382,0)</f>
        <v>0.3989422804014327</v>
      </c>
      <c r="N382" s="1">
        <v>0</v>
      </c>
      <c r="Q382" t="s">
        <v>0</v>
      </c>
      <c r="R382" s="10"/>
      <c r="S382" s="10">
        <f ca="1">MIN($U$29+P379,0)</f>
        <v>-1.9048840105672409</v>
      </c>
      <c r="T382" s="10"/>
      <c r="U382" s="10">
        <f ca="1">MAX($CI$7+P379,0)</f>
        <v>0</v>
      </c>
      <c r="V382" s="10"/>
      <c r="X382" t="s">
        <v>0</v>
      </c>
      <c r="Y382" s="1">
        <v>0</v>
      </c>
      <c r="Z382" s="1">
        <f ca="1">_xlfn.NORM.S.DIST(S382,0)</f>
        <v>6.5008966004911781E-2</v>
      </c>
      <c r="AA382" s="1">
        <f ca="1">1-Z382-AB382</f>
        <v>0.53604875359365556</v>
      </c>
      <c r="AB382" s="1">
        <f ca="1">_xlfn.NORM.S.DIST(-U382,0)</f>
        <v>0.3989422804014327</v>
      </c>
      <c r="AC382" s="1">
        <v>0</v>
      </c>
      <c r="AF382" t="s">
        <v>0</v>
      </c>
      <c r="AG382" s="10"/>
      <c r="AH382" s="10">
        <f ca="1">MIN($U$29+AE379,0)</f>
        <v>-2.4298792554422777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2.0835539276964819E-2</v>
      </c>
      <c r="AP382" s="1">
        <f ca="1">1-AO382-AQ382</f>
        <v>0.58022218032160255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-2.5216783328731562</v>
      </c>
      <c r="F383" s="10"/>
      <c r="G383" s="10">
        <f ca="1">MAX($X$30+A379,0)</f>
        <v>0</v>
      </c>
      <c r="I383" t="s">
        <v>42</v>
      </c>
      <c r="J383" s="1">
        <v>0</v>
      </c>
      <c r="K383" s="1">
        <v>0</v>
      </c>
      <c r="L383" s="1">
        <f ca="1">_xlfn.NORM.S.DIST(E383,0)</f>
        <v>1.6599721839018894E-2</v>
      </c>
      <c r="M383" s="1">
        <f ca="1">1-L383-N383</f>
        <v>0.58445799775954832</v>
      </c>
      <c r="N383" s="1">
        <f ca="1">_xlfn.NORM.S.DIST(-G383,0)</f>
        <v>0.3989422804014327</v>
      </c>
      <c r="Q383" t="s">
        <v>42</v>
      </c>
      <c r="R383" s="10"/>
      <c r="S383" s="10"/>
      <c r="T383" s="10">
        <f ca="1">MIN($V$30+P379,0)</f>
        <v>-2.2591807104356376</v>
      </c>
      <c r="U383" s="10"/>
      <c r="V383" s="10">
        <f ca="1">MAX($X$30+P379,0)</f>
        <v>0</v>
      </c>
      <c r="X383" t="s">
        <v>42</v>
      </c>
      <c r="Y383" s="1">
        <v>0</v>
      </c>
      <c r="Z383" s="1">
        <v>0</v>
      </c>
      <c r="AA383" s="1">
        <f ca="1">_xlfn.NORM.S.DIST(T383,0)</f>
        <v>3.1089433561047077E-2</v>
      </c>
      <c r="AB383" s="1">
        <f ca="1">1-AA383-AC383</f>
        <v>0.56996828603752014</v>
      </c>
      <c r="AC383" s="1">
        <f ca="1">_xlfn.NORM.S.DIST(-V383,0)</f>
        <v>0.3989422804014327</v>
      </c>
      <c r="AF383" t="s">
        <v>42</v>
      </c>
      <c r="AG383" s="10"/>
      <c r="AH383" s="10"/>
      <c r="AI383" s="10">
        <f ca="1">MIN($V$30+AE379,0)</f>
        <v>-2.7841759553106749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8.273013820094148E-3</v>
      </c>
      <c r="AQ383" s="1">
        <f ca="1">1-AP383-AR383</f>
        <v>0.5927847057784732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-0.31253708466775437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-4.5802187225048002E-2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-0.5792719821104606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1.8136102728962449</v>
      </c>
      <c r="E387" s="10"/>
      <c r="F387" s="10"/>
      <c r="G387" s="10"/>
      <c r="I387" t="s">
        <v>2</v>
      </c>
      <c r="J387" s="1">
        <f ca="1">1-K387</f>
        <v>0.9229676368038876</v>
      </c>
      <c r="K387" s="1">
        <f ca="1">_xlfn.NORM.S.DIST(-D387,0)</f>
        <v>7.7032363196112397E-2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2.0803451703389513</v>
      </c>
      <c r="T387" s="10"/>
      <c r="U387" s="10"/>
      <c r="V387" s="10"/>
      <c r="X387" t="s">
        <v>2</v>
      </c>
      <c r="Y387" s="1">
        <f ca="1">1-Z387</f>
        <v>0.95417184079921902</v>
      </c>
      <c r="Z387" s="1">
        <f ca="1">_xlfn.NORM.S.DIST(-S387,0)</f>
        <v>4.5828159200781024E-2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1.5468753754535387</v>
      </c>
      <c r="AI387" s="10"/>
      <c r="AJ387" s="10"/>
      <c r="AK387" s="10"/>
      <c r="AM387" t="s">
        <v>2</v>
      </c>
      <c r="AN387" s="1">
        <f ca="1">1-AO387</f>
        <v>0.87940895447176248</v>
      </c>
      <c r="AO387" s="1">
        <f ca="1">_xlfn.NORM.S.DIST(-AH387,0)</f>
        <v>0.12059104552823752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-1.5279470833398734</v>
      </c>
      <c r="D388" s="10"/>
      <c r="E388" s="10">
        <f ca="1">MAX($V$28+A386,0)</f>
        <v>0</v>
      </c>
      <c r="F388" s="10"/>
      <c r="G388" s="10"/>
      <c r="I388" t="s">
        <v>1</v>
      </c>
      <c r="J388" s="1">
        <f ca="1">_xlfn.NORM.S.DIST(C388,0)</f>
        <v>0.12415187332339991</v>
      </c>
      <c r="K388" s="1">
        <f ca="1">1-J388-L388</f>
        <v>0.47690584627516736</v>
      </c>
      <c r="L388" s="1">
        <f ca="1">_xlfn.NORM.S.DIST(-E388,0)</f>
        <v>0.3989422804014327</v>
      </c>
      <c r="M388" s="1">
        <v>0</v>
      </c>
      <c r="N388" s="1">
        <v>0</v>
      </c>
      <c r="Q388" t="s">
        <v>1</v>
      </c>
      <c r="R388" s="10">
        <f ca="1">MIN($T$28+P386,0)</f>
        <v>-1.261212185897167</v>
      </c>
      <c r="S388" s="10"/>
      <c r="T388" s="10">
        <f ca="1">MAX($V$28+P386,0)</f>
        <v>9.5165939817373008E-2</v>
      </c>
      <c r="U388" s="10"/>
      <c r="V388" s="10"/>
      <c r="X388" t="s">
        <v>1</v>
      </c>
      <c r="Y388" s="1">
        <f ca="1">_xlfn.NORM.S.DIST(R388,0)</f>
        <v>0.18009575053080459</v>
      </c>
      <c r="Z388" s="1">
        <f ca="1">1-Y388-AA388</f>
        <v>0.42276440659049014</v>
      </c>
      <c r="AA388" s="1">
        <f ca="1">_xlfn.NORM.S.DIST(-T388,0)</f>
        <v>0.39713984287870524</v>
      </c>
      <c r="AB388" s="1">
        <v>0</v>
      </c>
      <c r="AC388" s="1">
        <v>0</v>
      </c>
      <c r="AF388" t="s">
        <v>1</v>
      </c>
      <c r="AG388" s="10">
        <f ca="1">MIN($T$28+AE386,0)</f>
        <v>-1.7946819807825796</v>
      </c>
      <c r="AH388" s="10"/>
      <c r="AI388" s="10">
        <f ca="1">MAX($V$28+AE386,0)</f>
        <v>0</v>
      </c>
      <c r="AJ388" s="10"/>
      <c r="AK388" s="10"/>
      <c r="AM388" t="s">
        <v>1</v>
      </c>
      <c r="AN388" s="1">
        <f ca="1">_xlfn.NORM.S.DIST(AG388,0)</f>
        <v>7.970840511967231E-2</v>
      </c>
      <c r="AO388" s="1">
        <f ca="1">1-AN388-AP388</f>
        <v>0.52134931447889499</v>
      </c>
      <c r="AP388" s="1">
        <f ca="1">_xlfn.NORM.S.DIST(-AI388,0)</f>
        <v>0.3989422804014327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-2.1617902344603728</v>
      </c>
      <c r="E389" s="10"/>
      <c r="F389" s="10">
        <f ca="1">MAX($CI$7+A386,0)</f>
        <v>0</v>
      </c>
      <c r="G389" s="10"/>
      <c r="I389" t="s">
        <v>0</v>
      </c>
      <c r="J389" s="1">
        <v>0</v>
      </c>
      <c r="K389" s="1">
        <f ca="1">_xlfn.NORM.S.DIST(D389,0)</f>
        <v>3.8557407587720111E-2</v>
      </c>
      <c r="L389" s="1">
        <f ca="1">1-K389-M389</f>
        <v>0.56250031201084716</v>
      </c>
      <c r="M389" s="1">
        <f ca="1">_xlfn.NORM.S.DIST(-F389,0)</f>
        <v>0.3989422804014327</v>
      </c>
      <c r="N389" s="1">
        <v>0</v>
      </c>
      <c r="Q389" t="s">
        <v>0</v>
      </c>
      <c r="R389" s="10"/>
      <c r="S389" s="10">
        <f ca="1">MIN($U$29+P386,0)</f>
        <v>-1.8950553370176666</v>
      </c>
      <c r="T389" s="10"/>
      <c r="U389" s="10">
        <f ca="1">MAX($CI$7+P386,0)</f>
        <v>0</v>
      </c>
      <c r="V389" s="10"/>
      <c r="X389" t="s">
        <v>0</v>
      </c>
      <c r="Y389" s="1">
        <v>0</v>
      </c>
      <c r="Z389" s="1">
        <f ca="1">_xlfn.NORM.S.DIST(S389,0)</f>
        <v>6.6234361263318456E-2</v>
      </c>
      <c r="AA389" s="1">
        <f ca="1">1-Z389-AB389</f>
        <v>0.53482335833524886</v>
      </c>
      <c r="AB389" s="1">
        <f ca="1">_xlfn.NORM.S.DIST(-U389,0)</f>
        <v>0.3989422804014327</v>
      </c>
      <c r="AC389" s="1">
        <v>0</v>
      </c>
      <c r="AF389" t="s">
        <v>0</v>
      </c>
      <c r="AG389" s="10"/>
      <c r="AH389" s="10">
        <f ca="1">MIN($U$29+AE386,0)</f>
        <v>-2.4285251319030792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2.0904189378904921E-2</v>
      </c>
      <c r="AP389" s="1">
        <f ca="1">1-AO389-AQ389</f>
        <v>0.58015353021966232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-2.51608693432877</v>
      </c>
      <c r="F390" s="10"/>
      <c r="G390" s="10">
        <f ca="1">MAX($X$30+A386,0)</f>
        <v>0</v>
      </c>
      <c r="I390" t="s">
        <v>42</v>
      </c>
      <c r="J390" s="1">
        <v>0</v>
      </c>
      <c r="K390" s="1">
        <v>0</v>
      </c>
      <c r="L390" s="1">
        <f ca="1">_xlfn.NORM.S.DIST(E390,0)</f>
        <v>1.6835167721449783E-2</v>
      </c>
      <c r="M390" s="1">
        <f ca="1">1-L390-N390</f>
        <v>0.58422255187711758</v>
      </c>
      <c r="N390" s="1">
        <f ca="1">_xlfn.NORM.S.DIST(-G390,0)</f>
        <v>0.3989422804014327</v>
      </c>
      <c r="Q390" t="s">
        <v>42</v>
      </c>
      <c r="R390" s="10"/>
      <c r="S390" s="10"/>
      <c r="T390" s="10">
        <f ca="1">MIN($V$30+P386,0)</f>
        <v>-2.2493520368860636</v>
      </c>
      <c r="U390" s="10"/>
      <c r="V390" s="10">
        <f ca="1">MAX($X$30+P386,0)</f>
        <v>0</v>
      </c>
      <c r="X390" t="s">
        <v>42</v>
      </c>
      <c r="Y390" s="1">
        <v>0</v>
      </c>
      <c r="Z390" s="1">
        <v>0</v>
      </c>
      <c r="AA390" s="1">
        <f ca="1">_xlfn.NORM.S.DIST(T390,0)</f>
        <v>3.1785952689151895E-2</v>
      </c>
      <c r="AB390" s="1">
        <f ca="1">1-AA390-AC390</f>
        <v>0.56927176690941539</v>
      </c>
      <c r="AC390" s="1">
        <f ca="1">_xlfn.NORM.S.DIST(-V390,0)</f>
        <v>0.3989422804014327</v>
      </c>
      <c r="AF390" t="s">
        <v>42</v>
      </c>
      <c r="AG390" s="10"/>
      <c r="AH390" s="10"/>
      <c r="AI390" s="10">
        <f ca="1">MIN($V$30+AE386,0)</f>
        <v>-2.7828218317714759</v>
      </c>
      <c r="AJ390" s="10"/>
      <c r="AK390" s="10">
        <f ca="1">MAX($X$30+AE386,0)</f>
        <v>0</v>
      </c>
      <c r="AM390" t="s">
        <v>42</v>
      </c>
      <c r="AN390" s="1">
        <v>0</v>
      </c>
      <c r="AO390" s="1">
        <v>0</v>
      </c>
      <c r="AP390" s="1">
        <f ca="1">_xlfn.NORM.S.DIST(AI390,0)</f>
        <v>8.3042553159017839E-3</v>
      </c>
      <c r="AQ390" s="1">
        <f ca="1">1-AP390-AR390</f>
        <v>0.59275346428266551</v>
      </c>
      <c r="AR390" s="1">
        <f ca="1">_xlfn.NORM.S.DIST(-AK390,0)</f>
        <v>0.3989422804014327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-0.32068097818748559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-4.9764639082377431E-2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-0.59159731729259357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1.8054663793765138</v>
      </c>
      <c r="E394" s="10"/>
      <c r="F394" s="10"/>
      <c r="G394" s="10"/>
      <c r="I394" t="s">
        <v>2</v>
      </c>
      <c r="J394" s="1">
        <f ca="1">1-K394</f>
        <v>0.92182402914614425</v>
      </c>
      <c r="K394" s="1">
        <f ca="1">_xlfn.NORM.S.DIST(-D394,0)</f>
        <v>7.8175970853855747E-2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2.0763827184816219</v>
      </c>
      <c r="T394" s="10"/>
      <c r="U394" s="10"/>
      <c r="V394" s="10"/>
      <c r="X394" t="s">
        <v>2</v>
      </c>
      <c r="Y394" s="1">
        <f ca="1">1-Z394</f>
        <v>0.95379286843873623</v>
      </c>
      <c r="Z394" s="1">
        <f ca="1">_xlfn.NORM.S.DIST(-S394,0)</f>
        <v>4.6207131561263749E-2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1.5345500402714056</v>
      </c>
      <c r="AI394" s="10"/>
      <c r="AJ394" s="10"/>
      <c r="AK394" s="10"/>
      <c r="AM394" t="s">
        <v>2</v>
      </c>
      <c r="AN394" s="1">
        <f ca="1">1-AO394</f>
        <v>0.87709707295945072</v>
      </c>
      <c r="AO394" s="1">
        <f ca="1">_xlfn.NORM.S.DIST(-AH394,0)</f>
        <v>0.12290292704054925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-1.5360909768596045</v>
      </c>
      <c r="D395" s="10"/>
      <c r="E395" s="10">
        <f ca="1">MAX($V$28+A393,0)</f>
        <v>0</v>
      </c>
      <c r="F395" s="10"/>
      <c r="G395" s="10"/>
      <c r="I395" t="s">
        <v>1</v>
      </c>
      <c r="J395" s="1">
        <f ca="1">_xlfn.NORM.S.DIST(C395,0)</f>
        <v>0.12261250310115014</v>
      </c>
      <c r="K395" s="1">
        <f ca="1">1-J395-L395</f>
        <v>0.47844521649741717</v>
      </c>
      <c r="L395" s="1">
        <f ca="1">_xlfn.NORM.S.DIST(-E395,0)</f>
        <v>0.3989422804014327</v>
      </c>
      <c r="M395" s="1">
        <v>0</v>
      </c>
      <c r="N395" s="1">
        <v>0</v>
      </c>
      <c r="Q395" t="s">
        <v>1</v>
      </c>
      <c r="R395" s="10">
        <f ca="1">MIN($T$28+P393,0)</f>
        <v>-1.2651746377544963</v>
      </c>
      <c r="S395" s="10"/>
      <c r="T395" s="10">
        <f ca="1">MAX($V$28+P393,0)</f>
        <v>9.1203487960043572E-2</v>
      </c>
      <c r="U395" s="10"/>
      <c r="V395" s="10"/>
      <c r="X395" t="s">
        <v>1</v>
      </c>
      <c r="Y395" s="1">
        <f ca="1">_xlfn.NORM.S.DIST(R395,0)</f>
        <v>0.17919656176344631</v>
      </c>
      <c r="Z395" s="1">
        <f ca="1">1-Y395-AA395</f>
        <v>0.42351692838906535</v>
      </c>
      <c r="AA395" s="1">
        <f ca="1">_xlfn.NORM.S.DIST(-T395,0)</f>
        <v>0.39728650984748831</v>
      </c>
      <c r="AB395" s="1">
        <v>0</v>
      </c>
      <c r="AC395" s="1">
        <v>0</v>
      </c>
      <c r="AF395" t="s">
        <v>1</v>
      </c>
      <c r="AG395" s="10">
        <f ca="1">MIN($T$28+AE393,0)</f>
        <v>-1.8070073159647126</v>
      </c>
      <c r="AH395" s="10"/>
      <c r="AI395" s="10">
        <f ca="1">MAX($V$28+AE393,0)</f>
        <v>0</v>
      </c>
      <c r="AJ395" s="10"/>
      <c r="AK395" s="10"/>
      <c r="AM395" t="s">
        <v>1</v>
      </c>
      <c r="AN395" s="1">
        <f ca="1">_xlfn.NORM.S.DIST(AG395,0)</f>
        <v>7.7958686475741515E-2</v>
      </c>
      <c r="AO395" s="1">
        <f ca="1">1-AN395-AP395</f>
        <v>0.5230990331228258</v>
      </c>
      <c r="AP395" s="1">
        <f ca="1">_xlfn.NORM.S.DIST(-AI395,0)</f>
        <v>0.3989422804014327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-2.1699341279801043</v>
      </c>
      <c r="E396" s="10"/>
      <c r="F396" s="10">
        <f ca="1">MAX($CI$7+A393,0)</f>
        <v>0</v>
      </c>
      <c r="G396" s="10"/>
      <c r="I396" t="s">
        <v>0</v>
      </c>
      <c r="J396" s="1">
        <v>0</v>
      </c>
      <c r="K396" s="1">
        <f ca="1">_xlfn.NORM.S.DIST(D396,0)</f>
        <v>3.7883273639120717E-2</v>
      </c>
      <c r="L396" s="1">
        <f ca="1">1-K396-M396</f>
        <v>0.56317444595944655</v>
      </c>
      <c r="M396" s="1">
        <f ca="1">_xlfn.NORM.S.DIST(-F396,0)</f>
        <v>0.3989422804014327</v>
      </c>
      <c r="N396" s="1">
        <v>0</v>
      </c>
      <c r="Q396" t="s">
        <v>0</v>
      </c>
      <c r="R396" s="10"/>
      <c r="S396" s="10">
        <f ca="1">MIN($U$29+P393,0)</f>
        <v>-1.8990177888749959</v>
      </c>
      <c r="T396" s="10"/>
      <c r="U396" s="10">
        <f ca="1">MAX($CI$7+P393,0)</f>
        <v>0</v>
      </c>
      <c r="V396" s="10"/>
      <c r="X396" t="s">
        <v>0</v>
      </c>
      <c r="Y396" s="1">
        <v>0</v>
      </c>
      <c r="Z396" s="1">
        <f ca="1">_xlfn.NORM.S.DIST(S396,0)</f>
        <v>6.5738349704104262E-2</v>
      </c>
      <c r="AA396" s="1">
        <f ca="1">1-Z396-AB396</f>
        <v>0.53531936989446294</v>
      </c>
      <c r="AB396" s="1">
        <f ca="1">_xlfn.NORM.S.DIST(-U396,0)</f>
        <v>0.3989422804014327</v>
      </c>
      <c r="AC396" s="1">
        <v>0</v>
      </c>
      <c r="AF396" t="s">
        <v>0</v>
      </c>
      <c r="AG396" s="10"/>
      <c r="AH396" s="10">
        <f ca="1">MIN($U$29+AE393,0)</f>
        <v>-2.440850467085212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2.0286207962763935E-2</v>
      </c>
      <c r="AP396" s="1">
        <f ca="1">1-AO396-AQ396</f>
        <v>0.58077151163580343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-2.5242308278485011</v>
      </c>
      <c r="F397" s="10"/>
      <c r="G397" s="10">
        <f ca="1">MAX($X$30+A393,0)</f>
        <v>0</v>
      </c>
      <c r="I397" t="s">
        <v>42</v>
      </c>
      <c r="J397" s="1">
        <v>0</v>
      </c>
      <c r="K397" s="1">
        <v>0</v>
      </c>
      <c r="L397" s="1">
        <f ca="1">_xlfn.NORM.S.DIST(E397,0)</f>
        <v>1.6493165939894406E-2</v>
      </c>
      <c r="M397" s="1">
        <f ca="1">1-L397-N397</f>
        <v>0.58456455365867299</v>
      </c>
      <c r="N397" s="1">
        <f ca="1">_xlfn.NORM.S.DIST(-G397,0)</f>
        <v>0.3989422804014327</v>
      </c>
      <c r="Q397" t="s">
        <v>42</v>
      </c>
      <c r="R397" s="10"/>
      <c r="S397" s="10"/>
      <c r="T397" s="10">
        <f ca="1">MIN($V$30+P393,0)</f>
        <v>-2.2533144887433929</v>
      </c>
      <c r="U397" s="10"/>
      <c r="V397" s="10">
        <f ca="1">MAX($X$30+P393,0)</f>
        <v>0</v>
      </c>
      <c r="X397" t="s">
        <v>42</v>
      </c>
      <c r="Y397" s="1">
        <v>0</v>
      </c>
      <c r="Z397" s="1">
        <v>0</v>
      </c>
      <c r="AA397" s="1">
        <f ca="1">_xlfn.NORM.S.DIST(T397,0)</f>
        <v>3.1503657594028657E-2</v>
      </c>
      <c r="AB397" s="1">
        <f ca="1">1-AA397-AC397</f>
        <v>0.56955406200453873</v>
      </c>
      <c r="AC397" s="1">
        <f ca="1">_xlfn.NORM.S.DIST(-V397,0)</f>
        <v>0.3989422804014327</v>
      </c>
      <c r="AF397" t="s">
        <v>42</v>
      </c>
      <c r="AG397" s="10"/>
      <c r="AH397" s="10"/>
      <c r="AI397" s="10">
        <f ca="1">MIN($V$30+AE393,0)</f>
        <v>-2.7951471669536092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8.0236457695103958E-3</v>
      </c>
      <c r="AQ397" s="1">
        <f ca="1">1-AP397-AR397</f>
        <v>0.59303407382905693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-0.39024022824045668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-0.11519570029401144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-0.66528475618690197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1.7359071293235426</v>
      </c>
      <c r="E401" s="10"/>
      <c r="F401" s="10"/>
      <c r="G401" s="10"/>
      <c r="I401" t="s">
        <v>2</v>
      </c>
      <c r="J401" s="1">
        <f ca="1">1-K401</f>
        <v>0.91157719027181572</v>
      </c>
      <c r="K401" s="1">
        <f ca="1">_xlfn.NORM.S.DIST(-D401,0)</f>
        <v>8.8422809728184226E-2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2.0109516572699877</v>
      </c>
      <c r="T401" s="10"/>
      <c r="U401" s="10"/>
      <c r="V401" s="10"/>
      <c r="X401" t="s">
        <v>2</v>
      </c>
      <c r="Y401" s="1">
        <f ca="1">1-Z401</f>
        <v>0.94718192499140497</v>
      </c>
      <c r="Z401" s="1">
        <f ca="1">_xlfn.NORM.S.DIST(-S401,0)</f>
        <v>5.281807500859502E-2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1.4608626013770973</v>
      </c>
      <c r="AI401" s="10"/>
      <c r="AJ401" s="10"/>
      <c r="AK401" s="10"/>
      <c r="AM401" t="s">
        <v>2</v>
      </c>
      <c r="AN401" s="1">
        <f ca="1">1-AO401</f>
        <v>0.86275646496277258</v>
      </c>
      <c r="AO401" s="1">
        <f ca="1">_xlfn.NORM.S.DIST(-AH401,0)</f>
        <v>0.13724353503722744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-1.6056502269125756</v>
      </c>
      <c r="D402" s="10"/>
      <c r="E402" s="10">
        <f ca="1">MAX($V$28+A400,0)</f>
        <v>0</v>
      </c>
      <c r="F402" s="10"/>
      <c r="G402" s="10"/>
      <c r="I402" t="s">
        <v>1</v>
      </c>
      <c r="J402" s="1">
        <f ca="1">_xlfn.NORM.S.DIST(C402,0)</f>
        <v>0.10992083448406514</v>
      </c>
      <c r="K402" s="1">
        <f ca="1">1-J402-L402</f>
        <v>0.4911368851145021</v>
      </c>
      <c r="L402" s="1">
        <f ca="1">_xlfn.NORM.S.DIST(-E402,0)</f>
        <v>0.3989422804014327</v>
      </c>
      <c r="M402" s="1">
        <v>0</v>
      </c>
      <c r="N402" s="1">
        <v>0</v>
      </c>
      <c r="Q402" t="s">
        <v>1</v>
      </c>
      <c r="R402" s="10">
        <f ca="1">MIN($T$28+P400,0)</f>
        <v>-1.3306056989661303</v>
      </c>
      <c r="S402" s="10"/>
      <c r="T402" s="10">
        <f ca="1">MAX($V$28+P400,0)</f>
        <v>2.5772426748409571E-2</v>
      </c>
      <c r="U402" s="10"/>
      <c r="V402" s="10"/>
      <c r="X402" t="s">
        <v>1</v>
      </c>
      <c r="Y402" s="1">
        <f ca="1">_xlfn.NORM.S.DIST(R402,0)</f>
        <v>0.16460702766042776</v>
      </c>
      <c r="Z402" s="1">
        <f ca="1">1-Y402-AA402</f>
        <v>0.43658316225754251</v>
      </c>
      <c r="AA402" s="1">
        <f ca="1">_xlfn.NORM.S.DIST(-T402,0)</f>
        <v>0.3988098100820297</v>
      </c>
      <c r="AB402" s="1">
        <v>0</v>
      </c>
      <c r="AC402" s="1">
        <v>0</v>
      </c>
      <c r="AF402" t="s">
        <v>1</v>
      </c>
      <c r="AG402" s="10">
        <f ca="1">MIN($T$28+AE400,0)</f>
        <v>-1.8806947548590209</v>
      </c>
      <c r="AH402" s="10"/>
      <c r="AI402" s="10">
        <f ca="1">MAX($V$28+AE400,0)</f>
        <v>0</v>
      </c>
      <c r="AJ402" s="10"/>
      <c r="AK402" s="10"/>
      <c r="AM402" t="s">
        <v>1</v>
      </c>
      <c r="AN402" s="1">
        <f ca="1">_xlfn.NORM.S.DIST(AG402,0)</f>
        <v>6.8054602799261676E-2</v>
      </c>
      <c r="AO402" s="1">
        <f ca="1">1-AN402-AP402</f>
        <v>0.53300311679930568</v>
      </c>
      <c r="AP402" s="1">
        <f ca="1">_xlfn.NORM.S.DIST(-AI402,0)</f>
        <v>0.3989422804014327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-2.2394933780330755</v>
      </c>
      <c r="E403" s="10"/>
      <c r="F403" s="10">
        <f ca="1">MAX($CI$7+A400,0)</f>
        <v>0</v>
      </c>
      <c r="G403" s="10"/>
      <c r="I403" t="s">
        <v>0</v>
      </c>
      <c r="J403" s="1">
        <v>0</v>
      </c>
      <c r="K403" s="1">
        <f ca="1">_xlfn.NORM.S.DIST(D403,0)</f>
        <v>3.2497119370399674E-2</v>
      </c>
      <c r="L403" s="1">
        <f ca="1">1-K403-M403</f>
        <v>0.56856060022816757</v>
      </c>
      <c r="M403" s="1">
        <f ca="1">_xlfn.NORM.S.DIST(-F403,0)</f>
        <v>0.3989422804014327</v>
      </c>
      <c r="N403" s="1">
        <v>0</v>
      </c>
      <c r="Q403" t="s">
        <v>0</v>
      </c>
      <c r="R403" s="10"/>
      <c r="S403" s="10">
        <f ca="1">MIN($U$29+P400,0)</f>
        <v>-1.9644488500866299</v>
      </c>
      <c r="T403" s="10"/>
      <c r="U403" s="10">
        <f ca="1">MAX($CI$7+P400,0)</f>
        <v>0</v>
      </c>
      <c r="V403" s="10"/>
      <c r="X403" t="s">
        <v>0</v>
      </c>
      <c r="Y403" s="1">
        <v>0</v>
      </c>
      <c r="Z403" s="1">
        <f ca="1">_xlfn.NORM.S.DIST(S403,0)</f>
        <v>5.7932996122395247E-2</v>
      </c>
      <c r="AA403" s="1">
        <f ca="1">1-Z403-AB403</f>
        <v>0.54312472347617202</v>
      </c>
      <c r="AB403" s="1">
        <f ca="1">_xlfn.NORM.S.DIST(-U403,0)</f>
        <v>0.3989422804014327</v>
      </c>
      <c r="AC403" s="1">
        <v>0</v>
      </c>
      <c r="AF403" t="s">
        <v>0</v>
      </c>
      <c r="AG403" s="10"/>
      <c r="AH403" s="10">
        <f ca="1">MIN($U$29+AE400,0)</f>
        <v>-2.5145379059795205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1.6900890375355922E-2</v>
      </c>
      <c r="AP403" s="1">
        <f ca="1">1-AO403-AQ403</f>
        <v>0.58415682922321133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-2.5937900779014722</v>
      </c>
      <c r="F404" s="10"/>
      <c r="G404" s="10">
        <f ca="1">MAX($X$30+A400,0)</f>
        <v>0</v>
      </c>
      <c r="I404" t="s">
        <v>42</v>
      </c>
      <c r="J404" s="1">
        <v>0</v>
      </c>
      <c r="K404" s="1">
        <v>0</v>
      </c>
      <c r="L404" s="1">
        <f ca="1">_xlfn.NORM.S.DIST(E404,0)</f>
        <v>1.3803790959765236E-2</v>
      </c>
      <c r="M404" s="1">
        <f ca="1">1-L404-N404</f>
        <v>0.5872539286388021</v>
      </c>
      <c r="N404" s="1">
        <f ca="1">_xlfn.NORM.S.DIST(-G404,0)</f>
        <v>0.3989422804014327</v>
      </c>
      <c r="Q404" t="s">
        <v>42</v>
      </c>
      <c r="R404" s="10"/>
      <c r="S404" s="10"/>
      <c r="T404" s="10">
        <f ca="1">MIN($V$30+P400,0)</f>
        <v>-2.3187455499550271</v>
      </c>
      <c r="U404" s="10"/>
      <c r="V404" s="10">
        <f ca="1">MAX($X$30+P400,0)</f>
        <v>0</v>
      </c>
      <c r="X404" t="s">
        <v>42</v>
      </c>
      <c r="Y404" s="1">
        <v>0</v>
      </c>
      <c r="Z404" s="1">
        <v>0</v>
      </c>
      <c r="AA404" s="1">
        <f ca="1">_xlfn.NORM.S.DIST(T404,0)</f>
        <v>2.7126911598620816E-2</v>
      </c>
      <c r="AB404" s="1">
        <f ca="1">1-AA404-AC404</f>
        <v>0.57393080799994656</v>
      </c>
      <c r="AC404" s="1">
        <f ca="1">_xlfn.NORM.S.DIST(-V404,0)</f>
        <v>0.3989422804014327</v>
      </c>
      <c r="AF404" t="s">
        <v>42</v>
      </c>
      <c r="AG404" s="10"/>
      <c r="AH404" s="10"/>
      <c r="AI404" s="10">
        <f ca="1">MIN($V$30+AE400,0)</f>
        <v>-2.8688346058479173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6.5124175577598569E-3</v>
      </c>
      <c r="AQ404" s="1">
        <f ca="1">1-AP404-AR404</f>
        <v>0.59454530204080736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-0.37999516507184011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-0.10087330641542394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-0.6591170237282562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1.7461521924921592</v>
      </c>
      <c r="E408" s="10"/>
      <c r="F408" s="10"/>
      <c r="G408" s="10"/>
      <c r="I408" t="s">
        <v>2</v>
      </c>
      <c r="J408" s="1">
        <f ca="1">1-K408</f>
        <v>0.91314040137928887</v>
      </c>
      <c r="K408" s="1">
        <f ca="1">_xlfn.NORM.S.DIST(-D408,0)</f>
        <v>8.6859598620711131E-2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2.0252740511485752</v>
      </c>
      <c r="T408" s="10"/>
      <c r="U408" s="10"/>
      <c r="V408" s="10"/>
      <c r="X408" t="s">
        <v>2</v>
      </c>
      <c r="Y408" s="1">
        <f ca="1">1-Z408</f>
        <v>0.94868673710897111</v>
      </c>
      <c r="Z408" s="1">
        <f ca="1">_xlfn.NORM.S.DIST(-S408,0)</f>
        <v>5.1313262891028916E-2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1.4670303338357431</v>
      </c>
      <c r="AI408" s="10"/>
      <c r="AJ408" s="10"/>
      <c r="AK408" s="10"/>
      <c r="AM408" t="s">
        <v>2</v>
      </c>
      <c r="AN408" s="1">
        <f ca="1">1-AO408</f>
        <v>0.86399009070018362</v>
      </c>
      <c r="AO408" s="1">
        <f ca="1">_xlfn.NORM.S.DIST(-AH408,0)</f>
        <v>0.13600990929981632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-1.595405163743959</v>
      </c>
      <c r="D409" s="10"/>
      <c r="E409" s="10">
        <f ca="1">MAX($V$28+A407,0)</f>
        <v>0</v>
      </c>
      <c r="F409" s="10"/>
      <c r="G409" s="10"/>
      <c r="I409" t="s">
        <v>1</v>
      </c>
      <c r="J409" s="1">
        <f ca="1">_xlfn.NORM.S.DIST(C409,0)</f>
        <v>0.11173812093964464</v>
      </c>
      <c r="K409" s="1">
        <f ca="1">1-J409-L409</f>
        <v>0.48931959865892266</v>
      </c>
      <c r="L409" s="1">
        <f ca="1">_xlfn.NORM.S.DIST(-E409,0)</f>
        <v>0.3989422804014327</v>
      </c>
      <c r="M409" s="1">
        <v>0</v>
      </c>
      <c r="N409" s="1">
        <v>0</v>
      </c>
      <c r="Q409" t="s">
        <v>1</v>
      </c>
      <c r="R409" s="10">
        <f ca="1">MIN($T$28+P407,0)</f>
        <v>-1.3162833050875429</v>
      </c>
      <c r="S409" s="10"/>
      <c r="T409" s="10">
        <f ca="1">MAX($V$28+P407,0)</f>
        <v>4.0094820626997069E-2</v>
      </c>
      <c r="U409" s="10"/>
      <c r="V409" s="10"/>
      <c r="X409" t="s">
        <v>1</v>
      </c>
      <c r="Y409" s="1">
        <f ca="1">_xlfn.NORM.S.DIST(R409,0)</f>
        <v>0.16775689471694111</v>
      </c>
      <c r="Z409" s="1">
        <f ca="1">1-Y409-AA409</f>
        <v>0.43362136477585694</v>
      </c>
      <c r="AA409" s="1">
        <f ca="1">_xlfn.NORM.S.DIST(-T409,0)</f>
        <v>0.39862174050720195</v>
      </c>
      <c r="AB409" s="1">
        <v>0</v>
      </c>
      <c r="AC409" s="1">
        <v>0</v>
      </c>
      <c r="AF409" t="s">
        <v>1</v>
      </c>
      <c r="AG409" s="10">
        <f ca="1">MIN($T$28+AE407,0)</f>
        <v>-1.8745270224003752</v>
      </c>
      <c r="AH409" s="10"/>
      <c r="AI409" s="10">
        <f ca="1">MAX($V$28+AE407,0)</f>
        <v>0</v>
      </c>
      <c r="AJ409" s="10"/>
      <c r="AK409" s="10"/>
      <c r="AM409" t="s">
        <v>1</v>
      </c>
      <c r="AN409" s="1">
        <f ca="1">_xlfn.NORM.S.DIST(AG409,0)</f>
        <v>6.8847297122418522E-2</v>
      </c>
      <c r="AO409" s="1">
        <f ca="1">1-AN409-AP409</f>
        <v>0.5322104224761488</v>
      </c>
      <c r="AP409" s="1">
        <f ca="1">_xlfn.NORM.S.DIST(-AI409,0)</f>
        <v>0.3989422804014327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-2.2292483148644586</v>
      </c>
      <c r="E410" s="10"/>
      <c r="F410" s="10">
        <f ca="1">MAX($CI$7+A407,0)</f>
        <v>0</v>
      </c>
      <c r="G410" s="10"/>
      <c r="I410" t="s">
        <v>0</v>
      </c>
      <c r="J410" s="1">
        <v>0</v>
      </c>
      <c r="K410" s="1">
        <f ca="1">_xlfn.NORM.S.DIST(D410,0)</f>
        <v>3.3249599473330893E-2</v>
      </c>
      <c r="L410" s="1">
        <f ca="1">1-K410-M410</f>
        <v>0.56780812012523652</v>
      </c>
      <c r="M410" s="1">
        <f ca="1">_xlfn.NORM.S.DIST(-F410,0)</f>
        <v>0.3989422804014327</v>
      </c>
      <c r="N410" s="1">
        <v>0</v>
      </c>
      <c r="Q410" t="s">
        <v>0</v>
      </c>
      <c r="R410" s="10"/>
      <c r="S410" s="10">
        <f ca="1">MIN($U$29+P407,0)</f>
        <v>-1.9501264562080425</v>
      </c>
      <c r="T410" s="10"/>
      <c r="U410" s="10">
        <f ca="1">MAX($CI$7+P407,0)</f>
        <v>0</v>
      </c>
      <c r="V410" s="10"/>
      <c r="X410" t="s">
        <v>0</v>
      </c>
      <c r="Y410" s="1">
        <v>0</v>
      </c>
      <c r="Z410" s="1">
        <f ca="1">_xlfn.NORM.S.DIST(S410,0)</f>
        <v>5.9580011969090491E-2</v>
      </c>
      <c r="AA410" s="1">
        <f ca="1">1-Z410-AB410</f>
        <v>0.54147770762947678</v>
      </c>
      <c r="AB410" s="1">
        <f ca="1">_xlfn.NORM.S.DIST(-U410,0)</f>
        <v>0.3989422804014327</v>
      </c>
      <c r="AC410" s="1">
        <v>0</v>
      </c>
      <c r="AF410" t="s">
        <v>0</v>
      </c>
      <c r="AG410" s="10"/>
      <c r="AH410" s="10">
        <f ca="1">MIN($U$29+AE407,0)</f>
        <v>-2.5083701735208748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1.7164722876114032E-2</v>
      </c>
      <c r="AP410" s="1">
        <f ca="1">1-AO410-AQ410</f>
        <v>0.58389299672245332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-2.5835450147328558</v>
      </c>
      <c r="F411" s="10"/>
      <c r="G411" s="10">
        <f ca="1">MAX($X$30+A407,0)</f>
        <v>0</v>
      </c>
      <c r="I411" t="s">
        <v>42</v>
      </c>
      <c r="J411" s="1">
        <v>0</v>
      </c>
      <c r="K411" s="1">
        <v>0</v>
      </c>
      <c r="L411" s="1">
        <f ca="1">_xlfn.NORM.S.DIST(E411,0)</f>
        <v>1.4174779928995416E-2</v>
      </c>
      <c r="M411" s="1">
        <f ca="1">1-L411-N411</f>
        <v>0.58688293966957183</v>
      </c>
      <c r="N411" s="1">
        <f ca="1">_xlfn.NORM.S.DIST(-G411,0)</f>
        <v>0.3989422804014327</v>
      </c>
      <c r="Q411" t="s">
        <v>42</v>
      </c>
      <c r="R411" s="10"/>
      <c r="S411" s="10"/>
      <c r="T411" s="10">
        <f ca="1">MIN($V$30+P407,0)</f>
        <v>-2.3044231560764397</v>
      </c>
      <c r="U411" s="10"/>
      <c r="V411" s="10">
        <f ca="1">MAX($X$30+P407,0)</f>
        <v>0</v>
      </c>
      <c r="X411" t="s">
        <v>42</v>
      </c>
      <c r="Y411" s="1">
        <v>0</v>
      </c>
      <c r="Z411" s="1">
        <v>0</v>
      </c>
      <c r="AA411" s="1">
        <f ca="1">_xlfn.NORM.S.DIST(T411,0)</f>
        <v>2.804004605518895E-2</v>
      </c>
      <c r="AB411" s="1">
        <f ca="1">1-AA411-AC411</f>
        <v>0.57301767354337829</v>
      </c>
      <c r="AC411" s="1">
        <f ca="1">_xlfn.NORM.S.DIST(-V411,0)</f>
        <v>0.3989422804014327</v>
      </c>
      <c r="AF411" t="s">
        <v>42</v>
      </c>
      <c r="AG411" s="10"/>
      <c r="AH411" s="10"/>
      <c r="AI411" s="10">
        <f ca="1">MIN($V$30+AE407,0)</f>
        <v>-2.8626668733892719</v>
      </c>
      <c r="AJ411" s="10"/>
      <c r="AK411" s="10">
        <f ca="1">MAX($X$30+AE407,0)</f>
        <v>0</v>
      </c>
      <c r="AM411" t="s">
        <v>42</v>
      </c>
      <c r="AN411" s="1">
        <v>0</v>
      </c>
      <c r="AO411" s="1">
        <v>0</v>
      </c>
      <c r="AP411" s="1">
        <f ca="1">_xlfn.NORM.S.DIST(AI411,0)</f>
        <v>6.6285490346462772E-3</v>
      </c>
      <c r="AQ411" s="1">
        <f ca="1">1-AP411-AR411</f>
        <v>0.59442917056392108</v>
      </c>
      <c r="AR411" s="1">
        <f ca="1">_xlfn.NORM.S.DIST(-AK411,0)</f>
        <v>0.3989422804014327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-0.33963643461107063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-5.6485876384812367E-2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-0.62278699283732886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1.7865109229529286</v>
      </c>
      <c r="E415" s="10"/>
      <c r="F415" s="10"/>
      <c r="G415" s="10"/>
      <c r="I415" t="s">
        <v>2</v>
      </c>
      <c r="J415" s="1">
        <f ca="1">1-K415</f>
        <v>0.91911680257649286</v>
      </c>
      <c r="K415" s="1">
        <f ca="1">_xlfn.NORM.S.DIST(-D415,0)</f>
        <v>8.088319742350715E-2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2.0696614811791871</v>
      </c>
      <c r="T415" s="10"/>
      <c r="U415" s="10"/>
      <c r="V415" s="10"/>
      <c r="X415" t="s">
        <v>2</v>
      </c>
      <c r="Y415" s="1">
        <f ca="1">1-Z415</f>
        <v>0.95314454569812435</v>
      </c>
      <c r="Z415" s="1">
        <f ca="1">_xlfn.NORM.S.DIST(-S415,0)</f>
        <v>4.6855454301875661E-2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1.5033603647266705</v>
      </c>
      <c r="AI415" s="10"/>
      <c r="AJ415" s="10"/>
      <c r="AK415" s="10"/>
      <c r="AM415" t="s">
        <v>2</v>
      </c>
      <c r="AN415" s="1">
        <f ca="1">1-AO415</f>
        <v>0.8711343288817317</v>
      </c>
      <c r="AO415" s="1">
        <f ca="1">_xlfn.NORM.S.DIST(-AH415,0)</f>
        <v>0.1288656711182683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-1.5550464332831897</v>
      </c>
      <c r="D416" s="10"/>
      <c r="E416" s="10">
        <f ca="1">MAX($V$28+A414,0)</f>
        <v>0</v>
      </c>
      <c r="F416" s="10"/>
      <c r="G416" s="10"/>
      <c r="I416" t="s">
        <v>1</v>
      </c>
      <c r="J416" s="1">
        <f ca="1">_xlfn.NORM.S.DIST(C416,0)</f>
        <v>0.11907243923120651</v>
      </c>
      <c r="K416" s="1">
        <f ca="1">1-J416-L416</f>
        <v>0.48198528036736082</v>
      </c>
      <c r="L416" s="1">
        <f ca="1">_xlfn.NORM.S.DIST(-E416,0)</f>
        <v>0.3989422804014327</v>
      </c>
      <c r="M416" s="1">
        <v>0</v>
      </c>
      <c r="N416" s="1">
        <v>0</v>
      </c>
      <c r="Q416" t="s">
        <v>1</v>
      </c>
      <c r="R416" s="10">
        <f ca="1">MIN($T$28+P414,0)</f>
        <v>-1.2718958750569314</v>
      </c>
      <c r="S416" s="10"/>
      <c r="T416" s="10">
        <f ca="1">MAX($V$28+P414,0)</f>
        <v>8.4482250657608643E-2</v>
      </c>
      <c r="U416" s="10"/>
      <c r="V416" s="10"/>
      <c r="X416" t="s">
        <v>1</v>
      </c>
      <c r="Y416" s="1">
        <f ca="1">_xlfn.NORM.S.DIST(R416,0)</f>
        <v>0.17767520407248508</v>
      </c>
      <c r="Z416" s="1">
        <f ca="1">1-Y416-AA416</f>
        <v>0.42480365379314988</v>
      </c>
      <c r="AA416" s="1">
        <f ca="1">_xlfn.NORM.S.DIST(-T416,0)</f>
        <v>0.39752114213436507</v>
      </c>
      <c r="AB416" s="1">
        <v>0</v>
      </c>
      <c r="AC416" s="1">
        <v>0</v>
      </c>
      <c r="AF416" t="s">
        <v>1</v>
      </c>
      <c r="AG416" s="10">
        <f ca="1">MIN($T$28+AE414,0)</f>
        <v>-1.8381969915094478</v>
      </c>
      <c r="AH416" s="10"/>
      <c r="AI416" s="10">
        <f ca="1">MAX($V$28+AE414,0)</f>
        <v>0</v>
      </c>
      <c r="AJ416" s="10"/>
      <c r="AK416" s="10"/>
      <c r="AM416" t="s">
        <v>1</v>
      </c>
      <c r="AN416" s="1">
        <f ca="1">_xlfn.NORM.S.DIST(AG416,0)</f>
        <v>7.3650626990394541E-2</v>
      </c>
      <c r="AO416" s="1">
        <f ca="1">1-AN416-AP416</f>
        <v>0.52740709260817287</v>
      </c>
      <c r="AP416" s="1">
        <f ca="1">_xlfn.NORM.S.DIST(-AI416,0)</f>
        <v>0.3989422804014327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-2.1888895844036891</v>
      </c>
      <c r="E417" s="10"/>
      <c r="F417" s="10">
        <f ca="1">MAX($CI$7+A414,0)</f>
        <v>0</v>
      </c>
      <c r="G417" s="10"/>
      <c r="I417" t="s">
        <v>0</v>
      </c>
      <c r="J417" s="1">
        <v>0</v>
      </c>
      <c r="K417" s="1">
        <f ca="1">_xlfn.NORM.S.DIST(D417,0)</f>
        <v>3.6350135783586979E-2</v>
      </c>
      <c r="L417" s="1">
        <f ca="1">1-K417-M417</f>
        <v>0.56470758381498043</v>
      </c>
      <c r="M417" s="1">
        <f ca="1">_xlfn.NORM.S.DIST(-F417,0)</f>
        <v>0.3989422804014327</v>
      </c>
      <c r="N417" s="1">
        <v>0</v>
      </c>
      <c r="Q417" t="s">
        <v>0</v>
      </c>
      <c r="R417" s="10"/>
      <c r="S417" s="10">
        <f ca="1">MIN($U$29+P414,0)</f>
        <v>-1.905739026177431</v>
      </c>
      <c r="T417" s="10"/>
      <c r="U417" s="10">
        <f ca="1">MAX($CI$7+P414,0)</f>
        <v>0</v>
      </c>
      <c r="V417" s="10"/>
      <c r="X417" t="s">
        <v>0</v>
      </c>
      <c r="Y417" s="1">
        <v>0</v>
      </c>
      <c r="Z417" s="1">
        <f ca="1">_xlfn.NORM.S.DIST(S417,0)</f>
        <v>6.490314799370471E-2</v>
      </c>
      <c r="AA417" s="1">
        <f ca="1">1-Z417-AB417</f>
        <v>0.53615457160486257</v>
      </c>
      <c r="AB417" s="1">
        <f ca="1">_xlfn.NORM.S.DIST(-U417,0)</f>
        <v>0.3989422804014327</v>
      </c>
      <c r="AC417" s="1">
        <v>0</v>
      </c>
      <c r="AF417" t="s">
        <v>0</v>
      </c>
      <c r="AG417" s="10"/>
      <c r="AH417" s="10">
        <f ca="1">MIN($U$29+AE414,0)</f>
        <v>-2.4720401426299476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1.8790013133559651E-2</v>
      </c>
      <c r="AP417" s="1">
        <f ca="1">1-AO417-AQ417</f>
        <v>0.5822677064650077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-2.5431862842720863</v>
      </c>
      <c r="F418" s="10"/>
      <c r="G418" s="10">
        <f ca="1">MAX($X$30+A414,0)</f>
        <v>0</v>
      </c>
      <c r="I418" t="s">
        <v>42</v>
      </c>
      <c r="J418" s="1">
        <v>0</v>
      </c>
      <c r="K418" s="1">
        <v>0</v>
      </c>
      <c r="L418" s="1">
        <f ca="1">_xlfn.NORM.S.DIST(E418,0)</f>
        <v>1.5719759808434139E-2</v>
      </c>
      <c r="M418" s="1">
        <f ca="1">1-L418-N418</f>
        <v>0.58533795979013314</v>
      </c>
      <c r="N418" s="1">
        <f ca="1">_xlfn.NORM.S.DIST(-G418,0)</f>
        <v>0.3989422804014327</v>
      </c>
      <c r="Q418" t="s">
        <v>42</v>
      </c>
      <c r="R418" s="10"/>
      <c r="S418" s="10"/>
      <c r="T418" s="10">
        <f ca="1">MIN($V$30+P414,0)</f>
        <v>-2.2600357260458277</v>
      </c>
      <c r="U418" s="10"/>
      <c r="V418" s="10">
        <f ca="1">MAX($X$30+P414,0)</f>
        <v>0</v>
      </c>
      <c r="X418" t="s">
        <v>42</v>
      </c>
      <c r="Y418" s="1">
        <v>0</v>
      </c>
      <c r="Z418" s="1">
        <v>0</v>
      </c>
      <c r="AA418" s="1">
        <f ca="1">_xlfn.NORM.S.DIST(T418,0)</f>
        <v>3.1029426751347955E-2</v>
      </c>
      <c r="AB418" s="1">
        <f ca="1">1-AA418-AC418</f>
        <v>0.57002829284721934</v>
      </c>
      <c r="AC418" s="1">
        <f ca="1">_xlfn.NORM.S.DIST(-V418,0)</f>
        <v>0.3989422804014327</v>
      </c>
      <c r="AF418" t="s">
        <v>42</v>
      </c>
      <c r="AG418" s="10"/>
      <c r="AH418" s="10"/>
      <c r="AI418" s="10">
        <f ca="1">MIN($V$30+AE414,0)</f>
        <v>-2.8263368424983444</v>
      </c>
      <c r="AJ418" s="10"/>
      <c r="AK418" s="10">
        <f ca="1">MAX($X$30+AE414,0)</f>
        <v>0</v>
      </c>
      <c r="AM418" t="s">
        <v>42</v>
      </c>
      <c r="AN418" s="1">
        <v>0</v>
      </c>
      <c r="AO418" s="1">
        <v>0</v>
      </c>
      <c r="AP418" s="1">
        <f ca="1">_xlfn.NORM.S.DIST(AI418,0)</f>
        <v>7.3501944756418783E-3</v>
      </c>
      <c r="AQ418" s="1">
        <f ca="1">1-AP418-AR418</f>
        <v>0.59370752512292535</v>
      </c>
      <c r="AR418" s="1">
        <f ca="1">_xlfn.NORM.S.DIST(-AK418,0)</f>
        <v>0.3989422804014327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-0.33846475089599493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-5.1332049024134505E-2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-0.62559745276785528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1.7876826066680045</v>
      </c>
      <c r="E422" s="10"/>
      <c r="F422" s="10"/>
      <c r="G422" s="10"/>
      <c r="I422" t="s">
        <v>2</v>
      </c>
      <c r="J422" s="1">
        <f ca="1">1-K422</f>
        <v>0.91928598769725189</v>
      </c>
      <c r="K422" s="1">
        <f ca="1">_xlfn.NORM.S.DIST(-D422,0)</f>
        <v>8.071401230274805E-2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2.0748153085398648</v>
      </c>
      <c r="T422" s="10"/>
      <c r="U422" s="10"/>
      <c r="V422" s="10"/>
      <c r="X422" t="s">
        <v>2</v>
      </c>
      <c r="Y422" s="1">
        <f ca="1">1-Z422</f>
        <v>0.95364229731147665</v>
      </c>
      <c r="Z422" s="1">
        <f ca="1">_xlfn.NORM.S.DIST(-S422,0)</f>
        <v>4.6357702688523343E-2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1.5005499047961441</v>
      </c>
      <c r="AI422" s="10"/>
      <c r="AJ422" s="10"/>
      <c r="AK422" s="10"/>
      <c r="AM422" t="s">
        <v>2</v>
      </c>
      <c r="AN422" s="1">
        <f ca="1">1-AO422</f>
        <v>0.87058921337219142</v>
      </c>
      <c r="AO422" s="1">
        <f ca="1">_xlfn.NORM.S.DIST(-AH422,0)</f>
        <v>0.12941078662780858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-1.5538747495681138</v>
      </c>
      <c r="D423" s="10"/>
      <c r="E423" s="10">
        <f ca="1">MAX($V$28+A421,0)</f>
        <v>0</v>
      </c>
      <c r="F423" s="10"/>
      <c r="G423" s="10"/>
      <c r="I423" t="s">
        <v>1</v>
      </c>
      <c r="J423" s="1">
        <f ca="1">_xlfn.NORM.S.DIST(C423,0)</f>
        <v>0.11928950778792081</v>
      </c>
      <c r="K423" s="1">
        <f ca="1">1-J423-L423</f>
        <v>0.4817682118106465</v>
      </c>
      <c r="L423" s="1">
        <f ca="1">_xlfn.NORM.S.DIST(-E423,0)</f>
        <v>0.3989422804014327</v>
      </c>
      <c r="M423" s="1">
        <v>0</v>
      </c>
      <c r="N423" s="1">
        <v>0</v>
      </c>
      <c r="Q423" t="s">
        <v>1</v>
      </c>
      <c r="R423" s="10">
        <f ca="1">MIN($T$28+P421,0)</f>
        <v>-1.2667420476962534</v>
      </c>
      <c r="S423" s="10"/>
      <c r="T423" s="10">
        <f ca="1">MAX($V$28+P421,0)</f>
        <v>8.9636078018286505E-2</v>
      </c>
      <c r="U423" s="10"/>
      <c r="V423" s="10"/>
      <c r="X423" t="s">
        <v>1</v>
      </c>
      <c r="Y423" s="1">
        <f ca="1">_xlfn.NORM.S.DIST(R423,0)</f>
        <v>0.17884133892837795</v>
      </c>
      <c r="Z423" s="1">
        <f ca="1">1-Y423-AA423</f>
        <v>0.42381584185632409</v>
      </c>
      <c r="AA423" s="1">
        <f ca="1">_xlfn.NORM.S.DIST(-T423,0)</f>
        <v>0.39734281921529796</v>
      </c>
      <c r="AB423" s="1">
        <v>0</v>
      </c>
      <c r="AC423" s="1">
        <v>0</v>
      </c>
      <c r="AF423" t="s">
        <v>1</v>
      </c>
      <c r="AG423" s="10">
        <f ca="1">MIN($T$28+AE421,0)</f>
        <v>-1.8410074514399741</v>
      </c>
      <c r="AH423" s="10"/>
      <c r="AI423" s="10">
        <f ca="1">MAX($V$28+AE421,0)</f>
        <v>0</v>
      </c>
      <c r="AJ423" s="10"/>
      <c r="AK423" s="10"/>
      <c r="AM423" t="s">
        <v>1</v>
      </c>
      <c r="AN423" s="1">
        <f ca="1">_xlfn.NORM.S.DIST(AG423,0)</f>
        <v>7.3270826451928853E-2</v>
      </c>
      <c r="AO423" s="1">
        <f ca="1">1-AN423-AP423</f>
        <v>0.52778689314663851</v>
      </c>
      <c r="AP423" s="1">
        <f ca="1">_xlfn.NORM.S.DIST(-AI423,0)</f>
        <v>0.3989422804014327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-2.1877179006886136</v>
      </c>
      <c r="E424" s="10"/>
      <c r="F424" s="10">
        <f ca="1">MAX($CI$7+A421,0)</f>
        <v>0</v>
      </c>
      <c r="G424" s="10"/>
      <c r="I424" t="s">
        <v>0</v>
      </c>
      <c r="J424" s="1">
        <v>0</v>
      </c>
      <c r="K424" s="1">
        <f ca="1">_xlfn.NORM.S.DIST(D424,0)</f>
        <v>3.6443457113415713E-2</v>
      </c>
      <c r="L424" s="1">
        <f ca="1">1-K424-M424</f>
        <v>0.56461426248515156</v>
      </c>
      <c r="M424" s="1">
        <f ca="1">_xlfn.NORM.S.DIST(-F424,0)</f>
        <v>0.3989422804014327</v>
      </c>
      <c r="N424" s="1">
        <v>0</v>
      </c>
      <c r="Q424" t="s">
        <v>0</v>
      </c>
      <c r="R424" s="10"/>
      <c r="S424" s="10">
        <f ca="1">MIN($U$29+P421,0)</f>
        <v>-1.900585198816753</v>
      </c>
      <c r="T424" s="10"/>
      <c r="U424" s="10">
        <f ca="1">MAX($CI$7+P421,0)</f>
        <v>0</v>
      </c>
      <c r="V424" s="10"/>
      <c r="X424" t="s">
        <v>0</v>
      </c>
      <c r="Y424" s="1">
        <v>0</v>
      </c>
      <c r="Z424" s="1">
        <f ca="1">_xlfn.NORM.S.DIST(S424,0)</f>
        <v>6.5542887331701161E-2</v>
      </c>
      <c r="AA424" s="1">
        <f ca="1">1-Z424-AB424</f>
        <v>0.53551483226686614</v>
      </c>
      <c r="AB424" s="1">
        <f ca="1">_xlfn.NORM.S.DIST(-U424,0)</f>
        <v>0.3989422804014327</v>
      </c>
      <c r="AC424" s="1">
        <v>0</v>
      </c>
      <c r="AF424" t="s">
        <v>0</v>
      </c>
      <c r="AG424" s="10"/>
      <c r="AH424" s="10">
        <f ca="1">MIN($U$29+AE421,0)</f>
        <v>-2.474850602560474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1.8659846948719461E-2</v>
      </c>
      <c r="AP424" s="1">
        <f ca="1">1-AO424-AQ424</f>
        <v>0.58239787264984777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-2.5420146005570103</v>
      </c>
      <c r="F425" s="10"/>
      <c r="G425" s="10">
        <f ca="1">MAX($X$30+A421,0)</f>
        <v>0</v>
      </c>
      <c r="I425" t="s">
        <v>42</v>
      </c>
      <c r="J425" s="1">
        <v>0</v>
      </c>
      <c r="K425" s="1">
        <v>0</v>
      </c>
      <c r="L425" s="1">
        <f ca="1">_xlfn.NORM.S.DIST(E425,0)</f>
        <v>1.5766660741951422E-2</v>
      </c>
      <c r="M425" s="1">
        <f ca="1">1-L425-N425</f>
        <v>0.58529105885661581</v>
      </c>
      <c r="N425" s="1">
        <f ca="1">_xlfn.NORM.S.DIST(-G425,0)</f>
        <v>0.3989422804014327</v>
      </c>
      <c r="Q425" t="s">
        <v>42</v>
      </c>
      <c r="R425" s="10"/>
      <c r="S425" s="10"/>
      <c r="T425" s="10">
        <f ca="1">MIN($V$30+P421,0)</f>
        <v>-2.25488189868515</v>
      </c>
      <c r="U425" s="10"/>
      <c r="V425" s="10">
        <f ca="1">MAX($X$30+P421,0)</f>
        <v>0</v>
      </c>
      <c r="X425" t="s">
        <v>42</v>
      </c>
      <c r="Y425" s="1">
        <v>0</v>
      </c>
      <c r="Z425" s="1">
        <v>0</v>
      </c>
      <c r="AA425" s="1">
        <f ca="1">_xlfn.NORM.S.DIST(T425,0)</f>
        <v>3.1392548545007413E-2</v>
      </c>
      <c r="AB425" s="1">
        <f ca="1">1-AA425-AC425</f>
        <v>0.56966517105355985</v>
      </c>
      <c r="AC425" s="1">
        <f ca="1">_xlfn.NORM.S.DIST(-V425,0)</f>
        <v>0.3989422804014327</v>
      </c>
      <c r="AF425" t="s">
        <v>42</v>
      </c>
      <c r="AG425" s="10"/>
      <c r="AH425" s="10"/>
      <c r="AI425" s="10">
        <f ca="1">MIN($V$30+AE421,0)</f>
        <v>-2.8291473024288707</v>
      </c>
      <c r="AJ425" s="10"/>
      <c r="AK425" s="10">
        <f ca="1">MAX($X$30+AE421,0)</f>
        <v>0</v>
      </c>
      <c r="AM425" t="s">
        <v>42</v>
      </c>
      <c r="AN425" s="1">
        <v>0</v>
      </c>
      <c r="AO425" s="1">
        <v>0</v>
      </c>
      <c r="AP425" s="1">
        <f ca="1">_xlfn.NORM.S.DIST(AI425,0)</f>
        <v>7.2920121013813352E-3</v>
      </c>
      <c r="AQ425" s="1">
        <f ca="1">1-AP425-AR425</f>
        <v>0.59376570749718605</v>
      </c>
      <c r="AR425" s="1">
        <f ca="1">_xlfn.NORM.S.DIST(-AK425,0)</f>
        <v>0.3989422804014327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-0.32538194619156685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-3.4311719124672548E-2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-0.61645217325846113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1.8007654113724325</v>
      </c>
      <c r="E429" s="10"/>
      <c r="F429" s="10"/>
      <c r="G429" s="10"/>
      <c r="I429" t="s">
        <v>2</v>
      </c>
      <c r="J429" s="1">
        <f ca="1">1-K429</f>
        <v>0.92115856272618724</v>
      </c>
      <c r="K429" s="1">
        <f ca="1">_xlfn.NORM.S.DIST(-D429,0)</f>
        <v>7.8841437273812806E-2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2.0918356384393268</v>
      </c>
      <c r="T429" s="10"/>
      <c r="U429" s="10"/>
      <c r="V429" s="10"/>
      <c r="X429" t="s">
        <v>2</v>
      </c>
      <c r="Y429" s="1">
        <f ca="1">1-Z429</f>
        <v>0.95525728775245888</v>
      </c>
      <c r="Z429" s="1">
        <f ca="1">_xlfn.NORM.S.DIST(-S429,0)</f>
        <v>4.4742712247541158E-2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1.5096951843055382</v>
      </c>
      <c r="AI429" s="10"/>
      <c r="AJ429" s="10"/>
      <c r="AK429" s="10"/>
      <c r="AM429" t="s">
        <v>2</v>
      </c>
      <c r="AN429" s="1">
        <f ca="1">1-AO429</f>
        <v>0.87235831901994199</v>
      </c>
      <c r="AO429" s="1">
        <f ca="1">_xlfn.NORM.S.DIST(-AH429,0)</f>
        <v>0.12764168098005804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-1.5407919448636858</v>
      </c>
      <c r="D430" s="10"/>
      <c r="E430" s="10">
        <f ca="1">MAX($V$28+A428,0)</f>
        <v>0</v>
      </c>
      <c r="F430" s="10"/>
      <c r="G430" s="10"/>
      <c r="I430" t="s">
        <v>1</v>
      </c>
      <c r="J430" s="1">
        <f ca="1">_xlfn.NORM.S.DIST(C430,0)</f>
        <v>0.12172894821809201</v>
      </c>
      <c r="K430" s="1">
        <f ca="1">1-J430-L430</f>
        <v>0.4793287713804753</v>
      </c>
      <c r="L430" s="1">
        <f ca="1">_xlfn.NORM.S.DIST(-E430,0)</f>
        <v>0.3989422804014327</v>
      </c>
      <c r="M430" s="1">
        <v>0</v>
      </c>
      <c r="N430" s="1">
        <v>0</v>
      </c>
      <c r="Q430" t="s">
        <v>1</v>
      </c>
      <c r="R430" s="10">
        <f ca="1">MIN($T$28+P428,0)</f>
        <v>-1.2497217177967914</v>
      </c>
      <c r="S430" s="10"/>
      <c r="T430" s="10">
        <f ca="1">MAX($V$28+P428,0)</f>
        <v>0.10665640791774847</v>
      </c>
      <c r="U430" s="10"/>
      <c r="V430" s="10"/>
      <c r="X430" t="s">
        <v>1</v>
      </c>
      <c r="Y430" s="1">
        <f ca="1">_xlfn.NORM.S.DIST(R430,0)</f>
        <v>0.18271262435336072</v>
      </c>
      <c r="Z430" s="1">
        <f ca="1">1-Y430-AA430</f>
        <v>0.42060775614802898</v>
      </c>
      <c r="AA430" s="1">
        <f ca="1">_xlfn.NORM.S.DIST(-T430,0)</f>
        <v>0.39667961949861025</v>
      </c>
      <c r="AB430" s="1">
        <v>0</v>
      </c>
      <c r="AC430" s="1">
        <v>0</v>
      </c>
      <c r="AF430" t="s">
        <v>1</v>
      </c>
      <c r="AG430" s="10">
        <f ca="1">MIN($T$28+AE428,0)</f>
        <v>-1.8318621719305801</v>
      </c>
      <c r="AH430" s="10"/>
      <c r="AI430" s="10">
        <f ca="1">MAX($V$28+AE428,0)</f>
        <v>0</v>
      </c>
      <c r="AJ430" s="10"/>
      <c r="AK430" s="10"/>
      <c r="AM430" t="s">
        <v>1</v>
      </c>
      <c r="AN430" s="1">
        <f ca="1">_xlfn.NORM.S.DIST(AG430,0)</f>
        <v>7.4511780269080452E-2</v>
      </c>
      <c r="AO430" s="1">
        <f ca="1">1-AN430-AP430</f>
        <v>0.5265459393294869</v>
      </c>
      <c r="AP430" s="1">
        <f ca="1">_xlfn.NORM.S.DIST(-AI430,0)</f>
        <v>0.3989422804014327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-2.1746350959841854</v>
      </c>
      <c r="E431" s="10"/>
      <c r="F431" s="10">
        <f ca="1">MAX($CI$7+A428,0)</f>
        <v>0</v>
      </c>
      <c r="G431" s="10"/>
      <c r="I431" t="s">
        <v>0</v>
      </c>
      <c r="J431" s="1">
        <v>0</v>
      </c>
      <c r="K431" s="1">
        <f ca="1">_xlfn.NORM.S.DIST(D431,0)</f>
        <v>3.7498384251985532E-2</v>
      </c>
      <c r="L431" s="1">
        <f ca="1">1-K431-M431</f>
        <v>0.56355933534658176</v>
      </c>
      <c r="M431" s="1">
        <f ca="1">_xlfn.NORM.S.DIST(-F431,0)</f>
        <v>0.3989422804014327</v>
      </c>
      <c r="N431" s="1">
        <v>0</v>
      </c>
      <c r="Q431" t="s">
        <v>0</v>
      </c>
      <c r="R431" s="10"/>
      <c r="S431" s="10">
        <f ca="1">MIN($U$29+P428,0)</f>
        <v>-1.883564868917291</v>
      </c>
      <c r="T431" s="10"/>
      <c r="U431" s="10">
        <f ca="1">MAX($CI$7+P428,0)</f>
        <v>0</v>
      </c>
      <c r="V431" s="10"/>
      <c r="X431" t="s">
        <v>0</v>
      </c>
      <c r="Y431" s="1">
        <v>0</v>
      </c>
      <c r="Z431" s="1">
        <f ca="1">_xlfn.NORM.S.DIST(S431,0)</f>
        <v>6.7687967946054584E-2</v>
      </c>
      <c r="AA431" s="1">
        <f ca="1">1-Z431-AB431</f>
        <v>0.53336975165251266</v>
      </c>
      <c r="AB431" s="1">
        <f ca="1">_xlfn.NORM.S.DIST(-U431,0)</f>
        <v>0.3989422804014327</v>
      </c>
      <c r="AC431" s="1">
        <v>0</v>
      </c>
      <c r="AF431" t="s">
        <v>0</v>
      </c>
      <c r="AG431" s="10"/>
      <c r="AH431" s="10">
        <f ca="1">MIN($U$29+AE428,0)</f>
        <v>-2.4657053230510799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1.9086196466973765E-2</v>
      </c>
      <c r="AP431" s="1">
        <f ca="1">1-AO431-AQ431</f>
        <v>0.58197152313159362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-2.5289317958525825</v>
      </c>
      <c r="F432" s="10"/>
      <c r="G432" s="10">
        <f ca="1">MAX($X$30+A428,0)</f>
        <v>0</v>
      </c>
      <c r="I432" t="s">
        <v>42</v>
      </c>
      <c r="J432" s="1">
        <v>0</v>
      </c>
      <c r="K432" s="1">
        <v>0</v>
      </c>
      <c r="L432" s="1">
        <f ca="1">_xlfn.NORM.S.DIST(E432,0)</f>
        <v>1.6298429145718513E-2</v>
      </c>
      <c r="M432" s="1">
        <f ca="1">1-L432-N432</f>
        <v>0.58475929045284869</v>
      </c>
      <c r="N432" s="1">
        <f ca="1">_xlfn.NORM.S.DIST(-G432,0)</f>
        <v>0.3989422804014327</v>
      </c>
      <c r="Q432" t="s">
        <v>42</v>
      </c>
      <c r="R432" s="10"/>
      <c r="S432" s="10"/>
      <c r="T432" s="10">
        <f ca="1">MIN($V$30+P428,0)</f>
        <v>-2.237861568785688</v>
      </c>
      <c r="U432" s="10"/>
      <c r="V432" s="10">
        <f ca="1">MAX($X$30+P428,0)</f>
        <v>0</v>
      </c>
      <c r="X432" t="s">
        <v>42</v>
      </c>
      <c r="Y432" s="1">
        <v>0</v>
      </c>
      <c r="Z432" s="1">
        <v>0</v>
      </c>
      <c r="AA432" s="1">
        <f ca="1">_xlfn.NORM.S.DIST(T432,0)</f>
        <v>3.2616051524727747E-2</v>
      </c>
      <c r="AB432" s="1">
        <f ca="1">1-AA432-AC432</f>
        <v>0.56844166807383956</v>
      </c>
      <c r="AC432" s="1">
        <f ca="1">_xlfn.NORM.S.DIST(-V432,0)</f>
        <v>0.3989422804014327</v>
      </c>
      <c r="AF432" t="s">
        <v>42</v>
      </c>
      <c r="AG432" s="10"/>
      <c r="AH432" s="10"/>
      <c r="AI432" s="10">
        <f ca="1">MIN($V$30+AE428,0)</f>
        <v>-2.8200020229194767</v>
      </c>
      <c r="AJ432" s="10"/>
      <c r="AK432" s="10">
        <f ca="1">MAX($X$30+AE428,0)</f>
        <v>0</v>
      </c>
      <c r="AM432" t="s">
        <v>42</v>
      </c>
      <c r="AN432" s="1">
        <v>0</v>
      </c>
      <c r="AO432" s="1">
        <v>0</v>
      </c>
      <c r="AP432" s="1">
        <f ca="1">_xlfn.NORM.S.DIST(AI432,0)</f>
        <v>7.482829838846029E-3</v>
      </c>
      <c r="AQ432" s="1">
        <f ca="1">1-AP432-AR432</f>
        <v>0.59357488975972128</v>
      </c>
      <c r="AR432" s="1">
        <f ca="1">_xlfn.NORM.S.DIST(-AK432,0)</f>
        <v>0.3989422804014327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-0.33460500801429999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-3.9640062061352399E-2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-0.62956995396724758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1.7915423495496994</v>
      </c>
      <c r="E436" s="10"/>
      <c r="F436" s="10"/>
      <c r="G436" s="10"/>
      <c r="I436" t="s">
        <v>2</v>
      </c>
      <c r="J436" s="1">
        <f ca="1">1-K436</f>
        <v>0.9198415940999467</v>
      </c>
      <c r="K436" s="1">
        <f ca="1">_xlfn.NORM.S.DIST(-D436,0)</f>
        <v>8.0158405900053353E-2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2.0865072955026469</v>
      </c>
      <c r="T436" s="10"/>
      <c r="U436" s="10"/>
      <c r="V436" s="10"/>
      <c r="X436" t="s">
        <v>2</v>
      </c>
      <c r="Y436" s="1">
        <f ca="1">1-Z436</f>
        <v>0.9547564373256916</v>
      </c>
      <c r="Z436" s="1">
        <f ca="1">_xlfn.NORM.S.DIST(-S436,0)</f>
        <v>4.5243562674308388E-2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1.4965774035967518</v>
      </c>
      <c r="AI436" s="10"/>
      <c r="AJ436" s="10"/>
      <c r="AK436" s="10"/>
      <c r="AM436" t="s">
        <v>2</v>
      </c>
      <c r="AN436" s="1">
        <f ca="1">1-AO436</f>
        <v>0.86981652738200266</v>
      </c>
      <c r="AO436" s="1">
        <f ca="1">_xlfn.NORM.S.DIST(-AH436,0)</f>
        <v>0.13018347261799734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-1.5500150066864189</v>
      </c>
      <c r="D437" s="10"/>
      <c r="E437" s="10">
        <f ca="1">MAX($V$28+A435,0)</f>
        <v>0</v>
      </c>
      <c r="F437" s="10"/>
      <c r="G437" s="10"/>
      <c r="I437" t="s">
        <v>1</v>
      </c>
      <c r="J437" s="1">
        <f ca="1">_xlfn.NORM.S.DIST(C437,0)</f>
        <v>0.12000620926290431</v>
      </c>
      <c r="K437" s="1">
        <f ca="1">1-J437-L437</f>
        <v>0.48105151033566301</v>
      </c>
      <c r="L437" s="1">
        <f ca="1">_xlfn.NORM.S.DIST(-E437,0)</f>
        <v>0.3989422804014327</v>
      </c>
      <c r="M437" s="1">
        <v>0</v>
      </c>
      <c r="N437" s="1">
        <v>0</v>
      </c>
      <c r="Q437" t="s">
        <v>1</v>
      </c>
      <c r="R437" s="10">
        <f ca="1">MIN($T$28+P435,0)</f>
        <v>-1.2550500607334714</v>
      </c>
      <c r="S437" s="10"/>
      <c r="T437" s="10">
        <f ca="1">MAX($V$28+P435,0)</f>
        <v>0.10132806498106861</v>
      </c>
      <c r="U437" s="10"/>
      <c r="V437" s="10"/>
      <c r="X437" t="s">
        <v>1</v>
      </c>
      <c r="Y437" s="1">
        <f ca="1">_xlfn.NORM.S.DIST(R437,0)</f>
        <v>0.18149741629311111</v>
      </c>
      <c r="Z437" s="1">
        <f ca="1">1-Y437-AA437</f>
        <v>0.42160310062433326</v>
      </c>
      <c r="AA437" s="1">
        <f ca="1">_xlfn.NORM.S.DIST(-T437,0)</f>
        <v>0.39689948308255563</v>
      </c>
      <c r="AB437" s="1">
        <v>0</v>
      </c>
      <c r="AC437" s="1">
        <v>0</v>
      </c>
      <c r="AF437" t="s">
        <v>1</v>
      </c>
      <c r="AG437" s="10">
        <f ca="1">MIN($T$28+AE435,0)</f>
        <v>-1.8449799526393664</v>
      </c>
      <c r="AH437" s="10"/>
      <c r="AI437" s="10">
        <f ca="1">MAX($V$28+AE435,0)</f>
        <v>0</v>
      </c>
      <c r="AJ437" s="10"/>
      <c r="AK437" s="10"/>
      <c r="AM437" t="s">
        <v>1</v>
      </c>
      <c r="AN437" s="1">
        <f ca="1">_xlfn.NORM.S.DIST(AG437,0)</f>
        <v>7.2736348063450001E-2</v>
      </c>
      <c r="AO437" s="1">
        <f ca="1">1-AN437-AP437</f>
        <v>0.52832137153511738</v>
      </c>
      <c r="AP437" s="1">
        <f ca="1">_xlfn.NORM.S.DIST(-AI437,0)</f>
        <v>0.3989422804014327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-2.1838581578069185</v>
      </c>
      <c r="E438" s="10"/>
      <c r="F438" s="10">
        <f ca="1">MAX($CI$7+A435,0)</f>
        <v>0</v>
      </c>
      <c r="G438" s="10"/>
      <c r="I438" t="s">
        <v>0</v>
      </c>
      <c r="J438" s="1">
        <v>0</v>
      </c>
      <c r="K438" s="1">
        <f ca="1">_xlfn.NORM.S.DIST(D438,0)</f>
        <v>3.6752215849569787E-2</v>
      </c>
      <c r="L438" s="1">
        <f ca="1">1-K438-M438</f>
        <v>0.56430550374899746</v>
      </c>
      <c r="M438" s="1">
        <f ca="1">_xlfn.NORM.S.DIST(-F438,0)</f>
        <v>0.3989422804014327</v>
      </c>
      <c r="N438" s="1">
        <v>0</v>
      </c>
      <c r="Q438" t="s">
        <v>0</v>
      </c>
      <c r="R438" s="10"/>
      <c r="S438" s="10">
        <f ca="1">MIN($U$29+P435,0)</f>
        <v>-1.888893211853971</v>
      </c>
      <c r="T438" s="10"/>
      <c r="U438" s="10">
        <f ca="1">MAX($CI$7+P435,0)</f>
        <v>0</v>
      </c>
      <c r="V438" s="10"/>
      <c r="X438" t="s">
        <v>0</v>
      </c>
      <c r="Y438" s="1">
        <v>0</v>
      </c>
      <c r="Z438" s="1">
        <f ca="1">_xlfn.NORM.S.DIST(S438,0)</f>
        <v>6.7011078929886281E-2</v>
      </c>
      <c r="AA438" s="1">
        <f ca="1">1-Z438-AB438</f>
        <v>0.53404664066868102</v>
      </c>
      <c r="AB438" s="1">
        <f ca="1">_xlfn.NORM.S.DIST(-U438,0)</f>
        <v>0.3989422804014327</v>
      </c>
      <c r="AC438" s="1">
        <v>0</v>
      </c>
      <c r="AF438" t="s">
        <v>0</v>
      </c>
      <c r="AG438" s="10"/>
      <c r="AH438" s="10">
        <f ca="1">MIN($U$29+AE435,0)</f>
        <v>-2.4788231037598663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1.8477148565610512E-2</v>
      </c>
      <c r="AP438" s="1">
        <f ca="1">1-AO438-AQ438</f>
        <v>0.5825805710329568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-2.5381548576753157</v>
      </c>
      <c r="F439" s="10"/>
      <c r="G439" s="10">
        <f ca="1">MAX($X$30+A435,0)</f>
        <v>0</v>
      </c>
      <c r="I439" t="s">
        <v>42</v>
      </c>
      <c r="J439" s="1">
        <v>0</v>
      </c>
      <c r="K439" s="1">
        <v>0</v>
      </c>
      <c r="L439" s="1">
        <f ca="1">_xlfn.NORM.S.DIST(E439,0)</f>
        <v>1.5921998476912332E-2</v>
      </c>
      <c r="M439" s="1">
        <f ca="1">1-L439-N439</f>
        <v>0.58513572112165502</v>
      </c>
      <c r="N439" s="1">
        <f ca="1">_xlfn.NORM.S.DIST(-G439,0)</f>
        <v>0.3989422804014327</v>
      </c>
      <c r="Q439" t="s">
        <v>42</v>
      </c>
      <c r="R439" s="10"/>
      <c r="S439" s="10"/>
      <c r="T439" s="10">
        <f ca="1">MIN($V$30+P435,0)</f>
        <v>-2.2431899117223679</v>
      </c>
      <c r="U439" s="10"/>
      <c r="V439" s="10">
        <f ca="1">MAX($X$30+P435,0)</f>
        <v>0</v>
      </c>
      <c r="X439" t="s">
        <v>42</v>
      </c>
      <c r="Y439" s="1">
        <v>0</v>
      </c>
      <c r="Z439" s="1">
        <v>0</v>
      </c>
      <c r="AA439" s="1">
        <f ca="1">_xlfn.NORM.S.DIST(T439,0)</f>
        <v>3.2228986702267287E-2</v>
      </c>
      <c r="AB439" s="1">
        <f ca="1">1-AA439-AC439</f>
        <v>0.56882873289629998</v>
      </c>
      <c r="AC439" s="1">
        <f ca="1">_xlfn.NORM.S.DIST(-V439,0)</f>
        <v>0.3989422804014327</v>
      </c>
      <c r="AF439" t="s">
        <v>42</v>
      </c>
      <c r="AG439" s="10"/>
      <c r="AH439" s="10"/>
      <c r="AI439" s="10">
        <f ca="1">MIN($V$30+AE435,0)</f>
        <v>-2.833119803628263</v>
      </c>
      <c r="AJ439" s="10"/>
      <c r="AK439" s="10">
        <f ca="1">MAX($X$30+AE435,0)</f>
        <v>0</v>
      </c>
      <c r="AM439" t="s">
        <v>42</v>
      </c>
      <c r="AN439" s="1">
        <v>0</v>
      </c>
      <c r="AO439" s="1">
        <v>0</v>
      </c>
      <c r="AP439" s="1">
        <f ca="1">_xlfn.NORM.S.DIST(AI439,0)</f>
        <v>7.2104606156510303E-3</v>
      </c>
      <c r="AQ439" s="1">
        <f ca="1">1-AP439-AR439</f>
        <v>0.59384725898291624</v>
      </c>
      <c r="AR439" s="1">
        <f ca="1">_xlfn.NORM.S.DIST(-AK439,0)</f>
        <v>0.3989422804014327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-0.31550344354705079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-1.6684887196851513E-2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-0.61432199989725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1.8106439140169486</v>
      </c>
      <c r="E443" s="10"/>
      <c r="F443" s="10"/>
      <c r="G443" s="10"/>
      <c r="I443" t="s">
        <v>2</v>
      </c>
      <c r="J443" s="1">
        <f ca="1">1-K443</f>
        <v>0.92255244062548181</v>
      </c>
      <c r="K443" s="1">
        <f ca="1">_xlfn.NORM.S.DIST(-D443,0)</f>
        <v>7.7447559374518207E-2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2.1094624703671476</v>
      </c>
      <c r="T443" s="10"/>
      <c r="U443" s="10"/>
      <c r="V443" s="10"/>
      <c r="X443" t="s">
        <v>2</v>
      </c>
      <c r="Y443" s="1">
        <f ca="1">1-Z443</f>
        <v>0.95688371410054907</v>
      </c>
      <c r="Z443" s="1">
        <f ca="1">_xlfn.NORM.S.DIST(-S443,0)</f>
        <v>4.3116285899450907E-2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1.5118253576667493</v>
      </c>
      <c r="AI443" s="10"/>
      <c r="AJ443" s="10"/>
      <c r="AK443" s="10"/>
      <c r="AM443" t="s">
        <v>2</v>
      </c>
      <c r="AN443" s="1">
        <f ca="1">1-AO443</f>
        <v>0.8727684328245483</v>
      </c>
      <c r="AO443" s="1">
        <f ca="1">_xlfn.NORM.S.DIST(-AH443,0)</f>
        <v>0.12723156717545173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-1.5309134422191697</v>
      </c>
      <c r="D444" s="10"/>
      <c r="E444" s="10">
        <f ca="1">MAX($V$28+A442,0)</f>
        <v>0</v>
      </c>
      <c r="F444" s="10"/>
      <c r="G444" s="10"/>
      <c r="I444" t="s">
        <v>1</v>
      </c>
      <c r="J444" s="1">
        <f ca="1">_xlfn.NORM.S.DIST(C444,0)</f>
        <v>0.12358989203085259</v>
      </c>
      <c r="K444" s="1">
        <f ca="1">1-J444-L444</f>
        <v>0.47746782756771472</v>
      </c>
      <c r="L444" s="1">
        <f ca="1">_xlfn.NORM.S.DIST(-E444,0)</f>
        <v>0.3989422804014327</v>
      </c>
      <c r="M444" s="1">
        <v>0</v>
      </c>
      <c r="N444" s="1">
        <v>0</v>
      </c>
      <c r="Q444" t="s">
        <v>1</v>
      </c>
      <c r="R444" s="10">
        <f ca="1">MIN($T$28+P442,0)</f>
        <v>-1.2320948858689704</v>
      </c>
      <c r="S444" s="10"/>
      <c r="T444" s="10">
        <f ca="1">MAX($V$28+P442,0)</f>
        <v>0.12428323984556949</v>
      </c>
      <c r="U444" s="10"/>
      <c r="V444" s="10"/>
      <c r="X444" t="s">
        <v>1</v>
      </c>
      <c r="Y444" s="1">
        <f ca="1">_xlfn.NORM.S.DIST(R444,0)</f>
        <v>0.18675317811469469</v>
      </c>
      <c r="Z444" s="1">
        <f ca="1">1-Y444-AA444</f>
        <v>0.41737376995549502</v>
      </c>
      <c r="AA444" s="1">
        <f ca="1">_xlfn.NORM.S.DIST(-T444,0)</f>
        <v>0.39587305192981026</v>
      </c>
      <c r="AB444" s="1">
        <v>0</v>
      </c>
      <c r="AC444" s="1">
        <v>0</v>
      </c>
      <c r="AF444" t="s">
        <v>1</v>
      </c>
      <c r="AG444" s="10">
        <f ca="1">MIN($T$28+AE442,0)</f>
        <v>-1.829731998569369</v>
      </c>
      <c r="AH444" s="10"/>
      <c r="AI444" s="10">
        <f ca="1">MAX($V$28+AE442,0)</f>
        <v>0</v>
      </c>
      <c r="AJ444" s="10"/>
      <c r="AK444" s="10"/>
      <c r="AM444" t="s">
        <v>1</v>
      </c>
      <c r="AN444" s="1">
        <f ca="1">_xlfn.NORM.S.DIST(AG444,0)</f>
        <v>7.4802937266871469E-2</v>
      </c>
      <c r="AO444" s="1">
        <f ca="1">1-AN444-AP444</f>
        <v>0.52625478233169587</v>
      </c>
      <c r="AP444" s="1">
        <f ca="1">_xlfn.NORM.S.DIST(-AI444,0)</f>
        <v>0.3989422804014327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-2.1647565933396695</v>
      </c>
      <c r="E445" s="10"/>
      <c r="F445" s="10">
        <f ca="1">MAX($CI$7+A442,0)</f>
        <v>0</v>
      </c>
      <c r="G445" s="10"/>
      <c r="I445" t="s">
        <v>0</v>
      </c>
      <c r="J445" s="1">
        <v>0</v>
      </c>
      <c r="K445" s="1">
        <f ca="1">_xlfn.NORM.S.DIST(D445,0)</f>
        <v>3.8310775128751057E-2</v>
      </c>
      <c r="L445" s="1">
        <f ca="1">1-K445-M445</f>
        <v>0.56274694446981632</v>
      </c>
      <c r="M445" s="1">
        <f ca="1">_xlfn.NORM.S.DIST(-F445,0)</f>
        <v>0.3989422804014327</v>
      </c>
      <c r="N445" s="1">
        <v>0</v>
      </c>
      <c r="Q445" t="s">
        <v>0</v>
      </c>
      <c r="R445" s="10"/>
      <c r="S445" s="10">
        <f ca="1">MIN($U$29+P442,0)</f>
        <v>-1.86593803698947</v>
      </c>
      <c r="T445" s="10"/>
      <c r="U445" s="10">
        <f ca="1">MAX($CI$7+P442,0)</f>
        <v>0</v>
      </c>
      <c r="V445" s="10"/>
      <c r="X445" t="s">
        <v>0</v>
      </c>
      <c r="Y445" s="1">
        <v>0</v>
      </c>
      <c r="Z445" s="1">
        <f ca="1">_xlfn.NORM.S.DIST(S445,0)</f>
        <v>6.9962148972287419E-2</v>
      </c>
      <c r="AA445" s="1">
        <f ca="1">1-Z445-AB445</f>
        <v>0.53109557062627988</v>
      </c>
      <c r="AB445" s="1">
        <f ca="1">_xlfn.NORM.S.DIST(-U445,0)</f>
        <v>0.3989422804014327</v>
      </c>
      <c r="AC445" s="1">
        <v>0</v>
      </c>
      <c r="AF445" t="s">
        <v>0</v>
      </c>
      <c r="AG445" s="10"/>
      <c r="AH445" s="10">
        <f ca="1">MIN($U$29+AE442,0)</f>
        <v>-2.4635751496898686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1.9186664620249101E-2</v>
      </c>
      <c r="AP445" s="1">
        <f ca="1">1-AO445-AQ445</f>
        <v>0.58187105497831815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-2.5190532932080663</v>
      </c>
      <c r="F446" s="10"/>
      <c r="G446" s="10">
        <f ca="1">MAX($X$30+A442,0)</f>
        <v>0</v>
      </c>
      <c r="I446" t="s">
        <v>42</v>
      </c>
      <c r="J446" s="1">
        <v>0</v>
      </c>
      <c r="K446" s="1">
        <v>0</v>
      </c>
      <c r="L446" s="1">
        <f ca="1">_xlfn.NORM.S.DIST(E446,0)</f>
        <v>1.6709910704654812E-2</v>
      </c>
      <c r="M446" s="1">
        <f ca="1">1-L446-N446</f>
        <v>0.58434780889391247</v>
      </c>
      <c r="N446" s="1">
        <f ca="1">_xlfn.NORM.S.DIST(-G446,0)</f>
        <v>0.3989422804014327</v>
      </c>
      <c r="Q446" t="s">
        <v>42</v>
      </c>
      <c r="R446" s="10"/>
      <c r="S446" s="10"/>
      <c r="T446" s="10">
        <f ca="1">MIN($V$30+P442,0)</f>
        <v>-2.2202347368578672</v>
      </c>
      <c r="U446" s="10"/>
      <c r="V446" s="10">
        <f ca="1">MAX($X$30+P442,0)</f>
        <v>5.8414425607031945E-4</v>
      </c>
      <c r="X446" t="s">
        <v>42</v>
      </c>
      <c r="Y446" s="1">
        <v>0</v>
      </c>
      <c r="Z446" s="1">
        <v>0</v>
      </c>
      <c r="AA446" s="1">
        <f ca="1">_xlfn.NORM.S.DIST(T446,0)</f>
        <v>3.3923079786761214E-2</v>
      </c>
      <c r="AB446" s="1">
        <f ca="1">1-AA446-AC446</f>
        <v>0.56713470787624276</v>
      </c>
      <c r="AC446" s="1">
        <f ca="1">_xlfn.NORM.S.DIST(-V446,0)</f>
        <v>0.39894221233699606</v>
      </c>
      <c r="AF446" t="s">
        <v>42</v>
      </c>
      <c r="AG446" s="10"/>
      <c r="AH446" s="10"/>
      <c r="AI446" s="10">
        <f ca="1">MIN($V$30+AE442,0)</f>
        <v>-2.8178718495582658</v>
      </c>
      <c r="AJ446" s="10"/>
      <c r="AK446" s="10">
        <f ca="1">MAX($X$30+AE442,0)</f>
        <v>0</v>
      </c>
      <c r="AM446" t="s">
        <v>42</v>
      </c>
      <c r="AN446" s="1">
        <v>0</v>
      </c>
      <c r="AO446" s="1">
        <v>0</v>
      </c>
      <c r="AP446" s="1">
        <f ca="1">_xlfn.NORM.S.DIST(AI446,0)</f>
        <v>7.5278980958695483E-3</v>
      </c>
      <c r="AQ446" s="1">
        <f ca="1">1-AP446-AR446</f>
        <v>0.59352982150269784</v>
      </c>
      <c r="AR446" s="1">
        <f ca="1">_xlfn.NORM.S.DIST(-AK446,0)</f>
        <v>0.3989422804014327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-0.32073315229411553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-1.8100500737427513E-2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-0.62336580385080365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1.8054142052698838</v>
      </c>
      <c r="E450" s="10"/>
      <c r="F450" s="10"/>
      <c r="G450" s="10"/>
      <c r="I450" t="s">
        <v>2</v>
      </c>
      <c r="J450" s="1">
        <f ca="1">1-K450</f>
        <v>0.92181666483905589</v>
      </c>
      <c r="K450" s="1">
        <f ca="1">_xlfn.NORM.S.DIST(-D450,0)</f>
        <v>7.8183335160944126E-2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2.1080468568265718</v>
      </c>
      <c r="T450" s="10"/>
      <c r="U450" s="10"/>
      <c r="V450" s="10"/>
      <c r="X450" t="s">
        <v>2</v>
      </c>
      <c r="Y450" s="1">
        <f ca="1">1-Z450</f>
        <v>0.95675481185223754</v>
      </c>
      <c r="Z450" s="1">
        <f ca="1">_xlfn.NORM.S.DIST(-S450,0)</f>
        <v>4.3245188147762501E-2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1.5027815537131957</v>
      </c>
      <c r="AI450" s="10"/>
      <c r="AJ450" s="10"/>
      <c r="AK450" s="10"/>
      <c r="AM450" t="s">
        <v>2</v>
      </c>
      <c r="AN450" s="1">
        <f ca="1">1-AO450</f>
        <v>0.87102216773511221</v>
      </c>
      <c r="AO450" s="1">
        <f ca="1">_xlfn.NORM.S.DIST(-AH450,0)</f>
        <v>0.12897783226488777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-1.5361431509662344</v>
      </c>
      <c r="D451" s="10"/>
      <c r="E451" s="10">
        <f ca="1">MAX($V$28+A449,0)</f>
        <v>0</v>
      </c>
      <c r="F451" s="10"/>
      <c r="G451" s="10"/>
      <c r="I451" t="s">
        <v>1</v>
      </c>
      <c r="J451" s="1">
        <f ca="1">_xlfn.NORM.S.DIST(C451,0)</f>
        <v>0.12260267665020982</v>
      </c>
      <c r="K451" s="1">
        <f ca="1">1-J451-L451</f>
        <v>0.47845504294835745</v>
      </c>
      <c r="L451" s="1">
        <f ca="1">_xlfn.NORM.S.DIST(-E451,0)</f>
        <v>0.3989422804014327</v>
      </c>
      <c r="M451" s="1">
        <v>0</v>
      </c>
      <c r="N451" s="1">
        <v>0</v>
      </c>
      <c r="Q451" t="s">
        <v>1</v>
      </c>
      <c r="R451" s="10">
        <f ca="1">MIN($T$28+P449,0)</f>
        <v>-1.2335104994095465</v>
      </c>
      <c r="S451" s="10"/>
      <c r="T451" s="10">
        <f ca="1">MAX($V$28+P449,0)</f>
        <v>0.1228676263049935</v>
      </c>
      <c r="U451" s="10"/>
      <c r="V451" s="10"/>
      <c r="X451" t="s">
        <v>1</v>
      </c>
      <c r="Y451" s="1">
        <f ca="1">_xlfn.NORM.S.DIST(R451,0)</f>
        <v>0.18642754588766966</v>
      </c>
      <c r="Z451" s="1">
        <f ca="1">1-Y451-AA451</f>
        <v>0.41763014405021465</v>
      </c>
      <c r="AA451" s="1">
        <f ca="1">_xlfn.NORM.S.DIST(-T451,0)</f>
        <v>0.39594231006211572</v>
      </c>
      <c r="AB451" s="1">
        <v>0</v>
      </c>
      <c r="AC451" s="1">
        <v>0</v>
      </c>
      <c r="AF451" t="s">
        <v>1</v>
      </c>
      <c r="AG451" s="10">
        <f ca="1">MIN($T$28+AE449,0)</f>
        <v>-1.8387758025229226</v>
      </c>
      <c r="AH451" s="10"/>
      <c r="AI451" s="10">
        <f ca="1">MAX($V$28+AE449,0)</f>
        <v>0</v>
      </c>
      <c r="AJ451" s="10"/>
      <c r="AK451" s="10"/>
      <c r="AM451" t="s">
        <v>1</v>
      </c>
      <c r="AN451" s="1">
        <f ca="1">_xlfn.NORM.S.DIST(AG451,0)</f>
        <v>7.3572294379597794E-2</v>
      </c>
      <c r="AO451" s="1">
        <f ca="1">1-AN451-AP451</f>
        <v>0.52748542521896957</v>
      </c>
      <c r="AP451" s="1">
        <f ca="1">_xlfn.NORM.S.DIST(-AI451,0)</f>
        <v>0.3989422804014327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-2.169986302086734</v>
      </c>
      <c r="E452" s="10"/>
      <c r="F452" s="10">
        <f ca="1">MAX($CI$7+A449,0)</f>
        <v>0</v>
      </c>
      <c r="G452" s="10"/>
      <c r="I452" t="s">
        <v>0</v>
      </c>
      <c r="J452" s="1">
        <v>0</v>
      </c>
      <c r="K452" s="1">
        <f ca="1">_xlfn.NORM.S.DIST(D452,0)</f>
        <v>3.7878984899208157E-2</v>
      </c>
      <c r="L452" s="1">
        <f ca="1">1-K452-M452</f>
        <v>0.56317873469935908</v>
      </c>
      <c r="M452" s="1">
        <f ca="1">_xlfn.NORM.S.DIST(-F452,0)</f>
        <v>0.3989422804014327</v>
      </c>
      <c r="N452" s="1">
        <v>0</v>
      </c>
      <c r="Q452" t="s">
        <v>0</v>
      </c>
      <c r="R452" s="10"/>
      <c r="S452" s="10">
        <f ca="1">MIN($U$29+P449,0)</f>
        <v>-1.8673536505300461</v>
      </c>
      <c r="T452" s="10"/>
      <c r="U452" s="10">
        <f ca="1">MAX($CI$7+P449,0)</f>
        <v>0</v>
      </c>
      <c r="V452" s="10"/>
      <c r="X452" t="s">
        <v>0</v>
      </c>
      <c r="Y452" s="1">
        <v>0</v>
      </c>
      <c r="Z452" s="1">
        <f ca="1">_xlfn.NORM.S.DIST(S452,0)</f>
        <v>6.977752159412888E-2</v>
      </c>
      <c r="AA452" s="1">
        <f ca="1">1-Z452-AB452</f>
        <v>0.53128019800443838</v>
      </c>
      <c r="AB452" s="1">
        <f ca="1">_xlfn.NORM.S.DIST(-U452,0)</f>
        <v>0.3989422804014327</v>
      </c>
      <c r="AC452" s="1">
        <v>0</v>
      </c>
      <c r="AF452" t="s">
        <v>0</v>
      </c>
      <c r="AG452" s="10"/>
      <c r="AH452" s="10">
        <f ca="1">MIN($U$29+AE449,0)</f>
        <v>-2.4726189536434222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1.8763143637204136E-2</v>
      </c>
      <c r="AP452" s="1">
        <f ca="1">1-AO452-AQ452</f>
        <v>0.58229457596136314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-2.5242830019551312</v>
      </c>
      <c r="F453" s="10"/>
      <c r="G453" s="10">
        <f ca="1">MAX($X$30+A449,0)</f>
        <v>0</v>
      </c>
      <c r="I453" t="s">
        <v>42</v>
      </c>
      <c r="J453" s="1">
        <v>0</v>
      </c>
      <c r="K453" s="1">
        <v>0</v>
      </c>
      <c r="L453" s="1">
        <f ca="1">_xlfn.NORM.S.DIST(E453,0)</f>
        <v>1.6490993918961801E-2</v>
      </c>
      <c r="M453" s="1">
        <f ca="1">1-L453-N453</f>
        <v>0.58456672567960544</v>
      </c>
      <c r="N453" s="1">
        <f ca="1">_xlfn.NORM.S.DIST(-G453,0)</f>
        <v>0.3989422804014327</v>
      </c>
      <c r="Q453" t="s">
        <v>42</v>
      </c>
      <c r="R453" s="10"/>
      <c r="S453" s="10"/>
      <c r="T453" s="10">
        <f ca="1">MIN($V$30+P449,0)</f>
        <v>-2.2216503503984431</v>
      </c>
      <c r="U453" s="10"/>
      <c r="V453" s="10">
        <f ca="1">MAX($X$30+P449,0)</f>
        <v>0</v>
      </c>
      <c r="X453" t="s">
        <v>42</v>
      </c>
      <c r="Y453" s="1">
        <v>0</v>
      </c>
      <c r="Z453" s="1">
        <v>0</v>
      </c>
      <c r="AA453" s="1">
        <f ca="1">_xlfn.NORM.S.DIST(T453,0)</f>
        <v>3.3816593232535469E-2</v>
      </c>
      <c r="AB453" s="1">
        <f ca="1">1-AA453-AC453</f>
        <v>0.56724112636603174</v>
      </c>
      <c r="AC453" s="1">
        <f ca="1">_xlfn.NORM.S.DIST(-V453,0)</f>
        <v>0.3989422804014327</v>
      </c>
      <c r="AF453" t="s">
        <v>42</v>
      </c>
      <c r="AG453" s="10"/>
      <c r="AH453" s="10"/>
      <c r="AI453" s="10">
        <f ca="1">MIN($V$30+AE449,0)</f>
        <v>-2.8269156535118194</v>
      </c>
      <c r="AJ453" s="10"/>
      <c r="AK453" s="10">
        <f ca="1">MAX($X$30+AE449,0)</f>
        <v>0</v>
      </c>
      <c r="AM453" t="s">
        <v>42</v>
      </c>
      <c r="AN453" s="1">
        <v>0</v>
      </c>
      <c r="AO453" s="1">
        <v>0</v>
      </c>
      <c r="AP453" s="1">
        <f ca="1">_xlfn.NORM.S.DIST(AI453,0)</f>
        <v>7.3381787838105311E-3</v>
      </c>
      <c r="AQ453" s="1">
        <f ca="1">1-AP453-AR453</f>
        <v>0.59371954081475686</v>
      </c>
      <c r="AR453" s="1">
        <f ca="1">_xlfn.NORM.S.DIST(-AK453,0)</f>
        <v>0.3989422804014327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-0.3032459785331646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3.162750561918868E-3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-0.60965470762824803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1.8229013790308346</v>
      </c>
      <c r="E457" s="10"/>
      <c r="F457" s="10"/>
      <c r="G457" s="10"/>
      <c r="I457" t="s">
        <v>2</v>
      </c>
      <c r="J457" s="1">
        <f ca="1">1-K457</f>
        <v>0.92425806069279992</v>
      </c>
      <c r="K457" s="1">
        <f ca="1">_xlfn.NORM.S.DIST(-D457,0)</f>
        <v>7.5741939307200065E-2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2.1293101081259183</v>
      </c>
      <c r="T457" s="10"/>
      <c r="U457" s="10"/>
      <c r="V457" s="10"/>
      <c r="X457" t="s">
        <v>2</v>
      </c>
      <c r="Y457" s="1">
        <f ca="1">1-Z457</f>
        <v>0.95865977580264061</v>
      </c>
      <c r="Z457" s="1">
        <f ca="1">_xlfn.NORM.S.DIST(-S457,0)</f>
        <v>4.1340224197359346E-2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1.5164926499357514</v>
      </c>
      <c r="AI457" s="10"/>
      <c r="AJ457" s="10"/>
      <c r="AK457" s="10"/>
      <c r="AM457" t="s">
        <v>2</v>
      </c>
      <c r="AN457" s="1">
        <f ca="1">1-AO457</f>
        <v>0.87366441150702268</v>
      </c>
      <c r="AO457" s="1">
        <f ca="1">_xlfn.NORM.S.DIST(-AH457,0)</f>
        <v>0.12633558849297727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-1.5186559772052837</v>
      </c>
      <c r="D458" s="10"/>
      <c r="E458" s="10">
        <f ca="1">MAX($V$28+A456,0)</f>
        <v>0</v>
      </c>
      <c r="F458" s="10"/>
      <c r="G458" s="10"/>
      <c r="I458" t="s">
        <v>1</v>
      </c>
      <c r="J458" s="1">
        <f ca="1">_xlfn.NORM.S.DIST(C458,0)</f>
        <v>0.12592150759349091</v>
      </c>
      <c r="K458" s="1">
        <f ca="1">1-J458-L458</f>
        <v>0.47513621200507633</v>
      </c>
      <c r="L458" s="1">
        <f ca="1">_xlfn.NORM.S.DIST(-E458,0)</f>
        <v>0.3989422804014327</v>
      </c>
      <c r="M458" s="1">
        <v>0</v>
      </c>
      <c r="N458" s="1">
        <v>0</v>
      </c>
      <c r="Q458" t="s">
        <v>1</v>
      </c>
      <c r="R458" s="10">
        <f ca="1">MIN($T$28+P456,0)</f>
        <v>-1.2122472481102</v>
      </c>
      <c r="S458" s="10"/>
      <c r="T458" s="10">
        <f ca="1">MAX($V$28+P456,0)</f>
        <v>0.14413087760433987</v>
      </c>
      <c r="U458" s="10"/>
      <c r="V458" s="10"/>
      <c r="X458" t="s">
        <v>1</v>
      </c>
      <c r="Y458" s="1">
        <f ca="1">_xlfn.NORM.S.DIST(R458,0)</f>
        <v>0.19133867980678493</v>
      </c>
      <c r="Z458" s="1">
        <f ca="1">1-Y458-AA458</f>
        <v>0.41384134940971873</v>
      </c>
      <c r="AA458" s="1">
        <f ca="1">_xlfn.NORM.S.DIST(-T458,0)</f>
        <v>0.3948199707834964</v>
      </c>
      <c r="AB458" s="1">
        <v>0</v>
      </c>
      <c r="AC458" s="1">
        <v>0</v>
      </c>
      <c r="AF458" t="s">
        <v>1</v>
      </c>
      <c r="AG458" s="10">
        <f ca="1">MIN($T$28+AE456,0)</f>
        <v>-1.8250647063003669</v>
      </c>
      <c r="AH458" s="10"/>
      <c r="AI458" s="10">
        <f ca="1">MAX($V$28+AE456,0)</f>
        <v>0</v>
      </c>
      <c r="AJ458" s="10"/>
      <c r="AK458" s="10"/>
      <c r="AM458" t="s">
        <v>1</v>
      </c>
      <c r="AN458" s="1">
        <f ca="1">_xlfn.NORM.S.DIST(AG458,0)</f>
        <v>7.5443660163034859E-2</v>
      </c>
      <c r="AO458" s="1">
        <f ca="1">1-AN458-AP458</f>
        <v>0.52561405943553252</v>
      </c>
      <c r="AP458" s="1">
        <f ca="1">_xlfn.NORM.S.DIST(-AI458,0)</f>
        <v>0.3989422804014327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-2.1524991283257831</v>
      </c>
      <c r="E459" s="10"/>
      <c r="F459" s="10">
        <f ca="1">MAX($CI$7+A456,0)</f>
        <v>0</v>
      </c>
      <c r="G459" s="10"/>
      <c r="I459" t="s">
        <v>0</v>
      </c>
      <c r="J459" s="1">
        <v>0</v>
      </c>
      <c r="K459" s="1">
        <f ca="1">_xlfn.NORM.S.DIST(D459,0)</f>
        <v>3.9337981284090842E-2</v>
      </c>
      <c r="L459" s="1">
        <f ca="1">1-K459-M459</f>
        <v>0.56171973831447652</v>
      </c>
      <c r="M459" s="1">
        <f ca="1">_xlfn.NORM.S.DIST(-F459,0)</f>
        <v>0.3989422804014327</v>
      </c>
      <c r="N459" s="1">
        <v>0</v>
      </c>
      <c r="Q459" t="s">
        <v>0</v>
      </c>
      <c r="R459" s="10"/>
      <c r="S459" s="10">
        <f ca="1">MIN($U$29+P456,0)</f>
        <v>-1.8460903992306996</v>
      </c>
      <c r="T459" s="10"/>
      <c r="U459" s="10">
        <f ca="1">MAX($CI$7+P456,0)</f>
        <v>3.162750561918868E-3</v>
      </c>
      <c r="V459" s="10"/>
      <c r="X459" t="s">
        <v>0</v>
      </c>
      <c r="Y459" s="1">
        <v>0</v>
      </c>
      <c r="Z459" s="1">
        <f ca="1">_xlfn.NORM.S.DIST(S459,0)</f>
        <v>7.2587437140225905E-2</v>
      </c>
      <c r="AA459" s="1">
        <f ca="1">1-Z459-AB459</f>
        <v>0.52847227776139527</v>
      </c>
      <c r="AB459" s="1">
        <f ca="1">_xlfn.NORM.S.DIST(-U459,0)</f>
        <v>0.39894028509837892</v>
      </c>
      <c r="AC459" s="1">
        <v>0</v>
      </c>
      <c r="AF459" t="s">
        <v>0</v>
      </c>
      <c r="AG459" s="10"/>
      <c r="AH459" s="10">
        <f ca="1">MIN($U$29+AE456,0)</f>
        <v>-2.4589078574208667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1.9408339020599439E-2</v>
      </c>
      <c r="AP459" s="1">
        <f ca="1">1-AO459-AQ459</f>
        <v>0.58164938057796789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-2.5067958281941802</v>
      </c>
      <c r="F460" s="10"/>
      <c r="G460" s="10">
        <f ca="1">MAX($X$30+A456,0)</f>
        <v>0</v>
      </c>
      <c r="I460" t="s">
        <v>42</v>
      </c>
      <c r="J460" s="1">
        <v>0</v>
      </c>
      <c r="K460" s="1">
        <v>0</v>
      </c>
      <c r="L460" s="1">
        <f ca="1">_xlfn.NORM.S.DIST(E460,0)</f>
        <v>1.7232619729653283E-2</v>
      </c>
      <c r="M460" s="1">
        <f ca="1">1-L460-N460</f>
        <v>0.58382509986891407</v>
      </c>
      <c r="N460" s="1">
        <f ca="1">_xlfn.NORM.S.DIST(-G460,0)</f>
        <v>0.3989422804014327</v>
      </c>
      <c r="Q460" t="s">
        <v>42</v>
      </c>
      <c r="R460" s="10"/>
      <c r="S460" s="10"/>
      <c r="T460" s="10">
        <f ca="1">MIN($V$30+P456,0)</f>
        <v>-2.2003870990990966</v>
      </c>
      <c r="U460" s="10"/>
      <c r="V460" s="10">
        <f ca="1">MAX($X$30+P456,0)</f>
        <v>2.0431782014840701E-2</v>
      </c>
      <c r="X460" t="s">
        <v>42</v>
      </c>
      <c r="Y460" s="1">
        <v>0</v>
      </c>
      <c r="Z460" s="1">
        <v>0</v>
      </c>
      <c r="AA460" s="1">
        <f ca="1">_xlfn.NORM.S.DIST(T460,0)</f>
        <v>3.5444392248567616E-2</v>
      </c>
      <c r="AB460" s="1">
        <f ca="1">1-AA460-AC460</f>
        <v>0.5656965894267546</v>
      </c>
      <c r="AC460" s="1">
        <f ca="1">_xlfn.NORM.S.DIST(-V460,0)</f>
        <v>0.39885901832467774</v>
      </c>
      <c r="AF460" t="s">
        <v>42</v>
      </c>
      <c r="AG460" s="10"/>
      <c r="AH460" s="10"/>
      <c r="AI460" s="10">
        <f ca="1">MIN($V$30+AE456,0)</f>
        <v>-2.8132045572892634</v>
      </c>
      <c r="AJ460" s="10"/>
      <c r="AK460" s="10">
        <f ca="1">MAX($X$30+AE456,0)</f>
        <v>0</v>
      </c>
      <c r="AM460" t="s">
        <v>42</v>
      </c>
      <c r="AN460" s="1">
        <v>0</v>
      </c>
      <c r="AO460" s="1">
        <v>0</v>
      </c>
      <c r="AP460" s="1">
        <f ca="1">_xlfn.NORM.S.DIST(AI460,0)</f>
        <v>7.6274745821021343E-3</v>
      </c>
      <c r="AQ460" s="1">
        <f ca="1">1-AP460-AR460</f>
        <v>0.59343024501646524</v>
      </c>
      <c r="AR460" s="1">
        <f ca="1">_xlfn.NORM.S.DIST(-AK460,0)</f>
        <v>0.3989422804014327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-0.31285894771096501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-2.7107491691505323E-3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-0.62300714625277942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1.8132884098530342</v>
      </c>
      <c r="E464" s="10"/>
      <c r="F464" s="10"/>
      <c r="G464" s="10"/>
      <c r="I464" t="s">
        <v>2</v>
      </c>
      <c r="J464" s="1">
        <f ca="1">1-K464</f>
        <v>0.92292266125069455</v>
      </c>
      <c r="K464" s="1">
        <f ca="1">_xlfn.NORM.S.DIST(-D464,0)</f>
        <v>7.7077338749305419E-2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2.1234366083948486</v>
      </c>
      <c r="T464" s="10"/>
      <c r="U464" s="10"/>
      <c r="V464" s="10"/>
      <c r="X464" t="s">
        <v>2</v>
      </c>
      <c r="Y464" s="1">
        <f ca="1">1-Z464</f>
        <v>0.95814022965070156</v>
      </c>
      <c r="Z464" s="1">
        <f ca="1">_xlfn.NORM.S.DIST(-S464,0)</f>
        <v>4.1859770349298477E-2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1.5031402113112198</v>
      </c>
      <c r="AI464" s="10"/>
      <c r="AJ464" s="10"/>
      <c r="AK464" s="10"/>
      <c r="AM464" t="s">
        <v>2</v>
      </c>
      <c r="AN464" s="1">
        <f ca="1">1-AO464</f>
        <v>0.87109167428611878</v>
      </c>
      <c r="AO464" s="1">
        <f ca="1">_xlfn.NORM.S.DIST(-AH464,0)</f>
        <v>0.12890832571388117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-1.5282689463830841</v>
      </c>
      <c r="D465" s="10"/>
      <c r="E465" s="10">
        <f ca="1">MAX($V$28+A463,0)</f>
        <v>0</v>
      </c>
      <c r="F465" s="10"/>
      <c r="G465" s="10"/>
      <c r="I465" t="s">
        <v>1</v>
      </c>
      <c r="J465" s="1">
        <f ca="1">_xlfn.NORM.S.DIST(C465,0)</f>
        <v>0.12409082529449868</v>
      </c>
      <c r="K465" s="1">
        <f ca="1">1-J465-L465</f>
        <v>0.47696689430406863</v>
      </c>
      <c r="L465" s="1">
        <f ca="1">_xlfn.NORM.S.DIST(-E465,0)</f>
        <v>0.3989422804014327</v>
      </c>
      <c r="M465" s="1">
        <v>0</v>
      </c>
      <c r="N465" s="1">
        <v>0</v>
      </c>
      <c r="Q465" t="s">
        <v>1</v>
      </c>
      <c r="R465" s="10">
        <f ca="1">MIN($T$28+P463,0)</f>
        <v>-1.2181207478412694</v>
      </c>
      <c r="S465" s="10"/>
      <c r="T465" s="10">
        <f ca="1">MAX($V$28+P463,0)</f>
        <v>0.13825737787327047</v>
      </c>
      <c r="U465" s="10"/>
      <c r="V465" s="10"/>
      <c r="X465" t="s">
        <v>1</v>
      </c>
      <c r="Y465" s="1">
        <f ca="1">_xlfn.NORM.S.DIST(R465,0)</f>
        <v>0.18997788442389713</v>
      </c>
      <c r="Z465" s="1">
        <f ca="1">1-Y465-AA465</f>
        <v>0.4148745833361463</v>
      </c>
      <c r="AA465" s="1">
        <f ca="1">_xlfn.NORM.S.DIST(-T465,0)</f>
        <v>0.39514753223995663</v>
      </c>
      <c r="AB465" s="1">
        <v>0</v>
      </c>
      <c r="AC465" s="1">
        <v>0</v>
      </c>
      <c r="AF465" t="s">
        <v>1</v>
      </c>
      <c r="AG465" s="10">
        <f ca="1">MIN($T$28+AE463,0)</f>
        <v>-1.8384171449248985</v>
      </c>
      <c r="AH465" s="10"/>
      <c r="AI465" s="10">
        <f ca="1">MAX($V$28+AE463,0)</f>
        <v>0</v>
      </c>
      <c r="AJ465" s="10"/>
      <c r="AK465" s="10"/>
      <c r="AM465" t="s">
        <v>1</v>
      </c>
      <c r="AN465" s="1">
        <f ca="1">_xlfn.NORM.S.DIST(AG465,0)</f>
        <v>7.3620825906898252E-2</v>
      </c>
      <c r="AO465" s="1">
        <f ca="1">1-AN465-AP465</f>
        <v>0.52743689369166913</v>
      </c>
      <c r="AP465" s="1">
        <f ca="1">_xlfn.NORM.S.DIST(-AI465,0)</f>
        <v>0.3989422804014327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-2.1621120975035835</v>
      </c>
      <c r="E466" s="10"/>
      <c r="F466" s="10">
        <f ca="1">MAX($CI$7+A463,0)</f>
        <v>0</v>
      </c>
      <c r="G466" s="10"/>
      <c r="I466" t="s">
        <v>0</v>
      </c>
      <c r="J466" s="1">
        <v>0</v>
      </c>
      <c r="K466" s="1">
        <f ca="1">_xlfn.NORM.S.DIST(D466,0)</f>
        <v>3.853058666431633E-2</v>
      </c>
      <c r="L466" s="1">
        <f ca="1">1-K466-M466</f>
        <v>0.56252713293425094</v>
      </c>
      <c r="M466" s="1">
        <f ca="1">_xlfn.NORM.S.DIST(-F466,0)</f>
        <v>0.3989422804014327</v>
      </c>
      <c r="N466" s="1">
        <v>0</v>
      </c>
      <c r="Q466" t="s">
        <v>0</v>
      </c>
      <c r="R466" s="10"/>
      <c r="S466" s="10">
        <f ca="1">MIN($U$29+P463,0)</f>
        <v>-1.8519638989617691</v>
      </c>
      <c r="T466" s="10"/>
      <c r="U466" s="10">
        <f ca="1">MAX($CI$7+P463,0)</f>
        <v>0</v>
      </c>
      <c r="V466" s="10"/>
      <c r="X466" t="s">
        <v>0</v>
      </c>
      <c r="Y466" s="1">
        <v>0</v>
      </c>
      <c r="Z466" s="1">
        <f ca="1">_xlfn.NORM.S.DIST(S466,0)</f>
        <v>7.1803383884098848E-2</v>
      </c>
      <c r="AA466" s="1">
        <f ca="1">1-Z466-AB466</f>
        <v>0.52925433571446856</v>
      </c>
      <c r="AB466" s="1">
        <f ca="1">_xlfn.NORM.S.DIST(-U466,0)</f>
        <v>0.3989422804014327</v>
      </c>
      <c r="AC466" s="1">
        <v>0</v>
      </c>
      <c r="AF466" t="s">
        <v>0</v>
      </c>
      <c r="AG466" s="10"/>
      <c r="AH466" s="10">
        <f ca="1">MIN($U$29+AE463,0)</f>
        <v>-2.4722602960453979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1.8779789407821674E-2</v>
      </c>
      <c r="AP466" s="1">
        <f ca="1">1-AO466-AQ466</f>
        <v>0.5822779301907457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-2.5164087973719806</v>
      </c>
      <c r="F467" s="10"/>
      <c r="G467" s="10">
        <f ca="1">MAX($X$30+A463,0)</f>
        <v>0</v>
      </c>
      <c r="I467" t="s">
        <v>42</v>
      </c>
      <c r="J467" s="1">
        <v>0</v>
      </c>
      <c r="K467" s="1">
        <v>0</v>
      </c>
      <c r="L467" s="1">
        <f ca="1">_xlfn.NORM.S.DIST(E467,0)</f>
        <v>1.6821538654425219E-2</v>
      </c>
      <c r="M467" s="1">
        <f ca="1">1-L467-N467</f>
        <v>0.58423618094414209</v>
      </c>
      <c r="N467" s="1">
        <f ca="1">_xlfn.NORM.S.DIST(-G467,0)</f>
        <v>0.3989422804014327</v>
      </c>
      <c r="Q467" t="s">
        <v>42</v>
      </c>
      <c r="R467" s="10"/>
      <c r="S467" s="10"/>
      <c r="T467" s="10">
        <f ca="1">MIN($V$30+P463,0)</f>
        <v>-2.2062605988301662</v>
      </c>
      <c r="U467" s="10"/>
      <c r="V467" s="10">
        <f ca="1">MAX($X$30+P463,0)</f>
        <v>1.45582822837713E-2</v>
      </c>
      <c r="X467" t="s">
        <v>42</v>
      </c>
      <c r="Y467" s="1">
        <v>0</v>
      </c>
      <c r="Z467" s="1">
        <v>0</v>
      </c>
      <c r="AA467" s="1">
        <f ca="1">_xlfn.NORM.S.DIST(T467,0)</f>
        <v>3.4988653765447124E-2</v>
      </c>
      <c r="AB467" s="1">
        <f ca="1">1-AA467-AC467</f>
        <v>0.56611134022130427</v>
      </c>
      <c r="AC467" s="1">
        <f ca="1">_xlfn.NORM.S.DIST(-V467,0)</f>
        <v>0.3989000060132486</v>
      </c>
      <c r="AF467" t="s">
        <v>42</v>
      </c>
      <c r="AG467" s="10"/>
      <c r="AH467" s="10"/>
      <c r="AI467" s="10">
        <f ca="1">MIN($V$30+AE463,0)</f>
        <v>-2.8265569959137951</v>
      </c>
      <c r="AJ467" s="10"/>
      <c r="AK467" s="10">
        <f ca="1">MAX($X$30+AE463,0)</f>
        <v>0</v>
      </c>
      <c r="AM467" t="s">
        <v>42</v>
      </c>
      <c r="AN467" s="1">
        <v>0</v>
      </c>
      <c r="AO467" s="1">
        <v>0</v>
      </c>
      <c r="AP467" s="1">
        <f ca="1">_xlfn.NORM.S.DIST(AI467,0)</f>
        <v>7.3456222255423431E-3</v>
      </c>
      <c r="AQ467" s="1">
        <f ca="1">1-AP467-AR467</f>
        <v>0.59371209737302499</v>
      </c>
      <c r="AR467" s="1">
        <f ca="1">_xlfn.NORM.S.DIST(-AK467,0)</f>
        <v>0.3989422804014327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-0.31600878532984544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-2.1563967763836515E-3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-0.62986117388330709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1.8101385722341539</v>
      </c>
      <c r="E471" s="10"/>
      <c r="F471" s="10"/>
      <c r="G471" s="10"/>
      <c r="I471" t="s">
        <v>2</v>
      </c>
      <c r="J471" s="1">
        <f ca="1">1-K471</f>
        <v>0.92248155403949073</v>
      </c>
      <c r="K471" s="1">
        <f ca="1">_xlfn.NORM.S.DIST(-D471,0)</f>
        <v>7.7518445960509316E-2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2.1239909607876157</v>
      </c>
      <c r="T471" s="10"/>
      <c r="U471" s="10"/>
      <c r="V471" s="10"/>
      <c r="X471" t="s">
        <v>2</v>
      </c>
      <c r="Y471" s="1">
        <f ca="1">1-Z471</f>
        <v>0.95818948156720019</v>
      </c>
      <c r="Z471" s="1">
        <f ca="1">_xlfn.NORM.S.DIST(-S471,0)</f>
        <v>4.1810518432799822E-2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1.4962861836806922</v>
      </c>
      <c r="AI471" s="10"/>
      <c r="AJ471" s="10"/>
      <c r="AK471" s="10"/>
      <c r="AM471" t="s">
        <v>2</v>
      </c>
      <c r="AN471" s="1">
        <f ca="1">1-AO471</f>
        <v>0.8697597822663613</v>
      </c>
      <c r="AO471" s="1">
        <f ca="1">_xlfn.NORM.S.DIST(-AH471,0)</f>
        <v>0.13024021773363872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-1.5314187840019644</v>
      </c>
      <c r="D472" s="10"/>
      <c r="E472" s="10">
        <f ca="1">MAX($V$28+A470,0)</f>
        <v>0</v>
      </c>
      <c r="F472" s="10"/>
      <c r="G472" s="10"/>
      <c r="I472" t="s">
        <v>1</v>
      </c>
      <c r="J472" s="1">
        <f ca="1">_xlfn.NORM.S.DIST(C472,0)</f>
        <v>0.12349429983003235</v>
      </c>
      <c r="K472" s="1">
        <f ca="1">1-J472-L472</f>
        <v>0.47756341976853495</v>
      </c>
      <c r="L472" s="1">
        <f ca="1">_xlfn.NORM.S.DIST(-E472,0)</f>
        <v>0.3989422804014327</v>
      </c>
      <c r="M472" s="1">
        <v>0</v>
      </c>
      <c r="N472" s="1">
        <v>0</v>
      </c>
      <c r="Q472" t="s">
        <v>1</v>
      </c>
      <c r="R472" s="10">
        <f ca="1">MIN($T$28+P470,0)</f>
        <v>-1.2175663954485025</v>
      </c>
      <c r="S472" s="10"/>
      <c r="T472" s="10">
        <f ca="1">MAX($V$28+P470,0)</f>
        <v>0.13881173026603735</v>
      </c>
      <c r="U472" s="10"/>
      <c r="V472" s="10"/>
      <c r="X472" t="s">
        <v>1</v>
      </c>
      <c r="Y472" s="1">
        <f ca="1">_xlfn.NORM.S.DIST(R472,0)</f>
        <v>0.19010618455172806</v>
      </c>
      <c r="Z472" s="1">
        <f ca="1">1-Y472-AA472</f>
        <v>0.41477662817293176</v>
      </c>
      <c r="AA472" s="1">
        <f ca="1">_xlfn.NORM.S.DIST(-T472,0)</f>
        <v>0.39511718727534023</v>
      </c>
      <c r="AB472" s="1">
        <v>0</v>
      </c>
      <c r="AC472" s="1">
        <v>0</v>
      </c>
      <c r="AF472" t="s">
        <v>1</v>
      </c>
      <c r="AG472" s="10">
        <f ca="1">MIN($T$28+AE470,0)</f>
        <v>-1.8452711725554261</v>
      </c>
      <c r="AH472" s="10"/>
      <c r="AI472" s="10">
        <f ca="1">MAX($V$28+AE470,0)</f>
        <v>0</v>
      </c>
      <c r="AJ472" s="10"/>
      <c r="AK472" s="10"/>
      <c r="AM472" t="s">
        <v>1</v>
      </c>
      <c r="AN472" s="1">
        <f ca="1">_xlfn.NORM.S.DIST(AG472,0)</f>
        <v>7.2697274608489001E-2</v>
      </c>
      <c r="AO472" s="1">
        <f ca="1">1-AN472-AP472</f>
        <v>0.52836044499007828</v>
      </c>
      <c r="AP472" s="1">
        <f ca="1">_xlfn.NORM.S.DIST(-AI472,0)</f>
        <v>0.3989422804014327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-2.165261935122464</v>
      </c>
      <c r="E473" s="10"/>
      <c r="F473" s="10">
        <f ca="1">MAX($CI$7+A470,0)</f>
        <v>0</v>
      </c>
      <c r="G473" s="10"/>
      <c r="I473" t="s">
        <v>0</v>
      </c>
      <c r="J473" s="1">
        <v>0</v>
      </c>
      <c r="K473" s="1">
        <f ca="1">_xlfn.NORM.S.DIST(D473,0)</f>
        <v>3.8268883393162714E-2</v>
      </c>
      <c r="L473" s="1">
        <f ca="1">1-K473-M473</f>
        <v>0.56278883620540454</v>
      </c>
      <c r="M473" s="1">
        <f ca="1">_xlfn.NORM.S.DIST(-F473,0)</f>
        <v>0.3989422804014327</v>
      </c>
      <c r="N473" s="1">
        <v>0</v>
      </c>
      <c r="Q473" t="s">
        <v>0</v>
      </c>
      <c r="R473" s="10"/>
      <c r="S473" s="10">
        <f ca="1">MIN($U$29+P470,0)</f>
        <v>-1.8514095465690021</v>
      </c>
      <c r="T473" s="10"/>
      <c r="U473" s="10">
        <f ca="1">MAX($CI$7+P470,0)</f>
        <v>0</v>
      </c>
      <c r="V473" s="10"/>
      <c r="X473" t="s">
        <v>0</v>
      </c>
      <c r="Y473" s="1">
        <v>0</v>
      </c>
      <c r="Z473" s="1">
        <f ca="1">_xlfn.NORM.S.DIST(S473,0)</f>
        <v>7.1877126963408644E-2</v>
      </c>
      <c r="AA473" s="1">
        <f ca="1">1-Z473-AB473</f>
        <v>0.52918059263515871</v>
      </c>
      <c r="AB473" s="1">
        <f ca="1">_xlfn.NORM.S.DIST(-U473,0)</f>
        <v>0.3989422804014327</v>
      </c>
      <c r="AC473" s="1">
        <v>0</v>
      </c>
      <c r="AF473" t="s">
        <v>0</v>
      </c>
      <c r="AG473" s="10"/>
      <c r="AH473" s="10">
        <f ca="1">MIN($U$29+AE470,0)</f>
        <v>-2.4791143236759257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1.8463814262773118E-2</v>
      </c>
      <c r="AP473" s="1">
        <f ca="1">1-AO473-AQ473</f>
        <v>0.58259390533579425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-2.5195586349908607</v>
      </c>
      <c r="F474" s="10"/>
      <c r="G474" s="10">
        <f ca="1">MAX($X$30+A470,0)</f>
        <v>0</v>
      </c>
      <c r="I474" t="s">
        <v>42</v>
      </c>
      <c r="J474" s="1">
        <v>0</v>
      </c>
      <c r="K474" s="1">
        <v>0</v>
      </c>
      <c r="L474" s="1">
        <f ca="1">_xlfn.NORM.S.DIST(E474,0)</f>
        <v>1.6688650676812626E-2</v>
      </c>
      <c r="M474" s="1">
        <f ca="1">1-L474-N474</f>
        <v>0.58436906892175466</v>
      </c>
      <c r="N474" s="1">
        <f ca="1">_xlfn.NORM.S.DIST(-G474,0)</f>
        <v>0.3989422804014327</v>
      </c>
      <c r="Q474" t="s">
        <v>42</v>
      </c>
      <c r="R474" s="10"/>
      <c r="S474" s="10"/>
      <c r="T474" s="10">
        <f ca="1">MIN($V$30+P470,0)</f>
        <v>-2.2057062464373991</v>
      </c>
      <c r="U474" s="10"/>
      <c r="V474" s="10">
        <f ca="1">MAX($X$30+P470,0)</f>
        <v>1.5112634676538181E-2</v>
      </c>
      <c r="X474" t="s">
        <v>42</v>
      </c>
      <c r="Y474" s="1">
        <v>0</v>
      </c>
      <c r="Z474" s="1">
        <v>0</v>
      </c>
      <c r="AA474" s="1">
        <f ca="1">_xlfn.NORM.S.DIST(T474,0)</f>
        <v>3.5031467289658121E-2</v>
      </c>
      <c r="AB474" s="1">
        <f ca="1">1-AA474-AC474</f>
        <v>0.56607180726593631</v>
      </c>
      <c r="AC474" s="1">
        <f ca="1">_xlfn.NORM.S.DIST(-V474,0)</f>
        <v>0.39889672544440558</v>
      </c>
      <c r="AF474" t="s">
        <v>42</v>
      </c>
      <c r="AG474" s="10"/>
      <c r="AH474" s="10"/>
      <c r="AI474" s="10">
        <f ca="1">MIN($V$30+AE470,0)</f>
        <v>-2.8334110235443228</v>
      </c>
      <c r="AJ474" s="10"/>
      <c r="AK474" s="10">
        <f ca="1">MAX($X$30+AE470,0)</f>
        <v>0</v>
      </c>
      <c r="AM474" t="s">
        <v>42</v>
      </c>
      <c r="AN474" s="1">
        <v>0</v>
      </c>
      <c r="AO474" s="1">
        <v>0</v>
      </c>
      <c r="AP474" s="1">
        <f ca="1">_xlfn.NORM.S.DIST(AI474,0)</f>
        <v>7.2045136944373445E-3</v>
      </c>
      <c r="AQ474" s="1">
        <f ca="1">1-AP474-AR474</f>
        <v>0.59385320590412993</v>
      </c>
      <c r="AR474" s="1">
        <f ca="1">_xlfn.NORM.S.DIST(-AK474,0)</f>
        <v>0.3989422804014327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-0.30744337403956168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1.007917914913763E-2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-0.62496592722826094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1.8187039835244376</v>
      </c>
      <c r="E478" s="10"/>
      <c r="F478" s="10"/>
      <c r="G478" s="10"/>
      <c r="I478" t="s">
        <v>2</v>
      </c>
      <c r="J478" s="1">
        <f ca="1">1-K478</f>
        <v>0.92367697547054328</v>
      </c>
      <c r="K478" s="1">
        <f ca="1">_xlfn.NORM.S.DIST(-D478,0)</f>
        <v>7.6323024529456718E-2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2.1362265367131368</v>
      </c>
      <c r="T478" s="10"/>
      <c r="U478" s="10"/>
      <c r="V478" s="10"/>
      <c r="X478" t="s">
        <v>2</v>
      </c>
      <c r="Y478" s="1">
        <f ca="1">1-Z478</f>
        <v>0.95926511552689675</v>
      </c>
      <c r="Z478" s="1">
        <f ca="1">_xlfn.NORM.S.DIST(-S478,0)</f>
        <v>4.0734884473103215E-2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1.5011814303357385</v>
      </c>
      <c r="AI478" s="10"/>
      <c r="AJ478" s="10"/>
      <c r="AK478" s="10"/>
      <c r="AM478" t="s">
        <v>2</v>
      </c>
      <c r="AN478" s="1">
        <f ca="1">1-AO478</f>
        <v>0.87071181533281483</v>
      </c>
      <c r="AO478" s="1">
        <f ca="1">_xlfn.NORM.S.DIST(-AH478,0)</f>
        <v>0.12928818466718511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-1.5228533727116806</v>
      </c>
      <c r="D479" s="10"/>
      <c r="E479" s="10">
        <f ca="1">MAX($V$28+A477,0)</f>
        <v>0</v>
      </c>
      <c r="F479" s="10"/>
      <c r="G479" s="10"/>
      <c r="I479" t="s">
        <v>1</v>
      </c>
      <c r="J479" s="1">
        <f ca="1">_xlfn.NORM.S.DIST(C479,0)</f>
        <v>0.12512028422176283</v>
      </c>
      <c r="K479" s="1">
        <f ca="1">1-J479-L479</f>
        <v>0.4759374353768045</v>
      </c>
      <c r="L479" s="1">
        <f ca="1">_xlfn.NORM.S.DIST(-E479,0)</f>
        <v>0.3989422804014327</v>
      </c>
      <c r="M479" s="1">
        <v>0</v>
      </c>
      <c r="N479" s="1">
        <v>0</v>
      </c>
      <c r="Q479" t="s">
        <v>1</v>
      </c>
      <c r="R479" s="10">
        <f ca="1">MIN($T$28+P477,0)</f>
        <v>-1.2053308195229813</v>
      </c>
      <c r="S479" s="10"/>
      <c r="T479" s="10">
        <f ca="1">MAX($V$28+P477,0)</f>
        <v>0.15104730619155865</v>
      </c>
      <c r="U479" s="10"/>
      <c r="V479" s="10"/>
      <c r="X479" t="s">
        <v>1</v>
      </c>
      <c r="Y479" s="1">
        <f ca="1">_xlfn.NORM.S.DIST(R479,0)</f>
        <v>0.19294507319036266</v>
      </c>
      <c r="Z479" s="1">
        <f ca="1">1-Y479-AA479</f>
        <v>0.41263777843948996</v>
      </c>
      <c r="AA479" s="1">
        <f ca="1">_xlfn.NORM.S.DIST(-T479,0)</f>
        <v>0.39441714837014735</v>
      </c>
      <c r="AB479" s="1">
        <v>0</v>
      </c>
      <c r="AC479" s="1">
        <v>0</v>
      </c>
      <c r="AF479" t="s">
        <v>1</v>
      </c>
      <c r="AG479" s="10">
        <f ca="1">MIN($T$28+AE477,0)</f>
        <v>-1.8403759259003798</v>
      </c>
      <c r="AH479" s="10"/>
      <c r="AI479" s="10">
        <f ca="1">MAX($V$28+AE477,0)</f>
        <v>0</v>
      </c>
      <c r="AJ479" s="10"/>
      <c r="AK479" s="10"/>
      <c r="AM479" t="s">
        <v>1</v>
      </c>
      <c r="AN479" s="1">
        <f ca="1">_xlfn.NORM.S.DIST(AG479,0)</f>
        <v>7.3356049194459969E-2</v>
      </c>
      <c r="AO479" s="1">
        <f ca="1">1-AN479-AP479</f>
        <v>0.52770167040410731</v>
      </c>
      <c r="AP479" s="1">
        <f ca="1">_xlfn.NORM.S.DIST(-AI479,0)</f>
        <v>0.3989422804014327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-2.1566965238321805</v>
      </c>
      <c r="E480" s="10"/>
      <c r="F480" s="10">
        <f ca="1">MAX($CI$7+A477,0)</f>
        <v>0</v>
      </c>
      <c r="G480" s="10"/>
      <c r="I480" t="s">
        <v>0</v>
      </c>
      <c r="J480" s="1">
        <v>0</v>
      </c>
      <c r="K480" s="1">
        <f ca="1">_xlfn.NORM.S.DIST(D480,0)</f>
        <v>3.8983824271492364E-2</v>
      </c>
      <c r="L480" s="1">
        <f ca="1">1-K480-M480</f>
        <v>0.56207389532707497</v>
      </c>
      <c r="M480" s="1">
        <f ca="1">_xlfn.NORM.S.DIST(-F480,0)</f>
        <v>0.3989422804014327</v>
      </c>
      <c r="N480" s="1">
        <v>0</v>
      </c>
      <c r="Q480" t="s">
        <v>0</v>
      </c>
      <c r="R480" s="10"/>
      <c r="S480" s="10">
        <f ca="1">MIN($U$29+P477,0)</f>
        <v>-1.8391739706434809</v>
      </c>
      <c r="T480" s="10"/>
      <c r="U480" s="10">
        <f ca="1">MAX($CI$7+P477,0)</f>
        <v>1.007917914913763E-2</v>
      </c>
      <c r="V480" s="10"/>
      <c r="X480" t="s">
        <v>0</v>
      </c>
      <c r="Y480" s="1">
        <v>0</v>
      </c>
      <c r="Z480" s="1">
        <f ca="1">_xlfn.NORM.S.DIST(S480,0)</f>
        <v>7.3518442905808667E-2</v>
      </c>
      <c r="AA480" s="1">
        <f ca="1">1-Z480-AB480</f>
        <v>0.5275595404217821</v>
      </c>
      <c r="AB480" s="1">
        <f ca="1">_xlfn.NORM.S.DIST(-U480,0)</f>
        <v>0.39892201667240917</v>
      </c>
      <c r="AC480" s="1">
        <v>0</v>
      </c>
      <c r="AF480" t="s">
        <v>0</v>
      </c>
      <c r="AG480" s="10"/>
      <c r="AH480" s="10">
        <f ca="1">MIN($U$29+AE477,0)</f>
        <v>-2.4742190770208796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1.8689030084497536E-2</v>
      </c>
      <c r="AP480" s="1">
        <f ca="1">1-AO480-AQ480</f>
        <v>0.58236868951406984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-2.5109932237005772</v>
      </c>
      <c r="F481" s="10"/>
      <c r="G481" s="10">
        <f ca="1">MAX($X$30+A477,0)</f>
        <v>0</v>
      </c>
      <c r="I481" t="s">
        <v>42</v>
      </c>
      <c r="J481" s="1">
        <v>0</v>
      </c>
      <c r="K481" s="1">
        <v>0</v>
      </c>
      <c r="L481" s="1">
        <f ca="1">_xlfn.NORM.S.DIST(E481,0)</f>
        <v>1.7052098256283992E-2</v>
      </c>
      <c r="M481" s="1">
        <f ca="1">1-L481-N481</f>
        <v>0.58400562134228329</v>
      </c>
      <c r="N481" s="1">
        <f ca="1">_xlfn.NORM.S.DIST(-G481,0)</f>
        <v>0.3989422804014327</v>
      </c>
      <c r="Q481" t="s">
        <v>42</v>
      </c>
      <c r="R481" s="10"/>
      <c r="S481" s="10"/>
      <c r="T481" s="10">
        <f ca="1">MIN($V$30+P477,0)</f>
        <v>-2.1934706705118781</v>
      </c>
      <c r="U481" s="10"/>
      <c r="V481" s="10">
        <f ca="1">MAX($X$30+P477,0)</f>
        <v>2.7348210602059463E-2</v>
      </c>
      <c r="X481" t="s">
        <v>42</v>
      </c>
      <c r="Y481" s="1">
        <v>0</v>
      </c>
      <c r="Z481" s="1">
        <v>0</v>
      </c>
      <c r="AA481" s="1">
        <f ca="1">_xlfn.NORM.S.DIST(T481,0)</f>
        <v>3.5987078899815936E-2</v>
      </c>
      <c r="AB481" s="1">
        <f ca="1">1-AA481-AC481</f>
        <v>0.56521980218398693</v>
      </c>
      <c r="AC481" s="1">
        <f ca="1">_xlfn.NORM.S.DIST(-V481,0)</f>
        <v>0.39879311891619712</v>
      </c>
      <c r="AF481" t="s">
        <v>42</v>
      </c>
      <c r="AG481" s="10"/>
      <c r="AH481" s="10"/>
      <c r="AI481" s="10">
        <f ca="1">MIN($V$30+AE477,0)</f>
        <v>-2.8285157768892764</v>
      </c>
      <c r="AJ481" s="10"/>
      <c r="AK481" s="10">
        <f ca="1">MAX($X$30+AE477,0)</f>
        <v>0</v>
      </c>
      <c r="AM481" t="s">
        <v>42</v>
      </c>
      <c r="AN481" s="1">
        <v>0</v>
      </c>
      <c r="AO481" s="1">
        <v>0</v>
      </c>
      <c r="AP481" s="1">
        <f ca="1">_xlfn.NORM.S.DIST(AI481,0)</f>
        <v>7.305050773717953E-3</v>
      </c>
      <c r="AQ481" s="1">
        <f ca="1">1-AP481-AR481</f>
        <v>0.59375266882484934</v>
      </c>
      <c r="AR481" s="1">
        <f ca="1">_xlfn.NORM.S.DIST(-AK481,0)</f>
        <v>0.3989422804014327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-0.30381456124726242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1.7345316362901493E-2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-0.6249744388574261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1.8223327963167368</v>
      </c>
      <c r="E485" s="10"/>
      <c r="F485" s="10"/>
      <c r="G485" s="10"/>
      <c r="I485" t="s">
        <v>2</v>
      </c>
      <c r="J485" s="1">
        <f ca="1">1-K485</f>
        <v>0.92417952798692204</v>
      </c>
      <c r="K485" s="1">
        <f ca="1">_xlfn.NORM.S.DIST(-D485,0)</f>
        <v>7.5820472013078011E-2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2.1434926739269007</v>
      </c>
      <c r="T485" s="10"/>
      <c r="U485" s="10"/>
      <c r="V485" s="10"/>
      <c r="X485" t="s">
        <v>2</v>
      </c>
      <c r="Y485" s="1">
        <f ca="1">1-Z485</f>
        <v>0.95989358389273827</v>
      </c>
      <c r="Z485" s="1">
        <f ca="1">_xlfn.NORM.S.DIST(-S485,0)</f>
        <v>4.0106416107261733E-2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1.5011729187065732</v>
      </c>
      <c r="AI485" s="10"/>
      <c r="AJ485" s="10"/>
      <c r="AK485" s="10"/>
      <c r="AM485" t="s">
        <v>2</v>
      </c>
      <c r="AN485" s="1">
        <f ca="1">1-AO485</f>
        <v>0.87071016334721052</v>
      </c>
      <c r="AO485" s="1">
        <f ca="1">_xlfn.NORM.S.DIST(-AH485,0)</f>
        <v>0.12928983665278951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-1.5192245599193814</v>
      </c>
      <c r="D486" s="10"/>
      <c r="E486" s="10">
        <f ca="1">MAX($V$28+A484,0)</f>
        <v>0</v>
      </c>
      <c r="F486" s="10"/>
      <c r="G486" s="10"/>
      <c r="I486" t="s">
        <v>1</v>
      </c>
      <c r="J486" s="1">
        <f ca="1">_xlfn.NORM.S.DIST(C486,0)</f>
        <v>0.1258128032898076</v>
      </c>
      <c r="K486" s="1">
        <f ca="1">1-J486-L486</f>
        <v>0.4752449163087597</v>
      </c>
      <c r="L486" s="1">
        <f ca="1">_xlfn.NORM.S.DIST(-E486,0)</f>
        <v>0.3989422804014327</v>
      </c>
      <c r="M486" s="1">
        <v>0</v>
      </c>
      <c r="N486" s="1">
        <v>0</v>
      </c>
      <c r="Q486" t="s">
        <v>1</v>
      </c>
      <c r="R486" s="10">
        <f ca="1">MIN($T$28+P484,0)</f>
        <v>-1.1980646823092174</v>
      </c>
      <c r="S486" s="10"/>
      <c r="T486" s="10">
        <f ca="1">MAX($V$28+P484,0)</f>
        <v>0.1583134434053225</v>
      </c>
      <c r="U486" s="10"/>
      <c r="V486" s="10"/>
      <c r="X486" t="s">
        <v>1</v>
      </c>
      <c r="Y486" s="1">
        <f ca="1">_xlfn.NORM.S.DIST(R486,0)</f>
        <v>0.19463718860196644</v>
      </c>
      <c r="Z486" s="1">
        <f ca="1">1-Y486-AA486</f>
        <v>0.41138871080729983</v>
      </c>
      <c r="AA486" s="1">
        <f ca="1">_xlfn.NORM.S.DIST(-T486,0)</f>
        <v>0.39397410059073373</v>
      </c>
      <c r="AB486" s="1">
        <v>0</v>
      </c>
      <c r="AC486" s="1">
        <v>0</v>
      </c>
      <c r="AF486" t="s">
        <v>1</v>
      </c>
      <c r="AG486" s="10">
        <f ca="1">MIN($T$28+AE484,0)</f>
        <v>-1.8403844375295451</v>
      </c>
      <c r="AH486" s="10"/>
      <c r="AI486" s="10">
        <f ca="1">MAX($V$28+AE484,0)</f>
        <v>0</v>
      </c>
      <c r="AJ486" s="10"/>
      <c r="AK486" s="10"/>
      <c r="AM486" t="s">
        <v>1</v>
      </c>
      <c r="AN486" s="1">
        <f ca="1">_xlfn.NORM.S.DIST(AG486,0)</f>
        <v>7.3354900107824833E-2</v>
      </c>
      <c r="AO486" s="1">
        <f ca="1">1-AN486-AP486</f>
        <v>0.52770281949074249</v>
      </c>
      <c r="AP486" s="1">
        <f ca="1">_xlfn.NORM.S.DIST(-AI486,0)</f>
        <v>0.3989422804014327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-2.1530677110398808</v>
      </c>
      <c r="E487" s="10"/>
      <c r="F487" s="10">
        <f ca="1">MAX($CI$7+A484,0)</f>
        <v>0</v>
      </c>
      <c r="G487" s="10"/>
      <c r="I487" t="s">
        <v>0</v>
      </c>
      <c r="J487" s="1">
        <v>0</v>
      </c>
      <c r="K487" s="1">
        <f ca="1">_xlfn.NORM.S.DIST(D487,0)</f>
        <v>3.9289859658171708E-2</v>
      </c>
      <c r="L487" s="1">
        <f ca="1">1-K487-M487</f>
        <v>0.56176785994039569</v>
      </c>
      <c r="M487" s="1">
        <f ca="1">_xlfn.NORM.S.DIST(-F487,0)</f>
        <v>0.3989422804014327</v>
      </c>
      <c r="N487" s="1">
        <v>0</v>
      </c>
      <c r="Q487" t="s">
        <v>0</v>
      </c>
      <c r="R487" s="10"/>
      <c r="S487" s="10">
        <f ca="1">MIN($U$29+P484,0)</f>
        <v>-1.831907833429717</v>
      </c>
      <c r="T487" s="10"/>
      <c r="U487" s="10">
        <f ca="1">MAX($CI$7+P484,0)</f>
        <v>1.7345316362901493E-2</v>
      </c>
      <c r="V487" s="10"/>
      <c r="X487" t="s">
        <v>0</v>
      </c>
      <c r="Y487" s="1">
        <v>0</v>
      </c>
      <c r="Z487" s="1">
        <f ca="1">_xlfn.NORM.S.DIST(S487,0)</f>
        <v>7.4505547871511521E-2</v>
      </c>
      <c r="AA487" s="1">
        <f ca="1">1-Z487-AB487</f>
        <v>0.52661218010059951</v>
      </c>
      <c r="AB487" s="1">
        <f ca="1">_xlfn.NORM.S.DIST(-U487,0)</f>
        <v>0.39888227202788895</v>
      </c>
      <c r="AC487" s="1">
        <v>0</v>
      </c>
      <c r="AF487" t="s">
        <v>0</v>
      </c>
      <c r="AG487" s="10"/>
      <c r="AH487" s="10">
        <f ca="1">MIN($U$29+AE484,0)</f>
        <v>-2.4742275886500447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1.8688636503808021E-2</v>
      </c>
      <c r="AP487" s="1">
        <f ca="1">1-AO487-AQ487</f>
        <v>0.58236908309475921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-2.507364410908278</v>
      </c>
      <c r="F488" s="10"/>
      <c r="G488" s="10">
        <f ca="1">MAX($X$30+A484,0)</f>
        <v>0</v>
      </c>
      <c r="I488" t="s">
        <v>42</v>
      </c>
      <c r="J488" s="1">
        <v>0</v>
      </c>
      <c r="K488" s="1">
        <v>0</v>
      </c>
      <c r="L488" s="1">
        <f ca="1">_xlfn.NORM.S.DIST(E488,0)</f>
        <v>1.7208072433224617E-2</v>
      </c>
      <c r="M488" s="1">
        <f ca="1">1-L488-N488</f>
        <v>0.58384964716534271</v>
      </c>
      <c r="N488" s="1">
        <f ca="1">_xlfn.NORM.S.DIST(-G488,0)</f>
        <v>0.3989422804014327</v>
      </c>
      <c r="Q488" t="s">
        <v>42</v>
      </c>
      <c r="R488" s="10"/>
      <c r="S488" s="10"/>
      <c r="T488" s="10">
        <f ca="1">MIN($V$30+P484,0)</f>
        <v>-2.1862045332981141</v>
      </c>
      <c r="U488" s="10"/>
      <c r="V488" s="10">
        <f ca="1">MAX($X$30+P484,0)</f>
        <v>3.4614347815823329E-2</v>
      </c>
      <c r="X488" t="s">
        <v>42</v>
      </c>
      <c r="Y488" s="1">
        <v>0</v>
      </c>
      <c r="Z488" s="1">
        <v>0</v>
      </c>
      <c r="AA488" s="1">
        <f ca="1">_xlfn.NORM.S.DIST(T488,0)</f>
        <v>3.6564272961490438E-2</v>
      </c>
      <c r="AB488" s="1">
        <f ca="1">1-AA488-AC488</f>
        <v>0.5647323720225832</v>
      </c>
      <c r="AC488" s="1">
        <f ca="1">_xlfn.NORM.S.DIST(-V488,0)</f>
        <v>0.39870335501592641</v>
      </c>
      <c r="AF488" t="s">
        <v>42</v>
      </c>
      <c r="AG488" s="10"/>
      <c r="AH488" s="10"/>
      <c r="AI488" s="10">
        <f ca="1">MIN($V$30+AE484,0)</f>
        <v>-2.8285242885184418</v>
      </c>
      <c r="AJ488" s="10"/>
      <c r="AK488" s="10">
        <f ca="1">MAX($X$30+AE484,0)</f>
        <v>0</v>
      </c>
      <c r="AM488" t="s">
        <v>42</v>
      </c>
      <c r="AN488" s="1">
        <v>0</v>
      </c>
      <c r="AO488" s="1">
        <v>0</v>
      </c>
      <c r="AP488" s="1">
        <f ca="1">_xlfn.NORM.S.DIST(AI488,0)</f>
        <v>7.3048749044467313E-3</v>
      </c>
      <c r="AQ488" s="1">
        <f ca="1">1-AP488-AR488</f>
        <v>0.59375284469412049</v>
      </c>
      <c r="AR488" s="1">
        <f ca="1">_xlfn.NORM.S.DIST(-AK488,0)</f>
        <v>0.3989422804014327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-0.3041163984709816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2.0649084767964496E-2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-0.62888188170992765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1.8220309590930177</v>
      </c>
      <c r="E492" s="10"/>
      <c r="F492" s="10"/>
      <c r="G492" s="10"/>
      <c r="I492" t="s">
        <v>2</v>
      </c>
      <c r="J492" s="1">
        <f ca="1">1-K492</f>
        <v>0.92413781508143533</v>
      </c>
      <c r="K492" s="1">
        <f ca="1">_xlfn.NORM.S.DIST(-D492,0)</f>
        <v>7.5862184918564626E-2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2.1467964423319637</v>
      </c>
      <c r="T492" s="10"/>
      <c r="U492" s="10"/>
      <c r="V492" s="10"/>
      <c r="X492" t="s">
        <v>2</v>
      </c>
      <c r="Y492" s="1">
        <f ca="1">1-Z492</f>
        <v>0.96017681567686453</v>
      </c>
      <c r="Z492" s="1">
        <f ca="1">_xlfn.NORM.S.DIST(-S492,0)</f>
        <v>3.9823184323135502E-2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1.4972654758540718</v>
      </c>
      <c r="AI492" s="10"/>
      <c r="AJ492" s="10"/>
      <c r="AK492" s="10"/>
      <c r="AM492" t="s">
        <v>2</v>
      </c>
      <c r="AN492" s="1">
        <f ca="1">1-AO492</f>
        <v>0.8699505460410184</v>
      </c>
      <c r="AO492" s="1">
        <f ca="1">_xlfn.NORM.S.DIST(-AH492,0)</f>
        <v>0.13004945395898157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-1.5195263971431006</v>
      </c>
      <c r="D493" s="10"/>
      <c r="E493" s="10">
        <f ca="1">MAX($V$28+A491,0)</f>
        <v>0</v>
      </c>
      <c r="F493" s="10"/>
      <c r="G493" s="10"/>
      <c r="I493" t="s">
        <v>1</v>
      </c>
      <c r="J493" s="1">
        <f ca="1">_xlfn.NORM.S.DIST(C493,0)</f>
        <v>0.12575511825368474</v>
      </c>
      <c r="K493" s="1">
        <f ca="1">1-J493-L493</f>
        <v>0.47530260134488261</v>
      </c>
      <c r="L493" s="1">
        <f ca="1">_xlfn.NORM.S.DIST(-E493,0)</f>
        <v>0.3989422804014327</v>
      </c>
      <c r="M493" s="1">
        <v>0</v>
      </c>
      <c r="N493" s="1">
        <v>0</v>
      </c>
      <c r="Q493" t="s">
        <v>1</v>
      </c>
      <c r="R493" s="10">
        <f ca="1">MIN($T$28+P491,0)</f>
        <v>-1.1947609139041544</v>
      </c>
      <c r="S493" s="10"/>
      <c r="T493" s="10">
        <f ca="1">MAX($V$28+P491,0)</f>
        <v>0.16161721181038552</v>
      </c>
      <c r="U493" s="10"/>
      <c r="V493" s="10"/>
      <c r="X493" t="s">
        <v>1</v>
      </c>
      <c r="Y493" s="1">
        <f ca="1">_xlfn.NORM.S.DIST(R493,0)</f>
        <v>0.19540804780700033</v>
      </c>
      <c r="Z493" s="1">
        <f ca="1">1-Y493-AA493</f>
        <v>0.41082600733367058</v>
      </c>
      <c r="AA493" s="1">
        <f ca="1">_xlfn.NORM.S.DIST(-T493,0)</f>
        <v>0.39376594485932903</v>
      </c>
      <c r="AB493" s="1">
        <v>0</v>
      </c>
      <c r="AC493" s="1">
        <v>0</v>
      </c>
      <c r="AF493" t="s">
        <v>1</v>
      </c>
      <c r="AG493" s="10">
        <f ca="1">MIN($T$28+AE491,0)</f>
        <v>-1.8442918803820465</v>
      </c>
      <c r="AH493" s="10"/>
      <c r="AI493" s="10">
        <f ca="1">MAX($V$28+AE491,0)</f>
        <v>0</v>
      </c>
      <c r="AJ493" s="10"/>
      <c r="AK493" s="10"/>
      <c r="AM493" t="s">
        <v>1</v>
      </c>
      <c r="AN493" s="1">
        <f ca="1">_xlfn.NORM.S.DIST(AG493,0)</f>
        <v>7.2828726762553239E-2</v>
      </c>
      <c r="AO493" s="1">
        <f ca="1">1-AN493-AP493</f>
        <v>0.52822899283601399</v>
      </c>
      <c r="AP493" s="1">
        <f ca="1">_xlfn.NORM.S.DIST(-AI493,0)</f>
        <v>0.3989422804014327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-2.1533695482636004</v>
      </c>
      <c r="E494" s="10"/>
      <c r="F494" s="10">
        <f ca="1">MAX($CI$7+A491,0)</f>
        <v>0</v>
      </c>
      <c r="G494" s="10"/>
      <c r="I494" t="s">
        <v>0</v>
      </c>
      <c r="J494" s="1">
        <v>0</v>
      </c>
      <c r="K494" s="1">
        <f ca="1">_xlfn.NORM.S.DIST(D494,0)</f>
        <v>3.9264332628523746E-2</v>
      </c>
      <c r="L494" s="1">
        <f ca="1">1-K494-M494</f>
        <v>0.56179338697004355</v>
      </c>
      <c r="M494" s="1">
        <f ca="1">_xlfn.NORM.S.DIST(-F494,0)</f>
        <v>0.3989422804014327</v>
      </c>
      <c r="N494" s="1">
        <v>0</v>
      </c>
      <c r="Q494" t="s">
        <v>0</v>
      </c>
      <c r="R494" s="10"/>
      <c r="S494" s="10">
        <f ca="1">MIN($U$29+P491,0)</f>
        <v>-1.828604065024654</v>
      </c>
      <c r="T494" s="10"/>
      <c r="U494" s="10">
        <f ca="1">MAX($CI$7+P491,0)</f>
        <v>2.0649084767964496E-2</v>
      </c>
      <c r="V494" s="10"/>
      <c r="X494" t="s">
        <v>0</v>
      </c>
      <c r="Y494" s="1">
        <v>0</v>
      </c>
      <c r="Z494" s="1">
        <f ca="1">_xlfn.NORM.S.DIST(S494,0)</f>
        <v>7.4957428506448473E-2</v>
      </c>
      <c r="AA494" s="1">
        <f ca="1">1-Z494-AB494</f>
        <v>0.52618533346922769</v>
      </c>
      <c r="AB494" s="1">
        <f ca="1">_xlfn.NORM.S.DIST(-U494,0)</f>
        <v>0.39885723802432382</v>
      </c>
      <c r="AC494" s="1">
        <v>0</v>
      </c>
      <c r="AF494" t="s">
        <v>0</v>
      </c>
      <c r="AG494" s="10"/>
      <c r="AH494" s="10">
        <f ca="1">MIN($U$29+AE491,0)</f>
        <v>-2.4781350315025463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1.8508685873892736E-2</v>
      </c>
      <c r="AP494" s="1">
        <f ca="1">1-AO494-AQ494</f>
        <v>0.58254903372467459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-2.5076662481319971</v>
      </c>
      <c r="F495" s="10"/>
      <c r="G495" s="10">
        <f ca="1">MAX($X$30+A491,0)</f>
        <v>0</v>
      </c>
      <c r="I495" t="s">
        <v>42</v>
      </c>
      <c r="J495" s="1">
        <v>0</v>
      </c>
      <c r="K495" s="1">
        <v>0</v>
      </c>
      <c r="L495" s="1">
        <f ca="1">_xlfn.NORM.S.DIST(E495,0)</f>
        <v>1.7195053233791131E-2</v>
      </c>
      <c r="M495" s="1">
        <f ca="1">1-L495-N495</f>
        <v>0.58386266636477613</v>
      </c>
      <c r="N495" s="1">
        <f ca="1">_xlfn.NORM.S.DIST(-G495,0)</f>
        <v>0.3989422804014327</v>
      </c>
      <c r="Q495" t="s">
        <v>42</v>
      </c>
      <c r="R495" s="10"/>
      <c r="S495" s="10"/>
      <c r="T495" s="10">
        <f ca="1">MIN($V$30+P491,0)</f>
        <v>-2.1829007648930512</v>
      </c>
      <c r="U495" s="10"/>
      <c r="V495" s="10">
        <f ca="1">MAX($X$30+P491,0)</f>
        <v>3.7918116220886325E-2</v>
      </c>
      <c r="X495" t="s">
        <v>42</v>
      </c>
      <c r="Y495" s="1">
        <v>0</v>
      </c>
      <c r="Z495" s="1">
        <v>0</v>
      </c>
      <c r="AA495" s="1">
        <f ca="1">_xlfn.NORM.S.DIST(T495,0)</f>
        <v>3.6829121270075822E-2</v>
      </c>
      <c r="AB495" s="1">
        <f ca="1">1-AA495-AC495</f>
        <v>0.56451529158706748</v>
      </c>
      <c r="AC495" s="1">
        <f ca="1">_xlfn.NORM.S.DIST(-V495,0)</f>
        <v>0.3986555871428567</v>
      </c>
      <c r="AF495" t="s">
        <v>42</v>
      </c>
      <c r="AG495" s="10"/>
      <c r="AH495" s="10"/>
      <c r="AI495" s="10">
        <f ca="1">MIN($V$30+AE491,0)</f>
        <v>-2.8324317313709431</v>
      </c>
      <c r="AJ495" s="10"/>
      <c r="AK495" s="10">
        <f ca="1">MAX($X$30+AE491,0)</f>
        <v>0</v>
      </c>
      <c r="AM495" t="s">
        <v>42</v>
      </c>
      <c r="AN495" s="1">
        <v>0</v>
      </c>
      <c r="AO495" s="1">
        <v>0</v>
      </c>
      <c r="AP495" s="1">
        <f ca="1">_xlfn.NORM.S.DIST(AI495,0)</f>
        <v>7.224528622712484E-3</v>
      </c>
      <c r="AQ495" s="1">
        <f ca="1">1-AP495-AR495</f>
        <v>0.59383319097585474</v>
      </c>
      <c r="AR495" s="1">
        <f ca="1">_xlfn.NORM.S.DIST(-AK495,0)</f>
        <v>0.3989422804014327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-0.28479280985154026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4.3547622572996159E-2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-0.61313324227607668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1.8413545477124591</v>
      </c>
      <c r="E499" s="10"/>
      <c r="F499" s="10"/>
      <c r="G499" s="10"/>
      <c r="I499" t="s">
        <v>2</v>
      </c>
      <c r="J499" s="1">
        <f ca="1">1-K499</f>
        <v>0.92677598356089463</v>
      </c>
      <c r="K499" s="1">
        <f ca="1">_xlfn.NORM.S.DIST(-D499,0)</f>
        <v>7.3224016439105338E-2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2.1696949801369954</v>
      </c>
      <c r="T499" s="10"/>
      <c r="U499" s="10"/>
      <c r="V499" s="10"/>
      <c r="X499" t="s">
        <v>2</v>
      </c>
      <c r="Y499" s="1">
        <f ca="1">1-Z499</f>
        <v>0.96209706338388057</v>
      </c>
      <c r="Z499" s="1">
        <f ca="1">_xlfn.NORM.S.DIST(-S499,0)</f>
        <v>3.7902936616119438E-2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1.5130141152879226</v>
      </c>
      <c r="AI499" s="10"/>
      <c r="AJ499" s="10"/>
      <c r="AK499" s="10"/>
      <c r="AM499" t="s">
        <v>2</v>
      </c>
      <c r="AN499" s="1">
        <f ca="1">1-AO499</f>
        <v>0.87299697700986689</v>
      </c>
      <c r="AO499" s="1">
        <f ca="1">_xlfn.NORM.S.DIST(-AH499,0)</f>
        <v>0.12700302299013308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-1.5002028085236592</v>
      </c>
      <c r="D500" s="10"/>
      <c r="E500" s="10">
        <f ca="1">MAX($V$28+A498,0)</f>
        <v>0</v>
      </c>
      <c r="F500" s="10"/>
      <c r="G500" s="10"/>
      <c r="I500" t="s">
        <v>1</v>
      </c>
      <c r="J500" s="1">
        <f ca="1">_xlfn.NORM.S.DIST(C500,0)</f>
        <v>0.12947819808706362</v>
      </c>
      <c r="K500" s="1">
        <f ca="1">1-J500-L500</f>
        <v>0.47157952151150367</v>
      </c>
      <c r="L500" s="1">
        <f ca="1">_xlfn.NORM.S.DIST(-E500,0)</f>
        <v>0.3989422804014327</v>
      </c>
      <c r="M500" s="1">
        <v>0</v>
      </c>
      <c r="N500" s="1">
        <v>0</v>
      </c>
      <c r="Q500" t="s">
        <v>1</v>
      </c>
      <c r="R500" s="10">
        <f ca="1">MIN($T$28+P498,0)</f>
        <v>-1.1718623760991229</v>
      </c>
      <c r="S500" s="10"/>
      <c r="T500" s="10">
        <f ca="1">MAX($V$28+P498,0)</f>
        <v>0.18451574961541717</v>
      </c>
      <c r="U500" s="10"/>
      <c r="V500" s="10"/>
      <c r="X500" t="s">
        <v>1</v>
      </c>
      <c r="Y500" s="1">
        <f ca="1">_xlfn.NORM.S.DIST(R500,0)</f>
        <v>0.20077523158297259</v>
      </c>
      <c r="Z500" s="1">
        <f ca="1">1-Y500-AA500</f>
        <v>0.40701621793744308</v>
      </c>
      <c r="AA500" s="1">
        <f ca="1">_xlfn.NORM.S.DIST(-T500,0)</f>
        <v>0.39220855047958431</v>
      </c>
      <c r="AB500" s="1">
        <v>0</v>
      </c>
      <c r="AC500" s="1">
        <v>0</v>
      </c>
      <c r="AF500" t="s">
        <v>1</v>
      </c>
      <c r="AG500" s="10">
        <f ca="1">MIN($T$28+AE498,0)</f>
        <v>-1.8285432409481956</v>
      </c>
      <c r="AH500" s="10"/>
      <c r="AI500" s="10">
        <f ca="1">MAX($V$28+AE498,0)</f>
        <v>0</v>
      </c>
      <c r="AJ500" s="10"/>
      <c r="AK500" s="10"/>
      <c r="AM500" t="s">
        <v>1</v>
      </c>
      <c r="AN500" s="1">
        <f ca="1">_xlfn.NORM.S.DIST(AG500,0)</f>
        <v>7.4965765833002962E-2</v>
      </c>
      <c r="AO500" s="1">
        <f ca="1">1-AN500-AP500</f>
        <v>0.52609195376556439</v>
      </c>
      <c r="AP500" s="1">
        <f ca="1">_xlfn.NORM.S.DIST(-AI500,0)</f>
        <v>0.3989422804014327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-2.1340459596441588</v>
      </c>
      <c r="E501" s="10"/>
      <c r="F501" s="10">
        <f ca="1">MAX($CI$7+A498,0)</f>
        <v>0</v>
      </c>
      <c r="G501" s="10"/>
      <c r="I501" t="s">
        <v>0</v>
      </c>
      <c r="J501" s="1">
        <v>0</v>
      </c>
      <c r="K501" s="1">
        <f ca="1">_xlfn.NORM.S.DIST(D501,0)</f>
        <v>4.0924981321158439E-2</v>
      </c>
      <c r="L501" s="1">
        <f ca="1">1-K501-M501</f>
        <v>0.56013273827740884</v>
      </c>
      <c r="M501" s="1">
        <f ca="1">_xlfn.NORM.S.DIST(-F501,0)</f>
        <v>0.3989422804014327</v>
      </c>
      <c r="N501" s="1">
        <v>0</v>
      </c>
      <c r="Q501" t="s">
        <v>0</v>
      </c>
      <c r="R501" s="10"/>
      <c r="S501" s="10">
        <f ca="1">MIN($U$29+P498,0)</f>
        <v>-1.8057055272196223</v>
      </c>
      <c r="T501" s="10"/>
      <c r="U501" s="10">
        <f ca="1">MAX($CI$7+P498,0)</f>
        <v>4.3547622572996159E-2</v>
      </c>
      <c r="V501" s="10"/>
      <c r="X501" t="s">
        <v>0</v>
      </c>
      <c r="Y501" s="1">
        <v>0</v>
      </c>
      <c r="Z501" s="1">
        <f ca="1">_xlfn.NORM.S.DIST(S501,0)</f>
        <v>7.8142221601383316E-2</v>
      </c>
      <c r="AA501" s="1">
        <f ca="1">1-Z501-AB501</f>
        <v>0.52329359487260363</v>
      </c>
      <c r="AB501" s="1">
        <f ca="1">_xlfn.NORM.S.DIST(-U501,0)</f>
        <v>0.39856418352601314</v>
      </c>
      <c r="AC501" s="1">
        <v>0</v>
      </c>
      <c r="AF501" t="s">
        <v>0</v>
      </c>
      <c r="AG501" s="10"/>
      <c r="AH501" s="10">
        <f ca="1">MIN($U$29+AE498,0)</f>
        <v>-2.4623863920686953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1.9242923328661041E-2</v>
      </c>
      <c r="AP501" s="1">
        <f ca="1">1-AO501-AQ501</f>
        <v>0.58181479626990629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-2.488342659512556</v>
      </c>
      <c r="F502" s="10"/>
      <c r="G502" s="10">
        <f ca="1">MAX($X$30+A498,0)</f>
        <v>0</v>
      </c>
      <c r="I502" t="s">
        <v>42</v>
      </c>
      <c r="J502" s="1">
        <v>0</v>
      </c>
      <c r="K502" s="1">
        <v>0</v>
      </c>
      <c r="L502" s="1">
        <f ca="1">_xlfn.NORM.S.DIST(E502,0)</f>
        <v>1.8045424280971344E-2</v>
      </c>
      <c r="M502" s="1">
        <f ca="1">1-L502-N502</f>
        <v>0.58301229531759602</v>
      </c>
      <c r="N502" s="1">
        <f ca="1">_xlfn.NORM.S.DIST(-G502,0)</f>
        <v>0.3989422804014327</v>
      </c>
      <c r="Q502" t="s">
        <v>42</v>
      </c>
      <c r="R502" s="10"/>
      <c r="S502" s="10"/>
      <c r="T502" s="10">
        <f ca="1">MIN($V$30+P498,0)</f>
        <v>-2.1600022270880195</v>
      </c>
      <c r="U502" s="10"/>
      <c r="V502" s="10">
        <f ca="1">MAX($X$30+P498,0)</f>
        <v>6.0816654025917988E-2</v>
      </c>
      <c r="X502" t="s">
        <v>42</v>
      </c>
      <c r="Y502" s="1">
        <v>0</v>
      </c>
      <c r="Z502" s="1">
        <v>0</v>
      </c>
      <c r="AA502" s="1">
        <f ca="1">_xlfn.NORM.S.DIST(T502,0)</f>
        <v>3.870666994808418E-2</v>
      </c>
      <c r="AB502" s="1">
        <f ca="1">1-AA502-AC502</f>
        <v>0.56308814487919001</v>
      </c>
      <c r="AC502" s="1">
        <f ca="1">_xlfn.NORM.S.DIST(-V502,0)</f>
        <v>0.39820518517272585</v>
      </c>
      <c r="AF502" t="s">
        <v>42</v>
      </c>
      <c r="AG502" s="10"/>
      <c r="AH502" s="10"/>
      <c r="AI502" s="10">
        <f ca="1">MIN($V$30+AE498,0)</f>
        <v>-2.816683091937092</v>
      </c>
      <c r="AJ502" s="10"/>
      <c r="AK502" s="10">
        <f ca="1">MAX($X$30+AE498,0)</f>
        <v>0</v>
      </c>
      <c r="AM502" t="s">
        <v>42</v>
      </c>
      <c r="AN502" s="1">
        <v>0</v>
      </c>
      <c r="AO502" s="1">
        <v>0</v>
      </c>
      <c r="AP502" s="1">
        <f ca="1">_xlfn.NORM.S.DIST(AI502,0)</f>
        <v>7.5531517431372446E-3</v>
      </c>
      <c r="AQ502" s="1">
        <f ca="1">1-AP502-AR502</f>
        <v>0.59350456785543004</v>
      </c>
      <c r="AR502" s="1">
        <f ca="1">_xlfn.NORM.S.DIST(-AK502,0)</f>
        <v>0.3989422804014327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-0.28299865395422635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4.888707873049105E-2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-0.61488438663894363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1.8431487036097729</v>
      </c>
      <c r="E506" s="10"/>
      <c r="F506" s="10"/>
      <c r="G506" s="10"/>
      <c r="I506" t="s">
        <v>2</v>
      </c>
      <c r="J506" s="1">
        <f ca="1">1-K506</f>
        <v>0.92701761037966002</v>
      </c>
      <c r="K506" s="1">
        <f ca="1">_xlfn.NORM.S.DIST(-D506,0)</f>
        <v>7.2982389620339996E-2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2.1750344362944904</v>
      </c>
      <c r="T506" s="10"/>
      <c r="U506" s="10"/>
      <c r="V506" s="10"/>
      <c r="X506" t="s">
        <v>2</v>
      </c>
      <c r="Y506" s="1">
        <f ca="1">1-Z506</f>
        <v>0.96253416892612698</v>
      </c>
      <c r="Z506" s="1">
        <f ca="1">_xlfn.NORM.S.DIST(-S506,0)</f>
        <v>3.7465831073873024E-2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1.5112629709250558</v>
      </c>
      <c r="AI506" s="10"/>
      <c r="AJ506" s="10"/>
      <c r="AK506" s="10"/>
      <c r="AM506" t="s">
        <v>2</v>
      </c>
      <c r="AN506" s="1">
        <f ca="1">1-AO506</f>
        <v>0.87266023079794142</v>
      </c>
      <c r="AO506" s="1">
        <f ca="1">_xlfn.NORM.S.DIST(-AH506,0)</f>
        <v>0.12733976920205858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-1.4984086526263454</v>
      </c>
      <c r="D507" s="10"/>
      <c r="E507" s="10">
        <f ca="1">MAX($V$28+A505,0)</f>
        <v>0</v>
      </c>
      <c r="F507" s="10"/>
      <c r="G507" s="10"/>
      <c r="I507" t="s">
        <v>1</v>
      </c>
      <c r="J507" s="1">
        <f ca="1">_xlfn.NORM.S.DIST(C507,0)</f>
        <v>0.12982696178927533</v>
      </c>
      <c r="K507" s="1">
        <f ca="1">1-J507-L507</f>
        <v>0.47123075780929197</v>
      </c>
      <c r="L507" s="1">
        <f ca="1">_xlfn.NORM.S.DIST(-E507,0)</f>
        <v>0.3989422804014327</v>
      </c>
      <c r="M507" s="1">
        <v>0</v>
      </c>
      <c r="N507" s="1">
        <v>0</v>
      </c>
      <c r="Q507" t="s">
        <v>1</v>
      </c>
      <c r="R507" s="10">
        <f ca="1">MIN($T$28+P505,0)</f>
        <v>-1.1665229199416278</v>
      </c>
      <c r="S507" s="10"/>
      <c r="T507" s="10">
        <f ca="1">MAX($V$28+P505,0)</f>
        <v>0.18985520577291207</v>
      </c>
      <c r="U507" s="10"/>
      <c r="V507" s="10"/>
      <c r="X507" t="s">
        <v>1</v>
      </c>
      <c r="Y507" s="1">
        <f ca="1">_xlfn.NORM.S.DIST(R507,0)</f>
        <v>0.20203256239858836</v>
      </c>
      <c r="Z507" s="1">
        <f ca="1">1-Y507-AA507</f>
        <v>0.40615069144218574</v>
      </c>
      <c r="AA507" s="1">
        <f ca="1">_xlfn.NORM.S.DIST(-T507,0)</f>
        <v>0.3918167461592259</v>
      </c>
      <c r="AB507" s="1">
        <v>0</v>
      </c>
      <c r="AC507" s="1">
        <v>0</v>
      </c>
      <c r="AF507" t="s">
        <v>1</v>
      </c>
      <c r="AG507" s="10">
        <f ca="1">MIN($T$28+AE505,0)</f>
        <v>-1.8302943853110625</v>
      </c>
      <c r="AH507" s="10"/>
      <c r="AI507" s="10">
        <f ca="1">MAX($V$28+AE505,0)</f>
        <v>0</v>
      </c>
      <c r="AJ507" s="10"/>
      <c r="AK507" s="10"/>
      <c r="AM507" t="s">
        <v>1</v>
      </c>
      <c r="AN507" s="1">
        <f ca="1">_xlfn.NORM.S.DIST(AG507,0)</f>
        <v>7.4725991544325035E-2</v>
      </c>
      <c r="AO507" s="1">
        <f ca="1">1-AN507-AP507</f>
        <v>0.52633172805424233</v>
      </c>
      <c r="AP507" s="1">
        <f ca="1">_xlfn.NORM.S.DIST(-AI507,0)</f>
        <v>0.3989422804014327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-2.1322518037468448</v>
      </c>
      <c r="E508" s="10"/>
      <c r="F508" s="10">
        <f ca="1">MAX($CI$7+A505,0)</f>
        <v>0</v>
      </c>
      <c r="G508" s="10"/>
      <c r="I508" t="s">
        <v>0</v>
      </c>
      <c r="J508" s="1">
        <v>0</v>
      </c>
      <c r="K508" s="1">
        <f ca="1">_xlfn.NORM.S.DIST(D508,0)</f>
        <v>4.1081909583532833E-2</v>
      </c>
      <c r="L508" s="1">
        <f ca="1">1-K508-M508</f>
        <v>0.55997581001503449</v>
      </c>
      <c r="M508" s="1">
        <f ca="1">_xlfn.NORM.S.DIST(-F508,0)</f>
        <v>0.3989422804014327</v>
      </c>
      <c r="N508" s="1">
        <v>0</v>
      </c>
      <c r="Q508" t="s">
        <v>0</v>
      </c>
      <c r="R508" s="10"/>
      <c r="S508" s="10">
        <f ca="1">MIN($U$29+P505,0)</f>
        <v>-1.8003660710621274</v>
      </c>
      <c r="T508" s="10"/>
      <c r="U508" s="10">
        <f ca="1">MAX($CI$7+P505,0)</f>
        <v>4.888707873049105E-2</v>
      </c>
      <c r="V508" s="10"/>
      <c r="X508" t="s">
        <v>0</v>
      </c>
      <c r="Y508" s="1">
        <v>0</v>
      </c>
      <c r="Z508" s="1">
        <f ca="1">_xlfn.NORM.S.DIST(S508,0)</f>
        <v>7.88981476872163E-2</v>
      </c>
      <c r="AA508" s="1">
        <f ca="1">1-Z508-AB508</f>
        <v>0.52263601253451175</v>
      </c>
      <c r="AB508" s="1">
        <f ca="1">_xlfn.NORM.S.DIST(-U508,0)</f>
        <v>0.39846583977827205</v>
      </c>
      <c r="AC508" s="1">
        <v>0</v>
      </c>
      <c r="AF508" t="s">
        <v>0</v>
      </c>
      <c r="AG508" s="10"/>
      <c r="AH508" s="10">
        <f ca="1">MIN($U$29+AE505,0)</f>
        <v>-2.4641375364315623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1.9160097218263783E-2</v>
      </c>
      <c r="AP508" s="1">
        <f ca="1">1-AO508-AQ508</f>
        <v>0.58189762238030363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-2.4865485036152419</v>
      </c>
      <c r="F509" s="10"/>
      <c r="G509" s="10">
        <f ca="1">MAX($X$30+A505,0)</f>
        <v>0</v>
      </c>
      <c r="I509" t="s">
        <v>42</v>
      </c>
      <c r="J509" s="1">
        <v>0</v>
      </c>
      <c r="K509" s="1">
        <v>0</v>
      </c>
      <c r="L509" s="1">
        <f ca="1">_xlfn.NORM.S.DIST(E509,0)</f>
        <v>1.8126138550766363E-2</v>
      </c>
      <c r="M509" s="1">
        <f ca="1">1-L509-N509</f>
        <v>0.58293158104780085</v>
      </c>
      <c r="N509" s="1">
        <f ca="1">_xlfn.NORM.S.DIST(-G509,0)</f>
        <v>0.3989422804014327</v>
      </c>
      <c r="Q509" t="s">
        <v>42</v>
      </c>
      <c r="R509" s="10"/>
      <c r="S509" s="10"/>
      <c r="T509" s="10">
        <f ca="1">MIN($V$30+P505,0)</f>
        <v>-2.1546627709305244</v>
      </c>
      <c r="U509" s="10"/>
      <c r="V509" s="10">
        <f ca="1">MAX($X$30+P505,0)</f>
        <v>6.6156110183412886E-2</v>
      </c>
      <c r="X509" t="s">
        <v>42</v>
      </c>
      <c r="Y509" s="1">
        <v>0</v>
      </c>
      <c r="Z509" s="1">
        <v>0</v>
      </c>
      <c r="AA509" s="1">
        <f ca="1">_xlfn.NORM.S.DIST(T509,0)</f>
        <v>3.9155109217447616E-2</v>
      </c>
      <c r="AB509" s="1">
        <f ca="1">1-AA509-AC509</f>
        <v>0.562774667423936</v>
      </c>
      <c r="AC509" s="1">
        <f ca="1">_xlfn.NORM.S.DIST(-V509,0)</f>
        <v>0.39807022335861636</v>
      </c>
      <c r="AF509" t="s">
        <v>42</v>
      </c>
      <c r="AG509" s="10"/>
      <c r="AH509" s="10"/>
      <c r="AI509" s="10">
        <f ca="1">MIN($V$30+AE505,0)</f>
        <v>-2.818434236299959</v>
      </c>
      <c r="AJ509" s="10"/>
      <c r="AK509" s="10">
        <f ca="1">MAX($X$30+AE505,0)</f>
        <v>0</v>
      </c>
      <c r="AM509" t="s">
        <v>42</v>
      </c>
      <c r="AN509" s="1">
        <v>0</v>
      </c>
      <c r="AO509" s="1">
        <v>0</v>
      </c>
      <c r="AP509" s="1">
        <f ca="1">_xlfn.NORM.S.DIST(AI509,0)</f>
        <v>7.5159766407019791E-3</v>
      </c>
      <c r="AQ509" s="1">
        <f ca="1">1-AP509-AR509</f>
        <v>0.59354174295786533</v>
      </c>
      <c r="AR509" s="1">
        <f ca="1">_xlfn.NORM.S.DIST(-AK509,0)</f>
        <v>0.3989422804014327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-0.29654714082823158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3.8855199734562779E-2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-0.6319494813910258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1.8296002167357677</v>
      </c>
      <c r="E513" s="10"/>
      <c r="F513" s="10"/>
      <c r="G513" s="10"/>
      <c r="I513" t="s">
        <v>2</v>
      </c>
      <c r="J513" s="1">
        <f ca="1">1-K513</f>
        <v>0.92517902431706955</v>
      </c>
      <c r="K513" s="1">
        <f ca="1">_xlfn.NORM.S.DIST(-D513,0)</f>
        <v>7.4820975682930432E-2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2.1650025572985623</v>
      </c>
      <c r="T513" s="10"/>
      <c r="U513" s="10"/>
      <c r="V513" s="10"/>
      <c r="X513" t="s">
        <v>2</v>
      </c>
      <c r="Y513" s="1">
        <f ca="1">1-Z513</f>
        <v>0.96170961925254728</v>
      </c>
      <c r="Z513" s="1">
        <f ca="1">_xlfn.NORM.S.DIST(-S513,0)</f>
        <v>3.8290380747452717E-2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1.4941978761729735</v>
      </c>
      <c r="AI513" s="10"/>
      <c r="AJ513" s="10"/>
      <c r="AK513" s="10"/>
      <c r="AM513" t="s">
        <v>2</v>
      </c>
      <c r="AN513" s="1">
        <f ca="1">1-AO513</f>
        <v>0.86935246831696222</v>
      </c>
      <c r="AO513" s="1">
        <f ca="1">_xlfn.NORM.S.DIST(-AH513,0)</f>
        <v>0.1306475316830378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-1.5119571395003506</v>
      </c>
      <c r="D514" s="10"/>
      <c r="E514" s="10">
        <f ca="1">MAX($V$28+A512,0)</f>
        <v>0</v>
      </c>
      <c r="F514" s="10"/>
      <c r="G514" s="10"/>
      <c r="I514" t="s">
        <v>1</v>
      </c>
      <c r="J514" s="1">
        <f ca="1">_xlfn.NORM.S.DIST(C514,0)</f>
        <v>0.12720622010849006</v>
      </c>
      <c r="K514" s="1">
        <f ca="1">1-J514-L514</f>
        <v>0.47385149949007727</v>
      </c>
      <c r="L514" s="1">
        <f ca="1">_xlfn.NORM.S.DIST(-E514,0)</f>
        <v>0.3989422804014327</v>
      </c>
      <c r="M514" s="1">
        <v>0</v>
      </c>
      <c r="N514" s="1">
        <v>0</v>
      </c>
      <c r="Q514" t="s">
        <v>1</v>
      </c>
      <c r="R514" s="10">
        <f ca="1">MIN($T$28+P512,0)</f>
        <v>-1.1765547989375562</v>
      </c>
      <c r="S514" s="10"/>
      <c r="T514" s="10">
        <f ca="1">MAX($V$28+P512,0)</f>
        <v>0.17982332677698379</v>
      </c>
      <c r="U514" s="10"/>
      <c r="V514" s="10"/>
      <c r="X514" t="s">
        <v>1</v>
      </c>
      <c r="Y514" s="1">
        <f ca="1">_xlfn.NORM.S.DIST(R514,0)</f>
        <v>0.1996720255680125</v>
      </c>
      <c r="Z514" s="1">
        <f ca="1">1-Y514-AA514</f>
        <v>0.4077840142749849</v>
      </c>
      <c r="AA514" s="1">
        <f ca="1">_xlfn.NORM.S.DIST(-T514,0)</f>
        <v>0.39254396015700266</v>
      </c>
      <c r="AB514" s="1">
        <v>0</v>
      </c>
      <c r="AC514" s="1">
        <v>0</v>
      </c>
      <c r="AF514" t="s">
        <v>1</v>
      </c>
      <c r="AG514" s="10">
        <f ca="1">MIN($T$28+AE512,0)</f>
        <v>-1.8473594800631448</v>
      </c>
      <c r="AH514" s="10"/>
      <c r="AI514" s="10">
        <f ca="1">MAX($V$28+AE512,0)</f>
        <v>0</v>
      </c>
      <c r="AJ514" s="10"/>
      <c r="AK514" s="10"/>
      <c r="AM514" t="s">
        <v>1</v>
      </c>
      <c r="AN514" s="1">
        <f ca="1">_xlfn.NORM.S.DIST(AG514,0)</f>
        <v>7.2417517278588348E-2</v>
      </c>
      <c r="AO514" s="1">
        <f ca="1">1-AN514-AP514</f>
        <v>0.52864020231997899</v>
      </c>
      <c r="AP514" s="1">
        <f ca="1">_xlfn.NORM.S.DIST(-AI514,0)</f>
        <v>0.3989422804014327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-2.14580029062085</v>
      </c>
      <c r="E515" s="10"/>
      <c r="F515" s="10">
        <f ca="1">MAX($CI$7+A512,0)</f>
        <v>0</v>
      </c>
      <c r="G515" s="10"/>
      <c r="I515" t="s">
        <v>0</v>
      </c>
      <c r="J515" s="1">
        <v>0</v>
      </c>
      <c r="K515" s="1">
        <f ca="1">_xlfn.NORM.S.DIST(D515,0)</f>
        <v>3.9908418920942081E-2</v>
      </c>
      <c r="L515" s="1">
        <f ca="1">1-K515-M515</f>
        <v>0.56114930067762514</v>
      </c>
      <c r="M515" s="1">
        <f ca="1">_xlfn.NORM.S.DIST(-F515,0)</f>
        <v>0.3989422804014327</v>
      </c>
      <c r="N515" s="1">
        <v>0</v>
      </c>
      <c r="Q515" t="s">
        <v>0</v>
      </c>
      <c r="R515" s="10"/>
      <c r="S515" s="10">
        <f ca="1">MIN($U$29+P512,0)</f>
        <v>-1.8103979500580558</v>
      </c>
      <c r="T515" s="10"/>
      <c r="U515" s="10">
        <f ca="1">MAX($CI$7+P512,0)</f>
        <v>3.8855199734562779E-2</v>
      </c>
      <c r="V515" s="10"/>
      <c r="X515" t="s">
        <v>0</v>
      </c>
      <c r="Y515" s="1">
        <v>0</v>
      </c>
      <c r="Z515" s="1">
        <f ca="1">_xlfn.NORM.S.DIST(S515,0)</f>
        <v>7.7482056226503837E-2</v>
      </c>
      <c r="AA515" s="1">
        <f ca="1">1-Z515-AB515</f>
        <v>0.52387669661390412</v>
      </c>
      <c r="AB515" s="1">
        <f ca="1">_xlfn.NORM.S.DIST(-U515,0)</f>
        <v>0.39864124715959209</v>
      </c>
      <c r="AC515" s="1">
        <v>0</v>
      </c>
      <c r="AF515" t="s">
        <v>0</v>
      </c>
      <c r="AG515" s="10"/>
      <c r="AH515" s="10">
        <f ca="1">MIN($U$29+AE512,0)</f>
        <v>-2.4812026311836446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1.8368431233242815E-2</v>
      </c>
      <c r="AP515" s="1">
        <f ca="1">1-AO515-AQ515</f>
        <v>0.58268928836532452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-2.5000969904892472</v>
      </c>
      <c r="F516" s="10"/>
      <c r="G516" s="10">
        <f ca="1">MAX($X$30+A512,0)</f>
        <v>0</v>
      </c>
      <c r="I516" t="s">
        <v>42</v>
      </c>
      <c r="J516" s="1">
        <v>0</v>
      </c>
      <c r="K516" s="1">
        <v>0</v>
      </c>
      <c r="L516" s="1">
        <f ca="1">_xlfn.NORM.S.DIST(E516,0)</f>
        <v>1.7524050730285557E-2</v>
      </c>
      <c r="M516" s="1">
        <f ca="1">1-L516-N516</f>
        <v>0.58353366886828173</v>
      </c>
      <c r="N516" s="1">
        <f ca="1">_xlfn.NORM.S.DIST(-G516,0)</f>
        <v>0.3989422804014327</v>
      </c>
      <c r="Q516" t="s">
        <v>42</v>
      </c>
      <c r="R516" s="10"/>
      <c r="S516" s="10"/>
      <c r="T516" s="10">
        <f ca="1">MIN($V$30+P512,0)</f>
        <v>-2.1646946499264526</v>
      </c>
      <c r="U516" s="10"/>
      <c r="V516" s="10">
        <f ca="1">MAX($X$30+P512,0)</f>
        <v>5.6124231187484608E-2</v>
      </c>
      <c r="X516" t="s">
        <v>42</v>
      </c>
      <c r="Y516" s="1">
        <v>0</v>
      </c>
      <c r="Z516" s="1">
        <v>0</v>
      </c>
      <c r="AA516" s="1">
        <f ca="1">_xlfn.NORM.S.DIST(T516,0)</f>
        <v>3.8315912583935671E-2</v>
      </c>
      <c r="AB516" s="1">
        <f ca="1">1-AA516-AC516</f>
        <v>0.56336963247768068</v>
      </c>
      <c r="AC516" s="1">
        <f ca="1">_xlfn.NORM.S.DIST(-V516,0)</f>
        <v>0.39831445493838374</v>
      </c>
      <c r="AF516" t="s">
        <v>42</v>
      </c>
      <c r="AG516" s="10"/>
      <c r="AH516" s="10"/>
      <c r="AI516" s="10">
        <f ca="1">MIN($V$30+AE512,0)</f>
        <v>-2.8354993310520413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7.1619945998750677E-3</v>
      </c>
      <c r="AQ516" s="1">
        <f ca="1">1-AP516-AR516</f>
        <v>0.59389572499869225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183</v>
      </c>
      <c r="C519" t="s">
        <v>184</v>
      </c>
      <c r="D519" s="65" t="s">
        <v>185</v>
      </c>
      <c r="E519" s="65" t="s">
        <v>186</v>
      </c>
      <c r="F519" s="65" t="s">
        <v>187</v>
      </c>
      <c r="G519" s="65" t="s">
        <v>188</v>
      </c>
      <c r="H519" s="65" t="s">
        <v>189</v>
      </c>
      <c r="I519" s="65" t="s">
        <v>190</v>
      </c>
      <c r="J519" s="65" t="s">
        <v>191</v>
      </c>
      <c r="K519" s="65" t="s">
        <v>192</v>
      </c>
      <c r="L519" s="65" t="s">
        <v>193</v>
      </c>
      <c r="M519" s="65" t="s">
        <v>194</v>
      </c>
      <c r="N519" s="65" t="s">
        <v>195</v>
      </c>
      <c r="O519" s="65" t="s">
        <v>196</v>
      </c>
      <c r="P519" s="65" t="s">
        <v>197</v>
      </c>
      <c r="Q519" s="65" t="s">
        <v>198</v>
      </c>
      <c r="R519" s="65" t="s">
        <v>199</v>
      </c>
      <c r="S519" s="65" t="s">
        <v>200</v>
      </c>
      <c r="T519" s="65" t="s">
        <v>201</v>
      </c>
      <c r="U519" s="65" t="s">
        <v>202</v>
      </c>
      <c r="V519" s="65" t="s">
        <v>203</v>
      </c>
      <c r="W519" s="65" t="s">
        <v>204</v>
      </c>
      <c r="X519" s="65" t="s">
        <v>205</v>
      </c>
      <c r="Y519" s="65" t="s">
        <v>206</v>
      </c>
      <c r="Z519" s="65" t="s">
        <v>207</v>
      </c>
      <c r="AA519" s="65" t="s">
        <v>208</v>
      </c>
      <c r="AB519" s="65" t="s">
        <v>209</v>
      </c>
      <c r="AC519" s="65" t="s">
        <v>210</v>
      </c>
      <c r="AD519" s="65" t="s">
        <v>211</v>
      </c>
      <c r="AE519" s="65" t="s">
        <v>212</v>
      </c>
      <c r="AF519" s="65" t="s">
        <v>213</v>
      </c>
      <c r="AG519" s="65" t="s">
        <v>214</v>
      </c>
      <c r="AH519" s="65" t="s">
        <v>215</v>
      </c>
      <c r="AI519" s="65" t="s">
        <v>216</v>
      </c>
      <c r="AJ519" s="65" t="s">
        <v>217</v>
      </c>
      <c r="AK519" s="65" t="s">
        <v>218</v>
      </c>
      <c r="AL519" s="65" t="s">
        <v>219</v>
      </c>
      <c r="AM519" s="65" t="s">
        <v>220</v>
      </c>
    </row>
    <row r="520" spans="1:44">
      <c r="A520">
        <f>A36</f>
        <v>202101</v>
      </c>
      <c r="B520" t="s">
        <v>2</v>
      </c>
      <c r="C520" t="s">
        <v>179</v>
      </c>
      <c r="D520" s="1">
        <v>0</v>
      </c>
      <c r="E520" s="1">
        <v>0</v>
      </c>
      <c r="F520" s="1">
        <v>0</v>
      </c>
      <c r="G520" s="1">
        <v>2.775847678066479E-3</v>
      </c>
      <c r="H520" s="1">
        <v>1.1179538978765851E-2</v>
      </c>
      <c r="I520" s="1">
        <v>2.6220059154495531E-2</v>
      </c>
      <c r="J520" s="1">
        <v>4.7765842132964607E-2</v>
      </c>
      <c r="K520" s="1">
        <v>7.5278161595508306E-2</v>
      </c>
      <c r="L520" s="1">
        <v>0.1083786009419512</v>
      </c>
      <c r="M520" s="1">
        <v>0.1464473811761898</v>
      </c>
      <c r="N520" s="1">
        <v>0.18902820447877</v>
      </c>
      <c r="O520" s="1">
        <v>0.2353089891175415</v>
      </c>
      <c r="P520" s="1">
        <v>0.2843200360127125</v>
      </c>
      <c r="Q520" s="1">
        <v>0.33519523950875929</v>
      </c>
      <c r="R520" s="1">
        <v>0.38696522352282697</v>
      </c>
      <c r="S520" s="1">
        <v>0.43899893615437352</v>
      </c>
      <c r="T520" s="1">
        <v>0.49049444161503009</v>
      </c>
      <c r="U520" s="1">
        <v>0.54060787367376983</v>
      </c>
      <c r="V520" s="1">
        <v>0.5884647704531123</v>
      </c>
      <c r="W520" s="1">
        <v>0.63356332666384285</v>
      </c>
      <c r="X520" s="1">
        <v>0.67538524578455961</v>
      </c>
      <c r="Y520" s="1">
        <v>0.71351321996696804</v>
      </c>
      <c r="Z520" s="1">
        <v>0.74779770318057648</v>
      </c>
      <c r="AA520" s="1">
        <v>0.77824039762102781</v>
      </c>
      <c r="AB520" s="1">
        <v>0.80493874920976083</v>
      </c>
      <c r="AC520" s="1">
        <v>0.8281307008999359</v>
      </c>
      <c r="AD520" s="1">
        <v>0.84808588440031696</v>
      </c>
      <c r="AE520" s="1">
        <v>0.86502702391402897</v>
      </c>
      <c r="AF520" s="1">
        <v>0.87928275049889149</v>
      </c>
      <c r="AG520" s="1">
        <v>0.89116144539359188</v>
      </c>
      <c r="AH520" s="1">
        <v>0.90095911667911455</v>
      </c>
      <c r="AI520" s="1">
        <v>0.90898516341721003</v>
      </c>
      <c r="AJ520" s="1">
        <v>0.91551900063541058</v>
      </c>
      <c r="AK520" s="1">
        <v>0.92081901391544685</v>
      </c>
      <c r="AL520" s="1">
        <v>0.92508987612142157</v>
      </c>
      <c r="AM520" s="1">
        <v>0.92857742423969158</v>
      </c>
    </row>
    <row r="521" spans="1:44">
      <c r="A521">
        <f t="shared" ref="A521:A584" si="10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6.3055377307469657E-2</v>
      </c>
      <c r="G521" s="1">
        <v>0.16122375968069019</v>
      </c>
      <c r="H521" s="1">
        <v>0.26727452272189162</v>
      </c>
      <c r="I521" s="1">
        <v>0.36597967046180863</v>
      </c>
      <c r="J521" s="1">
        <v>0.4513773002183819</v>
      </c>
      <c r="K521" s="1">
        <v>0.52248114945368551</v>
      </c>
      <c r="L521" s="1">
        <v>0.58089281603110554</v>
      </c>
      <c r="M521" s="1">
        <v>0.62886399132323634</v>
      </c>
      <c r="N521" s="1">
        <v>0.66880983269567207</v>
      </c>
      <c r="O521" s="1">
        <v>0.70274540820709541</v>
      </c>
      <c r="P521" s="1">
        <v>0.73221047700108233</v>
      </c>
      <c r="Q521" s="1">
        <v>0.75839174425646616</v>
      </c>
      <c r="R521" s="1">
        <v>0.78206231952403593</v>
      </c>
      <c r="S521" s="1">
        <v>0.80382797898439029</v>
      </c>
      <c r="T521" s="1">
        <v>0.82401636495795028</v>
      </c>
      <c r="U521" s="1">
        <v>0.84277610405584102</v>
      </c>
      <c r="V521" s="1">
        <v>0.8601147869059903</v>
      </c>
      <c r="W521" s="1">
        <v>0.87607675156471532</v>
      </c>
      <c r="X521" s="1">
        <v>0.89063676047370399</v>
      </c>
      <c r="Y521" s="1">
        <v>0.90375644820899081</v>
      </c>
      <c r="Z521" s="1">
        <v>0.91545503008514506</v>
      </c>
      <c r="AA521" s="1">
        <v>0.92577992352924621</v>
      </c>
      <c r="AB521" s="1">
        <v>0.93479476669739014</v>
      </c>
      <c r="AC521" s="1">
        <v>0.94259992559738859</v>
      </c>
      <c r="AD521" s="1">
        <v>0.94929948249924723</v>
      </c>
      <c r="AE521" s="1">
        <v>0.95497689960347287</v>
      </c>
      <c r="AF521" s="1">
        <v>0.95974793447614593</v>
      </c>
      <c r="AG521" s="1">
        <v>0.9637194403289665</v>
      </c>
      <c r="AH521" s="1">
        <v>0.9669926873010497</v>
      </c>
      <c r="AI521" s="1">
        <v>0.96967250085120793</v>
      </c>
      <c r="AJ521" s="1">
        <v>0.9718531064269843</v>
      </c>
      <c r="AK521" s="1">
        <v>0.97362132138147728</v>
      </c>
      <c r="AL521" s="1">
        <v>0.97504579406755643</v>
      </c>
      <c r="AM521" s="1">
        <v>0.97620874681868608</v>
      </c>
    </row>
    <row r="522" spans="1:44">
      <c r="A522">
        <f t="shared" si="10"/>
        <v>202101</v>
      </c>
      <c r="B522" t="s">
        <v>0</v>
      </c>
      <c r="C522" t="str">
        <f t="shared" ref="C522:C585" si="11">C521</f>
        <v>base</v>
      </c>
      <c r="D522" s="1">
        <v>0</v>
      </c>
      <c r="E522" s="1">
        <v>0.1591549430918954</v>
      </c>
      <c r="F522" s="1">
        <v>0.33614458173303269</v>
      </c>
      <c r="G522" s="1">
        <v>0.49161253981507008</v>
      </c>
      <c r="H522" s="1">
        <v>0.6164592698628244</v>
      </c>
      <c r="I522" s="1">
        <v>0.71243763260735249</v>
      </c>
      <c r="J522" s="1">
        <v>0.78451954313418648</v>
      </c>
      <c r="K522" s="1">
        <v>0.83778036888017848</v>
      </c>
      <c r="L522" s="1">
        <v>0.87680903200182214</v>
      </c>
      <c r="M522" s="1">
        <v>0.90523574479484958</v>
      </c>
      <c r="N522" s="1">
        <v>0.92593736887191169</v>
      </c>
      <c r="O522" s="1">
        <v>0.94108719978311983</v>
      </c>
      <c r="P522" s="1">
        <v>0.95227599533461327</v>
      </c>
      <c r="Q522" s="1">
        <v>0.96067250536061832</v>
      </c>
      <c r="R522" s="1">
        <v>0.96709080768834088</v>
      </c>
      <c r="S522" s="1">
        <v>0.97211748275703402</v>
      </c>
      <c r="T522" s="1">
        <v>0.97615445392046596</v>
      </c>
      <c r="U522" s="1">
        <v>0.97947495707658705</v>
      </c>
      <c r="V522" s="1">
        <v>0.98225436854948411</v>
      </c>
      <c r="W522" s="1">
        <v>0.98461923121333117</v>
      </c>
      <c r="X522" s="1">
        <v>0.9866500683446805</v>
      </c>
      <c r="Y522" s="1">
        <v>0.98839877616488614</v>
      </c>
      <c r="Z522" s="1">
        <v>0.98990587236461725</v>
      </c>
      <c r="AA522" s="1">
        <v>0.99120264284940918</v>
      </c>
      <c r="AB522" s="1">
        <v>0.99231352237315118</v>
      </c>
      <c r="AC522" s="1">
        <v>0.99326163425993086</v>
      </c>
      <c r="AD522" s="1">
        <v>0.9940667758693863</v>
      </c>
      <c r="AE522" s="1">
        <v>0.99474362972858887</v>
      </c>
      <c r="AF522" s="1">
        <v>0.99530900444231352</v>
      </c>
      <c r="AG522" s="1">
        <v>0.9957775089498907</v>
      </c>
      <c r="AH522" s="1">
        <v>0.99616231794689813</v>
      </c>
      <c r="AI522" s="1">
        <v>0.99647653259916302</v>
      </c>
      <c r="AJ522" s="1">
        <v>0.99673169670170358</v>
      </c>
      <c r="AK522" s="1">
        <v>0.99693827937809854</v>
      </c>
      <c r="AL522" s="1">
        <v>0.99710449441226545</v>
      </c>
      <c r="AM522" s="1">
        <v>0.99724005672010674</v>
      </c>
    </row>
    <row r="523" spans="1:44">
      <c r="A523">
        <f t="shared" si="10"/>
        <v>202101</v>
      </c>
      <c r="B523" t="s">
        <v>42</v>
      </c>
      <c r="C523" t="str">
        <f t="shared" si="11"/>
        <v>base</v>
      </c>
      <c r="D523" s="1">
        <v>0.3989422804014327</v>
      </c>
      <c r="E523" s="1">
        <v>0.62539300375930851</v>
      </c>
      <c r="F523" s="1">
        <v>0.76207922324392841</v>
      </c>
      <c r="G523" s="1">
        <v>0.84631302053582358</v>
      </c>
      <c r="H523" s="1">
        <v>0.89926935845696632</v>
      </c>
      <c r="I523" s="1">
        <v>0.93317068652337321</v>
      </c>
      <c r="J523" s="1">
        <v>0.95522943149772854</v>
      </c>
      <c r="K523" s="1">
        <v>0.96972675049876755</v>
      </c>
      <c r="L523" s="1">
        <v>0.9793499266182244</v>
      </c>
      <c r="M523" s="1">
        <v>0.98577171165067112</v>
      </c>
      <c r="N523" s="1">
        <v>0.99008154770929246</v>
      </c>
      <c r="O523" s="1">
        <v>0.99299133734429634</v>
      </c>
      <c r="P523" s="1">
        <v>0.99496724840214512</v>
      </c>
      <c r="Q523" s="1">
        <v>0.99632086775774131</v>
      </c>
      <c r="R523" s="1">
        <v>0.99725613471925656</v>
      </c>
      <c r="S523" s="1">
        <v>0.99791035437412001</v>
      </c>
      <c r="T523" s="1">
        <v>0.9983751640065065</v>
      </c>
      <c r="U523" s="1">
        <v>0.99871196814151864</v>
      </c>
      <c r="V523" s="1">
        <v>0.99896076209762052</v>
      </c>
      <c r="W523" s="1">
        <v>0.99914876942067399</v>
      </c>
      <c r="X523" s="1">
        <v>0.99929395367746143</v>
      </c>
      <c r="Y523" s="1">
        <v>0.9994080833558977</v>
      </c>
      <c r="Z523" s="1">
        <v>0.99949925080318225</v>
      </c>
      <c r="AA523" s="1">
        <v>0.99957300685306061</v>
      </c>
      <c r="AB523" s="1">
        <v>0.99963314922125068</v>
      </c>
      <c r="AC523" s="1">
        <v>0.99968251205692915</v>
      </c>
      <c r="AD523" s="1">
        <v>0.99972317958728218</v>
      </c>
      <c r="AE523" s="1">
        <v>0.99975657826896269</v>
      </c>
      <c r="AF523" s="1">
        <v>0.99978397997379698</v>
      </c>
      <c r="AG523" s="1">
        <v>0.99980637846756215</v>
      </c>
      <c r="AH523" s="1">
        <v>0.99982458353028014</v>
      </c>
      <c r="AI523" s="1">
        <v>0.9998393286552042</v>
      </c>
      <c r="AJ523" s="1">
        <v>0.99985122783889435</v>
      </c>
      <c r="AK523" s="1">
        <v>0.99986081443236141</v>
      </c>
      <c r="AL523" s="1">
        <v>0.99986849771238551</v>
      </c>
      <c r="AM523" s="1">
        <v>0.99987474426609257</v>
      </c>
    </row>
    <row r="524" spans="1:44">
      <c r="A524">
        <f t="shared" si="10"/>
        <v>202102</v>
      </c>
      <c r="B524" t="str">
        <f>B520</f>
        <v>M0</v>
      </c>
      <c r="C524" t="str">
        <f t="shared" si="11"/>
        <v>base</v>
      </c>
      <c r="D524" s="1">
        <v>0</v>
      </c>
      <c r="E524" s="1">
        <v>0</v>
      </c>
      <c r="F524" s="1">
        <v>0</v>
      </c>
      <c r="G524" s="1">
        <v>4.1497048671141996E-3</v>
      </c>
      <c r="H524" s="1">
        <v>1.479978900381017E-2</v>
      </c>
      <c r="I524" s="1">
        <v>3.2564760280959809E-2</v>
      </c>
      <c r="J524" s="1">
        <v>5.7201066824305591E-2</v>
      </c>
      <c r="K524" s="1">
        <v>8.8368059711040531E-2</v>
      </c>
      <c r="L524" s="1">
        <v>0.12535870338292729</v>
      </c>
      <c r="M524" s="1">
        <v>0.16758566802666469</v>
      </c>
      <c r="N524" s="1">
        <v>0.2140882537921423</v>
      </c>
      <c r="O524" s="1">
        <v>0.26375703478089357</v>
      </c>
      <c r="P524" s="1">
        <v>0.31560746195313411</v>
      </c>
      <c r="Q524" s="1">
        <v>0.36856960368283742</v>
      </c>
      <c r="R524" s="1">
        <v>0.42193913809988443</v>
      </c>
      <c r="S524" s="1">
        <v>0.47484923647681021</v>
      </c>
      <c r="T524" s="1">
        <v>0.52640040986050018</v>
      </c>
      <c r="U524" s="1">
        <v>0.57567023245694549</v>
      </c>
      <c r="V524" s="1">
        <v>0.62212653429601228</v>
      </c>
      <c r="W524" s="1">
        <v>0.66522446789332823</v>
      </c>
      <c r="X524" s="1">
        <v>0.7045265592849872</v>
      </c>
      <c r="Y524" s="1">
        <v>0.73987372509883953</v>
      </c>
      <c r="Z524" s="1">
        <v>0.77126444097901226</v>
      </c>
      <c r="AA524" s="1">
        <v>0.79879704001606378</v>
      </c>
      <c r="AB524" s="1">
        <v>0.82271549135248701</v>
      </c>
      <c r="AC524" s="1">
        <v>0.84329693256271199</v>
      </c>
      <c r="AD524" s="1">
        <v>0.8607704641013898</v>
      </c>
      <c r="AE524" s="1">
        <v>0.87547464676701281</v>
      </c>
      <c r="AF524" s="1">
        <v>0.88772730466720651</v>
      </c>
      <c r="AG524" s="1">
        <v>0.89783360148902225</v>
      </c>
      <c r="AH524" s="1">
        <v>0.90611257873722628</v>
      </c>
      <c r="AI524" s="1">
        <v>0.91285239069253221</v>
      </c>
      <c r="AJ524" s="1">
        <v>0.91831952689896668</v>
      </c>
      <c r="AK524" s="1">
        <v>0.92272508817148402</v>
      </c>
      <c r="AL524" s="1">
        <v>0.92632264878076653</v>
      </c>
      <c r="AM524" s="1">
        <v>0.92931185017923068</v>
      </c>
    </row>
    <row r="525" spans="1:44">
      <c r="A525">
        <f t="shared" si="10"/>
        <v>202102</v>
      </c>
      <c r="B525" t="str">
        <f>B521</f>
        <v>M1</v>
      </c>
      <c r="C525" t="str">
        <f t="shared" si="11"/>
        <v>base</v>
      </c>
      <c r="D525" s="1">
        <v>0</v>
      </c>
      <c r="E525" s="1">
        <v>0</v>
      </c>
      <c r="F525" s="1">
        <v>6.3493635934240983E-2</v>
      </c>
      <c r="G525" s="1">
        <v>0.1649473348272075</v>
      </c>
      <c r="H525" s="1">
        <v>0.27602250700373121</v>
      </c>
      <c r="I525" s="1">
        <v>0.38026826164530098</v>
      </c>
      <c r="J525" s="1">
        <v>0.47068934401644807</v>
      </c>
      <c r="K525" s="1">
        <v>0.54608122236107359</v>
      </c>
      <c r="L525" s="1">
        <v>0.60773273302442643</v>
      </c>
      <c r="M525" s="1">
        <v>0.6580537199137908</v>
      </c>
      <c r="N525" s="1">
        <v>0.69948291490924874</v>
      </c>
      <c r="O525" s="1">
        <v>0.73410694779841579</v>
      </c>
      <c r="P525" s="1">
        <v>0.76365049641245364</v>
      </c>
      <c r="Q525" s="1">
        <v>0.78934369663255477</v>
      </c>
      <c r="R525" s="1">
        <v>0.81215817473589458</v>
      </c>
      <c r="S525" s="1">
        <v>0.83271143727832853</v>
      </c>
      <c r="T525" s="1">
        <v>0.85137628733263737</v>
      </c>
      <c r="U525" s="1">
        <v>0.86832740665797725</v>
      </c>
      <c r="V525" s="1">
        <v>0.88372717492062614</v>
      </c>
      <c r="W525" s="1">
        <v>0.89763806080484654</v>
      </c>
      <c r="X525" s="1">
        <v>0.91008386205590031</v>
      </c>
      <c r="Y525" s="1">
        <v>0.92112364866206653</v>
      </c>
      <c r="Z525" s="1">
        <v>0.93082969912376412</v>
      </c>
      <c r="AA525" s="1">
        <v>0.93928005377790347</v>
      </c>
      <c r="AB525" s="1">
        <v>0.94658084110858431</v>
      </c>
      <c r="AC525" s="1">
        <v>0.95283751250379634</v>
      </c>
      <c r="AD525" s="1">
        <v>0.95813332057638834</v>
      </c>
      <c r="AE525" s="1">
        <v>0.96257969718539937</v>
      </c>
      <c r="AF525" s="1">
        <v>0.96627847400945044</v>
      </c>
      <c r="AG525" s="1">
        <v>0.96932539304326837</v>
      </c>
      <c r="AH525" s="1">
        <v>0.97181893838453148</v>
      </c>
      <c r="AI525" s="1">
        <v>0.97384736611196454</v>
      </c>
      <c r="AJ525" s="1">
        <v>0.97549179895868909</v>
      </c>
      <c r="AK525" s="1">
        <v>0.97681630734804004</v>
      </c>
      <c r="AL525" s="1">
        <v>0.97789748598587689</v>
      </c>
      <c r="AM525" s="1">
        <v>0.97879555403013785</v>
      </c>
    </row>
    <row r="526" spans="1:44">
      <c r="A526">
        <f t="shared" si="10"/>
        <v>202102</v>
      </c>
      <c r="B526" t="str">
        <f>B522</f>
        <v>M2</v>
      </c>
      <c r="C526" t="str">
        <f t="shared" si="11"/>
        <v>base</v>
      </c>
      <c r="D526" s="1">
        <v>0</v>
      </c>
      <c r="E526" s="1">
        <v>0.1591549430918954</v>
      </c>
      <c r="F526" s="1">
        <v>0.33985613786008367</v>
      </c>
      <c r="G526" s="1">
        <v>0.49840800872950131</v>
      </c>
      <c r="H526" s="1">
        <v>0.62521485063021154</v>
      </c>
      <c r="I526" s="1">
        <v>0.72232149692077152</v>
      </c>
      <c r="J526" s="1">
        <v>0.79474290015667082</v>
      </c>
      <c r="K526" s="1">
        <v>0.84795342827079068</v>
      </c>
      <c r="L526" s="1">
        <v>0.88660539163308816</v>
      </c>
      <c r="M526" s="1">
        <v>0.91452338859050364</v>
      </c>
      <c r="N526" s="1">
        <v>0.93466622290663726</v>
      </c>
      <c r="O526" s="1">
        <v>0.94923452658814034</v>
      </c>
      <c r="P526" s="1">
        <v>0.95986181950725447</v>
      </c>
      <c r="Q526" s="1">
        <v>0.96770008774270322</v>
      </c>
      <c r="R526" s="1">
        <v>0.97358113115650025</v>
      </c>
      <c r="S526" s="1">
        <v>0.97808483250672684</v>
      </c>
      <c r="T526" s="1">
        <v>0.98161302846660259</v>
      </c>
      <c r="U526" s="1">
        <v>0.98443161229658838</v>
      </c>
      <c r="V526" s="1">
        <v>0.98672976073023089</v>
      </c>
      <c r="W526" s="1">
        <v>0.98863252108390598</v>
      </c>
      <c r="X526" s="1">
        <v>0.99022245794637065</v>
      </c>
      <c r="Y526" s="1">
        <v>0.99156004475937165</v>
      </c>
      <c r="Z526" s="1">
        <v>0.99268931630487067</v>
      </c>
      <c r="AA526" s="1">
        <v>0.99364247311650966</v>
      </c>
      <c r="AB526" s="1">
        <v>0.99444665083496875</v>
      </c>
      <c r="AC526" s="1">
        <v>0.99512357242250382</v>
      </c>
      <c r="AD526" s="1">
        <v>0.99568882764109645</v>
      </c>
      <c r="AE526" s="1">
        <v>0.99615857142266884</v>
      </c>
      <c r="AF526" s="1">
        <v>0.99654632174771329</v>
      </c>
      <c r="AG526" s="1">
        <v>0.99686385780481934</v>
      </c>
      <c r="AH526" s="1">
        <v>0.99712254692843383</v>
      </c>
      <c r="AI526" s="1">
        <v>0.99733224881755267</v>
      </c>
      <c r="AJ526" s="1">
        <v>0.99750179056754229</v>
      </c>
      <c r="AK526" s="1">
        <v>0.99763805275857054</v>
      </c>
      <c r="AL526" s="1">
        <v>0.99774908686391484</v>
      </c>
      <c r="AM526" s="1">
        <v>0.99784118264490784</v>
      </c>
    </row>
    <row r="527" spans="1:44">
      <c r="A527">
        <f t="shared" si="10"/>
        <v>202102</v>
      </c>
      <c r="B527" t="str">
        <f>B523</f>
        <v>M3</v>
      </c>
      <c r="C527" t="str">
        <f t="shared" si="11"/>
        <v>base</v>
      </c>
      <c r="D527" s="1">
        <v>0.3989422804014327</v>
      </c>
      <c r="E527" s="1">
        <v>0.63037154363812731</v>
      </c>
      <c r="F527" s="1">
        <v>0.76812549134345032</v>
      </c>
      <c r="G527" s="1">
        <v>0.8520818454542054</v>
      </c>
      <c r="H527" s="1">
        <v>0.90433824391087547</v>
      </c>
      <c r="I527" s="1">
        <v>0.93748051900656781</v>
      </c>
      <c r="J527" s="1">
        <v>0.95875551046496521</v>
      </c>
      <c r="K527" s="1">
        <v>0.97257504483330115</v>
      </c>
      <c r="L527" s="1">
        <v>0.98161204511711664</v>
      </c>
      <c r="M527" s="1">
        <v>0.98756055461041248</v>
      </c>
      <c r="N527" s="1">
        <v>0.99150048862378426</v>
      </c>
      <c r="O527" s="1">
        <v>0.99412349910637443</v>
      </c>
      <c r="P527" s="1">
        <v>0.99588230951597601</v>
      </c>
      <c r="Q527" s="1">
        <v>0.99706835817558137</v>
      </c>
      <c r="R527" s="1">
        <v>0.99787454979486534</v>
      </c>
      <c r="S527" s="1">
        <v>0.99842817173334386</v>
      </c>
      <c r="T527" s="1">
        <v>0.99881373562518327</v>
      </c>
      <c r="U527" s="1">
        <v>0.99908604238955168</v>
      </c>
      <c r="V527" s="1">
        <v>0.9992819108375316</v>
      </c>
      <c r="W527" s="1">
        <v>0.99942562315480354</v>
      </c>
      <c r="X527" s="1">
        <v>0.99953304952851485</v>
      </c>
      <c r="Y527" s="1">
        <v>0.99961488486156846</v>
      </c>
      <c r="Z527" s="1">
        <v>0.9996783147675099</v>
      </c>
      <c r="AA527" s="1">
        <v>0.99972813332809995</v>
      </c>
      <c r="AB527" s="1">
        <v>0.99976773538509511</v>
      </c>
      <c r="AC527" s="1">
        <v>0.99979951340418083</v>
      </c>
      <c r="AD527" s="1">
        <v>0.9998250622543311</v>
      </c>
      <c r="AE527" s="1">
        <v>0.99984567118449152</v>
      </c>
      <c r="AF527" s="1">
        <v>0.99986229480012712</v>
      </c>
      <c r="AG527" s="1">
        <v>0.9998756659803173</v>
      </c>
      <c r="AH527" s="1">
        <v>0.99988640746416324</v>
      </c>
      <c r="AI527" s="1">
        <v>0.9998950202621586</v>
      </c>
      <c r="AJ527" s="1">
        <v>0.99990192412436552</v>
      </c>
      <c r="AK527" s="1">
        <v>0.99990743485534195</v>
      </c>
      <c r="AL527" s="1">
        <v>0.99991190026559595</v>
      </c>
      <c r="AM527" s="1">
        <v>0.99991558691841542</v>
      </c>
    </row>
    <row r="528" spans="1:44">
      <c r="A528">
        <f t="shared" si="10"/>
        <v>202103</v>
      </c>
      <c r="B528" t="str">
        <f>B524</f>
        <v>M0</v>
      </c>
      <c r="C528" t="str">
        <f t="shared" si="11"/>
        <v>base</v>
      </c>
      <c r="D528" s="1">
        <v>0</v>
      </c>
      <c r="E528" s="1">
        <v>0</v>
      </c>
      <c r="F528" s="1">
        <v>0</v>
      </c>
      <c r="G528" s="1">
        <v>4.2636070433233874E-3</v>
      </c>
      <c r="H528" s="1">
        <v>1.5412083272099831E-2</v>
      </c>
      <c r="I528" s="1">
        <v>3.4360507571357293E-2</v>
      </c>
      <c r="J528" s="1">
        <v>6.1242079219834072E-2</v>
      </c>
      <c r="K528" s="1">
        <v>9.5415258792250712E-2</v>
      </c>
      <c r="L528" s="1">
        <v>0.13616164147415449</v>
      </c>
      <c r="M528" s="1">
        <v>0.18229380101628259</v>
      </c>
      <c r="N528" s="1">
        <v>0.2324595966655203</v>
      </c>
      <c r="O528" s="1">
        <v>0.28545453547249999</v>
      </c>
      <c r="P528" s="1">
        <v>0.34001777772353531</v>
      </c>
      <c r="Q528" s="1">
        <v>0.39530112182201171</v>
      </c>
      <c r="R528" s="1">
        <v>0.45031226397968283</v>
      </c>
      <c r="S528" s="1">
        <v>0.50404584506108896</v>
      </c>
      <c r="T528" s="1">
        <v>0.55549037660281131</v>
      </c>
      <c r="U528" s="1">
        <v>0.60405593733925966</v>
      </c>
      <c r="V528" s="1">
        <v>0.64914863960874747</v>
      </c>
      <c r="W528" s="1">
        <v>0.69029416405606636</v>
      </c>
      <c r="X528" s="1">
        <v>0.72731490487675132</v>
      </c>
      <c r="Y528" s="1">
        <v>0.76020188293211177</v>
      </c>
      <c r="Z528" s="1">
        <v>0.78905326861639069</v>
      </c>
      <c r="AA528" s="1">
        <v>0.81412152661914328</v>
      </c>
      <c r="AB528" s="1">
        <v>0.83569498198060399</v>
      </c>
      <c r="AC528" s="1">
        <v>0.85401238191979656</v>
      </c>
      <c r="AD528" s="1">
        <v>0.86942773124417849</v>
      </c>
      <c r="AE528" s="1">
        <v>0.8822736364055086</v>
      </c>
      <c r="AF528" s="1">
        <v>0.89286966340402663</v>
      </c>
      <c r="AG528" s="1">
        <v>0.90155007689209987</v>
      </c>
      <c r="AH528" s="1">
        <v>0.90861685191131047</v>
      </c>
      <c r="AI528" s="1">
        <v>0.91434931099454375</v>
      </c>
      <c r="AJ528" s="1">
        <v>0.91896874039438259</v>
      </c>
      <c r="AK528" s="1">
        <v>0.92274098702131824</v>
      </c>
      <c r="AL528" s="1">
        <v>0.925875363436645</v>
      </c>
      <c r="AM528" s="1">
        <v>0.92846607065724462</v>
      </c>
    </row>
    <row r="529" spans="1:39">
      <c r="A529">
        <f t="shared" si="10"/>
        <v>202103</v>
      </c>
      <c r="B529" t="str">
        <f t="shared" ref="B529:B592" si="12">B525</f>
        <v>M1</v>
      </c>
      <c r="C529" t="str">
        <f t="shared" si="11"/>
        <v>base</v>
      </c>
      <c r="D529" s="1">
        <v>0</v>
      </c>
      <c r="E529" s="1">
        <v>0</v>
      </c>
      <c r="F529" s="1">
        <v>6.3493635934240983E-2</v>
      </c>
      <c r="G529" s="1">
        <v>0.16547519267622879</v>
      </c>
      <c r="H529" s="1">
        <v>0.27786106800087562</v>
      </c>
      <c r="I529" s="1">
        <v>0.38383841026126159</v>
      </c>
      <c r="J529" s="1">
        <v>0.47629018139143098</v>
      </c>
      <c r="K529" s="1">
        <v>0.55357270139121928</v>
      </c>
      <c r="L529" s="1">
        <v>0.61697311250788389</v>
      </c>
      <c r="M529" s="1">
        <v>0.66877307458513691</v>
      </c>
      <c r="N529" s="1">
        <v>0.7113341684742589</v>
      </c>
      <c r="O529" s="1">
        <v>0.7468172100775311</v>
      </c>
      <c r="P529" s="1">
        <v>0.77688239840641693</v>
      </c>
      <c r="Q529" s="1">
        <v>0.80288300094823528</v>
      </c>
      <c r="R529" s="1">
        <v>0.82574657763595194</v>
      </c>
      <c r="S529" s="1">
        <v>0.84608766352643316</v>
      </c>
      <c r="T529" s="1">
        <v>0.86425749663631679</v>
      </c>
      <c r="U529" s="1">
        <v>0.88054979437935799</v>
      </c>
      <c r="V529" s="1">
        <v>0.89512102105003177</v>
      </c>
      <c r="W529" s="1">
        <v>0.90806061976205499</v>
      </c>
      <c r="X529" s="1">
        <v>0.91947439199213488</v>
      </c>
      <c r="Y529" s="1">
        <v>0.92946742244017799</v>
      </c>
      <c r="Z529" s="1">
        <v>0.93814037087761204</v>
      </c>
      <c r="AA529" s="1">
        <v>0.94561571367204766</v>
      </c>
      <c r="AB529" s="1">
        <v>0.95201059914066277</v>
      </c>
      <c r="AC529" s="1">
        <v>0.95741617168140425</v>
      </c>
      <c r="AD529" s="1">
        <v>0.96195013103570615</v>
      </c>
      <c r="AE529" s="1">
        <v>0.96571890256372905</v>
      </c>
      <c r="AF529" s="1">
        <v>0.96882168593618412</v>
      </c>
      <c r="AG529" s="1">
        <v>0.97135982008601829</v>
      </c>
      <c r="AH529" s="1">
        <v>0.97342381191743443</v>
      </c>
      <c r="AI529" s="1">
        <v>0.9750966294878477</v>
      </c>
      <c r="AJ529" s="1">
        <v>0.97644371411885744</v>
      </c>
      <c r="AK529" s="1">
        <v>0.97754313201149834</v>
      </c>
      <c r="AL529" s="1">
        <v>0.97845622041656954</v>
      </c>
      <c r="AM529" s="1">
        <v>0.97921063881144688</v>
      </c>
    </row>
    <row r="530" spans="1:39">
      <c r="A530">
        <f t="shared" si="10"/>
        <v>202103</v>
      </c>
      <c r="B530" t="str">
        <f t="shared" si="12"/>
        <v>M2</v>
      </c>
      <c r="C530" t="str">
        <f t="shared" si="11"/>
        <v>base</v>
      </c>
      <c r="D530" s="1">
        <v>0</v>
      </c>
      <c r="E530" s="1">
        <v>0.1591549430918954</v>
      </c>
      <c r="F530" s="1">
        <v>0.34033151294517688</v>
      </c>
      <c r="G530" s="1">
        <v>0.49978329039983171</v>
      </c>
      <c r="H530" s="1">
        <v>0.62768971777420024</v>
      </c>
      <c r="I530" s="1">
        <v>0.72555612761092358</v>
      </c>
      <c r="J530" s="1">
        <v>0.79851313921759404</v>
      </c>
      <c r="K530" s="1">
        <v>0.8519121842943852</v>
      </c>
      <c r="L530" s="1">
        <v>0.89056628340516397</v>
      </c>
      <c r="M530" s="1">
        <v>0.91838184739263617</v>
      </c>
      <c r="N530" s="1">
        <v>0.93834909743461514</v>
      </c>
      <c r="O530" s="1">
        <v>0.95272981711441351</v>
      </c>
      <c r="P530" s="1">
        <v>0.96314274833932889</v>
      </c>
      <c r="Q530" s="1">
        <v>0.97076573285860346</v>
      </c>
      <c r="R530" s="1">
        <v>0.9764304192943436</v>
      </c>
      <c r="S530" s="1">
        <v>0.98072024141434877</v>
      </c>
      <c r="T530" s="1">
        <v>0.98402744947962617</v>
      </c>
      <c r="U530" s="1">
        <v>0.98663011144181156</v>
      </c>
      <c r="V530" s="1">
        <v>0.98871534725180954</v>
      </c>
      <c r="W530" s="1">
        <v>0.99040810659512213</v>
      </c>
      <c r="X530" s="1">
        <v>0.99179762156096607</v>
      </c>
      <c r="Y530" s="1">
        <v>0.99294722026372195</v>
      </c>
      <c r="Z530" s="1">
        <v>0.99390174733384073</v>
      </c>
      <c r="AA530" s="1">
        <v>0.99469657379440135</v>
      </c>
      <c r="AB530" s="1">
        <v>0.9953587848355514</v>
      </c>
      <c r="AC530" s="1">
        <v>0.99590736517619916</v>
      </c>
      <c r="AD530" s="1">
        <v>0.99636044877876628</v>
      </c>
      <c r="AE530" s="1">
        <v>0.99673268438769336</v>
      </c>
      <c r="AF530" s="1">
        <v>0.99703640601115628</v>
      </c>
      <c r="AG530" s="1">
        <v>0.99728314122861661</v>
      </c>
      <c r="AH530" s="1">
        <v>0.99748271399390442</v>
      </c>
      <c r="AI530" s="1">
        <v>0.99764378904486228</v>
      </c>
      <c r="AJ530" s="1">
        <v>0.9977730686922377</v>
      </c>
      <c r="AK530" s="1">
        <v>0.99787829532977734</v>
      </c>
      <c r="AL530" s="1">
        <v>0.99796549347721664</v>
      </c>
      <c r="AM530" s="1">
        <v>0.99803740480938874</v>
      </c>
    </row>
    <row r="531" spans="1:39">
      <c r="A531">
        <f t="shared" si="10"/>
        <v>202103</v>
      </c>
      <c r="B531" t="str">
        <f t="shared" si="12"/>
        <v>M3</v>
      </c>
      <c r="C531" t="str">
        <f t="shared" si="11"/>
        <v>base</v>
      </c>
      <c r="D531" s="1">
        <v>0.3989422804014327</v>
      </c>
      <c r="E531" s="1">
        <v>0.63065733872400287</v>
      </c>
      <c r="F531" s="1">
        <v>0.76883974368344177</v>
      </c>
      <c r="G531" s="1">
        <v>0.85316173791153926</v>
      </c>
      <c r="H531" s="1">
        <v>0.90567369443775503</v>
      </c>
      <c r="I531" s="1">
        <v>0.93881349187742247</v>
      </c>
      <c r="J531" s="1">
        <v>0.96000103047677898</v>
      </c>
      <c r="K531" s="1">
        <v>0.97365067997599575</v>
      </c>
      <c r="L531" s="1">
        <v>0.98250884289794838</v>
      </c>
      <c r="M531" s="1">
        <v>0.98829601819725665</v>
      </c>
      <c r="N531" s="1">
        <v>0.99209649708336878</v>
      </c>
      <c r="O531" s="1">
        <v>0.99460900871289837</v>
      </c>
      <c r="P531" s="1">
        <v>0.99627747924698906</v>
      </c>
      <c r="Q531" s="1">
        <v>0.99739190380230403</v>
      </c>
      <c r="R531" s="1">
        <v>0.99814166780086155</v>
      </c>
      <c r="S531" s="1">
        <v>0.99865138332068282</v>
      </c>
      <c r="T531" s="1">
        <v>0.99900135112695421</v>
      </c>
      <c r="U531" s="1">
        <v>0.99924499777319353</v>
      </c>
      <c r="V531" s="1">
        <v>0.99941742352288854</v>
      </c>
      <c r="W531" s="1">
        <v>0.99954147315310049</v>
      </c>
      <c r="X531" s="1">
        <v>0.99963236012686429</v>
      </c>
      <c r="Y531" s="1">
        <v>0.99970018404848382</v>
      </c>
      <c r="Z531" s="1">
        <v>0.99975158948462073</v>
      </c>
      <c r="AA531" s="1">
        <v>0.99979115110429562</v>
      </c>
      <c r="AB531" s="1">
        <v>0.99982201490417555</v>
      </c>
      <c r="AC531" s="1">
        <v>0.99984624451688797</v>
      </c>
      <c r="AD531" s="1">
        <v>0.9998654074663843</v>
      </c>
      <c r="AE531" s="1">
        <v>0.99988062028039482</v>
      </c>
      <c r="AF531" s="1">
        <v>0.99989270086714177</v>
      </c>
      <c r="AG531" s="1">
        <v>0.99990230639759803</v>
      </c>
      <c r="AH531" s="1">
        <v>0.99990994573107284</v>
      </c>
      <c r="AI531" s="1">
        <v>0.99991602951367464</v>
      </c>
      <c r="AJ531" s="1">
        <v>0.99992086008133019</v>
      </c>
      <c r="AK531" s="1">
        <v>0.99992475737982245</v>
      </c>
      <c r="AL531" s="1">
        <v>0.99992796334045664</v>
      </c>
      <c r="AM531" s="1">
        <v>0.99993059099113279</v>
      </c>
    </row>
    <row r="532" spans="1:39">
      <c r="A532">
        <f t="shared" si="10"/>
        <v>202104</v>
      </c>
      <c r="B532" t="str">
        <f t="shared" si="12"/>
        <v>M0</v>
      </c>
      <c r="C532" t="str">
        <f t="shared" si="11"/>
        <v>base</v>
      </c>
      <c r="D532" s="1">
        <v>0</v>
      </c>
      <c r="E532" s="1">
        <v>0</v>
      </c>
      <c r="F532" s="1">
        <v>0</v>
      </c>
      <c r="G532" s="1">
        <v>4.5439584242918003E-3</v>
      </c>
      <c r="H532" s="1">
        <v>1.6633848476466151E-2</v>
      </c>
      <c r="I532" s="1">
        <v>3.7642358387350493E-2</v>
      </c>
      <c r="J532" s="1">
        <v>6.7440812402147249E-2</v>
      </c>
      <c r="K532" s="1">
        <v>0.105389629939555</v>
      </c>
      <c r="L532" s="1">
        <v>0.15013816326014051</v>
      </c>
      <c r="M532" s="1">
        <v>0.2000806948875016</v>
      </c>
      <c r="N532" s="1">
        <v>0.2537494307649758</v>
      </c>
      <c r="O532" s="1">
        <v>0.30964154782291581</v>
      </c>
      <c r="P532" s="1">
        <v>0.36671744197928619</v>
      </c>
      <c r="Q532" s="1">
        <v>0.42381743754927997</v>
      </c>
      <c r="R532" s="1">
        <v>0.47979553498971228</v>
      </c>
      <c r="S532" s="1">
        <v>0.53352390480922329</v>
      </c>
      <c r="T532" s="1">
        <v>0.58433517109577626</v>
      </c>
      <c r="U532" s="1">
        <v>0.63157127025349336</v>
      </c>
      <c r="V532" s="1">
        <v>0.67471008146116651</v>
      </c>
      <c r="W532" s="1">
        <v>0.71354846924672244</v>
      </c>
      <c r="X532" s="1">
        <v>0.74806566074453151</v>
      </c>
      <c r="Y532" s="1">
        <v>0.77835720452662283</v>
      </c>
      <c r="Z532" s="1">
        <v>0.80468322473207954</v>
      </c>
      <c r="AA532" s="1">
        <v>0.82734319434845616</v>
      </c>
      <c r="AB532" s="1">
        <v>0.84658570977987857</v>
      </c>
      <c r="AC532" s="1">
        <v>0.86278123925926042</v>
      </c>
      <c r="AD532" s="1">
        <v>0.87627830081725067</v>
      </c>
      <c r="AE532" s="1">
        <v>0.88741207462847627</v>
      </c>
      <c r="AF532" s="1">
        <v>0.89653341746611603</v>
      </c>
      <c r="AG532" s="1">
        <v>0.90395940556792109</v>
      </c>
      <c r="AH532" s="1">
        <v>0.90998341040394881</v>
      </c>
      <c r="AI532" s="1">
        <v>0.9148378791128271</v>
      </c>
      <c r="AJ532" s="1">
        <v>0.91880212658320048</v>
      </c>
      <c r="AK532" s="1">
        <v>0.92209608303889057</v>
      </c>
      <c r="AL532" s="1">
        <v>0.92481872205631832</v>
      </c>
      <c r="AM532" s="1">
        <v>0.92713358189473005</v>
      </c>
    </row>
    <row r="533" spans="1:39">
      <c r="A533">
        <f t="shared" si="10"/>
        <v>202104</v>
      </c>
      <c r="B533" t="str">
        <f t="shared" si="12"/>
        <v>M1</v>
      </c>
      <c r="C533" t="str">
        <f t="shared" si="11"/>
        <v>base</v>
      </c>
      <c r="D533" s="1">
        <v>0</v>
      </c>
      <c r="E533" s="1">
        <v>0</v>
      </c>
      <c r="F533" s="1">
        <v>6.3493635934240983E-2</v>
      </c>
      <c r="G533" s="1">
        <v>0.1663920732629233</v>
      </c>
      <c r="H533" s="1">
        <v>0.2806192550734341</v>
      </c>
      <c r="I533" s="1">
        <v>0.38908940016712962</v>
      </c>
      <c r="J533" s="1">
        <v>0.48403626702703301</v>
      </c>
      <c r="K533" s="1">
        <v>0.56364642459461822</v>
      </c>
      <c r="L533" s="1">
        <v>0.62899991955613821</v>
      </c>
      <c r="M533" s="1">
        <v>0.68226729898917127</v>
      </c>
      <c r="N533" s="1">
        <v>0.72590184891732512</v>
      </c>
      <c r="O533" s="1">
        <v>0.7620043623991275</v>
      </c>
      <c r="P533" s="1">
        <v>0.79238560115847967</v>
      </c>
      <c r="Q533" s="1">
        <v>0.81837839178806937</v>
      </c>
      <c r="R533" s="1">
        <v>0.84093115169144428</v>
      </c>
      <c r="S533" s="1">
        <v>0.86064860196111681</v>
      </c>
      <c r="T533" s="1">
        <v>0.87801682127711556</v>
      </c>
      <c r="U533" s="1">
        <v>0.89333345405320819</v>
      </c>
      <c r="V533" s="1">
        <v>0.90678823889811744</v>
      </c>
      <c r="W533" s="1">
        <v>0.91855822814886501</v>
      </c>
      <c r="X533" s="1">
        <v>0.92879828112096663</v>
      </c>
      <c r="Y533" s="1">
        <v>0.93764299056276745</v>
      </c>
      <c r="Z533" s="1">
        <v>0.94523841609125925</v>
      </c>
      <c r="AA533" s="1">
        <v>0.95171801546291068</v>
      </c>
      <c r="AB533" s="1">
        <v>0.95718371101766175</v>
      </c>
      <c r="AC533" s="1">
        <v>0.96176079765713496</v>
      </c>
      <c r="AD533" s="1">
        <v>0.96556083817972294</v>
      </c>
      <c r="AE533" s="1">
        <v>0.9686864864756487</v>
      </c>
      <c r="AF533" s="1">
        <v>0.97124150945556664</v>
      </c>
      <c r="AG533" s="1">
        <v>0.97331809634442723</v>
      </c>
      <c r="AH533" s="1">
        <v>0.97500040184043402</v>
      </c>
      <c r="AI533" s="1">
        <v>0.97635466516763736</v>
      </c>
      <c r="AJ533" s="1">
        <v>0.97745963608451258</v>
      </c>
      <c r="AK533" s="1">
        <v>0.97837712658491061</v>
      </c>
      <c r="AL533" s="1">
        <v>0.97913503728876849</v>
      </c>
      <c r="AM533" s="1">
        <v>0.97977910067390761</v>
      </c>
    </row>
    <row r="534" spans="1:39">
      <c r="A534">
        <f t="shared" si="10"/>
        <v>202104</v>
      </c>
      <c r="B534" t="str">
        <f t="shared" si="12"/>
        <v>M2</v>
      </c>
      <c r="C534" t="str">
        <f t="shared" si="11"/>
        <v>base</v>
      </c>
      <c r="D534" s="1">
        <v>0</v>
      </c>
      <c r="E534" s="1">
        <v>0.1591549430918954</v>
      </c>
      <c r="F534" s="1">
        <v>0.34119367620691232</v>
      </c>
      <c r="G534" s="1">
        <v>0.50206129907190644</v>
      </c>
      <c r="H534" s="1">
        <v>0.63111179876779111</v>
      </c>
      <c r="I534" s="1">
        <v>0.72983122201230399</v>
      </c>
      <c r="J534" s="1">
        <v>0.8031455194426379</v>
      </c>
      <c r="K534" s="1">
        <v>0.85660521800991918</v>
      </c>
      <c r="L534" s="1">
        <v>0.89514726359604901</v>
      </c>
      <c r="M534" s="1">
        <v>0.92273367152992614</v>
      </c>
      <c r="N534" s="1">
        <v>0.94244756897035331</v>
      </c>
      <c r="O534" s="1">
        <v>0.95653794902687905</v>
      </c>
      <c r="P534" s="1">
        <v>0.96665958355642057</v>
      </c>
      <c r="Q534" s="1">
        <v>0.97399583217706531</v>
      </c>
      <c r="R534" s="1">
        <v>0.97938620605567195</v>
      </c>
      <c r="S534" s="1">
        <v>0.98340226753247884</v>
      </c>
      <c r="T534" s="1">
        <v>0.98644885425966855</v>
      </c>
      <c r="U534" s="1">
        <v>0.98880192564788238</v>
      </c>
      <c r="V534" s="1">
        <v>0.99064725686434951</v>
      </c>
      <c r="W534" s="1">
        <v>0.99211545290273906</v>
      </c>
      <c r="X534" s="1">
        <v>0.99329765580934515</v>
      </c>
      <c r="Y534" s="1">
        <v>0.99425697260509383</v>
      </c>
      <c r="Z534" s="1">
        <v>0.99504070000083877</v>
      </c>
      <c r="AA534" s="1">
        <v>0.9956837076831222</v>
      </c>
      <c r="AB534" s="1">
        <v>0.99620991825781113</v>
      </c>
      <c r="AC534" s="1">
        <v>0.99664036691019686</v>
      </c>
      <c r="AD534" s="1">
        <v>0.99699137390287107</v>
      </c>
      <c r="AE534" s="1">
        <v>0.99727610928213128</v>
      </c>
      <c r="AF534" s="1">
        <v>0.99750636626782418</v>
      </c>
      <c r="AG534" s="1">
        <v>0.99769194711911924</v>
      </c>
      <c r="AH534" s="1">
        <v>0.99784130897993695</v>
      </c>
      <c r="AI534" s="1">
        <v>0.99796091768505535</v>
      </c>
      <c r="AJ534" s="1">
        <v>0.99805809376484522</v>
      </c>
      <c r="AK534" s="1">
        <v>0.99813849781310715</v>
      </c>
      <c r="AL534" s="1">
        <v>0.99820472126055826</v>
      </c>
      <c r="AM534" s="1">
        <v>0.99826085136867992</v>
      </c>
    </row>
    <row r="535" spans="1:39">
      <c r="A535">
        <f t="shared" si="10"/>
        <v>202104</v>
      </c>
      <c r="B535" t="str">
        <f t="shared" si="12"/>
        <v>M3</v>
      </c>
      <c r="C535" t="str">
        <f t="shared" si="11"/>
        <v>base</v>
      </c>
      <c r="D535" s="1">
        <v>0.3989422804014327</v>
      </c>
      <c r="E535" s="1">
        <v>0.6313055158029347</v>
      </c>
      <c r="F535" s="1">
        <v>0.77014043425019074</v>
      </c>
      <c r="G535" s="1">
        <v>0.85494576151475399</v>
      </c>
      <c r="H535" s="1">
        <v>0.90750658692608832</v>
      </c>
      <c r="I535" s="1">
        <v>0.9405459340210921</v>
      </c>
      <c r="J535" s="1">
        <v>0.96149238812918014</v>
      </c>
      <c r="K535" s="1">
        <v>0.97488104805191234</v>
      </c>
      <c r="L535" s="1">
        <v>0.98350209659640686</v>
      </c>
      <c r="M535" s="1">
        <v>0.98908432565703119</v>
      </c>
      <c r="N535" s="1">
        <v>0.99272332540553376</v>
      </c>
      <c r="O535" s="1">
        <v>0.99510505219014267</v>
      </c>
      <c r="P535" s="1">
        <v>0.99667114124077716</v>
      </c>
      <c r="Q535" s="1">
        <v>0.99770643137470483</v>
      </c>
      <c r="R535" s="1">
        <v>0.99839622025246866</v>
      </c>
      <c r="S535" s="1">
        <v>0.99885884959907845</v>
      </c>
      <c r="T535" s="1">
        <v>0.99917220019082953</v>
      </c>
      <c r="U535" s="1">
        <v>0.99938709029517492</v>
      </c>
      <c r="V535" s="1">
        <v>0.99953637974665666</v>
      </c>
      <c r="W535" s="1">
        <v>0.99964171156548354</v>
      </c>
      <c r="X535" s="1">
        <v>0.99971729904953455</v>
      </c>
      <c r="Y535" s="1">
        <v>0.99977238364005594</v>
      </c>
      <c r="Z535" s="1">
        <v>0.99981319383448075</v>
      </c>
      <c r="AA535" s="1">
        <v>0.99984393131591753</v>
      </c>
      <c r="AB535" s="1">
        <v>0.9998673156329454</v>
      </c>
      <c r="AC535" s="1">
        <v>0.99988531277646231</v>
      </c>
      <c r="AD535" s="1">
        <v>0.99989927651436039</v>
      </c>
      <c r="AE535" s="1">
        <v>0.99991015622768076</v>
      </c>
      <c r="AF535" s="1">
        <v>0.99991867252183853</v>
      </c>
      <c r="AG535" s="1">
        <v>0.9999253600143222</v>
      </c>
      <c r="AH535" s="1">
        <v>0.99993063108950808</v>
      </c>
      <c r="AI535" s="1">
        <v>0.99993478102627142</v>
      </c>
      <c r="AJ535" s="1">
        <v>0.99993810564715091</v>
      </c>
      <c r="AK535" s="1">
        <v>0.99994082428503994</v>
      </c>
      <c r="AL535" s="1">
        <v>0.99994304126141287</v>
      </c>
      <c r="AM535" s="1">
        <v>0.99994490382197754</v>
      </c>
    </row>
    <row r="536" spans="1:39">
      <c r="A536">
        <f t="shared" si="10"/>
        <v>202105</v>
      </c>
      <c r="B536" t="str">
        <f t="shared" si="12"/>
        <v>M0</v>
      </c>
      <c r="C536" t="str">
        <f t="shared" si="11"/>
        <v>base</v>
      </c>
      <c r="D536" s="1">
        <v>0</v>
      </c>
      <c r="E536" s="1">
        <v>0</v>
      </c>
      <c r="F536" s="1">
        <v>0</v>
      </c>
      <c r="G536" s="1">
        <v>5.002702741891722E-3</v>
      </c>
      <c r="H536" s="1">
        <v>1.8646606746813631E-2</v>
      </c>
      <c r="I536" s="1">
        <v>4.2166198034527938E-2</v>
      </c>
      <c r="J536" s="1">
        <v>7.5503845994074281E-2</v>
      </c>
      <c r="K536" s="1">
        <v>0.1173735600755795</v>
      </c>
      <c r="L536" s="1">
        <v>0.1659792543725227</v>
      </c>
      <c r="M536" s="1">
        <v>0.21956753088378381</v>
      </c>
      <c r="N536" s="1">
        <v>0.27633705232894379</v>
      </c>
      <c r="O536" s="1">
        <v>0.33499334350366627</v>
      </c>
      <c r="P536" s="1">
        <v>0.39414770456127629</v>
      </c>
      <c r="Q536" s="1">
        <v>0.45245946730207209</v>
      </c>
      <c r="R536" s="1">
        <v>0.50864066524514207</v>
      </c>
      <c r="S536" s="1">
        <v>0.56191413304439064</v>
      </c>
      <c r="T536" s="1">
        <v>0.6115323840843524</v>
      </c>
      <c r="U536" s="1">
        <v>0.65690701272254948</v>
      </c>
      <c r="V536" s="1">
        <v>0.69779738440953532</v>
      </c>
      <c r="W536" s="1">
        <v>0.73416342304274074</v>
      </c>
      <c r="X536" s="1">
        <v>0.76609372467633985</v>
      </c>
      <c r="Y536" s="1">
        <v>0.79385448418249993</v>
      </c>
      <c r="Z536" s="1">
        <v>0.81775610158292988</v>
      </c>
      <c r="AA536" s="1">
        <v>0.83805724794890624</v>
      </c>
      <c r="AB536" s="1">
        <v>0.85514645827519276</v>
      </c>
      <c r="AC536" s="1">
        <v>0.86938997097916637</v>
      </c>
      <c r="AD536" s="1">
        <v>0.88114054320804558</v>
      </c>
      <c r="AE536" s="1">
        <v>0.89076785723644825</v>
      </c>
      <c r="AF536" s="1">
        <v>0.89860618595262209</v>
      </c>
      <c r="AG536" s="1">
        <v>0.90496494438131192</v>
      </c>
      <c r="AH536" s="1">
        <v>0.91008934242752271</v>
      </c>
      <c r="AI536" s="1">
        <v>0.91427412946785358</v>
      </c>
      <c r="AJ536" s="1">
        <v>0.91775141140906935</v>
      </c>
      <c r="AK536" s="1">
        <v>0.92062563135639464</v>
      </c>
      <c r="AL536" s="1">
        <v>0.92306940817370076</v>
      </c>
      <c r="AM536" s="1">
        <v>0.92518780697788683</v>
      </c>
    </row>
    <row r="537" spans="1:39">
      <c r="A537">
        <f t="shared" si="10"/>
        <v>202105</v>
      </c>
      <c r="B537" t="str">
        <f t="shared" si="12"/>
        <v>M1</v>
      </c>
      <c r="C537" t="str">
        <f t="shared" si="11"/>
        <v>base</v>
      </c>
      <c r="D537" s="1">
        <v>0</v>
      </c>
      <c r="E537" s="1">
        <v>0</v>
      </c>
      <c r="F537" s="1">
        <v>6.3493635934240983E-2</v>
      </c>
      <c r="G537" s="1">
        <v>0.16752701828605701</v>
      </c>
      <c r="H537" s="1">
        <v>0.28407802718272729</v>
      </c>
      <c r="I537" s="1">
        <v>0.39533341771173491</v>
      </c>
      <c r="J537" s="1">
        <v>0.49310385643859772</v>
      </c>
      <c r="K537" s="1">
        <v>0.57519988502806219</v>
      </c>
      <c r="L537" s="1">
        <v>0.64248547355711128</v>
      </c>
      <c r="M537" s="1">
        <v>0.69719802481492876</v>
      </c>
      <c r="N537" s="1">
        <v>0.74170740003352298</v>
      </c>
      <c r="O537" s="1">
        <v>0.77828048895481727</v>
      </c>
      <c r="P537" s="1">
        <v>0.80872879195316905</v>
      </c>
      <c r="Q537" s="1">
        <v>0.83443178473217872</v>
      </c>
      <c r="R537" s="1">
        <v>0.8563391268551902</v>
      </c>
      <c r="S537" s="1">
        <v>0.875207762601383</v>
      </c>
      <c r="T537" s="1">
        <v>0.8915397310154467</v>
      </c>
      <c r="U537" s="1">
        <v>0.90567283746228655</v>
      </c>
      <c r="V537" s="1">
        <v>0.9178904294680581</v>
      </c>
      <c r="W537" s="1">
        <v>0.92842215890394419</v>
      </c>
      <c r="X537" s="1">
        <v>0.93745377074061076</v>
      </c>
      <c r="Y537" s="1">
        <v>0.94516663228793119</v>
      </c>
      <c r="Z537" s="1">
        <v>0.95171845794339571</v>
      </c>
      <c r="AA537" s="1">
        <v>0.95722714344794502</v>
      </c>
      <c r="AB537" s="1">
        <v>0.96182877333524064</v>
      </c>
      <c r="AC537" s="1">
        <v>0.96564197553012332</v>
      </c>
      <c r="AD537" s="1">
        <v>0.96877390064155722</v>
      </c>
      <c r="AE537" s="1">
        <v>0.9713311784636931</v>
      </c>
      <c r="AF537" s="1">
        <v>0.97340778966289587</v>
      </c>
      <c r="AG537" s="1">
        <v>0.97508896947939117</v>
      </c>
      <c r="AH537" s="1">
        <v>0.97644159114205542</v>
      </c>
      <c r="AI537" s="1">
        <v>0.97754473485371529</v>
      </c>
      <c r="AJ537" s="1">
        <v>0.9784603732787388</v>
      </c>
      <c r="AK537" s="1">
        <v>0.97921652270718729</v>
      </c>
      <c r="AL537" s="1">
        <v>0.97985891690622284</v>
      </c>
      <c r="AM537" s="1">
        <v>0.98041537080175434</v>
      </c>
    </row>
    <row r="538" spans="1:39">
      <c r="A538">
        <f t="shared" si="10"/>
        <v>202105</v>
      </c>
      <c r="B538" t="str">
        <f t="shared" si="12"/>
        <v>M2</v>
      </c>
      <c r="C538" t="str">
        <f t="shared" si="11"/>
        <v>base</v>
      </c>
      <c r="D538" s="1">
        <v>0</v>
      </c>
      <c r="E538" s="1">
        <v>0.1591549430918954</v>
      </c>
      <c r="F538" s="1">
        <v>0.34241417538415142</v>
      </c>
      <c r="G538" s="1">
        <v>0.50474136707228434</v>
      </c>
      <c r="H538" s="1">
        <v>0.6350600300061997</v>
      </c>
      <c r="I538" s="1">
        <v>0.73444341892575105</v>
      </c>
      <c r="J538" s="1">
        <v>0.80799569590818243</v>
      </c>
      <c r="K538" s="1">
        <v>0.86142412982204597</v>
      </c>
      <c r="L538" s="1">
        <v>0.89974726721821108</v>
      </c>
      <c r="M538" s="1">
        <v>0.92706309733208869</v>
      </c>
      <c r="N538" s="1">
        <v>0.94644611842685911</v>
      </c>
      <c r="O538" s="1">
        <v>0.96019734325124706</v>
      </c>
      <c r="P538" s="1">
        <v>0.96998647225363999</v>
      </c>
      <c r="Q538" s="1">
        <v>0.97701181823751149</v>
      </c>
      <c r="R538" s="1">
        <v>0.98209821713806256</v>
      </c>
      <c r="S538" s="1">
        <v>0.98583086459886637</v>
      </c>
      <c r="T538" s="1">
        <v>0.98861257925437829</v>
      </c>
      <c r="U538" s="1">
        <v>0.99071624409367853</v>
      </c>
      <c r="V538" s="1">
        <v>0.99233200423476231</v>
      </c>
      <c r="W538" s="1">
        <v>0.99359121247619486</v>
      </c>
      <c r="X538" s="1">
        <v>0.99458351377254539</v>
      </c>
      <c r="Y538" s="1">
        <v>0.99537372629522447</v>
      </c>
      <c r="Z538" s="1">
        <v>0.99600828079906889</v>
      </c>
      <c r="AA538" s="1">
        <v>0.99651849019384164</v>
      </c>
      <c r="AB538" s="1">
        <v>0.99692992768394428</v>
      </c>
      <c r="AC538" s="1">
        <v>0.99726164601714518</v>
      </c>
      <c r="AD538" s="1">
        <v>0.99752832122053325</v>
      </c>
      <c r="AE538" s="1">
        <v>0.99774243590781697</v>
      </c>
      <c r="AF538" s="1">
        <v>0.99791403431921355</v>
      </c>
      <c r="AG538" s="1">
        <v>0.99805152435916944</v>
      </c>
      <c r="AH538" s="1">
        <v>0.99816122797392504</v>
      </c>
      <c r="AI538" s="1">
        <v>0.99825009204359738</v>
      </c>
      <c r="AJ538" s="1">
        <v>0.99832343666057333</v>
      </c>
      <c r="AK538" s="1">
        <v>0.99838371976942275</v>
      </c>
      <c r="AL538" s="1">
        <v>0.99843472087273522</v>
      </c>
      <c r="AM538" s="1">
        <v>0.99847872986585762</v>
      </c>
    </row>
    <row r="539" spans="1:39">
      <c r="A539">
        <f t="shared" si="10"/>
        <v>202105</v>
      </c>
      <c r="B539" t="str">
        <f t="shared" si="12"/>
        <v>M3</v>
      </c>
      <c r="C539" t="str">
        <f t="shared" si="11"/>
        <v>base</v>
      </c>
      <c r="D539" s="1">
        <v>0.3989422804014327</v>
      </c>
      <c r="E539" s="1">
        <v>0.63222159566983704</v>
      </c>
      <c r="F539" s="1">
        <v>0.77196786567197495</v>
      </c>
      <c r="G539" s="1">
        <v>0.85702263736032636</v>
      </c>
      <c r="H539" s="1">
        <v>0.90958385005738462</v>
      </c>
      <c r="I539" s="1">
        <v>0.94237128197507047</v>
      </c>
      <c r="J539" s="1">
        <v>0.96300812201959263</v>
      </c>
      <c r="K539" s="1">
        <v>0.97610245952256047</v>
      </c>
      <c r="L539" s="1">
        <v>0.98446209658109696</v>
      </c>
      <c r="M539" s="1">
        <v>0.98983710932535385</v>
      </c>
      <c r="N539" s="1">
        <v>0.99330697834081449</v>
      </c>
      <c r="O539" s="1">
        <v>0.99555642473801298</v>
      </c>
      <c r="P539" s="1">
        <v>0.99702113801338743</v>
      </c>
      <c r="Q539" s="1">
        <v>0.99798096740714592</v>
      </c>
      <c r="R539" s="1">
        <v>0.99861273887684876</v>
      </c>
      <c r="S539" s="1">
        <v>0.99903146795993469</v>
      </c>
      <c r="T539" s="1">
        <v>0.99931153384500992</v>
      </c>
      <c r="U539" s="1">
        <v>0.99950063455188698</v>
      </c>
      <c r="V539" s="1">
        <v>0.99962985356540002</v>
      </c>
      <c r="W539" s="1">
        <v>0.99971939678816213</v>
      </c>
      <c r="X539" s="1">
        <v>0.99978226657126157</v>
      </c>
      <c r="Y539" s="1">
        <v>0.99982708559657807</v>
      </c>
      <c r="Z539" s="1">
        <v>0.99985958421290344</v>
      </c>
      <c r="AA539" s="1">
        <v>0.99988343112745481</v>
      </c>
      <c r="AB539" s="1">
        <v>0.99990118465723721</v>
      </c>
      <c r="AC539" s="1">
        <v>0.99991456033056247</v>
      </c>
      <c r="AD539" s="1">
        <v>0.99992471922575854</v>
      </c>
      <c r="AE539" s="1">
        <v>0.99993249971887466</v>
      </c>
      <c r="AF539" s="1">
        <v>0.99993849877206276</v>
      </c>
      <c r="AG539" s="1">
        <v>0.9999431557681876</v>
      </c>
      <c r="AH539" s="1">
        <v>0.99994677567999857</v>
      </c>
      <c r="AI539" s="1">
        <v>0.99994964444675838</v>
      </c>
      <c r="AJ539" s="1">
        <v>0.99995196865991232</v>
      </c>
      <c r="AK539" s="1">
        <v>0.99995384889568029</v>
      </c>
      <c r="AL539" s="1">
        <v>0.99995541720217251</v>
      </c>
      <c r="AM539" s="1">
        <v>0.9999567526662152</v>
      </c>
    </row>
    <row r="540" spans="1:39">
      <c r="A540">
        <f t="shared" si="10"/>
        <v>202106</v>
      </c>
      <c r="B540" t="str">
        <f t="shared" si="12"/>
        <v>M0</v>
      </c>
      <c r="C540" t="str">
        <f t="shared" si="11"/>
        <v>base</v>
      </c>
      <c r="D540" s="1">
        <v>0</v>
      </c>
      <c r="E540" s="1">
        <v>0</v>
      </c>
      <c r="F540" s="1">
        <v>0</v>
      </c>
      <c r="G540" s="1">
        <v>5.8019321583748819E-3</v>
      </c>
      <c r="H540" s="1">
        <v>2.1163057234394059E-2</v>
      </c>
      <c r="I540" s="1">
        <v>4.7591418047253961E-2</v>
      </c>
      <c r="J540" s="1">
        <v>8.4440476317855881E-2</v>
      </c>
      <c r="K540" s="1">
        <v>0.1299811536278612</v>
      </c>
      <c r="L540" s="1">
        <v>0.18223806539800899</v>
      </c>
      <c r="M540" s="1">
        <v>0.2390777728272509</v>
      </c>
      <c r="N540" s="1">
        <v>0.29887946594967219</v>
      </c>
      <c r="O540" s="1">
        <v>0.35994129156109977</v>
      </c>
      <c r="P540" s="1">
        <v>0.42064736638236072</v>
      </c>
      <c r="Q540" s="1">
        <v>0.479481190729239</v>
      </c>
      <c r="R540" s="1">
        <v>0.53550353147044694</v>
      </c>
      <c r="S540" s="1">
        <v>0.5878358615266196</v>
      </c>
      <c r="T540" s="1">
        <v>0.63579258828655838</v>
      </c>
      <c r="U540" s="1">
        <v>0.67907509727719439</v>
      </c>
      <c r="V540" s="1">
        <v>0.71761083344863552</v>
      </c>
      <c r="W540" s="1">
        <v>0.7514735694189878</v>
      </c>
      <c r="X540" s="1">
        <v>0.780932206779136</v>
      </c>
      <c r="Y540" s="1">
        <v>0.80630704916593632</v>
      </c>
      <c r="Z540" s="1">
        <v>0.82786671507918008</v>
      </c>
      <c r="AA540" s="1">
        <v>0.84601990017775131</v>
      </c>
      <c r="AB540" s="1">
        <v>0.86115307432407262</v>
      </c>
      <c r="AC540" s="1">
        <v>0.87363939107346622</v>
      </c>
      <c r="AD540" s="1">
        <v>0.88387063489089002</v>
      </c>
      <c r="AE540" s="1">
        <v>0.89220137704129121</v>
      </c>
      <c r="AF540" s="1">
        <v>0.89896004800965901</v>
      </c>
      <c r="AG540" s="1">
        <v>0.90440701451236971</v>
      </c>
      <c r="AH540" s="1">
        <v>0.9088554136871676</v>
      </c>
      <c r="AI540" s="1">
        <v>0.91255187016080186</v>
      </c>
      <c r="AJ540" s="1">
        <v>0.91560734326851811</v>
      </c>
      <c r="AK540" s="1">
        <v>0.91820529573161336</v>
      </c>
      <c r="AL540" s="1">
        <v>0.92045739555970274</v>
      </c>
      <c r="AM540" s="1">
        <v>0.92244951279612342</v>
      </c>
    </row>
    <row r="541" spans="1:39">
      <c r="A541">
        <f t="shared" si="10"/>
        <v>202106</v>
      </c>
      <c r="B541" t="str">
        <f t="shared" si="12"/>
        <v>M1</v>
      </c>
      <c r="C541" t="str">
        <f t="shared" si="11"/>
        <v>base</v>
      </c>
      <c r="D541" s="1">
        <v>0</v>
      </c>
      <c r="E541" s="1">
        <v>0</v>
      </c>
      <c r="F541" s="1">
        <v>6.3493635934240983E-2</v>
      </c>
      <c r="G541" s="1">
        <v>0.16882482879838839</v>
      </c>
      <c r="H541" s="1">
        <v>0.2877321188482827</v>
      </c>
      <c r="I541" s="1">
        <v>0.40185223055876862</v>
      </c>
      <c r="J541" s="1">
        <v>0.50242278272090646</v>
      </c>
      <c r="K541" s="1">
        <v>0.5868642468138805</v>
      </c>
      <c r="L541" s="1">
        <v>0.65601866229938433</v>
      </c>
      <c r="M541" s="1">
        <v>0.71196757858014081</v>
      </c>
      <c r="N541" s="1">
        <v>0.75723198295730609</v>
      </c>
      <c r="O541" s="1">
        <v>0.79408452287134523</v>
      </c>
      <c r="P541" s="1">
        <v>0.8244023081232531</v>
      </c>
      <c r="Q541" s="1">
        <v>0.84956935196314631</v>
      </c>
      <c r="R541" s="1">
        <v>0.87070336397262116</v>
      </c>
      <c r="S541" s="1">
        <v>0.88858896516181018</v>
      </c>
      <c r="T541" s="1">
        <v>0.90377404696361607</v>
      </c>
      <c r="U541" s="1">
        <v>0.91669586836215899</v>
      </c>
      <c r="V541" s="1">
        <v>0.92769409277489401</v>
      </c>
      <c r="W541" s="1">
        <v>0.9370306298933363</v>
      </c>
      <c r="X541" s="1">
        <v>0.9449400279954332</v>
      </c>
      <c r="Y541" s="1">
        <v>0.95161689535554761</v>
      </c>
      <c r="Z541" s="1">
        <v>0.95720359903755736</v>
      </c>
      <c r="AA541" s="1">
        <v>0.9618529582403863</v>
      </c>
      <c r="AB541" s="1">
        <v>0.96569466802442627</v>
      </c>
      <c r="AC541" s="1">
        <v>0.96884301345384349</v>
      </c>
      <c r="AD541" s="1">
        <v>0.97140926094181246</v>
      </c>
      <c r="AE541" s="1">
        <v>0.97349035746363199</v>
      </c>
      <c r="AF541" s="1">
        <v>0.97517339181916962</v>
      </c>
      <c r="AG541" s="1">
        <v>0.97652636249650893</v>
      </c>
      <c r="AH541" s="1">
        <v>0.97762903162151993</v>
      </c>
      <c r="AI541" s="1">
        <v>0.97854375416343198</v>
      </c>
      <c r="AJ541" s="1">
        <v>0.97929878633520695</v>
      </c>
      <c r="AK541" s="1">
        <v>0.97993996206605949</v>
      </c>
      <c r="AL541" s="1">
        <v>0.98049514633195423</v>
      </c>
      <c r="AM541" s="1">
        <v>0.98098574225764779</v>
      </c>
    </row>
    <row r="542" spans="1:39">
      <c r="A542">
        <f t="shared" si="10"/>
        <v>202106</v>
      </c>
      <c r="B542" t="str">
        <f t="shared" si="12"/>
        <v>M2</v>
      </c>
      <c r="C542" t="str">
        <f t="shared" si="11"/>
        <v>base</v>
      </c>
      <c r="D542" s="1">
        <v>0</v>
      </c>
      <c r="E542" s="1">
        <v>0.1591549430918954</v>
      </c>
      <c r="F542" s="1">
        <v>0.34365110680410998</v>
      </c>
      <c r="G542" s="1">
        <v>0.50749224983611474</v>
      </c>
      <c r="H542" s="1">
        <v>0.63883146539418434</v>
      </c>
      <c r="I542" s="1">
        <v>0.73874110353365174</v>
      </c>
      <c r="J542" s="1">
        <v>0.81245691019160216</v>
      </c>
      <c r="K542" s="1">
        <v>0.86577128744106235</v>
      </c>
      <c r="L542" s="1">
        <v>0.90388408464491343</v>
      </c>
      <c r="M542" s="1">
        <v>0.93088636747182785</v>
      </c>
      <c r="N542" s="1">
        <v>0.94992667576364409</v>
      </c>
      <c r="O542" s="1">
        <v>0.9633351380999764</v>
      </c>
      <c r="P542" s="1">
        <v>0.9728078829042841</v>
      </c>
      <c r="Q542" s="1">
        <v>0.97952567976311267</v>
      </c>
      <c r="R542" s="1">
        <v>0.98432991337534992</v>
      </c>
      <c r="S542" s="1">
        <v>0.98780463188740253</v>
      </c>
      <c r="T542" s="1">
        <v>0.99034769874309603</v>
      </c>
      <c r="U542" s="1">
        <v>0.99223523449717144</v>
      </c>
      <c r="V542" s="1">
        <v>0.99365699381364991</v>
      </c>
      <c r="W542" s="1">
        <v>0.9947414075337605</v>
      </c>
      <c r="X542" s="1">
        <v>0.99557923103402657</v>
      </c>
      <c r="Y542" s="1">
        <v>0.99623421886435959</v>
      </c>
      <c r="Z542" s="1">
        <v>0.99674885332125662</v>
      </c>
      <c r="AA542" s="1">
        <v>0.99715588755547002</v>
      </c>
      <c r="AB542" s="1">
        <v>0.99747888270778462</v>
      </c>
      <c r="AC542" s="1">
        <v>0.99773520849230246</v>
      </c>
      <c r="AD542" s="1">
        <v>0.99793886756053574</v>
      </c>
      <c r="AE542" s="1">
        <v>0.99810071938271239</v>
      </c>
      <c r="AF542" s="1">
        <v>0.99822952554216471</v>
      </c>
      <c r="AG542" s="1">
        <v>0.99833173436657585</v>
      </c>
      <c r="AH542" s="1">
        <v>0.99841414982873977</v>
      </c>
      <c r="AI542" s="1">
        <v>0.99848191152188426</v>
      </c>
      <c r="AJ542" s="1">
        <v>0.99853742519865885</v>
      </c>
      <c r="AK542" s="1">
        <v>0.99858425598259348</v>
      </c>
      <c r="AL542" s="1">
        <v>0.99862455852970722</v>
      </c>
      <c r="AM542" s="1">
        <v>0.99865997825159036</v>
      </c>
    </row>
    <row r="543" spans="1:39">
      <c r="A543">
        <f t="shared" si="10"/>
        <v>202106</v>
      </c>
      <c r="B543" t="str">
        <f t="shared" si="12"/>
        <v>M3</v>
      </c>
      <c r="C543" t="str">
        <f t="shared" si="11"/>
        <v>base</v>
      </c>
      <c r="D543" s="1">
        <v>0.3989422804014327</v>
      </c>
      <c r="E543" s="1">
        <v>0.63348905833455782</v>
      </c>
      <c r="F543" s="1">
        <v>0.77379828137377571</v>
      </c>
      <c r="G543" s="1">
        <v>0.85911492533354161</v>
      </c>
      <c r="H543" s="1">
        <v>0.91152220513871829</v>
      </c>
      <c r="I543" s="1">
        <v>0.94402698976475152</v>
      </c>
      <c r="J543" s="1">
        <v>0.96436372971021855</v>
      </c>
      <c r="K543" s="1">
        <v>0.97717258730556156</v>
      </c>
      <c r="L543" s="1">
        <v>0.98530138738775874</v>
      </c>
      <c r="M543" s="1">
        <v>0.99048206962927321</v>
      </c>
      <c r="N543" s="1">
        <v>0.99379777093101995</v>
      </c>
      <c r="O543" s="1">
        <v>0.99592857916499322</v>
      </c>
      <c r="P543" s="1">
        <v>0.99730575954121414</v>
      </c>
      <c r="Q543" s="1">
        <v>0.99819876962464571</v>
      </c>
      <c r="R543" s="1">
        <v>0.99878083013387375</v>
      </c>
      <c r="S543" s="1">
        <v>0.99916284676526201</v>
      </c>
      <c r="T543" s="1">
        <v>0.99941529063072165</v>
      </c>
      <c r="U543" s="1">
        <v>0.99958361590030664</v>
      </c>
      <c r="V543" s="1">
        <v>0.9996970838967465</v>
      </c>
      <c r="W543" s="1">
        <v>0.99977434761052719</v>
      </c>
      <c r="X543" s="1">
        <v>0.99982762121665258</v>
      </c>
      <c r="Y543" s="1">
        <v>0.99986492583948317</v>
      </c>
      <c r="Z543" s="1">
        <v>0.99989135034298426</v>
      </c>
      <c r="AA543" s="1">
        <v>0.99991035608245038</v>
      </c>
      <c r="AB543" s="1">
        <v>0.99992421955784738</v>
      </c>
      <c r="AC543" s="1">
        <v>0.9999344418056183</v>
      </c>
      <c r="AD543" s="1">
        <v>0.99994206592762591</v>
      </c>
      <c r="AE543" s="1">
        <v>0.99994780986052212</v>
      </c>
      <c r="AF543" s="1">
        <v>0.99995218058378132</v>
      </c>
      <c r="AG543" s="1">
        <v>0.99995551975077834</v>
      </c>
      <c r="AH543" s="1">
        <v>0.99995812654301841</v>
      </c>
      <c r="AI543" s="1">
        <v>0.99996021087828257</v>
      </c>
      <c r="AJ543" s="1">
        <v>0.99996187764120359</v>
      </c>
      <c r="AK543" s="1">
        <v>0.99996325319391366</v>
      </c>
      <c r="AL543" s="1">
        <v>0.99996441267607927</v>
      </c>
      <c r="AM543" s="1">
        <v>0.99996541252856352</v>
      </c>
    </row>
    <row r="544" spans="1:39">
      <c r="A544">
        <f t="shared" si="10"/>
        <v>202107</v>
      </c>
      <c r="B544" t="str">
        <f t="shared" si="12"/>
        <v>M0</v>
      </c>
      <c r="C544" t="str">
        <f t="shared" si="11"/>
        <v>base</v>
      </c>
      <c r="D544" s="1">
        <v>0</v>
      </c>
      <c r="E544" s="1">
        <v>0</v>
      </c>
      <c r="F544" s="1">
        <v>0</v>
      </c>
      <c r="G544" s="1">
        <v>6.2313613613610881E-3</v>
      </c>
      <c r="H544" s="1">
        <v>2.3191795697361999E-2</v>
      </c>
      <c r="I544" s="1">
        <v>5.2060287810652348E-2</v>
      </c>
      <c r="J544" s="1">
        <v>9.1861256230246643E-2</v>
      </c>
      <c r="K544" s="1">
        <v>0.1406929301606733</v>
      </c>
      <c r="L544" s="1">
        <v>0.19615103410081791</v>
      </c>
      <c r="M544" s="1">
        <v>0.2562350234800313</v>
      </c>
      <c r="N544" s="1">
        <v>0.31882277102302159</v>
      </c>
      <c r="O544" s="1">
        <v>0.3819030706075503</v>
      </c>
      <c r="P544" s="1">
        <v>0.44362123046266427</v>
      </c>
      <c r="Q544" s="1">
        <v>0.50278818909358403</v>
      </c>
      <c r="R544" s="1">
        <v>0.55832249863446526</v>
      </c>
      <c r="S544" s="1">
        <v>0.60938696053720687</v>
      </c>
      <c r="T544" s="1">
        <v>0.65558803396942411</v>
      </c>
      <c r="U544" s="1">
        <v>0.69679633401147389</v>
      </c>
      <c r="V544" s="1">
        <v>0.73305581343253201</v>
      </c>
      <c r="W544" s="1">
        <v>0.76463096581901202</v>
      </c>
      <c r="X544" s="1">
        <v>0.79184912910341776</v>
      </c>
      <c r="Y544" s="1">
        <v>0.81498783139480147</v>
      </c>
      <c r="Z544" s="1">
        <v>0.83447873194216471</v>
      </c>
      <c r="AA544" s="1">
        <v>0.85073219936103128</v>
      </c>
      <c r="AB544" s="1">
        <v>0.86414608603120013</v>
      </c>
      <c r="AC544" s="1">
        <v>0.87513940923168021</v>
      </c>
      <c r="AD544" s="1">
        <v>0.88409194642002487</v>
      </c>
      <c r="AE544" s="1">
        <v>0.89135588215559802</v>
      </c>
      <c r="AF544" s="1">
        <v>0.89721057073514987</v>
      </c>
      <c r="AG544" s="1">
        <v>0.90199228926891695</v>
      </c>
      <c r="AH544" s="1">
        <v>0.90596595734743657</v>
      </c>
      <c r="AI544" s="1">
        <v>0.9092507347940656</v>
      </c>
      <c r="AJ544" s="1">
        <v>0.9120437771586809</v>
      </c>
      <c r="AK544" s="1">
        <v>0.91446509178333868</v>
      </c>
      <c r="AL544" s="1">
        <v>0.91660696513519357</v>
      </c>
      <c r="AM544" s="1">
        <v>0.91856082224821911</v>
      </c>
    </row>
    <row r="545" spans="1:39">
      <c r="A545">
        <f t="shared" si="10"/>
        <v>202107</v>
      </c>
      <c r="B545" t="str">
        <f t="shared" si="12"/>
        <v>M1</v>
      </c>
      <c r="C545" t="str">
        <f t="shared" si="11"/>
        <v>base</v>
      </c>
      <c r="D545" s="1">
        <v>0</v>
      </c>
      <c r="E545" s="1">
        <v>0</v>
      </c>
      <c r="F545" s="1">
        <v>6.3493635934240983E-2</v>
      </c>
      <c r="G545" s="1">
        <v>0.16963686762441901</v>
      </c>
      <c r="H545" s="1">
        <v>0.29020986763065149</v>
      </c>
      <c r="I545" s="1">
        <v>0.40641394870115488</v>
      </c>
      <c r="J545" s="1">
        <v>0.50902761066978275</v>
      </c>
      <c r="K545" s="1">
        <v>0.59534348787023716</v>
      </c>
      <c r="L545" s="1">
        <v>0.66592121516130187</v>
      </c>
      <c r="M545" s="1">
        <v>0.72291588614362912</v>
      </c>
      <c r="N545" s="1">
        <v>0.76880465670067444</v>
      </c>
      <c r="O545" s="1">
        <v>0.8059025492818076</v>
      </c>
      <c r="P545" s="1">
        <v>0.8360558883715199</v>
      </c>
      <c r="Q545" s="1">
        <v>0.86080961741073381</v>
      </c>
      <c r="R545" s="1">
        <v>0.88130295885316423</v>
      </c>
      <c r="S545" s="1">
        <v>0.89835781872146303</v>
      </c>
      <c r="T545" s="1">
        <v>0.91261948592727538</v>
      </c>
      <c r="U545" s="1">
        <v>0.92458049510493756</v>
      </c>
      <c r="V545" s="1">
        <v>0.93461113352391212</v>
      </c>
      <c r="W545" s="1">
        <v>0.94302413391292694</v>
      </c>
      <c r="X545" s="1">
        <v>0.95006985415806011</v>
      </c>
      <c r="Y545" s="1">
        <v>0.95592831976556281</v>
      </c>
      <c r="Z545" s="1">
        <v>0.96077988717860008</v>
      </c>
      <c r="AA545" s="1">
        <v>0.96477338821990521</v>
      </c>
      <c r="AB545" s="1">
        <v>0.96803638286899985</v>
      </c>
      <c r="AC545" s="1">
        <v>0.97068986520613521</v>
      </c>
      <c r="AD545" s="1">
        <v>0.97283776788872856</v>
      </c>
      <c r="AE545" s="1">
        <v>0.97457232197977073</v>
      </c>
      <c r="AF545" s="1">
        <v>0.9759650905639411</v>
      </c>
      <c r="AG545" s="1">
        <v>0.97709911769930591</v>
      </c>
      <c r="AH545" s="1">
        <v>0.97803911143678246</v>
      </c>
      <c r="AI545" s="1">
        <v>0.97881448928761494</v>
      </c>
      <c r="AJ545" s="1">
        <v>0.97947255888049822</v>
      </c>
      <c r="AK545" s="1">
        <v>0.98004206579787456</v>
      </c>
      <c r="AL545" s="1">
        <v>0.98054507816122527</v>
      </c>
      <c r="AM545" s="1">
        <v>0.98100329643480533</v>
      </c>
    </row>
    <row r="546" spans="1:39">
      <c r="A546">
        <f t="shared" si="10"/>
        <v>202107</v>
      </c>
      <c r="B546" t="str">
        <f t="shared" si="12"/>
        <v>M2</v>
      </c>
      <c r="C546" t="str">
        <f t="shared" si="11"/>
        <v>base</v>
      </c>
      <c r="D546" s="1">
        <v>0</v>
      </c>
      <c r="E546" s="1">
        <v>0.1591549430918954</v>
      </c>
      <c r="F546" s="1">
        <v>0.344484311084154</v>
      </c>
      <c r="G546" s="1">
        <v>0.50931721679094544</v>
      </c>
      <c r="H546" s="1">
        <v>0.64139891819908867</v>
      </c>
      <c r="I546" s="1">
        <v>0.74175028797556997</v>
      </c>
      <c r="J546" s="1">
        <v>0.81559559645693169</v>
      </c>
      <c r="K546" s="1">
        <v>0.86890927459418943</v>
      </c>
      <c r="L546" s="1">
        <v>0.90685774281341269</v>
      </c>
      <c r="M546" s="1">
        <v>0.93362357720399203</v>
      </c>
      <c r="N546" s="1">
        <v>0.95240016515612336</v>
      </c>
      <c r="O546" s="1">
        <v>0.96556074703369166</v>
      </c>
      <c r="P546" s="1">
        <v>0.97478165987670429</v>
      </c>
      <c r="Q546" s="1">
        <v>0.98126741497943371</v>
      </c>
      <c r="R546" s="1">
        <v>0.9858617099536412</v>
      </c>
      <c r="S546" s="1">
        <v>0.98914288548279028</v>
      </c>
      <c r="T546" s="1">
        <v>0.99151233620759072</v>
      </c>
      <c r="U546" s="1">
        <v>0.99324557284551762</v>
      </c>
      <c r="V546" s="1">
        <v>0.99452841195472719</v>
      </c>
      <c r="W546" s="1">
        <v>0.99549049567039527</v>
      </c>
      <c r="X546" s="1">
        <v>0.99622187043393773</v>
      </c>
      <c r="Y546" s="1">
        <v>0.99678211483019474</v>
      </c>
      <c r="Z546" s="1">
        <v>0.9972154153991718</v>
      </c>
      <c r="AA546" s="1">
        <v>0.99755275658102249</v>
      </c>
      <c r="AB546" s="1">
        <v>0.99781620507960922</v>
      </c>
      <c r="AC546" s="1">
        <v>0.99802274408691372</v>
      </c>
      <c r="AD546" s="1">
        <v>0.99818509423818647</v>
      </c>
      <c r="AE546" s="1">
        <v>0.99831314125386772</v>
      </c>
      <c r="AF546" s="1">
        <v>0.99841399446459056</v>
      </c>
      <c r="AG546" s="1">
        <v>0.99849481134392992</v>
      </c>
      <c r="AH546" s="1">
        <v>0.99856090817889098</v>
      </c>
      <c r="AI546" s="1">
        <v>0.998614813763672</v>
      </c>
      <c r="AJ546" s="1">
        <v>0.9986601046363166</v>
      </c>
      <c r="AK546" s="1">
        <v>0.99869893527909004</v>
      </c>
      <c r="AL546" s="1">
        <v>0.99873294564532089</v>
      </c>
      <c r="AM546" s="1">
        <v>0.9987636888601773</v>
      </c>
    </row>
    <row r="547" spans="1:39">
      <c r="A547">
        <f t="shared" si="10"/>
        <v>202107</v>
      </c>
      <c r="B547" t="str">
        <f t="shared" si="12"/>
        <v>M3</v>
      </c>
      <c r="C547" t="str">
        <f t="shared" si="11"/>
        <v>base</v>
      </c>
      <c r="D547" s="1">
        <v>0.3989422804014327</v>
      </c>
      <c r="E547" s="1">
        <v>0.63403918071791587</v>
      </c>
      <c r="F547" s="1">
        <v>0.77501398852268322</v>
      </c>
      <c r="G547" s="1">
        <v>0.86047098461616633</v>
      </c>
      <c r="H547" s="1">
        <v>0.91280745673517449</v>
      </c>
      <c r="I547" s="1">
        <v>0.94515617695558563</v>
      </c>
      <c r="J547" s="1">
        <v>0.96529290267093082</v>
      </c>
      <c r="K547" s="1">
        <v>0.97792803060566991</v>
      </c>
      <c r="L547" s="1">
        <v>0.98589199413984752</v>
      </c>
      <c r="M547" s="1">
        <v>0.9909336557840035</v>
      </c>
      <c r="N547" s="1">
        <v>0.99413843087634868</v>
      </c>
      <c r="O547" s="1">
        <v>0.99618683534939212</v>
      </c>
      <c r="P547" s="1">
        <v>0.99749973651376</v>
      </c>
      <c r="Q547" s="1">
        <v>0.99834485390958649</v>
      </c>
      <c r="R547" s="1">
        <v>0.99889197679740882</v>
      </c>
      <c r="S547" s="1">
        <v>0.99924804792706079</v>
      </c>
      <c r="T547" s="1">
        <v>0.99948141212062147</v>
      </c>
      <c r="U547" s="1">
        <v>0.99963568433896832</v>
      </c>
      <c r="V547" s="1">
        <v>0.99973843982279176</v>
      </c>
      <c r="W547" s="1">
        <v>0.99980755711026292</v>
      </c>
      <c r="X547" s="1">
        <v>0.99985466745014551</v>
      </c>
      <c r="Y547" s="1">
        <v>0.99988709534247611</v>
      </c>
      <c r="Z547" s="1">
        <v>0.99990974095598895</v>
      </c>
      <c r="AA547" s="1">
        <v>0.99992578410963506</v>
      </c>
      <c r="AB547" s="1">
        <v>0.9999372848830026</v>
      </c>
      <c r="AC547" s="1">
        <v>0.99994563803415537</v>
      </c>
      <c r="AD547" s="1">
        <v>0.99995178048511235</v>
      </c>
      <c r="AE547" s="1">
        <v>0.99995635368080849</v>
      </c>
      <c r="AF547" s="1">
        <v>0.99995977989567464</v>
      </c>
      <c r="AG547" s="1">
        <v>0.99996240808776238</v>
      </c>
      <c r="AH547" s="1">
        <v>0.9999644765240866</v>
      </c>
      <c r="AI547" s="1">
        <v>0.99996610710194489</v>
      </c>
      <c r="AJ547" s="1">
        <v>0.99996743483976513</v>
      </c>
      <c r="AK547" s="1">
        <v>0.9999685394048009</v>
      </c>
      <c r="AL547" s="1">
        <v>0.99996948015567566</v>
      </c>
      <c r="AM547" s="1">
        <v>0.99997030816575394</v>
      </c>
    </row>
    <row r="548" spans="1:39">
      <c r="A548">
        <f t="shared" si="10"/>
        <v>202108</v>
      </c>
      <c r="B548" t="str">
        <f t="shared" si="12"/>
        <v>M0</v>
      </c>
      <c r="C548" t="str">
        <f t="shared" si="11"/>
        <v>base</v>
      </c>
      <c r="D548" s="1">
        <v>0</v>
      </c>
      <c r="E548" s="1">
        <v>0</v>
      </c>
      <c r="F548" s="1">
        <v>0</v>
      </c>
      <c r="G548" s="1">
        <v>7.148410754900106E-3</v>
      </c>
      <c r="H548" s="1">
        <v>2.5842899281627401E-2</v>
      </c>
      <c r="I548" s="1">
        <v>5.7101831680378197E-2</v>
      </c>
      <c r="J548" s="1">
        <v>9.9848571198894509E-2</v>
      </c>
      <c r="K548" s="1">
        <v>0.15175721104436571</v>
      </c>
      <c r="L548" s="1">
        <v>0.21054994114533571</v>
      </c>
      <c r="M548" s="1">
        <v>0.27364842791563287</v>
      </c>
      <c r="N548" s="1">
        <v>0.33854848562099987</v>
      </c>
      <c r="O548" s="1">
        <v>0.40294672006020987</v>
      </c>
      <c r="P548" s="1">
        <v>0.46530432613649642</v>
      </c>
      <c r="Q548" s="1">
        <v>0.52425026166535194</v>
      </c>
      <c r="R548" s="1">
        <v>0.57872750761382008</v>
      </c>
      <c r="S548" s="1">
        <v>0.62819849189635057</v>
      </c>
      <c r="T548" s="1">
        <v>0.67244276649860923</v>
      </c>
      <c r="U548" s="1">
        <v>0.71145188786492675</v>
      </c>
      <c r="V548" s="1">
        <v>0.74547277818353908</v>
      </c>
      <c r="W548" s="1">
        <v>0.77483228810704008</v>
      </c>
      <c r="X548" s="1">
        <v>0.79981252692779359</v>
      </c>
      <c r="Y548" s="1">
        <v>0.82086811514176905</v>
      </c>
      <c r="Z548" s="1">
        <v>0.83843484442389338</v>
      </c>
      <c r="AA548" s="1">
        <v>0.85293789377642926</v>
      </c>
      <c r="AB548" s="1">
        <v>0.86482721102557891</v>
      </c>
      <c r="AC548" s="1">
        <v>0.87451153211624055</v>
      </c>
      <c r="AD548" s="1">
        <v>0.88237056860490748</v>
      </c>
      <c r="AE548" s="1">
        <v>0.88870576803226131</v>
      </c>
      <c r="AF548" s="1">
        <v>0.89388050836122279</v>
      </c>
      <c r="AG548" s="1">
        <v>0.8981811757662681</v>
      </c>
      <c r="AH548" s="1">
        <v>0.90173653435366574</v>
      </c>
      <c r="AI548" s="1">
        <v>0.90475985411905457</v>
      </c>
      <c r="AJ548" s="1">
        <v>0.90738095938574936</v>
      </c>
      <c r="AK548" s="1">
        <v>0.90969969205619261</v>
      </c>
      <c r="AL548" s="1">
        <v>0.91181498862026389</v>
      </c>
      <c r="AM548" s="1">
        <v>0.91382126173999523</v>
      </c>
    </row>
    <row r="549" spans="1:39">
      <c r="A549">
        <f t="shared" si="10"/>
        <v>202108</v>
      </c>
      <c r="B549" t="str">
        <f t="shared" si="12"/>
        <v>M1</v>
      </c>
      <c r="C549" t="str">
        <f t="shared" si="11"/>
        <v>base</v>
      </c>
      <c r="D549" s="1">
        <v>0</v>
      </c>
      <c r="E549" s="1">
        <v>0</v>
      </c>
      <c r="F549" s="1">
        <v>6.3493635934240983E-2</v>
      </c>
      <c r="G549" s="1">
        <v>0.1706203687456431</v>
      </c>
      <c r="H549" s="1">
        <v>0.29298152692251522</v>
      </c>
      <c r="I549" s="1">
        <v>0.4112784103872501</v>
      </c>
      <c r="J549" s="1">
        <v>0.51602678772270438</v>
      </c>
      <c r="K549" s="1">
        <v>0.6041022245038018</v>
      </c>
      <c r="L549" s="1">
        <v>0.67605207096426723</v>
      </c>
      <c r="M549" s="1">
        <v>0.73394644764121664</v>
      </c>
      <c r="N549" s="1">
        <v>0.78030431963266644</v>
      </c>
      <c r="O549" s="1">
        <v>0.81739428705748529</v>
      </c>
      <c r="P549" s="1">
        <v>0.84724121119084794</v>
      </c>
      <c r="Q549" s="1">
        <v>0.87142483301929552</v>
      </c>
      <c r="R549" s="1">
        <v>0.89112796539040295</v>
      </c>
      <c r="S549" s="1">
        <v>0.90728062370413309</v>
      </c>
      <c r="T549" s="1">
        <v>0.92059023535668694</v>
      </c>
      <c r="U549" s="1">
        <v>0.93158224224391606</v>
      </c>
      <c r="V549" s="1">
        <v>0.94068260800167147</v>
      </c>
      <c r="W549" s="1">
        <v>0.9482231483570156</v>
      </c>
      <c r="X549" s="1">
        <v>0.95443929323829113</v>
      </c>
      <c r="Y549" s="1">
        <v>0.95955170253943678</v>
      </c>
      <c r="Z549" s="1">
        <v>0.96373712301975634</v>
      </c>
      <c r="AA549" s="1">
        <v>0.96714229266077689</v>
      </c>
      <c r="AB549" s="1">
        <v>0.96990199655156339</v>
      </c>
      <c r="AC549" s="1">
        <v>0.9721299019439863</v>
      </c>
      <c r="AD549" s="1">
        <v>0.97392523768253658</v>
      </c>
      <c r="AE549" s="1">
        <v>0.97536433510849274</v>
      </c>
      <c r="AF549" s="1">
        <v>0.97653443161547393</v>
      </c>
      <c r="AG549" s="1">
        <v>0.97750318244801715</v>
      </c>
      <c r="AH549" s="1">
        <v>0.97830149013652656</v>
      </c>
      <c r="AI549" s="1">
        <v>0.97897842865378981</v>
      </c>
      <c r="AJ549" s="1">
        <v>0.97956379348546074</v>
      </c>
      <c r="AK549" s="1">
        <v>0.98008044142115358</v>
      </c>
      <c r="AL549" s="1">
        <v>0.98055077196003471</v>
      </c>
      <c r="AM549" s="1">
        <v>0.98099601501384481</v>
      </c>
    </row>
    <row r="550" spans="1:39">
      <c r="A550">
        <f t="shared" si="10"/>
        <v>202108</v>
      </c>
      <c r="B550" t="str">
        <f t="shared" si="12"/>
        <v>M2</v>
      </c>
      <c r="C550" t="str">
        <f t="shared" si="11"/>
        <v>base</v>
      </c>
      <c r="D550" s="1">
        <v>0</v>
      </c>
      <c r="E550" s="1">
        <v>0.1591549430918954</v>
      </c>
      <c r="F550" s="1">
        <v>0.34538402542965929</v>
      </c>
      <c r="G550" s="1">
        <v>0.51113983308268884</v>
      </c>
      <c r="H550" s="1">
        <v>0.64391126245541397</v>
      </c>
      <c r="I550" s="1">
        <v>0.74459442698711076</v>
      </c>
      <c r="J550" s="1">
        <v>0.81859619165314801</v>
      </c>
      <c r="K550" s="1">
        <v>0.87182764383335121</v>
      </c>
      <c r="L550" s="1">
        <v>0.90957045232358669</v>
      </c>
      <c r="M550" s="1">
        <v>0.93607386896456402</v>
      </c>
      <c r="N550" s="1">
        <v>0.95459790615178397</v>
      </c>
      <c r="O550" s="1">
        <v>0.96749245976647669</v>
      </c>
      <c r="P550" s="1">
        <v>0.97646782629141304</v>
      </c>
      <c r="Q550" s="1">
        <v>0.98273515146893875</v>
      </c>
      <c r="R550" s="1">
        <v>0.98713097193934396</v>
      </c>
      <c r="S550" s="1">
        <v>0.99023746458168849</v>
      </c>
      <c r="T550" s="1">
        <v>0.99245471694137455</v>
      </c>
      <c r="U550" s="1">
        <v>0.99405235190504715</v>
      </c>
      <c r="V550" s="1">
        <v>0.99521713978508752</v>
      </c>
      <c r="W550" s="1">
        <v>0.99607794955860851</v>
      </c>
      <c r="X550" s="1">
        <v>0.9967196958443334</v>
      </c>
      <c r="Y550" s="1">
        <v>0.99720368712453877</v>
      </c>
      <c r="Z550" s="1">
        <v>0.99757211870634854</v>
      </c>
      <c r="AA550" s="1">
        <v>0.99785424197831152</v>
      </c>
      <c r="AB550" s="1">
        <v>0.99807170401753809</v>
      </c>
      <c r="AC550" s="1">
        <v>0.99824021136888397</v>
      </c>
      <c r="AD550" s="1">
        <v>0.99837152858175893</v>
      </c>
      <c r="AE550" s="1">
        <v>0.99847391399000551</v>
      </c>
      <c r="AF550" s="1">
        <v>0.99855525287818903</v>
      </c>
      <c r="AG550" s="1">
        <v>0.99862128403896311</v>
      </c>
      <c r="AH550" s="1">
        <v>0.99867479102858359</v>
      </c>
      <c r="AI550" s="1">
        <v>0.99871948669961674</v>
      </c>
      <c r="AJ550" s="1">
        <v>0.99875759794595653</v>
      </c>
      <c r="AK550" s="1">
        <v>0.99879081251283064</v>
      </c>
      <c r="AL550" s="1">
        <v>0.99882069724762046</v>
      </c>
      <c r="AM550" s="1">
        <v>0.99884868601639909</v>
      </c>
    </row>
    <row r="551" spans="1:39">
      <c r="A551">
        <f t="shared" si="10"/>
        <v>202108</v>
      </c>
      <c r="B551" t="str">
        <f t="shared" si="12"/>
        <v>M3</v>
      </c>
      <c r="C551" t="str">
        <f t="shared" si="11"/>
        <v>base</v>
      </c>
      <c r="D551" s="1">
        <v>0.3989422804014327</v>
      </c>
      <c r="E551" s="1">
        <v>0.63499092671440616</v>
      </c>
      <c r="F551" s="1">
        <v>0.77628974042097643</v>
      </c>
      <c r="G551" s="1">
        <v>0.86179390630420638</v>
      </c>
      <c r="H551" s="1">
        <v>0.91403839005670906</v>
      </c>
      <c r="I551" s="1">
        <v>0.94620020600163246</v>
      </c>
      <c r="J551" s="1">
        <v>0.96616468078028495</v>
      </c>
      <c r="K551" s="1">
        <v>0.97861692067335759</v>
      </c>
      <c r="L551" s="1">
        <v>0.98641924271885617</v>
      </c>
      <c r="M551" s="1">
        <v>0.99132874036048801</v>
      </c>
      <c r="N551" s="1">
        <v>0.99443515869860155</v>
      </c>
      <c r="O551" s="1">
        <v>0.9964057958807494</v>
      </c>
      <c r="P551" s="1">
        <v>0.9976608301645955</v>
      </c>
      <c r="Q551" s="1">
        <v>0.99846421786733952</v>
      </c>
      <c r="R551" s="1">
        <v>0.99898074322065467</v>
      </c>
      <c r="S551" s="1">
        <v>0.99931476734189628</v>
      </c>
      <c r="T551" s="1">
        <v>0.99953231945776955</v>
      </c>
      <c r="U551" s="1">
        <v>0.99967481347134513</v>
      </c>
      <c r="V551" s="1">
        <v>0.99976886168758072</v>
      </c>
      <c r="W551" s="1">
        <v>0.99983163041144596</v>
      </c>
      <c r="X551" s="1">
        <v>0.99987385464657152</v>
      </c>
      <c r="Y551" s="1">
        <v>0.99990262645122663</v>
      </c>
      <c r="Z551" s="1">
        <v>0.99992249990414495</v>
      </c>
      <c r="AA551" s="1">
        <v>0.99993638721324096</v>
      </c>
      <c r="AB551" s="1">
        <v>0.99994622329858673</v>
      </c>
      <c r="AC551" s="1">
        <v>0.99995328468593569</v>
      </c>
      <c r="AD551" s="1">
        <v>0.99995842514506128</v>
      </c>
      <c r="AE551" s="1">
        <v>0.99996219648217488</v>
      </c>
      <c r="AF551" s="1">
        <v>0.99996503353367927</v>
      </c>
      <c r="AG551" s="1">
        <v>0.99996722612619826</v>
      </c>
      <c r="AH551" s="1">
        <v>0.99996892557559602</v>
      </c>
      <c r="AI551" s="1">
        <v>0.99997028692287238</v>
      </c>
      <c r="AJ551" s="1">
        <v>0.99997140092860437</v>
      </c>
      <c r="AK551" s="1">
        <v>0.99997233464770396</v>
      </c>
      <c r="AL551" s="1">
        <v>0.9999731434876461</v>
      </c>
      <c r="AM551" s="1">
        <v>0.99997387392637371</v>
      </c>
    </row>
    <row r="552" spans="1:39">
      <c r="A552">
        <f t="shared" si="10"/>
        <v>202109</v>
      </c>
      <c r="B552" t="str">
        <f t="shared" si="12"/>
        <v>M0</v>
      </c>
      <c r="C552" t="str">
        <f t="shared" si="11"/>
        <v>base</v>
      </c>
      <c r="D552" s="1">
        <v>0</v>
      </c>
      <c r="E552" s="1">
        <v>0</v>
      </c>
      <c r="F552" s="1">
        <v>0</v>
      </c>
      <c r="G552" s="1">
        <v>7.4228698493689349E-3</v>
      </c>
      <c r="H552" s="1">
        <v>2.7011038877204841E-2</v>
      </c>
      <c r="I552" s="1">
        <v>6.000729663751897E-2</v>
      </c>
      <c r="J552" s="1">
        <v>0.1050442695085772</v>
      </c>
      <c r="K552" s="1">
        <v>0.15996383804565481</v>
      </c>
      <c r="L552" s="1">
        <v>0.22181342819440791</v>
      </c>
      <c r="M552" s="1">
        <v>0.28751123746567631</v>
      </c>
      <c r="N552" s="1">
        <v>0.35415839120483589</v>
      </c>
      <c r="O552" s="1">
        <v>0.4197144317068231</v>
      </c>
      <c r="P552" s="1">
        <v>0.48237645633530291</v>
      </c>
      <c r="Q552" s="1">
        <v>0.54075071964425458</v>
      </c>
      <c r="R552" s="1">
        <v>0.59406890646830535</v>
      </c>
      <c r="S552" s="1">
        <v>0.64195759218305171</v>
      </c>
      <c r="T552" s="1">
        <v>0.6843142659603042</v>
      </c>
      <c r="U552" s="1">
        <v>0.72134327121091391</v>
      </c>
      <c r="V552" s="1">
        <v>0.75335616958785501</v>
      </c>
      <c r="W552" s="1">
        <v>0.78063085210119165</v>
      </c>
      <c r="X552" s="1">
        <v>0.80364396437332508</v>
      </c>
      <c r="Y552" s="1">
        <v>0.822858721215043</v>
      </c>
      <c r="Z552" s="1">
        <v>0.83873176649304271</v>
      </c>
      <c r="AA552" s="1">
        <v>0.85175012854518206</v>
      </c>
      <c r="AB552" s="1">
        <v>0.86235784955671568</v>
      </c>
      <c r="AC552" s="1">
        <v>0.8709686236763583</v>
      </c>
      <c r="AD552" s="1">
        <v>0.87791133176482528</v>
      </c>
      <c r="AE552" s="1">
        <v>0.88358331567939918</v>
      </c>
      <c r="AF552" s="1">
        <v>0.88829793508705279</v>
      </c>
      <c r="AG552" s="1">
        <v>0.89219599039794073</v>
      </c>
      <c r="AH552" s="1">
        <v>0.89551108455174833</v>
      </c>
      <c r="AI552" s="1">
        <v>0.89838543373620539</v>
      </c>
      <c r="AJ552" s="1">
        <v>0.90092842065581624</v>
      </c>
      <c r="AK552" s="1">
        <v>0.90324848329015095</v>
      </c>
      <c r="AL552" s="1">
        <v>0.90544912879886286</v>
      </c>
      <c r="AM552" s="1">
        <v>0.907645229164047</v>
      </c>
    </row>
    <row r="553" spans="1:39">
      <c r="A553">
        <f t="shared" si="10"/>
        <v>202109</v>
      </c>
      <c r="B553" t="str">
        <f t="shared" si="12"/>
        <v>M1</v>
      </c>
      <c r="C553" t="str">
        <f t="shared" si="11"/>
        <v>base</v>
      </c>
      <c r="D553" s="1">
        <v>0</v>
      </c>
      <c r="E553" s="1">
        <v>0</v>
      </c>
      <c r="F553" s="1">
        <v>6.3493635934240983E-2</v>
      </c>
      <c r="G553" s="1">
        <v>0.1710333117742561</v>
      </c>
      <c r="H553" s="1">
        <v>0.29428357101418418</v>
      </c>
      <c r="I553" s="1">
        <v>0.41388558775587342</v>
      </c>
      <c r="J553" s="1">
        <v>0.51995810210524462</v>
      </c>
      <c r="K553" s="1">
        <v>0.60927987816568097</v>
      </c>
      <c r="L553" s="1">
        <v>0.68222242171718361</v>
      </c>
      <c r="M553" s="1">
        <v>0.74083443958277584</v>
      </c>
      <c r="N553" s="1">
        <v>0.78750623541757847</v>
      </c>
      <c r="O553" s="1">
        <v>0.82465313185271538</v>
      </c>
      <c r="P553" s="1">
        <v>0.8543080984817637</v>
      </c>
      <c r="Q553" s="1">
        <v>0.87806826223769974</v>
      </c>
      <c r="R553" s="1">
        <v>0.89721481484653332</v>
      </c>
      <c r="S553" s="1">
        <v>0.91273310099905824</v>
      </c>
      <c r="T553" s="1">
        <v>0.92535613448360721</v>
      </c>
      <c r="U553" s="1">
        <v>0.93566645205812471</v>
      </c>
      <c r="V553" s="1">
        <v>0.94411141537490473</v>
      </c>
      <c r="W553" s="1">
        <v>0.95100638308399266</v>
      </c>
      <c r="X553" s="1">
        <v>0.95663236916223726</v>
      </c>
      <c r="Y553" s="1">
        <v>0.96120901055896624</v>
      </c>
      <c r="Z553" s="1">
        <v>0.96491347382547932</v>
      </c>
      <c r="AA553" s="1">
        <v>0.96790343066526696</v>
      </c>
      <c r="AB553" s="1">
        <v>0.97030932606719067</v>
      </c>
      <c r="AC553" s="1">
        <v>0.97224301389509804</v>
      </c>
      <c r="AD553" s="1">
        <v>0.97378970669035103</v>
      </c>
      <c r="AE553" s="1">
        <v>0.97504507210355185</v>
      </c>
      <c r="AF553" s="1">
        <v>0.97608288576388003</v>
      </c>
      <c r="AG553" s="1">
        <v>0.97693703918619357</v>
      </c>
      <c r="AH553" s="1">
        <v>0.97766053397219765</v>
      </c>
      <c r="AI553" s="1">
        <v>0.97828551925350515</v>
      </c>
      <c r="AJ553" s="1">
        <v>0.97883663439328017</v>
      </c>
      <c r="AK553" s="1">
        <v>0.97933792321022139</v>
      </c>
      <c r="AL553" s="1">
        <v>0.97981211368931065</v>
      </c>
      <c r="AM553" s="1">
        <v>0.98028410417408207</v>
      </c>
    </row>
    <row r="554" spans="1:39">
      <c r="A554">
        <f t="shared" si="10"/>
        <v>202109</v>
      </c>
      <c r="B554" t="str">
        <f t="shared" si="12"/>
        <v>M2</v>
      </c>
      <c r="C554" t="str">
        <f t="shared" si="11"/>
        <v>base</v>
      </c>
      <c r="D554" s="1">
        <v>0</v>
      </c>
      <c r="E554" s="1">
        <v>0.1591549430918954</v>
      </c>
      <c r="F554" s="1">
        <v>0.34573061608621508</v>
      </c>
      <c r="G554" s="1">
        <v>0.51204030587417437</v>
      </c>
      <c r="H554" s="1">
        <v>0.64525788833651054</v>
      </c>
      <c r="I554" s="1">
        <v>0.74632800030384816</v>
      </c>
      <c r="J554" s="1">
        <v>0.82046784133948991</v>
      </c>
      <c r="K554" s="1">
        <v>0.87367306300343206</v>
      </c>
      <c r="L554" s="1">
        <v>0.91129073027693464</v>
      </c>
      <c r="M554" s="1">
        <v>0.93765613562132477</v>
      </c>
      <c r="N554" s="1">
        <v>0.95599660126797814</v>
      </c>
      <c r="O554" s="1">
        <v>0.96871083813745196</v>
      </c>
      <c r="P554" s="1">
        <v>0.97752401414674872</v>
      </c>
      <c r="Q554" s="1">
        <v>0.9836405392800972</v>
      </c>
      <c r="R554" s="1">
        <v>0.98790388361209813</v>
      </c>
      <c r="S554" s="1">
        <v>0.99089615344402293</v>
      </c>
      <c r="T554" s="1">
        <v>0.9930104705291638</v>
      </c>
      <c r="U554" s="1">
        <v>0.99451856371575809</v>
      </c>
      <c r="V554" s="1">
        <v>0.99560748705695645</v>
      </c>
      <c r="W554" s="1">
        <v>0.99640033793864724</v>
      </c>
      <c r="X554" s="1">
        <v>0.99698460264796862</v>
      </c>
      <c r="Y554" s="1">
        <v>0.99741981297990012</v>
      </c>
      <c r="Z554" s="1">
        <v>0.9977465152674343</v>
      </c>
      <c r="AA554" s="1">
        <v>0.9979938955099853</v>
      </c>
      <c r="AB554" s="1">
        <v>0.99818262858833717</v>
      </c>
      <c r="AC554" s="1">
        <v>0.99832774622944209</v>
      </c>
      <c r="AD554" s="1">
        <v>0.99843958418365719</v>
      </c>
      <c r="AE554" s="1">
        <v>0.99852753853566678</v>
      </c>
      <c r="AF554" s="1">
        <v>0.99859831037429814</v>
      </c>
      <c r="AG554" s="1">
        <v>0.99865521426886383</v>
      </c>
      <c r="AH554" s="1">
        <v>0.9987024097474666</v>
      </c>
      <c r="AI554" s="1">
        <v>0.99874237961682177</v>
      </c>
      <c r="AJ554" s="1">
        <v>0.99877699649205332</v>
      </c>
      <c r="AK554" s="1">
        <v>0.99880795939324862</v>
      </c>
      <c r="AL554" s="1">
        <v>0.99883679867025188</v>
      </c>
      <c r="AM554" s="1">
        <v>0.99886507957291637</v>
      </c>
    </row>
    <row r="555" spans="1:39">
      <c r="A555">
        <f t="shared" si="10"/>
        <v>202109</v>
      </c>
      <c r="B555" t="str">
        <f t="shared" si="12"/>
        <v>M3</v>
      </c>
      <c r="C555" t="str">
        <f t="shared" si="11"/>
        <v>base</v>
      </c>
      <c r="D555" s="1">
        <v>0.3989422804014327</v>
      </c>
      <c r="E555" s="1">
        <v>0.63522848952194066</v>
      </c>
      <c r="F555" s="1">
        <v>0.7767826930913766</v>
      </c>
      <c r="G555" s="1">
        <v>0.86244619196167738</v>
      </c>
      <c r="H555" s="1">
        <v>0.91469240905046878</v>
      </c>
      <c r="I555" s="1">
        <v>0.94683325499931303</v>
      </c>
      <c r="J555" s="1">
        <v>0.96670432435788223</v>
      </c>
      <c r="K555" s="1">
        <v>0.9790482132619901</v>
      </c>
      <c r="L555" s="1">
        <v>0.98674986874371851</v>
      </c>
      <c r="M555" s="1">
        <v>0.99158238750594674</v>
      </c>
      <c r="N555" s="1">
        <v>0.9946224437346638</v>
      </c>
      <c r="O555" s="1">
        <v>0.99654218207396639</v>
      </c>
      <c r="P555" s="1">
        <v>0.99776038681639401</v>
      </c>
      <c r="Q555" s="1">
        <v>0.9985364810992966</v>
      </c>
      <c r="R555" s="1">
        <v>0.99903348465936948</v>
      </c>
      <c r="S555" s="1">
        <v>0.99935377272758608</v>
      </c>
      <c r="T555" s="1">
        <v>0.99956111180465246</v>
      </c>
      <c r="U555" s="1">
        <v>0.99969617513135223</v>
      </c>
      <c r="V555" s="1">
        <v>0.99978501253954133</v>
      </c>
      <c r="W555" s="1">
        <v>0.99984381740206862</v>
      </c>
      <c r="X555" s="1">
        <v>0.99988319023600425</v>
      </c>
      <c r="Y555" s="1">
        <v>0.99990988491854327</v>
      </c>
      <c r="Z555" s="1">
        <v>0.99992818112962489</v>
      </c>
      <c r="AA555" s="1">
        <v>0.99994088678195281</v>
      </c>
      <c r="AB555" s="1">
        <v>0.9999498318504545</v>
      </c>
      <c r="AC555" s="1">
        <v>0.99995622119642702</v>
      </c>
      <c r="AD555" s="1">
        <v>0.99996082371498718</v>
      </c>
      <c r="AE555" s="1">
        <v>0.99996422549536323</v>
      </c>
      <c r="AF555" s="1">
        <v>0.99996681023301437</v>
      </c>
      <c r="AG555" s="1">
        <v>0.99996878116632471</v>
      </c>
      <c r="AH555" s="1">
        <v>0.99997033444647121</v>
      </c>
      <c r="AI555" s="1">
        <v>0.99997158414224807</v>
      </c>
      <c r="AJ555" s="1">
        <v>0.99997261392246872</v>
      </c>
      <c r="AK555" s="1">
        <v>0.99997349052029849</v>
      </c>
      <c r="AL555" s="1">
        <v>0.99997426824874247</v>
      </c>
      <c r="AM555" s="1">
        <v>0.99997499382488753</v>
      </c>
    </row>
    <row r="556" spans="1:39">
      <c r="A556">
        <f t="shared" si="10"/>
        <v>202110</v>
      </c>
      <c r="B556" t="str">
        <f t="shared" si="12"/>
        <v>M0</v>
      </c>
      <c r="C556" t="str">
        <f t="shared" si="11"/>
        <v>base</v>
      </c>
      <c r="D556" s="1">
        <v>0</v>
      </c>
      <c r="E556" s="1">
        <v>0</v>
      </c>
      <c r="F556" s="1">
        <v>0</v>
      </c>
      <c r="G556" s="1">
        <v>7.8758662695191644E-3</v>
      </c>
      <c r="H556" s="1">
        <v>2.877089323196471E-2</v>
      </c>
      <c r="I556" s="1">
        <v>6.3748317033677809E-2</v>
      </c>
      <c r="J556" s="1">
        <v>0.1117006190902143</v>
      </c>
      <c r="K556" s="1">
        <v>0.16974727619818811</v>
      </c>
      <c r="L556" s="1">
        <v>0.2343579287994576</v>
      </c>
      <c r="M556" s="1">
        <v>0.30200251816758461</v>
      </c>
      <c r="N556" s="1">
        <v>0.3700338150491071</v>
      </c>
      <c r="O556" s="1">
        <v>0.43608826977670812</v>
      </c>
      <c r="P556" s="1">
        <v>0.49831577903859331</v>
      </c>
      <c r="Q556" s="1">
        <v>0.55561975907773942</v>
      </c>
      <c r="R556" s="1">
        <v>0.60739901465657398</v>
      </c>
      <c r="S556" s="1">
        <v>0.65340329776420802</v>
      </c>
      <c r="T556" s="1">
        <v>0.69375821348683486</v>
      </c>
      <c r="U556" s="1">
        <v>0.72873582361080813</v>
      </c>
      <c r="V556" s="1">
        <v>0.75859398634504771</v>
      </c>
      <c r="W556" s="1">
        <v>0.78382390171503868</v>
      </c>
      <c r="X556" s="1">
        <v>0.80491298192613803</v>
      </c>
      <c r="Y556" s="1">
        <v>0.82234921305776898</v>
      </c>
      <c r="Z556" s="1">
        <v>0.83665905430980858</v>
      </c>
      <c r="AA556" s="1">
        <v>0.84832505918369139</v>
      </c>
      <c r="AB556" s="1">
        <v>0.85779867451042136</v>
      </c>
      <c r="AC556" s="1">
        <v>0.86543951330742619</v>
      </c>
      <c r="AD556" s="1">
        <v>0.87168347017539927</v>
      </c>
      <c r="AE556" s="1">
        <v>0.87687463577455371</v>
      </c>
      <c r="AF556" s="1">
        <v>0.88116747204735191</v>
      </c>
      <c r="AG556" s="1">
        <v>0.88481888302568878</v>
      </c>
      <c r="AH556" s="1">
        <v>0.88798529360620559</v>
      </c>
      <c r="AI556" s="1">
        <v>0.89078703195341036</v>
      </c>
      <c r="AJ556" s="1">
        <v>0.89334346248125618</v>
      </c>
      <c r="AK556" s="1">
        <v>0.89576856586236087</v>
      </c>
      <c r="AL556" s="1">
        <v>0.89818890178213751</v>
      </c>
      <c r="AM556" s="1">
        <v>0.90079327160420186</v>
      </c>
    </row>
    <row r="557" spans="1:39">
      <c r="A557">
        <f t="shared" si="10"/>
        <v>202110</v>
      </c>
      <c r="B557" t="str">
        <f t="shared" si="12"/>
        <v>M1</v>
      </c>
      <c r="C557" t="str">
        <f t="shared" si="11"/>
        <v>base</v>
      </c>
      <c r="D557" s="1">
        <v>0</v>
      </c>
      <c r="E557" s="1">
        <v>0</v>
      </c>
      <c r="F557" s="1">
        <v>6.3493635934240983E-2</v>
      </c>
      <c r="G557" s="1">
        <v>0.17155402683898499</v>
      </c>
      <c r="H557" s="1">
        <v>0.29596038543301162</v>
      </c>
      <c r="I557" s="1">
        <v>0.41698503345298771</v>
      </c>
      <c r="J557" s="1">
        <v>0.52453383798759545</v>
      </c>
      <c r="K557" s="1">
        <v>0.61510996831461873</v>
      </c>
      <c r="L557" s="1">
        <v>0.68901992579515381</v>
      </c>
      <c r="M557" s="1">
        <v>0.74813266481716723</v>
      </c>
      <c r="N557" s="1">
        <v>0.79499114975460239</v>
      </c>
      <c r="O557" s="1">
        <v>0.83202748534270754</v>
      </c>
      <c r="P557" s="1">
        <v>0.86129515553083458</v>
      </c>
      <c r="Q557" s="1">
        <v>0.88450551565692881</v>
      </c>
      <c r="R557" s="1">
        <v>0.90300567143474175</v>
      </c>
      <c r="S557" s="1">
        <v>0.91780908701358843</v>
      </c>
      <c r="T557" s="1">
        <v>0.92971487821356358</v>
      </c>
      <c r="U557" s="1">
        <v>0.93933298020443512</v>
      </c>
      <c r="V557" s="1">
        <v>0.94709260747758683</v>
      </c>
      <c r="W557" s="1">
        <v>0.95336046481752512</v>
      </c>
      <c r="X557" s="1">
        <v>0.95841698510859996</v>
      </c>
      <c r="Y557" s="1">
        <v>0.96248205986781299</v>
      </c>
      <c r="Z557" s="1">
        <v>0.96574486516217872</v>
      </c>
      <c r="AA557" s="1">
        <v>0.96835853695806795</v>
      </c>
      <c r="AB557" s="1">
        <v>0.9704515937429391</v>
      </c>
      <c r="AC557" s="1">
        <v>0.97212077226003413</v>
      </c>
      <c r="AD557" s="1">
        <v>0.97347219521533845</v>
      </c>
      <c r="AE557" s="1">
        <v>0.97458708694697038</v>
      </c>
      <c r="AF557" s="1">
        <v>0.97550305158144479</v>
      </c>
      <c r="AG557" s="1">
        <v>0.97627768060771236</v>
      </c>
      <c r="AH557" s="1">
        <v>0.97694586067521005</v>
      </c>
      <c r="AI557" s="1">
        <v>0.97753429483218879</v>
      </c>
      <c r="AJ557" s="1">
        <v>0.97806888511742074</v>
      </c>
      <c r="AK557" s="1">
        <v>0.97857402402097393</v>
      </c>
      <c r="AL557" s="1">
        <v>0.97907629712195843</v>
      </c>
      <c r="AM557" s="1">
        <v>0.97961494566351281</v>
      </c>
    </row>
    <row r="558" spans="1:39">
      <c r="A558">
        <f t="shared" si="10"/>
        <v>202110</v>
      </c>
      <c r="B558" t="str">
        <f t="shared" si="12"/>
        <v>M2</v>
      </c>
      <c r="C558" t="str">
        <f t="shared" si="11"/>
        <v>base</v>
      </c>
      <c r="D558" s="1">
        <v>0</v>
      </c>
      <c r="E558" s="1">
        <v>0.1591549430918954</v>
      </c>
      <c r="F558" s="1">
        <v>0.34620090701863998</v>
      </c>
      <c r="G558" s="1">
        <v>0.51307815572709181</v>
      </c>
      <c r="H558" s="1">
        <v>0.64687207842780325</v>
      </c>
      <c r="I558" s="1">
        <v>0.74823190181860144</v>
      </c>
      <c r="J558" s="1">
        <v>0.8224307651011844</v>
      </c>
      <c r="K558" s="1">
        <v>0.87554072320083598</v>
      </c>
      <c r="L558" s="1">
        <v>0.91302969583992599</v>
      </c>
      <c r="M558" s="1">
        <v>0.93919124019189382</v>
      </c>
      <c r="N558" s="1">
        <v>0.95732291167226602</v>
      </c>
      <c r="O558" s="1">
        <v>0.96984919038207151</v>
      </c>
      <c r="P558" s="1">
        <v>0.97848781431612863</v>
      </c>
      <c r="Q558" s="1">
        <v>0.98445321464110647</v>
      </c>
      <c r="R558" s="1">
        <v>0.98858905928505003</v>
      </c>
      <c r="S558" s="1">
        <v>0.99146745773338329</v>
      </c>
      <c r="T558" s="1">
        <v>0.99348408156423984</v>
      </c>
      <c r="U558" s="1">
        <v>0.99491130551756157</v>
      </c>
      <c r="V558" s="1">
        <v>0.99592842622166478</v>
      </c>
      <c r="W558" s="1">
        <v>0.99666157883441908</v>
      </c>
      <c r="X558" s="1">
        <v>0.99719595187727372</v>
      </c>
      <c r="Y558" s="1">
        <v>0.99758883683419075</v>
      </c>
      <c r="Z558" s="1">
        <v>0.997880611299373</v>
      </c>
      <c r="AA558" s="1">
        <v>0.99809933308739918</v>
      </c>
      <c r="AB558" s="1">
        <v>0.99826489183990497</v>
      </c>
      <c r="AC558" s="1">
        <v>0.99839071334183338</v>
      </c>
      <c r="AD558" s="1">
        <v>0.99848843969159873</v>
      </c>
      <c r="AE558" s="1">
        <v>0.99856620207527147</v>
      </c>
      <c r="AF558" s="1">
        <v>0.9986281050558713</v>
      </c>
      <c r="AG558" s="1">
        <v>0.99867897070420053</v>
      </c>
      <c r="AH558" s="1">
        <v>0.9987216613001707</v>
      </c>
      <c r="AI558" s="1">
        <v>0.99875832351040095</v>
      </c>
      <c r="AJ558" s="1">
        <v>0.998790851709219</v>
      </c>
      <c r="AK558" s="1">
        <v>0.99882091837950016</v>
      </c>
      <c r="AL558" s="1">
        <v>0.99885018188714925</v>
      </c>
      <c r="AM558" s="1">
        <v>0.99888094934114191</v>
      </c>
    </row>
    <row r="559" spans="1:39">
      <c r="A559">
        <f t="shared" si="10"/>
        <v>202110</v>
      </c>
      <c r="B559" t="str">
        <f t="shared" si="12"/>
        <v>M3</v>
      </c>
      <c r="C559" t="str">
        <f t="shared" si="11"/>
        <v>base</v>
      </c>
      <c r="D559" s="1">
        <v>0.3989422804014327</v>
      </c>
      <c r="E559" s="1">
        <v>0.6355821381520812</v>
      </c>
      <c r="F559" s="1">
        <v>0.77744365353336953</v>
      </c>
      <c r="G559" s="1">
        <v>0.86318275114552712</v>
      </c>
      <c r="H559" s="1">
        <v>0.91546643180788101</v>
      </c>
      <c r="I559" s="1">
        <v>0.94751458229960939</v>
      </c>
      <c r="J559" s="1">
        <v>0.96725640080842934</v>
      </c>
      <c r="K559" s="1">
        <v>0.97947281936315711</v>
      </c>
      <c r="L559" s="1">
        <v>0.98707648934833714</v>
      </c>
      <c r="M559" s="1">
        <v>0.99182163316441951</v>
      </c>
      <c r="N559" s="1">
        <v>0.99479422935331951</v>
      </c>
      <c r="O559" s="1">
        <v>0.99666542307254291</v>
      </c>
      <c r="P559" s="1">
        <v>0.9978477683913729</v>
      </c>
      <c r="Q559" s="1">
        <v>0.99859851090422092</v>
      </c>
      <c r="R559" s="1">
        <v>0.99907799860040525</v>
      </c>
      <c r="S559" s="1">
        <v>0.99938541680540705</v>
      </c>
      <c r="T559" s="1">
        <v>0.99958357484935567</v>
      </c>
      <c r="U559" s="1">
        <v>0.99971241903499897</v>
      </c>
      <c r="V559" s="1">
        <v>0.99979663332774438</v>
      </c>
      <c r="W559" s="1">
        <v>0.99985224650519422</v>
      </c>
      <c r="X559" s="1">
        <v>0.99988939945218835</v>
      </c>
      <c r="Y559" s="1">
        <v>0.99991446901336134</v>
      </c>
      <c r="Z559" s="1">
        <v>0.9999315977409492</v>
      </c>
      <c r="AA559" s="1">
        <v>0.9999434595970399</v>
      </c>
      <c r="AB559" s="1">
        <v>0.99995179414116975</v>
      </c>
      <c r="AC559" s="1">
        <v>0.99995770063079503</v>
      </c>
      <c r="AD559" s="1">
        <v>0.99996199610595815</v>
      </c>
      <c r="AE559" s="1">
        <v>0.99996520791024446</v>
      </c>
      <c r="AF559" s="1">
        <v>0.9999676183698355</v>
      </c>
      <c r="AG559" s="1">
        <v>0.9999694872134306</v>
      </c>
      <c r="AH559" s="1">
        <v>0.99997096462184709</v>
      </c>
      <c r="AI559" s="1">
        <v>0.99997216005247702</v>
      </c>
      <c r="AJ559" s="1">
        <v>0.99997315810710008</v>
      </c>
      <c r="AK559" s="1">
        <v>0.99997402570531024</v>
      </c>
      <c r="AL559" s="1">
        <v>0.99997481715103642</v>
      </c>
      <c r="AM559" s="1">
        <v>0.99997559667495828</v>
      </c>
    </row>
    <row r="560" spans="1:39">
      <c r="A560">
        <f t="shared" si="10"/>
        <v>202111</v>
      </c>
      <c r="B560" t="str">
        <f t="shared" si="12"/>
        <v>M0</v>
      </c>
      <c r="C560" t="str">
        <f t="shared" si="11"/>
        <v>base</v>
      </c>
      <c r="D560" s="1">
        <v>0</v>
      </c>
      <c r="E560" s="1">
        <v>0</v>
      </c>
      <c r="F560" s="1">
        <v>0</v>
      </c>
      <c r="G560" s="1">
        <v>8.470708889855889E-3</v>
      </c>
      <c r="H560" s="1">
        <v>3.0628821667674441E-2</v>
      </c>
      <c r="I560" s="1">
        <v>6.8034119438354412E-2</v>
      </c>
      <c r="J560" s="1">
        <v>0.1188797276048842</v>
      </c>
      <c r="K560" s="1">
        <v>0.17964998201324231</v>
      </c>
      <c r="L560" s="1">
        <v>0.24630863748585449</v>
      </c>
      <c r="M560" s="1">
        <v>0.31555070102487842</v>
      </c>
      <c r="N560" s="1">
        <v>0.3843167910514248</v>
      </c>
      <c r="O560" s="1">
        <v>0.45014917766987878</v>
      </c>
      <c r="P560" s="1">
        <v>0.51148782891263134</v>
      </c>
      <c r="Q560" s="1">
        <v>0.56739388659592094</v>
      </c>
      <c r="R560" s="1">
        <v>0.61738725669488848</v>
      </c>
      <c r="S560" s="1">
        <v>0.66145724291147112</v>
      </c>
      <c r="T560" s="1">
        <v>0.6997964567770858</v>
      </c>
      <c r="U560" s="1">
        <v>0.73261592960025967</v>
      </c>
      <c r="V560" s="1">
        <v>0.76040733232060254</v>
      </c>
      <c r="W560" s="1">
        <v>0.78367512075501011</v>
      </c>
      <c r="X560" s="1">
        <v>0.80293660883970452</v>
      </c>
      <c r="Y560" s="1">
        <v>0.81875967669196925</v>
      </c>
      <c r="Z560" s="1">
        <v>0.83166898139807388</v>
      </c>
      <c r="AA560" s="1">
        <v>0.84215839313798047</v>
      </c>
      <c r="AB560" s="1">
        <v>0.85062248058530754</v>
      </c>
      <c r="AC560" s="1">
        <v>0.85754182509125398</v>
      </c>
      <c r="AD560" s="1">
        <v>0.86329632274157775</v>
      </c>
      <c r="AE560" s="1">
        <v>0.86805626766531474</v>
      </c>
      <c r="AF560" s="1">
        <v>0.872105934889849</v>
      </c>
      <c r="AG560" s="1">
        <v>0.87561845267364635</v>
      </c>
      <c r="AH560" s="1">
        <v>0.87872702579830819</v>
      </c>
      <c r="AI560" s="1">
        <v>0.88156391568021464</v>
      </c>
      <c r="AJ560" s="1">
        <v>0.88425549012305327</v>
      </c>
      <c r="AK560" s="1">
        <v>0.88694216811322146</v>
      </c>
      <c r="AL560" s="1">
        <v>0.88983351457889581</v>
      </c>
      <c r="AM560" s="1">
        <v>0.89304032719577986</v>
      </c>
    </row>
    <row r="561" spans="1:39">
      <c r="A561">
        <f t="shared" si="10"/>
        <v>202111</v>
      </c>
      <c r="B561" t="str">
        <f t="shared" si="12"/>
        <v>M1</v>
      </c>
      <c r="C561" t="str">
        <f t="shared" si="11"/>
        <v>base</v>
      </c>
      <c r="D561" s="1">
        <v>0</v>
      </c>
      <c r="E561" s="1">
        <v>0</v>
      </c>
      <c r="F561" s="1">
        <v>6.3493635934240983E-2</v>
      </c>
      <c r="G561" s="1">
        <v>0.17212667636154949</v>
      </c>
      <c r="H561" s="1">
        <v>0.29763147371031567</v>
      </c>
      <c r="I561" s="1">
        <v>0.42006458015707382</v>
      </c>
      <c r="J561" s="1">
        <v>0.52896358387225817</v>
      </c>
      <c r="K561" s="1">
        <v>0.62069434933537249</v>
      </c>
      <c r="L561" s="1">
        <v>0.69530140383798311</v>
      </c>
      <c r="M561" s="1">
        <v>0.75478251223608073</v>
      </c>
      <c r="N561" s="1">
        <v>0.80168794864487691</v>
      </c>
      <c r="O561" s="1">
        <v>0.83845854540646225</v>
      </c>
      <c r="P561" s="1">
        <v>0.86727049599819084</v>
      </c>
      <c r="Q561" s="1">
        <v>0.88990711240020659</v>
      </c>
      <c r="R561" s="1">
        <v>0.90774127251893588</v>
      </c>
      <c r="S561" s="1">
        <v>0.92186111416206684</v>
      </c>
      <c r="T561" s="1">
        <v>0.93309976069669387</v>
      </c>
      <c r="U561" s="1">
        <v>0.94204575240162269</v>
      </c>
      <c r="V561" s="1">
        <v>0.94918696380233303</v>
      </c>
      <c r="W561" s="1">
        <v>0.95489044857746641</v>
      </c>
      <c r="X561" s="1">
        <v>0.95943708543204642</v>
      </c>
      <c r="Y561" s="1">
        <v>0.963060827451094</v>
      </c>
      <c r="Z561" s="1">
        <v>0.96594690116231574</v>
      </c>
      <c r="AA561" s="1">
        <v>0.96824716831362512</v>
      </c>
      <c r="AB561" s="1">
        <v>0.97007439217056668</v>
      </c>
      <c r="AC561" s="1">
        <v>0.97154889856823701</v>
      </c>
      <c r="AD561" s="1">
        <v>0.97276192751619617</v>
      </c>
      <c r="AE561" s="1">
        <v>0.97375613726750865</v>
      </c>
      <c r="AF561" s="1">
        <v>0.97459514343721321</v>
      </c>
      <c r="AG561" s="1">
        <v>0.97531741516968284</v>
      </c>
      <c r="AH561" s="1">
        <v>0.97595234857204283</v>
      </c>
      <c r="AI561" s="1">
        <v>0.97652823204377204</v>
      </c>
      <c r="AJ561" s="1">
        <v>0.9770715708510932</v>
      </c>
      <c r="AK561" s="1">
        <v>0.97761105310777585</v>
      </c>
      <c r="AL561" s="1">
        <v>0.97818885209721662</v>
      </c>
      <c r="AM561" s="1">
        <v>0.97882746606907223</v>
      </c>
    </row>
    <row r="562" spans="1:39">
      <c r="A562">
        <f t="shared" si="10"/>
        <v>202111</v>
      </c>
      <c r="B562" t="str">
        <f t="shared" si="12"/>
        <v>M2</v>
      </c>
      <c r="C562" t="str">
        <f t="shared" si="11"/>
        <v>base</v>
      </c>
      <c r="D562" s="1">
        <v>0</v>
      </c>
      <c r="E562" s="1">
        <v>0.1591549430918954</v>
      </c>
      <c r="F562" s="1">
        <v>0.3466338559964024</v>
      </c>
      <c r="G562" s="1">
        <v>0.51416559829490693</v>
      </c>
      <c r="H562" s="1">
        <v>0.64841670207359747</v>
      </c>
      <c r="I562" s="1">
        <v>0.74997582869162727</v>
      </c>
      <c r="J562" s="1">
        <v>0.82416761864403565</v>
      </c>
      <c r="K562" s="1">
        <v>0.8772127483401968</v>
      </c>
      <c r="L562" s="1">
        <v>0.91451769766294844</v>
      </c>
      <c r="M562" s="1">
        <v>0.94047183944674351</v>
      </c>
      <c r="N562" s="1">
        <v>0.95841355830198516</v>
      </c>
      <c r="O562" s="1">
        <v>0.97075961468319294</v>
      </c>
      <c r="P562" s="1">
        <v>0.97924321854703111</v>
      </c>
      <c r="Q562" s="1">
        <v>0.98508045621555329</v>
      </c>
      <c r="R562" s="1">
        <v>0.98910145872464483</v>
      </c>
      <c r="S562" s="1">
        <v>0.99188229210064871</v>
      </c>
      <c r="T562" s="1">
        <v>0.99382043746371562</v>
      </c>
      <c r="U562" s="1">
        <v>0.99517803508513414</v>
      </c>
      <c r="V562" s="1">
        <v>0.99613849816456945</v>
      </c>
      <c r="W562" s="1">
        <v>0.99682519513143231</v>
      </c>
      <c r="X562" s="1">
        <v>0.99732043078313615</v>
      </c>
      <c r="Y562" s="1">
        <v>0.99768137251063937</v>
      </c>
      <c r="Z562" s="1">
        <v>0.99794719757563577</v>
      </c>
      <c r="AA562" s="1">
        <v>0.99814514640223329</v>
      </c>
      <c r="AB562" s="1">
        <v>0.99829333820561583</v>
      </c>
      <c r="AC562" s="1">
        <v>0.99840686134250434</v>
      </c>
      <c r="AD562" s="1">
        <v>0.99849605454238244</v>
      </c>
      <c r="AE562" s="1">
        <v>0.99856623589230442</v>
      </c>
      <c r="AF562" s="1">
        <v>0.99862326844835225</v>
      </c>
      <c r="AG562" s="1">
        <v>0.9986706124669823</v>
      </c>
      <c r="AH562" s="1">
        <v>0.99871084788214792</v>
      </c>
      <c r="AI562" s="1">
        <v>0.99874618393192005</v>
      </c>
      <c r="AJ562" s="1">
        <v>0.99877852703013592</v>
      </c>
      <c r="AK562" s="1">
        <v>0.99880969802248021</v>
      </c>
      <c r="AL562" s="1">
        <v>0.99884216472496357</v>
      </c>
      <c r="AM562" s="1">
        <v>0.99887730986910073</v>
      </c>
    </row>
    <row r="563" spans="1:39">
      <c r="A563">
        <f t="shared" si="10"/>
        <v>202111</v>
      </c>
      <c r="B563" t="str">
        <f t="shared" si="12"/>
        <v>M3</v>
      </c>
      <c r="C563" t="str">
        <f t="shared" si="11"/>
        <v>base</v>
      </c>
      <c r="D563" s="1">
        <v>0.3989422804014327</v>
      </c>
      <c r="E563" s="1">
        <v>0.63598442558579582</v>
      </c>
      <c r="F563" s="1">
        <v>0.77803515784361399</v>
      </c>
      <c r="G563" s="1">
        <v>0.8639499663214536</v>
      </c>
      <c r="H563" s="1">
        <v>0.91619310808307364</v>
      </c>
      <c r="I563" s="1">
        <v>0.94812429200092851</v>
      </c>
      <c r="J563" s="1">
        <v>0.96773269093403746</v>
      </c>
      <c r="K563" s="1">
        <v>0.97984589540067824</v>
      </c>
      <c r="L563" s="1">
        <v>0.98734937324359062</v>
      </c>
      <c r="M563" s="1">
        <v>0.99201555324418422</v>
      </c>
      <c r="N563" s="1">
        <v>0.99493149100137601</v>
      </c>
      <c r="O563" s="1">
        <v>0.99676055133693164</v>
      </c>
      <c r="P563" s="1">
        <v>0.99791336203803604</v>
      </c>
      <c r="Q563" s="1">
        <v>0.99864407296028634</v>
      </c>
      <c r="R563" s="1">
        <v>0.99910885559488627</v>
      </c>
      <c r="S563" s="1">
        <v>0.99940593575033143</v>
      </c>
      <c r="T563" s="1">
        <v>0.99959737061999021</v>
      </c>
      <c r="U563" s="1">
        <v>0.99972128732407528</v>
      </c>
      <c r="V563" s="1">
        <v>0.99980226865200861</v>
      </c>
      <c r="W563" s="1">
        <v>0.99985576985358748</v>
      </c>
      <c r="X563" s="1">
        <v>0.99989144669979879</v>
      </c>
      <c r="Y563" s="1">
        <v>0.99991552259719485</v>
      </c>
      <c r="Z563" s="1">
        <v>0.99993198439275766</v>
      </c>
      <c r="AA563" s="1">
        <v>0.99994340242766333</v>
      </c>
      <c r="AB563" s="1">
        <v>0.99995138890038315</v>
      </c>
      <c r="AC563" s="1">
        <v>0.99995712054219976</v>
      </c>
      <c r="AD563" s="1">
        <v>0.99996134886942367</v>
      </c>
      <c r="AE563" s="1">
        <v>0.99996447911083264</v>
      </c>
      <c r="AF563" s="1">
        <v>0.999966871150477</v>
      </c>
      <c r="AG563" s="1">
        <v>0.99996873214868776</v>
      </c>
      <c r="AH563" s="1">
        <v>0.999970212320617</v>
      </c>
      <c r="AI563" s="1">
        <v>0.99997142490879065</v>
      </c>
      <c r="AJ563" s="1">
        <v>0.99997245737377882</v>
      </c>
      <c r="AK563" s="1">
        <v>0.99997337704599154</v>
      </c>
      <c r="AL563" s="1">
        <v>0.99997425938580786</v>
      </c>
      <c r="AM563" s="1">
        <v>0.99997515204326959</v>
      </c>
    </row>
    <row r="564" spans="1:39">
      <c r="A564">
        <f t="shared" si="10"/>
        <v>202112</v>
      </c>
      <c r="B564" t="str">
        <f t="shared" si="12"/>
        <v>M0</v>
      </c>
      <c r="C564" t="str">
        <f t="shared" si="11"/>
        <v>base</v>
      </c>
      <c r="D564" s="1">
        <v>0</v>
      </c>
      <c r="E564" s="1">
        <v>0</v>
      </c>
      <c r="F564" s="1">
        <v>0</v>
      </c>
      <c r="G564" s="1">
        <v>8.7815512888690297E-3</v>
      </c>
      <c r="H564" s="1">
        <v>3.2480879171048672E-2</v>
      </c>
      <c r="I564" s="1">
        <v>7.2134323099291936E-2</v>
      </c>
      <c r="J564" s="1">
        <v>0.1253238734501699</v>
      </c>
      <c r="K564" s="1">
        <v>0.18800428384314219</v>
      </c>
      <c r="L564" s="1">
        <v>0.2563431639591725</v>
      </c>
      <c r="M564" s="1">
        <v>0.32650641221720877</v>
      </c>
      <c r="N564" s="1">
        <v>0.39526900514520952</v>
      </c>
      <c r="O564" s="1">
        <v>0.46043680542923771</v>
      </c>
      <c r="P564" s="1">
        <v>0.52058083649887543</v>
      </c>
      <c r="Q564" s="1">
        <v>0.57487040322333927</v>
      </c>
      <c r="R564" s="1">
        <v>0.6230694536127932</v>
      </c>
      <c r="S564" s="1">
        <v>0.66522666227940697</v>
      </c>
      <c r="T564" s="1">
        <v>0.70146167342623966</v>
      </c>
      <c r="U564" s="1">
        <v>0.73224088458784864</v>
      </c>
      <c r="V564" s="1">
        <v>0.75807114201490844</v>
      </c>
      <c r="W564" s="1">
        <v>0.77949281817727234</v>
      </c>
      <c r="X564" s="1">
        <v>0.79711534684039731</v>
      </c>
      <c r="Y564" s="1">
        <v>0.81150855182385562</v>
      </c>
      <c r="Z564" s="1">
        <v>0.8232137950283609</v>
      </c>
      <c r="AA564" s="1">
        <v>0.83266548586506672</v>
      </c>
      <c r="AB564" s="1">
        <v>0.84039654531003372</v>
      </c>
      <c r="AC564" s="1">
        <v>0.84682911257012172</v>
      </c>
      <c r="AD564" s="1">
        <v>0.85215201772893245</v>
      </c>
      <c r="AE564" s="1">
        <v>0.85668219633764209</v>
      </c>
      <c r="AF564" s="1">
        <v>0.86061272912876041</v>
      </c>
      <c r="AG564" s="1">
        <v>0.86409221765822031</v>
      </c>
      <c r="AH564" s="1">
        <v>0.86726841531959165</v>
      </c>
      <c r="AI564" s="1">
        <v>0.87028261028412057</v>
      </c>
      <c r="AJ564" s="1">
        <v>0.87329197480167076</v>
      </c>
      <c r="AK564" s="1">
        <v>0.87653122276021478</v>
      </c>
      <c r="AL564" s="1">
        <v>0.8801244023857755</v>
      </c>
      <c r="AM564" s="1">
        <v>0.88408269606726098</v>
      </c>
    </row>
    <row r="565" spans="1:39">
      <c r="A565">
        <f t="shared" si="10"/>
        <v>202112</v>
      </c>
      <c r="B565" t="str">
        <f t="shared" si="12"/>
        <v>M1</v>
      </c>
      <c r="C565" t="str">
        <f t="shared" si="11"/>
        <v>base</v>
      </c>
      <c r="D565" s="1">
        <v>0</v>
      </c>
      <c r="E565" s="1">
        <v>0</v>
      </c>
      <c r="F565" s="1">
        <v>6.3493635934240983E-2</v>
      </c>
      <c r="G565" s="1">
        <v>0.1725414738202638</v>
      </c>
      <c r="H565" s="1">
        <v>0.2989762248579092</v>
      </c>
      <c r="I565" s="1">
        <v>0.42252243510621951</v>
      </c>
      <c r="J565" s="1">
        <v>0.53253443913949006</v>
      </c>
      <c r="K565" s="1">
        <v>0.62503446062148649</v>
      </c>
      <c r="L565" s="1">
        <v>0.70014330535170322</v>
      </c>
      <c r="M565" s="1">
        <v>0.75983391699263392</v>
      </c>
      <c r="N565" s="1">
        <v>0.80663265128143902</v>
      </c>
      <c r="O565" s="1">
        <v>0.8430984151330897</v>
      </c>
      <c r="P565" s="1">
        <v>0.87147599751576676</v>
      </c>
      <c r="Q565" s="1">
        <v>0.89356269338395011</v>
      </c>
      <c r="R565" s="1">
        <v>0.91081164257757996</v>
      </c>
      <c r="S565" s="1">
        <v>0.9243504233126455</v>
      </c>
      <c r="T565" s="1">
        <v>0.93498368734932225</v>
      </c>
      <c r="U565" s="1">
        <v>0.94336727331854842</v>
      </c>
      <c r="V565" s="1">
        <v>0.94999010956896046</v>
      </c>
      <c r="W565" s="1">
        <v>0.95521972941862421</v>
      </c>
      <c r="X565" s="1">
        <v>0.95935409421160145</v>
      </c>
      <c r="Y565" s="1">
        <v>0.96262447285335384</v>
      </c>
      <c r="Z565" s="1">
        <v>0.96521624499251868</v>
      </c>
      <c r="AA565" s="1">
        <v>0.96726518703121822</v>
      </c>
      <c r="AB565" s="1">
        <v>0.96891189940550748</v>
      </c>
      <c r="AC565" s="1">
        <v>0.97026188083951415</v>
      </c>
      <c r="AD565" s="1">
        <v>0.97136502202390318</v>
      </c>
      <c r="AE565" s="1">
        <v>0.97229344601138745</v>
      </c>
      <c r="AF565" s="1">
        <v>0.97309067637941438</v>
      </c>
      <c r="AG565" s="1">
        <v>0.97378990554913469</v>
      </c>
      <c r="AH565" s="1">
        <v>0.97442276417015783</v>
      </c>
      <c r="AI565" s="1">
        <v>0.97501870226675824</v>
      </c>
      <c r="AJ565" s="1">
        <v>0.97560931515951688</v>
      </c>
      <c r="AK565" s="1">
        <v>0.97624080844056271</v>
      </c>
      <c r="AL565" s="1">
        <v>0.97693790858742802</v>
      </c>
      <c r="AM565" s="1">
        <v>0.97770342420792855</v>
      </c>
    </row>
    <row r="566" spans="1:39">
      <c r="A566">
        <f t="shared" si="10"/>
        <v>202112</v>
      </c>
      <c r="B566" t="str">
        <f t="shared" si="12"/>
        <v>M2</v>
      </c>
      <c r="C566" t="str">
        <f t="shared" si="11"/>
        <v>base</v>
      </c>
      <c r="D566" s="1">
        <v>0</v>
      </c>
      <c r="E566" s="1">
        <v>0.1591549430918954</v>
      </c>
      <c r="F566" s="1">
        <v>0.34702503051884259</v>
      </c>
      <c r="G566" s="1">
        <v>0.51505627429574696</v>
      </c>
      <c r="H566" s="1">
        <v>0.64962897853677737</v>
      </c>
      <c r="I566" s="1">
        <v>0.75129638290901068</v>
      </c>
      <c r="J566" s="1">
        <v>0.82553307385401031</v>
      </c>
      <c r="K566" s="1">
        <v>0.87845562700323454</v>
      </c>
      <c r="L566" s="1">
        <v>0.91558880295475364</v>
      </c>
      <c r="M566" s="1">
        <v>0.94137966449868316</v>
      </c>
      <c r="N566" s="1">
        <v>0.95915731385742131</v>
      </c>
      <c r="O566" s="1">
        <v>0.97136190558710167</v>
      </c>
      <c r="P566" s="1">
        <v>0.97973117671362253</v>
      </c>
      <c r="Q566" s="1">
        <v>0.9854633220933734</v>
      </c>
      <c r="R566" s="1">
        <v>0.98939528791700104</v>
      </c>
      <c r="S566" s="1">
        <v>0.99210736585818249</v>
      </c>
      <c r="T566" s="1">
        <v>0.99398363897435393</v>
      </c>
      <c r="U566" s="1">
        <v>0.99529242466333867</v>
      </c>
      <c r="V566" s="1">
        <v>0.99621398802883487</v>
      </c>
      <c r="W566" s="1">
        <v>0.99686808516926129</v>
      </c>
      <c r="X566" s="1">
        <v>0.9973371491371833</v>
      </c>
      <c r="Y566" s="1">
        <v>0.99767716483879165</v>
      </c>
      <c r="Z566" s="1">
        <v>0.99792654013597626</v>
      </c>
      <c r="AA566" s="1">
        <v>0.99811055330116827</v>
      </c>
      <c r="AB566" s="1">
        <v>0.9982496026475467</v>
      </c>
      <c r="AC566" s="1">
        <v>0.99835744825951922</v>
      </c>
      <c r="AD566" s="1">
        <v>0.9984412805946582</v>
      </c>
      <c r="AE566" s="1">
        <v>0.99850860303876132</v>
      </c>
      <c r="AF566" s="1">
        <v>0.9985638206503421</v>
      </c>
      <c r="AG566" s="1">
        <v>0.9986101999889776</v>
      </c>
      <c r="AH566" s="1">
        <v>0.99865045781150563</v>
      </c>
      <c r="AI566" s="1">
        <v>0.99868688433816188</v>
      </c>
      <c r="AJ566" s="1">
        <v>0.99872157953169327</v>
      </c>
      <c r="AK566" s="1">
        <v>0.99875730410662</v>
      </c>
      <c r="AL566" s="1">
        <v>0.99879563431548557</v>
      </c>
      <c r="AM566" s="1">
        <v>0.99883693409986574</v>
      </c>
    </row>
    <row r="567" spans="1:39">
      <c r="A567">
        <f t="shared" si="10"/>
        <v>202112</v>
      </c>
      <c r="B567" t="str">
        <f t="shared" si="12"/>
        <v>M3</v>
      </c>
      <c r="C567" t="str">
        <f t="shared" si="11"/>
        <v>base</v>
      </c>
      <c r="D567" s="1">
        <v>0.3989422804014327</v>
      </c>
      <c r="E567" s="1">
        <v>0.63617069444330177</v>
      </c>
      <c r="F567" s="1">
        <v>0.77858971492417295</v>
      </c>
      <c r="G567" s="1">
        <v>0.86456902483408382</v>
      </c>
      <c r="H567" s="1">
        <v>0.9167507640372129</v>
      </c>
      <c r="I567" s="1">
        <v>0.9485743151684215</v>
      </c>
      <c r="J567" s="1">
        <v>0.96810111885098715</v>
      </c>
      <c r="K567" s="1">
        <v>0.98011658548131364</v>
      </c>
      <c r="L567" s="1">
        <v>0.98753973289936881</v>
      </c>
      <c r="M567" s="1">
        <v>0.99214857571717729</v>
      </c>
      <c r="N567" s="1">
        <v>0.99502100347767153</v>
      </c>
      <c r="O567" s="1">
        <v>0.99681984385068134</v>
      </c>
      <c r="P567" s="1">
        <v>0.9979527066343773</v>
      </c>
      <c r="Q567" s="1">
        <v>0.99866855234885765</v>
      </c>
      <c r="R567" s="1">
        <v>0.99912300247618013</v>
      </c>
      <c r="S567" s="1">
        <v>0.99941377898931638</v>
      </c>
      <c r="T567" s="1">
        <v>0.99960060181059107</v>
      </c>
      <c r="U567" s="1">
        <v>0.9997217364191493</v>
      </c>
      <c r="V567" s="1">
        <v>0.99980110636770281</v>
      </c>
      <c r="W567" s="1">
        <v>0.99985357543414843</v>
      </c>
      <c r="X567" s="1">
        <v>0.99988866296127354</v>
      </c>
      <c r="Y567" s="1">
        <v>0.99991243045557487</v>
      </c>
      <c r="Z567" s="1">
        <v>0.99992875900245803</v>
      </c>
      <c r="AA567" s="1">
        <v>0.99994006918590717</v>
      </c>
      <c r="AB567" s="1">
        <v>0.99994810521293775</v>
      </c>
      <c r="AC567" s="1">
        <v>0.99995397253066376</v>
      </c>
      <c r="AD567" s="1">
        <v>0.99995826986681413</v>
      </c>
      <c r="AE567" s="1">
        <v>0.99996151600984295</v>
      </c>
      <c r="AF567" s="1">
        <v>0.99996400859577994</v>
      </c>
      <c r="AG567" s="1">
        <v>0.99996596260682424</v>
      </c>
      <c r="AH567" s="1">
        <v>0.99996753716747255</v>
      </c>
      <c r="AI567" s="1">
        <v>0.999968852950885</v>
      </c>
      <c r="AJ567" s="1">
        <v>0.99996999895451022</v>
      </c>
      <c r="AK567" s="1">
        <v>0.99997107020636056</v>
      </c>
      <c r="AL567" s="1">
        <v>0.99997212864689922</v>
      </c>
      <c r="AM567" s="1">
        <v>0.9999732020851464</v>
      </c>
    </row>
    <row r="568" spans="1:39">
      <c r="A568">
        <f t="shared" si="10"/>
        <v>202201</v>
      </c>
      <c r="B568" t="str">
        <f t="shared" si="12"/>
        <v>M0</v>
      </c>
      <c r="C568" t="str">
        <f t="shared" si="11"/>
        <v>base</v>
      </c>
      <c r="D568" s="1">
        <v>0</v>
      </c>
      <c r="E568" s="1">
        <v>0</v>
      </c>
      <c r="F568" s="1">
        <v>0</v>
      </c>
      <c r="G568" s="1">
        <v>9.8934922884752995E-3</v>
      </c>
      <c r="H568" s="1">
        <v>3.5445406374608787E-2</v>
      </c>
      <c r="I568" s="1">
        <v>7.7145808389375639E-2</v>
      </c>
      <c r="J568" s="1">
        <v>0.13207663300915159</v>
      </c>
      <c r="K568" s="1">
        <v>0.1964282217452486</v>
      </c>
      <c r="L568" s="1">
        <v>0.26574018930564852</v>
      </c>
      <c r="M568" s="1">
        <v>0.33596031688483058</v>
      </c>
      <c r="N568" s="1">
        <v>0.40411604271746249</v>
      </c>
      <c r="O568" s="1">
        <v>0.4681254852407542</v>
      </c>
      <c r="P568" s="1">
        <v>0.52666271703092804</v>
      </c>
      <c r="Q568" s="1">
        <v>0.57915004680531335</v>
      </c>
      <c r="R568" s="1">
        <v>0.62540236286094419</v>
      </c>
      <c r="S568" s="1">
        <v>0.66538315990196983</v>
      </c>
      <c r="T568" s="1">
        <v>0.69949167635485388</v>
      </c>
      <c r="U568" s="1">
        <v>0.72821054098134308</v>
      </c>
      <c r="V568" s="1">
        <v>0.75208846443388844</v>
      </c>
      <c r="W568" s="1">
        <v>0.77177055162700769</v>
      </c>
      <c r="X568" s="1">
        <v>0.78787069162457346</v>
      </c>
      <c r="Y568" s="1">
        <v>0.80097996919392911</v>
      </c>
      <c r="Z568" s="1">
        <v>0.81157567120422547</v>
      </c>
      <c r="AA568" s="1">
        <v>0.82024935588435322</v>
      </c>
      <c r="AB568" s="1">
        <v>0.82747097644481571</v>
      </c>
      <c r="AC568" s="1">
        <v>0.83345011217555764</v>
      </c>
      <c r="AD568" s="1">
        <v>0.83854125467258334</v>
      </c>
      <c r="AE568" s="1">
        <v>0.84296046117979972</v>
      </c>
      <c r="AF568" s="1">
        <v>0.84687408776786866</v>
      </c>
      <c r="AG568" s="1">
        <v>0.85044786498229563</v>
      </c>
      <c r="AH568" s="1">
        <v>0.85384045968276745</v>
      </c>
      <c r="AI568" s="1">
        <v>0.85722865230826439</v>
      </c>
      <c r="AJ568" s="1">
        <v>0.86087666997727752</v>
      </c>
      <c r="AK568" s="1">
        <v>0.86492408632209494</v>
      </c>
      <c r="AL568" s="1">
        <v>0.86938334602472311</v>
      </c>
      <c r="AM568" s="1">
        <v>0.87425109098993192</v>
      </c>
    </row>
    <row r="569" spans="1:39">
      <c r="A569">
        <f t="shared" si="10"/>
        <v>202201</v>
      </c>
      <c r="B569" t="str">
        <f t="shared" si="12"/>
        <v>M1</v>
      </c>
      <c r="C569" t="str">
        <f t="shared" si="11"/>
        <v>base</v>
      </c>
      <c r="D569" s="1">
        <v>0</v>
      </c>
      <c r="E569" s="1">
        <v>0</v>
      </c>
      <c r="F569" s="1">
        <v>6.3493635934240983E-2</v>
      </c>
      <c r="G569" s="1">
        <v>0.17320806761252011</v>
      </c>
      <c r="H569" s="1">
        <v>0.30071889219840259</v>
      </c>
      <c r="I569" s="1">
        <v>0.42548978798483228</v>
      </c>
      <c r="J569" s="1">
        <v>0.53645278295111576</v>
      </c>
      <c r="K569" s="1">
        <v>0.62963385965730745</v>
      </c>
      <c r="L569" s="1">
        <v>0.70510087943064437</v>
      </c>
      <c r="M569" s="1">
        <v>0.76478253021234321</v>
      </c>
      <c r="N569" s="1">
        <v>0.81133452673326123</v>
      </c>
      <c r="O569" s="1">
        <v>0.84739571506991052</v>
      </c>
      <c r="P569" s="1">
        <v>0.87522086759515538</v>
      </c>
      <c r="Q569" s="1">
        <v>0.8967024626087281</v>
      </c>
      <c r="R569" s="1">
        <v>0.9133457438689413</v>
      </c>
      <c r="S569" s="1">
        <v>0.92624322065936726</v>
      </c>
      <c r="T569" s="1">
        <v>0.93627971485507766</v>
      </c>
      <c r="U569" s="1">
        <v>0.94411295599154899</v>
      </c>
      <c r="V569" s="1">
        <v>0.95023136679341613</v>
      </c>
      <c r="W569" s="1">
        <v>0.95502213749961007</v>
      </c>
      <c r="X569" s="1">
        <v>0.95878055030297016</v>
      </c>
      <c r="Y569" s="1">
        <v>0.96173817654461924</v>
      </c>
      <c r="Z569" s="1">
        <v>0.9640622843261456</v>
      </c>
      <c r="AA569" s="1">
        <v>0.96592046437219059</v>
      </c>
      <c r="AB569" s="1">
        <v>0.96743695820291475</v>
      </c>
      <c r="AC569" s="1">
        <v>0.96867132121042143</v>
      </c>
      <c r="AD569" s="1">
        <v>0.96970650187048302</v>
      </c>
      <c r="AE569" s="1">
        <v>0.97059242934761603</v>
      </c>
      <c r="AF569" s="1">
        <v>0.97136708846493025</v>
      </c>
      <c r="AG569" s="1">
        <v>0.97206622877680726</v>
      </c>
      <c r="AH569" s="1">
        <v>0.97272286324870061</v>
      </c>
      <c r="AI569" s="1">
        <v>0.97337199836870669</v>
      </c>
      <c r="AJ569" s="1">
        <v>0.97406447044859745</v>
      </c>
      <c r="AK569" s="1">
        <v>0.97482759909392758</v>
      </c>
      <c r="AL569" s="1">
        <v>0.97566470217348</v>
      </c>
      <c r="AM569" s="1">
        <v>0.97657588433167386</v>
      </c>
    </row>
    <row r="570" spans="1:39">
      <c r="A570">
        <f t="shared" si="10"/>
        <v>202201</v>
      </c>
      <c r="B570" t="str">
        <f t="shared" si="12"/>
        <v>M2</v>
      </c>
      <c r="C570" t="str">
        <f t="shared" si="11"/>
        <v>base</v>
      </c>
      <c r="D570" s="1">
        <v>0</v>
      </c>
      <c r="E570" s="1">
        <v>0.1591549430918954</v>
      </c>
      <c r="F570" s="1">
        <v>0.34755991334936381</v>
      </c>
      <c r="G570" s="1">
        <v>0.51604542600796544</v>
      </c>
      <c r="H570" s="1">
        <v>0.65083898878526802</v>
      </c>
      <c r="I570" s="1">
        <v>0.75264518515021839</v>
      </c>
      <c r="J570" s="1">
        <v>0.82679203338743379</v>
      </c>
      <c r="K570" s="1">
        <v>0.87954195603722263</v>
      </c>
      <c r="L570" s="1">
        <v>0.91650295487567979</v>
      </c>
      <c r="M570" s="1">
        <v>0.94211200595788858</v>
      </c>
      <c r="N570" s="1">
        <v>0.95973276173774369</v>
      </c>
      <c r="O570" s="1">
        <v>0.97181363026797429</v>
      </c>
      <c r="P570" s="1">
        <v>0.98006742748973552</v>
      </c>
      <c r="Q570" s="1">
        <v>0.98570257769247793</v>
      </c>
      <c r="R570" s="1">
        <v>0.98956315344893786</v>
      </c>
      <c r="S570" s="1">
        <v>0.99221079939407952</v>
      </c>
      <c r="T570" s="1">
        <v>0.99403837510929993</v>
      </c>
      <c r="U570" s="1">
        <v>0.99531006229512375</v>
      </c>
      <c r="V570" s="1">
        <v>0.99620107642232991</v>
      </c>
      <c r="W570" s="1">
        <v>0.9968313830479355</v>
      </c>
      <c r="X570" s="1">
        <v>0.99728199510873572</v>
      </c>
      <c r="Y570" s="1">
        <v>0.99760797780962251</v>
      </c>
      <c r="Z570" s="1">
        <v>0.99784530003271921</v>
      </c>
      <c r="AA570" s="1">
        <v>0.99802229104890583</v>
      </c>
      <c r="AB570" s="1">
        <v>0.99815782149364718</v>
      </c>
      <c r="AC570" s="1">
        <v>0.99826188236111624</v>
      </c>
      <c r="AD570" s="1">
        <v>0.99834442400122614</v>
      </c>
      <c r="AE570" s="1">
        <v>0.99841126062108043</v>
      </c>
      <c r="AF570" s="1">
        <v>0.99846668275684913</v>
      </c>
      <c r="AG570" s="1">
        <v>0.99851416200222942</v>
      </c>
      <c r="AH570" s="1">
        <v>0.99855655778967212</v>
      </c>
      <c r="AI570" s="1">
        <v>0.99859638088545899</v>
      </c>
      <c r="AJ570" s="1">
        <v>0.99863681904466939</v>
      </c>
      <c r="AK570" s="1">
        <v>0.99867973249815567</v>
      </c>
      <c r="AL570" s="1">
        <v>0.99872562109552443</v>
      </c>
      <c r="AM570" s="1">
        <v>0.9987747285381704</v>
      </c>
    </row>
    <row r="571" spans="1:39">
      <c r="A571">
        <f t="shared" si="10"/>
        <v>202201</v>
      </c>
      <c r="B571" t="str">
        <f t="shared" si="12"/>
        <v>M3</v>
      </c>
      <c r="C571" t="str">
        <f t="shared" si="11"/>
        <v>base</v>
      </c>
      <c r="D571" s="1">
        <v>0.3989422804014327</v>
      </c>
      <c r="E571" s="1">
        <v>0.63672873504669669</v>
      </c>
      <c r="F571" s="1">
        <v>0.77928614427296417</v>
      </c>
      <c r="G571" s="1">
        <v>0.86522172082158111</v>
      </c>
      <c r="H571" s="1">
        <v>0.91728476615498444</v>
      </c>
      <c r="I571" s="1">
        <v>0.94902444361231397</v>
      </c>
      <c r="J571" s="1">
        <v>0.96843081017681309</v>
      </c>
      <c r="K571" s="1">
        <v>0.98034516860514131</v>
      </c>
      <c r="L571" s="1">
        <v>0.98769707841269272</v>
      </c>
      <c r="M571" s="1">
        <v>0.99225134434557583</v>
      </c>
      <c r="N571" s="1">
        <v>0.9950863475691315</v>
      </c>
      <c r="O571" s="1">
        <v>0.99686114696841255</v>
      </c>
      <c r="P571" s="1">
        <v>0.99797593875699786</v>
      </c>
      <c r="Q571" s="1">
        <v>0.99867939350050394</v>
      </c>
      <c r="R571" s="1">
        <v>0.99912674348822172</v>
      </c>
      <c r="S571" s="1">
        <v>0.99941236019990631</v>
      </c>
      <c r="T571" s="1">
        <v>0.99959635624915266</v>
      </c>
      <c r="U571" s="1">
        <v>0.9997161137345999</v>
      </c>
      <c r="V571" s="1">
        <v>0.99979473876909142</v>
      </c>
      <c r="W571" s="1">
        <v>0.99984694580274269</v>
      </c>
      <c r="X571" s="1">
        <v>0.99988205448364231</v>
      </c>
      <c r="Y571" s="1">
        <v>0.99990599758098997</v>
      </c>
      <c r="Z571" s="1">
        <v>0.99992245775518163</v>
      </c>
      <c r="AA571" s="1">
        <v>0.99993406262355533</v>
      </c>
      <c r="AB571" s="1">
        <v>0.99994246764161776</v>
      </c>
      <c r="AC571" s="1">
        <v>0.99994857190747599</v>
      </c>
      <c r="AD571" s="1">
        <v>0.99995314052537698</v>
      </c>
      <c r="AE571" s="1">
        <v>0.99995661130748981</v>
      </c>
      <c r="AF571" s="1">
        <v>0.99995929950414508</v>
      </c>
      <c r="AG571" s="1">
        <v>0.99996143526461878</v>
      </c>
      <c r="AH571" s="1">
        <v>0.99996319067857209</v>
      </c>
      <c r="AI571" s="1">
        <v>0.99996468832823016</v>
      </c>
      <c r="AJ571" s="1">
        <v>0.99996605363478874</v>
      </c>
      <c r="AK571" s="1">
        <v>0.99996737069644348</v>
      </c>
      <c r="AL571" s="1">
        <v>0.9999686808873155</v>
      </c>
      <c r="AM571" s="1">
        <v>0.99997001142514297</v>
      </c>
    </row>
    <row r="572" spans="1:39">
      <c r="A572">
        <f t="shared" si="10"/>
        <v>202202</v>
      </c>
      <c r="B572" t="str">
        <f t="shared" si="12"/>
        <v>M0</v>
      </c>
      <c r="C572" t="str">
        <f t="shared" si="11"/>
        <v>base</v>
      </c>
      <c r="D572" s="1">
        <v>0</v>
      </c>
      <c r="E572" s="1">
        <v>0</v>
      </c>
      <c r="F572" s="1">
        <v>0</v>
      </c>
      <c r="G572" s="1">
        <v>1.000414095859054E-2</v>
      </c>
      <c r="H572" s="1">
        <v>3.5826376733747937E-2</v>
      </c>
      <c r="I572" s="1">
        <v>7.783387701178382E-2</v>
      </c>
      <c r="J572" s="1">
        <v>0.13354929847975669</v>
      </c>
      <c r="K572" s="1">
        <v>0.19843563165545869</v>
      </c>
      <c r="L572" s="1">
        <v>0.26769956683393892</v>
      </c>
      <c r="M572" s="1">
        <v>0.33744881821641282</v>
      </c>
      <c r="N572" s="1">
        <v>0.40472078728489708</v>
      </c>
      <c r="O572" s="1">
        <v>0.46746646364410949</v>
      </c>
      <c r="P572" s="1">
        <v>0.52457175222802144</v>
      </c>
      <c r="Q572" s="1">
        <v>0.57546078568156522</v>
      </c>
      <c r="R572" s="1">
        <v>0.61982452958581169</v>
      </c>
      <c r="S572" s="1">
        <v>0.6579186074343466</v>
      </c>
      <c r="T572" s="1">
        <v>0.69015211598110549</v>
      </c>
      <c r="U572" s="1">
        <v>0.71705454496965981</v>
      </c>
      <c r="V572" s="1">
        <v>0.73929559326243122</v>
      </c>
      <c r="W572" s="1">
        <v>0.75753110833213333</v>
      </c>
      <c r="X572" s="1">
        <v>0.77240612424915167</v>
      </c>
      <c r="Y572" s="1">
        <v>0.78444657181795974</v>
      </c>
      <c r="Z572" s="1">
        <v>0.79431469454098702</v>
      </c>
      <c r="AA572" s="1">
        <v>0.80253892969247209</v>
      </c>
      <c r="AB572" s="1">
        <v>0.8093538296699192</v>
      </c>
      <c r="AC572" s="1">
        <v>0.81516084173984071</v>
      </c>
      <c r="AD572" s="1">
        <v>0.82020480701263732</v>
      </c>
      <c r="AE572" s="1">
        <v>0.82467436440069608</v>
      </c>
      <c r="AF572" s="1">
        <v>0.82875800093475394</v>
      </c>
      <c r="AG572" s="1">
        <v>0.83263649337481149</v>
      </c>
      <c r="AH572" s="1">
        <v>0.83651173020563685</v>
      </c>
      <c r="AI572" s="1">
        <v>0.84068586362862507</v>
      </c>
      <c r="AJ572" s="1">
        <v>0.84531837592706982</v>
      </c>
      <c r="AK572" s="1">
        <v>0.85042325109588868</v>
      </c>
      <c r="AL572" s="1">
        <v>0.85599644833954625</v>
      </c>
      <c r="AM572" s="1">
        <v>0.86205846529917085</v>
      </c>
    </row>
    <row r="573" spans="1:39">
      <c r="A573">
        <f t="shared" si="10"/>
        <v>202202</v>
      </c>
      <c r="B573" t="str">
        <f t="shared" si="12"/>
        <v>M1</v>
      </c>
      <c r="C573" t="str">
        <f t="shared" si="11"/>
        <v>base</v>
      </c>
      <c r="D573" s="1">
        <v>0</v>
      </c>
      <c r="E573" s="1">
        <v>0</v>
      </c>
      <c r="F573" s="1">
        <v>6.3493635934240983E-2</v>
      </c>
      <c r="G573" s="1">
        <v>0.17327898839671441</v>
      </c>
      <c r="H573" s="1">
        <v>0.30100280524405831</v>
      </c>
      <c r="I573" s="1">
        <v>0.42594854683152511</v>
      </c>
      <c r="J573" s="1">
        <v>0.53708844778569853</v>
      </c>
      <c r="K573" s="1">
        <v>0.63037725101006026</v>
      </c>
      <c r="L573" s="1">
        <v>0.70577775863465009</v>
      </c>
      <c r="M573" s="1">
        <v>0.76530021363790834</v>
      </c>
      <c r="N573" s="1">
        <v>0.81163420988080459</v>
      </c>
      <c r="O573" s="1">
        <v>0.8473712790137059</v>
      </c>
      <c r="P573" s="1">
        <v>0.87483981377379794</v>
      </c>
      <c r="Q573" s="1">
        <v>0.89597170608760612</v>
      </c>
      <c r="R573" s="1">
        <v>0.9122069363853238</v>
      </c>
      <c r="S573" s="1">
        <v>0.92472280818989161</v>
      </c>
      <c r="T573" s="1">
        <v>0.93440032588880306</v>
      </c>
      <c r="U573" s="1">
        <v>0.94189233358374136</v>
      </c>
      <c r="V573" s="1">
        <v>0.94771069313388701</v>
      </c>
      <c r="W573" s="1">
        <v>0.95224197480855088</v>
      </c>
      <c r="X573" s="1">
        <v>0.95578498130638534</v>
      </c>
      <c r="Y573" s="1">
        <v>0.9585534604099617</v>
      </c>
      <c r="Z573" s="1">
        <v>0.96075601752374329</v>
      </c>
      <c r="AA573" s="1">
        <v>0.96254575573839862</v>
      </c>
      <c r="AB573" s="1">
        <v>0.9639969571087349</v>
      </c>
      <c r="AC573" s="1">
        <v>0.96520972068555455</v>
      </c>
      <c r="AD573" s="1">
        <v>0.96624416086328591</v>
      </c>
      <c r="AE573" s="1">
        <v>0.96714591157702212</v>
      </c>
      <c r="AF573" s="1">
        <v>0.96795741517011324</v>
      </c>
      <c r="AG573" s="1">
        <v>0.9687175533143404</v>
      </c>
      <c r="AH573" s="1">
        <v>0.96946707815638422</v>
      </c>
      <c r="AI573" s="1">
        <v>0.97026474943960017</v>
      </c>
      <c r="AJ573" s="1">
        <v>0.97114228135467828</v>
      </c>
      <c r="AK573" s="1">
        <v>0.97210377902154255</v>
      </c>
      <c r="AL573" s="1">
        <v>0.97314958302217058</v>
      </c>
      <c r="AM573" s="1">
        <v>0.97428433834313233</v>
      </c>
    </row>
    <row r="574" spans="1:39">
      <c r="A574">
        <f t="shared" si="10"/>
        <v>202202</v>
      </c>
      <c r="B574" t="str">
        <f t="shared" si="12"/>
        <v>M2</v>
      </c>
      <c r="C574" t="str">
        <f t="shared" si="11"/>
        <v>base</v>
      </c>
      <c r="D574" s="1">
        <v>0</v>
      </c>
      <c r="E574" s="1">
        <v>0.1591549430918954</v>
      </c>
      <c r="F574" s="1">
        <v>0.34762107772218082</v>
      </c>
      <c r="G574" s="1">
        <v>0.5161606171653419</v>
      </c>
      <c r="H574" s="1">
        <v>0.65110994278488432</v>
      </c>
      <c r="I574" s="1">
        <v>0.75291144248822495</v>
      </c>
      <c r="J574" s="1">
        <v>0.82699111114602053</v>
      </c>
      <c r="K574" s="1">
        <v>0.87968433881818919</v>
      </c>
      <c r="L574" s="1">
        <v>0.91656438501449999</v>
      </c>
      <c r="M574" s="1">
        <v>0.94210672441875654</v>
      </c>
      <c r="N574" s="1">
        <v>0.95968508467477698</v>
      </c>
      <c r="O574" s="1">
        <v>0.97171299015027723</v>
      </c>
      <c r="P574" s="1">
        <v>0.97992030739613967</v>
      </c>
      <c r="Q574" s="1">
        <v>0.98552945435728545</v>
      </c>
      <c r="R574" s="1">
        <v>0.98936049145647165</v>
      </c>
      <c r="S574" s="1">
        <v>0.99198988130025834</v>
      </c>
      <c r="T574" s="1">
        <v>0.99380670083790035</v>
      </c>
      <c r="U574" s="1">
        <v>0.99506935770501903</v>
      </c>
      <c r="V574" s="1">
        <v>0.99595455176101944</v>
      </c>
      <c r="W574" s="1">
        <v>0.99658137481223008</v>
      </c>
      <c r="X574" s="1">
        <v>0.99703040601922288</v>
      </c>
      <c r="Y574" s="1">
        <v>0.99735407380989372</v>
      </c>
      <c r="Z574" s="1">
        <v>0.99759305790020369</v>
      </c>
      <c r="AA574" s="1">
        <v>0.99777423909500551</v>
      </c>
      <c r="AB574" s="1">
        <v>0.99791197929672448</v>
      </c>
      <c r="AC574" s="1">
        <v>0.99802013064167328</v>
      </c>
      <c r="AD574" s="1">
        <v>0.99810676048442248</v>
      </c>
      <c r="AE574" s="1">
        <v>0.99817780174005144</v>
      </c>
      <c r="AF574" s="1">
        <v>0.99823795654535508</v>
      </c>
      <c r="AG574" s="1">
        <v>0.99829102768543299</v>
      </c>
      <c r="AH574" s="1">
        <v>0.9983402348848015</v>
      </c>
      <c r="AI574" s="1">
        <v>0.99838953920570861</v>
      </c>
      <c r="AJ574" s="1">
        <v>0.99844129887475996</v>
      </c>
      <c r="AK574" s="1">
        <v>0.99849622761038603</v>
      </c>
      <c r="AL574" s="1">
        <v>0.99855470350827968</v>
      </c>
      <c r="AM574" s="1">
        <v>0.99861724716260625</v>
      </c>
    </row>
    <row r="575" spans="1:39">
      <c r="A575">
        <f t="shared" si="10"/>
        <v>202202</v>
      </c>
      <c r="B575" t="str">
        <f t="shared" si="12"/>
        <v>M3</v>
      </c>
      <c r="C575" t="str">
        <f t="shared" si="11"/>
        <v>base</v>
      </c>
      <c r="D575" s="1">
        <v>0.3989422804014327</v>
      </c>
      <c r="E575" s="1">
        <v>0.63677638092936106</v>
      </c>
      <c r="F575" s="1">
        <v>0.77936749826156992</v>
      </c>
      <c r="G575" s="1">
        <v>0.86529721287764017</v>
      </c>
      <c r="H575" s="1">
        <v>0.91741238300510841</v>
      </c>
      <c r="I575" s="1">
        <v>0.9491144716999409</v>
      </c>
      <c r="J575" s="1">
        <v>0.96848023668009731</v>
      </c>
      <c r="K575" s="1">
        <v>0.98037138793332823</v>
      </c>
      <c r="L575" s="1">
        <v>0.98770190049060391</v>
      </c>
      <c r="M575" s="1">
        <v>0.99224335104733463</v>
      </c>
      <c r="N575" s="1">
        <v>0.9950730760806864</v>
      </c>
      <c r="O575" s="1">
        <v>0.99684218925992585</v>
      </c>
      <c r="P575" s="1">
        <v>0.99795333733238534</v>
      </c>
      <c r="Q575" s="1">
        <v>0.99865667251424539</v>
      </c>
      <c r="R575" s="1">
        <v>0.99910362449357826</v>
      </c>
      <c r="S575" s="1">
        <v>0.9993901954970309</v>
      </c>
      <c r="T575" s="1">
        <v>0.99957582878589213</v>
      </c>
      <c r="U575" s="1">
        <v>0.99969711585568499</v>
      </c>
      <c r="V575" s="1">
        <v>0.9997772567688632</v>
      </c>
      <c r="W575" s="1">
        <v>0.99983088529813435</v>
      </c>
      <c r="X575" s="1">
        <v>0.99986727700560518</v>
      </c>
      <c r="Y575" s="1">
        <v>0.99989216924837532</v>
      </c>
      <c r="Z575" s="1">
        <v>0.99990962816349982</v>
      </c>
      <c r="AA575" s="1">
        <v>0.99992220497223916</v>
      </c>
      <c r="AB575" s="1">
        <v>0.99993128727157821</v>
      </c>
      <c r="AC575" s="1">
        <v>0.99993804214201376</v>
      </c>
      <c r="AD575" s="1">
        <v>0.99994313623192788</v>
      </c>
      <c r="AE575" s="1">
        <v>0.99994704852410776</v>
      </c>
      <c r="AF575" s="1">
        <v>0.9999501255809895</v>
      </c>
      <c r="AG575" s="1">
        <v>0.99995262412415642</v>
      </c>
      <c r="AH575" s="1">
        <v>0.99995472272114505</v>
      </c>
      <c r="AI575" s="1">
        <v>0.99995659846445262</v>
      </c>
      <c r="AJ575" s="1">
        <v>0.99995837260485143</v>
      </c>
      <c r="AK575" s="1">
        <v>0.99996010855141737</v>
      </c>
      <c r="AL575" s="1">
        <v>0.99996184878672767</v>
      </c>
      <c r="AM575" s="1">
        <v>0.99996363147444323</v>
      </c>
    </row>
    <row r="576" spans="1:39">
      <c r="A576">
        <f t="shared" si="10"/>
        <v>202203</v>
      </c>
      <c r="B576" t="str">
        <f t="shared" si="12"/>
        <v>M0</v>
      </c>
      <c r="C576" t="str">
        <f t="shared" si="11"/>
        <v>base</v>
      </c>
      <c r="D576" s="1">
        <v>0</v>
      </c>
      <c r="E576" s="1">
        <v>0</v>
      </c>
      <c r="F576" s="1">
        <v>0</v>
      </c>
      <c r="G576" s="1">
        <v>1.010122624157281E-2</v>
      </c>
      <c r="H576" s="1">
        <v>3.6054001383510233E-2</v>
      </c>
      <c r="I576" s="1">
        <v>7.8790975450031719E-2</v>
      </c>
      <c r="J576" s="1">
        <v>0.13500806149966571</v>
      </c>
      <c r="K576" s="1">
        <v>0.1997950150053871</v>
      </c>
      <c r="L576" s="1">
        <v>0.26852246571192651</v>
      </c>
      <c r="M576" s="1">
        <v>0.33728998651804581</v>
      </c>
      <c r="N576" s="1">
        <v>0.40317426387602862</v>
      </c>
      <c r="O576" s="1">
        <v>0.46435200613004313</v>
      </c>
      <c r="P576" s="1">
        <v>0.51969432022423978</v>
      </c>
      <c r="Q576" s="1">
        <v>0.56848886440332635</v>
      </c>
      <c r="R576" s="1">
        <v>0.61075037502525231</v>
      </c>
      <c r="S576" s="1">
        <v>0.64674534816300311</v>
      </c>
      <c r="T576" s="1">
        <v>0.67693927236795493</v>
      </c>
      <c r="U576" s="1">
        <v>0.70199993702666097</v>
      </c>
      <c r="V576" s="1">
        <v>0.72261037198254607</v>
      </c>
      <c r="W576" s="1">
        <v>0.73946328175101028</v>
      </c>
      <c r="X576" s="1">
        <v>0.75313117858765444</v>
      </c>
      <c r="Y576" s="1">
        <v>0.76435087725404771</v>
      </c>
      <c r="Z576" s="1">
        <v>0.77371383150587547</v>
      </c>
      <c r="AA576" s="1">
        <v>0.78148086072989076</v>
      </c>
      <c r="AB576" s="1">
        <v>0.78810558733653346</v>
      </c>
      <c r="AC576" s="1">
        <v>0.79386492179807078</v>
      </c>
      <c r="AD576" s="1">
        <v>0.7989723906458529</v>
      </c>
      <c r="AE576" s="1">
        <v>0.80364219553485206</v>
      </c>
      <c r="AF576" s="1">
        <v>0.80808026620598372</v>
      </c>
      <c r="AG576" s="1">
        <v>0.81251730048009541</v>
      </c>
      <c r="AH576" s="1">
        <v>0.81729916823159321</v>
      </c>
      <c r="AI576" s="1">
        <v>0.82260823820943441</v>
      </c>
      <c r="AJ576" s="1">
        <v>0.82846014417760505</v>
      </c>
      <c r="AK576" s="1">
        <v>0.83484995701588405</v>
      </c>
      <c r="AL576" s="1">
        <v>0.84180096246656888</v>
      </c>
      <c r="AM576" s="1">
        <v>0.84927667709225707</v>
      </c>
    </row>
    <row r="577" spans="1:39">
      <c r="A577">
        <f t="shared" si="10"/>
        <v>202203</v>
      </c>
      <c r="B577" t="str">
        <f t="shared" si="12"/>
        <v>M1</v>
      </c>
      <c r="C577" t="str">
        <f t="shared" si="11"/>
        <v>base</v>
      </c>
      <c r="D577" s="1">
        <v>0</v>
      </c>
      <c r="E577" s="1">
        <v>0</v>
      </c>
      <c r="F577" s="1">
        <v>6.3493635934240983E-2</v>
      </c>
      <c r="G577" s="1">
        <v>0.1733719504811333</v>
      </c>
      <c r="H577" s="1">
        <v>0.30121981856859842</v>
      </c>
      <c r="I577" s="1">
        <v>0.42632756466945809</v>
      </c>
      <c r="J577" s="1">
        <v>0.53756606866241552</v>
      </c>
      <c r="K577" s="1">
        <v>0.63076724039947096</v>
      </c>
      <c r="L577" s="1">
        <v>0.70597978966506603</v>
      </c>
      <c r="M577" s="1">
        <v>0.76525543926072714</v>
      </c>
      <c r="N577" s="1">
        <v>0.81121984643858647</v>
      </c>
      <c r="O577" s="1">
        <v>0.84655080267080718</v>
      </c>
      <c r="P577" s="1">
        <v>0.87362932271401939</v>
      </c>
      <c r="Q577" s="1">
        <v>0.89430274977645297</v>
      </c>
      <c r="R577" s="1">
        <v>0.91011466713601141</v>
      </c>
      <c r="S577" s="1">
        <v>0.92223661966074344</v>
      </c>
      <c r="T577" s="1">
        <v>0.93154029453651321</v>
      </c>
      <c r="U577" s="1">
        <v>0.93870560008803339</v>
      </c>
      <c r="V577" s="1">
        <v>0.94424304684328686</v>
      </c>
      <c r="W577" s="1">
        <v>0.9485427876150232</v>
      </c>
      <c r="X577" s="1">
        <v>0.95188169451228655</v>
      </c>
      <c r="Y577" s="1">
        <v>0.95452329824371529</v>
      </c>
      <c r="Z577" s="1">
        <v>0.95665910362910889</v>
      </c>
      <c r="AA577" s="1">
        <v>0.95838322042374358</v>
      </c>
      <c r="AB577" s="1">
        <v>0.9598181292031861</v>
      </c>
      <c r="AC577" s="1">
        <v>0.9610372046843183</v>
      </c>
      <c r="AD577" s="1">
        <v>0.96209601826528557</v>
      </c>
      <c r="AE577" s="1">
        <v>0.96304556768418803</v>
      </c>
      <c r="AF577" s="1">
        <v>0.9639321433666338</v>
      </c>
      <c r="AG577" s="1">
        <v>0.96480359789927073</v>
      </c>
      <c r="AH577" s="1">
        <v>0.96572833665200186</v>
      </c>
      <c r="AI577" s="1">
        <v>0.96674347403114014</v>
      </c>
      <c r="AJ577" s="1">
        <v>0.96785417315286193</v>
      </c>
      <c r="AK577" s="1">
        <v>0.96906114285870837</v>
      </c>
      <c r="AL577" s="1">
        <v>0.97036997355048638</v>
      </c>
      <c r="AM577" s="1">
        <v>0.97177472848892921</v>
      </c>
    </row>
    <row r="578" spans="1:39">
      <c r="A578">
        <f t="shared" si="10"/>
        <v>202203</v>
      </c>
      <c r="B578" t="str">
        <f t="shared" si="12"/>
        <v>M2</v>
      </c>
      <c r="C578" t="str">
        <f t="shared" si="11"/>
        <v>base</v>
      </c>
      <c r="D578" s="1">
        <v>0</v>
      </c>
      <c r="E578" s="1">
        <v>0.1591549430918954</v>
      </c>
      <c r="F578" s="1">
        <v>0.34765362836480301</v>
      </c>
      <c r="G578" s="1">
        <v>0.51635820086480999</v>
      </c>
      <c r="H578" s="1">
        <v>0.65132491701339679</v>
      </c>
      <c r="I578" s="1">
        <v>0.75305591992996079</v>
      </c>
      <c r="J578" s="1">
        <v>0.82707335972902907</v>
      </c>
      <c r="K578" s="1">
        <v>0.87966859218560778</v>
      </c>
      <c r="L578" s="1">
        <v>0.91646797344342845</v>
      </c>
      <c r="M578" s="1">
        <v>0.94196291508316576</v>
      </c>
      <c r="N578" s="1">
        <v>0.95947736541331163</v>
      </c>
      <c r="O578" s="1">
        <v>0.97144911288950686</v>
      </c>
      <c r="P578" s="1">
        <v>0.97962918751265771</v>
      </c>
      <c r="Q578" s="1">
        <v>0.98520539898452175</v>
      </c>
      <c r="R578" s="1">
        <v>0.98901916380105692</v>
      </c>
      <c r="S578" s="1">
        <v>0.99164159437117738</v>
      </c>
      <c r="T578" s="1">
        <v>0.993453198039706</v>
      </c>
      <c r="U578" s="1">
        <v>0.99471436499487342</v>
      </c>
      <c r="V578" s="1">
        <v>0.99560056403806596</v>
      </c>
      <c r="W578" s="1">
        <v>0.99623022964167174</v>
      </c>
      <c r="X578" s="1">
        <v>0.99668024343774231</v>
      </c>
      <c r="Y578" s="1">
        <v>0.99700960410458861</v>
      </c>
      <c r="Z578" s="1">
        <v>0.99725706199450015</v>
      </c>
      <c r="AA578" s="1">
        <v>0.99744347727711968</v>
      </c>
      <c r="AB578" s="1">
        <v>0.99758845224595316</v>
      </c>
      <c r="AC578" s="1">
        <v>0.99770337205798743</v>
      </c>
      <c r="AD578" s="1">
        <v>0.99779658630910051</v>
      </c>
      <c r="AE578" s="1">
        <v>0.99787459383890387</v>
      </c>
      <c r="AF578" s="1">
        <v>0.99794256390218194</v>
      </c>
      <c r="AG578" s="1">
        <v>0.99800472274331542</v>
      </c>
      <c r="AH578" s="1">
        <v>0.99806610391414541</v>
      </c>
      <c r="AI578" s="1">
        <v>0.99812976728764047</v>
      </c>
      <c r="AJ578" s="1">
        <v>0.99819674492381827</v>
      </c>
      <c r="AK578" s="1">
        <v>0.99826761897624128</v>
      </c>
      <c r="AL578" s="1">
        <v>0.99834311045052726</v>
      </c>
      <c r="AM578" s="1">
        <v>0.99842318515386597</v>
      </c>
    </row>
    <row r="579" spans="1:39">
      <c r="A579">
        <f t="shared" si="10"/>
        <v>202203</v>
      </c>
      <c r="B579" t="str">
        <f t="shared" si="12"/>
        <v>M3</v>
      </c>
      <c r="C579" t="str">
        <f t="shared" si="11"/>
        <v>base</v>
      </c>
      <c r="D579" s="1">
        <v>0.3989422804014327</v>
      </c>
      <c r="E579" s="1">
        <v>0.63681716082899453</v>
      </c>
      <c r="F579" s="1">
        <v>0.77940736829942026</v>
      </c>
      <c r="G579" s="1">
        <v>0.86543971098076522</v>
      </c>
      <c r="H579" s="1">
        <v>0.91750828136508811</v>
      </c>
      <c r="I579" s="1">
        <v>0.94915688721877778</v>
      </c>
      <c r="J579" s="1">
        <v>0.96849519657583383</v>
      </c>
      <c r="K579" s="1">
        <v>0.98035943491371702</v>
      </c>
      <c r="L579" s="1">
        <v>0.98767503319233718</v>
      </c>
      <c r="M579" s="1">
        <v>0.9922122265450285</v>
      </c>
      <c r="N579" s="1">
        <v>0.99503589302485118</v>
      </c>
      <c r="O579" s="1">
        <v>0.99680141061651673</v>
      </c>
      <c r="P579" s="1">
        <v>0.99791400346220271</v>
      </c>
      <c r="Q579" s="1">
        <v>0.99861792430511165</v>
      </c>
      <c r="R579" s="1">
        <v>0.99906729680325634</v>
      </c>
      <c r="S579" s="1">
        <v>0.99935714060436365</v>
      </c>
      <c r="T579" s="1">
        <v>0.99954570922924857</v>
      </c>
      <c r="U579" s="1">
        <v>0.99966977991930805</v>
      </c>
      <c r="V579" s="1">
        <v>0.99975245827010539</v>
      </c>
      <c r="W579" s="1">
        <v>0.99980833042939421</v>
      </c>
      <c r="X579" s="1">
        <v>0.99984638882630295</v>
      </c>
      <c r="Y579" s="1">
        <v>0.99987296945553228</v>
      </c>
      <c r="Z579" s="1">
        <v>0.99989203348754485</v>
      </c>
      <c r="AA579" s="1">
        <v>0.99990573715752207</v>
      </c>
      <c r="AB579" s="1">
        <v>0.99991587713731678</v>
      </c>
      <c r="AC579" s="1">
        <v>0.99992347815936988</v>
      </c>
      <c r="AD579" s="1">
        <v>0.99992927509621343</v>
      </c>
      <c r="AE579" s="1">
        <v>0.99993379589836284</v>
      </c>
      <c r="AF579" s="1">
        <v>0.99993742873687974</v>
      </c>
      <c r="AG579" s="1">
        <v>0.99994043843200708</v>
      </c>
      <c r="AH579" s="1">
        <v>0.99994308069966609</v>
      </c>
      <c r="AI579" s="1">
        <v>0.99994553379605722</v>
      </c>
      <c r="AJ579" s="1">
        <v>0.99994789560749586</v>
      </c>
      <c r="AK579" s="1">
        <v>0.99995023261314742</v>
      </c>
      <c r="AL579" s="1">
        <v>0.99995260290730192</v>
      </c>
      <c r="AM579" s="1">
        <v>0.9999550328129162</v>
      </c>
    </row>
    <row r="580" spans="1:39">
      <c r="A580">
        <f t="shared" si="10"/>
        <v>202204</v>
      </c>
      <c r="B580" t="str">
        <f t="shared" si="12"/>
        <v>M0</v>
      </c>
      <c r="C580" t="str">
        <f t="shared" si="11"/>
        <v>base</v>
      </c>
      <c r="D580" s="1">
        <v>0</v>
      </c>
      <c r="E580" s="1">
        <v>0</v>
      </c>
      <c r="F580" s="1">
        <v>0</v>
      </c>
      <c r="G580" s="1">
        <v>1.0065203168233909E-2</v>
      </c>
      <c r="H580" s="1">
        <v>3.6674100621851898E-2</v>
      </c>
      <c r="I580" s="1">
        <v>7.9844136020146589E-2</v>
      </c>
      <c r="J580" s="1">
        <v>0.13586740691501631</v>
      </c>
      <c r="K580" s="1">
        <v>0.20001095938329291</v>
      </c>
      <c r="L580" s="1">
        <v>0.26761703459487318</v>
      </c>
      <c r="M580" s="1">
        <v>0.33483613811159291</v>
      </c>
      <c r="N580" s="1">
        <v>0.39898417773686651</v>
      </c>
      <c r="O580" s="1">
        <v>0.45819867051370339</v>
      </c>
      <c r="P580" s="1">
        <v>0.51120256766446315</v>
      </c>
      <c r="Q580" s="1">
        <v>0.55763978947180792</v>
      </c>
      <c r="R580" s="1">
        <v>0.59753680769913664</v>
      </c>
      <c r="S580" s="1">
        <v>0.63122856795294235</v>
      </c>
      <c r="T580" s="1">
        <v>0.65933841902225521</v>
      </c>
      <c r="U580" s="1">
        <v>0.68255052167920149</v>
      </c>
      <c r="V580" s="1">
        <v>0.70159145834127368</v>
      </c>
      <c r="W580" s="1">
        <v>0.7170734832009994</v>
      </c>
      <c r="X580" s="1">
        <v>0.72980898815917394</v>
      </c>
      <c r="Y580" s="1">
        <v>0.74045537142828721</v>
      </c>
      <c r="Z580" s="1">
        <v>0.74929991713890232</v>
      </c>
      <c r="AA580" s="1">
        <v>0.75685331894303443</v>
      </c>
      <c r="AB580" s="1">
        <v>0.76342769613123196</v>
      </c>
      <c r="AC580" s="1">
        <v>0.76926399106432708</v>
      </c>
      <c r="AD580" s="1">
        <v>0.77460518957320479</v>
      </c>
      <c r="AE580" s="1">
        <v>0.77968563351921372</v>
      </c>
      <c r="AF580" s="1">
        <v>0.78476893443928308</v>
      </c>
      <c r="AG580" s="1">
        <v>0.79025121108341856</v>
      </c>
      <c r="AH580" s="1">
        <v>0.79634104352885193</v>
      </c>
      <c r="AI580" s="1">
        <v>0.80305577530581407</v>
      </c>
      <c r="AJ580" s="1">
        <v>0.81038930463612591</v>
      </c>
      <c r="AK580" s="1">
        <v>0.81836803311236261</v>
      </c>
      <c r="AL580" s="1">
        <v>0.82694983013700873</v>
      </c>
      <c r="AM580" s="1">
        <v>0.83609032971459618</v>
      </c>
    </row>
    <row r="581" spans="1:39">
      <c r="A581">
        <f t="shared" si="10"/>
        <v>202204</v>
      </c>
      <c r="B581" t="str">
        <f t="shared" si="12"/>
        <v>M1</v>
      </c>
      <c r="C581" t="str">
        <f t="shared" si="11"/>
        <v>base</v>
      </c>
      <c r="D581" s="1">
        <v>0</v>
      </c>
      <c r="E581" s="1">
        <v>0</v>
      </c>
      <c r="F581" s="1">
        <v>6.3493635934240983E-2</v>
      </c>
      <c r="G581" s="1">
        <v>0.17342391356499021</v>
      </c>
      <c r="H581" s="1">
        <v>0.30140963401903981</v>
      </c>
      <c r="I581" s="1">
        <v>0.4265899782907604</v>
      </c>
      <c r="J581" s="1">
        <v>0.53769943969649792</v>
      </c>
      <c r="K581" s="1">
        <v>0.63065616384704204</v>
      </c>
      <c r="L581" s="1">
        <v>0.70556277881225971</v>
      </c>
      <c r="M581" s="1">
        <v>0.76439151821560813</v>
      </c>
      <c r="N581" s="1">
        <v>0.80986905433993295</v>
      </c>
      <c r="O581" s="1">
        <v>0.84474405627990246</v>
      </c>
      <c r="P581" s="1">
        <v>0.87128907421041879</v>
      </c>
      <c r="Q581" s="1">
        <v>0.89147888016617693</v>
      </c>
      <c r="R581" s="1">
        <v>0.90684867522361123</v>
      </c>
      <c r="S581" s="1">
        <v>0.91855396340637707</v>
      </c>
      <c r="T581" s="1">
        <v>0.92749743534303553</v>
      </c>
      <c r="U581" s="1">
        <v>0.93435614308707493</v>
      </c>
      <c r="V581" s="1">
        <v>0.9396437215256368</v>
      </c>
      <c r="W581" s="1">
        <v>0.94372261754922337</v>
      </c>
      <c r="X581" s="1">
        <v>0.94693016515494421</v>
      </c>
      <c r="Y581" s="1">
        <v>0.94950925314503609</v>
      </c>
      <c r="Z581" s="1">
        <v>0.95158081527156513</v>
      </c>
      <c r="AA581" s="1">
        <v>0.95329681045986747</v>
      </c>
      <c r="AB581" s="1">
        <v>0.95474804468306196</v>
      </c>
      <c r="AC581" s="1">
        <v>0.95600313165055473</v>
      </c>
      <c r="AD581" s="1">
        <v>0.95712412747812881</v>
      </c>
      <c r="AE581" s="1">
        <v>0.95816678295434976</v>
      </c>
      <c r="AF581" s="1">
        <v>0.95918782270398795</v>
      </c>
      <c r="AG581" s="1">
        <v>0.96026751433807667</v>
      </c>
      <c r="AH581" s="1">
        <v>0.96144968045836698</v>
      </c>
      <c r="AI581" s="1">
        <v>0.96274091745678403</v>
      </c>
      <c r="AJ581" s="1">
        <v>0.96414249457285239</v>
      </c>
      <c r="AK581" s="1">
        <v>0.96566122798858134</v>
      </c>
      <c r="AL581" s="1">
        <v>0.96729048366100367</v>
      </c>
      <c r="AM581" s="1">
        <v>0.96902285935785071</v>
      </c>
    </row>
    <row r="582" spans="1:39">
      <c r="A582">
        <f t="shared" si="10"/>
        <v>202204</v>
      </c>
      <c r="B582" t="str">
        <f t="shared" si="12"/>
        <v>M2</v>
      </c>
      <c r="C582" t="str">
        <f t="shared" si="11"/>
        <v>base</v>
      </c>
      <c r="D582" s="1">
        <v>0</v>
      </c>
      <c r="E582" s="1">
        <v>0.1591549430918954</v>
      </c>
      <c r="F582" s="1">
        <v>0.34776125487399001</v>
      </c>
      <c r="G582" s="1">
        <v>0.51651369175590822</v>
      </c>
      <c r="H582" s="1">
        <v>0.65140538027982708</v>
      </c>
      <c r="I582" s="1">
        <v>0.75306128410499285</v>
      </c>
      <c r="J582" s="1">
        <v>0.82695384228850155</v>
      </c>
      <c r="K582" s="1">
        <v>0.87944567591968037</v>
      </c>
      <c r="L582" s="1">
        <v>0.91618810586525901</v>
      </c>
      <c r="M582" s="1">
        <v>0.94160211858307175</v>
      </c>
      <c r="N582" s="1">
        <v>0.95904548314169447</v>
      </c>
      <c r="O582" s="1">
        <v>0.97098754696161327</v>
      </c>
      <c r="P582" s="1">
        <v>0.97912942011935633</v>
      </c>
      <c r="Q582" s="1">
        <v>0.98468969071957146</v>
      </c>
      <c r="R582" s="1">
        <v>0.98850214793856439</v>
      </c>
      <c r="S582" s="1">
        <v>0.99112516161464637</v>
      </c>
      <c r="T582" s="1">
        <v>0.99294189728119531</v>
      </c>
      <c r="U582" s="1">
        <v>0.99421095917748559</v>
      </c>
      <c r="V582" s="1">
        <v>0.99510679874572638</v>
      </c>
      <c r="W582" s="1">
        <v>0.99574256501621738</v>
      </c>
      <c r="X582" s="1">
        <v>0.99620442749917837</v>
      </c>
      <c r="Y582" s="1">
        <v>0.99654874069956134</v>
      </c>
      <c r="Z582" s="1">
        <v>0.99680603094540521</v>
      </c>
      <c r="AA582" s="1">
        <v>0.99700440055977302</v>
      </c>
      <c r="AB582" s="1">
        <v>0.99716013684553328</v>
      </c>
      <c r="AC582" s="1">
        <v>0.99728515898408976</v>
      </c>
      <c r="AD582" s="1">
        <v>0.99738860357274484</v>
      </c>
      <c r="AE582" s="1">
        <v>0.99747763324156458</v>
      </c>
      <c r="AF582" s="1">
        <v>0.997557918063674</v>
      </c>
      <c r="AG582" s="1">
        <v>0.99763599900132505</v>
      </c>
      <c r="AH582" s="1">
        <v>0.99771593593160346</v>
      </c>
      <c r="AI582" s="1">
        <v>0.99779923567258988</v>
      </c>
      <c r="AJ582" s="1">
        <v>0.99788678940543296</v>
      </c>
      <c r="AK582" s="1">
        <v>0.9979796128391053</v>
      </c>
      <c r="AL582" s="1">
        <v>0.99807776384757707</v>
      </c>
      <c r="AM582" s="1">
        <v>0.99818113865746416</v>
      </c>
    </row>
    <row r="583" spans="1:39">
      <c r="A583">
        <f t="shared" si="10"/>
        <v>202204</v>
      </c>
      <c r="B583" t="str">
        <f t="shared" si="12"/>
        <v>M3</v>
      </c>
      <c r="C583" t="str">
        <f t="shared" si="11"/>
        <v>base</v>
      </c>
      <c r="D583" s="1">
        <v>0.3989422804014327</v>
      </c>
      <c r="E583" s="1">
        <v>0.63680213959820342</v>
      </c>
      <c r="F583" s="1">
        <v>0.77957147059094578</v>
      </c>
      <c r="G583" s="1">
        <v>0.86553944842173947</v>
      </c>
      <c r="H583" s="1">
        <v>0.91753313699670669</v>
      </c>
      <c r="I583" s="1">
        <v>0.94914831505851371</v>
      </c>
      <c r="J583" s="1">
        <v>0.96845186639635539</v>
      </c>
      <c r="K583" s="1">
        <v>0.98029890584092694</v>
      </c>
      <c r="L583" s="1">
        <v>0.98761287672598974</v>
      </c>
      <c r="M583" s="1">
        <v>0.99214415274427037</v>
      </c>
      <c r="N583" s="1">
        <v>0.99496487904503372</v>
      </c>
      <c r="O583" s="1">
        <v>0.996734808026699</v>
      </c>
      <c r="P583" s="1">
        <v>0.99784990182921707</v>
      </c>
      <c r="Q583" s="1">
        <v>0.99855884558604169</v>
      </c>
      <c r="R583" s="1">
        <v>0.99901429420984578</v>
      </c>
      <c r="S583" s="1">
        <v>0.9993094560888186</v>
      </c>
      <c r="T583" s="1">
        <v>0.99950293013413338</v>
      </c>
      <c r="U583" s="1">
        <v>0.99963138784936079</v>
      </c>
      <c r="V583" s="1">
        <v>0.99971788925738347</v>
      </c>
      <c r="W583" s="1">
        <v>0.99977660595772078</v>
      </c>
      <c r="X583" s="1">
        <v>0.99981747132668153</v>
      </c>
      <c r="Y583" s="1">
        <v>0.99984667560517715</v>
      </c>
      <c r="Z583" s="1">
        <v>0.99986758961190336</v>
      </c>
      <c r="AA583" s="1">
        <v>0.99988300062681079</v>
      </c>
      <c r="AB583" s="1">
        <v>0.99989449629266192</v>
      </c>
      <c r="AC583" s="1">
        <v>0.99990321324398823</v>
      </c>
      <c r="AD583" s="1">
        <v>0.9999099634556976</v>
      </c>
      <c r="AE583" s="1">
        <v>0.99991534034743645</v>
      </c>
      <c r="AF583" s="1">
        <v>0.99991974246578952</v>
      </c>
      <c r="AG583" s="1">
        <v>0.99992354608665568</v>
      </c>
      <c r="AH583" s="1">
        <v>0.99992701752481017</v>
      </c>
      <c r="AI583" s="1">
        <v>0.99993030883189093</v>
      </c>
      <c r="AJ583" s="1">
        <v>0.99993352433587213</v>
      </c>
      <c r="AK583" s="1">
        <v>0.99993675330119758</v>
      </c>
      <c r="AL583" s="1">
        <v>0.99994003940906184</v>
      </c>
      <c r="AM583" s="1">
        <v>0.99994341038227208</v>
      </c>
    </row>
    <row r="584" spans="1:39">
      <c r="A584">
        <f t="shared" si="10"/>
        <v>202205</v>
      </c>
      <c r="B584" t="str">
        <f t="shared" si="12"/>
        <v>M0</v>
      </c>
      <c r="C584" t="str">
        <f t="shared" si="11"/>
        <v>base</v>
      </c>
      <c r="D584" s="1">
        <v>0</v>
      </c>
      <c r="E584" s="1">
        <v>0</v>
      </c>
      <c r="F584" s="1">
        <v>0</v>
      </c>
      <c r="G584" s="1">
        <v>1.0865115433439321E-2</v>
      </c>
      <c r="H584" s="1">
        <v>3.8019870097196901E-2</v>
      </c>
      <c r="I584" s="1">
        <v>8.1024133641071153E-2</v>
      </c>
      <c r="J584" s="1">
        <v>0.1363642813192068</v>
      </c>
      <c r="K584" s="1">
        <v>0.1992606732593197</v>
      </c>
      <c r="L584" s="1">
        <v>0.26513472026953072</v>
      </c>
      <c r="M584" s="1">
        <v>0.33040125721994967</v>
      </c>
      <c r="N584" s="1">
        <v>0.39231347410623812</v>
      </c>
      <c r="O584" s="1">
        <v>0.44886016841098991</v>
      </c>
      <c r="P584" s="1">
        <v>0.4991593501970597</v>
      </c>
      <c r="Q584" s="1">
        <v>0.54287189372278299</v>
      </c>
      <c r="R584" s="1">
        <v>0.58011104131924041</v>
      </c>
      <c r="S584" s="1">
        <v>0.61139304577399378</v>
      </c>
      <c r="T584" s="1">
        <v>0.63736185855383765</v>
      </c>
      <c r="U584" s="1">
        <v>0.65875306100859732</v>
      </c>
      <c r="V584" s="1">
        <v>0.67620428792457576</v>
      </c>
      <c r="W584" s="1">
        <v>0.69059887143141307</v>
      </c>
      <c r="X584" s="1">
        <v>0.70265942811822169</v>
      </c>
      <c r="Y584" s="1">
        <v>0.71269777632443532</v>
      </c>
      <c r="Z584" s="1">
        <v>0.7212849317855996</v>
      </c>
      <c r="AA584" s="1">
        <v>0.72877042295036354</v>
      </c>
      <c r="AB584" s="1">
        <v>0.73542445700372516</v>
      </c>
      <c r="AC584" s="1">
        <v>0.74152144063082526</v>
      </c>
      <c r="AD584" s="1">
        <v>0.74732711493014226</v>
      </c>
      <c r="AE584" s="1">
        <v>0.75314201896813304</v>
      </c>
      <c r="AF584" s="1">
        <v>0.75941909446380218</v>
      </c>
      <c r="AG584" s="1">
        <v>0.76639642367237115</v>
      </c>
      <c r="AH584" s="1">
        <v>0.77409300993787322</v>
      </c>
      <c r="AI584" s="1">
        <v>0.78250120287889302</v>
      </c>
      <c r="AJ584" s="1">
        <v>0.79165079723394594</v>
      </c>
      <c r="AK584" s="1">
        <v>0.80149310744324387</v>
      </c>
      <c r="AL584" s="1">
        <v>0.81197697659591472</v>
      </c>
      <c r="AM584" s="1">
        <v>0.82297236536353546</v>
      </c>
    </row>
    <row r="585" spans="1:39">
      <c r="A585">
        <f t="shared" ref="A585:A648" si="13">IF(B585="M0",IF(RIGHT(A581,2)="12",(VALUE(LEFT(A581,4))+1)*100+1,A581+1),A584)</f>
        <v>202205</v>
      </c>
      <c r="B585" t="str">
        <f t="shared" si="12"/>
        <v>M1</v>
      </c>
      <c r="C585" t="str">
        <f t="shared" si="11"/>
        <v>base</v>
      </c>
      <c r="D585" s="1">
        <v>0</v>
      </c>
      <c r="E585" s="1">
        <v>0</v>
      </c>
      <c r="F585" s="1">
        <v>6.3493635934240983E-2</v>
      </c>
      <c r="G585" s="1">
        <v>0.17367417969128701</v>
      </c>
      <c r="H585" s="1">
        <v>0.301857039535537</v>
      </c>
      <c r="I585" s="1">
        <v>0.42698822085273169</v>
      </c>
      <c r="J585" s="1">
        <v>0.5378622876564203</v>
      </c>
      <c r="K585" s="1">
        <v>0.63046845395537565</v>
      </c>
      <c r="L585" s="1">
        <v>0.70482742935777032</v>
      </c>
      <c r="M585" s="1">
        <v>0.76303822577626024</v>
      </c>
      <c r="N585" s="1">
        <v>0.80793257331668988</v>
      </c>
      <c r="O585" s="1">
        <v>0.8421304815190036</v>
      </c>
      <c r="P585" s="1">
        <v>0.86806752408311827</v>
      </c>
      <c r="Q585" s="1">
        <v>0.88771084911966713</v>
      </c>
      <c r="R585" s="1">
        <v>0.90257225463905344</v>
      </c>
      <c r="S585" s="1">
        <v>0.91384357984409303</v>
      </c>
      <c r="T585" s="1">
        <v>0.92242242582506428</v>
      </c>
      <c r="U585" s="1">
        <v>0.92898760657958013</v>
      </c>
      <c r="V585" s="1">
        <v>0.9340166502220727</v>
      </c>
      <c r="W585" s="1">
        <v>0.93794538146598039</v>
      </c>
      <c r="X585" s="1">
        <v>0.94108500425506036</v>
      </c>
      <c r="Y585" s="1">
        <v>0.9435925694491496</v>
      </c>
      <c r="Z585" s="1">
        <v>0.94565856709082319</v>
      </c>
      <c r="AA585" s="1">
        <v>0.94739653998339945</v>
      </c>
      <c r="AB585" s="1">
        <v>0.94889208601386121</v>
      </c>
      <c r="AC585" s="1">
        <v>0.95022140183149451</v>
      </c>
      <c r="AD585" s="1">
        <v>0.95145215486476764</v>
      </c>
      <c r="AE585" s="1">
        <v>0.95265193675954496</v>
      </c>
      <c r="AF585" s="1">
        <v>0.95391523676785006</v>
      </c>
      <c r="AG585" s="1">
        <v>0.95529403056392048</v>
      </c>
      <c r="AH585" s="1">
        <v>0.95679685100137579</v>
      </c>
      <c r="AI585" s="1">
        <v>0.95842581664717152</v>
      </c>
      <c r="AJ585" s="1">
        <v>0.96018931748828484</v>
      </c>
      <c r="AK585" s="1">
        <v>0.96208001818718714</v>
      </c>
      <c r="AL585" s="1">
        <v>0.96408960050234238</v>
      </c>
      <c r="AM585" s="1">
        <v>0.96619429448615457</v>
      </c>
    </row>
    <row r="586" spans="1:39">
      <c r="A586">
        <f t="shared" si="13"/>
        <v>202205</v>
      </c>
      <c r="B586" t="str">
        <f t="shared" si="12"/>
        <v>M2</v>
      </c>
      <c r="C586" t="str">
        <f t="shared" ref="C586:C649" si="14">C585</f>
        <v>base</v>
      </c>
      <c r="D586" s="1">
        <v>0</v>
      </c>
      <c r="E586" s="1">
        <v>0.1591549430918954</v>
      </c>
      <c r="F586" s="1">
        <v>0.34793781600136131</v>
      </c>
      <c r="G586" s="1">
        <v>0.51665461918036359</v>
      </c>
      <c r="H586" s="1">
        <v>0.65145638309494924</v>
      </c>
      <c r="I586" s="1">
        <v>0.75293903610527546</v>
      </c>
      <c r="J586" s="1">
        <v>0.82667637139966577</v>
      </c>
      <c r="K586" s="1">
        <v>0.87907605134726996</v>
      </c>
      <c r="L586" s="1">
        <v>0.91569448546225685</v>
      </c>
      <c r="M586" s="1">
        <v>0.9409998469267723</v>
      </c>
      <c r="N586" s="1">
        <v>0.95839672242302221</v>
      </c>
      <c r="O586" s="1">
        <v>0.97028259287528962</v>
      </c>
      <c r="P586" s="1">
        <v>0.97840247049433404</v>
      </c>
      <c r="Q586" s="1">
        <v>0.98396367755641834</v>
      </c>
      <c r="R586" s="1">
        <v>0.98778072934081329</v>
      </c>
      <c r="S586" s="1">
        <v>0.9904152669122156</v>
      </c>
      <c r="T586" s="1">
        <v>0.99224757076845715</v>
      </c>
      <c r="U586" s="1">
        <v>0.99353446419748193</v>
      </c>
      <c r="V586" s="1">
        <v>0.99444259269189872</v>
      </c>
      <c r="W586" s="1">
        <v>0.99509824517528012</v>
      </c>
      <c r="X586" s="1">
        <v>0.99558378243281165</v>
      </c>
      <c r="Y586" s="1">
        <v>0.99594405393696361</v>
      </c>
      <c r="Z586" s="1">
        <v>0.99621968857704313</v>
      </c>
      <c r="AA586" s="1">
        <v>0.99643419567551983</v>
      </c>
      <c r="AB586" s="1">
        <v>0.99660475267865689</v>
      </c>
      <c r="AC586" s="1">
        <v>0.99674435949422824</v>
      </c>
      <c r="AD586" s="1">
        <v>0.99686308037655169</v>
      </c>
      <c r="AE586" s="1">
        <v>0.99696865207610308</v>
      </c>
      <c r="AF586" s="1">
        <v>0.9970697280171773</v>
      </c>
      <c r="AG586" s="1">
        <v>0.99717179009420298</v>
      </c>
      <c r="AH586" s="1">
        <v>0.99727705118230769</v>
      </c>
      <c r="AI586" s="1">
        <v>0.99738686866521098</v>
      </c>
      <c r="AJ586" s="1">
        <v>0.9975026906749227</v>
      </c>
      <c r="AK586" s="1">
        <v>0.99762472926449619</v>
      </c>
      <c r="AL586" s="1">
        <v>0.99775296019260717</v>
      </c>
      <c r="AM586" s="1">
        <v>0.99788626035863615</v>
      </c>
    </row>
    <row r="587" spans="1:39">
      <c r="A587">
        <f t="shared" si="13"/>
        <v>202205</v>
      </c>
      <c r="B587" t="str">
        <f t="shared" si="12"/>
        <v>M3</v>
      </c>
      <c r="C587" t="str">
        <f t="shared" si="14"/>
        <v>base</v>
      </c>
      <c r="D587" s="1">
        <v>0.3989422804014327</v>
      </c>
      <c r="E587" s="1">
        <v>0.63710753871607506</v>
      </c>
      <c r="F587" s="1">
        <v>0.77976459054610958</v>
      </c>
      <c r="G587" s="1">
        <v>0.86560203621745146</v>
      </c>
      <c r="H587" s="1">
        <v>0.91753515273186093</v>
      </c>
      <c r="I587" s="1">
        <v>0.94908901483960284</v>
      </c>
      <c r="J587" s="1">
        <v>0.96836153037723782</v>
      </c>
      <c r="K587" s="1">
        <v>0.98020402030796383</v>
      </c>
      <c r="L587" s="1">
        <v>0.98750721288298215</v>
      </c>
      <c r="M587" s="1">
        <v>0.99203311925529603</v>
      </c>
      <c r="N587" s="1">
        <v>0.99486069768578778</v>
      </c>
      <c r="O587" s="1">
        <v>0.99663463428322374</v>
      </c>
      <c r="P587" s="1">
        <v>0.99775788708231794</v>
      </c>
      <c r="Q587" s="1">
        <v>0.99847670785464471</v>
      </c>
      <c r="R587" s="1">
        <v>0.99894082680976415</v>
      </c>
      <c r="S587" s="1">
        <v>0.99924397574617452</v>
      </c>
      <c r="T587" s="1">
        <v>0.9994445791116614</v>
      </c>
      <c r="U587" s="1">
        <v>0.99957923239096946</v>
      </c>
      <c r="V587" s="1">
        <v>0.99967035401446169</v>
      </c>
      <c r="W587" s="1">
        <v>0.99973358102435794</v>
      </c>
      <c r="X587" s="1">
        <v>0.99977862838569032</v>
      </c>
      <c r="Y587" s="1">
        <v>0.99981078625428821</v>
      </c>
      <c r="Z587" s="1">
        <v>0.99983440026681458</v>
      </c>
      <c r="AA587" s="1">
        <v>0.99985194273667954</v>
      </c>
      <c r="AB587" s="1">
        <v>0.99986518084907217</v>
      </c>
      <c r="AC587" s="1">
        <v>0.99987537111732216</v>
      </c>
      <c r="AD587" s="1">
        <v>0.99988342727928248</v>
      </c>
      <c r="AE587" s="1">
        <v>0.99988995508939471</v>
      </c>
      <c r="AF587" s="1">
        <v>0.99989551552116518</v>
      </c>
      <c r="AG587" s="1">
        <v>0.99990051081981712</v>
      </c>
      <c r="AH587" s="1">
        <v>0.99990517807688439</v>
      </c>
      <c r="AI587" s="1">
        <v>0.99990968127342972</v>
      </c>
      <c r="AJ587" s="1">
        <v>0.99991415839035558</v>
      </c>
      <c r="AK587" s="1">
        <v>0.99991868097209058</v>
      </c>
      <c r="AL587" s="1">
        <v>0.99992329571219873</v>
      </c>
      <c r="AM587" s="1">
        <v>0.99992799913514852</v>
      </c>
    </row>
    <row r="588" spans="1:39">
      <c r="A588">
        <f t="shared" si="13"/>
        <v>202206</v>
      </c>
      <c r="B588" t="str">
        <f t="shared" si="12"/>
        <v>M0</v>
      </c>
      <c r="C588" t="str">
        <f t="shared" si="14"/>
        <v>base</v>
      </c>
      <c r="D588" s="1">
        <v>0</v>
      </c>
      <c r="E588" s="1">
        <v>0</v>
      </c>
      <c r="F588" s="1">
        <v>0</v>
      </c>
      <c r="G588" s="1">
        <v>1.010360677923695E-2</v>
      </c>
      <c r="H588" s="1">
        <v>3.569787936603757E-2</v>
      </c>
      <c r="I588" s="1">
        <v>7.6841500907426613E-2</v>
      </c>
      <c r="J588" s="1">
        <v>0.13004168481316911</v>
      </c>
      <c r="K588" s="1">
        <v>0.19061330885559841</v>
      </c>
      <c r="L588" s="1">
        <v>0.25420070245923171</v>
      </c>
      <c r="M588" s="1">
        <v>0.3170358898245435</v>
      </c>
      <c r="N588" s="1">
        <v>0.37614888881110597</v>
      </c>
      <c r="O588" s="1">
        <v>0.42990057740180287</v>
      </c>
      <c r="P588" s="1">
        <v>0.47738682109934633</v>
      </c>
      <c r="Q588" s="1">
        <v>0.51834965234786545</v>
      </c>
      <c r="R588" s="1">
        <v>0.55309385273357947</v>
      </c>
      <c r="S588" s="1">
        <v>0.58215362187093267</v>
      </c>
      <c r="T588" s="1">
        <v>0.60623188101976577</v>
      </c>
      <c r="U588" s="1">
        <v>0.62596778766659522</v>
      </c>
      <c r="V588" s="1">
        <v>0.64230934812168172</v>
      </c>
      <c r="W588" s="1">
        <v>0.65604465952367919</v>
      </c>
      <c r="X588" s="1">
        <v>0.6675072416343778</v>
      </c>
      <c r="Y588" s="1">
        <v>0.6773354589345606</v>
      </c>
      <c r="Z588" s="1">
        <v>0.68592092450355358</v>
      </c>
      <c r="AA588" s="1">
        <v>0.69356698560236474</v>
      </c>
      <c r="AB588" s="1">
        <v>0.70058478318614004</v>
      </c>
      <c r="AC588" s="1">
        <v>0.70727739152896008</v>
      </c>
      <c r="AD588" s="1">
        <v>0.71399014671255345</v>
      </c>
      <c r="AE588" s="1">
        <v>0.72124563055349078</v>
      </c>
      <c r="AF588" s="1">
        <v>0.72931786364846451</v>
      </c>
      <c r="AG588" s="1">
        <v>0.73822745192589934</v>
      </c>
      <c r="AH588" s="1">
        <v>0.74796449605887172</v>
      </c>
      <c r="AI588" s="1">
        <v>0.75856274355917497</v>
      </c>
      <c r="AJ588" s="1">
        <v>0.76996520880851005</v>
      </c>
      <c r="AK588" s="1">
        <v>0.78211218984639619</v>
      </c>
      <c r="AL588" s="1">
        <v>0.79485268443368207</v>
      </c>
      <c r="AM588" s="1">
        <v>0.80799566075456475</v>
      </c>
    </row>
    <row r="589" spans="1:39">
      <c r="A589">
        <f t="shared" si="13"/>
        <v>202206</v>
      </c>
      <c r="B589" t="str">
        <f t="shared" si="12"/>
        <v>M1</v>
      </c>
      <c r="C589" t="str">
        <f t="shared" si="14"/>
        <v>base</v>
      </c>
      <c r="D589" s="1">
        <v>0</v>
      </c>
      <c r="E589" s="1">
        <v>0</v>
      </c>
      <c r="F589" s="1">
        <v>6.3493635934240983E-2</v>
      </c>
      <c r="G589" s="1">
        <v>0.17324085742452289</v>
      </c>
      <c r="H589" s="1">
        <v>0.30057575432578998</v>
      </c>
      <c r="I589" s="1">
        <v>0.42468113247064232</v>
      </c>
      <c r="J589" s="1">
        <v>0.53454408325157265</v>
      </c>
      <c r="K589" s="1">
        <v>0.62610204292459537</v>
      </c>
      <c r="L589" s="1">
        <v>0.69950202591076671</v>
      </c>
      <c r="M589" s="1">
        <v>0.75694355207365716</v>
      </c>
      <c r="N589" s="1">
        <v>0.8010595621960479</v>
      </c>
      <c r="O589" s="1">
        <v>0.83463546789180976</v>
      </c>
      <c r="P589" s="1">
        <v>0.86006893669686535</v>
      </c>
      <c r="Q589" s="1">
        <v>0.87927127993338994</v>
      </c>
      <c r="R589" s="1">
        <v>0.8937830760413854</v>
      </c>
      <c r="S589" s="1">
        <v>0.90477989326123687</v>
      </c>
      <c r="T589" s="1">
        <v>0.91315551211017243</v>
      </c>
      <c r="U589" s="1">
        <v>0.91954019170877932</v>
      </c>
      <c r="V589" s="1">
        <v>0.92450399494795776</v>
      </c>
      <c r="W589" s="1">
        <v>0.92845236328277991</v>
      </c>
      <c r="X589" s="1">
        <v>0.93159199755453903</v>
      </c>
      <c r="Y589" s="1">
        <v>0.93416768918564352</v>
      </c>
      <c r="Z589" s="1">
        <v>0.93632511680262809</v>
      </c>
      <c r="AA589" s="1">
        <v>0.93817396346349247</v>
      </c>
      <c r="AB589" s="1">
        <v>0.93981070214490536</v>
      </c>
      <c r="AC589" s="1">
        <v>0.94132023925384356</v>
      </c>
      <c r="AD589" s="1">
        <v>0.94278612576758514</v>
      </c>
      <c r="AE589" s="1">
        <v>0.94432398022390585</v>
      </c>
      <c r="AF589" s="1">
        <v>0.94599780649363685</v>
      </c>
      <c r="AG589" s="1">
        <v>0.94781884531156724</v>
      </c>
      <c r="AH589" s="1">
        <v>0.94979033975392635</v>
      </c>
      <c r="AI589" s="1">
        <v>0.95192293808897221</v>
      </c>
      <c r="AJ589" s="1">
        <v>0.95420815863714037</v>
      </c>
      <c r="AK589" s="1">
        <v>0.95663623505733875</v>
      </c>
      <c r="AL589" s="1">
        <v>0.9591786683116057</v>
      </c>
      <c r="AM589" s="1">
        <v>0.96179856248868378</v>
      </c>
    </row>
    <row r="590" spans="1:39">
      <c r="A590">
        <f t="shared" si="13"/>
        <v>202206</v>
      </c>
      <c r="B590" t="str">
        <f t="shared" si="12"/>
        <v>M2</v>
      </c>
      <c r="C590" t="str">
        <f t="shared" si="14"/>
        <v>base</v>
      </c>
      <c r="D590" s="1">
        <v>0</v>
      </c>
      <c r="E590" s="1">
        <v>0.1591549430918954</v>
      </c>
      <c r="F590" s="1">
        <v>0.34759400523708128</v>
      </c>
      <c r="G590" s="1">
        <v>0.51597972033019079</v>
      </c>
      <c r="H590" s="1">
        <v>0.65047945434697374</v>
      </c>
      <c r="I590" s="1">
        <v>0.75176555193376671</v>
      </c>
      <c r="J590" s="1">
        <v>0.8254389398409282</v>
      </c>
      <c r="K590" s="1">
        <v>0.8777499460669842</v>
      </c>
      <c r="L590" s="1">
        <v>0.91430007617714926</v>
      </c>
      <c r="M590" s="1">
        <v>0.93961781117902465</v>
      </c>
      <c r="N590" s="1">
        <v>0.95700245488155677</v>
      </c>
      <c r="O590" s="1">
        <v>0.9689143175681636</v>
      </c>
      <c r="P590" s="1">
        <v>0.97708370374981524</v>
      </c>
      <c r="Q590" s="1">
        <v>0.98269103821901138</v>
      </c>
      <c r="R590" s="1">
        <v>0.98655686402144704</v>
      </c>
      <c r="S590" s="1">
        <v>0.98923997831937516</v>
      </c>
      <c r="T590" s="1">
        <v>0.99111912376930855</v>
      </c>
      <c r="U590" s="1">
        <v>0.99244060986048477</v>
      </c>
      <c r="V590" s="1">
        <v>0.99339087849836583</v>
      </c>
      <c r="W590" s="1">
        <v>0.99409142925632976</v>
      </c>
      <c r="X590" s="1">
        <v>0.99460869251849338</v>
      </c>
      <c r="Y590" s="1">
        <v>0.99500226128532776</v>
      </c>
      <c r="Z590" s="1">
        <v>0.99530658954010665</v>
      </c>
      <c r="AA590" s="1">
        <v>0.99554683465175342</v>
      </c>
      <c r="AB590" s="1">
        <v>0.99574187174598805</v>
      </c>
      <c r="AC590" s="1">
        <v>0.99590618638960415</v>
      </c>
      <c r="AD590" s="1">
        <v>0.99605067653081736</v>
      </c>
      <c r="AE590" s="1">
        <v>0.99618724241321255</v>
      </c>
      <c r="AF590" s="1">
        <v>0.99632354514239163</v>
      </c>
      <c r="AG590" s="1">
        <v>0.99646286980762133</v>
      </c>
      <c r="AH590" s="1">
        <v>0.99660727983269748</v>
      </c>
      <c r="AI590" s="1">
        <v>0.9967588819577391</v>
      </c>
      <c r="AJ590" s="1">
        <v>0.99691811719722312</v>
      </c>
      <c r="AK590" s="1">
        <v>0.99708507685220737</v>
      </c>
      <c r="AL590" s="1">
        <v>0.99725839412484096</v>
      </c>
      <c r="AM590" s="1">
        <v>0.99743598565685365</v>
      </c>
    </row>
    <row r="591" spans="1:39">
      <c r="A591">
        <f t="shared" si="13"/>
        <v>202206</v>
      </c>
      <c r="B591" t="str">
        <f t="shared" si="12"/>
        <v>M3</v>
      </c>
      <c r="C591" t="str">
        <f t="shared" si="14"/>
        <v>base</v>
      </c>
      <c r="D591" s="1">
        <v>0.3989422804014327</v>
      </c>
      <c r="E591" s="1">
        <v>0.63681814896094546</v>
      </c>
      <c r="F591" s="1">
        <v>0.77931803964860957</v>
      </c>
      <c r="G591" s="1">
        <v>0.86516255426756628</v>
      </c>
      <c r="H591" s="1">
        <v>0.91710128201863561</v>
      </c>
      <c r="I591" s="1">
        <v>0.94869416546238827</v>
      </c>
      <c r="J591" s="1">
        <v>0.96802933599135021</v>
      </c>
      <c r="K591" s="1">
        <v>0.97990638193711321</v>
      </c>
      <c r="L591" s="1">
        <v>0.98723863611683438</v>
      </c>
      <c r="M591" s="1">
        <v>0.99180258145723088</v>
      </c>
      <c r="N591" s="1">
        <v>0.99465563840975812</v>
      </c>
      <c r="O591" s="1">
        <v>0.99645603135505256</v>
      </c>
      <c r="P591" s="1">
        <v>0.99760446337373165</v>
      </c>
      <c r="Q591" s="1">
        <v>0.99834370274104711</v>
      </c>
      <c r="R591" s="1">
        <v>0.99882516781270458</v>
      </c>
      <c r="S591" s="1">
        <v>0.99914291751841522</v>
      </c>
      <c r="T591" s="1">
        <v>0.99935567215906507</v>
      </c>
      <c r="U591" s="1">
        <v>0.99949930651481211</v>
      </c>
      <c r="V591" s="1">
        <v>0.99959874384199221</v>
      </c>
      <c r="W591" s="1">
        <v>0.99966942983753071</v>
      </c>
      <c r="X591" s="1">
        <v>0.99971977341679052</v>
      </c>
      <c r="Y591" s="1">
        <v>0.99975664793173502</v>
      </c>
      <c r="Z591" s="1">
        <v>0.99978396001120529</v>
      </c>
      <c r="AA591" s="1">
        <v>0.9998044984651826</v>
      </c>
      <c r="AB591" s="1">
        <v>0.99982023948176213</v>
      </c>
      <c r="AC591" s="1">
        <v>0.99983261497394194</v>
      </c>
      <c r="AD591" s="1">
        <v>0.99984256539679517</v>
      </c>
      <c r="AE591" s="1">
        <v>0.99985094936805696</v>
      </c>
      <c r="AF591" s="1">
        <v>0.9998583884968959</v>
      </c>
      <c r="AG591" s="1">
        <v>0.99986525755318167</v>
      </c>
      <c r="AH591" s="1">
        <v>0.9998718171624279</v>
      </c>
      <c r="AI591" s="1">
        <v>0.99987828410317448</v>
      </c>
      <c r="AJ591" s="1">
        <v>0.99988477521335739</v>
      </c>
      <c r="AK591" s="1">
        <v>0.99989136808590295</v>
      </c>
      <c r="AL591" s="1">
        <v>0.99989806620795973</v>
      </c>
      <c r="AM591" s="1">
        <v>0.9999048312611335</v>
      </c>
    </row>
    <row r="592" spans="1:39">
      <c r="A592">
        <f t="shared" si="13"/>
        <v>202207</v>
      </c>
      <c r="B592" t="str">
        <f t="shared" si="12"/>
        <v>M0</v>
      </c>
      <c r="C592" t="str">
        <f t="shared" si="14"/>
        <v>base</v>
      </c>
      <c r="D592" s="1">
        <v>0</v>
      </c>
      <c r="E592" s="1">
        <v>0</v>
      </c>
      <c r="F592" s="1">
        <v>0</v>
      </c>
      <c r="G592" s="1">
        <v>9.7176202625912367E-3</v>
      </c>
      <c r="H592" s="1">
        <v>3.4650337698606953E-2</v>
      </c>
      <c r="I592" s="1">
        <v>7.4568545837803285E-2</v>
      </c>
      <c r="J592" s="1">
        <v>0.12599568150554011</v>
      </c>
      <c r="K592" s="1">
        <v>0.1844912831363078</v>
      </c>
      <c r="L592" s="1">
        <v>0.24551297575639749</v>
      </c>
      <c r="M592" s="1">
        <v>0.30514698637099419</v>
      </c>
      <c r="N592" s="1">
        <v>0.36089876225601902</v>
      </c>
      <c r="O592" s="1">
        <v>0.41116794341468199</v>
      </c>
      <c r="P592" s="1">
        <v>0.45520392642905733</v>
      </c>
      <c r="Q592" s="1">
        <v>0.4929987715692789</v>
      </c>
      <c r="R592" s="1">
        <v>0.52489930714210964</v>
      </c>
      <c r="S592" s="1">
        <v>0.55151999821318642</v>
      </c>
      <c r="T592" s="1">
        <v>0.57346400316426138</v>
      </c>
      <c r="U592" s="1">
        <v>0.59171787542442678</v>
      </c>
      <c r="V592" s="1">
        <v>0.6071190295148855</v>
      </c>
      <c r="W592" s="1">
        <v>0.62001260068123432</v>
      </c>
      <c r="X592" s="1">
        <v>0.63109837641622701</v>
      </c>
      <c r="Y592" s="1">
        <v>0.64080680077446783</v>
      </c>
      <c r="Z592" s="1">
        <v>0.64947210010335044</v>
      </c>
      <c r="AA592" s="1">
        <v>0.6574412978082409</v>
      </c>
      <c r="AB592" s="1">
        <v>0.6650548048679692</v>
      </c>
      <c r="AC592" s="1">
        <v>0.67270398392050479</v>
      </c>
      <c r="AD592" s="1">
        <v>0.68098392293176857</v>
      </c>
      <c r="AE592" s="1">
        <v>0.69020576726604799</v>
      </c>
      <c r="AF592" s="1">
        <v>0.70039121353489309</v>
      </c>
      <c r="AG592" s="1">
        <v>0.71152755087607944</v>
      </c>
      <c r="AH592" s="1">
        <v>0.72365236659946097</v>
      </c>
      <c r="AI592" s="1">
        <v>0.73669967657840674</v>
      </c>
      <c r="AJ592" s="1">
        <v>0.75060058444506517</v>
      </c>
      <c r="AK592" s="1">
        <v>0.76518183826448316</v>
      </c>
      <c r="AL592" s="1">
        <v>0.78022448123415333</v>
      </c>
      <c r="AM592" s="1">
        <v>0.79552844407252643</v>
      </c>
    </row>
    <row r="593" spans="1:39">
      <c r="A593">
        <f t="shared" si="13"/>
        <v>202207</v>
      </c>
      <c r="B593" t="str">
        <f t="shared" ref="B593:B656" si="15">B589</f>
        <v>M1</v>
      </c>
      <c r="C593" t="str">
        <f t="shared" si="14"/>
        <v>base</v>
      </c>
      <c r="D593" s="1">
        <v>0</v>
      </c>
      <c r="E593" s="1">
        <v>0</v>
      </c>
      <c r="F593" s="1">
        <v>6.3493635934240983E-2</v>
      </c>
      <c r="G593" s="1">
        <v>0.1729841793275565</v>
      </c>
      <c r="H593" s="1">
        <v>0.29979034313983771</v>
      </c>
      <c r="I593" s="1">
        <v>0.4231758666877779</v>
      </c>
      <c r="J593" s="1">
        <v>0.53206929418120186</v>
      </c>
      <c r="K593" s="1">
        <v>0.62256301221159005</v>
      </c>
      <c r="L593" s="1">
        <v>0.69498116726709647</v>
      </c>
      <c r="M593" s="1">
        <v>0.75134100823606831</v>
      </c>
      <c r="N593" s="1">
        <v>0.79452372662731441</v>
      </c>
      <c r="O593" s="1">
        <v>0.82730422064237208</v>
      </c>
      <c r="P593" s="1">
        <v>0.85202773597511428</v>
      </c>
      <c r="Q593" s="1">
        <v>0.87065155322008425</v>
      </c>
      <c r="R593" s="1">
        <v>0.88469998965945584</v>
      </c>
      <c r="S593" s="1">
        <v>0.89534339159154219</v>
      </c>
      <c r="T593" s="1">
        <v>0.90341114493265828</v>
      </c>
      <c r="U593" s="1">
        <v>0.90964756320857421</v>
      </c>
      <c r="V593" s="1">
        <v>0.91458013795940218</v>
      </c>
      <c r="W593" s="1">
        <v>0.91848100977485647</v>
      </c>
      <c r="X593" s="1">
        <v>0.9216639683109511</v>
      </c>
      <c r="Y593" s="1">
        <v>0.924315433892829</v>
      </c>
      <c r="Z593" s="1">
        <v>0.9265755808316356</v>
      </c>
      <c r="AA593" s="1">
        <v>0.92856593808501364</v>
      </c>
      <c r="AB593" s="1">
        <v>0.93039228327856116</v>
      </c>
      <c r="AC593" s="1">
        <v>0.93215673645905162</v>
      </c>
      <c r="AD593" s="1">
        <v>0.93399873850019033</v>
      </c>
      <c r="AE593" s="1">
        <v>0.9359961332800405</v>
      </c>
      <c r="AF593" s="1">
        <v>0.93816376327986084</v>
      </c>
      <c r="AG593" s="1">
        <v>0.94050658604067228</v>
      </c>
      <c r="AH593" s="1">
        <v>0.94303805860425294</v>
      </c>
      <c r="AI593" s="1">
        <v>0.9457487457600624</v>
      </c>
      <c r="AJ593" s="1">
        <v>0.94862753113574849</v>
      </c>
      <c r="AK593" s="1">
        <v>0.95164098554636789</v>
      </c>
      <c r="AL593" s="1">
        <v>0.95474563991157191</v>
      </c>
      <c r="AM593" s="1">
        <v>0.95790144990644333</v>
      </c>
    </row>
    <row r="594" spans="1:39">
      <c r="A594">
        <f t="shared" si="13"/>
        <v>202207</v>
      </c>
      <c r="B594" t="str">
        <f t="shared" si="15"/>
        <v>M2</v>
      </c>
      <c r="C594" t="str">
        <f t="shared" si="14"/>
        <v>base</v>
      </c>
      <c r="D594" s="1">
        <v>0</v>
      </c>
      <c r="E594" s="1">
        <v>0.1591549430918954</v>
      </c>
      <c r="F594" s="1">
        <v>0.34742960205000301</v>
      </c>
      <c r="G594" s="1">
        <v>0.51554109714840368</v>
      </c>
      <c r="H594" s="1">
        <v>0.64976165031358668</v>
      </c>
      <c r="I594" s="1">
        <v>0.75087260506947151</v>
      </c>
      <c r="J594" s="1">
        <v>0.82431372475484865</v>
      </c>
      <c r="K594" s="1">
        <v>0.87641503134215859</v>
      </c>
      <c r="L594" s="1">
        <v>0.91287912086194767</v>
      </c>
      <c r="M594" s="1">
        <v>0.93809235325916418</v>
      </c>
      <c r="N594" s="1">
        <v>0.95544432222538589</v>
      </c>
      <c r="O594" s="1">
        <v>0.96737353393767878</v>
      </c>
      <c r="P594" s="1">
        <v>0.97556856961182381</v>
      </c>
      <c r="Q594" s="1">
        <v>0.98121581807367986</v>
      </c>
      <c r="R594" s="1">
        <v>0.98512935898480625</v>
      </c>
      <c r="S594" s="1">
        <v>0.98786368864607998</v>
      </c>
      <c r="T594" s="1">
        <v>0.98978055469891657</v>
      </c>
      <c r="U594" s="1">
        <v>0.99115376105198816</v>
      </c>
      <c r="V594" s="1">
        <v>0.99216171321173907</v>
      </c>
      <c r="W594" s="1">
        <v>0.99290235530081672</v>
      </c>
      <c r="X594" s="1">
        <v>0.99346278000023946</v>
      </c>
      <c r="Y594" s="1">
        <v>0.9938933069232192</v>
      </c>
      <c r="Z594" s="1">
        <v>0.99423066148787353</v>
      </c>
      <c r="AA594" s="1">
        <v>0.99450217011064668</v>
      </c>
      <c r="AB594" s="1">
        <v>0.99472862507251913</v>
      </c>
      <c r="AC594" s="1">
        <v>0.99492532824100566</v>
      </c>
      <c r="AD594" s="1">
        <v>0.9951085651476036</v>
      </c>
      <c r="AE594" s="1">
        <v>0.99528900440030277</v>
      </c>
      <c r="AF594" s="1">
        <v>0.99547150591233213</v>
      </c>
      <c r="AG594" s="1">
        <v>0.99565918974257217</v>
      </c>
      <c r="AH594" s="1">
        <v>0.99585511262612447</v>
      </c>
      <c r="AI594" s="1">
        <v>0.99606010303617587</v>
      </c>
      <c r="AJ594" s="1">
        <v>0.99627447357112808</v>
      </c>
      <c r="AK594" s="1">
        <v>0.99649662118311788</v>
      </c>
      <c r="AL594" s="1">
        <v>0.99672398715395882</v>
      </c>
      <c r="AM594" s="1">
        <v>0.9969540916948274</v>
      </c>
    </row>
    <row r="595" spans="1:39">
      <c r="A595">
        <f t="shared" si="13"/>
        <v>202207</v>
      </c>
      <c r="B595" t="str">
        <f t="shared" si="15"/>
        <v>M3</v>
      </c>
      <c r="C595" t="str">
        <f t="shared" si="14"/>
        <v>base</v>
      </c>
      <c r="D595" s="1">
        <v>0.3989422804014327</v>
      </c>
      <c r="E595" s="1">
        <v>0.63665034213201066</v>
      </c>
      <c r="F595" s="1">
        <v>0.77910752158543106</v>
      </c>
      <c r="G595" s="1">
        <v>0.86486323419423949</v>
      </c>
      <c r="H595" s="1">
        <v>0.91676920787408767</v>
      </c>
      <c r="I595" s="1">
        <v>0.94838379172411846</v>
      </c>
      <c r="J595" s="1">
        <v>0.96771267706516995</v>
      </c>
      <c r="K595" s="1">
        <v>0.97959095711381172</v>
      </c>
      <c r="L595" s="1">
        <v>0.98695215270171976</v>
      </c>
      <c r="M595" s="1">
        <v>0.99153441969476408</v>
      </c>
      <c r="N595" s="1">
        <v>0.99441443070610669</v>
      </c>
      <c r="O595" s="1">
        <v>0.99624461119332353</v>
      </c>
      <c r="P595" s="1">
        <v>0.99741853978916606</v>
      </c>
      <c r="Q595" s="1">
        <v>0.99818062732566137</v>
      </c>
      <c r="R595" s="1">
        <v>0.9986820786992785</v>
      </c>
      <c r="S595" s="1">
        <v>0.99901691819472371</v>
      </c>
      <c r="T595" s="1">
        <v>0.99924240465618175</v>
      </c>
      <c r="U595" s="1">
        <v>0.99939813677501899</v>
      </c>
      <c r="V595" s="1">
        <v>0.99950858498213135</v>
      </c>
      <c r="W595" s="1">
        <v>0.99958706485576598</v>
      </c>
      <c r="X595" s="1">
        <v>0.99964440387406805</v>
      </c>
      <c r="Y595" s="1">
        <v>0.99968674950823455</v>
      </c>
      <c r="Z595" s="1">
        <v>0.99971848376948313</v>
      </c>
      <c r="AA595" s="1">
        <v>0.99974270134496546</v>
      </c>
      <c r="AB595" s="1">
        <v>0.99976163662207307</v>
      </c>
      <c r="AC595" s="1">
        <v>0.99977674388136006</v>
      </c>
      <c r="AD595" s="1">
        <v>0.99978933224945021</v>
      </c>
      <c r="AE595" s="1">
        <v>0.9998003585004368</v>
      </c>
      <c r="AF595" s="1">
        <v>0.99981041210972588</v>
      </c>
      <c r="AG595" s="1">
        <v>0.99981990510163177</v>
      </c>
      <c r="AH595" s="1">
        <v>0.99982917647343028</v>
      </c>
      <c r="AI595" s="1">
        <v>0.99983841551709252</v>
      </c>
      <c r="AJ595" s="1">
        <v>0.99984774985202396</v>
      </c>
      <c r="AK595" s="1">
        <v>0.99985719820793806</v>
      </c>
      <c r="AL595" s="1">
        <v>0.99986671688171447</v>
      </c>
      <c r="AM595" s="1">
        <v>0.99987624800726027</v>
      </c>
    </row>
    <row r="596" spans="1:39">
      <c r="A596">
        <f t="shared" si="13"/>
        <v>202208</v>
      </c>
      <c r="B596" t="str">
        <f t="shared" si="15"/>
        <v>M0</v>
      </c>
      <c r="C596" t="str">
        <f t="shared" si="14"/>
        <v>base</v>
      </c>
      <c r="D596" s="1">
        <v>0</v>
      </c>
      <c r="E596" s="1">
        <v>0</v>
      </c>
      <c r="F596" s="1">
        <v>0</v>
      </c>
      <c r="G596" s="1">
        <v>9.6821306339268474E-3</v>
      </c>
      <c r="H596" s="1">
        <v>3.398322946649069E-2</v>
      </c>
      <c r="I596" s="1">
        <v>7.2565173502103772E-2</v>
      </c>
      <c r="J596" s="1">
        <v>0.1221622502520954</v>
      </c>
      <c r="K596" s="1">
        <v>0.17807430482600731</v>
      </c>
      <c r="L596" s="1">
        <v>0.2356505421446014</v>
      </c>
      <c r="M596" s="1">
        <v>0.29151993923370689</v>
      </c>
      <c r="N596" s="1">
        <v>0.34326772521676752</v>
      </c>
      <c r="O596" s="1">
        <v>0.3895151344576589</v>
      </c>
      <c r="P596" s="1">
        <v>0.42981719120949918</v>
      </c>
      <c r="Q596" s="1">
        <v>0.46423283843015439</v>
      </c>
      <c r="R596" s="1">
        <v>0.49321359222421601</v>
      </c>
      <c r="S596" s="1">
        <v>0.51727556898697657</v>
      </c>
      <c r="T596" s="1">
        <v>0.53740819966926112</v>
      </c>
      <c r="U596" s="1">
        <v>0.55447610903562838</v>
      </c>
      <c r="V596" s="1">
        <v>0.56882196802830509</v>
      </c>
      <c r="W596" s="1">
        <v>0.58119911511317002</v>
      </c>
      <c r="X596" s="1">
        <v>0.59207252777446773</v>
      </c>
      <c r="Y596" s="1">
        <v>0.60180433678470002</v>
      </c>
      <c r="Z596" s="1">
        <v>0.61077652263349258</v>
      </c>
      <c r="AA596" s="1">
        <v>0.61936714125738568</v>
      </c>
      <c r="AB596" s="1">
        <v>0.62801572114488757</v>
      </c>
      <c r="AC596" s="1">
        <v>0.6373945613281129</v>
      </c>
      <c r="AD596" s="1">
        <v>0.64785393548213421</v>
      </c>
      <c r="AE596" s="1">
        <v>0.65941590161550379</v>
      </c>
      <c r="AF596" s="1">
        <v>0.67206410400341232</v>
      </c>
      <c r="AG596" s="1">
        <v>0.68583983692414074</v>
      </c>
      <c r="AH596" s="1">
        <v>0.70066703972929245</v>
      </c>
      <c r="AI596" s="1">
        <v>0.71646661288193625</v>
      </c>
      <c r="AJ596" s="1">
        <v>0.73304102423192963</v>
      </c>
      <c r="AK596" s="1">
        <v>0.75014093870927001</v>
      </c>
      <c r="AL596" s="1">
        <v>0.76753861098840326</v>
      </c>
      <c r="AM596" s="1">
        <v>0.78504746085042421</v>
      </c>
    </row>
    <row r="597" spans="1:39">
      <c r="A597">
        <f t="shared" si="13"/>
        <v>202208</v>
      </c>
      <c r="B597" t="str">
        <f t="shared" si="15"/>
        <v>M1</v>
      </c>
      <c r="C597" t="str">
        <f t="shared" si="14"/>
        <v>base</v>
      </c>
      <c r="D597" s="1">
        <v>0</v>
      </c>
      <c r="E597" s="1">
        <v>0</v>
      </c>
      <c r="F597" s="1">
        <v>6.3493635934240983E-2</v>
      </c>
      <c r="G597" s="1">
        <v>0.1728210686101686</v>
      </c>
      <c r="H597" s="1">
        <v>0.29916227869072642</v>
      </c>
      <c r="I597" s="1">
        <v>0.42167299324388008</v>
      </c>
      <c r="J597" s="1">
        <v>0.52941184584683398</v>
      </c>
      <c r="K597" s="1">
        <v>0.61870959456118013</v>
      </c>
      <c r="L597" s="1">
        <v>0.68973104839997157</v>
      </c>
      <c r="M597" s="1">
        <v>0.74483192421450151</v>
      </c>
      <c r="N597" s="1">
        <v>0.78691870329731084</v>
      </c>
      <c r="O597" s="1">
        <v>0.8187169482441029</v>
      </c>
      <c r="P597" s="1">
        <v>0.84263721840864014</v>
      </c>
      <c r="Q597" s="1">
        <v>0.86061946125809519</v>
      </c>
      <c r="R597" s="1">
        <v>0.87417987969577038</v>
      </c>
      <c r="S597" s="1">
        <v>0.8844033108582432</v>
      </c>
      <c r="T597" s="1">
        <v>0.89226038435276223</v>
      </c>
      <c r="U597" s="1">
        <v>0.89843793683953321</v>
      </c>
      <c r="V597" s="1">
        <v>0.90329474069063687</v>
      </c>
      <c r="W597" s="1">
        <v>0.90723423944915782</v>
      </c>
      <c r="X597" s="1">
        <v>0.91049577377160973</v>
      </c>
      <c r="Y597" s="1">
        <v>0.91325915063507035</v>
      </c>
      <c r="Z597" s="1">
        <v>0.91567794559860327</v>
      </c>
      <c r="AA597" s="1">
        <v>0.91788424746121644</v>
      </c>
      <c r="AB597" s="1">
        <v>0.92000287546204051</v>
      </c>
      <c r="AC597" s="1">
        <v>0.92220164181496456</v>
      </c>
      <c r="AD597" s="1">
        <v>0.92457516102619275</v>
      </c>
      <c r="AE597" s="1">
        <v>0.92714312978442082</v>
      </c>
      <c r="AF597" s="1">
        <v>0.92991300741129534</v>
      </c>
      <c r="AG597" s="1">
        <v>0.93290186734734415</v>
      </c>
      <c r="AH597" s="1">
        <v>0.93609948759470252</v>
      </c>
      <c r="AI597" s="1">
        <v>0.93949343476364588</v>
      </c>
      <c r="AJ597" s="1">
        <v>0.94304482039476878</v>
      </c>
      <c r="AK597" s="1">
        <v>0.94670279697001336</v>
      </c>
      <c r="AL597" s="1">
        <v>0.95042045074755366</v>
      </c>
      <c r="AM597" s="1">
        <v>0.95415916749275886</v>
      </c>
    </row>
    <row r="598" spans="1:39">
      <c r="A598">
        <f t="shared" si="13"/>
        <v>202208</v>
      </c>
      <c r="B598" t="str">
        <f t="shared" si="15"/>
        <v>M2</v>
      </c>
      <c r="C598" t="str">
        <f t="shared" si="14"/>
        <v>base</v>
      </c>
      <c r="D598" s="1">
        <v>0</v>
      </c>
      <c r="E598" s="1">
        <v>0.1591549430918954</v>
      </c>
      <c r="F598" s="1">
        <v>0.34729589610333678</v>
      </c>
      <c r="G598" s="1">
        <v>0.51510992745255013</v>
      </c>
      <c r="H598" s="1">
        <v>0.64906891030616554</v>
      </c>
      <c r="I598" s="1">
        <v>0.74980562503069104</v>
      </c>
      <c r="J598" s="1">
        <v>0.82287938104647729</v>
      </c>
      <c r="K598" s="1">
        <v>0.87478269054808744</v>
      </c>
      <c r="L598" s="1">
        <v>0.91103289381626162</v>
      </c>
      <c r="M598" s="1">
        <v>0.9361462056536668</v>
      </c>
      <c r="N598" s="1">
        <v>0.95348289305175826</v>
      </c>
      <c r="O598" s="1">
        <v>0.96541961505334806</v>
      </c>
      <c r="P598" s="1">
        <v>0.97365124005046377</v>
      </c>
      <c r="Q598" s="1">
        <v>0.97935288468902926</v>
      </c>
      <c r="R598" s="1">
        <v>0.98333060530612026</v>
      </c>
      <c r="S598" s="1">
        <v>0.98611266845828749</v>
      </c>
      <c r="T598" s="1">
        <v>0.98809964474981782</v>
      </c>
      <c r="U598" s="1">
        <v>0.98955277051390245</v>
      </c>
      <c r="V598" s="1">
        <v>0.99061603556823064</v>
      </c>
      <c r="W598" s="1">
        <v>0.99141662843520373</v>
      </c>
      <c r="X598" s="1">
        <v>0.99202801055390633</v>
      </c>
      <c r="Y598" s="1">
        <v>0.99250379526414112</v>
      </c>
      <c r="Z598" s="1">
        <v>0.99288359395424697</v>
      </c>
      <c r="AA598" s="1">
        <v>0.99319732160152274</v>
      </c>
      <c r="AB598" s="1">
        <v>0.99346655445047505</v>
      </c>
      <c r="AC598" s="1">
        <v>0.9937136968241167</v>
      </c>
      <c r="AD598" s="1">
        <v>0.99395367674436175</v>
      </c>
      <c r="AE598" s="1">
        <v>0.99419367547478121</v>
      </c>
      <c r="AF598" s="1">
        <v>0.99443838834251685</v>
      </c>
      <c r="AG598" s="1">
        <v>0.99469225702375297</v>
      </c>
      <c r="AH598" s="1">
        <v>0.99495672720264838</v>
      </c>
      <c r="AI598" s="1">
        <v>0.99523248411953702</v>
      </c>
      <c r="AJ598" s="1">
        <v>0.99551768579516875</v>
      </c>
      <c r="AK598" s="1">
        <v>0.99580920928740913</v>
      </c>
      <c r="AL598" s="1">
        <v>0.99610398945999845</v>
      </c>
      <c r="AM598" s="1">
        <v>0.99639943352776372</v>
      </c>
    </row>
    <row r="599" spans="1:39">
      <c r="A599">
        <f t="shared" si="13"/>
        <v>202208</v>
      </c>
      <c r="B599" t="str">
        <f t="shared" si="15"/>
        <v>M3</v>
      </c>
      <c r="C599" t="str">
        <f t="shared" si="14"/>
        <v>base</v>
      </c>
      <c r="D599" s="1">
        <v>0.3989422804014327</v>
      </c>
      <c r="E599" s="1">
        <v>0.63663411395944414</v>
      </c>
      <c r="F599" s="1">
        <v>0.77891108349252491</v>
      </c>
      <c r="G599" s="1">
        <v>0.86455628938452755</v>
      </c>
      <c r="H599" s="1">
        <v>0.91644286169364519</v>
      </c>
      <c r="I599" s="1">
        <v>0.94800111070771564</v>
      </c>
      <c r="J599" s="1">
        <v>0.96729708081538612</v>
      </c>
      <c r="K599" s="1">
        <v>0.97919726985320399</v>
      </c>
      <c r="L599" s="1">
        <v>0.98657054053012372</v>
      </c>
      <c r="M599" s="1">
        <v>0.99118435403081595</v>
      </c>
      <c r="N599" s="1">
        <v>0.99410427446320027</v>
      </c>
      <c r="O599" s="1">
        <v>0.99597005054699927</v>
      </c>
      <c r="P599" s="1">
        <v>0.99717704841133115</v>
      </c>
      <c r="Q599" s="1">
        <v>0.99796875426545428</v>
      </c>
      <c r="R599" s="1">
        <v>0.99849591709548213</v>
      </c>
      <c r="S599" s="1">
        <v>0.99885001281503616</v>
      </c>
      <c r="T599" s="1">
        <v>0.99909399551768197</v>
      </c>
      <c r="U599" s="1">
        <v>0.99926664852069103</v>
      </c>
      <c r="V599" s="1">
        <v>0.99938905967696456</v>
      </c>
      <c r="W599" s="1">
        <v>0.99947828805805528</v>
      </c>
      <c r="X599" s="1">
        <v>0.99954400830261436</v>
      </c>
      <c r="Y599" s="1">
        <v>0.99959310571620463</v>
      </c>
      <c r="Z599" s="1">
        <v>0.99963042758313192</v>
      </c>
      <c r="AA599" s="1">
        <v>0.99965946217431778</v>
      </c>
      <c r="AB599" s="1">
        <v>0.9996824614581572</v>
      </c>
      <c r="AC599" s="1">
        <v>0.99970142654978089</v>
      </c>
      <c r="AD599" s="1">
        <v>0.9997178326123134</v>
      </c>
      <c r="AE599" s="1">
        <v>0.99973260613867732</v>
      </c>
      <c r="AF599" s="1">
        <v>0.9997463975529236</v>
      </c>
      <c r="AG599" s="1">
        <v>0.9997597369375264</v>
      </c>
      <c r="AH599" s="1">
        <v>0.99977292933302275</v>
      </c>
      <c r="AI599" s="1">
        <v>0.99978618292744292</v>
      </c>
      <c r="AJ599" s="1">
        <v>0.99979954526674297</v>
      </c>
      <c r="AK599" s="1">
        <v>0.99981297032149885</v>
      </c>
      <c r="AL599" s="1">
        <v>0.99982638778711952</v>
      </c>
      <c r="AM599" s="1">
        <v>0.99983972920796804</v>
      </c>
    </row>
    <row r="600" spans="1:39">
      <c r="A600">
        <f t="shared" si="13"/>
        <v>202209</v>
      </c>
      <c r="B600" t="str">
        <f t="shared" si="15"/>
        <v>M0</v>
      </c>
      <c r="C600" t="str">
        <f t="shared" si="14"/>
        <v>base</v>
      </c>
      <c r="D600" s="1">
        <v>0</v>
      </c>
      <c r="E600" s="1">
        <v>0</v>
      </c>
      <c r="F600" s="1">
        <v>0</v>
      </c>
      <c r="G600" s="1">
        <v>9.0818607913394946E-3</v>
      </c>
      <c r="H600" s="1">
        <v>3.2055138657573243E-2</v>
      </c>
      <c r="I600" s="1">
        <v>6.8798115265530924E-2</v>
      </c>
      <c r="J600" s="1">
        <v>0.1156795682267511</v>
      </c>
      <c r="K600" s="1">
        <v>0.16789111115418701</v>
      </c>
      <c r="L600" s="1">
        <v>0.221347544739639</v>
      </c>
      <c r="M600" s="1">
        <v>0.27276333883918302</v>
      </c>
      <c r="N600" s="1">
        <v>0.31999799247088673</v>
      </c>
      <c r="O600" s="1">
        <v>0.36202171505273367</v>
      </c>
      <c r="P600" s="1">
        <v>0.3984751341550829</v>
      </c>
      <c r="Q600" s="1">
        <v>0.42954526771518231</v>
      </c>
      <c r="R600" s="1">
        <v>0.45558952132679381</v>
      </c>
      <c r="S600" s="1">
        <v>0.47754892902536561</v>
      </c>
      <c r="T600" s="1">
        <v>0.49628308889726053</v>
      </c>
      <c r="U600" s="1">
        <v>0.51211146606893065</v>
      </c>
      <c r="V600" s="1">
        <v>0.52582922213062988</v>
      </c>
      <c r="W600" s="1">
        <v>0.53792943066920218</v>
      </c>
      <c r="X600" s="1">
        <v>0.54879763204764898</v>
      </c>
      <c r="Y600" s="1">
        <v>0.55884933063085152</v>
      </c>
      <c r="Z600" s="1">
        <v>0.5685006434508042</v>
      </c>
      <c r="AA600" s="1">
        <v>0.57824243365214123</v>
      </c>
      <c r="AB600" s="1">
        <v>0.58883121943168415</v>
      </c>
      <c r="AC600" s="1">
        <v>0.60065937571750772</v>
      </c>
      <c r="AD600" s="1">
        <v>0.61374821427338122</v>
      </c>
      <c r="AE600" s="1">
        <v>0.62807647569196334</v>
      </c>
      <c r="AF600" s="1">
        <v>0.64368895258564274</v>
      </c>
      <c r="AG600" s="1">
        <v>0.66049788883854665</v>
      </c>
      <c r="AH600" s="1">
        <v>0.67841246819701806</v>
      </c>
      <c r="AI600" s="1">
        <v>0.69720783876609005</v>
      </c>
      <c r="AJ600" s="1">
        <v>0.7166006168133926</v>
      </c>
      <c r="AK600" s="1">
        <v>0.73633207268474232</v>
      </c>
      <c r="AL600" s="1">
        <v>0.7561902868579452</v>
      </c>
      <c r="AM600" s="1">
        <v>0.77596060788395504</v>
      </c>
    </row>
    <row r="601" spans="1:39">
      <c r="A601">
        <f t="shared" si="13"/>
        <v>202209</v>
      </c>
      <c r="B601" t="str">
        <f t="shared" si="15"/>
        <v>M1</v>
      </c>
      <c r="C601" t="str">
        <f t="shared" si="14"/>
        <v>base</v>
      </c>
      <c r="D601" s="1">
        <v>0</v>
      </c>
      <c r="E601" s="1">
        <v>0</v>
      </c>
      <c r="F601" s="1">
        <v>6.3493635934240983E-2</v>
      </c>
      <c r="G601" s="1">
        <v>0.17238046692500969</v>
      </c>
      <c r="H601" s="1">
        <v>0.297712513191348</v>
      </c>
      <c r="I601" s="1">
        <v>0.41875031968114168</v>
      </c>
      <c r="J601" s="1">
        <v>0.52485280081711505</v>
      </c>
      <c r="K601" s="1">
        <v>0.6122450250893251</v>
      </c>
      <c r="L601" s="1">
        <v>0.68152523052998637</v>
      </c>
      <c r="M601" s="1">
        <v>0.73511816647796413</v>
      </c>
      <c r="N601" s="1">
        <v>0.77587865256345534</v>
      </c>
      <c r="O601" s="1">
        <v>0.80661200657417187</v>
      </c>
      <c r="P601" s="1">
        <v>0.8297020916268919</v>
      </c>
      <c r="Q601" s="1">
        <v>0.84707045610237308</v>
      </c>
      <c r="R601" s="1">
        <v>0.86011530190587382</v>
      </c>
      <c r="S601" s="1">
        <v>0.87009504116258995</v>
      </c>
      <c r="T601" s="1">
        <v>0.87790223599204864</v>
      </c>
      <c r="U601" s="1">
        <v>0.88400853100206445</v>
      </c>
      <c r="V601" s="1">
        <v>0.88893481940818131</v>
      </c>
      <c r="W601" s="1">
        <v>0.89298992571229807</v>
      </c>
      <c r="X601" s="1">
        <v>0.89640587447880171</v>
      </c>
      <c r="Y601" s="1">
        <v>0.89937832665059692</v>
      </c>
      <c r="Z601" s="1">
        <v>0.90207380158026296</v>
      </c>
      <c r="AA601" s="1">
        <v>0.90464651915795846</v>
      </c>
      <c r="AB601" s="1">
        <v>0.90730070375337402</v>
      </c>
      <c r="AC601" s="1">
        <v>0.9101526380033772</v>
      </c>
      <c r="AD601" s="1">
        <v>0.91322852740808036</v>
      </c>
      <c r="AE601" s="1">
        <v>0.91653927001031521</v>
      </c>
      <c r="AF601" s="1">
        <v>0.92010671698936919</v>
      </c>
      <c r="AG601" s="1">
        <v>0.92391980895884873</v>
      </c>
      <c r="AH601" s="1">
        <v>0.92796456574325559</v>
      </c>
      <c r="AI601" s="1">
        <v>0.93219529332074913</v>
      </c>
      <c r="AJ601" s="1">
        <v>0.9365518928385107</v>
      </c>
      <c r="AK601" s="1">
        <v>0.94097882418358836</v>
      </c>
      <c r="AL601" s="1">
        <v>0.94543033833475487</v>
      </c>
      <c r="AM601" s="1">
        <v>0.94985956517401482</v>
      </c>
    </row>
    <row r="602" spans="1:39">
      <c r="A602">
        <f t="shared" si="13"/>
        <v>202209</v>
      </c>
      <c r="B602" t="str">
        <f t="shared" si="15"/>
        <v>M2</v>
      </c>
      <c r="C602" t="str">
        <f t="shared" si="14"/>
        <v>base</v>
      </c>
      <c r="D602" s="1">
        <v>0</v>
      </c>
      <c r="E602" s="1">
        <v>0.1591549430918954</v>
      </c>
      <c r="F602" s="1">
        <v>0.346935457628814</v>
      </c>
      <c r="G602" s="1">
        <v>0.51434746877338755</v>
      </c>
      <c r="H602" s="1">
        <v>0.64775904886432401</v>
      </c>
      <c r="I602" s="1">
        <v>0.74793898710463547</v>
      </c>
      <c r="J602" s="1">
        <v>0.82068438968056467</v>
      </c>
      <c r="K602" s="1">
        <v>0.87224876629080128</v>
      </c>
      <c r="L602" s="1">
        <v>0.90832896262354357</v>
      </c>
      <c r="M602" s="1">
        <v>0.93340250988448281</v>
      </c>
      <c r="N602" s="1">
        <v>0.95073965616033218</v>
      </c>
      <c r="O602" s="1">
        <v>0.96272389501770717</v>
      </c>
      <c r="P602" s="1">
        <v>0.97103242300324466</v>
      </c>
      <c r="Q602" s="1">
        <v>0.97682749035548233</v>
      </c>
      <c r="R602" s="1">
        <v>0.9808758729183652</v>
      </c>
      <c r="S602" s="1">
        <v>0.98376159862396018</v>
      </c>
      <c r="T602" s="1">
        <v>0.98586643180969946</v>
      </c>
      <c r="U602" s="1">
        <v>0.98740161457531461</v>
      </c>
      <c r="V602" s="1">
        <v>0.98855303913960513</v>
      </c>
      <c r="W602" s="1">
        <v>0.98942808652964354</v>
      </c>
      <c r="X602" s="1">
        <v>0.99010516719245933</v>
      </c>
      <c r="Y602" s="1">
        <v>0.99064190753512771</v>
      </c>
      <c r="Z602" s="1">
        <v>0.99108157584147316</v>
      </c>
      <c r="AA602" s="1">
        <v>0.99145486418669193</v>
      </c>
      <c r="AB602" s="1">
        <v>0.9917929724093647</v>
      </c>
      <c r="AC602" s="1">
        <v>0.99211700088688637</v>
      </c>
      <c r="AD602" s="1">
        <v>0.99243756433951247</v>
      </c>
      <c r="AE602" s="1">
        <v>0.99276170129166108</v>
      </c>
      <c r="AF602" s="1">
        <v>0.99309589102277007</v>
      </c>
      <c r="AG602" s="1">
        <v>0.99344252613188833</v>
      </c>
      <c r="AH602" s="1">
        <v>0.99380287725111416</v>
      </c>
      <c r="AI602" s="1">
        <v>0.99417482905518262</v>
      </c>
      <c r="AJ602" s="1">
        <v>0.99455452388993915</v>
      </c>
      <c r="AK602" s="1">
        <v>0.9949381216953862</v>
      </c>
      <c r="AL602" s="1">
        <v>0.99532235494550292</v>
      </c>
      <c r="AM602" s="1">
        <v>0.99570366190134629</v>
      </c>
    </row>
    <row r="603" spans="1:39">
      <c r="A603">
        <f t="shared" si="13"/>
        <v>202209</v>
      </c>
      <c r="B603" t="str">
        <f t="shared" si="15"/>
        <v>M3</v>
      </c>
      <c r="C603" t="str">
        <f t="shared" si="14"/>
        <v>base</v>
      </c>
      <c r="D603" s="1">
        <v>0.3989422804014327</v>
      </c>
      <c r="E603" s="1">
        <v>0.63633701142418708</v>
      </c>
      <c r="F603" s="1">
        <v>0.7784285526680188</v>
      </c>
      <c r="G603" s="1">
        <v>0.8640391295111769</v>
      </c>
      <c r="H603" s="1">
        <v>0.91583037187864968</v>
      </c>
      <c r="I603" s="1">
        <v>0.94733356140271974</v>
      </c>
      <c r="J603" s="1">
        <v>0.96666552674274719</v>
      </c>
      <c r="K603" s="1">
        <v>0.97858623950271673</v>
      </c>
      <c r="L603" s="1">
        <v>0.98601198512519417</v>
      </c>
      <c r="M603" s="1">
        <v>0.99069173363353025</v>
      </c>
      <c r="N603" s="1">
        <v>0.99367040942532858</v>
      </c>
      <c r="O603" s="1">
        <v>0.99559058251718202</v>
      </c>
      <c r="P603" s="1">
        <v>0.99684613422386215</v>
      </c>
      <c r="Q603" s="1">
        <v>0.99767983537888671</v>
      </c>
      <c r="R603" s="1">
        <v>0.99823845933749533</v>
      </c>
      <c r="S603" s="1">
        <v>0.99862251951055048</v>
      </c>
      <c r="T603" s="1">
        <v>0.9988937442132948</v>
      </c>
      <c r="U603" s="1">
        <v>0.99908566500376905</v>
      </c>
      <c r="V603" s="1">
        <v>0.99922527501408387</v>
      </c>
      <c r="W603" s="1">
        <v>0.99932786549344255</v>
      </c>
      <c r="X603" s="1">
        <v>0.99940430147695347</v>
      </c>
      <c r="Y603" s="1">
        <v>0.99946221061540852</v>
      </c>
      <c r="Z603" s="1">
        <v>0.99950706617175322</v>
      </c>
      <c r="AA603" s="1">
        <v>0.99954237726969497</v>
      </c>
      <c r="AB603" s="1">
        <v>0.99957122752402927</v>
      </c>
      <c r="AC603" s="1">
        <v>0.99959590682840882</v>
      </c>
      <c r="AD603" s="1">
        <v>0.99961787662981705</v>
      </c>
      <c r="AE603" s="1">
        <v>0.99963816654881821</v>
      </c>
      <c r="AF603" s="1">
        <v>0.99965760915485202</v>
      </c>
      <c r="AG603" s="1">
        <v>0.9996766953350702</v>
      </c>
      <c r="AH603" s="1">
        <v>0.99969576331057208</v>
      </c>
      <c r="AI603" s="1">
        <v>0.99971491153137082</v>
      </c>
      <c r="AJ603" s="1">
        <v>0.99973409675090441</v>
      </c>
      <c r="AK603" s="1">
        <v>0.999753234824028</v>
      </c>
      <c r="AL603" s="1">
        <v>0.99977223966139417</v>
      </c>
      <c r="AM603" s="1">
        <v>0.99979098871538452</v>
      </c>
    </row>
    <row r="604" spans="1:39">
      <c r="A604">
        <f t="shared" si="13"/>
        <v>202210</v>
      </c>
      <c r="B604" t="str">
        <f t="shared" si="15"/>
        <v>M0</v>
      </c>
      <c r="C604" t="str">
        <f t="shared" si="14"/>
        <v>base</v>
      </c>
      <c r="D604" s="1">
        <v>0</v>
      </c>
      <c r="E604" s="1">
        <v>0</v>
      </c>
      <c r="F604" s="1">
        <v>0</v>
      </c>
      <c r="G604" s="1">
        <v>8.7000737057113618E-3</v>
      </c>
      <c r="H604" s="1">
        <v>3.0829700852613232E-2</v>
      </c>
      <c r="I604" s="1">
        <v>6.5590560544777188E-2</v>
      </c>
      <c r="J604" s="1">
        <v>0.10915888997506321</v>
      </c>
      <c r="K604" s="1">
        <v>0.1573063284678704</v>
      </c>
      <c r="L604" s="1">
        <v>0.2060681045153937</v>
      </c>
      <c r="M604" s="1">
        <v>0.2525406066291021</v>
      </c>
      <c r="N604" s="1">
        <v>0.29502221854106431</v>
      </c>
      <c r="O604" s="1">
        <v>0.33262656532174961</v>
      </c>
      <c r="P604" s="1">
        <v>0.36517600964782732</v>
      </c>
      <c r="Q604" s="1">
        <v>0.39279185588336341</v>
      </c>
      <c r="R604" s="1">
        <v>0.41630223432141772</v>
      </c>
      <c r="S604" s="1">
        <v>0.43651762213993839</v>
      </c>
      <c r="T604" s="1">
        <v>0.45370772912918339</v>
      </c>
      <c r="U604" s="1">
        <v>0.46868833397567822</v>
      </c>
      <c r="V604" s="1">
        <v>0.48196835040115432</v>
      </c>
      <c r="W604" s="1">
        <v>0.49394769449268078</v>
      </c>
      <c r="X604" s="1">
        <v>0.50506962281861922</v>
      </c>
      <c r="Y604" s="1">
        <v>0.51578469371455804</v>
      </c>
      <c r="Z604" s="1">
        <v>0.52663399151954038</v>
      </c>
      <c r="AA604" s="1">
        <v>0.53845904384652843</v>
      </c>
      <c r="AB604" s="1">
        <v>0.55169395006739808</v>
      </c>
      <c r="AC604" s="1">
        <v>0.5663577490281545</v>
      </c>
      <c r="AD604" s="1">
        <v>0.58242299475182158</v>
      </c>
      <c r="AE604" s="1">
        <v>0.59993728370677624</v>
      </c>
      <c r="AF604" s="1">
        <v>0.61880011596084039</v>
      </c>
      <c r="AG604" s="1">
        <v>0.63890806585284654</v>
      </c>
      <c r="AH604" s="1">
        <v>0.6600075928025686</v>
      </c>
      <c r="AI604" s="1">
        <v>0.68177972972311862</v>
      </c>
      <c r="AJ604" s="1">
        <v>0.70393341231193907</v>
      </c>
      <c r="AK604" s="1">
        <v>0.72623029526848426</v>
      </c>
      <c r="AL604" s="1">
        <v>0.7484290820958287</v>
      </c>
      <c r="AM604" s="1">
        <v>0.77037698683598221</v>
      </c>
    </row>
    <row r="605" spans="1:39">
      <c r="A605">
        <f t="shared" si="13"/>
        <v>202210</v>
      </c>
      <c r="B605" t="str">
        <f t="shared" si="15"/>
        <v>M1</v>
      </c>
      <c r="C605" t="str">
        <f t="shared" si="14"/>
        <v>base</v>
      </c>
      <c r="D605" s="1">
        <v>0</v>
      </c>
      <c r="E605" s="1">
        <v>0</v>
      </c>
      <c r="F605" s="1">
        <v>6.3493635934240983E-2</v>
      </c>
      <c r="G605" s="1">
        <v>0.1719813687337268</v>
      </c>
      <c r="H605" s="1">
        <v>0.29627669867855322</v>
      </c>
      <c r="I605" s="1">
        <v>0.41577575839535752</v>
      </c>
      <c r="J605" s="1">
        <v>0.51977102716094836</v>
      </c>
      <c r="K605" s="1">
        <v>0.60503502241825791</v>
      </c>
      <c r="L605" s="1">
        <v>0.6723517245794477</v>
      </c>
      <c r="M605" s="1">
        <v>0.72415262492807186</v>
      </c>
      <c r="N605" s="1">
        <v>0.76343301419497533</v>
      </c>
      <c r="O605" s="1">
        <v>0.79299092812738325</v>
      </c>
      <c r="P605" s="1">
        <v>0.81519812857121632</v>
      </c>
      <c r="Q605" s="1">
        <v>0.83182656460601867</v>
      </c>
      <c r="R605" s="1">
        <v>0.84449370576705263</v>
      </c>
      <c r="S605" s="1">
        <v>0.85435344619793996</v>
      </c>
      <c r="T605" s="1">
        <v>0.86202334810318482</v>
      </c>
      <c r="U605" s="1">
        <v>0.86817505072093482</v>
      </c>
      <c r="V605" s="1">
        <v>0.8732067252961534</v>
      </c>
      <c r="W605" s="1">
        <v>0.8774177835136493</v>
      </c>
      <c r="X605" s="1">
        <v>0.8810574591148963</v>
      </c>
      <c r="Y605" s="1">
        <v>0.88433552238094726</v>
      </c>
      <c r="Z605" s="1">
        <v>0.8874419483014232</v>
      </c>
      <c r="AA605" s="1">
        <v>0.89062394169097248</v>
      </c>
      <c r="AB605" s="1">
        <v>0.89402389555147199</v>
      </c>
      <c r="AC605" s="1">
        <v>0.89767673928443614</v>
      </c>
      <c r="AD605" s="1">
        <v>0.9015982788200797</v>
      </c>
      <c r="AE605" s="1">
        <v>0.90581650814492953</v>
      </c>
      <c r="AF605" s="1">
        <v>0.91032002264014655</v>
      </c>
      <c r="AG605" s="1">
        <v>0.91509355227127953</v>
      </c>
      <c r="AH605" s="1">
        <v>0.92008412647113502</v>
      </c>
      <c r="AI605" s="1">
        <v>0.92522155058052324</v>
      </c>
      <c r="AJ605" s="1">
        <v>0.9304408201803297</v>
      </c>
      <c r="AK605" s="1">
        <v>0.93568833941601803</v>
      </c>
      <c r="AL605" s="1">
        <v>0.94090909420660962</v>
      </c>
      <c r="AM605" s="1">
        <v>0.94606837083309003</v>
      </c>
    </row>
    <row r="606" spans="1:39">
      <c r="A606">
        <f t="shared" si="13"/>
        <v>202210</v>
      </c>
      <c r="B606" t="str">
        <f t="shared" si="15"/>
        <v>M2</v>
      </c>
      <c r="C606" t="str">
        <f t="shared" si="14"/>
        <v>base</v>
      </c>
      <c r="D606" s="1">
        <v>0</v>
      </c>
      <c r="E606" s="1">
        <v>0.1591549430918954</v>
      </c>
      <c r="F606" s="1">
        <v>0.34669274156279378</v>
      </c>
      <c r="G606" s="1">
        <v>0.51352815991090717</v>
      </c>
      <c r="H606" s="1">
        <v>0.64616762415809081</v>
      </c>
      <c r="I606" s="1">
        <v>0.74577976701818338</v>
      </c>
      <c r="J606" s="1">
        <v>0.81792210646708985</v>
      </c>
      <c r="K606" s="1">
        <v>0.86911855691298245</v>
      </c>
      <c r="L606" s="1">
        <v>0.90503327427701385</v>
      </c>
      <c r="M606" s="1">
        <v>0.9300210061270302</v>
      </c>
      <c r="N606" s="1">
        <v>0.94735985145385859</v>
      </c>
      <c r="O606" s="1">
        <v>0.95940505397269538</v>
      </c>
      <c r="P606" s="1">
        <v>0.96781182958257339</v>
      </c>
      <c r="Q606" s="1">
        <v>0.97368201915914665</v>
      </c>
      <c r="R606" s="1">
        <v>0.97786062258126905</v>
      </c>
      <c r="S606" s="1">
        <v>0.98090196644489458</v>
      </c>
      <c r="T606" s="1">
        <v>0.9831140632231562</v>
      </c>
      <c r="U606" s="1">
        <v>0.98476739560161852</v>
      </c>
      <c r="V606" s="1">
        <v>0.9860182802486388</v>
      </c>
      <c r="W606" s="1">
        <v>0.98698097331189583</v>
      </c>
      <c r="X606" s="1">
        <v>0.98773906819345225</v>
      </c>
      <c r="Y606" s="1">
        <v>0.98835501086831001</v>
      </c>
      <c r="Z606" s="1">
        <v>0.98887241383395219</v>
      </c>
      <c r="AA606" s="1">
        <v>0.98933470591852757</v>
      </c>
      <c r="AB606" s="1">
        <v>0.98977169265982867</v>
      </c>
      <c r="AC606" s="1">
        <v>0.99019900372633762</v>
      </c>
      <c r="AD606" s="1">
        <v>0.99062713211969788</v>
      </c>
      <c r="AE606" s="1">
        <v>0.99106550641603131</v>
      </c>
      <c r="AF606" s="1">
        <v>0.99151798478232966</v>
      </c>
      <c r="AG606" s="1">
        <v>0.99198677594819995</v>
      </c>
      <c r="AH606" s="1">
        <v>0.99246956018543864</v>
      </c>
      <c r="AI606" s="1">
        <v>0.9929616498144882</v>
      </c>
      <c r="AJ606" s="1">
        <v>0.99345829421089138</v>
      </c>
      <c r="AK606" s="1">
        <v>0.9939554213239663</v>
      </c>
      <c r="AL606" s="1">
        <v>0.99444853339152806</v>
      </c>
      <c r="AM606" s="1">
        <v>0.99493484233831608</v>
      </c>
    </row>
    <row r="607" spans="1:39">
      <c r="A607">
        <f t="shared" si="13"/>
        <v>202210</v>
      </c>
      <c r="B607" t="str">
        <f t="shared" si="15"/>
        <v>M3</v>
      </c>
      <c r="C607" t="str">
        <f t="shared" si="14"/>
        <v>base</v>
      </c>
      <c r="D607" s="1">
        <v>0.3989422804014327</v>
      </c>
      <c r="E607" s="1">
        <v>0.63612331693740076</v>
      </c>
      <c r="F607" s="1">
        <v>0.77810192990598437</v>
      </c>
      <c r="G607" s="1">
        <v>0.8634557403162203</v>
      </c>
      <c r="H607" s="1">
        <v>0.91506008806159411</v>
      </c>
      <c r="I607" s="1">
        <v>0.94654354039410882</v>
      </c>
      <c r="J607" s="1">
        <v>0.96584922631990433</v>
      </c>
      <c r="K607" s="1">
        <v>0.97781221695107412</v>
      </c>
      <c r="L607" s="1">
        <v>0.98531457286013124</v>
      </c>
      <c r="M607" s="1">
        <v>0.99006840165733234</v>
      </c>
      <c r="N607" s="1">
        <v>0.99312050478773206</v>
      </c>
      <c r="O607" s="1">
        <v>0.99510906296557755</v>
      </c>
      <c r="P607" s="1">
        <v>0.99642537076414062</v>
      </c>
      <c r="Q607" s="1">
        <v>0.99730497606350454</v>
      </c>
      <c r="R607" s="1">
        <v>0.99790827541987703</v>
      </c>
      <c r="S607" s="1">
        <v>0.99833341654466456</v>
      </c>
      <c r="T607" s="1">
        <v>0.99863364494839768</v>
      </c>
      <c r="U607" s="1">
        <v>0.99885159655253009</v>
      </c>
      <c r="V607" s="1">
        <v>0.99901139287635277</v>
      </c>
      <c r="W607" s="1">
        <v>0.99913014108938059</v>
      </c>
      <c r="X607" s="1">
        <v>0.99921981696836926</v>
      </c>
      <c r="Y607" s="1">
        <v>0.99928898897378793</v>
      </c>
      <c r="Z607" s="1">
        <v>0.99934311464158432</v>
      </c>
      <c r="AA607" s="1">
        <v>0.99938693829032987</v>
      </c>
      <c r="AB607" s="1">
        <v>0.99942400769244122</v>
      </c>
      <c r="AC607" s="1">
        <v>0.99945662128709123</v>
      </c>
      <c r="AD607" s="1">
        <v>0.99948640359876906</v>
      </c>
      <c r="AE607" s="1">
        <v>0.99951465873510592</v>
      </c>
      <c r="AF607" s="1">
        <v>0.99954217274794199</v>
      </c>
      <c r="AG607" s="1">
        <v>0.99956949175755427</v>
      </c>
      <c r="AH607" s="1">
        <v>0.99959680458898059</v>
      </c>
      <c r="AI607" s="1">
        <v>0.99962408581153639</v>
      </c>
      <c r="AJ607" s="1">
        <v>0.9996512418987904</v>
      </c>
      <c r="AK607" s="1">
        <v>0.99967816921800212</v>
      </c>
      <c r="AL607" s="1">
        <v>0.99970470715881565</v>
      </c>
      <c r="AM607" s="1">
        <v>0.99973076288088825</v>
      </c>
    </row>
    <row r="608" spans="1:39">
      <c r="A608">
        <f t="shared" si="13"/>
        <v>202211</v>
      </c>
      <c r="B608" t="str">
        <f t="shared" si="15"/>
        <v>M0</v>
      </c>
      <c r="C608" t="str">
        <f t="shared" si="14"/>
        <v>base</v>
      </c>
      <c r="D608" s="1">
        <v>0</v>
      </c>
      <c r="E608" s="1">
        <v>0</v>
      </c>
      <c r="F608" s="1">
        <v>0</v>
      </c>
      <c r="G608" s="1">
        <v>8.5016779159551321E-3</v>
      </c>
      <c r="H608" s="1">
        <v>2.9262616121491409E-2</v>
      </c>
      <c r="I608" s="1">
        <v>6.1137773897554357E-2</v>
      </c>
      <c r="J608" s="1">
        <v>0.1008296428242368</v>
      </c>
      <c r="K608" s="1">
        <v>0.144201153408791</v>
      </c>
      <c r="L608" s="1">
        <v>0.18774617041666161</v>
      </c>
      <c r="M608" s="1">
        <v>0.2290706343207235</v>
      </c>
      <c r="N608" s="1">
        <v>0.26666770883571711</v>
      </c>
      <c r="O608" s="1">
        <v>0.2998874674084408</v>
      </c>
      <c r="P608" s="1">
        <v>0.32852424808645558</v>
      </c>
      <c r="Q608" s="1">
        <v>0.35321268989831012</v>
      </c>
      <c r="R608" s="1">
        <v>0.37465747518793618</v>
      </c>
      <c r="S608" s="1">
        <v>0.39304393484538802</v>
      </c>
      <c r="T608" s="1">
        <v>0.40918026374518052</v>
      </c>
      <c r="U608" s="1">
        <v>0.42357481924506329</v>
      </c>
      <c r="V608" s="1">
        <v>0.43662970243563848</v>
      </c>
      <c r="W608" s="1">
        <v>0.44880808519774679</v>
      </c>
      <c r="X608" s="1">
        <v>0.46059001940656968</v>
      </c>
      <c r="Y608" s="1">
        <v>0.4725652554247271</v>
      </c>
      <c r="Z608" s="1">
        <v>0.48566133596064037</v>
      </c>
      <c r="AA608" s="1">
        <v>0.50035353067615462</v>
      </c>
      <c r="AB608" s="1">
        <v>0.51665651868391582</v>
      </c>
      <c r="AC608" s="1">
        <v>0.53453491715956436</v>
      </c>
      <c r="AD608" s="1">
        <v>0.55403817217553419</v>
      </c>
      <c r="AE608" s="1">
        <v>0.57505161685123973</v>
      </c>
      <c r="AF608" s="1">
        <v>0.59745800599697896</v>
      </c>
      <c r="AG608" s="1">
        <v>0.62097326452468327</v>
      </c>
      <c r="AH608" s="1">
        <v>0.64524077631665533</v>
      </c>
      <c r="AI608" s="1">
        <v>0.66993532599701522</v>
      </c>
      <c r="AJ608" s="1">
        <v>0.69479068141334399</v>
      </c>
      <c r="AK608" s="1">
        <v>0.71953747633696885</v>
      </c>
      <c r="AL608" s="1">
        <v>0.74400512545089703</v>
      </c>
      <c r="AM608" s="1">
        <v>0.76791824167479528</v>
      </c>
    </row>
    <row r="609" spans="1:39">
      <c r="A609">
        <f t="shared" si="13"/>
        <v>202211</v>
      </c>
      <c r="B609" t="str">
        <f t="shared" si="15"/>
        <v>M1</v>
      </c>
      <c r="C609" t="str">
        <f t="shared" si="14"/>
        <v>base</v>
      </c>
      <c r="D609" s="1">
        <v>0</v>
      </c>
      <c r="E609" s="1">
        <v>0</v>
      </c>
      <c r="F609" s="1">
        <v>6.3493635934240983E-2</v>
      </c>
      <c r="G609" s="1">
        <v>0.17145286746057689</v>
      </c>
      <c r="H609" s="1">
        <v>0.2943860340917589</v>
      </c>
      <c r="I609" s="1">
        <v>0.41159862796821178</v>
      </c>
      <c r="J609" s="1">
        <v>0.51299972762195423</v>
      </c>
      <c r="K609" s="1">
        <v>0.59570970411743485</v>
      </c>
      <c r="L609" s="1">
        <v>0.66061967500965646</v>
      </c>
      <c r="M609" s="1">
        <v>0.71038907131554674</v>
      </c>
      <c r="N609" s="1">
        <v>0.74803921924185446</v>
      </c>
      <c r="O609" s="1">
        <v>0.77636698607086052</v>
      </c>
      <c r="P609" s="1">
        <v>0.79755292874494943</v>
      </c>
      <c r="Q609" s="1">
        <v>0.81364379661735231</v>
      </c>
      <c r="R609" s="1">
        <v>0.82611636878680728</v>
      </c>
      <c r="S609" s="1">
        <v>0.83577177818726867</v>
      </c>
      <c r="T609" s="1">
        <v>0.84347356678743624</v>
      </c>
      <c r="U609" s="1">
        <v>0.8497341523212476</v>
      </c>
      <c r="V609" s="1">
        <v>0.85493968959844224</v>
      </c>
      <c r="W609" s="1">
        <v>0.85940800740934797</v>
      </c>
      <c r="X609" s="1">
        <v>0.86340391208885836</v>
      </c>
      <c r="Y609" s="1">
        <v>0.86716198657367727</v>
      </c>
      <c r="Z609" s="1">
        <v>0.87098203048168577</v>
      </c>
      <c r="AA609" s="1">
        <v>0.87503885034176931</v>
      </c>
      <c r="AB609" s="1">
        <v>0.87937894285019802</v>
      </c>
      <c r="AC609" s="1">
        <v>0.88402484874915688</v>
      </c>
      <c r="AD609" s="1">
        <v>0.889012515594792</v>
      </c>
      <c r="AE609" s="1">
        <v>0.89433066770697411</v>
      </c>
      <c r="AF609" s="1">
        <v>0.8999629156063359</v>
      </c>
      <c r="AG609" s="1">
        <v>0.90584802679097087</v>
      </c>
      <c r="AH609" s="1">
        <v>0.91190414992522295</v>
      </c>
      <c r="AI609" s="1">
        <v>0.91805530612127373</v>
      </c>
      <c r="AJ609" s="1">
        <v>0.92423878306803919</v>
      </c>
      <c r="AK609" s="1">
        <v>0.93039006904597299</v>
      </c>
      <c r="AL609" s="1">
        <v>0.93646847947899514</v>
      </c>
      <c r="AM609" s="1">
        <v>0.94240682778048313</v>
      </c>
    </row>
    <row r="610" spans="1:39">
      <c r="A610">
        <f t="shared" si="13"/>
        <v>202211</v>
      </c>
      <c r="B610" t="str">
        <f t="shared" si="15"/>
        <v>M2</v>
      </c>
      <c r="C610" t="str">
        <f t="shared" si="14"/>
        <v>base</v>
      </c>
      <c r="D610" s="1">
        <v>0</v>
      </c>
      <c r="E610" s="1">
        <v>0.1591549430918954</v>
      </c>
      <c r="F610" s="1">
        <v>0.34628573717605099</v>
      </c>
      <c r="G610" s="1">
        <v>0.51219489540881635</v>
      </c>
      <c r="H610" s="1">
        <v>0.64398548302403702</v>
      </c>
      <c r="I610" s="1">
        <v>0.74265484575806229</v>
      </c>
      <c r="J610" s="1">
        <v>0.81415487752494053</v>
      </c>
      <c r="K610" s="1">
        <v>0.86500420465294814</v>
      </c>
      <c r="L610" s="1">
        <v>0.90070676101441105</v>
      </c>
      <c r="M610" s="1">
        <v>0.92562770317240728</v>
      </c>
      <c r="N610" s="1">
        <v>0.94300270100100259</v>
      </c>
      <c r="O610" s="1">
        <v>0.95515223979125607</v>
      </c>
      <c r="P610" s="1">
        <v>0.96364055175141705</v>
      </c>
      <c r="Q610" s="1">
        <v>0.96967972923738133</v>
      </c>
      <c r="R610" s="1">
        <v>0.97406918198967796</v>
      </c>
      <c r="S610" s="1">
        <v>0.97725516534480672</v>
      </c>
      <c r="T610" s="1">
        <v>0.97962965356365106</v>
      </c>
      <c r="U610" s="1">
        <v>0.98141938498646997</v>
      </c>
      <c r="V610" s="1">
        <v>0.98279035577592133</v>
      </c>
      <c r="W610" s="1">
        <v>0.98386360730091482</v>
      </c>
      <c r="X610" s="1">
        <v>0.98472919662166969</v>
      </c>
      <c r="Y610" s="1">
        <v>0.98544917836265189</v>
      </c>
      <c r="Z610" s="1">
        <v>0.98608420931980423</v>
      </c>
      <c r="AA610" s="1">
        <v>0.9866764858092314</v>
      </c>
      <c r="AB610" s="1">
        <v>0.9872489485572572</v>
      </c>
      <c r="AC610" s="1">
        <v>0.98781715816397864</v>
      </c>
      <c r="AD610" s="1">
        <v>0.98839481808953455</v>
      </c>
      <c r="AE610" s="1">
        <v>0.98898800327548031</v>
      </c>
      <c r="AF610" s="1">
        <v>0.98960037067792683</v>
      </c>
      <c r="AG610" s="1">
        <v>0.99022949038878449</v>
      </c>
      <c r="AH610" s="1">
        <v>0.99086969866797681</v>
      </c>
      <c r="AI610" s="1">
        <v>0.99151513034300798</v>
      </c>
      <c r="AJ610" s="1">
        <v>0.99216071461066457</v>
      </c>
      <c r="AK610" s="1">
        <v>0.99280076489070734</v>
      </c>
      <c r="AL610" s="1">
        <v>0.993431768723811</v>
      </c>
      <c r="AM610" s="1">
        <v>0.99404726651351905</v>
      </c>
    </row>
    <row r="611" spans="1:39">
      <c r="A611">
        <f t="shared" si="13"/>
        <v>202211</v>
      </c>
      <c r="B611" t="str">
        <f t="shared" si="15"/>
        <v>M3</v>
      </c>
      <c r="C611" t="str">
        <f t="shared" si="14"/>
        <v>base</v>
      </c>
      <c r="D611" s="1">
        <v>0.3989422804014327</v>
      </c>
      <c r="E611" s="1">
        <v>0.63600366943914666</v>
      </c>
      <c r="F611" s="1">
        <v>0.77751382186459583</v>
      </c>
      <c r="G611" s="1">
        <v>0.86249003790228596</v>
      </c>
      <c r="H611" s="1">
        <v>0.91399750467288454</v>
      </c>
      <c r="I611" s="1">
        <v>0.94538573216467425</v>
      </c>
      <c r="J611" s="1">
        <v>0.96472198366984097</v>
      </c>
      <c r="K611" s="1">
        <v>0.97678230002518929</v>
      </c>
      <c r="L611" s="1">
        <v>0.98438599266044202</v>
      </c>
      <c r="M611" s="1">
        <v>0.98924583107278818</v>
      </c>
      <c r="N611" s="1">
        <v>0.99239968972364934</v>
      </c>
      <c r="O611" s="1">
        <v>0.99448023330221047</v>
      </c>
      <c r="P611" s="1">
        <v>0.99586646828437997</v>
      </c>
      <c r="Q611" s="1">
        <v>0.99681486496620519</v>
      </c>
      <c r="R611" s="1">
        <v>0.99748172492272336</v>
      </c>
      <c r="S611" s="1">
        <v>0.9979517042042525</v>
      </c>
      <c r="T611" s="1">
        <v>0.99829220983938949</v>
      </c>
      <c r="U611" s="1">
        <v>0.99854132305812215</v>
      </c>
      <c r="V611" s="1">
        <v>0.99872599431729836</v>
      </c>
      <c r="W611" s="1">
        <v>0.99886503698218665</v>
      </c>
      <c r="X611" s="1">
        <v>0.99897187373370566</v>
      </c>
      <c r="Y611" s="1">
        <v>0.99905500233731759</v>
      </c>
      <c r="Z611" s="1">
        <v>0.99912173627575707</v>
      </c>
      <c r="AA611" s="1">
        <v>0.99917757927793083</v>
      </c>
      <c r="AB611" s="1">
        <v>0.9992261452673834</v>
      </c>
      <c r="AC611" s="1">
        <v>0.99926999573009634</v>
      </c>
      <c r="AD611" s="1">
        <v>0.99931117361326571</v>
      </c>
      <c r="AE611" s="1">
        <v>0.99935093431316202</v>
      </c>
      <c r="AF611" s="1">
        <v>0.99939015622775595</v>
      </c>
      <c r="AG611" s="1">
        <v>0.99942918366519173</v>
      </c>
      <c r="AH611" s="1">
        <v>0.9994680360875432</v>
      </c>
      <c r="AI611" s="1">
        <v>0.99950662063222528</v>
      </c>
      <c r="AJ611" s="1">
        <v>0.99954481870862955</v>
      </c>
      <c r="AK611" s="1">
        <v>0.9995824226554525</v>
      </c>
      <c r="AL611" s="1">
        <v>0.99961931491096589</v>
      </c>
      <c r="AM611" s="1">
        <v>0.99965518139102105</v>
      </c>
    </row>
    <row r="612" spans="1:39">
      <c r="A612">
        <f t="shared" si="13"/>
        <v>202212</v>
      </c>
      <c r="B612" t="str">
        <f t="shared" si="15"/>
        <v>M0</v>
      </c>
      <c r="C612" t="str">
        <f t="shared" si="14"/>
        <v>base</v>
      </c>
      <c r="D612" s="1">
        <v>0</v>
      </c>
      <c r="E612" s="1">
        <v>0</v>
      </c>
      <c r="F612" s="1">
        <v>0</v>
      </c>
      <c r="G612" s="1">
        <v>7.4544454606910709E-3</v>
      </c>
      <c r="H612" s="1">
        <v>2.564190950099136E-2</v>
      </c>
      <c r="I612" s="1">
        <v>5.3858136458848217E-2</v>
      </c>
      <c r="J612" s="1">
        <v>8.8795953893944429E-2</v>
      </c>
      <c r="K612" s="1">
        <v>0.1268070293778821</v>
      </c>
      <c r="L612" s="1">
        <v>0.1649330851988523</v>
      </c>
      <c r="M612" s="1">
        <v>0.20101004072183951</v>
      </c>
      <c r="N612" s="1">
        <v>0.23381774566896929</v>
      </c>
      <c r="O612" s="1">
        <v>0.26272464572559978</v>
      </c>
      <c r="P612" s="1">
        <v>0.28807425134030251</v>
      </c>
      <c r="Q612" s="1">
        <v>0.31039371430240009</v>
      </c>
      <c r="R612" s="1">
        <v>0.32973940750470038</v>
      </c>
      <c r="S612" s="1">
        <v>0.34687427850826702</v>
      </c>
      <c r="T612" s="1">
        <v>0.36228403701022632</v>
      </c>
      <c r="U612" s="1">
        <v>0.37635634827392772</v>
      </c>
      <c r="V612" s="1">
        <v>0.38956341203862871</v>
      </c>
      <c r="W612" s="1">
        <v>0.40240773448523848</v>
      </c>
      <c r="X612" s="1">
        <v>0.41552520682135541</v>
      </c>
      <c r="Y612" s="1">
        <v>0.42993009268496218</v>
      </c>
      <c r="Z612" s="1">
        <v>0.44613773113644661</v>
      </c>
      <c r="AA612" s="1">
        <v>0.46415558213954461</v>
      </c>
      <c r="AB612" s="1">
        <v>0.48393796119878307</v>
      </c>
      <c r="AC612" s="1">
        <v>0.50553482306282438</v>
      </c>
      <c r="AD612" s="1">
        <v>0.52881547341690516</v>
      </c>
      <c r="AE612" s="1">
        <v>0.55364727997164298</v>
      </c>
      <c r="AF612" s="1">
        <v>0.57971332046913937</v>
      </c>
      <c r="AG612" s="1">
        <v>0.60661677050191243</v>
      </c>
      <c r="AH612" s="1">
        <v>0.63399602183709891</v>
      </c>
      <c r="AI612" s="1">
        <v>0.66155515570692569</v>
      </c>
      <c r="AJ612" s="1">
        <v>0.68899498852505359</v>
      </c>
      <c r="AK612" s="1">
        <v>0.71612601712759305</v>
      </c>
      <c r="AL612" s="1">
        <v>0.74264262475400722</v>
      </c>
      <c r="AM612" s="1">
        <v>0.76822665062525564</v>
      </c>
    </row>
    <row r="613" spans="1:39">
      <c r="A613">
        <f t="shared" si="13"/>
        <v>202212</v>
      </c>
      <c r="B613" t="str">
        <f t="shared" si="15"/>
        <v>M1</v>
      </c>
      <c r="C613" t="str">
        <f t="shared" si="14"/>
        <v>base</v>
      </c>
      <c r="D613" s="1">
        <v>0</v>
      </c>
      <c r="E613" s="1">
        <v>0</v>
      </c>
      <c r="F613" s="1">
        <v>6.3493635934240983E-2</v>
      </c>
      <c r="G613" s="1">
        <v>0.1703258294412601</v>
      </c>
      <c r="H613" s="1">
        <v>0.29073798976262</v>
      </c>
      <c r="I613" s="1">
        <v>0.40465850244893142</v>
      </c>
      <c r="J613" s="1">
        <v>0.50258222075047132</v>
      </c>
      <c r="K613" s="1">
        <v>0.58192279282032</v>
      </c>
      <c r="L613" s="1">
        <v>0.64393572843190616</v>
      </c>
      <c r="M613" s="1">
        <v>0.6913654878142399</v>
      </c>
      <c r="N613" s="1">
        <v>0.72725055974086239</v>
      </c>
      <c r="O613" s="1">
        <v>0.75414010961625122</v>
      </c>
      <c r="P613" s="1">
        <v>0.77455190245964645</v>
      </c>
      <c r="Q613" s="1">
        <v>0.7903389530856465</v>
      </c>
      <c r="R613" s="1">
        <v>0.80252073981270666</v>
      </c>
      <c r="S613" s="1">
        <v>0.81219813366543225</v>
      </c>
      <c r="T613" s="1">
        <v>0.82002598534259541</v>
      </c>
      <c r="U613" s="1">
        <v>0.82649977213818959</v>
      </c>
      <c r="V613" s="1">
        <v>0.83202427044736849</v>
      </c>
      <c r="W613" s="1">
        <v>0.83693428949437931</v>
      </c>
      <c r="X613" s="1">
        <v>0.841521123803468</v>
      </c>
      <c r="Y613" s="1">
        <v>0.84615137343563052</v>
      </c>
      <c r="Z613" s="1">
        <v>0.85104112454749403</v>
      </c>
      <c r="AA613" s="1">
        <v>0.85625175234366757</v>
      </c>
      <c r="AB613" s="1">
        <v>0.86181450897126277</v>
      </c>
      <c r="AC613" s="1">
        <v>0.86777555019907315</v>
      </c>
      <c r="AD613" s="1">
        <v>0.87412388044483191</v>
      </c>
      <c r="AE613" s="1">
        <v>0.88084178389974532</v>
      </c>
      <c r="AF613" s="1">
        <v>0.88785765296771046</v>
      </c>
      <c r="AG613" s="1">
        <v>0.89507495343552912</v>
      </c>
      <c r="AH613" s="1">
        <v>0.90240387221886631</v>
      </c>
      <c r="AI613" s="1">
        <v>0.9097702010365204</v>
      </c>
      <c r="AJ613" s="1">
        <v>0.91709744322006337</v>
      </c>
      <c r="AK613" s="1">
        <v>0.92433738099602025</v>
      </c>
      <c r="AL613" s="1">
        <v>0.93141016389707665</v>
      </c>
      <c r="AM613" s="1">
        <v>0.93823210332955809</v>
      </c>
    </row>
    <row r="614" spans="1:39">
      <c r="A614">
        <f t="shared" si="13"/>
        <v>202212</v>
      </c>
      <c r="B614" t="str">
        <f t="shared" si="15"/>
        <v>M2</v>
      </c>
      <c r="C614" t="str">
        <f t="shared" si="14"/>
        <v>base</v>
      </c>
      <c r="D614" s="1">
        <v>0</v>
      </c>
      <c r="E614" s="1">
        <v>0.1591549430918954</v>
      </c>
      <c r="F614" s="1">
        <v>0.34528454925403018</v>
      </c>
      <c r="G614" s="1">
        <v>0.50997009212089328</v>
      </c>
      <c r="H614" s="1">
        <v>0.64035749281006904</v>
      </c>
      <c r="I614" s="1">
        <v>0.73798364568706687</v>
      </c>
      <c r="J614" s="1">
        <v>0.8088600393499521</v>
      </c>
      <c r="K614" s="1">
        <v>0.85930399332040153</v>
      </c>
      <c r="L614" s="1">
        <v>0.89483191001573525</v>
      </c>
      <c r="M614" s="1">
        <v>0.91974633625257762</v>
      </c>
      <c r="N614" s="1">
        <v>0.9372297850529111</v>
      </c>
      <c r="O614" s="1">
        <v>0.94946738288111165</v>
      </c>
      <c r="P614" s="1">
        <v>0.95817898357129827</v>
      </c>
      <c r="Q614" s="1">
        <v>0.96450792026103171</v>
      </c>
      <c r="R614" s="1">
        <v>0.96909590307603644</v>
      </c>
      <c r="S614" s="1">
        <v>0.97250839446819082</v>
      </c>
      <c r="T614" s="1">
        <v>0.97507299377216505</v>
      </c>
      <c r="U614" s="1">
        <v>0.9770301263954585</v>
      </c>
      <c r="V614" s="1">
        <v>0.97855475438209738</v>
      </c>
      <c r="W614" s="1">
        <v>0.97977669480762175</v>
      </c>
      <c r="X614" s="1">
        <v>0.98078442544235234</v>
      </c>
      <c r="Y614" s="1">
        <v>0.98166308949153303</v>
      </c>
      <c r="Z614" s="1">
        <v>0.98247262074318742</v>
      </c>
      <c r="AA614" s="1">
        <v>0.98324659060807418</v>
      </c>
      <c r="AB614" s="1">
        <v>0.98400795870166702</v>
      </c>
      <c r="AC614" s="1">
        <v>0.98477662383597542</v>
      </c>
      <c r="AD614" s="1">
        <v>0.98556195977453076</v>
      </c>
      <c r="AE614" s="1">
        <v>0.98636980491547377</v>
      </c>
      <c r="AF614" s="1">
        <v>0.98719774270881866</v>
      </c>
      <c r="AG614" s="1">
        <v>0.98803890574577657</v>
      </c>
      <c r="AH614" s="1">
        <v>0.98888600422637796</v>
      </c>
      <c r="AI614" s="1">
        <v>0.98973267531848674</v>
      </c>
      <c r="AJ614" s="1">
        <v>0.99057166537911634</v>
      </c>
      <c r="AK614" s="1">
        <v>0.99139851106533905</v>
      </c>
      <c r="AL614" s="1">
        <v>0.99220484885000704</v>
      </c>
      <c r="AM614" s="1">
        <v>0.99298165906503966</v>
      </c>
    </row>
    <row r="615" spans="1:39">
      <c r="A615">
        <f t="shared" si="13"/>
        <v>202212</v>
      </c>
      <c r="B615" t="str">
        <f t="shared" si="15"/>
        <v>M3</v>
      </c>
      <c r="C615" t="str">
        <f t="shared" si="14"/>
        <v>base</v>
      </c>
      <c r="D615" s="1">
        <v>0.3989422804014327</v>
      </c>
      <c r="E615" s="1">
        <v>0.63525463389724923</v>
      </c>
      <c r="F615" s="1">
        <v>0.77611783335481899</v>
      </c>
      <c r="G615" s="1">
        <v>0.8609042343026081</v>
      </c>
      <c r="H615" s="1">
        <v>0.91222706588283531</v>
      </c>
      <c r="I615" s="1">
        <v>0.94364476936208952</v>
      </c>
      <c r="J615" s="1">
        <v>0.96312565043299325</v>
      </c>
      <c r="K615" s="1">
        <v>0.97534158691250528</v>
      </c>
      <c r="L615" s="1">
        <v>0.98311150576332962</v>
      </c>
      <c r="M615" s="1">
        <v>0.98813253483063668</v>
      </c>
      <c r="N615" s="1">
        <v>0.99143276784554779</v>
      </c>
      <c r="O615" s="1">
        <v>0.99362489490772909</v>
      </c>
      <c r="P615" s="1">
        <v>0.99512074441559584</v>
      </c>
      <c r="Q615" s="1">
        <v>0.99617020370856546</v>
      </c>
      <c r="R615" s="1">
        <v>0.99690835850973003</v>
      </c>
      <c r="S615" s="1">
        <v>0.99744214353508442</v>
      </c>
      <c r="T615" s="1">
        <v>0.99783187731203471</v>
      </c>
      <c r="U615" s="1">
        <v>0.99812014918644476</v>
      </c>
      <c r="V615" s="1">
        <v>0.99833660763624366</v>
      </c>
      <c r="W615" s="1">
        <v>0.99850234846417818</v>
      </c>
      <c r="X615" s="1">
        <v>0.99863065486292479</v>
      </c>
      <c r="Y615" s="1">
        <v>0.99873285538125123</v>
      </c>
      <c r="Z615" s="1">
        <v>0.9988175228777032</v>
      </c>
      <c r="AA615" s="1">
        <v>0.99889035306247775</v>
      </c>
      <c r="AB615" s="1">
        <v>0.99895539255969412</v>
      </c>
      <c r="AC615" s="1">
        <v>0.99901585055868491</v>
      </c>
      <c r="AD615" s="1">
        <v>0.99907373193362403</v>
      </c>
      <c r="AE615" s="1">
        <v>0.99913044777435434</v>
      </c>
      <c r="AF615" s="1">
        <v>0.99918660529264924</v>
      </c>
      <c r="AG615" s="1">
        <v>0.99924231620828463</v>
      </c>
      <c r="AH615" s="1">
        <v>0.99929750807085482</v>
      </c>
      <c r="AI615" s="1">
        <v>0.99935205447404518</v>
      </c>
      <c r="AJ615" s="1">
        <v>0.99940568936095531</v>
      </c>
      <c r="AK615" s="1">
        <v>0.99945826621467582</v>
      </c>
      <c r="AL615" s="1">
        <v>0.99950935264550167</v>
      </c>
      <c r="AM615" s="1">
        <v>0.99955844587386256</v>
      </c>
    </row>
    <row r="616" spans="1:39" s="66" customFormat="1">
      <c r="A616" s="68">
        <f>A36</f>
        <v>202101</v>
      </c>
      <c r="B616" s="66" t="str">
        <f t="shared" si="15"/>
        <v>M0</v>
      </c>
      <c r="C616" s="66" t="s">
        <v>181</v>
      </c>
      <c r="D616" s="67">
        <v>0</v>
      </c>
      <c r="E616" s="67">
        <v>0</v>
      </c>
      <c r="F616" s="67">
        <v>0</v>
      </c>
      <c r="G616" s="67">
        <v>1.574144200565928E-3</v>
      </c>
      <c r="H616" s="67">
        <v>6.2559905182885227E-3</v>
      </c>
      <c r="I616" s="67">
        <v>1.444397754006801E-2</v>
      </c>
      <c r="J616" s="67">
        <v>2.5994126903920171E-2</v>
      </c>
      <c r="K616" s="67">
        <v>4.0650186440437552E-2</v>
      </c>
      <c r="L616" s="67">
        <v>5.835741026557139E-2</v>
      </c>
      <c r="M616" s="67">
        <v>7.8913094693053409E-2</v>
      </c>
      <c r="N616" s="67">
        <v>0.1023057112866449</v>
      </c>
      <c r="O616" s="67">
        <v>0.1282721356523481</v>
      </c>
      <c r="P616" s="67">
        <v>0.15644482627463779</v>
      </c>
      <c r="Q616" s="67">
        <v>0.18658391608254671</v>
      </c>
      <c r="R616" s="67">
        <v>0.2182885701300982</v>
      </c>
      <c r="S616" s="67">
        <v>0.25147347636764922</v>
      </c>
      <c r="T616" s="67">
        <v>0.28577300476171302</v>
      </c>
      <c r="U616" s="67">
        <v>0.32070528125032122</v>
      </c>
      <c r="V616" s="67">
        <v>0.35556398374082421</v>
      </c>
      <c r="W616" s="67">
        <v>0.39000999611937581</v>
      </c>
      <c r="X616" s="67">
        <v>0.42346751360492102</v>
      </c>
      <c r="Y616" s="67">
        <v>0.45530299127222118</v>
      </c>
      <c r="Z616" s="67">
        <v>0.48515300427935593</v>
      </c>
      <c r="AA616" s="67">
        <v>0.51275102145873086</v>
      </c>
      <c r="AB616" s="67">
        <v>0.5378283815998629</v>
      </c>
      <c r="AC616" s="67">
        <v>0.56028172407077059</v>
      </c>
      <c r="AD616" s="67">
        <v>0.5798121211575179</v>
      </c>
      <c r="AE616" s="67">
        <v>0.59641482533613543</v>
      </c>
      <c r="AF616" s="67">
        <v>0.61029808326944424</v>
      </c>
      <c r="AG616" s="67">
        <v>0.62157913452407465</v>
      </c>
      <c r="AH616" s="67">
        <v>0.63063096776569505</v>
      </c>
      <c r="AI616" s="67">
        <v>0.63790258292350832</v>
      </c>
      <c r="AJ616" s="67">
        <v>0.64370780913357784</v>
      </c>
      <c r="AK616" s="67">
        <v>0.64835934954475472</v>
      </c>
      <c r="AL616" s="67">
        <v>0.65197834322236503</v>
      </c>
      <c r="AM616" s="67">
        <v>0.6549481878842347</v>
      </c>
    </row>
    <row r="617" spans="1:39">
      <c r="A617">
        <f t="shared" si="13"/>
        <v>202101</v>
      </c>
      <c r="B617" t="str">
        <f t="shared" si="15"/>
        <v>M1</v>
      </c>
      <c r="C617" t="str">
        <f t="shared" si="14"/>
        <v>best</v>
      </c>
      <c r="D617" s="1">
        <v>0</v>
      </c>
      <c r="E617" s="1">
        <v>0</v>
      </c>
      <c r="F617" s="1">
        <v>5.9266116828872999E-2</v>
      </c>
      <c r="G617" s="1">
        <v>0.1476195190192427</v>
      </c>
      <c r="H617" s="1">
        <v>0.2393813588309269</v>
      </c>
      <c r="I617" s="1">
        <v>0.32214921194570773</v>
      </c>
      <c r="J617" s="1">
        <v>0.39221963373436042</v>
      </c>
      <c r="K617" s="1">
        <v>0.44964042186265102</v>
      </c>
      <c r="L617" s="1">
        <v>0.49632344412356411</v>
      </c>
      <c r="M617" s="1">
        <v>0.5343310195076012</v>
      </c>
      <c r="N617" s="1">
        <v>0.56580392918370048</v>
      </c>
      <c r="O617" s="1">
        <v>0.59249376981554247</v>
      </c>
      <c r="P617" s="1">
        <v>0.6157250282954142</v>
      </c>
      <c r="Q617" s="1">
        <v>0.63658548884566013</v>
      </c>
      <c r="R617" s="1">
        <v>0.65576170526393363</v>
      </c>
      <c r="S617" s="1">
        <v>0.67386702378879804</v>
      </c>
      <c r="T617" s="1">
        <v>0.69122856710078107</v>
      </c>
      <c r="U617" s="1">
        <v>0.70800276436577514</v>
      </c>
      <c r="V617" s="1">
        <v>0.72413679368761541</v>
      </c>
      <c r="W617" s="1">
        <v>0.73966924725837313</v>
      </c>
      <c r="X617" s="1">
        <v>0.75448763961241327</v>
      </c>
      <c r="Y617" s="1">
        <v>0.76841399550949652</v>
      </c>
      <c r="Z617" s="1">
        <v>0.78135854183705966</v>
      </c>
      <c r="AA617" s="1">
        <v>0.79325312761095657</v>
      </c>
      <c r="AB617" s="1">
        <v>0.80401352600256792</v>
      </c>
      <c r="AC617" s="1">
        <v>0.81361686770053998</v>
      </c>
      <c r="AD617" s="1">
        <v>0.82195084373172556</v>
      </c>
      <c r="AE617" s="1">
        <v>0.82902392163032212</v>
      </c>
      <c r="AF617" s="1">
        <v>0.83493148342110679</v>
      </c>
      <c r="AG617" s="1">
        <v>0.83972768923611352</v>
      </c>
      <c r="AH617" s="1">
        <v>0.84357374248766337</v>
      </c>
      <c r="AI617" s="1">
        <v>0.84666196055054388</v>
      </c>
      <c r="AJ617" s="1">
        <v>0.84912653818746586</v>
      </c>
      <c r="AK617" s="1">
        <v>0.85110077943048457</v>
      </c>
      <c r="AL617" s="1">
        <v>0.85263643577542148</v>
      </c>
      <c r="AM617" s="1">
        <v>0.85389640685714085</v>
      </c>
    </row>
    <row r="618" spans="1:39">
      <c r="A618">
        <f t="shared" si="13"/>
        <v>202101</v>
      </c>
      <c r="B618" t="str">
        <f t="shared" si="15"/>
        <v>M2</v>
      </c>
      <c r="C618" t="str">
        <f t="shared" si="14"/>
        <v>best</v>
      </c>
      <c r="D618" s="1">
        <v>0</v>
      </c>
      <c r="E618" s="1">
        <v>0.15497616845701659</v>
      </c>
      <c r="F618" s="1">
        <v>0.32236214279721109</v>
      </c>
      <c r="G618" s="1">
        <v>0.46772885718790269</v>
      </c>
      <c r="H618" s="1">
        <v>0.58431386597790136</v>
      </c>
      <c r="I618" s="1">
        <v>0.67444883215024209</v>
      </c>
      <c r="J618" s="1">
        <v>0.7430130963803947</v>
      </c>
      <c r="K618" s="1">
        <v>0.7945037565415074</v>
      </c>
      <c r="L618" s="1">
        <v>0.83301780586178198</v>
      </c>
      <c r="M618" s="1">
        <v>0.86168149052675136</v>
      </c>
      <c r="N618" s="1">
        <v>0.88305529795163673</v>
      </c>
      <c r="O618" s="1">
        <v>0.89911141950733575</v>
      </c>
      <c r="P618" s="1">
        <v>0.91130551979298668</v>
      </c>
      <c r="Q618" s="1">
        <v>0.92075842602448821</v>
      </c>
      <c r="R618" s="1">
        <v>0.92823777921121664</v>
      </c>
      <c r="S618" s="1">
        <v>0.9343300357393326</v>
      </c>
      <c r="T618" s="1">
        <v>0.93944042674523964</v>
      </c>
      <c r="U618" s="1">
        <v>0.94385222311391503</v>
      </c>
      <c r="V618" s="1">
        <v>0.94772825030181818</v>
      </c>
      <c r="W618" s="1">
        <v>0.95120207491548492</v>
      </c>
      <c r="X618" s="1">
        <v>0.95434386108289559</v>
      </c>
      <c r="Y618" s="1">
        <v>0.95718324275550892</v>
      </c>
      <c r="Z618" s="1">
        <v>0.95974776926164707</v>
      </c>
      <c r="AA618" s="1">
        <v>0.96205555464704384</v>
      </c>
      <c r="AB618" s="1">
        <v>0.96411138515012118</v>
      </c>
      <c r="AC618" s="1">
        <v>0.96592531162851014</v>
      </c>
      <c r="AD618" s="1">
        <v>0.96748657292639173</v>
      </c>
      <c r="AE618" s="1">
        <v>0.96880382096048023</v>
      </c>
      <c r="AF618" s="1">
        <v>0.96989931106063587</v>
      </c>
      <c r="AG618" s="1">
        <v>0.97078596796897787</v>
      </c>
      <c r="AH618" s="1">
        <v>0.97149536380548818</v>
      </c>
      <c r="AI618" s="1">
        <v>0.97206401094008288</v>
      </c>
      <c r="AJ618" s="1">
        <v>0.97251723563167114</v>
      </c>
      <c r="AK618" s="1">
        <v>0.97287992159943226</v>
      </c>
      <c r="AL618" s="1">
        <v>0.97316180346010184</v>
      </c>
      <c r="AM618" s="1">
        <v>0.97339292560215762</v>
      </c>
    </row>
    <row r="619" spans="1:39">
      <c r="A619">
        <f t="shared" si="13"/>
        <v>202101</v>
      </c>
      <c r="B619" t="str">
        <f t="shared" si="15"/>
        <v>M3</v>
      </c>
      <c r="C619" t="str">
        <f t="shared" si="14"/>
        <v>best</v>
      </c>
      <c r="D619" s="1">
        <v>0.3875477230600875</v>
      </c>
      <c r="E619" s="1">
        <v>0.60910745839377456</v>
      </c>
      <c r="F619" s="1">
        <v>0.74282357825680922</v>
      </c>
      <c r="G619" s="1">
        <v>0.82628092195258351</v>
      </c>
      <c r="H619" s="1">
        <v>0.8799865609222024</v>
      </c>
      <c r="I619" s="1">
        <v>0.91549139323758966</v>
      </c>
      <c r="J619" s="1">
        <v>0.93955847832461581</v>
      </c>
      <c r="K619" s="1">
        <v>0.95610087545032385</v>
      </c>
      <c r="L619" s="1">
        <v>0.96763305375039876</v>
      </c>
      <c r="M619" s="1">
        <v>0.97571648087933549</v>
      </c>
      <c r="N619" s="1">
        <v>0.98141909782672665</v>
      </c>
      <c r="O619" s="1">
        <v>0.98547091708337942</v>
      </c>
      <c r="P619" s="1">
        <v>0.98836787091460809</v>
      </c>
      <c r="Q619" s="1">
        <v>0.99046447802142301</v>
      </c>
      <c r="R619" s="1">
        <v>0.99199644317622948</v>
      </c>
      <c r="S619" s="1">
        <v>0.99313345507100381</v>
      </c>
      <c r="T619" s="1">
        <v>0.99399398388472027</v>
      </c>
      <c r="U619" s="1">
        <v>0.99466219114998988</v>
      </c>
      <c r="V619" s="1">
        <v>0.99519181037289117</v>
      </c>
      <c r="W619" s="1">
        <v>0.99562291658239988</v>
      </c>
      <c r="X619" s="1">
        <v>0.99598179593468794</v>
      </c>
      <c r="Y619" s="1">
        <v>0.99628476190819126</v>
      </c>
      <c r="Z619" s="1">
        <v>0.99654382322117574</v>
      </c>
      <c r="AA619" s="1">
        <v>0.99676719850724793</v>
      </c>
      <c r="AB619" s="1">
        <v>0.99695968791641365</v>
      </c>
      <c r="AC619" s="1">
        <v>0.99712522632634859</v>
      </c>
      <c r="AD619" s="1">
        <v>0.99726501848399574</v>
      </c>
      <c r="AE619" s="1">
        <v>0.99738132570739291</v>
      </c>
      <c r="AF619" s="1">
        <v>0.99747706210174047</v>
      </c>
      <c r="AG619" s="1">
        <v>0.99755396764192894</v>
      </c>
      <c r="AH619" s="1">
        <v>0.99761515678887203</v>
      </c>
      <c r="AI619" s="1">
        <v>0.99766400003596711</v>
      </c>
      <c r="AJ619" s="1">
        <v>0.99770280396107047</v>
      </c>
      <c r="AK619" s="1">
        <v>0.99773377781296146</v>
      </c>
      <c r="AL619" s="1">
        <v>0.99775780142357107</v>
      </c>
      <c r="AM619" s="1">
        <v>0.99777746582984239</v>
      </c>
    </row>
    <row r="620" spans="1:39">
      <c r="A620">
        <f t="shared" si="13"/>
        <v>202102</v>
      </c>
      <c r="B620" t="str">
        <f t="shared" si="15"/>
        <v>M0</v>
      </c>
      <c r="C620" t="str">
        <f t="shared" si="14"/>
        <v>best</v>
      </c>
      <c r="D620" s="1">
        <v>0</v>
      </c>
      <c r="E620" s="1">
        <v>0</v>
      </c>
      <c r="F620" s="1">
        <v>0</v>
      </c>
      <c r="G620" s="1">
        <v>2.3850707500086602E-3</v>
      </c>
      <c r="H620" s="1">
        <v>8.2658546855924123E-3</v>
      </c>
      <c r="I620" s="1">
        <v>1.7831530386656469E-2</v>
      </c>
      <c r="J620" s="1">
        <v>3.093490113439961E-2</v>
      </c>
      <c r="K620" s="1">
        <v>4.7515422254438923E-2</v>
      </c>
      <c r="L620" s="1">
        <v>6.7322368344740563E-2</v>
      </c>
      <c r="M620" s="1">
        <v>9.0282670194761799E-2</v>
      </c>
      <c r="N620" s="1">
        <v>0.1160690459124596</v>
      </c>
      <c r="O620" s="1">
        <v>0.1442575792274097</v>
      </c>
      <c r="P620" s="1">
        <v>0.17456239197733289</v>
      </c>
      <c r="Q620" s="1">
        <v>0.2065453003055496</v>
      </c>
      <c r="R620" s="1">
        <v>0.24009571223318851</v>
      </c>
      <c r="S620" s="1">
        <v>0.27482430202134811</v>
      </c>
      <c r="T620" s="1">
        <v>0.31022809393285661</v>
      </c>
      <c r="U620" s="1">
        <v>0.3455803920865233</v>
      </c>
      <c r="V620" s="1">
        <v>0.38052985064246592</v>
      </c>
      <c r="W620" s="1">
        <v>0.41448663963545318</v>
      </c>
      <c r="X620" s="1">
        <v>0.44680383912319088</v>
      </c>
      <c r="Y620" s="1">
        <v>0.47710987663894422</v>
      </c>
      <c r="Z620" s="1">
        <v>0.50513233153708137</v>
      </c>
      <c r="AA620" s="1">
        <v>0.53059719994422394</v>
      </c>
      <c r="AB620" s="1">
        <v>0.55339869932548447</v>
      </c>
      <c r="AC620" s="1">
        <v>0.57323266966714603</v>
      </c>
      <c r="AD620" s="1">
        <v>0.59009388626306924</v>
      </c>
      <c r="AE620" s="1">
        <v>0.60419358197511008</v>
      </c>
      <c r="AF620" s="1">
        <v>0.61565065975127076</v>
      </c>
      <c r="AG620" s="1">
        <v>0.62484382726887033</v>
      </c>
      <c r="AH620" s="1">
        <v>0.6322290357952236</v>
      </c>
      <c r="AI620" s="1">
        <v>0.63812498179714794</v>
      </c>
      <c r="AJ620" s="1">
        <v>0.64284923404033634</v>
      </c>
      <c r="AK620" s="1">
        <v>0.64652481224574421</v>
      </c>
      <c r="AL620" s="1">
        <v>0.64954110057610437</v>
      </c>
      <c r="AM620" s="1">
        <v>0.65212441233283658</v>
      </c>
    </row>
    <row r="621" spans="1:39">
      <c r="A621">
        <f t="shared" si="13"/>
        <v>202102</v>
      </c>
      <c r="B621" t="str">
        <f t="shared" si="15"/>
        <v>M1</v>
      </c>
      <c r="C621" t="str">
        <f t="shared" si="14"/>
        <v>best</v>
      </c>
      <c r="D621" s="1">
        <v>0</v>
      </c>
      <c r="E621" s="1">
        <v>0</v>
      </c>
      <c r="F621" s="1">
        <v>6.2364874438347789E-2</v>
      </c>
      <c r="G621" s="1">
        <v>0.15574422629808471</v>
      </c>
      <c r="H621" s="1">
        <v>0.25303241161572448</v>
      </c>
      <c r="I621" s="1">
        <v>0.34121950634656623</v>
      </c>
      <c r="J621" s="1">
        <v>0.41583772517425183</v>
      </c>
      <c r="K621" s="1">
        <v>0.47705626148203928</v>
      </c>
      <c r="L621" s="1">
        <v>0.52652692730566863</v>
      </c>
      <c r="M621" s="1">
        <v>0.56661479262218439</v>
      </c>
      <c r="N621" s="1">
        <v>0.59953438480226762</v>
      </c>
      <c r="O621" s="1">
        <v>0.62709525799676935</v>
      </c>
      <c r="P621" s="1">
        <v>0.65083441401298203</v>
      </c>
      <c r="Q621" s="1">
        <v>0.67179336832899783</v>
      </c>
      <c r="R621" s="1">
        <v>0.69086307609964204</v>
      </c>
      <c r="S621" s="1">
        <v>0.70859299450845425</v>
      </c>
      <c r="T621" s="1">
        <v>0.72531615974398944</v>
      </c>
      <c r="U621" s="1">
        <v>0.74111305023840313</v>
      </c>
      <c r="V621" s="1">
        <v>0.75611684077475394</v>
      </c>
      <c r="W621" s="1">
        <v>0.77029335496123119</v>
      </c>
      <c r="X621" s="1">
        <v>0.78352556793057959</v>
      </c>
      <c r="Y621" s="1">
        <v>0.79576470203901861</v>
      </c>
      <c r="Z621" s="1">
        <v>0.8069716675887304</v>
      </c>
      <c r="AA621" s="1">
        <v>0.81708412778265072</v>
      </c>
      <c r="AB621" s="1">
        <v>0.82609225169602529</v>
      </c>
      <c r="AC621" s="1">
        <v>0.83389917399547808</v>
      </c>
      <c r="AD621" s="1">
        <v>0.84051857510828043</v>
      </c>
      <c r="AE621" s="1">
        <v>0.8460433798481467</v>
      </c>
      <c r="AF621" s="1">
        <v>0.85052659086603499</v>
      </c>
      <c r="AG621" s="1">
        <v>0.85412033847527691</v>
      </c>
      <c r="AH621" s="1">
        <v>0.85700517393321818</v>
      </c>
      <c r="AI621" s="1">
        <v>0.8593069584688251</v>
      </c>
      <c r="AJ621" s="1">
        <v>0.86115049351218342</v>
      </c>
      <c r="AK621" s="1">
        <v>0.86258429045639562</v>
      </c>
      <c r="AL621" s="1">
        <v>0.86376056085648889</v>
      </c>
      <c r="AM621" s="1">
        <v>0.86476772601540763</v>
      </c>
    </row>
    <row r="622" spans="1:39">
      <c r="A622">
        <f t="shared" si="13"/>
        <v>202102</v>
      </c>
      <c r="B622" t="str">
        <f t="shared" si="15"/>
        <v>M2</v>
      </c>
      <c r="C622" t="str">
        <f t="shared" si="14"/>
        <v>best</v>
      </c>
      <c r="D622" s="1">
        <v>0</v>
      </c>
      <c r="E622" s="1">
        <v>0.1587584758305457</v>
      </c>
      <c r="F622" s="1">
        <v>0.33148910996824138</v>
      </c>
      <c r="G622" s="1">
        <v>0.47999132002601602</v>
      </c>
      <c r="H622" s="1">
        <v>0.59810900540156653</v>
      </c>
      <c r="I622" s="1">
        <v>0.68913756771053314</v>
      </c>
      <c r="J622" s="1">
        <v>0.75788221442879211</v>
      </c>
      <c r="K622" s="1">
        <v>0.80933042042304326</v>
      </c>
      <c r="L622" s="1">
        <v>0.84747675864012129</v>
      </c>
      <c r="M622" s="1">
        <v>0.87567857031711105</v>
      </c>
      <c r="N622" s="1">
        <v>0.89657113278081424</v>
      </c>
      <c r="O622" s="1">
        <v>0.91212398319054833</v>
      </c>
      <c r="P622" s="1">
        <v>0.92386185809317167</v>
      </c>
      <c r="Q622" s="1">
        <v>0.93284226014258576</v>
      </c>
      <c r="R622" s="1">
        <v>0.93986691444756953</v>
      </c>
      <c r="S622" s="1">
        <v>0.94550310369189572</v>
      </c>
      <c r="T622" s="1">
        <v>0.9501570308940448</v>
      </c>
      <c r="U622" s="1">
        <v>0.95407950613601811</v>
      </c>
      <c r="V622" s="1">
        <v>0.95746692834166525</v>
      </c>
      <c r="W622" s="1">
        <v>0.96043841610844349</v>
      </c>
      <c r="X622" s="1">
        <v>0.96305990836461097</v>
      </c>
      <c r="Y622" s="1">
        <v>0.96538372574285569</v>
      </c>
      <c r="Z622" s="1">
        <v>0.96744538960275062</v>
      </c>
      <c r="AA622" s="1">
        <v>0.96926222893196645</v>
      </c>
      <c r="AB622" s="1">
        <v>0.97085218124211603</v>
      </c>
      <c r="AC622" s="1">
        <v>0.97221245825976421</v>
      </c>
      <c r="AD622" s="1">
        <v>0.97335512906313426</v>
      </c>
      <c r="AE622" s="1">
        <v>0.97430239810069286</v>
      </c>
      <c r="AF622" s="1">
        <v>0.97506730929561569</v>
      </c>
      <c r="AG622" s="1">
        <v>0.97567825155924859</v>
      </c>
      <c r="AH622" s="1">
        <v>0.9761673478771925</v>
      </c>
      <c r="AI622" s="1">
        <v>0.97655678411179636</v>
      </c>
      <c r="AJ622" s="1">
        <v>0.97686818358361682</v>
      </c>
      <c r="AK622" s="1">
        <v>0.9771100532627448</v>
      </c>
      <c r="AL622" s="1">
        <v>0.97730826647238156</v>
      </c>
      <c r="AM622" s="1">
        <v>0.97747782532443339</v>
      </c>
    </row>
    <row r="623" spans="1:39">
      <c r="A623">
        <f t="shared" si="13"/>
        <v>202102</v>
      </c>
      <c r="B623" t="str">
        <f t="shared" si="15"/>
        <v>M3</v>
      </c>
      <c r="C623" t="str">
        <f t="shared" si="14"/>
        <v>best</v>
      </c>
      <c r="D623" s="1">
        <v>0.39828961111868932</v>
      </c>
      <c r="E623" s="1">
        <v>0.62263423630487313</v>
      </c>
      <c r="F623" s="1">
        <v>0.75521960533151922</v>
      </c>
      <c r="G623" s="1">
        <v>0.83676809820198228</v>
      </c>
      <c r="H623" s="1">
        <v>0.88866598844900302</v>
      </c>
      <c r="I623" s="1">
        <v>0.92273819616726915</v>
      </c>
      <c r="J623" s="1">
        <v>0.94553383936663471</v>
      </c>
      <c r="K623" s="1">
        <v>0.96106943732288919</v>
      </c>
      <c r="L623" s="1">
        <v>0.97174860002196295</v>
      </c>
      <c r="M623" s="1">
        <v>0.97915209232486022</v>
      </c>
      <c r="N623" s="1">
        <v>0.98432611350735666</v>
      </c>
      <c r="O623" s="1">
        <v>0.98796329368952418</v>
      </c>
      <c r="P623" s="1">
        <v>0.99054696619405347</v>
      </c>
      <c r="Q623" s="1">
        <v>0.99239405942969416</v>
      </c>
      <c r="R623" s="1">
        <v>0.99372865621994422</v>
      </c>
      <c r="S623" s="1">
        <v>0.99470644036139355</v>
      </c>
      <c r="T623" s="1">
        <v>0.99543768650471642</v>
      </c>
      <c r="U623" s="1">
        <v>0.99599366193934458</v>
      </c>
      <c r="V623" s="1">
        <v>0.9964265751954462</v>
      </c>
      <c r="W623" s="1">
        <v>0.99677165102100662</v>
      </c>
      <c r="X623" s="1">
        <v>0.99705155686900926</v>
      </c>
      <c r="Y623" s="1">
        <v>0.99728259689561993</v>
      </c>
      <c r="Z623" s="1">
        <v>0.99747595839590497</v>
      </c>
      <c r="AA623" s="1">
        <v>0.99763852049561319</v>
      </c>
      <c r="AB623" s="1">
        <v>0.99777554540270219</v>
      </c>
      <c r="AC623" s="1">
        <v>0.99788948041215297</v>
      </c>
      <c r="AD623" s="1">
        <v>0.99798317184540053</v>
      </c>
      <c r="AE623" s="1">
        <v>0.99805961602036131</v>
      </c>
      <c r="AF623" s="1">
        <v>0.99812062361725651</v>
      </c>
      <c r="AG623" s="1">
        <v>0.99816892660375489</v>
      </c>
      <c r="AH623" s="1">
        <v>0.99820734013155132</v>
      </c>
      <c r="AI623" s="1">
        <v>0.99823777026635507</v>
      </c>
      <c r="AJ623" s="1">
        <v>0.99826200491589678</v>
      </c>
      <c r="AK623" s="1">
        <v>0.99828076666633636</v>
      </c>
      <c r="AL623" s="1">
        <v>0.99829610057598084</v>
      </c>
      <c r="AM623" s="1">
        <v>0.99830918704740912</v>
      </c>
    </row>
    <row r="624" spans="1:39">
      <c r="A624">
        <f t="shared" si="13"/>
        <v>202103</v>
      </c>
      <c r="B624" t="str">
        <f t="shared" si="15"/>
        <v>M0</v>
      </c>
      <c r="C624" t="str">
        <f t="shared" si="14"/>
        <v>best</v>
      </c>
      <c r="D624" s="1">
        <v>0</v>
      </c>
      <c r="E624" s="1">
        <v>0</v>
      </c>
      <c r="F624" s="1">
        <v>0</v>
      </c>
      <c r="G624" s="1">
        <v>2.3885505770030999E-3</v>
      </c>
      <c r="H624" s="1">
        <v>8.4236409818453199E-3</v>
      </c>
      <c r="I624" s="1">
        <v>1.8488990053256809E-2</v>
      </c>
      <c r="J624" s="1">
        <v>3.2699355378643893E-2</v>
      </c>
      <c r="K624" s="1">
        <v>5.0806838184009363E-2</v>
      </c>
      <c r="L624" s="1">
        <v>7.2663753233079512E-2</v>
      </c>
      <c r="M624" s="1">
        <v>9.7837677422113925E-2</v>
      </c>
      <c r="N624" s="1">
        <v>0.1258023435984397</v>
      </c>
      <c r="O624" s="1">
        <v>0.15618284164208551</v>
      </c>
      <c r="P624" s="1">
        <v>0.18846793209797691</v>
      </c>
      <c r="Q624" s="1">
        <v>0.2224950115338839</v>
      </c>
      <c r="R624" s="1">
        <v>0.2578276995187142</v>
      </c>
      <c r="S624" s="1">
        <v>0.29392212132032658</v>
      </c>
      <c r="T624" s="1">
        <v>0.33001412976988392</v>
      </c>
      <c r="U624" s="1">
        <v>0.36572901147696713</v>
      </c>
      <c r="V624" s="1">
        <v>0.40045186861912457</v>
      </c>
      <c r="W624" s="1">
        <v>0.43351266919226789</v>
      </c>
      <c r="X624" s="1">
        <v>0.46452552605449288</v>
      </c>
      <c r="Y624" s="1">
        <v>0.49320770137181502</v>
      </c>
      <c r="Z624" s="1">
        <v>0.51927609659625529</v>
      </c>
      <c r="AA624" s="1">
        <v>0.54262061940032946</v>
      </c>
      <c r="AB624" s="1">
        <v>0.5629285594509339</v>
      </c>
      <c r="AC624" s="1">
        <v>0.58019368393788495</v>
      </c>
      <c r="AD624" s="1">
        <v>0.59463172430300471</v>
      </c>
      <c r="AE624" s="1">
        <v>0.6063640765463193</v>
      </c>
      <c r="AF624" s="1">
        <v>0.61577832597977955</v>
      </c>
      <c r="AG624" s="1">
        <v>0.62334125880519076</v>
      </c>
      <c r="AH624" s="1">
        <v>0.62937916381797865</v>
      </c>
      <c r="AI624" s="1">
        <v>0.63421720978457286</v>
      </c>
      <c r="AJ624" s="1">
        <v>0.6379813511858683</v>
      </c>
      <c r="AK624" s="1">
        <v>0.64107033654665746</v>
      </c>
      <c r="AL624" s="1">
        <v>0.6437159243610665</v>
      </c>
      <c r="AM624" s="1">
        <v>0.64585097202980368</v>
      </c>
    </row>
    <row r="625" spans="1:39">
      <c r="A625">
        <f t="shared" si="13"/>
        <v>202103</v>
      </c>
      <c r="B625" t="str">
        <f t="shared" si="15"/>
        <v>M1</v>
      </c>
      <c r="C625" t="str">
        <f t="shared" si="14"/>
        <v>best</v>
      </c>
      <c r="D625" s="1">
        <v>0</v>
      </c>
      <c r="E625" s="1">
        <v>0</v>
      </c>
      <c r="F625" s="1">
        <v>6.2437665224848719E-2</v>
      </c>
      <c r="G625" s="1">
        <v>0.15624777943023321</v>
      </c>
      <c r="H625" s="1">
        <v>0.2547084311197762</v>
      </c>
      <c r="I625" s="1">
        <v>0.3443047460428047</v>
      </c>
      <c r="J625" s="1">
        <v>0.42056232486770501</v>
      </c>
      <c r="K625" s="1">
        <v>0.48315927183105478</v>
      </c>
      <c r="L625" s="1">
        <v>0.53390124016043161</v>
      </c>
      <c r="M625" s="1">
        <v>0.57510824995625232</v>
      </c>
      <c r="N625" s="1">
        <v>0.60893343052453897</v>
      </c>
      <c r="O625" s="1">
        <v>0.6373325982316006</v>
      </c>
      <c r="P625" s="1">
        <v>0.66170700237991753</v>
      </c>
      <c r="Q625" s="1">
        <v>0.68325562334464651</v>
      </c>
      <c r="R625" s="1">
        <v>0.70277390374155879</v>
      </c>
      <c r="S625" s="1">
        <v>0.72078864473184368</v>
      </c>
      <c r="T625" s="1">
        <v>0.73751611910289616</v>
      </c>
      <c r="U625" s="1">
        <v>0.75319334177362007</v>
      </c>
      <c r="V625" s="1">
        <v>0.76786165477400092</v>
      </c>
      <c r="W625" s="1">
        <v>0.7814560660875296</v>
      </c>
      <c r="X625" s="1">
        <v>0.79396542583995822</v>
      </c>
      <c r="Y625" s="1">
        <v>0.80537708510448969</v>
      </c>
      <c r="Z625" s="1">
        <v>0.81564603061763141</v>
      </c>
      <c r="AA625" s="1">
        <v>0.824774994121101</v>
      </c>
      <c r="AB625" s="1">
        <v>0.83267510014263613</v>
      </c>
      <c r="AC625" s="1">
        <v>0.83936650656207168</v>
      </c>
      <c r="AD625" s="1">
        <v>0.84494717857470725</v>
      </c>
      <c r="AE625" s="1">
        <v>0.84947324772346611</v>
      </c>
      <c r="AF625" s="1">
        <v>0.85309989582488022</v>
      </c>
      <c r="AG625" s="1">
        <v>0.85601026633663346</v>
      </c>
      <c r="AH625" s="1">
        <v>0.85833189199128579</v>
      </c>
      <c r="AI625" s="1">
        <v>0.86019098464730048</v>
      </c>
      <c r="AJ625" s="1">
        <v>0.8616366710610226</v>
      </c>
      <c r="AK625" s="1">
        <v>0.86282255444936284</v>
      </c>
      <c r="AL625" s="1">
        <v>0.86383784612235492</v>
      </c>
      <c r="AM625" s="1">
        <v>0.86465694286362149</v>
      </c>
    </row>
    <row r="626" spans="1:39">
      <c r="A626">
        <f t="shared" si="13"/>
        <v>202103</v>
      </c>
      <c r="B626" t="str">
        <f t="shared" si="15"/>
        <v>M2</v>
      </c>
      <c r="C626" t="str">
        <f t="shared" si="14"/>
        <v>best</v>
      </c>
      <c r="D626" s="1">
        <v>0</v>
      </c>
      <c r="E626" s="1">
        <v>0.15890514769267119</v>
      </c>
      <c r="F626" s="1">
        <v>0.3319890428766466</v>
      </c>
      <c r="G626" s="1">
        <v>0.48123335773015857</v>
      </c>
      <c r="H626" s="1">
        <v>0.60060064149369841</v>
      </c>
      <c r="I626" s="1">
        <v>0.69254768083026763</v>
      </c>
      <c r="J626" s="1">
        <v>0.76209409450678922</v>
      </c>
      <c r="K626" s="1">
        <v>0.81390928109638239</v>
      </c>
      <c r="L626" s="1">
        <v>0.85221935527814818</v>
      </c>
      <c r="M626" s="1">
        <v>0.88047769624234296</v>
      </c>
      <c r="N626" s="1">
        <v>0.90132694889396092</v>
      </c>
      <c r="O626" s="1">
        <v>0.9168431158978938</v>
      </c>
      <c r="P626" s="1">
        <v>0.92848511077008355</v>
      </c>
      <c r="Q626" s="1">
        <v>0.93736068836121544</v>
      </c>
      <c r="R626" s="1">
        <v>0.94426603967732081</v>
      </c>
      <c r="S626" s="1">
        <v>0.94977967972042943</v>
      </c>
      <c r="T626" s="1">
        <v>0.95427132542735082</v>
      </c>
      <c r="U626" s="1">
        <v>0.95802503549797857</v>
      </c>
      <c r="V626" s="1">
        <v>0.96122403435503811</v>
      </c>
      <c r="W626" s="1">
        <v>0.96397897109196073</v>
      </c>
      <c r="X626" s="1">
        <v>0.966373719816359</v>
      </c>
      <c r="Y626" s="1">
        <v>0.96846584983602413</v>
      </c>
      <c r="Z626" s="1">
        <v>0.97028749343017395</v>
      </c>
      <c r="AA626" s="1">
        <v>0.97186684777948495</v>
      </c>
      <c r="AB626" s="1">
        <v>0.97320870559756378</v>
      </c>
      <c r="AC626" s="1">
        <v>0.97433016425627894</v>
      </c>
      <c r="AD626" s="1">
        <v>0.9752563534502573</v>
      </c>
      <c r="AE626" s="1">
        <v>0.97600218521849791</v>
      </c>
      <c r="AF626" s="1">
        <v>0.97659667484686485</v>
      </c>
      <c r="AG626" s="1">
        <v>0.97707186718920513</v>
      </c>
      <c r="AH626" s="1">
        <v>0.97744978539834348</v>
      </c>
      <c r="AI626" s="1">
        <v>0.97775169465554279</v>
      </c>
      <c r="AJ626" s="1">
        <v>0.97798601608558133</v>
      </c>
      <c r="AK626" s="1">
        <v>0.97817792468298992</v>
      </c>
      <c r="AL626" s="1">
        <v>0.97834200223234513</v>
      </c>
      <c r="AM626" s="1">
        <v>0.97847421114005861</v>
      </c>
    </row>
    <row r="627" spans="1:39">
      <c r="A627">
        <f t="shared" si="13"/>
        <v>202103</v>
      </c>
      <c r="B627" t="str">
        <f t="shared" si="15"/>
        <v>M3</v>
      </c>
      <c r="C627" t="str">
        <f t="shared" si="14"/>
        <v>best</v>
      </c>
      <c r="D627" s="1">
        <v>0.39826626630530337</v>
      </c>
      <c r="E627" s="1">
        <v>0.62280302575353497</v>
      </c>
      <c r="F627" s="1">
        <v>0.7557701796437436</v>
      </c>
      <c r="G627" s="1">
        <v>0.83772573997589572</v>
      </c>
      <c r="H627" s="1">
        <v>0.89007346259754083</v>
      </c>
      <c r="I627" s="1">
        <v>0.92427211532406661</v>
      </c>
      <c r="J627" s="1">
        <v>0.94710974763632794</v>
      </c>
      <c r="K627" s="1">
        <v>0.96253498160121798</v>
      </c>
      <c r="L627" s="1">
        <v>0.97306591318780999</v>
      </c>
      <c r="M627" s="1">
        <v>0.98032434131084478</v>
      </c>
      <c r="N627" s="1">
        <v>0.98535967135225655</v>
      </c>
      <c r="O627" s="1">
        <v>0.98888839093303038</v>
      </c>
      <c r="P627" s="1">
        <v>0.99137365302137836</v>
      </c>
      <c r="Q627" s="1">
        <v>0.99313772988664129</v>
      </c>
      <c r="R627" s="1">
        <v>0.99440271202074448</v>
      </c>
      <c r="S627" s="1">
        <v>0.99532491928201183</v>
      </c>
      <c r="T627" s="1">
        <v>0.99600566030178128</v>
      </c>
      <c r="U627" s="1">
        <v>0.99651825015159756</v>
      </c>
      <c r="V627" s="1">
        <v>0.99691272866893266</v>
      </c>
      <c r="W627" s="1">
        <v>0.99722179178928916</v>
      </c>
      <c r="X627" s="1">
        <v>0.9974686646280696</v>
      </c>
      <c r="Y627" s="1">
        <v>0.99766928214874007</v>
      </c>
      <c r="Z627" s="1">
        <v>0.99783366562079312</v>
      </c>
      <c r="AA627" s="1">
        <v>0.9979692341953702</v>
      </c>
      <c r="AB627" s="1">
        <v>0.99808000563812949</v>
      </c>
      <c r="AC627" s="1">
        <v>0.99816986712424505</v>
      </c>
      <c r="AD627" s="1">
        <v>0.99824242444715916</v>
      </c>
      <c r="AE627" s="1">
        <v>0.99829987526798813</v>
      </c>
      <c r="AF627" s="1">
        <v>0.99834509116578596</v>
      </c>
      <c r="AG627" s="1">
        <v>0.99838088482867382</v>
      </c>
      <c r="AH627" s="1">
        <v>0.99840913839835432</v>
      </c>
      <c r="AI627" s="1">
        <v>0.99843157593760257</v>
      </c>
      <c r="AJ627" s="1">
        <v>0.9984489060412074</v>
      </c>
      <c r="AK627" s="1">
        <v>0.99846304269682473</v>
      </c>
      <c r="AL627" s="1">
        <v>0.99847508718697819</v>
      </c>
      <c r="AM627" s="1">
        <v>0.99848476187544688</v>
      </c>
    </row>
    <row r="628" spans="1:39">
      <c r="A628">
        <f t="shared" si="13"/>
        <v>202104</v>
      </c>
      <c r="B628" t="str">
        <f t="shared" si="15"/>
        <v>M0</v>
      </c>
      <c r="C628" t="str">
        <f t="shared" si="14"/>
        <v>best</v>
      </c>
      <c r="D628" s="1">
        <v>0</v>
      </c>
      <c r="E628" s="1">
        <v>0</v>
      </c>
      <c r="F628" s="1">
        <v>0</v>
      </c>
      <c r="G628" s="1">
        <v>2.50785642229324E-3</v>
      </c>
      <c r="H628" s="1">
        <v>8.992350451852052E-3</v>
      </c>
      <c r="I628" s="1">
        <v>2.0120105796965979E-2</v>
      </c>
      <c r="J628" s="1">
        <v>3.5838844314152671E-2</v>
      </c>
      <c r="K628" s="1">
        <v>5.6006246604682869E-2</v>
      </c>
      <c r="L628" s="1">
        <v>8.0103899335978973E-2</v>
      </c>
      <c r="M628" s="1">
        <v>0.1074955090653384</v>
      </c>
      <c r="N628" s="1">
        <v>0.1376982824288738</v>
      </c>
      <c r="O628" s="1">
        <v>0.17010880789892671</v>
      </c>
      <c r="P628" s="1">
        <v>0.20449503874908681</v>
      </c>
      <c r="Q628" s="1">
        <v>0.24035862713010639</v>
      </c>
      <c r="R628" s="1">
        <v>0.27710248257153791</v>
      </c>
      <c r="S628" s="1">
        <v>0.31391580111608558</v>
      </c>
      <c r="T628" s="1">
        <v>0.35039361079512299</v>
      </c>
      <c r="U628" s="1">
        <v>0.38589049883023352</v>
      </c>
      <c r="V628" s="1">
        <v>0.4197092657192652</v>
      </c>
      <c r="W628" s="1">
        <v>0.45144687607443151</v>
      </c>
      <c r="X628" s="1">
        <v>0.4808082636792318</v>
      </c>
      <c r="Y628" s="1">
        <v>0.50749980309005249</v>
      </c>
      <c r="Z628" s="1">
        <v>0.53140616001989815</v>
      </c>
      <c r="AA628" s="1">
        <v>0.55220520350267499</v>
      </c>
      <c r="AB628" s="1">
        <v>0.56988926812116092</v>
      </c>
      <c r="AC628" s="1">
        <v>0.58467850466226656</v>
      </c>
      <c r="AD628" s="1">
        <v>0.59669673858737182</v>
      </c>
      <c r="AE628" s="1">
        <v>0.60634067762177102</v>
      </c>
      <c r="AF628" s="1">
        <v>0.61408830761361777</v>
      </c>
      <c r="AG628" s="1">
        <v>0.62027377369032966</v>
      </c>
      <c r="AH628" s="1">
        <v>0.62523012421421431</v>
      </c>
      <c r="AI628" s="1">
        <v>0.62908635226308596</v>
      </c>
      <c r="AJ628" s="1">
        <v>0.6322509354289918</v>
      </c>
      <c r="AK628" s="1">
        <v>0.63496129058924511</v>
      </c>
      <c r="AL628" s="1">
        <v>0.63714862207598755</v>
      </c>
      <c r="AM628" s="1">
        <v>0.63907693869189364</v>
      </c>
    </row>
    <row r="629" spans="1:39">
      <c r="A629">
        <f t="shared" si="13"/>
        <v>202104</v>
      </c>
      <c r="B629" t="str">
        <f t="shared" si="15"/>
        <v>M1</v>
      </c>
      <c r="C629" t="str">
        <f t="shared" si="14"/>
        <v>best</v>
      </c>
      <c r="D629" s="1">
        <v>0</v>
      </c>
      <c r="E629" s="1">
        <v>0</v>
      </c>
      <c r="F629" s="1">
        <v>6.2666458449482182E-2</v>
      </c>
      <c r="G629" s="1">
        <v>0.1577154835358042</v>
      </c>
      <c r="H629" s="1">
        <v>0.25814795834265608</v>
      </c>
      <c r="I629" s="1">
        <v>0.35015164409704908</v>
      </c>
      <c r="J629" s="1">
        <v>0.42854192330625401</v>
      </c>
      <c r="K629" s="1">
        <v>0.49303569745689169</v>
      </c>
      <c r="L629" s="1">
        <v>0.54537060889901057</v>
      </c>
      <c r="M629" s="1">
        <v>0.58779703445717413</v>
      </c>
      <c r="N629" s="1">
        <v>0.62266262567720065</v>
      </c>
      <c r="O629" s="1">
        <v>0.65178221471963771</v>
      </c>
      <c r="P629" s="1">
        <v>0.67674568207671781</v>
      </c>
      <c r="Q629" s="1">
        <v>0.69868046864004452</v>
      </c>
      <c r="R629" s="1">
        <v>0.71838566197515363</v>
      </c>
      <c r="S629" s="1">
        <v>0.73627455432914224</v>
      </c>
      <c r="T629" s="1">
        <v>0.75273604343505696</v>
      </c>
      <c r="U629" s="1">
        <v>0.76792531259080898</v>
      </c>
      <c r="V629" s="1">
        <v>0.78185793384070745</v>
      </c>
      <c r="W629" s="1">
        <v>0.79458077637441549</v>
      </c>
      <c r="X629" s="1">
        <v>0.80612222371860909</v>
      </c>
      <c r="Y629" s="1">
        <v>0.81646483602701725</v>
      </c>
      <c r="Z629" s="1">
        <v>0.82563080804010869</v>
      </c>
      <c r="AA629" s="1">
        <v>0.83354517027605068</v>
      </c>
      <c r="AB629" s="1">
        <v>0.84023784346308905</v>
      </c>
      <c r="AC629" s="1">
        <v>0.84581303162609911</v>
      </c>
      <c r="AD629" s="1">
        <v>0.85033082042523844</v>
      </c>
      <c r="AE629" s="1">
        <v>0.85394858024781672</v>
      </c>
      <c r="AF629" s="1">
        <v>0.85685046093143824</v>
      </c>
      <c r="AG629" s="1">
        <v>0.85916448741202667</v>
      </c>
      <c r="AH629" s="1">
        <v>0.86101697750473416</v>
      </c>
      <c r="AI629" s="1">
        <v>0.86245720309184248</v>
      </c>
      <c r="AJ629" s="1">
        <v>0.86363838814224514</v>
      </c>
      <c r="AK629" s="1">
        <v>0.86464949513655431</v>
      </c>
      <c r="AL629" s="1">
        <v>0.86546509862216037</v>
      </c>
      <c r="AM629" s="1">
        <v>0.86618380874941536</v>
      </c>
    </row>
    <row r="630" spans="1:39">
      <c r="A630">
        <f t="shared" si="13"/>
        <v>202104</v>
      </c>
      <c r="B630" t="str">
        <f t="shared" si="15"/>
        <v>M2</v>
      </c>
      <c r="C630" t="str">
        <f t="shared" si="14"/>
        <v>best</v>
      </c>
      <c r="D630" s="1">
        <v>0</v>
      </c>
      <c r="E630" s="1">
        <v>0.15911992566180491</v>
      </c>
      <c r="F630" s="1">
        <v>0.33312239261775051</v>
      </c>
      <c r="G630" s="1">
        <v>0.48407323507906752</v>
      </c>
      <c r="H630" s="1">
        <v>0.60481525357146682</v>
      </c>
      <c r="I630" s="1">
        <v>0.69794731711218672</v>
      </c>
      <c r="J630" s="1">
        <v>0.76805913589083541</v>
      </c>
      <c r="K630" s="1">
        <v>0.82011889804145077</v>
      </c>
      <c r="L630" s="1">
        <v>0.85849927956898253</v>
      </c>
      <c r="M630" s="1">
        <v>0.886675384074192</v>
      </c>
      <c r="N630" s="1">
        <v>0.90744016297708729</v>
      </c>
      <c r="O630" s="1">
        <v>0.92278805169647926</v>
      </c>
      <c r="P630" s="1">
        <v>0.93424214502935654</v>
      </c>
      <c r="Q630" s="1">
        <v>0.94291315234994488</v>
      </c>
      <c r="R630" s="1">
        <v>0.9496184732459142</v>
      </c>
      <c r="S630" s="1">
        <v>0.95489374384423276</v>
      </c>
      <c r="T630" s="1">
        <v>0.95914576608333413</v>
      </c>
      <c r="U630" s="1">
        <v>0.96264800612725054</v>
      </c>
      <c r="V630" s="1">
        <v>0.96557432318191461</v>
      </c>
      <c r="W630" s="1">
        <v>0.96805323402438792</v>
      </c>
      <c r="X630" s="1">
        <v>0.97017355189681942</v>
      </c>
      <c r="Y630" s="1">
        <v>0.97198845594127781</v>
      </c>
      <c r="Z630" s="1">
        <v>0.97354069699807744</v>
      </c>
      <c r="AA630" s="1">
        <v>0.97484594959037063</v>
      </c>
      <c r="AB630" s="1">
        <v>0.97592842778729305</v>
      </c>
      <c r="AC630" s="1">
        <v>0.97681728903875542</v>
      </c>
      <c r="AD630" s="1">
        <v>0.97753002692493496</v>
      </c>
      <c r="AE630" s="1">
        <v>0.97809634275471669</v>
      </c>
      <c r="AF630" s="1">
        <v>0.97854792900233378</v>
      </c>
      <c r="AG630" s="1">
        <v>0.97890640949655849</v>
      </c>
      <c r="AH630" s="1">
        <v>0.97919237392305358</v>
      </c>
      <c r="AI630" s="1">
        <v>0.97941405666387471</v>
      </c>
      <c r="AJ630" s="1">
        <v>0.97959543732380683</v>
      </c>
      <c r="AK630" s="1">
        <v>0.97975038244417356</v>
      </c>
      <c r="AL630" s="1">
        <v>0.97987513771290191</v>
      </c>
      <c r="AM630" s="1">
        <v>0.9799848861936501</v>
      </c>
    </row>
    <row r="631" spans="1:39">
      <c r="A631">
        <f t="shared" si="13"/>
        <v>202104</v>
      </c>
      <c r="B631" t="str">
        <f t="shared" si="15"/>
        <v>M3</v>
      </c>
      <c r="C631" t="str">
        <f t="shared" si="14"/>
        <v>best</v>
      </c>
      <c r="D631" s="1">
        <v>0.39865058857396662</v>
      </c>
      <c r="E631" s="1">
        <v>0.62385103761222904</v>
      </c>
      <c r="F631" s="1">
        <v>0.75746661347802202</v>
      </c>
      <c r="G631" s="1">
        <v>0.84009071428669091</v>
      </c>
      <c r="H631" s="1">
        <v>0.89255676600053269</v>
      </c>
      <c r="I631" s="1">
        <v>0.92673890868511422</v>
      </c>
      <c r="J631" s="1">
        <v>0.94933400823470515</v>
      </c>
      <c r="K631" s="1">
        <v>0.96447325835327624</v>
      </c>
      <c r="L631" s="1">
        <v>0.97473723196556994</v>
      </c>
      <c r="M631" s="1">
        <v>0.98175159377892707</v>
      </c>
      <c r="N631" s="1">
        <v>0.98659755240105385</v>
      </c>
      <c r="O631" s="1">
        <v>0.98996110728942099</v>
      </c>
      <c r="P631" s="1">
        <v>0.99231034449283029</v>
      </c>
      <c r="Q631" s="1">
        <v>0.99396366599781627</v>
      </c>
      <c r="R631" s="1">
        <v>0.995142746924496</v>
      </c>
      <c r="S631" s="1">
        <v>0.99599084909060853</v>
      </c>
      <c r="T631" s="1">
        <v>0.99661033802146348</v>
      </c>
      <c r="U631" s="1">
        <v>0.99707136767056093</v>
      </c>
      <c r="V631" s="1">
        <v>0.99742010610550458</v>
      </c>
      <c r="W631" s="1">
        <v>0.99768900524387583</v>
      </c>
      <c r="X631" s="1">
        <v>0.99790028712979695</v>
      </c>
      <c r="Y631" s="1">
        <v>0.99806810964313497</v>
      </c>
      <c r="Z631" s="1">
        <v>0.9982027234355797</v>
      </c>
      <c r="AA631" s="1">
        <v>0.99831019060157533</v>
      </c>
      <c r="AB631" s="1">
        <v>0.99839575779157397</v>
      </c>
      <c r="AC631" s="1">
        <v>0.99846383425228158</v>
      </c>
      <c r="AD631" s="1">
        <v>0.99851712628588918</v>
      </c>
      <c r="AE631" s="1">
        <v>0.99855870242154066</v>
      </c>
      <c r="AF631" s="1">
        <v>0.99859139055591029</v>
      </c>
      <c r="AG631" s="1">
        <v>0.99861705454729355</v>
      </c>
      <c r="AH631" s="1">
        <v>0.99863734826791239</v>
      </c>
      <c r="AI631" s="1">
        <v>0.99865296704807816</v>
      </c>
      <c r="AJ631" s="1">
        <v>0.99866567029378894</v>
      </c>
      <c r="AK631" s="1">
        <v>0.99867646562780232</v>
      </c>
      <c r="AL631" s="1">
        <v>0.99868511669295501</v>
      </c>
      <c r="AM631" s="1">
        <v>0.99869269406374994</v>
      </c>
    </row>
    <row r="632" spans="1:39">
      <c r="A632">
        <f t="shared" si="13"/>
        <v>202105</v>
      </c>
      <c r="B632" t="str">
        <f t="shared" si="15"/>
        <v>M0</v>
      </c>
      <c r="C632" t="str">
        <f t="shared" si="14"/>
        <v>best</v>
      </c>
      <c r="D632" s="1">
        <v>0</v>
      </c>
      <c r="E632" s="1">
        <v>0</v>
      </c>
      <c r="F632" s="1">
        <v>0</v>
      </c>
      <c r="G632" s="1">
        <v>2.744622525017375E-3</v>
      </c>
      <c r="H632" s="1">
        <v>1.006048501161534E-2</v>
      </c>
      <c r="I632" s="1">
        <v>2.2503692971062611E-2</v>
      </c>
      <c r="J632" s="1">
        <v>4.0151275093505467E-2</v>
      </c>
      <c r="K632" s="1">
        <v>6.2483109599287948E-2</v>
      </c>
      <c r="L632" s="1">
        <v>8.8770409238365849E-2</v>
      </c>
      <c r="M632" s="1">
        <v>0.11840803840224121</v>
      </c>
      <c r="N632" s="1">
        <v>0.15067723613768441</v>
      </c>
      <c r="O632" s="1">
        <v>0.18525211014208259</v>
      </c>
      <c r="P632" s="1">
        <v>0.2215495497205881</v>
      </c>
      <c r="Q632" s="1">
        <v>0.25889942494217261</v>
      </c>
      <c r="R632" s="1">
        <v>0.29642882364416689</v>
      </c>
      <c r="S632" s="1">
        <v>0.33369090230071891</v>
      </c>
      <c r="T632" s="1">
        <v>0.37000019596757078</v>
      </c>
      <c r="U632" s="1">
        <v>0.4046250244501009</v>
      </c>
      <c r="V632" s="1">
        <v>0.43714012601829227</v>
      </c>
      <c r="W632" s="1">
        <v>0.46723447968897852</v>
      </c>
      <c r="X632" s="1">
        <v>0.49460128440937712</v>
      </c>
      <c r="Y632" s="1">
        <v>0.51911828884700018</v>
      </c>
      <c r="Z632" s="1">
        <v>0.54045222555980621</v>
      </c>
      <c r="AA632" s="1">
        <v>0.55859326178567159</v>
      </c>
      <c r="AB632" s="1">
        <v>0.5737659828386994</v>
      </c>
      <c r="AC632" s="1">
        <v>0.58609661915254696</v>
      </c>
      <c r="AD632" s="1">
        <v>0.59599169471774727</v>
      </c>
      <c r="AE632" s="1">
        <v>0.60394135125391479</v>
      </c>
      <c r="AF632" s="1">
        <v>0.61028827426054422</v>
      </c>
      <c r="AG632" s="1">
        <v>0.61537410187134312</v>
      </c>
      <c r="AH632" s="1">
        <v>0.61933113313111188</v>
      </c>
      <c r="AI632" s="1">
        <v>0.62257848330549914</v>
      </c>
      <c r="AJ632" s="1">
        <v>0.62535975785559161</v>
      </c>
      <c r="AK632" s="1">
        <v>0.62760434660610476</v>
      </c>
      <c r="AL632" s="1">
        <v>0.62958315916226482</v>
      </c>
      <c r="AM632" s="1">
        <v>0.63132123150716524</v>
      </c>
    </row>
    <row r="633" spans="1:39">
      <c r="A633">
        <f t="shared" si="13"/>
        <v>202105</v>
      </c>
      <c r="B633" t="str">
        <f t="shared" si="15"/>
        <v>M1</v>
      </c>
      <c r="C633" t="str">
        <f t="shared" si="14"/>
        <v>best</v>
      </c>
      <c r="D633" s="1">
        <v>0</v>
      </c>
      <c r="E633" s="1">
        <v>0</v>
      </c>
      <c r="F633" s="1">
        <v>6.3019315221184952E-2</v>
      </c>
      <c r="G633" s="1">
        <v>0.15974226088158711</v>
      </c>
      <c r="H633" s="1">
        <v>0.26284625362347941</v>
      </c>
      <c r="I633" s="1">
        <v>0.3575994737909014</v>
      </c>
      <c r="J633" s="1">
        <v>0.43856700519823483</v>
      </c>
      <c r="K633" s="1">
        <v>0.5052716572177085</v>
      </c>
      <c r="L633" s="1">
        <v>0.55930889702989561</v>
      </c>
      <c r="M633" s="1">
        <v>0.60314789759095677</v>
      </c>
      <c r="N633" s="1">
        <v>0.63896848566026998</v>
      </c>
      <c r="O633" s="1">
        <v>0.66880299163738688</v>
      </c>
      <c r="P633" s="1">
        <v>0.6941982897972635</v>
      </c>
      <c r="Q633" s="1">
        <v>0.7163196410825361</v>
      </c>
      <c r="R633" s="1">
        <v>0.73585483534578389</v>
      </c>
      <c r="S633" s="1">
        <v>0.7534092092578234</v>
      </c>
      <c r="T633" s="1">
        <v>0.76930375902662973</v>
      </c>
      <c r="U633" s="1">
        <v>0.78367326140802762</v>
      </c>
      <c r="V633" s="1">
        <v>0.7966509750301688</v>
      </c>
      <c r="W633" s="1">
        <v>0.80832680236821375</v>
      </c>
      <c r="X633" s="1">
        <v>0.81872502905362843</v>
      </c>
      <c r="Y633" s="1">
        <v>0.8278972205109032</v>
      </c>
      <c r="Z633" s="1">
        <v>0.8357899550985638</v>
      </c>
      <c r="AA633" s="1">
        <v>0.84244786273836647</v>
      </c>
      <c r="AB633" s="1">
        <v>0.84798409458713198</v>
      </c>
      <c r="AC633" s="1">
        <v>0.8524644471139996</v>
      </c>
      <c r="AD633" s="1">
        <v>0.85604877376334298</v>
      </c>
      <c r="AE633" s="1">
        <v>0.85892175431183326</v>
      </c>
      <c r="AF633" s="1">
        <v>0.86121146532232595</v>
      </c>
      <c r="AG633" s="1">
        <v>0.863043694648297</v>
      </c>
      <c r="AH633" s="1">
        <v>0.86446766649271745</v>
      </c>
      <c r="AI633" s="1">
        <v>0.86563518460373701</v>
      </c>
      <c r="AJ633" s="1">
        <v>0.86663434302316089</v>
      </c>
      <c r="AK633" s="1">
        <v>0.86744012789232217</v>
      </c>
      <c r="AL633" s="1">
        <v>0.8681500402243838</v>
      </c>
      <c r="AM633" s="1">
        <v>0.86877316927913417</v>
      </c>
    </row>
    <row r="634" spans="1:39">
      <c r="A634">
        <f t="shared" si="13"/>
        <v>202105</v>
      </c>
      <c r="B634" t="str">
        <f t="shared" si="15"/>
        <v>M2</v>
      </c>
      <c r="C634" t="str">
        <f t="shared" si="14"/>
        <v>best</v>
      </c>
      <c r="D634" s="1">
        <v>0</v>
      </c>
      <c r="E634" s="1">
        <v>0.1591549430918954</v>
      </c>
      <c r="F634" s="1">
        <v>0.33480816846170469</v>
      </c>
      <c r="G634" s="1">
        <v>0.48761024093938882</v>
      </c>
      <c r="H634" s="1">
        <v>0.61007912362300198</v>
      </c>
      <c r="I634" s="1">
        <v>0.7041400815499298</v>
      </c>
      <c r="J634" s="1">
        <v>0.77470579880212731</v>
      </c>
      <c r="K634" s="1">
        <v>0.82694544352328425</v>
      </c>
      <c r="L634" s="1">
        <v>0.86527170322194136</v>
      </c>
      <c r="M634" s="1">
        <v>0.89337144146609571</v>
      </c>
      <c r="N634" s="1">
        <v>0.91393658194136951</v>
      </c>
      <c r="O634" s="1">
        <v>0.92904655931836144</v>
      </c>
      <c r="P634" s="1">
        <v>0.94024049300184853</v>
      </c>
      <c r="Q634" s="1">
        <v>0.9486648954072433</v>
      </c>
      <c r="R634" s="1">
        <v>0.95508526176992381</v>
      </c>
      <c r="S634" s="1">
        <v>0.96007961774317541</v>
      </c>
      <c r="T634" s="1">
        <v>0.96404752579084718</v>
      </c>
      <c r="U634" s="1">
        <v>0.96725119174125263</v>
      </c>
      <c r="V634" s="1">
        <v>0.96988176161396378</v>
      </c>
      <c r="W634" s="1">
        <v>0.97207194615620718</v>
      </c>
      <c r="X634" s="1">
        <v>0.97390443676476601</v>
      </c>
      <c r="Y634" s="1">
        <v>0.97544250154280698</v>
      </c>
      <c r="Z634" s="1">
        <v>0.97671693019408179</v>
      </c>
      <c r="AA634" s="1">
        <v>0.97776203489564284</v>
      </c>
      <c r="AB634" s="1">
        <v>0.97861291925685423</v>
      </c>
      <c r="AC634" s="1">
        <v>0.97929087190798769</v>
      </c>
      <c r="AD634" s="1">
        <v>0.97982697403503916</v>
      </c>
      <c r="AE634" s="1">
        <v>0.98025290500299211</v>
      </c>
      <c r="AF634" s="1">
        <v>0.98059006207485599</v>
      </c>
      <c r="AG634" s="1">
        <v>0.98085841457628309</v>
      </c>
      <c r="AH634" s="1">
        <v>0.98106606313858635</v>
      </c>
      <c r="AI634" s="1">
        <v>0.9812357047181699</v>
      </c>
      <c r="AJ634" s="1">
        <v>0.98138043125958108</v>
      </c>
      <c r="AK634" s="1">
        <v>0.98149682104883351</v>
      </c>
      <c r="AL634" s="1">
        <v>0.98159909879072016</v>
      </c>
      <c r="AM634" s="1">
        <v>0.98168863547476282</v>
      </c>
    </row>
    <row r="635" spans="1:39">
      <c r="A635">
        <f t="shared" si="13"/>
        <v>202105</v>
      </c>
      <c r="B635" t="str">
        <f t="shared" si="15"/>
        <v>M3</v>
      </c>
      <c r="C635" t="str">
        <f t="shared" si="14"/>
        <v>best</v>
      </c>
      <c r="D635" s="1">
        <v>0.3989422804014327</v>
      </c>
      <c r="E635" s="1">
        <v>0.62525091701072411</v>
      </c>
      <c r="F635" s="1">
        <v>0.76015105996937193</v>
      </c>
      <c r="G635" s="1">
        <v>0.84311820471867838</v>
      </c>
      <c r="H635" s="1">
        <v>0.89567587327550102</v>
      </c>
      <c r="I635" s="1">
        <v>0.92956185433904492</v>
      </c>
      <c r="J635" s="1">
        <v>0.95177380439595938</v>
      </c>
      <c r="K635" s="1">
        <v>0.96654571163959202</v>
      </c>
      <c r="L635" s="1">
        <v>0.97646933604124442</v>
      </c>
      <c r="M635" s="1">
        <v>0.98321932313796245</v>
      </c>
      <c r="N635" s="1">
        <v>0.98783516527782478</v>
      </c>
      <c r="O635" s="1">
        <v>0.9910103106982443</v>
      </c>
      <c r="P635" s="1">
        <v>0.99320831951948507</v>
      </c>
      <c r="Q635" s="1">
        <v>0.99474703352267535</v>
      </c>
      <c r="R635" s="1">
        <v>0.99583026190839097</v>
      </c>
      <c r="S635" s="1">
        <v>0.99660160597410163</v>
      </c>
      <c r="T635" s="1">
        <v>0.99715925606045508</v>
      </c>
      <c r="U635" s="1">
        <v>0.99756787951021675</v>
      </c>
      <c r="V635" s="1">
        <v>0.99787248499498038</v>
      </c>
      <c r="W635" s="1">
        <v>0.99810377419777341</v>
      </c>
      <c r="X635" s="1">
        <v>0.9982814288913614</v>
      </c>
      <c r="Y635" s="1">
        <v>0.99841947733912795</v>
      </c>
      <c r="Z635" s="1">
        <v>0.99852664828419502</v>
      </c>
      <c r="AA635" s="1">
        <v>0.99860999593077571</v>
      </c>
      <c r="AB635" s="1">
        <v>0.99867503935118729</v>
      </c>
      <c r="AC635" s="1">
        <v>0.99872518282894662</v>
      </c>
      <c r="AD635" s="1">
        <v>0.99876383297966298</v>
      </c>
      <c r="AE635" s="1">
        <v>0.9987939310839713</v>
      </c>
      <c r="AF635" s="1">
        <v>0.99881738194461356</v>
      </c>
      <c r="AG635" s="1">
        <v>0.99883581160381396</v>
      </c>
      <c r="AH635" s="1">
        <v>0.99884992295093589</v>
      </c>
      <c r="AI635" s="1">
        <v>0.99886135089510764</v>
      </c>
      <c r="AJ635" s="1">
        <v>0.99887102567027497</v>
      </c>
      <c r="AK635" s="1">
        <v>0.9988787519725314</v>
      </c>
      <c r="AL635" s="1">
        <v>0.99888549759724188</v>
      </c>
      <c r="AM635" s="1">
        <v>0.99889136322017258</v>
      </c>
    </row>
    <row r="636" spans="1:39">
      <c r="A636">
        <f t="shared" si="13"/>
        <v>202106</v>
      </c>
      <c r="B636" t="str">
        <f t="shared" si="15"/>
        <v>M0</v>
      </c>
      <c r="C636" t="str">
        <f t="shared" si="14"/>
        <v>best</v>
      </c>
      <c r="D636" s="1">
        <v>0</v>
      </c>
      <c r="E636" s="1">
        <v>0</v>
      </c>
      <c r="F636" s="1">
        <v>0</v>
      </c>
      <c r="G636" s="1">
        <v>3.1882918863121519E-3</v>
      </c>
      <c r="H636" s="1">
        <v>1.140850201611506E-2</v>
      </c>
      <c r="I636" s="1">
        <v>2.543505308329401E-2</v>
      </c>
      <c r="J636" s="1">
        <v>4.4990157914773642E-2</v>
      </c>
      <c r="K636" s="1">
        <v>6.9348144411472634E-2</v>
      </c>
      <c r="L636" s="1">
        <v>9.7796235692957381E-2</v>
      </c>
      <c r="M636" s="1">
        <v>0.1294824303274171</v>
      </c>
      <c r="N636" s="1">
        <v>0.16395721701242469</v>
      </c>
      <c r="O636" s="1">
        <v>0.20052007362175719</v>
      </c>
      <c r="P636" s="1">
        <v>0.23839715677002091</v>
      </c>
      <c r="Q636" s="1">
        <v>0.27662858393114848</v>
      </c>
      <c r="R636" s="1">
        <v>0.31470647380827971</v>
      </c>
      <c r="S636" s="1">
        <v>0.35188927961834521</v>
      </c>
      <c r="T636" s="1">
        <v>0.38739842501466382</v>
      </c>
      <c r="U636" s="1">
        <v>0.42077772415464892</v>
      </c>
      <c r="V636" s="1">
        <v>0.45169395302675341</v>
      </c>
      <c r="W636" s="1">
        <v>0.4798225644532072</v>
      </c>
      <c r="X636" s="1">
        <v>0.50503147831631656</v>
      </c>
      <c r="Y636" s="1">
        <v>0.52697333721321515</v>
      </c>
      <c r="Z636" s="1">
        <v>0.54563484891216252</v>
      </c>
      <c r="AA636" s="1">
        <v>0.56124501563981344</v>
      </c>
      <c r="AB636" s="1">
        <v>0.57393240393831146</v>
      </c>
      <c r="AC636" s="1">
        <v>0.5841144970508324</v>
      </c>
      <c r="AD636" s="1">
        <v>0.59229518211701293</v>
      </c>
      <c r="AE636" s="1">
        <v>0.59882682370423201</v>
      </c>
      <c r="AF636" s="1">
        <v>0.60406083488140283</v>
      </c>
      <c r="AG636" s="1">
        <v>0.60813326606379348</v>
      </c>
      <c r="AH636" s="1">
        <v>0.61147539031494924</v>
      </c>
      <c r="AI636" s="1">
        <v>0.6143378889254224</v>
      </c>
      <c r="AJ636" s="1">
        <v>0.61664806629105151</v>
      </c>
      <c r="AK636" s="1">
        <v>0.61868473183891937</v>
      </c>
      <c r="AL636" s="1">
        <v>0.62047364639635638</v>
      </c>
      <c r="AM636" s="1">
        <v>0.62214533290506813</v>
      </c>
    </row>
    <row r="637" spans="1:39">
      <c r="A637">
        <f t="shared" si="13"/>
        <v>202106</v>
      </c>
      <c r="B637" t="str">
        <f t="shared" si="15"/>
        <v>M1</v>
      </c>
      <c r="C637" t="str">
        <f t="shared" si="14"/>
        <v>best</v>
      </c>
      <c r="D637" s="1">
        <v>0</v>
      </c>
      <c r="E637" s="1">
        <v>0</v>
      </c>
      <c r="F637" s="1">
        <v>6.3412233720589975E-2</v>
      </c>
      <c r="G637" s="1">
        <v>0.1619646309502783</v>
      </c>
      <c r="H637" s="1">
        <v>0.26775371364234979</v>
      </c>
      <c r="I637" s="1">
        <v>0.3654411927580794</v>
      </c>
      <c r="J637" s="1">
        <v>0.44915034044274688</v>
      </c>
      <c r="K637" s="1">
        <v>0.51808351161040989</v>
      </c>
      <c r="L637" s="1">
        <v>0.57401489195262623</v>
      </c>
      <c r="M637" s="1">
        <v>0.61917089110935175</v>
      </c>
      <c r="N637" s="1">
        <v>0.65595811253968794</v>
      </c>
      <c r="O637" s="1">
        <v>0.68638872814363394</v>
      </c>
      <c r="P637" s="1">
        <v>0.71208510813100556</v>
      </c>
      <c r="Q637" s="1">
        <v>0.73409674830019245</v>
      </c>
      <c r="R637" s="1">
        <v>0.75332599457708127</v>
      </c>
      <c r="S637" s="1">
        <v>0.77032702468635939</v>
      </c>
      <c r="T637" s="1">
        <v>0.78540475909297225</v>
      </c>
      <c r="U637" s="1">
        <v>0.79881748800195951</v>
      </c>
      <c r="V637" s="1">
        <v>0.81074497001126222</v>
      </c>
      <c r="W637" s="1">
        <v>0.82127266748544991</v>
      </c>
      <c r="X637" s="1">
        <v>0.83049558626089437</v>
      </c>
      <c r="Y637" s="1">
        <v>0.83839190582762046</v>
      </c>
      <c r="Z637" s="1">
        <v>0.8450282621385049</v>
      </c>
      <c r="AA637" s="1">
        <v>0.85053160830835162</v>
      </c>
      <c r="AB637" s="1">
        <v>0.85497653702461829</v>
      </c>
      <c r="AC637" s="1">
        <v>0.85852732706113855</v>
      </c>
      <c r="AD637" s="1">
        <v>0.86137028899498658</v>
      </c>
      <c r="AE637" s="1">
        <v>0.86363416053436848</v>
      </c>
      <c r="AF637" s="1">
        <v>0.86544451295385028</v>
      </c>
      <c r="AG637" s="1">
        <v>0.86685072435631172</v>
      </c>
      <c r="AH637" s="1">
        <v>0.86800317193903143</v>
      </c>
      <c r="AI637" s="1">
        <v>0.86898905580425456</v>
      </c>
      <c r="AJ637" s="1">
        <v>0.86978386245743233</v>
      </c>
      <c r="AK637" s="1">
        <v>0.87048388247456898</v>
      </c>
      <c r="AL637" s="1">
        <v>0.87109812975632339</v>
      </c>
      <c r="AM637" s="1">
        <v>0.87167155438868116</v>
      </c>
    </row>
    <row r="638" spans="1:39">
      <c r="A638">
        <f t="shared" si="13"/>
        <v>202106</v>
      </c>
      <c r="B638" t="str">
        <f t="shared" si="15"/>
        <v>M2</v>
      </c>
      <c r="C638" t="str">
        <f t="shared" si="14"/>
        <v>best</v>
      </c>
      <c r="D638" s="1">
        <v>0</v>
      </c>
      <c r="E638" s="1">
        <v>0.1591549430918954</v>
      </c>
      <c r="F638" s="1">
        <v>0.33653410602062989</v>
      </c>
      <c r="G638" s="1">
        <v>0.491458538971278</v>
      </c>
      <c r="H638" s="1">
        <v>0.61529114800962625</v>
      </c>
      <c r="I638" s="1">
        <v>0.71012214386099071</v>
      </c>
      <c r="J638" s="1">
        <v>0.78107651834597402</v>
      </c>
      <c r="K638" s="1">
        <v>0.83336654911690755</v>
      </c>
      <c r="L638" s="1">
        <v>0.87169193806003942</v>
      </c>
      <c r="M638" s="1">
        <v>0.89961010691860621</v>
      </c>
      <c r="N638" s="1">
        <v>0.91992648194837912</v>
      </c>
      <c r="O638" s="1">
        <v>0.93475468401410755</v>
      </c>
      <c r="P638" s="1">
        <v>0.94569028070822791</v>
      </c>
      <c r="Q638" s="1">
        <v>0.95381486655560899</v>
      </c>
      <c r="R638" s="1">
        <v>0.95994432527977513</v>
      </c>
      <c r="S638" s="1">
        <v>0.96465368564850973</v>
      </c>
      <c r="T638" s="1">
        <v>0.96832804944884343</v>
      </c>
      <c r="U638" s="1">
        <v>0.97124616267904984</v>
      </c>
      <c r="V638" s="1">
        <v>0.97360225517550059</v>
      </c>
      <c r="W638" s="1">
        <v>0.97552023251028042</v>
      </c>
      <c r="X638" s="1">
        <v>0.97709225544572409</v>
      </c>
      <c r="Y638" s="1">
        <v>0.97836988806303715</v>
      </c>
      <c r="Z638" s="1">
        <v>0.97940180327996773</v>
      </c>
      <c r="AA638" s="1">
        <v>0.98023207456475381</v>
      </c>
      <c r="AB638" s="1">
        <v>0.98088768046631825</v>
      </c>
      <c r="AC638" s="1">
        <v>0.98140256915347313</v>
      </c>
      <c r="AD638" s="1">
        <v>0.98180948556546921</v>
      </c>
      <c r="AE638" s="1">
        <v>0.9821302620393122</v>
      </c>
      <c r="AF638" s="1">
        <v>0.98238473884897093</v>
      </c>
      <c r="AG638" s="1">
        <v>0.98258111865371811</v>
      </c>
      <c r="AH638" s="1">
        <v>0.98274119575663843</v>
      </c>
      <c r="AI638" s="1">
        <v>0.98287749595348961</v>
      </c>
      <c r="AJ638" s="1">
        <v>0.98298691590539533</v>
      </c>
      <c r="AK638" s="1">
        <v>0.9830829123387369</v>
      </c>
      <c r="AL638" s="1">
        <v>0.98316680860528882</v>
      </c>
      <c r="AM638" s="1">
        <v>0.98324481706406808</v>
      </c>
    </row>
    <row r="639" spans="1:39">
      <c r="A639">
        <f t="shared" si="13"/>
        <v>202106</v>
      </c>
      <c r="B639" t="str">
        <f t="shared" si="15"/>
        <v>M3</v>
      </c>
      <c r="C639" t="str">
        <f t="shared" si="14"/>
        <v>best</v>
      </c>
      <c r="D639" s="1">
        <v>0.3989422804014327</v>
      </c>
      <c r="E639" s="1">
        <v>0.62726838226696091</v>
      </c>
      <c r="F639" s="1">
        <v>0.76296033701159349</v>
      </c>
      <c r="G639" s="1">
        <v>0.84638311913165187</v>
      </c>
      <c r="H639" s="1">
        <v>0.89874279953319525</v>
      </c>
      <c r="I639" s="1">
        <v>0.93225052381317108</v>
      </c>
      <c r="J639" s="1">
        <v>0.95406482864290687</v>
      </c>
      <c r="K639" s="1">
        <v>0.96844409283286592</v>
      </c>
      <c r="L639" s="1">
        <v>0.97806051238656233</v>
      </c>
      <c r="M639" s="1">
        <v>0.98453465305153254</v>
      </c>
      <c r="N639" s="1">
        <v>0.98892185378396502</v>
      </c>
      <c r="O639" s="1">
        <v>0.99191340445593679</v>
      </c>
      <c r="P639" s="1">
        <v>0.99397457386373544</v>
      </c>
      <c r="Q639" s="1">
        <v>0.99540022312872423</v>
      </c>
      <c r="R639" s="1">
        <v>0.99639490289138755</v>
      </c>
      <c r="S639" s="1">
        <v>0.99709745733472788</v>
      </c>
      <c r="T639" s="1">
        <v>0.99759894734697541</v>
      </c>
      <c r="U639" s="1">
        <v>0.9979621134775587</v>
      </c>
      <c r="V639" s="1">
        <v>0.99822950926642207</v>
      </c>
      <c r="W639" s="1">
        <v>0.99842845053005747</v>
      </c>
      <c r="X639" s="1">
        <v>0.99857817763029</v>
      </c>
      <c r="Y639" s="1">
        <v>0.998691006702776</v>
      </c>
      <c r="Z639" s="1">
        <v>0.99877647416051751</v>
      </c>
      <c r="AA639" s="1">
        <v>0.99884168418757424</v>
      </c>
      <c r="AB639" s="1">
        <v>0.99889103112283661</v>
      </c>
      <c r="AC639" s="1">
        <v>0.99892849831314623</v>
      </c>
      <c r="AD639" s="1">
        <v>0.99895732046478358</v>
      </c>
      <c r="AE639" s="1">
        <v>0.99897955509893099</v>
      </c>
      <c r="AF639" s="1">
        <v>0.99899688697620548</v>
      </c>
      <c r="AG639" s="1">
        <v>0.999010066625172</v>
      </c>
      <c r="AH639" s="1">
        <v>0.99902067805735129</v>
      </c>
      <c r="AI639" s="1">
        <v>0.99902961508838628</v>
      </c>
      <c r="AJ639" s="1">
        <v>0.99903671826342622</v>
      </c>
      <c r="AK639" s="1">
        <v>0.99904289216704889</v>
      </c>
      <c r="AL639" s="1">
        <v>0.99904823545548593</v>
      </c>
      <c r="AM639" s="1">
        <v>0.99905315514918158</v>
      </c>
    </row>
    <row r="640" spans="1:39">
      <c r="A640">
        <f t="shared" si="13"/>
        <v>202107</v>
      </c>
      <c r="B640" t="str">
        <f t="shared" si="15"/>
        <v>M0</v>
      </c>
      <c r="C640" t="str">
        <f t="shared" si="14"/>
        <v>best</v>
      </c>
      <c r="D640" s="1">
        <v>0</v>
      </c>
      <c r="E640" s="1">
        <v>0</v>
      </c>
      <c r="F640" s="1">
        <v>0</v>
      </c>
      <c r="G640" s="1">
        <v>3.389718787295081E-3</v>
      </c>
      <c r="H640" s="1">
        <v>1.246990678971643E-2</v>
      </c>
      <c r="I640" s="1">
        <v>2.7782371605989679E-2</v>
      </c>
      <c r="J640" s="1">
        <v>4.8898770171135933E-2</v>
      </c>
      <c r="K640" s="1">
        <v>7.510676288795444E-2</v>
      </c>
      <c r="L640" s="1">
        <v>0.1054362046465398</v>
      </c>
      <c r="M640" s="1">
        <v>0.13928694271075431</v>
      </c>
      <c r="N640" s="1">
        <v>0.1757965068127566</v>
      </c>
      <c r="O640" s="1">
        <v>0.21403937490069699</v>
      </c>
      <c r="P640" s="1">
        <v>0.25292747194001391</v>
      </c>
      <c r="Q640" s="1">
        <v>0.29185886847581233</v>
      </c>
      <c r="R640" s="1">
        <v>0.33000768969221939</v>
      </c>
      <c r="S640" s="1">
        <v>0.36652633018469027</v>
      </c>
      <c r="T640" s="1">
        <v>0.40091197315389671</v>
      </c>
      <c r="U640" s="1">
        <v>0.43279782145616358</v>
      </c>
      <c r="V640" s="1">
        <v>0.4618332649557042</v>
      </c>
      <c r="W640" s="1">
        <v>0.48787103100604989</v>
      </c>
      <c r="X640" s="1">
        <v>0.51054434278434702</v>
      </c>
      <c r="Y640" s="1">
        <v>0.5298340240989049</v>
      </c>
      <c r="Z640" s="1">
        <v>0.54597331211755629</v>
      </c>
      <c r="AA640" s="1">
        <v>0.55909289441371923</v>
      </c>
      <c r="AB640" s="1">
        <v>0.56962309733114047</v>
      </c>
      <c r="AC640" s="1">
        <v>0.57808422427265171</v>
      </c>
      <c r="AD640" s="1">
        <v>0.584840237840068</v>
      </c>
      <c r="AE640" s="1">
        <v>0.59025433365717062</v>
      </c>
      <c r="AF640" s="1">
        <v>0.59446706526616999</v>
      </c>
      <c r="AG640" s="1">
        <v>0.59792445179619236</v>
      </c>
      <c r="AH640" s="1">
        <v>0.60088576176149411</v>
      </c>
      <c r="AI640" s="1">
        <v>0.60327574997745526</v>
      </c>
      <c r="AJ640" s="1">
        <v>0.60538282985875114</v>
      </c>
      <c r="AK640" s="1">
        <v>0.60723364062224428</v>
      </c>
      <c r="AL640" s="1">
        <v>0.60896321105854334</v>
      </c>
      <c r="AM640" s="1">
        <v>0.61068925427194909</v>
      </c>
    </row>
    <row r="641" spans="1:39">
      <c r="A641">
        <f t="shared" si="13"/>
        <v>202107</v>
      </c>
      <c r="B641" t="str">
        <f t="shared" si="15"/>
        <v>M1</v>
      </c>
      <c r="C641" t="str">
        <f t="shared" si="14"/>
        <v>best</v>
      </c>
      <c r="D641" s="1">
        <v>0</v>
      </c>
      <c r="E641" s="1">
        <v>0</v>
      </c>
      <c r="F641" s="1">
        <v>6.3480373745555929E-2</v>
      </c>
      <c r="G641" s="1">
        <v>0.1630474209366681</v>
      </c>
      <c r="H641" s="1">
        <v>0.2706119972035595</v>
      </c>
      <c r="I641" s="1">
        <v>0.37039739719537468</v>
      </c>
      <c r="J641" s="1">
        <v>0.45605531854502041</v>
      </c>
      <c r="K641" s="1">
        <v>0.52686471514283018</v>
      </c>
      <c r="L641" s="1">
        <v>0.58420773743669241</v>
      </c>
      <c r="M641" s="1">
        <v>0.63048357367131613</v>
      </c>
      <c r="N641" s="1">
        <v>0.66805421637082063</v>
      </c>
      <c r="O641" s="1">
        <v>0.69901413625039155</v>
      </c>
      <c r="P641" s="1">
        <v>0.72482763071838663</v>
      </c>
      <c r="Q641" s="1">
        <v>0.74676531287090464</v>
      </c>
      <c r="R641" s="1">
        <v>0.76568031823067484</v>
      </c>
      <c r="S641" s="1">
        <v>0.78209944202796333</v>
      </c>
      <c r="T641" s="1">
        <v>0.79644831149165429</v>
      </c>
      <c r="U641" s="1">
        <v>0.80902858614744633</v>
      </c>
      <c r="V641" s="1">
        <v>0.82000858147075484</v>
      </c>
      <c r="W641" s="1">
        <v>0.82954351512627855</v>
      </c>
      <c r="X641" s="1">
        <v>0.83765325997151419</v>
      </c>
      <c r="Y641" s="1">
        <v>0.84443579219293097</v>
      </c>
      <c r="Z641" s="1">
        <v>0.85004002931061373</v>
      </c>
      <c r="AA641" s="1">
        <v>0.85455442817920513</v>
      </c>
      <c r="AB641" s="1">
        <v>0.85815360303911636</v>
      </c>
      <c r="AC641" s="1">
        <v>0.8610310018607743</v>
      </c>
      <c r="AD641" s="1">
        <v>0.86331966498825896</v>
      </c>
      <c r="AE641" s="1">
        <v>0.86514819190002235</v>
      </c>
      <c r="AF641" s="1">
        <v>0.8665674767872773</v>
      </c>
      <c r="AG641" s="1">
        <v>0.86772993775774598</v>
      </c>
      <c r="AH641" s="1">
        <v>0.86872386770939536</v>
      </c>
      <c r="AI641" s="1">
        <v>0.86952478478987483</v>
      </c>
      <c r="AJ641" s="1">
        <v>0.87022988255584399</v>
      </c>
      <c r="AK641" s="1">
        <v>0.87084831108019956</v>
      </c>
      <c r="AL641" s="1">
        <v>0.8714253856070503</v>
      </c>
      <c r="AM641" s="1">
        <v>0.87200036320616658</v>
      </c>
    </row>
    <row r="642" spans="1:39">
      <c r="A642">
        <f t="shared" si="13"/>
        <v>202107</v>
      </c>
      <c r="B642" t="str">
        <f t="shared" si="15"/>
        <v>M2</v>
      </c>
      <c r="C642" t="str">
        <f t="shared" si="14"/>
        <v>best</v>
      </c>
      <c r="D642" s="1">
        <v>0</v>
      </c>
      <c r="E642" s="1">
        <v>0.1591549430918954</v>
      </c>
      <c r="F642" s="1">
        <v>0.3377612702828327</v>
      </c>
      <c r="G642" s="1">
        <v>0.49400398662841488</v>
      </c>
      <c r="H642" s="1">
        <v>0.618822800904262</v>
      </c>
      <c r="I642" s="1">
        <v>0.71432184738834748</v>
      </c>
      <c r="J642" s="1">
        <v>0.78555681334949412</v>
      </c>
      <c r="K642" s="1">
        <v>0.83806558338933812</v>
      </c>
      <c r="L642" s="1">
        <v>0.87635349326573386</v>
      </c>
      <c r="M642" s="1">
        <v>0.9041187988734305</v>
      </c>
      <c r="N642" s="1">
        <v>0.92422206078407543</v>
      </c>
      <c r="O642" s="1">
        <v>0.93886212324581342</v>
      </c>
      <c r="P642" s="1">
        <v>0.9495518355738074</v>
      </c>
      <c r="Q642" s="1">
        <v>0.95743692906978006</v>
      </c>
      <c r="R642" s="1">
        <v>0.96333699196523137</v>
      </c>
      <c r="S642" s="1">
        <v>0.96780869700731464</v>
      </c>
      <c r="T642" s="1">
        <v>0.97125404575946162</v>
      </c>
      <c r="U642" s="1">
        <v>0.973954117795237</v>
      </c>
      <c r="V642" s="1">
        <v>0.97609081594603575</v>
      </c>
      <c r="W642" s="1">
        <v>0.97779737239829956</v>
      </c>
      <c r="X642" s="1">
        <v>0.97915408171598095</v>
      </c>
      <c r="Y642" s="1">
        <v>0.98023027475677671</v>
      </c>
      <c r="Z642" s="1">
        <v>0.98108374464117454</v>
      </c>
      <c r="AA642" s="1">
        <v>0.98175012247081572</v>
      </c>
      <c r="AB642" s="1">
        <v>0.98226891532491079</v>
      </c>
      <c r="AC642" s="1">
        <v>0.98267611869699745</v>
      </c>
      <c r="AD642" s="1">
        <v>0.98299539034480499</v>
      </c>
      <c r="AE642" s="1">
        <v>0.98324757735941593</v>
      </c>
      <c r="AF642" s="1">
        <v>0.9834414920727087</v>
      </c>
      <c r="AG642" s="1">
        <v>0.98359908823160935</v>
      </c>
      <c r="AH642" s="1">
        <v>0.98373292433180237</v>
      </c>
      <c r="AI642" s="1">
        <v>0.98384011061254639</v>
      </c>
      <c r="AJ642" s="1">
        <v>0.98393394011194513</v>
      </c>
      <c r="AK642" s="1">
        <v>0.98401575479476444</v>
      </c>
      <c r="AL642" s="1">
        <v>0.98409165356665185</v>
      </c>
      <c r="AM642" s="1">
        <v>0.98416679007637897</v>
      </c>
    </row>
    <row r="643" spans="1:39">
      <c r="A643">
        <f t="shared" si="13"/>
        <v>202107</v>
      </c>
      <c r="B643" t="str">
        <f t="shared" si="15"/>
        <v>M3</v>
      </c>
      <c r="C643" t="str">
        <f t="shared" si="14"/>
        <v>best</v>
      </c>
      <c r="D643" s="1">
        <v>0.3989422804014327</v>
      </c>
      <c r="E643" s="1">
        <v>0.62804068463865359</v>
      </c>
      <c r="F643" s="1">
        <v>0.76483549483988911</v>
      </c>
      <c r="G643" s="1">
        <v>0.84847795002129989</v>
      </c>
      <c r="H643" s="1">
        <v>0.90075874498747843</v>
      </c>
      <c r="I643" s="1">
        <v>0.93407999645874062</v>
      </c>
      <c r="J643" s="1">
        <v>0.95562836823713626</v>
      </c>
      <c r="K643" s="1">
        <v>0.96979486494214984</v>
      </c>
      <c r="L643" s="1">
        <v>0.97918486316510012</v>
      </c>
      <c r="M643" s="1">
        <v>0.98545666103810081</v>
      </c>
      <c r="N643" s="1">
        <v>0.98967452233908149</v>
      </c>
      <c r="O643" s="1">
        <v>0.99254101204702272</v>
      </c>
      <c r="P643" s="1">
        <v>0.99449538544262428</v>
      </c>
      <c r="Q643" s="1">
        <v>0.99583753115976692</v>
      </c>
      <c r="R643" s="1">
        <v>0.99676890370112603</v>
      </c>
      <c r="S643" s="1">
        <v>0.99742066582356936</v>
      </c>
      <c r="T643" s="1">
        <v>0.99788226162975746</v>
      </c>
      <c r="U643" s="1">
        <v>0.9982139334090343</v>
      </c>
      <c r="V643" s="1">
        <v>0.99845427772513828</v>
      </c>
      <c r="W643" s="1">
        <v>0.99863022443109328</v>
      </c>
      <c r="X643" s="1">
        <v>0.99875926233921408</v>
      </c>
      <c r="Y643" s="1">
        <v>0.99885457374027586</v>
      </c>
      <c r="Z643" s="1">
        <v>0.99892567037564506</v>
      </c>
      <c r="AA643" s="1">
        <v>0.99897844167768091</v>
      </c>
      <c r="AB643" s="1">
        <v>0.99901786441218798</v>
      </c>
      <c r="AC643" s="1">
        <v>0.99904778355469237</v>
      </c>
      <c r="AD643" s="1">
        <v>0.99907060656126923</v>
      </c>
      <c r="AE643" s="1">
        <v>0.99908823066933339</v>
      </c>
      <c r="AF643" s="1">
        <v>0.99910152488757509</v>
      </c>
      <c r="AG643" s="1">
        <v>0.99911215486921034</v>
      </c>
      <c r="AH643" s="1">
        <v>0.99912105193559619</v>
      </c>
      <c r="AI643" s="1">
        <v>0.99912808253628282</v>
      </c>
      <c r="AJ643" s="1">
        <v>0.99913415993695975</v>
      </c>
      <c r="AK643" s="1">
        <v>0.99913938915219891</v>
      </c>
      <c r="AL643" s="1">
        <v>0.99914417520214394</v>
      </c>
      <c r="AM643" s="1">
        <v>0.99914884166671325</v>
      </c>
    </row>
    <row r="644" spans="1:39">
      <c r="A644">
        <f t="shared" si="13"/>
        <v>202108</v>
      </c>
      <c r="B644" t="str">
        <f t="shared" si="15"/>
        <v>M0</v>
      </c>
      <c r="C644" t="str">
        <f t="shared" si="14"/>
        <v>best</v>
      </c>
      <c r="D644" s="1">
        <v>0</v>
      </c>
      <c r="E644" s="1">
        <v>0</v>
      </c>
      <c r="F644" s="1">
        <v>0</v>
      </c>
      <c r="G644" s="1">
        <v>3.9111815710981112E-3</v>
      </c>
      <c r="H644" s="1">
        <v>1.390643266045483E-2</v>
      </c>
      <c r="I644" s="1">
        <v>3.0459535724816768E-2</v>
      </c>
      <c r="J644" s="1">
        <v>5.3182412722214897E-2</v>
      </c>
      <c r="K644" s="1">
        <v>8.1123116751260826E-2</v>
      </c>
      <c r="L644" s="1">
        <v>0.1135643148866118</v>
      </c>
      <c r="M644" s="1">
        <v>0.1494630784960396</v>
      </c>
      <c r="N644" s="1">
        <v>0.18770179510837351</v>
      </c>
      <c r="O644" s="1">
        <v>0.2270233627640719</v>
      </c>
      <c r="P644" s="1">
        <v>0.2666948369919091</v>
      </c>
      <c r="Q644" s="1">
        <v>0.30577351326828761</v>
      </c>
      <c r="R644" s="1">
        <v>0.3433171694848936</v>
      </c>
      <c r="S644" s="1">
        <v>0.37875737428253198</v>
      </c>
      <c r="T644" s="1">
        <v>0.41167979142478639</v>
      </c>
      <c r="U644" s="1">
        <v>0.44169776702863273</v>
      </c>
      <c r="V644" s="1">
        <v>0.46864200079206197</v>
      </c>
      <c r="W644" s="1">
        <v>0.4921204243122681</v>
      </c>
      <c r="X644" s="1">
        <v>0.51210463655639948</v>
      </c>
      <c r="Y644" s="1">
        <v>0.52883080684349582</v>
      </c>
      <c r="Z644" s="1">
        <v>0.54243084911438166</v>
      </c>
      <c r="AA644" s="1">
        <v>0.55334867366263141</v>
      </c>
      <c r="AB644" s="1">
        <v>0.56212245579264919</v>
      </c>
      <c r="AC644" s="1">
        <v>0.56912884641835504</v>
      </c>
      <c r="AD644" s="1">
        <v>0.57474404411513169</v>
      </c>
      <c r="AE644" s="1">
        <v>0.57911354174178697</v>
      </c>
      <c r="AF644" s="1">
        <v>0.58269977892955238</v>
      </c>
      <c r="AG644" s="1">
        <v>0.58577159456207484</v>
      </c>
      <c r="AH644" s="1">
        <v>0.5882508719737205</v>
      </c>
      <c r="AI644" s="1">
        <v>0.5904367550070112</v>
      </c>
      <c r="AJ644" s="1">
        <v>0.59235685977814123</v>
      </c>
      <c r="AK644" s="1">
        <v>0.59415125434097082</v>
      </c>
      <c r="AL644" s="1">
        <v>0.59594206516807935</v>
      </c>
      <c r="AM644" s="1">
        <v>0.59765301708432927</v>
      </c>
    </row>
    <row r="645" spans="1:39">
      <c r="A645">
        <f t="shared" si="13"/>
        <v>202108</v>
      </c>
      <c r="B645" t="str">
        <f t="shared" si="15"/>
        <v>M1</v>
      </c>
      <c r="C645" t="str">
        <f t="shared" si="14"/>
        <v>best</v>
      </c>
      <c r="D645" s="1">
        <v>0</v>
      </c>
      <c r="E645" s="1">
        <v>0</v>
      </c>
      <c r="F645" s="1">
        <v>6.3493635934240983E-2</v>
      </c>
      <c r="G645" s="1">
        <v>0.16422671722230159</v>
      </c>
      <c r="H645" s="1">
        <v>0.2738199744432499</v>
      </c>
      <c r="I645" s="1">
        <v>0.37584926045031708</v>
      </c>
      <c r="J645" s="1">
        <v>0.46385267620714332</v>
      </c>
      <c r="K645" s="1">
        <v>0.53653739980212789</v>
      </c>
      <c r="L645" s="1">
        <v>0.59538102855015262</v>
      </c>
      <c r="M645" s="1">
        <v>0.64272084274151564</v>
      </c>
      <c r="N645" s="1">
        <v>0.68103732163954145</v>
      </c>
      <c r="O645" s="1">
        <v>0.71223944717282017</v>
      </c>
      <c r="P645" s="1">
        <v>0.73804834857677437</v>
      </c>
      <c r="Q645" s="1">
        <v>0.75970968661532656</v>
      </c>
      <c r="R645" s="1">
        <v>0.77805352736079492</v>
      </c>
      <c r="S645" s="1">
        <v>0.7937404815184177</v>
      </c>
      <c r="T645" s="1">
        <v>0.80724667900445057</v>
      </c>
      <c r="U645" s="1">
        <v>0.81886061001370858</v>
      </c>
      <c r="V645" s="1">
        <v>0.82882557954542868</v>
      </c>
      <c r="W645" s="1">
        <v>0.83722326184935836</v>
      </c>
      <c r="X645" s="1">
        <v>0.84419804860583614</v>
      </c>
      <c r="Y645" s="1">
        <v>0.84993118630610776</v>
      </c>
      <c r="Z645" s="1">
        <v>0.85453161750885098</v>
      </c>
      <c r="AA645" s="1">
        <v>0.85818880828408406</v>
      </c>
      <c r="AB645" s="1">
        <v>0.86110617105967424</v>
      </c>
      <c r="AC645" s="1">
        <v>0.86342268893106544</v>
      </c>
      <c r="AD645" s="1">
        <v>0.86527099906726557</v>
      </c>
      <c r="AE645" s="1">
        <v>0.86670407480275691</v>
      </c>
      <c r="AF645" s="1">
        <v>0.86787677940389818</v>
      </c>
      <c r="AG645" s="1">
        <v>0.86887868686896985</v>
      </c>
      <c r="AH645" s="1">
        <v>0.86968546693219073</v>
      </c>
      <c r="AI645" s="1">
        <v>0.87039526921743082</v>
      </c>
      <c r="AJ645" s="1">
        <v>0.87101741130510468</v>
      </c>
      <c r="AK645" s="1">
        <v>0.87159756959998469</v>
      </c>
      <c r="AL645" s="1">
        <v>0.87217520271448001</v>
      </c>
      <c r="AM645" s="1">
        <v>0.8727256039268817</v>
      </c>
    </row>
    <row r="646" spans="1:39">
      <c r="A646">
        <f t="shared" si="13"/>
        <v>202108</v>
      </c>
      <c r="B646" t="str">
        <f t="shared" si="15"/>
        <v>M2</v>
      </c>
      <c r="C646" t="str">
        <f t="shared" si="14"/>
        <v>best</v>
      </c>
      <c r="D646" s="1">
        <v>0</v>
      </c>
      <c r="E646" s="1">
        <v>0.1591549430918954</v>
      </c>
      <c r="F646" s="1">
        <v>0.33910796171289981</v>
      </c>
      <c r="G646" s="1">
        <v>0.49664345856884068</v>
      </c>
      <c r="H646" s="1">
        <v>0.62245931522408471</v>
      </c>
      <c r="I646" s="1">
        <v>0.71846877469670589</v>
      </c>
      <c r="J646" s="1">
        <v>0.79011425207178065</v>
      </c>
      <c r="K646" s="1">
        <v>0.84266980687706272</v>
      </c>
      <c r="L646" s="1">
        <v>0.88082302398034618</v>
      </c>
      <c r="M646" s="1">
        <v>0.90835825303843387</v>
      </c>
      <c r="N646" s="1">
        <v>0.92826258535681805</v>
      </c>
      <c r="O646" s="1">
        <v>0.94262748098333005</v>
      </c>
      <c r="P646" s="1">
        <v>0.95305016529840003</v>
      </c>
      <c r="Q646" s="1">
        <v>0.96068890756448344</v>
      </c>
      <c r="R646" s="1">
        <v>0.96633966030600738</v>
      </c>
      <c r="S646" s="1">
        <v>0.97057752090594873</v>
      </c>
      <c r="T646" s="1">
        <v>0.97380608282452286</v>
      </c>
      <c r="U646" s="1">
        <v>0.97628919452791119</v>
      </c>
      <c r="V646" s="1">
        <v>0.97821838642434267</v>
      </c>
      <c r="W646" s="1">
        <v>0.97971451334586734</v>
      </c>
      <c r="X646" s="1">
        <v>0.98087640174258339</v>
      </c>
      <c r="Y646" s="1">
        <v>0.98178173867311958</v>
      </c>
      <c r="Z646" s="1">
        <v>0.98247869291395107</v>
      </c>
      <c r="AA646" s="1">
        <v>0.9830152308436082</v>
      </c>
      <c r="AB646" s="1">
        <v>0.98343260631768747</v>
      </c>
      <c r="AC646" s="1">
        <v>0.98375751363959674</v>
      </c>
      <c r="AD646" s="1">
        <v>0.98401266244104202</v>
      </c>
      <c r="AE646" s="1">
        <v>0.98420790149805393</v>
      </c>
      <c r="AF646" s="1">
        <v>0.98436592777710741</v>
      </c>
      <c r="AG646" s="1">
        <v>0.98449964578807947</v>
      </c>
      <c r="AH646" s="1">
        <v>0.98460638532865241</v>
      </c>
      <c r="AI646" s="1">
        <v>0.98469953738814531</v>
      </c>
      <c r="AJ646" s="1">
        <v>0.9847805013684261</v>
      </c>
      <c r="AK646" s="1">
        <v>0.98485536921657746</v>
      </c>
      <c r="AL646" s="1">
        <v>0.98492921934423283</v>
      </c>
      <c r="AM646" s="1">
        <v>0.98499884031853824</v>
      </c>
    </row>
    <row r="647" spans="1:39">
      <c r="A647">
        <f t="shared" si="13"/>
        <v>202108</v>
      </c>
      <c r="B647" t="str">
        <f t="shared" si="15"/>
        <v>M3</v>
      </c>
      <c r="C647" t="str">
        <f t="shared" si="14"/>
        <v>best</v>
      </c>
      <c r="D647" s="1">
        <v>0.3989422804014327</v>
      </c>
      <c r="E647" s="1">
        <v>0.6297253675641783</v>
      </c>
      <c r="F647" s="1">
        <v>0.76698082397358014</v>
      </c>
      <c r="G647" s="1">
        <v>0.8506703339308247</v>
      </c>
      <c r="H647" s="1">
        <v>0.9028244238570855</v>
      </c>
      <c r="I647" s="1">
        <v>0.93586838116793691</v>
      </c>
      <c r="J647" s="1">
        <v>0.95719459164272536</v>
      </c>
      <c r="K647" s="1">
        <v>0.97109387874923825</v>
      </c>
      <c r="L647" s="1">
        <v>0.98023522640957672</v>
      </c>
      <c r="M647" s="1">
        <v>0.98629533402979308</v>
      </c>
      <c r="N647" s="1">
        <v>0.99035825130733612</v>
      </c>
      <c r="O647" s="1">
        <v>0.99309129859039902</v>
      </c>
      <c r="P647" s="1">
        <v>0.99494216830449433</v>
      </c>
      <c r="Q647" s="1">
        <v>0.99620762400105189</v>
      </c>
      <c r="R647" s="1">
        <v>0.99707893059181174</v>
      </c>
      <c r="S647" s="1">
        <v>0.99768501021809353</v>
      </c>
      <c r="T647" s="1">
        <v>0.99811193599275205</v>
      </c>
      <c r="U647" s="1">
        <v>0.99841460809110338</v>
      </c>
      <c r="V647" s="1">
        <v>0.99863098487994761</v>
      </c>
      <c r="W647" s="1">
        <v>0.99878588197279394</v>
      </c>
      <c r="X647" s="1">
        <v>0.99889764355604493</v>
      </c>
      <c r="Y647" s="1">
        <v>0.99897920836679455</v>
      </c>
      <c r="Z647" s="1">
        <v>0.99903858462646122</v>
      </c>
      <c r="AA647" s="1">
        <v>0.99908220072067333</v>
      </c>
      <c r="AB647" s="1">
        <v>0.99911482736621804</v>
      </c>
      <c r="AC647" s="1">
        <v>0.99913941134221529</v>
      </c>
      <c r="AD647" s="1">
        <v>0.99915819686546392</v>
      </c>
      <c r="AE647" s="1">
        <v>0.99917223768141239</v>
      </c>
      <c r="AF647" s="1">
        <v>0.99918337532683688</v>
      </c>
      <c r="AG647" s="1">
        <v>0.99919262948593957</v>
      </c>
      <c r="AH647" s="1">
        <v>0.99919989218194449</v>
      </c>
      <c r="AI647" s="1">
        <v>0.99920612896024175</v>
      </c>
      <c r="AJ647" s="1">
        <v>0.99921145739755579</v>
      </c>
      <c r="AK647" s="1">
        <v>0.99921629854983152</v>
      </c>
      <c r="AL647" s="1">
        <v>0.99922097894447848</v>
      </c>
      <c r="AM647" s="1">
        <v>0.9992252877595218</v>
      </c>
    </row>
    <row r="648" spans="1:39">
      <c r="A648">
        <f t="shared" si="13"/>
        <v>202109</v>
      </c>
      <c r="B648" t="str">
        <f t="shared" si="15"/>
        <v>M0</v>
      </c>
      <c r="C648" t="str">
        <f t="shared" si="14"/>
        <v>best</v>
      </c>
      <c r="D648" s="1">
        <v>0</v>
      </c>
      <c r="E648" s="1">
        <v>0</v>
      </c>
      <c r="F648" s="1">
        <v>0</v>
      </c>
      <c r="G648" s="1">
        <v>4.0090727882940713E-3</v>
      </c>
      <c r="H648" s="1">
        <v>1.439621459555389E-2</v>
      </c>
      <c r="I648" s="1">
        <v>3.1822801883749953E-2</v>
      </c>
      <c r="J648" s="1">
        <v>5.5737172033384887E-2</v>
      </c>
      <c r="K648" s="1">
        <v>8.5460249330999299E-2</v>
      </c>
      <c r="L648" s="1">
        <v>0.119792573203842</v>
      </c>
      <c r="M648" s="1">
        <v>0.1573833712012766</v>
      </c>
      <c r="N648" s="1">
        <v>0.19674884653136121</v>
      </c>
      <c r="O648" s="1">
        <v>0.23696624239566061</v>
      </c>
      <c r="P648" s="1">
        <v>0.27692045775582502</v>
      </c>
      <c r="Q648" s="1">
        <v>0.31552922047963661</v>
      </c>
      <c r="R648" s="1">
        <v>0.35212408459636069</v>
      </c>
      <c r="S648" s="1">
        <v>0.38621746305588878</v>
      </c>
      <c r="T648" s="1">
        <v>0.41736805858427151</v>
      </c>
      <c r="U648" s="1">
        <v>0.44537173598992941</v>
      </c>
      <c r="V648" s="1">
        <v>0.46979999157726599</v>
      </c>
      <c r="W648" s="1">
        <v>0.49060887988744051</v>
      </c>
      <c r="X648" s="1">
        <v>0.5080350837430444</v>
      </c>
      <c r="Y648" s="1">
        <v>0.52221006890588961</v>
      </c>
      <c r="Z648" s="1">
        <v>0.53359282400253172</v>
      </c>
      <c r="AA648" s="1">
        <v>0.54274226863982111</v>
      </c>
      <c r="AB648" s="1">
        <v>0.55004988822826462</v>
      </c>
      <c r="AC648" s="1">
        <v>0.55590727861332478</v>
      </c>
      <c r="AD648" s="1">
        <v>0.56046572946705642</v>
      </c>
      <c r="AE648" s="1">
        <v>0.56420737702404455</v>
      </c>
      <c r="AF648" s="1">
        <v>0.56741255366180088</v>
      </c>
      <c r="AG648" s="1">
        <v>0.56999964311629858</v>
      </c>
      <c r="AH648" s="1">
        <v>0.57228072167614918</v>
      </c>
      <c r="AI648" s="1">
        <v>0.57428457515395503</v>
      </c>
      <c r="AJ648" s="1">
        <v>0.57615735336416618</v>
      </c>
      <c r="AK648" s="1">
        <v>0.5780265201127418</v>
      </c>
      <c r="AL648" s="1">
        <v>0.57981247263968583</v>
      </c>
      <c r="AM648" s="1">
        <v>0.58156030608058806</v>
      </c>
    </row>
    <row r="649" spans="1:39">
      <c r="A649">
        <f t="shared" ref="A649:A711" si="16">IF(B649="M0",IF(RIGHT(A645,2)="12",(VALUE(LEFT(A645,4))+1)*100+1,A645+1),A648)</f>
        <v>202109</v>
      </c>
      <c r="B649" t="str">
        <f t="shared" si="15"/>
        <v>M1</v>
      </c>
      <c r="C649" t="str">
        <f t="shared" si="14"/>
        <v>best</v>
      </c>
      <c r="D649" s="1">
        <v>0</v>
      </c>
      <c r="E649" s="1">
        <v>0</v>
      </c>
      <c r="F649" s="1">
        <v>6.3493635934240983E-2</v>
      </c>
      <c r="G649" s="1">
        <v>0.16468158389769391</v>
      </c>
      <c r="H649" s="1">
        <v>0.27516617506298979</v>
      </c>
      <c r="I649" s="1">
        <v>0.37857207179652258</v>
      </c>
      <c r="J649" s="1">
        <v>0.46784944615392321</v>
      </c>
      <c r="K649" s="1">
        <v>0.54169815959480272</v>
      </c>
      <c r="L649" s="1">
        <v>0.60145987163070591</v>
      </c>
      <c r="M649" s="1">
        <v>0.6495688999638094</v>
      </c>
      <c r="N649" s="1">
        <v>0.68822158356036933</v>
      </c>
      <c r="O649" s="1">
        <v>0.71957655537095033</v>
      </c>
      <c r="P649" s="1">
        <v>0.74531737796947661</v>
      </c>
      <c r="Q649" s="1">
        <v>0.76663533392035832</v>
      </c>
      <c r="R649" s="1">
        <v>0.78448560203676998</v>
      </c>
      <c r="S649" s="1">
        <v>0.79956973988178326</v>
      </c>
      <c r="T649" s="1">
        <v>0.8123335242041112</v>
      </c>
      <c r="U649" s="1">
        <v>0.82313832508365958</v>
      </c>
      <c r="V649" s="1">
        <v>0.83214712484345155</v>
      </c>
      <c r="W649" s="1">
        <v>0.83956832430584938</v>
      </c>
      <c r="X649" s="1">
        <v>0.8456302701405487</v>
      </c>
      <c r="Y649" s="1">
        <v>0.85047170379179893</v>
      </c>
      <c r="Z649" s="1">
        <v>0.85430683410096764</v>
      </c>
      <c r="AA649" s="1">
        <v>0.85735782024502105</v>
      </c>
      <c r="AB649" s="1">
        <v>0.85977532625902864</v>
      </c>
      <c r="AC649" s="1">
        <v>0.86170099061800998</v>
      </c>
      <c r="AD649" s="1">
        <v>0.8631919982476175</v>
      </c>
      <c r="AE649" s="1">
        <v>0.86441073316952199</v>
      </c>
      <c r="AF649" s="1">
        <v>0.86545094380909593</v>
      </c>
      <c r="AG649" s="1">
        <v>0.86628782594804565</v>
      </c>
      <c r="AH649" s="1">
        <v>0.86702351215111295</v>
      </c>
      <c r="AI649" s="1">
        <v>0.86766779952466699</v>
      </c>
      <c r="AJ649" s="1">
        <v>0.86826810733697501</v>
      </c>
      <c r="AK649" s="1">
        <v>0.86886525378670176</v>
      </c>
      <c r="AL649" s="1">
        <v>0.86943365571322229</v>
      </c>
      <c r="AM649" s="1">
        <v>0.86998751716878497</v>
      </c>
    </row>
    <row r="650" spans="1:39">
      <c r="A650">
        <f t="shared" si="16"/>
        <v>202109</v>
      </c>
      <c r="B650" t="str">
        <f t="shared" si="15"/>
        <v>M2</v>
      </c>
      <c r="C650" t="str">
        <f t="shared" ref="C650:C713" si="17">C649</f>
        <v>best</v>
      </c>
      <c r="D650" s="1">
        <v>0</v>
      </c>
      <c r="E650" s="1">
        <v>0.1591549430918954</v>
      </c>
      <c r="F650" s="1">
        <v>0.33953782236363772</v>
      </c>
      <c r="G650" s="1">
        <v>0.49782922868337209</v>
      </c>
      <c r="H650" s="1">
        <v>0.62423620907585042</v>
      </c>
      <c r="I650" s="1">
        <v>0.72091542215685467</v>
      </c>
      <c r="J650" s="1">
        <v>0.79283815789531986</v>
      </c>
      <c r="K650" s="1">
        <v>0.84543673540202458</v>
      </c>
      <c r="L650" s="1">
        <v>0.88349072697742659</v>
      </c>
      <c r="M650" s="1">
        <v>0.91095369287768779</v>
      </c>
      <c r="N650" s="1">
        <v>0.93066628979436994</v>
      </c>
      <c r="O650" s="1">
        <v>0.94483308811443956</v>
      </c>
      <c r="P650" s="1">
        <v>0.9550777535335605</v>
      </c>
      <c r="Q650" s="1">
        <v>0.96252917998991971</v>
      </c>
      <c r="R650" s="1">
        <v>0.96800622273406023</v>
      </c>
      <c r="S650" s="1">
        <v>0.97208631751454211</v>
      </c>
      <c r="T650" s="1">
        <v>0.97514991418483554</v>
      </c>
      <c r="U650" s="1">
        <v>0.97747213008502531</v>
      </c>
      <c r="V650" s="1">
        <v>0.97923146475923983</v>
      </c>
      <c r="W650" s="1">
        <v>0.98056944332244855</v>
      </c>
      <c r="X650" s="1">
        <v>0.98159325871300807</v>
      </c>
      <c r="Y650" s="1">
        <v>0.98236965550993793</v>
      </c>
      <c r="Z650" s="1">
        <v>0.98296005590571356</v>
      </c>
      <c r="AA650" s="1">
        <v>0.98341475528784872</v>
      </c>
      <c r="AB650" s="1">
        <v>0.98376583999979772</v>
      </c>
      <c r="AC650" s="1">
        <v>0.98403969999210572</v>
      </c>
      <c r="AD650" s="1">
        <v>0.9842480687286107</v>
      </c>
      <c r="AE650" s="1">
        <v>0.98441591257731154</v>
      </c>
      <c r="AF650" s="1">
        <v>0.98455732984959454</v>
      </c>
      <c r="AG650" s="1">
        <v>0.98466977057545702</v>
      </c>
      <c r="AH650" s="1">
        <v>0.98476753525591987</v>
      </c>
      <c r="AI650" s="1">
        <v>0.98485217788515478</v>
      </c>
      <c r="AJ650" s="1">
        <v>0.9849301391796782</v>
      </c>
      <c r="AK650" s="1">
        <v>0.98500670068315865</v>
      </c>
      <c r="AL650" s="1">
        <v>0.98507850691227206</v>
      </c>
      <c r="AM650" s="1">
        <v>0.98514727867996266</v>
      </c>
    </row>
    <row r="651" spans="1:39">
      <c r="A651">
        <f t="shared" si="16"/>
        <v>202109</v>
      </c>
      <c r="B651" t="str">
        <f t="shared" si="15"/>
        <v>M3</v>
      </c>
      <c r="C651" t="str">
        <f t="shared" si="17"/>
        <v>best</v>
      </c>
      <c r="D651" s="1">
        <v>0.3989422804014327</v>
      </c>
      <c r="E651" s="1">
        <v>0.62999878680913568</v>
      </c>
      <c r="F651" s="1">
        <v>0.76763049878316481</v>
      </c>
      <c r="G651" s="1">
        <v>0.85161055289859544</v>
      </c>
      <c r="H651" s="1">
        <v>0.90379995620105924</v>
      </c>
      <c r="I651" s="1">
        <v>0.93689338308277381</v>
      </c>
      <c r="J651" s="1">
        <v>0.95811418851788854</v>
      </c>
      <c r="K651" s="1">
        <v>0.97186415334994825</v>
      </c>
      <c r="L651" s="1">
        <v>0.98085521729561398</v>
      </c>
      <c r="M651" s="1">
        <v>0.98680706621978576</v>
      </c>
      <c r="N651" s="1">
        <v>0.99076242955724592</v>
      </c>
      <c r="O651" s="1">
        <v>0.99340919538451522</v>
      </c>
      <c r="P651" s="1">
        <v>0.99519701379140202</v>
      </c>
      <c r="Q651" s="1">
        <v>0.9964124691089109</v>
      </c>
      <c r="R651" s="1">
        <v>0.99724647357452001</v>
      </c>
      <c r="S651" s="1">
        <v>0.99782528786165259</v>
      </c>
      <c r="T651" s="1">
        <v>0.99822897128363697</v>
      </c>
      <c r="U651" s="1">
        <v>0.99851240642401684</v>
      </c>
      <c r="V651" s="1">
        <v>0.9987115263444325</v>
      </c>
      <c r="W651" s="1">
        <v>0.99885251989646995</v>
      </c>
      <c r="X651" s="1">
        <v>0.99895357132968765</v>
      </c>
      <c r="Y651" s="1">
        <v>0.99902591991322409</v>
      </c>
      <c r="Z651" s="1">
        <v>0.99907828159789269</v>
      </c>
      <c r="AA651" s="1">
        <v>0.99911694093600456</v>
      </c>
      <c r="AB651" s="1">
        <v>0.99914573998258238</v>
      </c>
      <c r="AC651" s="1">
        <v>0.99916752856193292</v>
      </c>
      <c r="AD651" s="1">
        <v>0.99918367043330114</v>
      </c>
      <c r="AE651" s="1">
        <v>0.99919637487235125</v>
      </c>
      <c r="AF651" s="1">
        <v>0.99920685449141977</v>
      </c>
      <c r="AG651" s="1">
        <v>0.99921502212669533</v>
      </c>
      <c r="AH651" s="1">
        <v>0.9992219889150229</v>
      </c>
      <c r="AI651" s="1">
        <v>0.99922789747419449</v>
      </c>
      <c r="AJ651" s="1">
        <v>0.99923322436944528</v>
      </c>
      <c r="AK651" s="1">
        <v>0.99923832798600221</v>
      </c>
      <c r="AL651" s="1">
        <v>0.99924297480507096</v>
      </c>
      <c r="AM651" s="1">
        <v>0.99924726643604966</v>
      </c>
    </row>
    <row r="652" spans="1:39">
      <c r="A652">
        <f t="shared" si="16"/>
        <v>202110</v>
      </c>
      <c r="B652" t="str">
        <f t="shared" si="15"/>
        <v>M0</v>
      </c>
      <c r="C652" t="str">
        <f t="shared" si="17"/>
        <v>best</v>
      </c>
      <c r="D652" s="1">
        <v>0</v>
      </c>
      <c r="E652" s="1">
        <v>0</v>
      </c>
      <c r="F652" s="1">
        <v>0</v>
      </c>
      <c r="G652" s="1">
        <v>4.2255347579810074E-3</v>
      </c>
      <c r="H652" s="1">
        <v>1.528694056040162E-2</v>
      </c>
      <c r="I652" s="1">
        <v>3.3739136003868297E-2</v>
      </c>
      <c r="J652" s="1">
        <v>5.9346202423054509E-2</v>
      </c>
      <c r="K652" s="1">
        <v>9.0931761684072882E-2</v>
      </c>
      <c r="L652" s="1">
        <v>0.12695716431381271</v>
      </c>
      <c r="M652" s="1">
        <v>0.1656986605908928</v>
      </c>
      <c r="N652" s="1">
        <v>0.20600409710925971</v>
      </c>
      <c r="O652" s="1">
        <v>0.24653836044130031</v>
      </c>
      <c r="P652" s="1">
        <v>0.28603647844985752</v>
      </c>
      <c r="Q652" s="1">
        <v>0.32369477129871987</v>
      </c>
      <c r="R652" s="1">
        <v>0.3589248859434902</v>
      </c>
      <c r="S652" s="1">
        <v>0.3912109511653713</v>
      </c>
      <c r="T652" s="1">
        <v>0.42029942639453632</v>
      </c>
      <c r="U652" s="1">
        <v>0.44571397421565068</v>
      </c>
      <c r="V652" s="1">
        <v>0.46738737931308838</v>
      </c>
      <c r="W652" s="1">
        <v>0.48555232747069549</v>
      </c>
      <c r="X652" s="1">
        <v>0.50033689062883679</v>
      </c>
      <c r="Y652" s="1">
        <v>0.51221424524187231</v>
      </c>
      <c r="Z652" s="1">
        <v>0.52176432122607175</v>
      </c>
      <c r="AA652" s="1">
        <v>0.52939379650775609</v>
      </c>
      <c r="AB652" s="1">
        <v>0.53551034157794464</v>
      </c>
      <c r="AC652" s="1">
        <v>0.54027121695152058</v>
      </c>
      <c r="AD652" s="1">
        <v>0.54417951397836084</v>
      </c>
      <c r="AE652" s="1">
        <v>0.54752781394319538</v>
      </c>
      <c r="AF652" s="1">
        <v>0.55023069251905132</v>
      </c>
      <c r="AG652" s="1">
        <v>0.5526140786856657</v>
      </c>
      <c r="AH652" s="1">
        <v>0.55470799944078597</v>
      </c>
      <c r="AI652" s="1">
        <v>0.5566651319439011</v>
      </c>
      <c r="AJ652" s="1">
        <v>0.55861868511806445</v>
      </c>
      <c r="AK652" s="1">
        <v>0.560485477223436</v>
      </c>
      <c r="AL652" s="1">
        <v>0.56231265898213467</v>
      </c>
      <c r="AM652" s="1">
        <v>0.56427114614872464</v>
      </c>
    </row>
    <row r="653" spans="1:39">
      <c r="A653">
        <f t="shared" si="16"/>
        <v>202110</v>
      </c>
      <c r="B653" t="str">
        <f t="shared" si="15"/>
        <v>M1</v>
      </c>
      <c r="C653" t="str">
        <f t="shared" si="17"/>
        <v>best</v>
      </c>
      <c r="D653" s="1">
        <v>0</v>
      </c>
      <c r="E653" s="1">
        <v>0</v>
      </c>
      <c r="F653" s="1">
        <v>6.3493635934240983E-2</v>
      </c>
      <c r="G653" s="1">
        <v>0.16530353880324189</v>
      </c>
      <c r="H653" s="1">
        <v>0.27717342009487161</v>
      </c>
      <c r="I653" s="1">
        <v>0.38213273339743858</v>
      </c>
      <c r="J653" s="1">
        <v>0.47292706630362241</v>
      </c>
      <c r="K653" s="1">
        <v>0.5480144728669547</v>
      </c>
      <c r="L653" s="1">
        <v>0.6088318034107425</v>
      </c>
      <c r="M653" s="1">
        <v>0.65745555948059597</v>
      </c>
      <c r="N653" s="1">
        <v>0.69636665333372327</v>
      </c>
      <c r="O653" s="1">
        <v>0.72771441477479237</v>
      </c>
      <c r="P653" s="1">
        <v>0.75312738051804096</v>
      </c>
      <c r="Q653" s="1">
        <v>0.77394363523839715</v>
      </c>
      <c r="R653" s="1">
        <v>0.79117070595994876</v>
      </c>
      <c r="S653" s="1">
        <v>0.80547378530443203</v>
      </c>
      <c r="T653" s="1">
        <v>0.81738178971023479</v>
      </c>
      <c r="U653" s="1">
        <v>0.8271759476499011</v>
      </c>
      <c r="V653" s="1">
        <v>0.83515757984917582</v>
      </c>
      <c r="W653" s="1">
        <v>0.84162267513884692</v>
      </c>
      <c r="X653" s="1">
        <v>0.84675305506043919</v>
      </c>
      <c r="Y653" s="1">
        <v>0.85079719653780117</v>
      </c>
      <c r="Z653" s="1">
        <v>0.8540022789966093</v>
      </c>
      <c r="AA653" s="1">
        <v>0.85653436909993763</v>
      </c>
      <c r="AB653" s="1">
        <v>0.85854655535772428</v>
      </c>
      <c r="AC653" s="1">
        <v>0.8601015351425022</v>
      </c>
      <c r="AD653" s="1">
        <v>0.86137052344979947</v>
      </c>
      <c r="AE653" s="1">
        <v>0.86245210966233343</v>
      </c>
      <c r="AF653" s="1">
        <v>0.86332117959841359</v>
      </c>
      <c r="AG653" s="1">
        <v>0.86408427042987568</v>
      </c>
      <c r="AH653" s="1">
        <v>0.86475175190155695</v>
      </c>
      <c r="AI653" s="1">
        <v>0.86537292443438307</v>
      </c>
      <c r="AJ653" s="1">
        <v>0.86599000873731347</v>
      </c>
      <c r="AK653" s="1">
        <v>0.86657650511526896</v>
      </c>
      <c r="AL653" s="1">
        <v>0.86714700896658037</v>
      </c>
      <c r="AM653" s="1">
        <v>0.86775421646065409</v>
      </c>
    </row>
    <row r="654" spans="1:39">
      <c r="A654">
        <f t="shared" si="16"/>
        <v>202110</v>
      </c>
      <c r="B654" t="str">
        <f t="shared" si="15"/>
        <v>M2</v>
      </c>
      <c r="C654" t="str">
        <f t="shared" si="17"/>
        <v>best</v>
      </c>
      <c r="D654" s="1">
        <v>0</v>
      </c>
      <c r="E654" s="1">
        <v>0.1591549430918954</v>
      </c>
      <c r="F654" s="1">
        <v>0.3402543810802281</v>
      </c>
      <c r="G654" s="1">
        <v>0.49934226169577939</v>
      </c>
      <c r="H654" s="1">
        <v>0.62670384497468845</v>
      </c>
      <c r="I654" s="1">
        <v>0.7238545251850711</v>
      </c>
      <c r="J654" s="1">
        <v>0.79590937092756753</v>
      </c>
      <c r="K654" s="1">
        <v>0.84842144766282923</v>
      </c>
      <c r="L654" s="1">
        <v>0.88641136545315802</v>
      </c>
      <c r="M654" s="1">
        <v>0.91363981333470701</v>
      </c>
      <c r="N654" s="1">
        <v>0.93310279085041536</v>
      </c>
      <c r="O654" s="1">
        <v>0.94705092576467798</v>
      </c>
      <c r="P654" s="1">
        <v>0.9570703453130105</v>
      </c>
      <c r="Q654" s="1">
        <v>0.96431922018549943</v>
      </c>
      <c r="R654" s="1">
        <v>0.96961923944706774</v>
      </c>
      <c r="S654" s="1">
        <v>0.97351566685580437</v>
      </c>
      <c r="T654" s="1">
        <v>0.97640236139027525</v>
      </c>
      <c r="U654" s="1">
        <v>0.97854000766473381</v>
      </c>
      <c r="V654" s="1">
        <v>0.98013120714683089</v>
      </c>
      <c r="W654" s="1">
        <v>0.98132544568765401</v>
      </c>
      <c r="X654" s="1">
        <v>0.98221613108094108</v>
      </c>
      <c r="Y654" s="1">
        <v>0.98288402223057381</v>
      </c>
      <c r="Z654" s="1">
        <v>0.98339241642603203</v>
      </c>
      <c r="AA654" s="1">
        <v>0.98378115699362467</v>
      </c>
      <c r="AB654" s="1">
        <v>0.98408192957868368</v>
      </c>
      <c r="AC654" s="1">
        <v>0.98430918026990855</v>
      </c>
      <c r="AD654" s="1">
        <v>0.98449114072320321</v>
      </c>
      <c r="AE654" s="1">
        <v>0.98464362684816564</v>
      </c>
      <c r="AF654" s="1">
        <v>0.98476426238356118</v>
      </c>
      <c r="AG654" s="1">
        <v>0.98486865583381178</v>
      </c>
      <c r="AH654" s="1">
        <v>0.98495858368338951</v>
      </c>
      <c r="AI654" s="1">
        <v>0.98504098804659823</v>
      </c>
      <c r="AJ654" s="1">
        <v>0.98512144218373565</v>
      </c>
      <c r="AK654" s="1">
        <v>0.98519638365460926</v>
      </c>
      <c r="AL654" s="1">
        <v>0.98526757240729868</v>
      </c>
      <c r="AM654" s="1">
        <v>0.98534125966692621</v>
      </c>
    </row>
    <row r="655" spans="1:39">
      <c r="A655">
        <f t="shared" si="16"/>
        <v>202110</v>
      </c>
      <c r="B655" t="str">
        <f t="shared" si="15"/>
        <v>M3</v>
      </c>
      <c r="C655" t="str">
        <f t="shared" si="17"/>
        <v>best</v>
      </c>
      <c r="D655" s="1">
        <v>0.3989422804014327</v>
      </c>
      <c r="E655" s="1">
        <v>0.63056334559971516</v>
      </c>
      <c r="F655" s="1">
        <v>0.76872022429511666</v>
      </c>
      <c r="G655" s="1">
        <v>0.85281909034393522</v>
      </c>
      <c r="H655" s="1">
        <v>0.90514566156871412</v>
      </c>
      <c r="I655" s="1">
        <v>0.93811452476914381</v>
      </c>
      <c r="J655" s="1">
        <v>0.95913251611337724</v>
      </c>
      <c r="K655" s="1">
        <v>0.97267224083300519</v>
      </c>
      <c r="L655" s="1">
        <v>0.98151319781781954</v>
      </c>
      <c r="M655" s="1">
        <v>0.98731366072763471</v>
      </c>
      <c r="N655" s="1">
        <v>0.99114812894087867</v>
      </c>
      <c r="O655" s="1">
        <v>0.99370792504465522</v>
      </c>
      <c r="P655" s="1">
        <v>0.99542793139487995</v>
      </c>
      <c r="Q655" s="1">
        <v>0.99659401386891933</v>
      </c>
      <c r="R655" s="1">
        <v>0.99739312540470348</v>
      </c>
      <c r="S655" s="1">
        <v>0.9979428928104116</v>
      </c>
      <c r="T655" s="1">
        <v>0.9983231938059105</v>
      </c>
      <c r="U655" s="1">
        <v>0.99858622005831343</v>
      </c>
      <c r="V655" s="1">
        <v>0.99876953363913823</v>
      </c>
      <c r="W655" s="1">
        <v>0.99889888292652251</v>
      </c>
      <c r="X655" s="1">
        <v>0.99899014408887699</v>
      </c>
      <c r="Y655" s="1">
        <v>0.99905531448997587</v>
      </c>
      <c r="Z655" s="1">
        <v>0.99910285325408132</v>
      </c>
      <c r="AA655" s="1">
        <v>0.99913788853302954</v>
      </c>
      <c r="AB655" s="1">
        <v>0.99916414354331717</v>
      </c>
      <c r="AC655" s="1">
        <v>0.99918342708432384</v>
      </c>
      <c r="AD655" s="1">
        <v>0.9991984869153212</v>
      </c>
      <c r="AE655" s="1">
        <v>0.99921081910453891</v>
      </c>
      <c r="AF655" s="1">
        <v>0.99922036294563776</v>
      </c>
      <c r="AG655" s="1">
        <v>0.99922844713634129</v>
      </c>
      <c r="AH655" s="1">
        <v>0.99923525079336106</v>
      </c>
      <c r="AI655" s="1">
        <v>0.99924133443584284</v>
      </c>
      <c r="AJ655" s="1">
        <v>0.99924710625755664</v>
      </c>
      <c r="AK655" s="1">
        <v>0.99925229767720025</v>
      </c>
      <c r="AL655" s="1">
        <v>0.99925701763122532</v>
      </c>
      <c r="AM655" s="1">
        <v>0.99926163950287539</v>
      </c>
    </row>
    <row r="656" spans="1:39">
      <c r="A656">
        <f t="shared" si="16"/>
        <v>202111</v>
      </c>
      <c r="B656" t="str">
        <f t="shared" si="15"/>
        <v>M0</v>
      </c>
      <c r="C656" t="str">
        <f t="shared" si="17"/>
        <v>best</v>
      </c>
      <c r="D656" s="1">
        <v>0</v>
      </c>
      <c r="E656" s="1">
        <v>0</v>
      </c>
      <c r="F656" s="1">
        <v>0</v>
      </c>
      <c r="G656" s="1">
        <v>4.5374333179394079E-3</v>
      </c>
      <c r="H656" s="1">
        <v>1.623439107897108E-2</v>
      </c>
      <c r="I656" s="1">
        <v>3.6073016086947102E-2</v>
      </c>
      <c r="J656" s="1">
        <v>6.3337865319602393E-2</v>
      </c>
      <c r="K656" s="1">
        <v>9.6487253596996336E-2</v>
      </c>
      <c r="L656" s="1">
        <v>0.13360580535261071</v>
      </c>
      <c r="M656" s="1">
        <v>0.1732903780848366</v>
      </c>
      <c r="N656" s="1">
        <v>0.2139331217381345</v>
      </c>
      <c r="O656" s="1">
        <v>0.25403058464037181</v>
      </c>
      <c r="P656" s="1">
        <v>0.29259389339016739</v>
      </c>
      <c r="Q656" s="1">
        <v>0.32889298825557622</v>
      </c>
      <c r="R656" s="1">
        <v>0.36230695206759539</v>
      </c>
      <c r="S656" s="1">
        <v>0.39251007308510422</v>
      </c>
      <c r="T656" s="1">
        <v>0.41896018009154701</v>
      </c>
      <c r="U656" s="1">
        <v>0.44155436728237202</v>
      </c>
      <c r="V656" s="1">
        <v>0.46051391782533968</v>
      </c>
      <c r="W656" s="1">
        <v>0.4759586537966804</v>
      </c>
      <c r="X656" s="1">
        <v>0.48837428615208028</v>
      </c>
      <c r="Y656" s="1">
        <v>0.49836194654203009</v>
      </c>
      <c r="Z656" s="1">
        <v>0.50634391898664988</v>
      </c>
      <c r="AA656" s="1">
        <v>0.51274488618867997</v>
      </c>
      <c r="AB656" s="1">
        <v>0.51772829699172707</v>
      </c>
      <c r="AC656" s="1">
        <v>0.52182005067930382</v>
      </c>
      <c r="AD656" s="1">
        <v>0.52532609372557637</v>
      </c>
      <c r="AE656" s="1">
        <v>0.52815672263047508</v>
      </c>
      <c r="AF656" s="1">
        <v>0.53065309255528392</v>
      </c>
      <c r="AG656" s="1">
        <v>0.53284657625848986</v>
      </c>
      <c r="AH656" s="1">
        <v>0.53489704560934626</v>
      </c>
      <c r="AI656" s="1">
        <v>0.53694406835223341</v>
      </c>
      <c r="AJ656" s="1">
        <v>0.53890050591064831</v>
      </c>
      <c r="AK656" s="1">
        <v>0.54081579565755744</v>
      </c>
      <c r="AL656" s="1">
        <v>0.54286916380118688</v>
      </c>
      <c r="AM656" s="1">
        <v>0.54515677840134369</v>
      </c>
    </row>
    <row r="657" spans="1:39">
      <c r="A657">
        <f t="shared" si="16"/>
        <v>202111</v>
      </c>
      <c r="B657" t="str">
        <f t="shared" ref="B657:B720" si="18">B653</f>
        <v>M1</v>
      </c>
      <c r="C657" t="str">
        <f t="shared" si="17"/>
        <v>best</v>
      </c>
      <c r="D657" s="1">
        <v>0</v>
      </c>
      <c r="E657" s="1">
        <v>0</v>
      </c>
      <c r="F657" s="1">
        <v>6.3493635934240983E-2</v>
      </c>
      <c r="G657" s="1">
        <v>0.166061438779321</v>
      </c>
      <c r="H657" s="1">
        <v>0.2792637980159125</v>
      </c>
      <c r="I657" s="1">
        <v>0.38578004842493469</v>
      </c>
      <c r="J657" s="1">
        <v>0.47796865411235651</v>
      </c>
      <c r="K657" s="1">
        <v>0.5543335449683533</v>
      </c>
      <c r="L657" s="1">
        <v>0.61583874941751848</v>
      </c>
      <c r="M657" s="1">
        <v>0.6648525316959536</v>
      </c>
      <c r="N657" s="1">
        <v>0.70386523077064933</v>
      </c>
      <c r="O657" s="1">
        <v>0.73495683082759988</v>
      </c>
      <c r="P657" s="1">
        <v>0.75992120987506151</v>
      </c>
      <c r="Q657" s="1">
        <v>0.78015761804219208</v>
      </c>
      <c r="R657" s="1">
        <v>0.79662357726906141</v>
      </c>
      <c r="S657" s="1">
        <v>0.81007783265552791</v>
      </c>
      <c r="T657" s="1">
        <v>0.82096744337746774</v>
      </c>
      <c r="U657" s="1">
        <v>0.82972579525730039</v>
      </c>
      <c r="V657" s="1">
        <v>0.83674550919774859</v>
      </c>
      <c r="W657" s="1">
        <v>0.84227037119910264</v>
      </c>
      <c r="X657" s="1">
        <v>0.84659774657338693</v>
      </c>
      <c r="Y657" s="1">
        <v>0.85001018594622324</v>
      </c>
      <c r="Z657" s="1">
        <v>0.85269547339990892</v>
      </c>
      <c r="AA657" s="1">
        <v>0.85482266312166122</v>
      </c>
      <c r="AB657" s="1">
        <v>0.85646221702834235</v>
      </c>
      <c r="AC657" s="1">
        <v>0.85779731834085238</v>
      </c>
      <c r="AD657" s="1">
        <v>0.85893308582258177</v>
      </c>
      <c r="AE657" s="1">
        <v>0.85984411558860152</v>
      </c>
      <c r="AF657" s="1">
        <v>0.86064277149136026</v>
      </c>
      <c r="AG657" s="1">
        <v>0.86134020464940031</v>
      </c>
      <c r="AH657" s="1">
        <v>0.86198817794492644</v>
      </c>
      <c r="AI657" s="1">
        <v>0.86263071034342065</v>
      </c>
      <c r="AJ657" s="1">
        <v>0.86324011939900569</v>
      </c>
      <c r="AK657" s="1">
        <v>0.86383148286279265</v>
      </c>
      <c r="AL657" s="1">
        <v>0.86445915258994466</v>
      </c>
      <c r="AM657" s="1">
        <v>0.86515241628474582</v>
      </c>
    </row>
    <row r="658" spans="1:39">
      <c r="A658">
        <f t="shared" si="16"/>
        <v>202111</v>
      </c>
      <c r="B658" t="str">
        <f t="shared" si="18"/>
        <v>M2</v>
      </c>
      <c r="C658" t="str">
        <f t="shared" si="17"/>
        <v>best</v>
      </c>
      <c r="D658" s="1">
        <v>0</v>
      </c>
      <c r="E658" s="1">
        <v>0.1591549430918954</v>
      </c>
      <c r="F658" s="1">
        <v>0.34091593683029781</v>
      </c>
      <c r="G658" s="1">
        <v>0.50111114025990788</v>
      </c>
      <c r="H658" s="1">
        <v>0.62917805351622103</v>
      </c>
      <c r="I658" s="1">
        <v>0.72662239772426507</v>
      </c>
      <c r="J658" s="1">
        <v>0.7986679148761362</v>
      </c>
      <c r="K658" s="1">
        <v>0.85118624138351229</v>
      </c>
      <c r="L658" s="1">
        <v>0.88893775125107211</v>
      </c>
      <c r="M658" s="1">
        <v>0.91589306464872089</v>
      </c>
      <c r="N658" s="1">
        <v>0.93512210008196406</v>
      </c>
      <c r="O658" s="1">
        <v>0.94882743030720273</v>
      </c>
      <c r="P658" s="1">
        <v>0.95863438955309643</v>
      </c>
      <c r="Q658" s="1">
        <v>0.96570558041683352</v>
      </c>
      <c r="R658" s="1">
        <v>0.9708182162779857</v>
      </c>
      <c r="S658" s="1">
        <v>0.97453450620692839</v>
      </c>
      <c r="T658" s="1">
        <v>0.97723206326371514</v>
      </c>
      <c r="U658" s="1">
        <v>0.97920093678839948</v>
      </c>
      <c r="V658" s="1">
        <v>0.98065149506457749</v>
      </c>
      <c r="W658" s="1">
        <v>0.98171558949841353</v>
      </c>
      <c r="X658" s="1">
        <v>0.98250211956732003</v>
      </c>
      <c r="Y658" s="1">
        <v>0.98309347035349892</v>
      </c>
      <c r="Z658" s="1">
        <v>0.983540913659122</v>
      </c>
      <c r="AA658" s="1">
        <v>0.98388401388565749</v>
      </c>
      <c r="AB658" s="1">
        <v>0.98414122477665122</v>
      </c>
      <c r="AC658" s="1">
        <v>0.98434577932423839</v>
      </c>
      <c r="AD658" s="1">
        <v>0.98451614002998855</v>
      </c>
      <c r="AE658" s="1">
        <v>0.98465013399908008</v>
      </c>
      <c r="AF658" s="1">
        <v>0.98476544299393542</v>
      </c>
      <c r="AG658" s="1">
        <v>0.9848641819625259</v>
      </c>
      <c r="AH658" s="1">
        <v>0.9849541032565079</v>
      </c>
      <c r="AI658" s="1">
        <v>0.98504127628763571</v>
      </c>
      <c r="AJ658" s="1">
        <v>0.98512179292285418</v>
      </c>
      <c r="AK658" s="1">
        <v>0.98519749599510764</v>
      </c>
      <c r="AL658" s="1">
        <v>0.98527488125119622</v>
      </c>
      <c r="AM658" s="1">
        <v>0.98535750808927036</v>
      </c>
    </row>
    <row r="659" spans="1:39">
      <c r="A659">
        <f t="shared" si="16"/>
        <v>202111</v>
      </c>
      <c r="B659" t="str">
        <f t="shared" si="18"/>
        <v>M3</v>
      </c>
      <c r="C659" t="str">
        <f t="shared" si="17"/>
        <v>best</v>
      </c>
      <c r="D659" s="1">
        <v>0.3989422804014327</v>
      </c>
      <c r="E659" s="1">
        <v>0.63129125790344509</v>
      </c>
      <c r="F659" s="1">
        <v>0.76973412206676994</v>
      </c>
      <c r="G659" s="1">
        <v>0.85421298417340341</v>
      </c>
      <c r="H659" s="1">
        <v>0.90648303221483917</v>
      </c>
      <c r="I659" s="1">
        <v>0.93924865463058771</v>
      </c>
      <c r="J659" s="1">
        <v>0.96002925744008327</v>
      </c>
      <c r="K659" s="1">
        <v>0.97340521092995091</v>
      </c>
      <c r="L659" s="1">
        <v>0.98206487578694179</v>
      </c>
      <c r="M659" s="1">
        <v>0.98771896889780753</v>
      </c>
      <c r="N659" s="1">
        <v>0.99144998256221106</v>
      </c>
      <c r="O659" s="1">
        <v>0.99392929850516343</v>
      </c>
      <c r="P659" s="1">
        <v>0.99559198537353522</v>
      </c>
      <c r="Q659" s="1">
        <v>0.9967190594996016</v>
      </c>
      <c r="R659" s="1">
        <v>0.99748571812248477</v>
      </c>
      <c r="S659" s="1">
        <v>0.99800972016640643</v>
      </c>
      <c r="T659" s="1">
        <v>0.9983676466266217</v>
      </c>
      <c r="U659" s="1">
        <v>0.99861396783647682</v>
      </c>
      <c r="V659" s="1">
        <v>0.99878561563563906</v>
      </c>
      <c r="W659" s="1">
        <v>0.99890528632059716</v>
      </c>
      <c r="X659" s="1">
        <v>0.99898980458255204</v>
      </c>
      <c r="Y659" s="1">
        <v>0.99905083569608422</v>
      </c>
      <c r="Z659" s="1">
        <v>0.99909540465737967</v>
      </c>
      <c r="AA659" s="1">
        <v>0.99912852938141206</v>
      </c>
      <c r="AB659" s="1">
        <v>0.99915267470555513</v>
      </c>
      <c r="AC659" s="1">
        <v>0.99917140165174045</v>
      </c>
      <c r="AD659" s="1">
        <v>0.99918663610291447</v>
      </c>
      <c r="AE659" s="1">
        <v>0.9991983501087911</v>
      </c>
      <c r="AF659" s="1">
        <v>0.99920820880123618</v>
      </c>
      <c r="AG659" s="1">
        <v>0.99921644612265348</v>
      </c>
      <c r="AH659" s="1">
        <v>0.99922375418182385</v>
      </c>
      <c r="AI659" s="1">
        <v>0.99923062205898461</v>
      </c>
      <c r="AJ659" s="1">
        <v>0.99923672494102289</v>
      </c>
      <c r="AK659" s="1">
        <v>0.99924218548638988</v>
      </c>
      <c r="AL659" s="1">
        <v>0.99924741778663928</v>
      </c>
      <c r="AM659" s="1">
        <v>0.99925265621250337</v>
      </c>
    </row>
    <row r="660" spans="1:39">
      <c r="A660">
        <f t="shared" si="16"/>
        <v>202112</v>
      </c>
      <c r="B660" t="str">
        <f t="shared" si="18"/>
        <v>M0</v>
      </c>
      <c r="C660" t="str">
        <f t="shared" si="17"/>
        <v>best</v>
      </c>
      <c r="D660" s="1">
        <v>0</v>
      </c>
      <c r="E660" s="1">
        <v>0</v>
      </c>
      <c r="F660" s="1">
        <v>0</v>
      </c>
      <c r="G660" s="1">
        <v>4.6600123459903534E-3</v>
      </c>
      <c r="H660" s="1">
        <v>1.7231759421114719E-2</v>
      </c>
      <c r="I660" s="1">
        <v>3.8309810412412E-2</v>
      </c>
      <c r="J660" s="1">
        <v>6.6822389781269656E-2</v>
      </c>
      <c r="K660" s="1">
        <v>0.1008677056538055</v>
      </c>
      <c r="L660" s="1">
        <v>0.13884050119036301</v>
      </c>
      <c r="M660" s="1">
        <v>0.17882611237520951</v>
      </c>
      <c r="N660" s="1">
        <v>0.21902183666882771</v>
      </c>
      <c r="O660" s="1">
        <v>0.2581892030678441</v>
      </c>
      <c r="P660" s="1">
        <v>0.29539913060980288</v>
      </c>
      <c r="Q660" s="1">
        <v>0.32988119652087661</v>
      </c>
      <c r="R660" s="1">
        <v>0.36120312049767023</v>
      </c>
      <c r="S660" s="1">
        <v>0.38872946777091472</v>
      </c>
      <c r="T660" s="1">
        <v>0.41230205569036271</v>
      </c>
      <c r="U660" s="1">
        <v>0.43211857279748422</v>
      </c>
      <c r="V660" s="1">
        <v>0.44828257127686039</v>
      </c>
      <c r="W660" s="1">
        <v>0.46128888865326229</v>
      </c>
      <c r="X660" s="1">
        <v>0.47175926300868221</v>
      </c>
      <c r="Y660" s="1">
        <v>0.48013161635418961</v>
      </c>
      <c r="Z660" s="1">
        <v>0.48684852575962118</v>
      </c>
      <c r="AA660" s="1">
        <v>0.49207973244373648</v>
      </c>
      <c r="AB660" s="1">
        <v>0.49637616735247803</v>
      </c>
      <c r="AC660" s="1">
        <v>0.50005849869406027</v>
      </c>
      <c r="AD660" s="1">
        <v>0.50303210992399716</v>
      </c>
      <c r="AE660" s="1">
        <v>0.50565510630758082</v>
      </c>
      <c r="AF660" s="1">
        <v>0.5079603291980801</v>
      </c>
      <c r="AG660" s="1">
        <v>0.51011569200535944</v>
      </c>
      <c r="AH660" s="1">
        <v>0.51226791169273023</v>
      </c>
      <c r="AI660" s="1">
        <v>0.51432540810121985</v>
      </c>
      <c r="AJ660" s="1">
        <v>0.51634020771768718</v>
      </c>
      <c r="AK660" s="1">
        <v>0.51850095724964407</v>
      </c>
      <c r="AL660" s="1">
        <v>0.5209088658835459</v>
      </c>
      <c r="AM660" s="1">
        <v>0.52357585674149432</v>
      </c>
    </row>
    <row r="661" spans="1:39">
      <c r="A661">
        <f t="shared" si="16"/>
        <v>202112</v>
      </c>
      <c r="B661" t="str">
        <f t="shared" si="18"/>
        <v>M1</v>
      </c>
      <c r="C661" t="str">
        <f t="shared" si="17"/>
        <v>best</v>
      </c>
      <c r="D661" s="1">
        <v>0</v>
      </c>
      <c r="E661" s="1">
        <v>0</v>
      </c>
      <c r="F661" s="1">
        <v>6.3493635934240983E-2</v>
      </c>
      <c r="G661" s="1">
        <v>0.1666236904746291</v>
      </c>
      <c r="H661" s="1">
        <v>0.28088299293989838</v>
      </c>
      <c r="I661" s="1">
        <v>0.38853472724733551</v>
      </c>
      <c r="J661" s="1">
        <v>0.48193153435156588</v>
      </c>
      <c r="K661" s="1">
        <v>0.5589815417814975</v>
      </c>
      <c r="L661" s="1">
        <v>0.62090773794051424</v>
      </c>
      <c r="M661" s="1">
        <v>0.67008879659286791</v>
      </c>
      <c r="N661" s="1">
        <v>0.70890952040194688</v>
      </c>
      <c r="O661" s="1">
        <v>0.73962413085383338</v>
      </c>
      <c r="P661" s="1">
        <v>0.76408850946767271</v>
      </c>
      <c r="Q661" s="1">
        <v>0.78362430927058468</v>
      </c>
      <c r="R661" s="1">
        <v>0.79929049512377182</v>
      </c>
      <c r="S661" s="1">
        <v>0.81175669651941085</v>
      </c>
      <c r="T661" s="1">
        <v>0.82163823593013996</v>
      </c>
      <c r="U661" s="1">
        <v>0.82946296842698919</v>
      </c>
      <c r="V661" s="1">
        <v>0.83556211556280935</v>
      </c>
      <c r="W661" s="1">
        <v>0.84030280410296299</v>
      </c>
      <c r="X661" s="1">
        <v>0.84401842028645568</v>
      </c>
      <c r="Y661" s="1">
        <v>0.84692805912800495</v>
      </c>
      <c r="Z661" s="1">
        <v>0.8492238965675466</v>
      </c>
      <c r="AA661" s="1">
        <v>0.85098762277181828</v>
      </c>
      <c r="AB661" s="1">
        <v>0.85241989328880419</v>
      </c>
      <c r="AC661" s="1">
        <v>0.85363537078206331</v>
      </c>
      <c r="AD661" s="1">
        <v>0.85460818837937313</v>
      </c>
      <c r="AE661" s="1">
        <v>0.85545926356660507</v>
      </c>
      <c r="AF661" s="1">
        <v>0.85620088721928345</v>
      </c>
      <c r="AG661" s="1">
        <v>0.85688844510970108</v>
      </c>
      <c r="AH661" s="1">
        <v>0.85756861308271859</v>
      </c>
      <c r="AI661" s="1">
        <v>0.85821196334624794</v>
      </c>
      <c r="AJ661" s="1">
        <v>0.85883429215667384</v>
      </c>
      <c r="AK661" s="1">
        <v>0.85949242241054147</v>
      </c>
      <c r="AL661" s="1">
        <v>0.86021702132979216</v>
      </c>
      <c r="AM661" s="1">
        <v>0.86101229374097554</v>
      </c>
    </row>
    <row r="662" spans="1:39">
      <c r="A662">
        <f t="shared" si="16"/>
        <v>202112</v>
      </c>
      <c r="B662" t="str">
        <f t="shared" si="18"/>
        <v>M2</v>
      </c>
      <c r="C662" t="str">
        <f t="shared" si="17"/>
        <v>best</v>
      </c>
      <c r="D662" s="1">
        <v>0</v>
      </c>
      <c r="E662" s="1">
        <v>0.1591549430918954</v>
      </c>
      <c r="F662" s="1">
        <v>0.3416096116746663</v>
      </c>
      <c r="G662" s="1">
        <v>0.50258112685069334</v>
      </c>
      <c r="H662" s="1">
        <v>0.63109042139297267</v>
      </c>
      <c r="I662" s="1">
        <v>0.7286380397541431</v>
      </c>
      <c r="J662" s="1">
        <v>0.80081907595177726</v>
      </c>
      <c r="K662" s="1">
        <v>0.8531387477454323</v>
      </c>
      <c r="L662" s="1">
        <v>0.89062698363521164</v>
      </c>
      <c r="M662" s="1">
        <v>0.91736347073279834</v>
      </c>
      <c r="N662" s="1">
        <v>0.93635502431813988</v>
      </c>
      <c r="O662" s="1">
        <v>0.94985804963194875</v>
      </c>
      <c r="P662" s="1">
        <v>0.95950565560315482</v>
      </c>
      <c r="Q662" s="1">
        <v>0.96639923856874177</v>
      </c>
      <c r="R662" s="1">
        <v>0.97133883154178713</v>
      </c>
      <c r="S662" s="1">
        <v>0.97486814391456222</v>
      </c>
      <c r="T662" s="1">
        <v>0.97740248357607518</v>
      </c>
      <c r="U662" s="1">
        <v>0.979240010112017</v>
      </c>
      <c r="V662" s="1">
        <v>0.98056813602387072</v>
      </c>
      <c r="W662" s="1">
        <v>0.98153684932648899</v>
      </c>
      <c r="X662" s="1">
        <v>0.98225666477949924</v>
      </c>
      <c r="Y662" s="1">
        <v>0.98279576000901769</v>
      </c>
      <c r="Z662" s="1">
        <v>0.98320546964439548</v>
      </c>
      <c r="AA662" s="1">
        <v>0.98351019358995406</v>
      </c>
      <c r="AB662" s="1">
        <v>0.98375084835243687</v>
      </c>
      <c r="AC662" s="1">
        <v>0.98394998501176334</v>
      </c>
      <c r="AD662" s="1">
        <v>0.98410565362067703</v>
      </c>
      <c r="AE662" s="1">
        <v>0.98423882088056636</v>
      </c>
      <c r="AF662" s="1">
        <v>0.98435211843809012</v>
      </c>
      <c r="AG662" s="1">
        <v>0.98445460377546279</v>
      </c>
      <c r="AH662" s="1">
        <v>0.98455317895980765</v>
      </c>
      <c r="AI662" s="1">
        <v>0.98464336378939687</v>
      </c>
      <c r="AJ662" s="1">
        <v>0.98472716115884074</v>
      </c>
      <c r="AK662" s="1">
        <v>0.98481156582858809</v>
      </c>
      <c r="AL662" s="1">
        <v>0.98490043743953126</v>
      </c>
      <c r="AM662" s="1">
        <v>0.98499457922330103</v>
      </c>
    </row>
    <row r="663" spans="1:39">
      <c r="A663">
        <f t="shared" si="16"/>
        <v>202112</v>
      </c>
      <c r="B663" t="str">
        <f t="shared" si="18"/>
        <v>M3</v>
      </c>
      <c r="C663" t="str">
        <f t="shared" si="17"/>
        <v>best</v>
      </c>
      <c r="D663" s="1">
        <v>0.3989422804014327</v>
      </c>
      <c r="E663" s="1">
        <v>0.63155298858623976</v>
      </c>
      <c r="F663" s="1">
        <v>0.7707618061536724</v>
      </c>
      <c r="G663" s="1">
        <v>0.85535597276037001</v>
      </c>
      <c r="H663" s="1">
        <v>0.90750035438903198</v>
      </c>
      <c r="I663" s="1">
        <v>0.94005770355633589</v>
      </c>
      <c r="J663" s="1">
        <v>0.96071337814062252</v>
      </c>
      <c r="K663" s="1">
        <v>0.97390704025484776</v>
      </c>
      <c r="L663" s="1">
        <v>0.98241495723991867</v>
      </c>
      <c r="M663" s="1">
        <v>0.987965158072861</v>
      </c>
      <c r="N663" s="1">
        <v>0.99161414313128693</v>
      </c>
      <c r="O663" s="1">
        <v>0.99403668759926367</v>
      </c>
      <c r="P663" s="1">
        <v>0.99566301348888819</v>
      </c>
      <c r="Q663" s="1">
        <v>0.99675867395435835</v>
      </c>
      <c r="R663" s="1">
        <v>0.9975002485562926</v>
      </c>
      <c r="S663" s="1">
        <v>0.99800182039106189</v>
      </c>
      <c r="T663" s="1">
        <v>0.99834361924788417</v>
      </c>
      <c r="U663" s="1">
        <v>0.9985795117466707</v>
      </c>
      <c r="V663" s="1">
        <v>0.99874246756407681</v>
      </c>
      <c r="W663" s="1">
        <v>0.9988565729513682</v>
      </c>
      <c r="X663" s="1">
        <v>0.99893831914830733</v>
      </c>
      <c r="Y663" s="1">
        <v>0.99899758542490003</v>
      </c>
      <c r="Z663" s="1">
        <v>0.99904134410792889</v>
      </c>
      <c r="AA663" s="1">
        <v>0.99907304618127046</v>
      </c>
      <c r="AB663" s="1">
        <v>0.99909749601515607</v>
      </c>
      <c r="AC663" s="1">
        <v>0.99911727839861442</v>
      </c>
      <c r="AD663" s="1">
        <v>0.99913240776621925</v>
      </c>
      <c r="AE663" s="1">
        <v>0.99914507192030255</v>
      </c>
      <c r="AF663" s="1">
        <v>0.9991555882901989</v>
      </c>
      <c r="AG663" s="1">
        <v>0.99916485526007981</v>
      </c>
      <c r="AH663" s="1">
        <v>0.99917349161780489</v>
      </c>
      <c r="AI663" s="1">
        <v>0.99918108308855147</v>
      </c>
      <c r="AJ663" s="1">
        <v>0.99918777615624987</v>
      </c>
      <c r="AK663" s="1">
        <v>0.999194057886025</v>
      </c>
      <c r="AL663" s="1">
        <v>0.9992002071299616</v>
      </c>
      <c r="AM663" s="1">
        <v>0.99920631391949344</v>
      </c>
    </row>
    <row r="664" spans="1:39">
      <c r="A664">
        <f t="shared" si="16"/>
        <v>202201</v>
      </c>
      <c r="B664" t="str">
        <f t="shared" si="18"/>
        <v>M0</v>
      </c>
      <c r="C664" t="str">
        <f t="shared" si="17"/>
        <v>best</v>
      </c>
      <c r="D664" s="1">
        <v>0</v>
      </c>
      <c r="E664" s="1">
        <v>0</v>
      </c>
      <c r="F664" s="1">
        <v>0</v>
      </c>
      <c r="G664" s="1">
        <v>5.3296120540214107E-3</v>
      </c>
      <c r="H664" s="1">
        <v>1.8923874230086419E-2</v>
      </c>
      <c r="I664" s="1">
        <v>4.1046217929987409E-2</v>
      </c>
      <c r="J664" s="1">
        <v>7.0308728283118516E-2</v>
      </c>
      <c r="K664" s="1">
        <v>0.1051316490956396</v>
      </c>
      <c r="L664" s="1">
        <v>0.14335032159472</v>
      </c>
      <c r="M664" s="1">
        <v>0.1828407463610334</v>
      </c>
      <c r="N664" s="1">
        <v>0.2220608996963202</v>
      </c>
      <c r="O664" s="1">
        <v>0.25982273749160117</v>
      </c>
      <c r="P664" s="1">
        <v>0.29515552211389068</v>
      </c>
      <c r="Q664" s="1">
        <v>0.3274781560367937</v>
      </c>
      <c r="R664" s="1">
        <v>0.35602798732529689</v>
      </c>
      <c r="S664" s="1">
        <v>0.38056553277447958</v>
      </c>
      <c r="T664" s="1">
        <v>0.40124727803390942</v>
      </c>
      <c r="U664" s="1">
        <v>0.41814889236997033</v>
      </c>
      <c r="V664" s="1">
        <v>0.43176756070861938</v>
      </c>
      <c r="W664" s="1">
        <v>0.44274227700703661</v>
      </c>
      <c r="X664" s="1">
        <v>0.4515248699146826</v>
      </c>
      <c r="Y664" s="1">
        <v>0.45857526447671332</v>
      </c>
      <c r="Z664" s="1">
        <v>0.46406894904301649</v>
      </c>
      <c r="AA664" s="1">
        <v>0.46858280822845322</v>
      </c>
      <c r="AB664" s="1">
        <v>0.47245285739825632</v>
      </c>
      <c r="AC664" s="1">
        <v>0.47557904789239402</v>
      </c>
      <c r="AD664" s="1">
        <v>0.47833743256060252</v>
      </c>
      <c r="AE664" s="1">
        <v>0.48076236229007802</v>
      </c>
      <c r="AF664" s="1">
        <v>0.48303031491196791</v>
      </c>
      <c r="AG664" s="1">
        <v>0.48529568587771282</v>
      </c>
      <c r="AH664" s="1">
        <v>0.48746213546561928</v>
      </c>
      <c r="AI664" s="1">
        <v>0.48958449879022092</v>
      </c>
      <c r="AJ664" s="1">
        <v>0.4918616581051698</v>
      </c>
      <c r="AK664" s="1">
        <v>0.49440029333882901</v>
      </c>
      <c r="AL664" s="1">
        <v>0.49721290484179947</v>
      </c>
      <c r="AM664" s="1">
        <v>0.50037906879676808</v>
      </c>
    </row>
    <row r="665" spans="1:39">
      <c r="A665">
        <f t="shared" si="16"/>
        <v>202201</v>
      </c>
      <c r="B665" t="str">
        <f t="shared" si="18"/>
        <v>M1</v>
      </c>
      <c r="C665" t="str">
        <f t="shared" si="17"/>
        <v>best</v>
      </c>
      <c r="D665" s="1">
        <v>0</v>
      </c>
      <c r="E665" s="1">
        <v>0</v>
      </c>
      <c r="F665" s="1">
        <v>6.3493635934240983E-2</v>
      </c>
      <c r="G665" s="1">
        <v>0.16749884158667469</v>
      </c>
      <c r="H665" s="1">
        <v>0.28306128048912937</v>
      </c>
      <c r="I665" s="1">
        <v>0.39225191220501548</v>
      </c>
      <c r="J665" s="1">
        <v>0.48668114097996762</v>
      </c>
      <c r="K665" s="1">
        <v>0.56442175902531355</v>
      </c>
      <c r="L665" s="1">
        <v>0.62671533804877022</v>
      </c>
      <c r="M665" s="1">
        <v>0.67581561534043377</v>
      </c>
      <c r="N665" s="1">
        <v>0.71431653570705367</v>
      </c>
      <c r="O665" s="1">
        <v>0.74455848168853533</v>
      </c>
      <c r="P665" s="1">
        <v>0.76830004720625322</v>
      </c>
      <c r="Q665" s="1">
        <v>0.78698780030127224</v>
      </c>
      <c r="R665" s="1">
        <v>0.80159244934036222</v>
      </c>
      <c r="S665" s="1">
        <v>0.81298224805928199</v>
      </c>
      <c r="T665" s="1">
        <v>0.82187508006615573</v>
      </c>
      <c r="U665" s="1">
        <v>0.82872652517810441</v>
      </c>
      <c r="V665" s="1">
        <v>0.83400178449244822</v>
      </c>
      <c r="W665" s="1">
        <v>0.8381047370835033</v>
      </c>
      <c r="X665" s="1">
        <v>0.8412977307647308</v>
      </c>
      <c r="Y665" s="1">
        <v>0.84380432081500056</v>
      </c>
      <c r="Z665" s="1">
        <v>0.84572168972909867</v>
      </c>
      <c r="AA665" s="1">
        <v>0.84727309799321338</v>
      </c>
      <c r="AB665" s="1">
        <v>0.84858545277114028</v>
      </c>
      <c r="AC665" s="1">
        <v>0.84963271910521243</v>
      </c>
      <c r="AD665" s="1">
        <v>0.85054641028003819</v>
      </c>
      <c r="AE665" s="1">
        <v>0.85134030946957695</v>
      </c>
      <c r="AF665" s="1">
        <v>0.8520742024864667</v>
      </c>
      <c r="AG665" s="1">
        <v>0.85279786378683586</v>
      </c>
      <c r="AH665" s="1">
        <v>0.85347980367945742</v>
      </c>
      <c r="AI665" s="1">
        <v>0.85413658914354251</v>
      </c>
      <c r="AJ665" s="1">
        <v>0.85482764099102171</v>
      </c>
      <c r="AK665" s="1">
        <v>0.85558509915568548</v>
      </c>
      <c r="AL665" s="1">
        <v>0.85641359912996073</v>
      </c>
      <c r="AM665" s="1">
        <v>0.8573373202385477</v>
      </c>
    </row>
    <row r="666" spans="1:39">
      <c r="A666">
        <f t="shared" si="16"/>
        <v>202201</v>
      </c>
      <c r="B666" t="str">
        <f t="shared" si="18"/>
        <v>M2</v>
      </c>
      <c r="C666" t="str">
        <f t="shared" si="17"/>
        <v>best</v>
      </c>
      <c r="D666" s="1">
        <v>0</v>
      </c>
      <c r="E666" s="1">
        <v>0.1591549430918954</v>
      </c>
      <c r="F666" s="1">
        <v>0.34257066197642921</v>
      </c>
      <c r="G666" s="1">
        <v>0.50424433894868648</v>
      </c>
      <c r="H666" s="1">
        <v>0.63300945343171722</v>
      </c>
      <c r="I666" s="1">
        <v>0.73081599538400466</v>
      </c>
      <c r="J666" s="1">
        <v>0.80279227517850715</v>
      </c>
      <c r="K666" s="1">
        <v>0.85479490137957304</v>
      </c>
      <c r="L666" s="1">
        <v>0.89201916219170529</v>
      </c>
      <c r="M666" s="1">
        <v>0.91846546399441364</v>
      </c>
      <c r="N666" s="1">
        <v>0.93721600932823645</v>
      </c>
      <c r="O666" s="1">
        <v>0.95053972569263834</v>
      </c>
      <c r="P666" s="1">
        <v>0.95998410630872411</v>
      </c>
      <c r="Q666" s="1">
        <v>0.96668099008149833</v>
      </c>
      <c r="R666" s="1">
        <v>0.97140790239742436</v>
      </c>
      <c r="S666" s="1">
        <v>0.97475793590262605</v>
      </c>
      <c r="T666" s="1">
        <v>0.97715450420876349</v>
      </c>
      <c r="U666" s="1">
        <v>0.97886453653391936</v>
      </c>
      <c r="V666" s="1">
        <v>0.98009703714629526</v>
      </c>
      <c r="W666" s="1">
        <v>0.98100302197866229</v>
      </c>
      <c r="X666" s="1">
        <v>0.9816750391762975</v>
      </c>
      <c r="Y666" s="1">
        <v>0.98218141736183184</v>
      </c>
      <c r="Z666" s="1">
        <v>0.98255513889327017</v>
      </c>
      <c r="AA666" s="1">
        <v>0.9828482480381443</v>
      </c>
      <c r="AB666" s="1">
        <v>0.98308922042330327</v>
      </c>
      <c r="AC666" s="1">
        <v>0.98327641863546844</v>
      </c>
      <c r="AD666" s="1">
        <v>0.98343557936382353</v>
      </c>
      <c r="AE666" s="1">
        <v>0.98357008237929333</v>
      </c>
      <c r="AF666" s="1">
        <v>0.98369088267292837</v>
      </c>
      <c r="AG666" s="1">
        <v>0.98380609640098693</v>
      </c>
      <c r="AH666" s="1">
        <v>0.98391040999672874</v>
      </c>
      <c r="AI666" s="1">
        <v>0.98400606183130834</v>
      </c>
      <c r="AJ666" s="1">
        <v>0.98410078315845251</v>
      </c>
      <c r="AK666" s="1">
        <v>0.98419887566548236</v>
      </c>
      <c r="AL666" s="1">
        <v>0.9843013475602469</v>
      </c>
      <c r="AM666" s="1">
        <v>0.98441152647486629</v>
      </c>
    </row>
    <row r="667" spans="1:39">
      <c r="A667">
        <f t="shared" si="16"/>
        <v>202201</v>
      </c>
      <c r="B667" t="str">
        <f t="shared" si="18"/>
        <v>M3</v>
      </c>
      <c r="C667" t="str">
        <f t="shared" si="17"/>
        <v>best</v>
      </c>
      <c r="D667" s="1">
        <v>0.3989422804014327</v>
      </c>
      <c r="E667" s="1">
        <v>0.63278399627456827</v>
      </c>
      <c r="F667" s="1">
        <v>0.77220957731397477</v>
      </c>
      <c r="G667" s="1">
        <v>0.85665249334084137</v>
      </c>
      <c r="H667" s="1">
        <v>0.90851770515300223</v>
      </c>
      <c r="I667" s="1">
        <v>0.9409259321995922</v>
      </c>
      <c r="J667" s="1">
        <v>0.96133325833636063</v>
      </c>
      <c r="K667" s="1">
        <v>0.97432046887927826</v>
      </c>
      <c r="L667" s="1">
        <v>0.98269095654032834</v>
      </c>
      <c r="M667" s="1">
        <v>0.98813326455133654</v>
      </c>
      <c r="N667" s="1">
        <v>0.99170958187212077</v>
      </c>
      <c r="O667" s="1">
        <v>0.99408776468446491</v>
      </c>
      <c r="P667" s="1">
        <v>0.99567550959323536</v>
      </c>
      <c r="Q667" s="1">
        <v>0.99674074177273575</v>
      </c>
      <c r="R667" s="1">
        <v>0.99745513242245365</v>
      </c>
      <c r="S667" s="1">
        <v>0.99793798236617937</v>
      </c>
      <c r="T667" s="1">
        <v>0.99826861292953739</v>
      </c>
      <c r="U667" s="1">
        <v>0.99849533378010902</v>
      </c>
      <c r="V667" s="1">
        <v>0.99865300607261565</v>
      </c>
      <c r="W667" s="1">
        <v>0.99876525411695649</v>
      </c>
      <c r="X667" s="1">
        <v>0.99884616615015043</v>
      </c>
      <c r="Y667" s="1">
        <v>0.99890559204876161</v>
      </c>
      <c r="Z667" s="1">
        <v>0.99894843288219992</v>
      </c>
      <c r="AA667" s="1">
        <v>0.99898132275609963</v>
      </c>
      <c r="AB667" s="1">
        <v>0.99900781620422652</v>
      </c>
      <c r="AC667" s="1">
        <v>0.99902798850114438</v>
      </c>
      <c r="AD667" s="1">
        <v>0.99904479782613742</v>
      </c>
      <c r="AE667" s="1">
        <v>0.99905868431638123</v>
      </c>
      <c r="AF667" s="1">
        <v>0.99907085076913493</v>
      </c>
      <c r="AG667" s="1">
        <v>0.99908210804129272</v>
      </c>
      <c r="AH667" s="1">
        <v>0.99909190956195237</v>
      </c>
      <c r="AI667" s="1">
        <v>0.99910043750103172</v>
      </c>
      <c r="AJ667" s="1">
        <v>0.99910828867770585</v>
      </c>
      <c r="AK667" s="1">
        <v>0.99911580862323879</v>
      </c>
      <c r="AL667" s="1">
        <v>0.99912312064154873</v>
      </c>
      <c r="AM667" s="1">
        <v>0.99913050198453002</v>
      </c>
    </row>
    <row r="668" spans="1:39">
      <c r="A668">
        <f t="shared" si="16"/>
        <v>202202</v>
      </c>
      <c r="B668" t="str">
        <f t="shared" si="18"/>
        <v>M0</v>
      </c>
      <c r="C668" t="str">
        <f t="shared" si="17"/>
        <v>best</v>
      </c>
      <c r="D668" s="1">
        <v>0</v>
      </c>
      <c r="E668" s="1">
        <v>0</v>
      </c>
      <c r="F668" s="1">
        <v>0</v>
      </c>
      <c r="G668" s="1">
        <v>5.3152265144274548E-3</v>
      </c>
      <c r="H668" s="1">
        <v>1.886924660002235E-2</v>
      </c>
      <c r="I668" s="1">
        <v>4.0826254672190782E-2</v>
      </c>
      <c r="J668" s="1">
        <v>7.0213131656083075E-2</v>
      </c>
      <c r="K668" s="1">
        <v>0.1048385870329006</v>
      </c>
      <c r="L668" s="1">
        <v>0.14228717177101241</v>
      </c>
      <c r="M668" s="1">
        <v>0.18065262830107989</v>
      </c>
      <c r="N668" s="1">
        <v>0.21839624518269221</v>
      </c>
      <c r="O668" s="1">
        <v>0.25426102064330808</v>
      </c>
      <c r="P668" s="1">
        <v>0.28744197858687121</v>
      </c>
      <c r="Q668" s="1">
        <v>0.31698597848501348</v>
      </c>
      <c r="R668" s="1">
        <v>0.34252350987426938</v>
      </c>
      <c r="S668" s="1">
        <v>0.36413725269306713</v>
      </c>
      <c r="T668" s="1">
        <v>0.38185320927494831</v>
      </c>
      <c r="U668" s="1">
        <v>0.39615923538501041</v>
      </c>
      <c r="V668" s="1">
        <v>0.40770674990632072</v>
      </c>
      <c r="W668" s="1">
        <v>0.41695927661921589</v>
      </c>
      <c r="X668" s="1">
        <v>0.42439416413383269</v>
      </c>
      <c r="Y668" s="1">
        <v>0.43019202620449171</v>
      </c>
      <c r="Z668" s="1">
        <v>0.43495888471519423</v>
      </c>
      <c r="AA668" s="1">
        <v>0.43904812667851489</v>
      </c>
      <c r="AB668" s="1">
        <v>0.44235302576987851</v>
      </c>
      <c r="AC668" s="1">
        <v>0.44527042229939379</v>
      </c>
      <c r="AD668" s="1">
        <v>0.44783633914536419</v>
      </c>
      <c r="AE668" s="1">
        <v>0.45023725712333929</v>
      </c>
      <c r="AF668" s="1">
        <v>0.45263664760513622</v>
      </c>
      <c r="AG668" s="1">
        <v>0.45493256310953922</v>
      </c>
      <c r="AH668" s="1">
        <v>0.45718320469187251</v>
      </c>
      <c r="AI668" s="1">
        <v>0.45959974798185671</v>
      </c>
      <c r="AJ668" s="1">
        <v>0.46229543281472357</v>
      </c>
      <c r="AK668" s="1">
        <v>0.4652834166522114</v>
      </c>
      <c r="AL668" s="1">
        <v>0.46864814262093912</v>
      </c>
      <c r="AM668" s="1">
        <v>0.47245994833283489</v>
      </c>
    </row>
    <row r="669" spans="1:39">
      <c r="A669">
        <f t="shared" si="16"/>
        <v>202202</v>
      </c>
      <c r="B669" t="str">
        <f t="shared" si="18"/>
        <v>M1</v>
      </c>
      <c r="C669" t="str">
        <f t="shared" si="17"/>
        <v>best</v>
      </c>
      <c r="D669" s="1">
        <v>0</v>
      </c>
      <c r="E669" s="1">
        <v>0</v>
      </c>
      <c r="F669" s="1">
        <v>6.3493635934240983E-2</v>
      </c>
      <c r="G669" s="1">
        <v>0.1674400706601509</v>
      </c>
      <c r="H669" s="1">
        <v>0.2830716931338999</v>
      </c>
      <c r="I669" s="1">
        <v>0.3920618468539237</v>
      </c>
      <c r="J669" s="1">
        <v>0.4862103207944084</v>
      </c>
      <c r="K669" s="1">
        <v>0.56364309825792369</v>
      </c>
      <c r="L669" s="1">
        <v>0.62541687703877491</v>
      </c>
      <c r="M669" s="1">
        <v>0.6739646521381284</v>
      </c>
      <c r="N669" s="1">
        <v>0.7119253414908967</v>
      </c>
      <c r="O669" s="1">
        <v>0.74145231369929276</v>
      </c>
      <c r="P669" s="1">
        <v>0.76440774071696338</v>
      </c>
      <c r="Q669" s="1">
        <v>0.78210784295091262</v>
      </c>
      <c r="R669" s="1">
        <v>0.79573217267092922</v>
      </c>
      <c r="S669" s="1">
        <v>0.80624268449912329</v>
      </c>
      <c r="T669" s="1">
        <v>0.81425708127554375</v>
      </c>
      <c r="U669" s="1">
        <v>0.82037436050266277</v>
      </c>
      <c r="V669" s="1">
        <v>0.82509791833453283</v>
      </c>
      <c r="W669" s="1">
        <v>0.82875195013987302</v>
      </c>
      <c r="X669" s="1">
        <v>0.83160623116693766</v>
      </c>
      <c r="Y669" s="1">
        <v>0.83378031433489486</v>
      </c>
      <c r="Z669" s="1">
        <v>0.83553309848385915</v>
      </c>
      <c r="AA669" s="1">
        <v>0.83701101577852677</v>
      </c>
      <c r="AB669" s="1">
        <v>0.83818689337722485</v>
      </c>
      <c r="AC669" s="1">
        <v>0.83920992290052965</v>
      </c>
      <c r="AD669" s="1">
        <v>0.84009620817943575</v>
      </c>
      <c r="AE669" s="1">
        <v>0.84091306078350214</v>
      </c>
      <c r="AF669" s="1">
        <v>0.84171582729454186</v>
      </c>
      <c r="AG669" s="1">
        <v>0.84246936754074586</v>
      </c>
      <c r="AH669" s="1">
        <v>0.84319178288219498</v>
      </c>
      <c r="AI669" s="1">
        <v>0.84394779342115434</v>
      </c>
      <c r="AJ669" s="1">
        <v>0.84477248840060482</v>
      </c>
      <c r="AK669" s="1">
        <v>0.84567119687472436</v>
      </c>
      <c r="AL669" s="1">
        <v>0.84667038027033392</v>
      </c>
      <c r="AM669" s="1">
        <v>0.84779170804141735</v>
      </c>
    </row>
    <row r="670" spans="1:39">
      <c r="A670">
        <f t="shared" si="16"/>
        <v>202202</v>
      </c>
      <c r="B670" t="str">
        <f t="shared" si="18"/>
        <v>M2</v>
      </c>
      <c r="C670" t="str">
        <f t="shared" si="17"/>
        <v>best</v>
      </c>
      <c r="D670" s="1">
        <v>0</v>
      </c>
      <c r="E670" s="1">
        <v>0.1591549430918954</v>
      </c>
      <c r="F670" s="1">
        <v>0.34253749154264312</v>
      </c>
      <c r="G670" s="1">
        <v>0.50409262078351946</v>
      </c>
      <c r="H670" s="1">
        <v>0.63306632684643982</v>
      </c>
      <c r="I670" s="1">
        <v>0.73069900114625985</v>
      </c>
      <c r="J670" s="1">
        <v>0.8024268230798226</v>
      </c>
      <c r="K670" s="1">
        <v>0.85427704912574165</v>
      </c>
      <c r="L670" s="1">
        <v>0.89130991244802893</v>
      </c>
      <c r="M670" s="1">
        <v>0.91761533335811085</v>
      </c>
      <c r="N670" s="1">
        <v>0.93629070826097516</v>
      </c>
      <c r="O670" s="1">
        <v>0.94948500928380919</v>
      </c>
      <c r="P670" s="1">
        <v>0.9587891054309966</v>
      </c>
      <c r="Q670" s="1">
        <v>0.96530869929097041</v>
      </c>
      <c r="R670" s="1">
        <v>0.96989051263694492</v>
      </c>
      <c r="S670" s="1">
        <v>0.97313870169233929</v>
      </c>
      <c r="T670" s="1">
        <v>0.97543551222654612</v>
      </c>
      <c r="U670" s="1">
        <v>0.97707666950818939</v>
      </c>
      <c r="V670" s="1">
        <v>0.97827335790030634</v>
      </c>
      <c r="W670" s="1">
        <v>0.97915449601140481</v>
      </c>
      <c r="X670" s="1">
        <v>0.97981404089508572</v>
      </c>
      <c r="Y670" s="1">
        <v>0.98029783243128787</v>
      </c>
      <c r="Z670" s="1">
        <v>0.98067516359390194</v>
      </c>
      <c r="AA670" s="1">
        <v>0.98098374138648559</v>
      </c>
      <c r="AB670" s="1">
        <v>0.98122222590911845</v>
      </c>
      <c r="AC670" s="1">
        <v>0.98142395725540832</v>
      </c>
      <c r="AD670" s="1">
        <v>0.98159346819785365</v>
      </c>
      <c r="AE670" s="1">
        <v>0.98174478149860345</v>
      </c>
      <c r="AF670" s="1">
        <v>0.98188804238175842</v>
      </c>
      <c r="AG670" s="1">
        <v>0.98201655976374036</v>
      </c>
      <c r="AH670" s="1">
        <v>0.9821330052454269</v>
      </c>
      <c r="AI670" s="1">
        <v>0.98224650883194586</v>
      </c>
      <c r="AJ670" s="1">
        <v>0.9823621915092845</v>
      </c>
      <c r="AK670" s="1">
        <v>0.98248138243066041</v>
      </c>
      <c r="AL670" s="1">
        <v>0.98260807341296508</v>
      </c>
      <c r="AM670" s="1">
        <v>0.98274537145409369</v>
      </c>
    </row>
    <row r="671" spans="1:39">
      <c r="A671">
        <f t="shared" si="16"/>
        <v>202202</v>
      </c>
      <c r="B671" t="str">
        <f t="shared" si="18"/>
        <v>M3</v>
      </c>
      <c r="C671" t="str">
        <f t="shared" si="17"/>
        <v>best</v>
      </c>
      <c r="D671" s="1">
        <v>0.3989422804014327</v>
      </c>
      <c r="E671" s="1">
        <v>0.63276063056467879</v>
      </c>
      <c r="F671" s="1">
        <v>0.77216059241775969</v>
      </c>
      <c r="G671" s="1">
        <v>0.85653681314723762</v>
      </c>
      <c r="H671" s="1">
        <v>0.90854713613354499</v>
      </c>
      <c r="I671" s="1">
        <v>0.94088036750954918</v>
      </c>
      <c r="J671" s="1">
        <v>0.96121327045895277</v>
      </c>
      <c r="K671" s="1">
        <v>0.97417528456662761</v>
      </c>
      <c r="L671" s="1">
        <v>0.98251846394868758</v>
      </c>
      <c r="M671" s="1">
        <v>0.98795095108295683</v>
      </c>
      <c r="N671" s="1">
        <v>0.99153337846074441</v>
      </c>
      <c r="O671" s="1">
        <v>0.99390665156784919</v>
      </c>
      <c r="P671" s="1">
        <v>0.99548741109985817</v>
      </c>
      <c r="Q671" s="1">
        <v>0.99654042081185934</v>
      </c>
      <c r="R671" s="1">
        <v>0.9972476835403109</v>
      </c>
      <c r="S671" s="1">
        <v>0.9977291631087396</v>
      </c>
      <c r="T671" s="1">
        <v>0.99805755860869283</v>
      </c>
      <c r="U671" s="1">
        <v>0.99828482534686236</v>
      </c>
      <c r="V671" s="1">
        <v>0.99844589769651759</v>
      </c>
      <c r="W671" s="1">
        <v>0.99856153282727922</v>
      </c>
      <c r="X671" s="1">
        <v>0.99864614604196722</v>
      </c>
      <c r="Y671" s="1">
        <v>0.99870693322189652</v>
      </c>
      <c r="Z671" s="1">
        <v>0.99875345055523879</v>
      </c>
      <c r="AA671" s="1">
        <v>0.99879080347082294</v>
      </c>
      <c r="AB671" s="1">
        <v>0.99881915445780822</v>
      </c>
      <c r="AC671" s="1">
        <v>0.99884270257541963</v>
      </c>
      <c r="AD671" s="1">
        <v>0.99886208346378935</v>
      </c>
      <c r="AE671" s="1">
        <v>0.99887899259733137</v>
      </c>
      <c r="AF671" s="1">
        <v>0.99889455537591543</v>
      </c>
      <c r="AG671" s="1">
        <v>0.99890800945655434</v>
      </c>
      <c r="AH671" s="1">
        <v>0.99891959769991479</v>
      </c>
      <c r="AI671" s="1">
        <v>0.99893010616270095</v>
      </c>
      <c r="AJ671" s="1">
        <v>0.99893999412817613</v>
      </c>
      <c r="AK671" s="1">
        <v>0.9989494381623748</v>
      </c>
      <c r="AL671" s="1">
        <v>0.99895880977159779</v>
      </c>
      <c r="AM671" s="1">
        <v>0.99896838181882752</v>
      </c>
    </row>
    <row r="672" spans="1:39">
      <c r="A672">
        <f t="shared" si="16"/>
        <v>202203</v>
      </c>
      <c r="B672" t="str">
        <f t="shared" si="18"/>
        <v>M0</v>
      </c>
      <c r="C672" t="str">
        <f t="shared" si="17"/>
        <v>best</v>
      </c>
      <c r="D672" s="1">
        <v>0</v>
      </c>
      <c r="E672" s="1">
        <v>0</v>
      </c>
      <c r="F672" s="1">
        <v>0</v>
      </c>
      <c r="G672" s="1">
        <v>5.2930543875680256E-3</v>
      </c>
      <c r="H672" s="1">
        <v>1.8705957794253721E-2</v>
      </c>
      <c r="I672" s="1">
        <v>4.084736224199749E-2</v>
      </c>
      <c r="J672" s="1">
        <v>7.006912468790176E-2</v>
      </c>
      <c r="K672" s="1">
        <v>0.1039229902435936</v>
      </c>
      <c r="L672" s="1">
        <v>0.1402121843777745</v>
      </c>
      <c r="M672" s="1">
        <v>0.1770282812275665</v>
      </c>
      <c r="N672" s="1">
        <v>0.2127795554210683</v>
      </c>
      <c r="O672" s="1">
        <v>0.24637923526614819</v>
      </c>
      <c r="P672" s="1">
        <v>0.27663028551376528</v>
      </c>
      <c r="Q672" s="1">
        <v>0.30298578937933252</v>
      </c>
      <c r="R672" s="1">
        <v>0.32541890358340408</v>
      </c>
      <c r="S672" s="1">
        <v>0.34388173265777311</v>
      </c>
      <c r="T672" s="1">
        <v>0.35883550314490431</v>
      </c>
      <c r="U672" s="1">
        <v>0.3709329172928974</v>
      </c>
      <c r="V672" s="1">
        <v>0.38064261165811752</v>
      </c>
      <c r="W672" s="1">
        <v>0.38845524944749432</v>
      </c>
      <c r="X672" s="1">
        <v>0.39455425977874681</v>
      </c>
      <c r="Y672" s="1">
        <v>0.39957312571755171</v>
      </c>
      <c r="Z672" s="1">
        <v>0.40388182210904072</v>
      </c>
      <c r="AA672" s="1">
        <v>0.40736644574809372</v>
      </c>
      <c r="AB672" s="1">
        <v>0.41044440047541142</v>
      </c>
      <c r="AC672" s="1">
        <v>0.41315325003090342</v>
      </c>
      <c r="AD672" s="1">
        <v>0.41568949394887511</v>
      </c>
      <c r="AE672" s="1">
        <v>0.41822585211986418</v>
      </c>
      <c r="AF672" s="1">
        <v>0.42065468890772723</v>
      </c>
      <c r="AG672" s="1">
        <v>0.42303770241353961</v>
      </c>
      <c r="AH672" s="1">
        <v>0.4255988788308197</v>
      </c>
      <c r="AI672" s="1">
        <v>0.42845827855375851</v>
      </c>
      <c r="AJ672" s="1">
        <v>0.43162969206572971</v>
      </c>
      <c r="AK672" s="1">
        <v>0.43520261097250218</v>
      </c>
      <c r="AL672" s="1">
        <v>0.43925162541732288</v>
      </c>
      <c r="AM672" s="1">
        <v>0.44383565791217222</v>
      </c>
    </row>
    <row r="673" spans="1:39">
      <c r="A673">
        <f t="shared" si="16"/>
        <v>202203</v>
      </c>
      <c r="B673" t="str">
        <f t="shared" si="18"/>
        <v>M1</v>
      </c>
      <c r="C673" t="str">
        <f t="shared" si="17"/>
        <v>best</v>
      </c>
      <c r="D673" s="1">
        <v>0</v>
      </c>
      <c r="E673" s="1">
        <v>0</v>
      </c>
      <c r="F673" s="1">
        <v>6.3493635934240983E-2</v>
      </c>
      <c r="G673" s="1">
        <v>0.16746898487163431</v>
      </c>
      <c r="H673" s="1">
        <v>0.2829464511980147</v>
      </c>
      <c r="I673" s="1">
        <v>0.39163946245555981</v>
      </c>
      <c r="J673" s="1">
        <v>0.48541164636036849</v>
      </c>
      <c r="K673" s="1">
        <v>0.56220663407423632</v>
      </c>
      <c r="L673" s="1">
        <v>0.62329805409861139</v>
      </c>
      <c r="M673" s="1">
        <v>0.67119394577224845</v>
      </c>
      <c r="N673" s="1">
        <v>0.70830106211333421</v>
      </c>
      <c r="O673" s="1">
        <v>0.73689885240574138</v>
      </c>
      <c r="P673" s="1">
        <v>0.75870375320801076</v>
      </c>
      <c r="Q673" s="1">
        <v>0.77528807489081142</v>
      </c>
      <c r="R673" s="1">
        <v>0.78793329608782092</v>
      </c>
      <c r="S673" s="1">
        <v>0.79747427583016273</v>
      </c>
      <c r="T673" s="1">
        <v>0.80469034303325859</v>
      </c>
      <c r="U673" s="1">
        <v>0.81021886936392218</v>
      </c>
      <c r="V673" s="1">
        <v>0.81446741613762563</v>
      </c>
      <c r="W673" s="1">
        <v>0.81776759554831246</v>
      </c>
      <c r="X673" s="1">
        <v>0.82026920547368309</v>
      </c>
      <c r="Y673" s="1">
        <v>0.82227768834617265</v>
      </c>
      <c r="Z673" s="1">
        <v>0.82396486719208739</v>
      </c>
      <c r="AA673" s="1">
        <v>0.825302571039771</v>
      </c>
      <c r="AB673" s="1">
        <v>0.82646255976322203</v>
      </c>
      <c r="AC673" s="1">
        <v>0.82746399056678921</v>
      </c>
      <c r="AD673" s="1">
        <v>0.82838368325344769</v>
      </c>
      <c r="AE673" s="1">
        <v>0.82928387849352214</v>
      </c>
      <c r="AF673" s="1">
        <v>0.83012488914509275</v>
      </c>
      <c r="AG673" s="1">
        <v>0.83092663895603081</v>
      </c>
      <c r="AH673" s="1">
        <v>0.83176008408968016</v>
      </c>
      <c r="AI673" s="1">
        <v>0.83266380918633209</v>
      </c>
      <c r="AJ673" s="1">
        <v>0.83364404289823701</v>
      </c>
      <c r="AK673" s="1">
        <v>0.83472996965586688</v>
      </c>
      <c r="AL673" s="1">
        <v>0.83594538051147604</v>
      </c>
      <c r="AM673" s="1">
        <v>0.83730958146674628</v>
      </c>
    </row>
    <row r="674" spans="1:39">
      <c r="A674">
        <f t="shared" si="16"/>
        <v>202203</v>
      </c>
      <c r="B674" t="str">
        <f t="shared" si="18"/>
        <v>M2</v>
      </c>
      <c r="C674" t="str">
        <f t="shared" si="17"/>
        <v>best</v>
      </c>
      <c r="D674" s="1">
        <v>0</v>
      </c>
      <c r="E674" s="1">
        <v>0.1591549430918954</v>
      </c>
      <c r="F674" s="1">
        <v>0.34243443482912161</v>
      </c>
      <c r="G674" s="1">
        <v>0.50420296542376042</v>
      </c>
      <c r="H674" s="1">
        <v>0.63297378414042427</v>
      </c>
      <c r="I674" s="1">
        <v>0.73027162449802352</v>
      </c>
      <c r="J674" s="1">
        <v>0.80177872808422868</v>
      </c>
      <c r="K674" s="1">
        <v>0.85335550457107157</v>
      </c>
      <c r="L674" s="1">
        <v>0.89018660105041203</v>
      </c>
      <c r="M674" s="1">
        <v>0.9163869879431219</v>
      </c>
      <c r="N674" s="1">
        <v>0.93488610920418047</v>
      </c>
      <c r="O674" s="1">
        <v>0.94789220491261861</v>
      </c>
      <c r="P674" s="1">
        <v>0.95696216677389667</v>
      </c>
      <c r="Q674" s="1">
        <v>0.96329746701333507</v>
      </c>
      <c r="R674" s="1">
        <v>0.96775750453124854</v>
      </c>
      <c r="S674" s="1">
        <v>0.97088842598443958</v>
      </c>
      <c r="T674" s="1">
        <v>0.97310964874474071</v>
      </c>
      <c r="U674" s="1">
        <v>0.97471827842447212</v>
      </c>
      <c r="V674" s="1">
        <v>0.97589522346313784</v>
      </c>
      <c r="W674" s="1">
        <v>0.97677103773098062</v>
      </c>
      <c r="X674" s="1">
        <v>0.97740996770583077</v>
      </c>
      <c r="Y674" s="1">
        <v>0.97790579825832302</v>
      </c>
      <c r="Z674" s="1">
        <v>0.97830932853291197</v>
      </c>
      <c r="AA674" s="1">
        <v>0.97861971481204091</v>
      </c>
      <c r="AB674" s="1">
        <v>0.97888101611002931</v>
      </c>
      <c r="AC674" s="1">
        <v>0.97909940601515022</v>
      </c>
      <c r="AD674" s="1">
        <v>0.97929321530058733</v>
      </c>
      <c r="AE674" s="1">
        <v>0.97947541247021064</v>
      </c>
      <c r="AF674" s="1">
        <v>0.9796373836570107</v>
      </c>
      <c r="AG674" s="1">
        <v>0.97978238804327034</v>
      </c>
      <c r="AH674" s="1">
        <v>0.97992143770217455</v>
      </c>
      <c r="AI674" s="1">
        <v>0.98006076283939225</v>
      </c>
      <c r="AJ674" s="1">
        <v>0.98020214748472845</v>
      </c>
      <c r="AK674" s="1">
        <v>0.98035048748125175</v>
      </c>
      <c r="AL674" s="1">
        <v>0.9805095460307085</v>
      </c>
      <c r="AM674" s="1">
        <v>0.98068260044824818</v>
      </c>
    </row>
    <row r="675" spans="1:39">
      <c r="A675">
        <f t="shared" si="16"/>
        <v>202203</v>
      </c>
      <c r="B675" t="str">
        <f t="shared" si="18"/>
        <v>M3</v>
      </c>
      <c r="C675" t="str">
        <f t="shared" si="17"/>
        <v>best</v>
      </c>
      <c r="D675" s="1">
        <v>0.3989422804014327</v>
      </c>
      <c r="E675" s="1">
        <v>0.6327243801459248</v>
      </c>
      <c r="F675" s="1">
        <v>0.77200878171824194</v>
      </c>
      <c r="G675" s="1">
        <v>0.85661943166494758</v>
      </c>
      <c r="H675" s="1">
        <v>0.90849928492575416</v>
      </c>
      <c r="I675" s="1">
        <v>0.94070755731370748</v>
      </c>
      <c r="J675" s="1">
        <v>0.96099796857195308</v>
      </c>
      <c r="K675" s="1">
        <v>0.97391648369478767</v>
      </c>
      <c r="L675" s="1">
        <v>0.98224519041420544</v>
      </c>
      <c r="M675" s="1">
        <v>0.98768869805160009</v>
      </c>
      <c r="N675" s="1">
        <v>0.99126573966426601</v>
      </c>
      <c r="O675" s="1">
        <v>0.99363081748631366</v>
      </c>
      <c r="P675" s="1">
        <v>0.99519592822192426</v>
      </c>
      <c r="Q675" s="1">
        <v>0.99624093465475438</v>
      </c>
      <c r="R675" s="1">
        <v>0.99694858078374182</v>
      </c>
      <c r="S675" s="1">
        <v>0.99742896403696524</v>
      </c>
      <c r="T675" s="1">
        <v>0.9977600238559462</v>
      </c>
      <c r="U675" s="1">
        <v>0.99799378087527957</v>
      </c>
      <c r="V675" s="1">
        <v>0.99816103281647917</v>
      </c>
      <c r="W675" s="1">
        <v>0.99828304233665799</v>
      </c>
      <c r="X675" s="1">
        <v>0.99837044698799804</v>
      </c>
      <c r="Y675" s="1">
        <v>0.99843715742726125</v>
      </c>
      <c r="Z675" s="1">
        <v>0.99849058775166444</v>
      </c>
      <c r="AA675" s="1">
        <v>0.99853103673987442</v>
      </c>
      <c r="AB675" s="1">
        <v>0.998564544099945</v>
      </c>
      <c r="AC675" s="1">
        <v>0.99859203676363628</v>
      </c>
      <c r="AD675" s="1">
        <v>0.99861593960598105</v>
      </c>
      <c r="AE675" s="1">
        <v>0.99863784172705305</v>
      </c>
      <c r="AF675" s="1">
        <v>0.99865666231010675</v>
      </c>
      <c r="AG675" s="1">
        <v>0.9986727325240643</v>
      </c>
      <c r="AH675" s="1">
        <v>0.99868711242400965</v>
      </c>
      <c r="AI675" s="1">
        <v>0.99870042659520197</v>
      </c>
      <c r="AJ675" s="1">
        <v>0.99871293075241052</v>
      </c>
      <c r="AK675" s="1">
        <v>0.99872513377933259</v>
      </c>
      <c r="AL675" s="1">
        <v>0.99873740516825782</v>
      </c>
      <c r="AM675" s="1">
        <v>0.99875008923158115</v>
      </c>
    </row>
    <row r="676" spans="1:39">
      <c r="A676">
        <f t="shared" si="16"/>
        <v>202204</v>
      </c>
      <c r="B676" t="str">
        <f t="shared" si="18"/>
        <v>M0</v>
      </c>
      <c r="C676" t="str">
        <f t="shared" si="17"/>
        <v>best</v>
      </c>
      <c r="D676" s="1">
        <v>0</v>
      </c>
      <c r="E676" s="1">
        <v>0</v>
      </c>
      <c r="F676" s="1">
        <v>0</v>
      </c>
      <c r="G676" s="1">
        <v>5.1822223675357191E-3</v>
      </c>
      <c r="H676" s="1">
        <v>1.8856811090445048E-2</v>
      </c>
      <c r="I676" s="1">
        <v>4.088863700837389E-2</v>
      </c>
      <c r="J676" s="1">
        <v>6.9361948046730237E-2</v>
      </c>
      <c r="K676" s="1">
        <v>0.10204419237923371</v>
      </c>
      <c r="L676" s="1">
        <v>0.13672615250376849</v>
      </c>
      <c r="M676" s="1">
        <v>0.17146834021241331</v>
      </c>
      <c r="N676" s="1">
        <v>0.204852091766619</v>
      </c>
      <c r="O676" s="1">
        <v>0.2353789308391683</v>
      </c>
      <c r="P676" s="1">
        <v>0.26226687221014128</v>
      </c>
      <c r="Q676" s="1">
        <v>0.28533338421897753</v>
      </c>
      <c r="R676" s="1">
        <v>0.30442449019265377</v>
      </c>
      <c r="S676" s="1">
        <v>0.31995067926750531</v>
      </c>
      <c r="T676" s="1">
        <v>0.33254975468465209</v>
      </c>
      <c r="U676" s="1">
        <v>0.34268572740743458</v>
      </c>
      <c r="V676" s="1">
        <v>0.35085619985780409</v>
      </c>
      <c r="W676" s="1">
        <v>0.35724394558722711</v>
      </c>
      <c r="X676" s="1">
        <v>0.36250671342182827</v>
      </c>
      <c r="Y676" s="1">
        <v>0.3670294717157575</v>
      </c>
      <c r="Z676" s="1">
        <v>0.37069059121747561</v>
      </c>
      <c r="AA676" s="1">
        <v>0.37392716645339918</v>
      </c>
      <c r="AB676" s="1">
        <v>0.376778067381216</v>
      </c>
      <c r="AC676" s="1">
        <v>0.37944957176321031</v>
      </c>
      <c r="AD676" s="1">
        <v>0.38212366035510331</v>
      </c>
      <c r="AE676" s="1">
        <v>0.38468704010633731</v>
      </c>
      <c r="AF676" s="1">
        <v>0.38720500849363199</v>
      </c>
      <c r="AG676" s="1">
        <v>0.3899147917753028</v>
      </c>
      <c r="AH676" s="1">
        <v>0.39294347776005722</v>
      </c>
      <c r="AI676" s="1">
        <v>0.39630543753674169</v>
      </c>
      <c r="AJ676" s="1">
        <v>0.40009534739244512</v>
      </c>
      <c r="AK676" s="1">
        <v>0.40439218615728728</v>
      </c>
      <c r="AL676" s="1">
        <v>0.40925827858458602</v>
      </c>
      <c r="AM676" s="1">
        <v>0.41477721427479147</v>
      </c>
    </row>
    <row r="677" spans="1:39">
      <c r="A677">
        <f t="shared" si="16"/>
        <v>202204</v>
      </c>
      <c r="B677" t="str">
        <f t="shared" si="18"/>
        <v>M1</v>
      </c>
      <c r="C677" t="str">
        <f t="shared" si="17"/>
        <v>best</v>
      </c>
      <c r="D677" s="1">
        <v>0</v>
      </c>
      <c r="E677" s="1">
        <v>0</v>
      </c>
      <c r="F677" s="1">
        <v>6.3493635934240983E-2</v>
      </c>
      <c r="G677" s="1">
        <v>0.1674082398578943</v>
      </c>
      <c r="H677" s="1">
        <v>0.28264779953927288</v>
      </c>
      <c r="I677" s="1">
        <v>0.39092759853108611</v>
      </c>
      <c r="J677" s="1">
        <v>0.48394416656873518</v>
      </c>
      <c r="K677" s="1">
        <v>0.55989412378903602</v>
      </c>
      <c r="L677" s="1">
        <v>0.62017644437569519</v>
      </c>
      <c r="M677" s="1">
        <v>0.66702328191491</v>
      </c>
      <c r="N677" s="1">
        <v>0.70299723400075387</v>
      </c>
      <c r="O677" s="1">
        <v>0.73021580643502593</v>
      </c>
      <c r="P677" s="1">
        <v>0.75071681303250126</v>
      </c>
      <c r="Q677" s="1">
        <v>0.76618530569890886</v>
      </c>
      <c r="R677" s="1">
        <v>0.77773982092751215</v>
      </c>
      <c r="S677" s="1">
        <v>0.78639947609784389</v>
      </c>
      <c r="T677" s="1">
        <v>0.79298079774681274</v>
      </c>
      <c r="U677" s="1">
        <v>0.79800328383978036</v>
      </c>
      <c r="V677" s="1">
        <v>0.80188129639344241</v>
      </c>
      <c r="W677" s="1">
        <v>0.8048054729035834</v>
      </c>
      <c r="X677" s="1">
        <v>0.80714247859001309</v>
      </c>
      <c r="Y677" s="1">
        <v>0.80909742489756797</v>
      </c>
      <c r="Z677" s="1">
        <v>0.81064136153521449</v>
      </c>
      <c r="AA677" s="1">
        <v>0.81197518042523986</v>
      </c>
      <c r="AB677" s="1">
        <v>0.81312208259205077</v>
      </c>
      <c r="AC677" s="1">
        <v>0.81417104958256992</v>
      </c>
      <c r="AD677" s="1">
        <v>0.81519297204095742</v>
      </c>
      <c r="AE677" s="1">
        <v>0.81614242128850056</v>
      </c>
      <c r="AF677" s="1">
        <v>0.81704151794598268</v>
      </c>
      <c r="AG677" s="1">
        <v>0.81796866506825439</v>
      </c>
      <c r="AH677" s="1">
        <v>0.8189666520483585</v>
      </c>
      <c r="AI677" s="1">
        <v>0.82004288523422064</v>
      </c>
      <c r="AJ677" s="1">
        <v>0.82122984728254877</v>
      </c>
      <c r="AK677" s="1">
        <v>0.82255387186508089</v>
      </c>
      <c r="AL677" s="1">
        <v>0.82403647163365223</v>
      </c>
      <c r="AM677" s="1">
        <v>0.82570501737704449</v>
      </c>
    </row>
    <row r="678" spans="1:39">
      <c r="A678">
        <f t="shared" si="16"/>
        <v>202204</v>
      </c>
      <c r="B678" t="str">
        <f t="shared" si="18"/>
        <v>M2</v>
      </c>
      <c r="C678" t="str">
        <f t="shared" si="17"/>
        <v>best</v>
      </c>
      <c r="D678" s="1">
        <v>0</v>
      </c>
      <c r="E678" s="1">
        <v>0.1591549430918954</v>
      </c>
      <c r="F678" s="1">
        <v>0.34257541413037951</v>
      </c>
      <c r="G678" s="1">
        <v>0.50417007687652737</v>
      </c>
      <c r="H678" s="1">
        <v>0.63251941750470808</v>
      </c>
      <c r="I678" s="1">
        <v>0.72950172464100305</v>
      </c>
      <c r="J678" s="1">
        <v>0.80061611857745951</v>
      </c>
      <c r="K678" s="1">
        <v>0.85189687312115892</v>
      </c>
      <c r="L678" s="1">
        <v>0.88857168627307848</v>
      </c>
      <c r="M678" s="1">
        <v>0.9145228422629248</v>
      </c>
      <c r="N678" s="1">
        <v>0.93276033240341105</v>
      </c>
      <c r="O678" s="1">
        <v>0.94544730500051122</v>
      </c>
      <c r="P678" s="1">
        <v>0.95427429563238353</v>
      </c>
      <c r="Q678" s="1">
        <v>0.96045755541097588</v>
      </c>
      <c r="R678" s="1">
        <v>0.96477439889369621</v>
      </c>
      <c r="S678" s="1">
        <v>0.96781977883035941</v>
      </c>
      <c r="T678" s="1">
        <v>0.97001309246748457</v>
      </c>
      <c r="U678" s="1">
        <v>0.97160938132418284</v>
      </c>
      <c r="V678" s="1">
        <v>0.97279139080567334</v>
      </c>
      <c r="W678" s="1">
        <v>0.97364967429739246</v>
      </c>
      <c r="X678" s="1">
        <v>0.9743128317003894</v>
      </c>
      <c r="Y678" s="1">
        <v>0.97485025791460522</v>
      </c>
      <c r="Z678" s="1">
        <v>0.97526189296589549</v>
      </c>
      <c r="AA678" s="1">
        <v>0.97560695400508768</v>
      </c>
      <c r="AB678" s="1">
        <v>0.97589395157595238</v>
      </c>
      <c r="AC678" s="1">
        <v>0.97614729047236104</v>
      </c>
      <c r="AD678" s="1">
        <v>0.97638389107253287</v>
      </c>
      <c r="AE678" s="1">
        <v>0.97659244116576438</v>
      </c>
      <c r="AF678" s="1">
        <v>0.97677700540959489</v>
      </c>
      <c r="AG678" s="1">
        <v>0.97695115879775318</v>
      </c>
      <c r="AH678" s="1">
        <v>0.97712264989765252</v>
      </c>
      <c r="AI678" s="1">
        <v>0.97729390873155675</v>
      </c>
      <c r="AJ678" s="1">
        <v>0.97747107414293855</v>
      </c>
      <c r="AK678" s="1">
        <v>0.97765880524937099</v>
      </c>
      <c r="AL678" s="1">
        <v>0.97786122154009592</v>
      </c>
      <c r="AM678" s="1">
        <v>0.97808295140596135</v>
      </c>
    </row>
    <row r="679" spans="1:39">
      <c r="A679">
        <f t="shared" si="16"/>
        <v>202204</v>
      </c>
      <c r="B679" t="str">
        <f t="shared" si="18"/>
        <v>M3</v>
      </c>
      <c r="C679" t="str">
        <f t="shared" si="17"/>
        <v>best</v>
      </c>
      <c r="D679" s="1">
        <v>0.3989422804014327</v>
      </c>
      <c r="E679" s="1">
        <v>0.63253875166410323</v>
      </c>
      <c r="F679" s="1">
        <v>0.77221275651218757</v>
      </c>
      <c r="G679" s="1">
        <v>0.85659326575256056</v>
      </c>
      <c r="H679" s="1">
        <v>0.90825878405208993</v>
      </c>
      <c r="I679" s="1">
        <v>0.940392557989009</v>
      </c>
      <c r="J679" s="1">
        <v>0.96061088547339446</v>
      </c>
      <c r="K679" s="1">
        <v>0.97350631305824564</v>
      </c>
      <c r="L679" s="1">
        <v>0.9818534208425741</v>
      </c>
      <c r="M679" s="1">
        <v>0.98729092132969665</v>
      </c>
      <c r="N679" s="1">
        <v>0.99085838470555931</v>
      </c>
      <c r="O679" s="1">
        <v>0.99320330573295024</v>
      </c>
      <c r="P679" s="1">
        <v>0.99475983668213885</v>
      </c>
      <c r="Q679" s="1">
        <v>0.99580858257323412</v>
      </c>
      <c r="R679" s="1">
        <v>0.99651745429627825</v>
      </c>
      <c r="S679" s="1">
        <v>0.99700417047028134</v>
      </c>
      <c r="T679" s="1">
        <v>0.99734672958406567</v>
      </c>
      <c r="U679" s="1">
        <v>0.99759113570874014</v>
      </c>
      <c r="V679" s="1">
        <v>0.99776897870234726</v>
      </c>
      <c r="W679" s="1">
        <v>0.99789608516041151</v>
      </c>
      <c r="X679" s="1">
        <v>0.99799288982185896</v>
      </c>
      <c r="Y679" s="1">
        <v>0.9980702620560451</v>
      </c>
      <c r="Z679" s="1">
        <v>0.99812871326055674</v>
      </c>
      <c r="AA679" s="1">
        <v>0.99817702888923132</v>
      </c>
      <c r="AB679" s="1">
        <v>0.99821657211073445</v>
      </c>
      <c r="AC679" s="1">
        <v>0.99825085400906821</v>
      </c>
      <c r="AD679" s="1">
        <v>0.99828215169747991</v>
      </c>
      <c r="AE679" s="1">
        <v>0.99830891137443833</v>
      </c>
      <c r="AF679" s="1">
        <v>0.99833159375978064</v>
      </c>
      <c r="AG679" s="1">
        <v>0.99835165910102197</v>
      </c>
      <c r="AH679" s="1">
        <v>0.99836997419454976</v>
      </c>
      <c r="AI679" s="1">
        <v>0.99838691298932025</v>
      </c>
      <c r="AJ679" s="1">
        <v>0.99840318618991419</v>
      </c>
      <c r="AK679" s="1">
        <v>0.99841930464377859</v>
      </c>
      <c r="AL679" s="1">
        <v>0.9984357500912201</v>
      </c>
      <c r="AM679" s="1">
        <v>0.99845300943848092</v>
      </c>
    </row>
    <row r="680" spans="1:39">
      <c r="A680">
        <f t="shared" si="16"/>
        <v>202205</v>
      </c>
      <c r="B680" t="str">
        <f t="shared" si="18"/>
        <v>M0</v>
      </c>
      <c r="C680" t="str">
        <f t="shared" si="17"/>
        <v>best</v>
      </c>
      <c r="D680" s="1">
        <v>0</v>
      </c>
      <c r="E680" s="1">
        <v>0</v>
      </c>
      <c r="F680" s="1">
        <v>0</v>
      </c>
      <c r="G680" s="1">
        <v>5.6421067043889179E-3</v>
      </c>
      <c r="H680" s="1">
        <v>1.9397550868486709E-2</v>
      </c>
      <c r="I680" s="1">
        <v>4.0828158090371283E-2</v>
      </c>
      <c r="J680" s="1">
        <v>6.8220664907992196E-2</v>
      </c>
      <c r="K680" s="1">
        <v>9.9312360517359546E-2</v>
      </c>
      <c r="L680" s="1">
        <v>0.1318934997250408</v>
      </c>
      <c r="M680" s="1">
        <v>0.16420257442903799</v>
      </c>
      <c r="N680" s="1">
        <v>0.19439470746073301</v>
      </c>
      <c r="O680" s="1">
        <v>0.22139253584597551</v>
      </c>
      <c r="P680" s="1">
        <v>0.24480404808062961</v>
      </c>
      <c r="Q680" s="1">
        <v>0.26432994944805682</v>
      </c>
      <c r="R680" s="1">
        <v>0.28029859880816033</v>
      </c>
      <c r="S680" s="1">
        <v>0.29331074810492269</v>
      </c>
      <c r="T680" s="1">
        <v>0.30381216495987179</v>
      </c>
      <c r="U680" s="1">
        <v>0.31229803235527448</v>
      </c>
      <c r="V680" s="1">
        <v>0.31894552781917179</v>
      </c>
      <c r="W680" s="1">
        <v>0.32443114119659161</v>
      </c>
      <c r="X680" s="1">
        <v>0.32915196409504821</v>
      </c>
      <c r="Y680" s="1">
        <v>0.33297814719356211</v>
      </c>
      <c r="Z680" s="1">
        <v>0.33636446107405699</v>
      </c>
      <c r="AA680" s="1">
        <v>0.33935069339712243</v>
      </c>
      <c r="AB680" s="1">
        <v>0.34215217797323638</v>
      </c>
      <c r="AC680" s="1">
        <v>0.34495981942110382</v>
      </c>
      <c r="AD680" s="1">
        <v>0.34765492872988008</v>
      </c>
      <c r="AE680" s="1">
        <v>0.35030641279172647</v>
      </c>
      <c r="AF680" s="1">
        <v>0.35316485140993881</v>
      </c>
      <c r="AG680" s="1">
        <v>0.35636438951028621</v>
      </c>
      <c r="AH680" s="1">
        <v>0.35991988073783782</v>
      </c>
      <c r="AI680" s="1">
        <v>0.36393118423347798</v>
      </c>
      <c r="AJ680" s="1">
        <v>0.36848169613655779</v>
      </c>
      <c r="AK680" s="1">
        <v>0.37363713711741148</v>
      </c>
      <c r="AL680" s="1">
        <v>0.37948583342385728</v>
      </c>
      <c r="AM680" s="1">
        <v>0.38603201761946399</v>
      </c>
    </row>
    <row r="681" spans="1:39">
      <c r="A681">
        <f t="shared" si="16"/>
        <v>202205</v>
      </c>
      <c r="B681" t="str">
        <f t="shared" si="18"/>
        <v>M1</v>
      </c>
      <c r="C681" t="str">
        <f t="shared" si="17"/>
        <v>best</v>
      </c>
      <c r="D681" s="1">
        <v>0</v>
      </c>
      <c r="E681" s="1">
        <v>0</v>
      </c>
      <c r="F681" s="1">
        <v>6.3493635934240983E-2</v>
      </c>
      <c r="G681" s="1">
        <v>0.167551335942241</v>
      </c>
      <c r="H681" s="1">
        <v>0.28271068226664531</v>
      </c>
      <c r="I681" s="1">
        <v>0.39042992019589728</v>
      </c>
      <c r="J681" s="1">
        <v>0.48263336026518378</v>
      </c>
      <c r="K681" s="1">
        <v>0.55771370241772766</v>
      </c>
      <c r="L681" s="1">
        <v>0.61677244467385983</v>
      </c>
      <c r="M681" s="1">
        <v>0.66224867737199511</v>
      </c>
      <c r="N681" s="1">
        <v>0.69654169647066599</v>
      </c>
      <c r="O681" s="1">
        <v>0.7221931669455196</v>
      </c>
      <c r="P681" s="1">
        <v>0.74137766667825078</v>
      </c>
      <c r="Q681" s="1">
        <v>0.75557636699586483</v>
      </c>
      <c r="R681" s="1">
        <v>0.7661239035061721</v>
      </c>
      <c r="S681" s="1">
        <v>0.77407498813489528</v>
      </c>
      <c r="T681" s="1">
        <v>0.78009890961499317</v>
      </c>
      <c r="U681" s="1">
        <v>0.7847204943927899</v>
      </c>
      <c r="V681" s="1">
        <v>0.78818548360646379</v>
      </c>
      <c r="W681" s="1">
        <v>0.79094074834930439</v>
      </c>
      <c r="X681" s="1">
        <v>0.7932348436781157</v>
      </c>
      <c r="Y681" s="1">
        <v>0.79503863422423726</v>
      </c>
      <c r="Z681" s="1">
        <v>0.79659031996463936</v>
      </c>
      <c r="AA681" s="1">
        <v>0.79791844467846462</v>
      </c>
      <c r="AB681" s="1">
        <v>0.79912738564321195</v>
      </c>
      <c r="AC681" s="1">
        <v>0.80029871050452372</v>
      </c>
      <c r="AD681" s="1">
        <v>0.80137984264767959</v>
      </c>
      <c r="AE681" s="1">
        <v>0.80239546567727826</v>
      </c>
      <c r="AF681" s="1">
        <v>0.80343254906434924</v>
      </c>
      <c r="AG681" s="1">
        <v>0.80453877250996264</v>
      </c>
      <c r="AH681" s="1">
        <v>0.80572307728280779</v>
      </c>
      <c r="AI681" s="1">
        <v>0.80702182115144827</v>
      </c>
      <c r="AJ681" s="1">
        <v>0.80846427848966607</v>
      </c>
      <c r="AK681" s="1">
        <v>0.81007456250608423</v>
      </c>
      <c r="AL681" s="1">
        <v>0.81188296508754887</v>
      </c>
      <c r="AM681" s="1">
        <v>0.81389355578258982</v>
      </c>
    </row>
    <row r="682" spans="1:39">
      <c r="A682">
        <f t="shared" si="16"/>
        <v>202205</v>
      </c>
      <c r="B682" t="str">
        <f t="shared" si="18"/>
        <v>M2</v>
      </c>
      <c r="C682" t="str">
        <f t="shared" si="17"/>
        <v>best</v>
      </c>
      <c r="D682" s="1">
        <v>0</v>
      </c>
      <c r="E682" s="1">
        <v>0.1591549430918954</v>
      </c>
      <c r="F682" s="1">
        <v>0.34277084326082019</v>
      </c>
      <c r="G682" s="1">
        <v>0.50400042502249609</v>
      </c>
      <c r="H682" s="1">
        <v>0.63194332646361662</v>
      </c>
      <c r="I682" s="1">
        <v>0.72836048048567115</v>
      </c>
      <c r="J682" s="1">
        <v>0.79901448584085255</v>
      </c>
      <c r="K682" s="1">
        <v>0.85002773665092168</v>
      </c>
      <c r="L682" s="1">
        <v>0.88631639926581762</v>
      </c>
      <c r="M682" s="1">
        <v>0.9118730444186397</v>
      </c>
      <c r="N682" s="1">
        <v>0.92964742197399231</v>
      </c>
      <c r="O682" s="1">
        <v>0.9419899065858085</v>
      </c>
      <c r="P682" s="1">
        <v>0.95060804251193398</v>
      </c>
      <c r="Q682" s="1">
        <v>0.95660124721472928</v>
      </c>
      <c r="R682" s="1">
        <v>0.96081125103220422</v>
      </c>
      <c r="S682" s="1">
        <v>0.96383015163031993</v>
      </c>
      <c r="T682" s="1">
        <v>0.9660179577003245</v>
      </c>
      <c r="U682" s="1">
        <v>0.96763138053601505</v>
      </c>
      <c r="V682" s="1">
        <v>0.96879834018622912</v>
      </c>
      <c r="W682" s="1">
        <v>0.96969666605111737</v>
      </c>
      <c r="X682" s="1">
        <v>0.97042203111931402</v>
      </c>
      <c r="Y682" s="1">
        <v>0.97097558765596392</v>
      </c>
      <c r="Z682" s="1">
        <v>0.97143788668617492</v>
      </c>
      <c r="AA682" s="1">
        <v>0.97182075011762392</v>
      </c>
      <c r="AB682" s="1">
        <v>0.97215710707801239</v>
      </c>
      <c r="AC682" s="1">
        <v>0.97246938475181832</v>
      </c>
      <c r="AD682" s="1">
        <v>0.97274250114080874</v>
      </c>
      <c r="AE682" s="1">
        <v>0.97298161987136866</v>
      </c>
      <c r="AF682" s="1">
        <v>0.97320378881875114</v>
      </c>
      <c r="AG682" s="1">
        <v>0.9734188251619631</v>
      </c>
      <c r="AH682" s="1">
        <v>0.97363007190355422</v>
      </c>
      <c r="AI682" s="1">
        <v>0.97384536913323705</v>
      </c>
      <c r="AJ682" s="1">
        <v>0.97407059328084866</v>
      </c>
      <c r="AK682" s="1">
        <v>0.97431101800139908</v>
      </c>
      <c r="AL682" s="1">
        <v>0.97457242776837327</v>
      </c>
      <c r="AM682" s="1">
        <v>0.97485671244284344</v>
      </c>
    </row>
    <row r="683" spans="1:39">
      <c r="A683">
        <f t="shared" si="16"/>
        <v>202205</v>
      </c>
      <c r="B683" t="str">
        <f t="shared" si="18"/>
        <v>M3</v>
      </c>
      <c r="C683" t="str">
        <f t="shared" si="17"/>
        <v>best</v>
      </c>
      <c r="D683" s="1">
        <v>0.3989422804014327</v>
      </c>
      <c r="E683" s="1">
        <v>0.63326328181745017</v>
      </c>
      <c r="F683" s="1">
        <v>0.77250430356727517</v>
      </c>
      <c r="G683" s="1">
        <v>0.85646708279523176</v>
      </c>
      <c r="H683" s="1">
        <v>0.90795520512352146</v>
      </c>
      <c r="I683" s="1">
        <v>0.9399293182039985</v>
      </c>
      <c r="J683" s="1">
        <v>0.96007997278871848</v>
      </c>
      <c r="K683" s="1">
        <v>0.97298341262050791</v>
      </c>
      <c r="L683" s="1">
        <v>0.98130798440978451</v>
      </c>
      <c r="M683" s="1">
        <v>0.98672328114277486</v>
      </c>
      <c r="N683" s="1">
        <v>0.99025693619781552</v>
      </c>
      <c r="O683" s="1">
        <v>0.992588115836463</v>
      </c>
      <c r="P683" s="1">
        <v>0.99415079077880997</v>
      </c>
      <c r="Q683" s="1">
        <v>0.99520258652242199</v>
      </c>
      <c r="R683" s="1">
        <v>0.99592223819252468</v>
      </c>
      <c r="S683" s="1">
        <v>0.99642726168100459</v>
      </c>
      <c r="T683" s="1">
        <v>0.99678668287410721</v>
      </c>
      <c r="U683" s="1">
        <v>0.99704764830924764</v>
      </c>
      <c r="V683" s="1">
        <v>0.9972337968804238</v>
      </c>
      <c r="W683" s="1">
        <v>0.9973753146744071</v>
      </c>
      <c r="X683" s="1">
        <v>0.99748822912654367</v>
      </c>
      <c r="Y683" s="1">
        <v>0.99757338307747789</v>
      </c>
      <c r="Z683" s="1">
        <v>0.99764364576434172</v>
      </c>
      <c r="AA683" s="1">
        <v>0.99770103193404736</v>
      </c>
      <c r="AB683" s="1">
        <v>0.99775066520868283</v>
      </c>
      <c r="AC683" s="1">
        <v>0.99779584012884004</v>
      </c>
      <c r="AD683" s="1">
        <v>0.99783430277992635</v>
      </c>
      <c r="AE683" s="1">
        <v>0.99786670314309234</v>
      </c>
      <c r="AF683" s="1">
        <v>0.99789508325843834</v>
      </c>
      <c r="AG683" s="1">
        <v>0.99792066328518025</v>
      </c>
      <c r="AH683" s="1">
        <v>0.99794399326573813</v>
      </c>
      <c r="AI683" s="1">
        <v>0.99796607917918223</v>
      </c>
      <c r="AJ683" s="1">
        <v>0.9979876377249326</v>
      </c>
      <c r="AK683" s="1">
        <v>0.99800935186743589</v>
      </c>
      <c r="AL683" s="1">
        <v>0.99803189985574803</v>
      </c>
      <c r="AM683" s="1">
        <v>0.99805561072489002</v>
      </c>
    </row>
    <row r="684" spans="1:39">
      <c r="A684">
        <f t="shared" si="16"/>
        <v>202206</v>
      </c>
      <c r="B684" t="str">
        <f t="shared" si="18"/>
        <v>M0</v>
      </c>
      <c r="C684" t="str">
        <f t="shared" si="17"/>
        <v>best</v>
      </c>
      <c r="D684" s="1">
        <v>0</v>
      </c>
      <c r="E684" s="1">
        <v>0</v>
      </c>
      <c r="F684" s="1">
        <v>0</v>
      </c>
      <c r="G684" s="1">
        <v>5.0424734230382889E-3</v>
      </c>
      <c r="H684" s="1">
        <v>1.7514663634999709E-2</v>
      </c>
      <c r="I684" s="1">
        <v>3.7294129971414798E-2</v>
      </c>
      <c r="J684" s="1">
        <v>6.2639659396017067E-2</v>
      </c>
      <c r="K684" s="1">
        <v>9.1306250093321967E-2</v>
      </c>
      <c r="L684" s="1">
        <v>0.1212302103815396</v>
      </c>
      <c r="M684" s="1">
        <v>0.15017054157780699</v>
      </c>
      <c r="N684" s="1">
        <v>0.1766628423903879</v>
      </c>
      <c r="O684" s="1">
        <v>0.20001827827683169</v>
      </c>
      <c r="P684" s="1">
        <v>0.2197256560404334</v>
      </c>
      <c r="Q684" s="1">
        <v>0.23597891339785981</v>
      </c>
      <c r="R684" s="1">
        <v>0.24930593283296559</v>
      </c>
      <c r="S684" s="1">
        <v>0.26011237221276112</v>
      </c>
      <c r="T684" s="1">
        <v>0.26887672350354541</v>
      </c>
      <c r="U684" s="1">
        <v>0.27576262828509429</v>
      </c>
      <c r="V684" s="1">
        <v>0.28145857690297649</v>
      </c>
      <c r="W684" s="1">
        <v>0.28637048569589602</v>
      </c>
      <c r="X684" s="1">
        <v>0.29035881350777443</v>
      </c>
      <c r="Y684" s="1">
        <v>0.29389449067495799</v>
      </c>
      <c r="Z684" s="1">
        <v>0.29701771140516608</v>
      </c>
      <c r="AA684" s="1">
        <v>0.29995256086551059</v>
      </c>
      <c r="AB684" s="1">
        <v>0.30289913926435652</v>
      </c>
      <c r="AC684" s="1">
        <v>0.3057332858913297</v>
      </c>
      <c r="AD684" s="1">
        <v>0.30852785055691229</v>
      </c>
      <c r="AE684" s="1">
        <v>0.31154811668096383</v>
      </c>
      <c r="AF684" s="1">
        <v>0.31493595353530091</v>
      </c>
      <c r="AG684" s="1">
        <v>0.31870659002600521</v>
      </c>
      <c r="AH684" s="1">
        <v>0.32296552202615492</v>
      </c>
      <c r="AI684" s="1">
        <v>0.32780099593685319</v>
      </c>
      <c r="AJ684" s="1">
        <v>0.33328241789786728</v>
      </c>
      <c r="AK684" s="1">
        <v>0.33950334463138648</v>
      </c>
      <c r="AL684" s="1">
        <v>0.34646791611782018</v>
      </c>
      <c r="AM684" s="1">
        <v>0.35415146856789609</v>
      </c>
    </row>
    <row r="685" spans="1:39">
      <c r="A685">
        <f t="shared" si="16"/>
        <v>202206</v>
      </c>
      <c r="B685" t="str">
        <f t="shared" si="18"/>
        <v>M1</v>
      </c>
      <c r="C685" t="str">
        <f t="shared" si="17"/>
        <v>best</v>
      </c>
      <c r="D685" s="1">
        <v>0</v>
      </c>
      <c r="E685" s="1">
        <v>0</v>
      </c>
      <c r="F685" s="1">
        <v>6.3493635934240983E-2</v>
      </c>
      <c r="G685" s="1">
        <v>0.16658781612634571</v>
      </c>
      <c r="H685" s="1">
        <v>0.27987385087845179</v>
      </c>
      <c r="I685" s="1">
        <v>0.38532692212742681</v>
      </c>
      <c r="J685" s="1">
        <v>0.47533712431855307</v>
      </c>
      <c r="K685" s="1">
        <v>0.5480562172082426</v>
      </c>
      <c r="L685" s="1">
        <v>0.6048211421062244</v>
      </c>
      <c r="M685" s="1">
        <v>0.64784866699888721</v>
      </c>
      <c r="N685" s="1">
        <v>0.68002993920726373</v>
      </c>
      <c r="O685" s="1">
        <v>0.70401643214816179</v>
      </c>
      <c r="P685" s="1">
        <v>0.72168155923607136</v>
      </c>
      <c r="Q685" s="1">
        <v>0.73473197100535281</v>
      </c>
      <c r="R685" s="1">
        <v>0.74451558883924718</v>
      </c>
      <c r="S685" s="1">
        <v>0.75188944706468863</v>
      </c>
      <c r="T685" s="1">
        <v>0.75751987055273351</v>
      </c>
      <c r="U685" s="1">
        <v>0.76172282812831682</v>
      </c>
      <c r="V685" s="1">
        <v>0.76505176210401349</v>
      </c>
      <c r="W685" s="1">
        <v>0.76781327941182465</v>
      </c>
      <c r="X685" s="1">
        <v>0.76997690628512938</v>
      </c>
      <c r="Y685" s="1">
        <v>0.7718317187250342</v>
      </c>
      <c r="Z685" s="1">
        <v>0.7734133358475741</v>
      </c>
      <c r="AA685" s="1">
        <v>0.77484735913616998</v>
      </c>
      <c r="AB685" s="1">
        <v>0.77623040592431891</v>
      </c>
      <c r="AC685" s="1">
        <v>0.77749989145475551</v>
      </c>
      <c r="AD685" s="1">
        <v>0.77868429377516113</v>
      </c>
      <c r="AE685" s="1">
        <v>0.77988342866610261</v>
      </c>
      <c r="AF685" s="1">
        <v>0.78115223921358312</v>
      </c>
      <c r="AG685" s="1">
        <v>0.78250173131136502</v>
      </c>
      <c r="AH685" s="1">
        <v>0.78397396767882976</v>
      </c>
      <c r="AI685" s="1">
        <v>0.78560261213471727</v>
      </c>
      <c r="AJ685" s="1">
        <v>0.78741559626563995</v>
      </c>
      <c r="AK685" s="1">
        <v>0.78944761547604281</v>
      </c>
      <c r="AL685" s="1">
        <v>0.79170385163400492</v>
      </c>
      <c r="AM685" s="1">
        <v>0.79417947539280143</v>
      </c>
    </row>
    <row r="686" spans="1:39">
      <c r="A686">
        <f t="shared" si="16"/>
        <v>202206</v>
      </c>
      <c r="B686" t="str">
        <f t="shared" si="18"/>
        <v>M2</v>
      </c>
      <c r="C686" t="str">
        <f t="shared" si="17"/>
        <v>best</v>
      </c>
      <c r="D686" s="1">
        <v>0</v>
      </c>
      <c r="E686" s="1">
        <v>0.1591549430918954</v>
      </c>
      <c r="F686" s="1">
        <v>0.34174211076327032</v>
      </c>
      <c r="G686" s="1">
        <v>0.50197197706664354</v>
      </c>
      <c r="H686" s="1">
        <v>0.62895449702479023</v>
      </c>
      <c r="I686" s="1">
        <v>0.72469350574284941</v>
      </c>
      <c r="J686" s="1">
        <v>0.7950157825790487</v>
      </c>
      <c r="K686" s="1">
        <v>0.84557580506028218</v>
      </c>
      <c r="L686" s="1">
        <v>0.88140588950237075</v>
      </c>
      <c r="M686" s="1">
        <v>0.9064029725120214</v>
      </c>
      <c r="N686" s="1">
        <v>0.92377678241527839</v>
      </c>
      <c r="O686" s="1">
        <v>0.93589954444075851</v>
      </c>
      <c r="P686" s="1">
        <v>0.94431549679206384</v>
      </c>
      <c r="Q686" s="1">
        <v>0.95021368105109172</v>
      </c>
      <c r="R686" s="1">
        <v>0.9544319648742372</v>
      </c>
      <c r="S686" s="1">
        <v>0.95748057392282693</v>
      </c>
      <c r="T686" s="1">
        <v>0.95972266634899506</v>
      </c>
      <c r="U686" s="1">
        <v>0.96133995531127103</v>
      </c>
      <c r="V686" s="1">
        <v>0.96258170884917849</v>
      </c>
      <c r="W686" s="1">
        <v>0.96358178167202146</v>
      </c>
      <c r="X686" s="1">
        <v>0.96434296896792915</v>
      </c>
      <c r="Y686" s="1">
        <v>0.96497694197597106</v>
      </c>
      <c r="Z686" s="1">
        <v>0.96550032975491029</v>
      </c>
      <c r="AA686" s="1">
        <v>0.96595852131494486</v>
      </c>
      <c r="AB686" s="1">
        <v>0.96638202760170222</v>
      </c>
      <c r="AC686" s="1">
        <v>0.96675023908683599</v>
      </c>
      <c r="AD686" s="1">
        <v>0.9670699526448574</v>
      </c>
      <c r="AE686" s="1">
        <v>0.96736340005767751</v>
      </c>
      <c r="AF686" s="1">
        <v>0.96764347642026316</v>
      </c>
      <c r="AG686" s="1">
        <v>0.96791485412640099</v>
      </c>
      <c r="AH686" s="1">
        <v>0.96818789779121217</v>
      </c>
      <c r="AI686" s="1">
        <v>0.96847029807381491</v>
      </c>
      <c r="AJ686" s="1">
        <v>0.96876904001409403</v>
      </c>
      <c r="AK686" s="1">
        <v>0.9690916370463486</v>
      </c>
      <c r="AL686" s="1">
        <v>0.96944076862723461</v>
      </c>
      <c r="AM686" s="1">
        <v>0.96981723264147857</v>
      </c>
    </row>
    <row r="687" spans="1:39">
      <c r="A687">
        <f t="shared" si="16"/>
        <v>202206</v>
      </c>
      <c r="B687" t="str">
        <f t="shared" si="18"/>
        <v>M3</v>
      </c>
      <c r="C687" t="str">
        <f t="shared" si="17"/>
        <v>best</v>
      </c>
      <c r="D687" s="1">
        <v>0.3989422804014327</v>
      </c>
      <c r="E687" s="1">
        <v>0.63229369164420091</v>
      </c>
      <c r="F687" s="1">
        <v>0.77098471647473654</v>
      </c>
      <c r="G687" s="1">
        <v>0.85490770479849476</v>
      </c>
      <c r="H687" s="1">
        <v>0.90638280266233262</v>
      </c>
      <c r="I687" s="1">
        <v>0.93845678009682187</v>
      </c>
      <c r="J687" s="1">
        <v>0.95878497303193189</v>
      </c>
      <c r="K687" s="1">
        <v>0.97177845449076028</v>
      </c>
      <c r="L687" s="1">
        <v>0.98016238738275097</v>
      </c>
      <c r="M687" s="1">
        <v>0.98559545546468852</v>
      </c>
      <c r="N687" s="1">
        <v>0.98915909267748581</v>
      </c>
      <c r="O687" s="1">
        <v>0.99153681389099502</v>
      </c>
      <c r="P687" s="1">
        <v>0.99313121374333146</v>
      </c>
      <c r="Q687" s="1">
        <v>0.99421885855751202</v>
      </c>
      <c r="R687" s="1">
        <v>0.99498027842513281</v>
      </c>
      <c r="S687" s="1">
        <v>0.99552109033941949</v>
      </c>
      <c r="T687" s="1">
        <v>0.99591309154690855</v>
      </c>
      <c r="U687" s="1">
        <v>0.99619228927301262</v>
      </c>
      <c r="V687" s="1">
        <v>0.99640426169210339</v>
      </c>
      <c r="W687" s="1">
        <v>0.99657317363264153</v>
      </c>
      <c r="X687" s="1">
        <v>0.99670039486229411</v>
      </c>
      <c r="Y687" s="1">
        <v>0.99680523073687111</v>
      </c>
      <c r="Z687" s="1">
        <v>0.99689072352617547</v>
      </c>
      <c r="AA687" s="1">
        <v>0.99696453757908421</v>
      </c>
      <c r="AB687" s="1">
        <v>0.99703157023067379</v>
      </c>
      <c r="AC687" s="1">
        <v>0.99708846487518499</v>
      </c>
      <c r="AD687" s="1">
        <v>0.99713616957515583</v>
      </c>
      <c r="AE687" s="1">
        <v>0.99717764236568629</v>
      </c>
      <c r="AF687" s="1">
        <v>0.99721465980191693</v>
      </c>
      <c r="AG687" s="1">
        <v>0.99724804935685418</v>
      </c>
      <c r="AH687" s="1">
        <v>0.99727928196615701</v>
      </c>
      <c r="AI687" s="1">
        <v>0.9973093984327136</v>
      </c>
      <c r="AJ687" s="1">
        <v>0.99733939858504173</v>
      </c>
      <c r="AK687" s="1">
        <v>0.99737026189688938</v>
      </c>
      <c r="AL687" s="1">
        <v>0.99740248605805304</v>
      </c>
      <c r="AM687" s="1">
        <v>0.99743635076002335</v>
      </c>
    </row>
    <row r="688" spans="1:39">
      <c r="A688">
        <f t="shared" si="16"/>
        <v>202207</v>
      </c>
      <c r="B688" t="str">
        <f t="shared" si="18"/>
        <v>M0</v>
      </c>
      <c r="C688" t="str">
        <f t="shared" si="17"/>
        <v>best</v>
      </c>
      <c r="D688" s="1">
        <v>0</v>
      </c>
      <c r="E688" s="1">
        <v>0</v>
      </c>
      <c r="F688" s="1">
        <v>0</v>
      </c>
      <c r="G688" s="1">
        <v>4.7127280162623953E-3</v>
      </c>
      <c r="H688" s="1">
        <v>1.654431952330053E-2</v>
      </c>
      <c r="I688" s="1">
        <v>3.5126390292595767E-2</v>
      </c>
      <c r="J688" s="1">
        <v>5.8694791246123243E-2</v>
      </c>
      <c r="K688" s="1">
        <v>8.514063479405902E-2</v>
      </c>
      <c r="L688" s="1">
        <v>0.11192913935490199</v>
      </c>
      <c r="M688" s="1">
        <v>0.13721636326083081</v>
      </c>
      <c r="N688" s="1">
        <v>0.15998780679948399</v>
      </c>
      <c r="O688" s="1">
        <v>0.17948860238850289</v>
      </c>
      <c r="P688" s="1">
        <v>0.1957425353262178</v>
      </c>
      <c r="Q688" s="1">
        <v>0.2091744210413897</v>
      </c>
      <c r="R688" s="1">
        <v>0.22012993355868349</v>
      </c>
      <c r="S688" s="1">
        <v>0.22905545044343939</v>
      </c>
      <c r="T688" s="1">
        <v>0.23609345631477821</v>
      </c>
      <c r="U688" s="1">
        <v>0.2419323142887963</v>
      </c>
      <c r="V688" s="1">
        <v>0.24698011827233171</v>
      </c>
      <c r="W688" s="1">
        <v>0.25108791515992313</v>
      </c>
      <c r="X688" s="1">
        <v>0.25473684864528812</v>
      </c>
      <c r="Y688" s="1">
        <v>0.25796671622844058</v>
      </c>
      <c r="Z688" s="1">
        <v>0.26100784790456377</v>
      </c>
      <c r="AA688" s="1">
        <v>0.26406772589177219</v>
      </c>
      <c r="AB688" s="1">
        <v>0.26701791684872728</v>
      </c>
      <c r="AC688" s="1">
        <v>0.26993473683135139</v>
      </c>
      <c r="AD688" s="1">
        <v>0.2730965422182024</v>
      </c>
      <c r="AE688" s="1">
        <v>0.27665201169032888</v>
      </c>
      <c r="AF688" s="1">
        <v>0.2806165111680326</v>
      </c>
      <c r="AG688" s="1">
        <v>0.28510045975272441</v>
      </c>
      <c r="AH688" s="1">
        <v>0.29019639897543992</v>
      </c>
      <c r="AI688" s="1">
        <v>0.29597694392920698</v>
      </c>
      <c r="AJ688" s="1">
        <v>0.30254032052357671</v>
      </c>
      <c r="AK688" s="1">
        <v>0.3098904513166823</v>
      </c>
      <c r="AL688" s="1">
        <v>0.3180009395871583</v>
      </c>
      <c r="AM688" s="1">
        <v>0.3268841600638821</v>
      </c>
    </row>
    <row r="689" spans="1:39">
      <c r="A689">
        <f t="shared" si="16"/>
        <v>202207</v>
      </c>
      <c r="B689" t="str">
        <f t="shared" si="18"/>
        <v>M1</v>
      </c>
      <c r="C689" t="str">
        <f t="shared" si="17"/>
        <v>best</v>
      </c>
      <c r="D689" s="1">
        <v>0</v>
      </c>
      <c r="E689" s="1">
        <v>0</v>
      </c>
      <c r="F689" s="1">
        <v>6.3493635934240983E-2</v>
      </c>
      <c r="G689" s="1">
        <v>0.16591168163215081</v>
      </c>
      <c r="H689" s="1">
        <v>0.27782103826170951</v>
      </c>
      <c r="I689" s="1">
        <v>0.38156698506738101</v>
      </c>
      <c r="J689" s="1">
        <v>0.46933058872364097</v>
      </c>
      <c r="K689" s="1">
        <v>0.53957205785390938</v>
      </c>
      <c r="L689" s="1">
        <v>0.59345585583940563</v>
      </c>
      <c r="M689" s="1">
        <v>0.63391712390273935</v>
      </c>
      <c r="N689" s="1">
        <v>0.66404206133381238</v>
      </c>
      <c r="O689" s="1">
        <v>0.68614409093698481</v>
      </c>
      <c r="P689" s="1">
        <v>0.70238951712706055</v>
      </c>
      <c r="Q689" s="1">
        <v>0.71450095137929115</v>
      </c>
      <c r="R689" s="1">
        <v>0.72357937011228335</v>
      </c>
      <c r="S689" s="1">
        <v>0.73047552785316949</v>
      </c>
      <c r="T689" s="1">
        <v>0.7355983126791783</v>
      </c>
      <c r="U689" s="1">
        <v>0.73963768974990973</v>
      </c>
      <c r="V689" s="1">
        <v>0.74297433354789777</v>
      </c>
      <c r="W689" s="1">
        <v>0.74557780401424101</v>
      </c>
      <c r="X689" s="1">
        <v>0.74780064065574237</v>
      </c>
      <c r="Y689" s="1">
        <v>0.74968763622226797</v>
      </c>
      <c r="Z689" s="1">
        <v>0.75139048730694535</v>
      </c>
      <c r="AA689" s="1">
        <v>0.75302372360237568</v>
      </c>
      <c r="AB689" s="1">
        <v>0.75451271172850543</v>
      </c>
      <c r="AC689" s="1">
        <v>0.7558901215962851</v>
      </c>
      <c r="AD689" s="1">
        <v>0.75726969797196586</v>
      </c>
      <c r="AE689" s="1">
        <v>0.75871437706173794</v>
      </c>
      <c r="AF689" s="1">
        <v>0.76023779953516346</v>
      </c>
      <c r="AG689" s="1">
        <v>0.76188839236376893</v>
      </c>
      <c r="AH689" s="1">
        <v>0.7637046138156055</v>
      </c>
      <c r="AI689" s="1">
        <v>0.76571867260116666</v>
      </c>
      <c r="AJ689" s="1">
        <v>0.76797000132410342</v>
      </c>
      <c r="AK689" s="1">
        <v>0.77046526027256335</v>
      </c>
      <c r="AL689" s="1">
        <v>0.77319987339733731</v>
      </c>
      <c r="AM689" s="1">
        <v>0.77618126538344701</v>
      </c>
    </row>
    <row r="690" spans="1:39">
      <c r="A690">
        <f t="shared" si="16"/>
        <v>202207</v>
      </c>
      <c r="B690" t="str">
        <f t="shared" si="18"/>
        <v>M2</v>
      </c>
      <c r="C690" t="str">
        <f t="shared" si="17"/>
        <v>best</v>
      </c>
      <c r="D690" s="1">
        <v>0</v>
      </c>
      <c r="E690" s="1">
        <v>0.1591549430918954</v>
      </c>
      <c r="F690" s="1">
        <v>0.34116569591712298</v>
      </c>
      <c r="G690" s="1">
        <v>0.50045308415022605</v>
      </c>
      <c r="H690" s="1">
        <v>0.62652566806882126</v>
      </c>
      <c r="I690" s="1">
        <v>0.72166558227832833</v>
      </c>
      <c r="J690" s="1">
        <v>0.7911842000037298</v>
      </c>
      <c r="K690" s="1">
        <v>0.84092519727928483</v>
      </c>
      <c r="L690" s="1">
        <v>0.87581250170754366</v>
      </c>
      <c r="M690" s="1">
        <v>0.90012014681507213</v>
      </c>
      <c r="N690" s="1">
        <v>0.91708809699743976</v>
      </c>
      <c r="O690" s="1">
        <v>0.92885723749840154</v>
      </c>
      <c r="P690" s="1">
        <v>0.93709137068927895</v>
      </c>
      <c r="Q690" s="1">
        <v>0.94296743195940924</v>
      </c>
      <c r="R690" s="1">
        <v>0.9472039570906321</v>
      </c>
      <c r="S690" s="1">
        <v>0.95031202386808189</v>
      </c>
      <c r="T690" s="1">
        <v>0.95254838827462152</v>
      </c>
      <c r="U690" s="1">
        <v>0.95426128923148268</v>
      </c>
      <c r="V690" s="1">
        <v>0.95563742697056131</v>
      </c>
      <c r="W690" s="1">
        <v>0.95668221383377472</v>
      </c>
      <c r="X690" s="1">
        <v>0.95755011306457471</v>
      </c>
      <c r="Y690" s="1">
        <v>0.95826443724018728</v>
      </c>
      <c r="Z690" s="1">
        <v>0.95888762808636974</v>
      </c>
      <c r="AA690" s="1">
        <v>0.95946112953252949</v>
      </c>
      <c r="AB690" s="1">
        <v>0.95995682346224187</v>
      </c>
      <c r="AC690" s="1">
        <v>0.96038363745573696</v>
      </c>
      <c r="AD690" s="1">
        <v>0.9607704860573173</v>
      </c>
      <c r="AE690" s="1">
        <v>0.96113426986947048</v>
      </c>
      <c r="AF690" s="1">
        <v>0.96148150200780447</v>
      </c>
      <c r="AG690" s="1">
        <v>0.9618258586604993</v>
      </c>
      <c r="AH690" s="1">
        <v>0.96217738044231316</v>
      </c>
      <c r="AI690" s="1">
        <v>0.96254530241450964</v>
      </c>
      <c r="AJ690" s="1">
        <v>0.9629393547986157</v>
      </c>
      <c r="AK690" s="1">
        <v>0.96336332219931986</v>
      </c>
      <c r="AL690" s="1">
        <v>0.96381861036070615</v>
      </c>
      <c r="AM690" s="1">
        <v>0.96430808574081461</v>
      </c>
    </row>
    <row r="691" spans="1:39">
      <c r="A691">
        <f t="shared" si="16"/>
        <v>202207</v>
      </c>
      <c r="B691" t="str">
        <f t="shared" si="18"/>
        <v>M3</v>
      </c>
      <c r="C691" t="str">
        <f t="shared" si="17"/>
        <v>best</v>
      </c>
      <c r="D691" s="1">
        <v>0.3989422804014327</v>
      </c>
      <c r="E691" s="1">
        <v>0.63166169692858831</v>
      </c>
      <c r="F691" s="1">
        <v>0.77011820087417593</v>
      </c>
      <c r="G691" s="1">
        <v>0.85372785623362701</v>
      </c>
      <c r="H691" s="1">
        <v>0.90508504240313636</v>
      </c>
      <c r="I691" s="1">
        <v>0.9372145339377812</v>
      </c>
      <c r="J691" s="1">
        <v>0.95751110045250731</v>
      </c>
      <c r="K691" s="1">
        <v>0.97047256449338215</v>
      </c>
      <c r="L691" s="1">
        <v>0.9787988413642511</v>
      </c>
      <c r="M691" s="1">
        <v>0.98422089277884972</v>
      </c>
      <c r="N691" s="1">
        <v>0.98781791002304653</v>
      </c>
      <c r="O691" s="1">
        <v>0.99021913053354205</v>
      </c>
      <c r="P691" s="1">
        <v>0.99185148933508915</v>
      </c>
      <c r="Q691" s="1">
        <v>0.99299116396151155</v>
      </c>
      <c r="R691" s="1">
        <v>0.993798901848441</v>
      </c>
      <c r="S691" s="1">
        <v>0.99438335328552141</v>
      </c>
      <c r="T691" s="1">
        <v>0.99479899551815021</v>
      </c>
      <c r="U691" s="1">
        <v>0.9951141453428054</v>
      </c>
      <c r="V691" s="1">
        <v>0.99536496617001702</v>
      </c>
      <c r="W691" s="1">
        <v>0.99555365050764943</v>
      </c>
      <c r="X691" s="1">
        <v>0.99570894302289847</v>
      </c>
      <c r="Y691" s="1">
        <v>0.99583540187131014</v>
      </c>
      <c r="Z691" s="1">
        <v>0.99594440801036077</v>
      </c>
      <c r="AA691" s="1">
        <v>0.99604319098260452</v>
      </c>
      <c r="AB691" s="1">
        <v>0.99612678777611297</v>
      </c>
      <c r="AC691" s="1">
        <v>0.99619657299146314</v>
      </c>
      <c r="AD691" s="1">
        <v>0.99625680627034141</v>
      </c>
      <c r="AE691" s="1">
        <v>0.99631005872182221</v>
      </c>
      <c r="AF691" s="1">
        <v>0.99635756537609477</v>
      </c>
      <c r="AG691" s="1">
        <v>0.99640146377964955</v>
      </c>
      <c r="AH691" s="1">
        <v>0.99644325638589593</v>
      </c>
      <c r="AI691" s="1">
        <v>0.99648439781512343</v>
      </c>
      <c r="AJ691" s="1">
        <v>0.99652629423197658</v>
      </c>
      <c r="AK691" s="1">
        <v>0.99656969211604796</v>
      </c>
      <c r="AL691" s="1">
        <v>0.99661503086256342</v>
      </c>
      <c r="AM691" s="1">
        <v>0.99666282111014959</v>
      </c>
    </row>
    <row r="692" spans="1:39">
      <c r="A692">
        <f t="shared" si="16"/>
        <v>202208</v>
      </c>
      <c r="B692" t="str">
        <f t="shared" si="18"/>
        <v>M0</v>
      </c>
      <c r="C692" t="str">
        <f t="shared" si="17"/>
        <v>best</v>
      </c>
      <c r="D692" s="1">
        <v>0</v>
      </c>
      <c r="E692" s="1">
        <v>0</v>
      </c>
      <c r="F692" s="1">
        <v>0</v>
      </c>
      <c r="G692" s="1">
        <v>4.6155119521804388E-3</v>
      </c>
      <c r="H692" s="1">
        <v>1.5813669126151501E-2</v>
      </c>
      <c r="I692" s="1">
        <v>3.3124184229402033E-2</v>
      </c>
      <c r="J692" s="1">
        <v>5.4872184595094853E-2</v>
      </c>
      <c r="K692" s="1">
        <v>7.8453330706593466E-2</v>
      </c>
      <c r="L692" s="1">
        <v>0.10170138302311819</v>
      </c>
      <c r="M692" s="1">
        <v>0.1232601962829378</v>
      </c>
      <c r="N692" s="1">
        <v>0.14209722080959281</v>
      </c>
      <c r="O692" s="1">
        <v>0.15802256368127429</v>
      </c>
      <c r="P692" s="1">
        <v>0.17132022900493449</v>
      </c>
      <c r="Q692" s="1">
        <v>0.18225065710505081</v>
      </c>
      <c r="R692" s="1">
        <v>0.191208815012962</v>
      </c>
      <c r="S692" s="1">
        <v>0.19830614660885831</v>
      </c>
      <c r="T692" s="1">
        <v>0.204216746270342</v>
      </c>
      <c r="U692" s="1">
        <v>0.20934323857154741</v>
      </c>
      <c r="V692" s="1">
        <v>0.21352707406236049</v>
      </c>
      <c r="W692" s="1">
        <v>0.21725320347409829</v>
      </c>
      <c r="X692" s="1">
        <v>0.22056006416308641</v>
      </c>
      <c r="Y692" s="1">
        <v>0.22368163771256749</v>
      </c>
      <c r="Z692" s="1">
        <v>0.2268310740243081</v>
      </c>
      <c r="AA692" s="1">
        <v>0.2298768363938602</v>
      </c>
      <c r="AB692" s="1">
        <v>0.23289834333231441</v>
      </c>
      <c r="AC692" s="1">
        <v>0.2361858476626893</v>
      </c>
      <c r="AD692" s="1">
        <v>0.23989414745758231</v>
      </c>
      <c r="AE692" s="1">
        <v>0.24403847300742651</v>
      </c>
      <c r="AF692" s="1">
        <v>0.2487336064884953</v>
      </c>
      <c r="AG692" s="1">
        <v>0.25407597514432828</v>
      </c>
      <c r="AH692" s="1">
        <v>0.26014102441680281</v>
      </c>
      <c r="AI692" s="1">
        <v>0.2670312539883804</v>
      </c>
      <c r="AJ692" s="1">
        <v>0.27475020966894681</v>
      </c>
      <c r="AK692" s="1">
        <v>0.28326969813368558</v>
      </c>
      <c r="AL692" s="1">
        <v>0.29260236806929252</v>
      </c>
      <c r="AM692" s="1">
        <v>0.3027700565649184</v>
      </c>
    </row>
    <row r="693" spans="1:39">
      <c r="A693">
        <f t="shared" si="16"/>
        <v>202208</v>
      </c>
      <c r="B693" t="str">
        <f t="shared" si="18"/>
        <v>M1</v>
      </c>
      <c r="C693" t="str">
        <f t="shared" si="17"/>
        <v>best</v>
      </c>
      <c r="D693" s="1">
        <v>0</v>
      </c>
      <c r="E693" s="1">
        <v>0</v>
      </c>
      <c r="F693" s="1">
        <v>6.3493635934240983E-2</v>
      </c>
      <c r="G693" s="1">
        <v>0.16532993519848599</v>
      </c>
      <c r="H693" s="1">
        <v>0.27601007392827581</v>
      </c>
      <c r="I693" s="1">
        <v>0.37763182543736579</v>
      </c>
      <c r="J693" s="1">
        <v>0.46267292136473609</v>
      </c>
      <c r="K693" s="1">
        <v>0.52946616225245513</v>
      </c>
      <c r="L693" s="1">
        <v>0.58018756292651186</v>
      </c>
      <c r="M693" s="1">
        <v>0.61808389984171941</v>
      </c>
      <c r="N693" s="1">
        <v>0.64586377828058461</v>
      </c>
      <c r="O693" s="1">
        <v>0.66621614896977199</v>
      </c>
      <c r="P693" s="1">
        <v>0.6813221386109366</v>
      </c>
      <c r="Q693" s="1">
        <v>0.692590524014423</v>
      </c>
      <c r="R693" s="1">
        <v>0.70110891598770142</v>
      </c>
      <c r="S693" s="1">
        <v>0.70740696403835834</v>
      </c>
      <c r="T693" s="1">
        <v>0.71235100238556037</v>
      </c>
      <c r="U693" s="1">
        <v>0.71641734282203262</v>
      </c>
      <c r="V693" s="1">
        <v>0.71957672551751239</v>
      </c>
      <c r="W693" s="1">
        <v>0.72226280975206014</v>
      </c>
      <c r="X693" s="1">
        <v>0.7245323578241315</v>
      </c>
      <c r="Y693" s="1">
        <v>0.7265701542060703</v>
      </c>
      <c r="Z693" s="1">
        <v>0.72851298923865671</v>
      </c>
      <c r="AA693" s="1">
        <v>0.73027113720393655</v>
      </c>
      <c r="AB693" s="1">
        <v>0.73188221785901486</v>
      </c>
      <c r="AC693" s="1">
        <v>0.73347620562533411</v>
      </c>
      <c r="AD693" s="1">
        <v>0.73512545324493417</v>
      </c>
      <c r="AE693" s="1">
        <v>0.73684701832216759</v>
      </c>
      <c r="AF693" s="1">
        <v>0.73869690020392731</v>
      </c>
      <c r="AG693" s="1">
        <v>0.74071917471135029</v>
      </c>
      <c r="AH693" s="1">
        <v>0.74295115456598715</v>
      </c>
      <c r="AI693" s="1">
        <v>0.74543775976814464</v>
      </c>
      <c r="AJ693" s="1">
        <v>0.74818761198101358</v>
      </c>
      <c r="AK693" s="1">
        <v>0.75119672315643182</v>
      </c>
      <c r="AL693" s="1">
        <v>0.75447405100255593</v>
      </c>
      <c r="AM693" s="1">
        <v>0.75803064738095516</v>
      </c>
    </row>
    <row r="694" spans="1:39">
      <c r="A694">
        <f t="shared" si="16"/>
        <v>202208</v>
      </c>
      <c r="B694" t="str">
        <f t="shared" si="18"/>
        <v>M2</v>
      </c>
      <c r="C694" t="str">
        <f t="shared" si="17"/>
        <v>best</v>
      </c>
      <c r="D694" s="1">
        <v>0</v>
      </c>
      <c r="E694" s="1">
        <v>0.1591549430918954</v>
      </c>
      <c r="F694" s="1">
        <v>0.3405973007110647</v>
      </c>
      <c r="G694" s="1">
        <v>0.49888818585959271</v>
      </c>
      <c r="H694" s="1">
        <v>0.62411783914983721</v>
      </c>
      <c r="I694" s="1">
        <v>0.71806393321288764</v>
      </c>
      <c r="J694" s="1">
        <v>0.7863231938587516</v>
      </c>
      <c r="K694" s="1">
        <v>0.83462714372561664</v>
      </c>
      <c r="L694" s="1">
        <v>0.86844838851157569</v>
      </c>
      <c r="M694" s="1">
        <v>0.8921086075793796</v>
      </c>
      <c r="N694" s="1">
        <v>0.90852663758719832</v>
      </c>
      <c r="O694" s="1">
        <v>0.92000537818066108</v>
      </c>
      <c r="P694" s="1">
        <v>0.92818555255061375</v>
      </c>
      <c r="Q694" s="1">
        <v>0.93407298049559673</v>
      </c>
      <c r="R694" s="1">
        <v>0.93838388160952391</v>
      </c>
      <c r="S694" s="1">
        <v>0.94147943378806032</v>
      </c>
      <c r="T694" s="1">
        <v>0.94384558323462531</v>
      </c>
      <c r="U694" s="1">
        <v>0.94574256610893404</v>
      </c>
      <c r="V694" s="1">
        <v>0.9471796625672706</v>
      </c>
      <c r="W694" s="1">
        <v>0.94837073163956875</v>
      </c>
      <c r="X694" s="1">
        <v>0.94934841421338023</v>
      </c>
      <c r="Y694" s="1">
        <v>0.9501987648397604</v>
      </c>
      <c r="Z694" s="1">
        <v>0.95097826538875851</v>
      </c>
      <c r="AA694" s="1">
        <v>0.95164844119001291</v>
      </c>
      <c r="AB694" s="1">
        <v>0.95222108833591801</v>
      </c>
      <c r="AC694" s="1">
        <v>0.95273405461510685</v>
      </c>
      <c r="AD694" s="1">
        <v>0.95320962635082473</v>
      </c>
      <c r="AE694" s="1">
        <v>0.95365688267913773</v>
      </c>
      <c r="AF694" s="1">
        <v>0.95409397415935027</v>
      </c>
      <c r="AG694" s="1">
        <v>0.95453409214102192</v>
      </c>
      <c r="AH694" s="1">
        <v>0.95498951594198433</v>
      </c>
      <c r="AI694" s="1">
        <v>0.95547292921842419</v>
      </c>
      <c r="AJ694" s="1">
        <v>0.95598966640348071</v>
      </c>
      <c r="AK694" s="1">
        <v>0.95654203477120825</v>
      </c>
      <c r="AL694" s="1">
        <v>0.95713396460891753</v>
      </c>
      <c r="AM694" s="1">
        <v>0.95776918451881565</v>
      </c>
    </row>
    <row r="695" spans="1:39">
      <c r="A695">
        <f t="shared" si="16"/>
        <v>202208</v>
      </c>
      <c r="B695" t="str">
        <f t="shared" si="18"/>
        <v>M3</v>
      </c>
      <c r="C695" t="str">
        <f t="shared" si="17"/>
        <v>best</v>
      </c>
      <c r="D695" s="1">
        <v>0.3989422804014327</v>
      </c>
      <c r="E695" s="1">
        <v>0.63145944505430363</v>
      </c>
      <c r="F695" s="1">
        <v>0.76927779661722051</v>
      </c>
      <c r="G695" s="1">
        <v>0.85251006755410597</v>
      </c>
      <c r="H695" s="1">
        <v>0.90378511597928424</v>
      </c>
      <c r="I695" s="1">
        <v>0.93572553199603292</v>
      </c>
      <c r="J695" s="1">
        <v>0.95587178813943363</v>
      </c>
      <c r="K695" s="1">
        <v>0.96867817720424654</v>
      </c>
      <c r="L695" s="1">
        <v>0.97694581428239546</v>
      </c>
      <c r="M695" s="1">
        <v>0.98239346333075139</v>
      </c>
      <c r="N695" s="1">
        <v>0.98601115481206147</v>
      </c>
      <c r="O695" s="1">
        <v>0.98846082627494924</v>
      </c>
      <c r="P695" s="1">
        <v>0.99016608824178387</v>
      </c>
      <c r="Q695" s="1">
        <v>0.99137195634010988</v>
      </c>
      <c r="R695" s="1">
        <v>0.99224293343580561</v>
      </c>
      <c r="S695" s="1">
        <v>0.99286143852097819</v>
      </c>
      <c r="T695" s="1">
        <v>0.9933298258798634</v>
      </c>
      <c r="U695" s="1">
        <v>0.99370218547663436</v>
      </c>
      <c r="V695" s="1">
        <v>0.99398199399875364</v>
      </c>
      <c r="W695" s="1">
        <v>0.9942120322530269</v>
      </c>
      <c r="X695" s="1">
        <v>0.99439912278045262</v>
      </c>
      <c r="Y695" s="1">
        <v>0.99456016197256369</v>
      </c>
      <c r="Z695" s="1">
        <v>0.99470582775579519</v>
      </c>
      <c r="AA695" s="1">
        <v>0.99482878073664205</v>
      </c>
      <c r="AB695" s="1">
        <v>0.99493101908289461</v>
      </c>
      <c r="AC695" s="1">
        <v>0.99501869546551414</v>
      </c>
      <c r="AD695" s="1">
        <v>0.99509554058373928</v>
      </c>
      <c r="AE695" s="1">
        <v>0.9951633958616849</v>
      </c>
      <c r="AF695" s="1">
        <v>0.99522537436557845</v>
      </c>
      <c r="AG695" s="1">
        <v>0.99528365106123584</v>
      </c>
      <c r="AH695" s="1">
        <v>0.99534034661523929</v>
      </c>
      <c r="AI695" s="1">
        <v>0.99539748634829406</v>
      </c>
      <c r="AJ695" s="1">
        <v>0.99545618791067603</v>
      </c>
      <c r="AK695" s="1">
        <v>0.99551713446714007</v>
      </c>
      <c r="AL695" s="1">
        <v>0.9955810820198342</v>
      </c>
      <c r="AM695" s="1">
        <v>0.99564868166886022</v>
      </c>
    </row>
    <row r="696" spans="1:39">
      <c r="A696">
        <f t="shared" si="16"/>
        <v>202209</v>
      </c>
      <c r="B696" t="str">
        <f t="shared" si="18"/>
        <v>M0</v>
      </c>
      <c r="C696" t="str">
        <f t="shared" si="17"/>
        <v>best</v>
      </c>
      <c r="D696" s="1">
        <v>0</v>
      </c>
      <c r="E696" s="1">
        <v>0</v>
      </c>
      <c r="F696" s="1">
        <v>0</v>
      </c>
      <c r="G696" s="1">
        <v>4.1719068893648894E-3</v>
      </c>
      <c r="H696" s="1">
        <v>1.434547883642405E-2</v>
      </c>
      <c r="I696" s="1">
        <v>3.009919320548636E-2</v>
      </c>
      <c r="J696" s="1">
        <v>4.9217568184954978E-2</v>
      </c>
      <c r="K696" s="1">
        <v>6.9384799247132839E-2</v>
      </c>
      <c r="L696" s="1">
        <v>8.8930002061963359E-2</v>
      </c>
      <c r="M696" s="1">
        <v>0.1065175368761854</v>
      </c>
      <c r="N696" s="1">
        <v>0.1216936641621893</v>
      </c>
      <c r="O696" s="1">
        <v>0.1345540427859914</v>
      </c>
      <c r="P696" s="1">
        <v>0.14524090966430259</v>
      </c>
      <c r="Q696" s="1">
        <v>0.15407237179479441</v>
      </c>
      <c r="R696" s="1">
        <v>0.16111546739936761</v>
      </c>
      <c r="S696" s="1">
        <v>0.1670118251140999</v>
      </c>
      <c r="T696" s="1">
        <v>0.17214882505351489</v>
      </c>
      <c r="U696" s="1">
        <v>0.1763576776266329</v>
      </c>
      <c r="V696" s="1">
        <v>0.18011928669400731</v>
      </c>
      <c r="W696" s="1">
        <v>0.18346946262706529</v>
      </c>
      <c r="X696" s="1">
        <v>0.18664275312724979</v>
      </c>
      <c r="Y696" s="1">
        <v>0.18985608738449081</v>
      </c>
      <c r="Z696" s="1">
        <v>0.19297615132609511</v>
      </c>
      <c r="AA696" s="1">
        <v>0.19608515438833721</v>
      </c>
      <c r="AB696" s="1">
        <v>0.19948432377683389</v>
      </c>
      <c r="AC696" s="1">
        <v>0.2033339959528134</v>
      </c>
      <c r="AD696" s="1">
        <v>0.2076489164308431</v>
      </c>
      <c r="AE696" s="1">
        <v>0.21254773038637759</v>
      </c>
      <c r="AF696" s="1">
        <v>0.21813041788827961</v>
      </c>
      <c r="AG696" s="1">
        <v>0.22447491115238341</v>
      </c>
      <c r="AH696" s="1">
        <v>0.2316876865138158</v>
      </c>
      <c r="AI696" s="1">
        <v>0.2397716950189622</v>
      </c>
      <c r="AJ696" s="1">
        <v>0.24869678252301081</v>
      </c>
      <c r="AK696" s="1">
        <v>0.25847573464258933</v>
      </c>
      <c r="AL696" s="1">
        <v>0.26913108212668441</v>
      </c>
      <c r="AM696" s="1">
        <v>0.28068356598948352</v>
      </c>
    </row>
    <row r="697" spans="1:39">
      <c r="A697">
        <f t="shared" si="16"/>
        <v>202209</v>
      </c>
      <c r="B697" t="str">
        <f t="shared" si="18"/>
        <v>M1</v>
      </c>
      <c r="C697" t="str">
        <f t="shared" si="17"/>
        <v>best</v>
      </c>
      <c r="D697" s="1">
        <v>0</v>
      </c>
      <c r="E697" s="1">
        <v>0</v>
      </c>
      <c r="F697" s="1">
        <v>6.3493635934240983E-2</v>
      </c>
      <c r="G697" s="1">
        <v>0.16432268122466381</v>
      </c>
      <c r="H697" s="1">
        <v>0.27267614635313098</v>
      </c>
      <c r="I697" s="1">
        <v>0.37089070508767608</v>
      </c>
      <c r="J697" s="1">
        <v>0.45140152546663947</v>
      </c>
      <c r="K697" s="1">
        <v>0.51395030490928673</v>
      </c>
      <c r="L697" s="1">
        <v>0.5611958906571789</v>
      </c>
      <c r="M697" s="1">
        <v>0.59597212430410906</v>
      </c>
      <c r="N697" s="1">
        <v>0.62145489192083614</v>
      </c>
      <c r="O697" s="1">
        <v>0.64033083778990552</v>
      </c>
      <c r="P697" s="1">
        <v>0.65436827286199795</v>
      </c>
      <c r="Q697" s="1">
        <v>0.6649426349457801</v>
      </c>
      <c r="R697" s="1">
        <v>0.67273183202799647</v>
      </c>
      <c r="S697" s="1">
        <v>0.67882411015012756</v>
      </c>
      <c r="T697" s="1">
        <v>0.68381656097735022</v>
      </c>
      <c r="U697" s="1">
        <v>0.68768126418362385</v>
      </c>
      <c r="V697" s="1">
        <v>0.69095479471032883</v>
      </c>
      <c r="W697" s="1">
        <v>0.69370910124344298</v>
      </c>
      <c r="X697" s="1">
        <v>0.69617094363697996</v>
      </c>
      <c r="Y697" s="1">
        <v>0.69850526102012767</v>
      </c>
      <c r="Z697" s="1">
        <v>0.7006031898196069</v>
      </c>
      <c r="AA697" s="1">
        <v>0.70250854590032108</v>
      </c>
      <c r="AB697" s="1">
        <v>0.70437158655154719</v>
      </c>
      <c r="AC697" s="1">
        <v>0.70627645897641311</v>
      </c>
      <c r="AD697" s="1">
        <v>0.70824457754499837</v>
      </c>
      <c r="AE697" s="1">
        <v>0.71034144579513281</v>
      </c>
      <c r="AF697" s="1">
        <v>0.7126181690879646</v>
      </c>
      <c r="AG697" s="1">
        <v>0.71511847014709762</v>
      </c>
      <c r="AH697" s="1">
        <v>0.7178941201873632</v>
      </c>
      <c r="AI697" s="1">
        <v>0.72095625216379633</v>
      </c>
      <c r="AJ697" s="1">
        <v>0.72430168609874346</v>
      </c>
      <c r="AK697" s="1">
        <v>0.72794132392196453</v>
      </c>
      <c r="AL697" s="1">
        <v>0.73188815399895024</v>
      </c>
      <c r="AM697" s="1">
        <v>0.73615329778376259</v>
      </c>
    </row>
    <row r="698" spans="1:39">
      <c r="A698">
        <f t="shared" si="16"/>
        <v>202209</v>
      </c>
      <c r="B698" t="str">
        <f t="shared" si="18"/>
        <v>M2</v>
      </c>
      <c r="C698" t="str">
        <f t="shared" si="17"/>
        <v>best</v>
      </c>
      <c r="D698" s="1">
        <v>0</v>
      </c>
      <c r="E698" s="1">
        <v>0.1591549430918954</v>
      </c>
      <c r="F698" s="1">
        <v>0.33948885846818261</v>
      </c>
      <c r="G698" s="1">
        <v>0.4965676670190588</v>
      </c>
      <c r="H698" s="1">
        <v>0.62010111309692095</v>
      </c>
      <c r="I698" s="1">
        <v>0.71221660896042238</v>
      </c>
      <c r="J698" s="1">
        <v>0.77838603303485132</v>
      </c>
      <c r="K698" s="1">
        <v>0.82512474718680084</v>
      </c>
      <c r="L698" s="1">
        <v>0.85797889439928021</v>
      </c>
      <c r="M698" s="1">
        <v>0.88082965246128231</v>
      </c>
      <c r="N698" s="1">
        <v>0.89681734588939288</v>
      </c>
      <c r="O698" s="1">
        <v>0.9082073822085831</v>
      </c>
      <c r="P698" s="1">
        <v>0.91639773645177391</v>
      </c>
      <c r="Q698" s="1">
        <v>0.92238756970961455</v>
      </c>
      <c r="R698" s="1">
        <v>0.92668259853768187</v>
      </c>
      <c r="S698" s="1">
        <v>0.92996063069425827</v>
      </c>
      <c r="T698" s="1">
        <v>0.93258447446990456</v>
      </c>
      <c r="U698" s="1">
        <v>0.93456884305934396</v>
      </c>
      <c r="V698" s="1">
        <v>0.93621051565599989</v>
      </c>
      <c r="W698" s="1">
        <v>0.93755517279606926</v>
      </c>
      <c r="X698" s="1">
        <v>0.93872181506963204</v>
      </c>
      <c r="Y698" s="1">
        <v>0.93978784928202508</v>
      </c>
      <c r="Z698" s="1">
        <v>0.94070036597646212</v>
      </c>
      <c r="AA698" s="1">
        <v>0.94147511490142988</v>
      </c>
      <c r="AB698" s="1">
        <v>0.94216222290397311</v>
      </c>
      <c r="AC698" s="1">
        <v>0.94279139850080573</v>
      </c>
      <c r="AD698" s="1">
        <v>0.94337531252548146</v>
      </c>
      <c r="AE698" s="1">
        <v>0.94393829529902129</v>
      </c>
      <c r="AF698" s="1">
        <v>0.94449787506793725</v>
      </c>
      <c r="AG698" s="1">
        <v>0.94507053830900822</v>
      </c>
      <c r="AH698" s="1">
        <v>0.94567302259831965</v>
      </c>
      <c r="AI698" s="1">
        <v>0.94631283725472692</v>
      </c>
      <c r="AJ698" s="1">
        <v>0.94699358332536421</v>
      </c>
      <c r="AK698" s="1">
        <v>0.94772067431088902</v>
      </c>
      <c r="AL698" s="1">
        <v>0.94849912907295075</v>
      </c>
      <c r="AM698" s="1">
        <v>0.94933296106688936</v>
      </c>
    </row>
    <row r="699" spans="1:39">
      <c r="A699">
        <f t="shared" si="16"/>
        <v>202209</v>
      </c>
      <c r="B699" t="str">
        <f t="shared" si="18"/>
        <v>M3</v>
      </c>
      <c r="C699" t="str">
        <f t="shared" si="17"/>
        <v>best</v>
      </c>
      <c r="D699" s="1">
        <v>0.3989422804014327</v>
      </c>
      <c r="E699" s="1">
        <v>0.63042834560694971</v>
      </c>
      <c r="F699" s="1">
        <v>0.76759591049415932</v>
      </c>
      <c r="G699" s="1">
        <v>0.8506598628539781</v>
      </c>
      <c r="H699" s="1">
        <v>0.90159921151890632</v>
      </c>
      <c r="I699" s="1">
        <v>0.93328503488216918</v>
      </c>
      <c r="J699" s="1">
        <v>0.95318871350529499</v>
      </c>
      <c r="K699" s="1">
        <v>0.96591255465598902</v>
      </c>
      <c r="L699" s="1">
        <v>0.97423212200639742</v>
      </c>
      <c r="M699" s="1">
        <v>0.97972471062798516</v>
      </c>
      <c r="N699" s="1">
        <v>0.98342785327261539</v>
      </c>
      <c r="O699" s="1">
        <v>0.9859975283674266</v>
      </c>
      <c r="P699" s="1">
        <v>0.98781041164497541</v>
      </c>
      <c r="Q699" s="1">
        <v>0.98911750855207403</v>
      </c>
      <c r="R699" s="1">
        <v>0.99004441744628402</v>
      </c>
      <c r="S699" s="1">
        <v>0.99074555992561819</v>
      </c>
      <c r="T699" s="1">
        <v>0.99130239705024681</v>
      </c>
      <c r="U699" s="1">
        <v>0.99172043391980624</v>
      </c>
      <c r="V699" s="1">
        <v>0.99206379240964127</v>
      </c>
      <c r="W699" s="1">
        <v>0.99234275001768391</v>
      </c>
      <c r="X699" s="1">
        <v>0.9925825759757404</v>
      </c>
      <c r="Y699" s="1">
        <v>0.99279917068190759</v>
      </c>
      <c r="Z699" s="1">
        <v>0.99298159587492019</v>
      </c>
      <c r="AA699" s="1">
        <v>0.99313278746802625</v>
      </c>
      <c r="AB699" s="1">
        <v>0.99326173460297029</v>
      </c>
      <c r="AC699" s="1">
        <v>0.99337390933863357</v>
      </c>
      <c r="AD699" s="1">
        <v>0.99347207492386658</v>
      </c>
      <c r="AE699" s="1">
        <v>0.9935608118725715</v>
      </c>
      <c r="AF699" s="1">
        <v>0.99364330383118993</v>
      </c>
      <c r="AG699" s="1">
        <v>0.99372267385530666</v>
      </c>
      <c r="AH699" s="1">
        <v>0.99380187355924099</v>
      </c>
      <c r="AI699" s="1">
        <v>0.9938825857602841</v>
      </c>
      <c r="AJ699" s="1">
        <v>0.99396587000632419</v>
      </c>
      <c r="AK699" s="1">
        <v>0.99405285414586586</v>
      </c>
      <c r="AL699" s="1">
        <v>0.99414449838057428</v>
      </c>
      <c r="AM699" s="1">
        <v>0.99424154876574866</v>
      </c>
    </row>
    <row r="700" spans="1:39">
      <c r="A700">
        <f t="shared" si="16"/>
        <v>202210</v>
      </c>
      <c r="B700" t="str">
        <f t="shared" si="18"/>
        <v>M0</v>
      </c>
      <c r="C700" t="str">
        <f t="shared" si="17"/>
        <v>best</v>
      </c>
      <c r="D700" s="1">
        <v>0</v>
      </c>
      <c r="E700" s="1">
        <v>0</v>
      </c>
      <c r="F700" s="1">
        <v>0</v>
      </c>
      <c r="G700" s="1">
        <v>3.8752266970862419E-3</v>
      </c>
      <c r="H700" s="1">
        <v>1.3310984702481061E-2</v>
      </c>
      <c r="I700" s="1">
        <v>2.720006667258661E-2</v>
      </c>
      <c r="J700" s="1">
        <v>4.3466501778410112E-2</v>
      </c>
      <c r="K700" s="1">
        <v>6.0283691526107797E-2</v>
      </c>
      <c r="L700" s="1">
        <v>7.6057885437597436E-2</v>
      </c>
      <c r="M700" s="1">
        <v>9.0057799038192513E-2</v>
      </c>
      <c r="N700" s="1">
        <v>0.1021604726028547</v>
      </c>
      <c r="O700" s="1">
        <v>0.1123649600222049</v>
      </c>
      <c r="P700" s="1">
        <v>0.1208904748138258</v>
      </c>
      <c r="Q700" s="1">
        <v>0.12774820578656601</v>
      </c>
      <c r="R700" s="1">
        <v>0.13352863276999249</v>
      </c>
      <c r="S700" s="1">
        <v>0.13859360478921751</v>
      </c>
      <c r="T700" s="1">
        <v>0.1427642391347177</v>
      </c>
      <c r="U700" s="1">
        <v>0.14650835084693259</v>
      </c>
      <c r="V700" s="1">
        <v>0.14985783752051379</v>
      </c>
      <c r="W700" s="1">
        <v>0.15304407245804141</v>
      </c>
      <c r="X700" s="1">
        <v>0.15628518655658941</v>
      </c>
      <c r="Y700" s="1">
        <v>0.15944782902251109</v>
      </c>
      <c r="Z700" s="1">
        <v>0.1626163944006972</v>
      </c>
      <c r="AA700" s="1">
        <v>0.1661010616363689</v>
      </c>
      <c r="AB700" s="1">
        <v>0.1700665460384278</v>
      </c>
      <c r="AC700" s="1">
        <v>0.17452673017168749</v>
      </c>
      <c r="AD700" s="1">
        <v>0.17960319953946399</v>
      </c>
      <c r="AE700" s="1">
        <v>0.18539879080894589</v>
      </c>
      <c r="AF700" s="1">
        <v>0.19199330299699671</v>
      </c>
      <c r="AG700" s="1">
        <v>0.19949650031912131</v>
      </c>
      <c r="AH700" s="1">
        <v>0.20791052723372461</v>
      </c>
      <c r="AI700" s="1">
        <v>0.2172032356555986</v>
      </c>
      <c r="AJ700" s="1">
        <v>0.2273873723060702</v>
      </c>
      <c r="AK700" s="1">
        <v>0.23848597543086791</v>
      </c>
      <c r="AL700" s="1">
        <v>0.2505203305372003</v>
      </c>
      <c r="AM700" s="1">
        <v>0.26360019645638011</v>
      </c>
    </row>
    <row r="701" spans="1:39">
      <c r="A701">
        <f t="shared" si="16"/>
        <v>202210</v>
      </c>
      <c r="B701" t="str">
        <f t="shared" si="18"/>
        <v>M1</v>
      </c>
      <c r="C701" t="str">
        <f t="shared" si="17"/>
        <v>best</v>
      </c>
      <c r="D701" s="1">
        <v>0</v>
      </c>
      <c r="E701" s="1">
        <v>0</v>
      </c>
      <c r="F701" s="1">
        <v>6.3493635934240983E-2</v>
      </c>
      <c r="G701" s="1">
        <v>0.16322546990829731</v>
      </c>
      <c r="H701" s="1">
        <v>0.2688163032404558</v>
      </c>
      <c r="I701" s="1">
        <v>0.3622917315349195</v>
      </c>
      <c r="J701" s="1">
        <v>0.43792567528239162</v>
      </c>
      <c r="K701" s="1">
        <v>0.49626140154151971</v>
      </c>
      <c r="L701" s="1">
        <v>0.53963343264258501</v>
      </c>
      <c r="M701" s="1">
        <v>0.57153453279952393</v>
      </c>
      <c r="N701" s="1">
        <v>0.59516897120131729</v>
      </c>
      <c r="O701" s="1">
        <v>0.61271495174638979</v>
      </c>
      <c r="P701" s="1">
        <v>0.6258967806563438</v>
      </c>
      <c r="Q701" s="1">
        <v>0.63557563749809343</v>
      </c>
      <c r="R701" s="1">
        <v>0.64312045276781937</v>
      </c>
      <c r="S701" s="1">
        <v>0.64928164161616364</v>
      </c>
      <c r="T701" s="1">
        <v>0.65403393185542347</v>
      </c>
      <c r="U701" s="1">
        <v>0.65804434162456349</v>
      </c>
      <c r="V701" s="1">
        <v>0.66140431836694213</v>
      </c>
      <c r="W701" s="1">
        <v>0.66439354761526459</v>
      </c>
      <c r="X701" s="1">
        <v>0.66721187108664015</v>
      </c>
      <c r="Y701" s="1">
        <v>0.66972649685580354</v>
      </c>
      <c r="Z701" s="1">
        <v>0.67198856357420633</v>
      </c>
      <c r="AA701" s="1">
        <v>0.67417201069024257</v>
      </c>
      <c r="AB701" s="1">
        <v>0.67637491037638631</v>
      </c>
      <c r="AC701" s="1">
        <v>0.67862427871623388</v>
      </c>
      <c r="AD701" s="1">
        <v>0.68099695138725336</v>
      </c>
      <c r="AE701" s="1">
        <v>0.68355228953838265</v>
      </c>
      <c r="AF701" s="1">
        <v>0.68634168072187962</v>
      </c>
      <c r="AG701" s="1">
        <v>0.6894248498102713</v>
      </c>
      <c r="AH701" s="1">
        <v>0.69281621699220619</v>
      </c>
      <c r="AI701" s="1">
        <v>0.69651398062331282</v>
      </c>
      <c r="AJ701" s="1">
        <v>0.70053147938541294</v>
      </c>
      <c r="AK701" s="1">
        <v>0.70488402776284564</v>
      </c>
      <c r="AL701" s="1">
        <v>0.70958462444276493</v>
      </c>
      <c r="AM701" s="1">
        <v>0.71467955026812302</v>
      </c>
    </row>
    <row r="702" spans="1:39">
      <c r="A702">
        <f t="shared" si="16"/>
        <v>202210</v>
      </c>
      <c r="B702" t="str">
        <f t="shared" si="18"/>
        <v>M2</v>
      </c>
      <c r="C702" t="str">
        <f t="shared" si="17"/>
        <v>best</v>
      </c>
      <c r="D702" s="1">
        <v>0</v>
      </c>
      <c r="E702" s="1">
        <v>0.1591549430918954</v>
      </c>
      <c r="F702" s="1">
        <v>0.33867478097144949</v>
      </c>
      <c r="G702" s="1">
        <v>0.49389591690752532</v>
      </c>
      <c r="H702" s="1">
        <v>0.61498073524263552</v>
      </c>
      <c r="I702" s="1">
        <v>0.70408647877603359</v>
      </c>
      <c r="J702" s="1">
        <v>0.7679027142578726</v>
      </c>
      <c r="K702" s="1">
        <v>0.81311325049833805</v>
      </c>
      <c r="L702" s="1">
        <v>0.84469256563035255</v>
      </c>
      <c r="M702" s="1">
        <v>0.86683201062825976</v>
      </c>
      <c r="N702" s="1">
        <v>0.8826142858104129</v>
      </c>
      <c r="O702" s="1">
        <v>0.89396031091658901</v>
      </c>
      <c r="P702" s="1">
        <v>0.90225184544018044</v>
      </c>
      <c r="Q702" s="1">
        <v>0.90819108281779548</v>
      </c>
      <c r="R702" s="1">
        <v>0.91271850552563194</v>
      </c>
      <c r="S702" s="1">
        <v>0.91633753253550243</v>
      </c>
      <c r="T702" s="1">
        <v>0.91907054348961215</v>
      </c>
      <c r="U702" s="1">
        <v>0.92132798718351439</v>
      </c>
      <c r="V702" s="1">
        <v>0.9231734813020106</v>
      </c>
      <c r="W702" s="1">
        <v>0.92477112110295479</v>
      </c>
      <c r="X702" s="1">
        <v>0.92622679664466012</v>
      </c>
      <c r="Y702" s="1">
        <v>0.927467893003316</v>
      </c>
      <c r="Z702" s="1">
        <v>0.92851543987765206</v>
      </c>
      <c r="AA702" s="1">
        <v>0.92943586396462896</v>
      </c>
      <c r="AB702" s="1">
        <v>0.9302687793948563</v>
      </c>
      <c r="AC702" s="1">
        <v>0.93103180254630524</v>
      </c>
      <c r="AD702" s="1">
        <v>0.93175754794810384</v>
      </c>
      <c r="AE702" s="1">
        <v>0.93246931724295534</v>
      </c>
      <c r="AF702" s="1">
        <v>0.93318924379802382</v>
      </c>
      <c r="AG702" s="1">
        <v>0.93393943049068928</v>
      </c>
      <c r="AH702" s="1">
        <v>0.93473039618121978</v>
      </c>
      <c r="AI702" s="1">
        <v>0.93556760943302497</v>
      </c>
      <c r="AJ702" s="1">
        <v>0.93645851010967729</v>
      </c>
      <c r="AK702" s="1">
        <v>0.93740985221340734</v>
      </c>
      <c r="AL702" s="1">
        <v>0.93842700014023961</v>
      </c>
      <c r="AM702" s="1">
        <v>0.93952182543390883</v>
      </c>
    </row>
    <row r="703" spans="1:39">
      <c r="A703">
        <f t="shared" si="16"/>
        <v>202210</v>
      </c>
      <c r="B703" t="str">
        <f t="shared" si="18"/>
        <v>M3</v>
      </c>
      <c r="C703" t="str">
        <f t="shared" si="17"/>
        <v>best</v>
      </c>
      <c r="D703" s="1">
        <v>0.3989422804014327</v>
      </c>
      <c r="E703" s="1">
        <v>0.62962896383742772</v>
      </c>
      <c r="F703" s="1">
        <v>0.76634336832297256</v>
      </c>
      <c r="G703" s="1">
        <v>0.84856571296368144</v>
      </c>
      <c r="H703" s="1">
        <v>0.89883075416147928</v>
      </c>
      <c r="I703" s="1">
        <v>0.92993728279331</v>
      </c>
      <c r="J703" s="1">
        <v>0.94957700609457307</v>
      </c>
      <c r="K703" s="1">
        <v>0.96229363421994629</v>
      </c>
      <c r="L703" s="1">
        <v>0.97062708332203818</v>
      </c>
      <c r="M703" s="1">
        <v>0.97621512860239879</v>
      </c>
      <c r="N703" s="1">
        <v>0.98007773294842437</v>
      </c>
      <c r="O703" s="1">
        <v>0.98279517231818958</v>
      </c>
      <c r="P703" s="1">
        <v>0.98475047764588408</v>
      </c>
      <c r="Q703" s="1">
        <v>0.98613492349636767</v>
      </c>
      <c r="R703" s="1">
        <v>0.98718091307483002</v>
      </c>
      <c r="S703" s="1">
        <v>0.98801078308959833</v>
      </c>
      <c r="T703" s="1">
        <v>0.98863321845871088</v>
      </c>
      <c r="U703" s="1">
        <v>0.98914400758315513</v>
      </c>
      <c r="V703" s="1">
        <v>0.98955858128701346</v>
      </c>
      <c r="W703" s="1">
        <v>0.9899146038917499</v>
      </c>
      <c r="X703" s="1">
        <v>0.99023568078753788</v>
      </c>
      <c r="Y703" s="1">
        <v>0.99050556504111986</v>
      </c>
      <c r="Z703" s="1">
        <v>0.99072856225367278</v>
      </c>
      <c r="AA703" s="1">
        <v>0.99091778216731996</v>
      </c>
      <c r="AB703" s="1">
        <v>0.99108123471548693</v>
      </c>
      <c r="AC703" s="1">
        <v>0.9912230503344911</v>
      </c>
      <c r="AD703" s="1">
        <v>0.99134995348344546</v>
      </c>
      <c r="AE703" s="1">
        <v>0.9914665952323567</v>
      </c>
      <c r="AF703" s="1">
        <v>0.99157756412443798</v>
      </c>
      <c r="AG703" s="1">
        <v>0.99168715433500876</v>
      </c>
      <c r="AH703" s="1">
        <v>0.99179788881095032</v>
      </c>
      <c r="AI703" s="1">
        <v>0.99191139746643286</v>
      </c>
      <c r="AJ703" s="1">
        <v>0.99202935723229912</v>
      </c>
      <c r="AK703" s="1">
        <v>0.99215318071293801</v>
      </c>
      <c r="AL703" s="1">
        <v>0.99228396128600516</v>
      </c>
      <c r="AM703" s="1">
        <v>0.99242351909761206</v>
      </c>
    </row>
    <row r="704" spans="1:39">
      <c r="A704">
        <f t="shared" si="16"/>
        <v>202211</v>
      </c>
      <c r="B704" t="str">
        <f t="shared" si="18"/>
        <v>M0</v>
      </c>
      <c r="C704" t="str">
        <f t="shared" si="17"/>
        <v>best</v>
      </c>
      <c r="D704" s="1">
        <v>0</v>
      </c>
      <c r="E704" s="1">
        <v>0</v>
      </c>
      <c r="F704" s="1">
        <v>0</v>
      </c>
      <c r="G704" s="1">
        <v>3.6773754932356521E-3</v>
      </c>
      <c r="H704" s="1">
        <v>1.1911498371526811E-2</v>
      </c>
      <c r="I704" s="1">
        <v>2.3523011042049881E-2</v>
      </c>
      <c r="J704" s="1">
        <v>3.6857343230164902E-2</v>
      </c>
      <c r="K704" s="1">
        <v>5.0187242596111133E-2</v>
      </c>
      <c r="L704" s="1">
        <v>6.2520841679475386E-2</v>
      </c>
      <c r="M704" s="1">
        <v>7.3494323429562192E-2</v>
      </c>
      <c r="N704" s="1">
        <v>8.2938931009928538E-2</v>
      </c>
      <c r="O704" s="1">
        <v>9.0950627553673641E-2</v>
      </c>
      <c r="P704" s="1">
        <v>9.7471600228784774E-2</v>
      </c>
      <c r="Q704" s="1">
        <v>0.1030193606378132</v>
      </c>
      <c r="R704" s="1">
        <v>0.10791817826043459</v>
      </c>
      <c r="S704" s="1">
        <v>0.1119789997136182</v>
      </c>
      <c r="T704" s="1">
        <v>0.11564610515002199</v>
      </c>
      <c r="U704" s="1">
        <v>0.11894593718459991</v>
      </c>
      <c r="V704" s="1">
        <v>0.12210243576080269</v>
      </c>
      <c r="W704" s="1">
        <v>0.12533211329059041</v>
      </c>
      <c r="X704" s="1">
        <v>0.1285035204903705</v>
      </c>
      <c r="Y704" s="1">
        <v>0.1317026410282458</v>
      </c>
      <c r="Z704" s="1">
        <v>0.13524666796321119</v>
      </c>
      <c r="AA704" s="1">
        <v>0.13930355827866631</v>
      </c>
      <c r="AB704" s="1">
        <v>0.1438858809292147</v>
      </c>
      <c r="AC704" s="1">
        <v>0.14911723761303439</v>
      </c>
      <c r="AD704" s="1">
        <v>0.1551026464663301</v>
      </c>
      <c r="AE704" s="1">
        <v>0.16192314849442549</v>
      </c>
      <c r="AF704" s="1">
        <v>0.16969114394168311</v>
      </c>
      <c r="AG704" s="1">
        <v>0.17840770684058599</v>
      </c>
      <c r="AH704" s="1">
        <v>0.1880385887979063</v>
      </c>
      <c r="AI704" s="1">
        <v>0.198596300619994</v>
      </c>
      <c r="AJ704" s="1">
        <v>0.2101041985728247</v>
      </c>
      <c r="AK704" s="1">
        <v>0.22258395939717471</v>
      </c>
      <c r="AL704" s="1">
        <v>0.23614911562363239</v>
      </c>
      <c r="AM704" s="1">
        <v>0.2507233846298037</v>
      </c>
    </row>
    <row r="705" spans="1:39">
      <c r="A705">
        <f t="shared" si="16"/>
        <v>202211</v>
      </c>
      <c r="B705" t="str">
        <f t="shared" si="18"/>
        <v>M1</v>
      </c>
      <c r="C705" t="str">
        <f t="shared" si="17"/>
        <v>best</v>
      </c>
      <c r="D705" s="1">
        <v>0</v>
      </c>
      <c r="E705" s="1">
        <v>0</v>
      </c>
      <c r="F705" s="1">
        <v>6.3453731242328462E-2</v>
      </c>
      <c r="G705" s="1">
        <v>0.1614200051351872</v>
      </c>
      <c r="H705" s="1">
        <v>0.26224955079691281</v>
      </c>
      <c r="I705" s="1">
        <v>0.35008168751132118</v>
      </c>
      <c r="J705" s="1">
        <v>0.42044502079174401</v>
      </c>
      <c r="K705" s="1">
        <v>0.47379828428413462</v>
      </c>
      <c r="L705" s="1">
        <v>0.513416448066915</v>
      </c>
      <c r="M705" s="1">
        <v>0.54287954075433842</v>
      </c>
      <c r="N705" s="1">
        <v>0.56476657166844035</v>
      </c>
      <c r="O705" s="1">
        <v>0.58119163020533893</v>
      </c>
      <c r="P705" s="1">
        <v>0.59322675009858472</v>
      </c>
      <c r="Q705" s="1">
        <v>0.60258423918542825</v>
      </c>
      <c r="R705" s="1">
        <v>0.61020370188276174</v>
      </c>
      <c r="S705" s="1">
        <v>0.61606262143462809</v>
      </c>
      <c r="T705" s="1">
        <v>0.62099064291833572</v>
      </c>
      <c r="U705" s="1">
        <v>0.62510352986931794</v>
      </c>
      <c r="V705" s="1">
        <v>0.62874693752907163</v>
      </c>
      <c r="W705" s="1">
        <v>0.63216387970611021</v>
      </c>
      <c r="X705" s="1">
        <v>0.63519177141373151</v>
      </c>
      <c r="Y705" s="1">
        <v>0.63789057570109087</v>
      </c>
      <c r="Z705" s="1">
        <v>0.64046263513582236</v>
      </c>
      <c r="AA705" s="1">
        <v>0.64302282687956225</v>
      </c>
      <c r="AB705" s="1">
        <v>0.64560522920126795</v>
      </c>
      <c r="AC705" s="1">
        <v>0.64830043022419681</v>
      </c>
      <c r="AD705" s="1">
        <v>0.65117772827782061</v>
      </c>
      <c r="AE705" s="1">
        <v>0.6542978278018593</v>
      </c>
      <c r="AF705" s="1">
        <v>0.65772996618085866</v>
      </c>
      <c r="AG705" s="1">
        <v>0.66149274481384801</v>
      </c>
      <c r="AH705" s="1">
        <v>0.66558630616806291</v>
      </c>
      <c r="AI705" s="1">
        <v>0.6700270239685221</v>
      </c>
      <c r="AJ705" s="1">
        <v>0.67483304715453873</v>
      </c>
      <c r="AK705" s="1">
        <v>0.68001964633079004</v>
      </c>
      <c r="AL705" s="1">
        <v>0.68563856272676826</v>
      </c>
      <c r="AM705" s="1">
        <v>0.69166222616755924</v>
      </c>
    </row>
    <row r="706" spans="1:39">
      <c r="A706">
        <f t="shared" si="16"/>
        <v>202211</v>
      </c>
      <c r="B706" t="str">
        <f t="shared" si="18"/>
        <v>M2</v>
      </c>
      <c r="C706" t="str">
        <f t="shared" si="17"/>
        <v>best</v>
      </c>
      <c r="D706" s="1">
        <v>0</v>
      </c>
      <c r="E706" s="1">
        <v>0.1591549430918954</v>
      </c>
      <c r="F706" s="1">
        <v>0.33722102329877102</v>
      </c>
      <c r="G706" s="1">
        <v>0.48948145840704971</v>
      </c>
      <c r="H706" s="1">
        <v>0.60642730018676572</v>
      </c>
      <c r="I706" s="1">
        <v>0.69212347133108476</v>
      </c>
      <c r="J706" s="1">
        <v>0.75361742192995584</v>
      </c>
      <c r="K706" s="1">
        <v>0.79688545236237607</v>
      </c>
      <c r="L706" s="1">
        <v>0.82734055616117197</v>
      </c>
      <c r="M706" s="1">
        <v>0.84909244858563548</v>
      </c>
      <c r="N706" s="1">
        <v>0.86474074880686036</v>
      </c>
      <c r="O706" s="1">
        <v>0.8761755326052928</v>
      </c>
      <c r="P706" s="1">
        <v>0.88436188284339934</v>
      </c>
      <c r="Q706" s="1">
        <v>0.89059720496478556</v>
      </c>
      <c r="R706" s="1">
        <v>0.89557647750669811</v>
      </c>
      <c r="S706" s="1">
        <v>0.89933241704959499</v>
      </c>
      <c r="T706" s="1">
        <v>0.90243081545451864</v>
      </c>
      <c r="U706" s="1">
        <v>0.90495981336534659</v>
      </c>
      <c r="V706" s="1">
        <v>0.90714512038427708</v>
      </c>
      <c r="W706" s="1">
        <v>0.90913142245947243</v>
      </c>
      <c r="X706" s="1">
        <v>0.91081919700073632</v>
      </c>
      <c r="Y706" s="1">
        <v>0.91223657844140604</v>
      </c>
      <c r="Z706" s="1">
        <v>0.91347185886979543</v>
      </c>
      <c r="AA706" s="1">
        <v>0.91457798579540461</v>
      </c>
      <c r="AB706" s="1">
        <v>0.91557936103166282</v>
      </c>
      <c r="AC706" s="1">
        <v>0.9165197820042299</v>
      </c>
      <c r="AD706" s="1">
        <v>0.91743031001449016</v>
      </c>
      <c r="AE706" s="1">
        <v>0.91834070730097284</v>
      </c>
      <c r="AF706" s="1">
        <v>0.91928026146340458</v>
      </c>
      <c r="AG706" s="1">
        <v>0.92026363318564919</v>
      </c>
      <c r="AH706" s="1">
        <v>0.92129892410755321</v>
      </c>
      <c r="AI706" s="1">
        <v>0.92239634160841888</v>
      </c>
      <c r="AJ706" s="1">
        <v>0.92356498668127762</v>
      </c>
      <c r="AK706" s="1">
        <v>0.92481204474239165</v>
      </c>
      <c r="AL706" s="1">
        <v>0.926152513537287</v>
      </c>
      <c r="AM706" s="1">
        <v>0.92758208332563885</v>
      </c>
    </row>
    <row r="707" spans="1:39">
      <c r="A707">
        <f t="shared" si="16"/>
        <v>202211</v>
      </c>
      <c r="B707" t="str">
        <f t="shared" si="18"/>
        <v>M3</v>
      </c>
      <c r="C707" t="str">
        <f t="shared" si="17"/>
        <v>best</v>
      </c>
      <c r="D707" s="1">
        <v>0.3989422804014327</v>
      </c>
      <c r="E707" s="1">
        <v>0.62909315625194651</v>
      </c>
      <c r="F707" s="1">
        <v>0.76426113146360253</v>
      </c>
      <c r="G707" s="1">
        <v>0.84518119309579176</v>
      </c>
      <c r="H707" s="1">
        <v>0.8943622974004779</v>
      </c>
      <c r="I707" s="1">
        <v>0.9249458781399541</v>
      </c>
      <c r="J707" s="1">
        <v>0.94451166059609071</v>
      </c>
      <c r="K707" s="1">
        <v>0.95721632900602782</v>
      </c>
      <c r="L707" s="1">
        <v>0.96567865608837766</v>
      </c>
      <c r="M707" s="1">
        <v>0.97150040410624705</v>
      </c>
      <c r="N707" s="1">
        <v>0.97558252831462333</v>
      </c>
      <c r="O707" s="1">
        <v>0.97851286632449275</v>
      </c>
      <c r="P707" s="1">
        <v>0.98058412955288021</v>
      </c>
      <c r="Q707" s="1">
        <v>0.98214704577292788</v>
      </c>
      <c r="R707" s="1">
        <v>0.98338576313591675</v>
      </c>
      <c r="S707" s="1">
        <v>0.9843140103871969</v>
      </c>
      <c r="T707" s="1">
        <v>0.98507512032232325</v>
      </c>
      <c r="U707" s="1">
        <v>0.98569230134923702</v>
      </c>
      <c r="V707" s="1">
        <v>0.98622178465187926</v>
      </c>
      <c r="W707" s="1">
        <v>0.98669868474717992</v>
      </c>
      <c r="X707" s="1">
        <v>0.98709883089465977</v>
      </c>
      <c r="Y707" s="1">
        <v>0.98742855915407979</v>
      </c>
      <c r="Z707" s="1">
        <v>0.98770705795286318</v>
      </c>
      <c r="AA707" s="1">
        <v>0.98794609062346073</v>
      </c>
      <c r="AB707" s="1">
        <v>0.98815183755393976</v>
      </c>
      <c r="AC707" s="1">
        <v>0.9883341999913402</v>
      </c>
      <c r="AD707" s="1">
        <v>0.98849999597257088</v>
      </c>
      <c r="AE707" s="1">
        <v>0.98865598665106535</v>
      </c>
      <c r="AF707" s="1">
        <v>0.98880844283433167</v>
      </c>
      <c r="AG707" s="1">
        <v>0.98896114925913836</v>
      </c>
      <c r="AH707" s="1">
        <v>0.98911660503573851</v>
      </c>
      <c r="AI707" s="1">
        <v>0.98927730751152954</v>
      </c>
      <c r="AJ707" s="1">
        <v>0.98944534056331579</v>
      </c>
      <c r="AK707" s="1">
        <v>0.98962231157728653</v>
      </c>
      <c r="AL707" s="1">
        <v>0.98981077659153061</v>
      </c>
      <c r="AM707" s="1">
        <v>0.99001051189841349</v>
      </c>
    </row>
    <row r="708" spans="1:39">
      <c r="A708">
        <f t="shared" si="16"/>
        <v>202212</v>
      </c>
      <c r="B708" t="str">
        <f t="shared" si="18"/>
        <v>M0</v>
      </c>
      <c r="C708" t="str">
        <f t="shared" si="17"/>
        <v>best</v>
      </c>
      <c r="D708" s="1">
        <v>0</v>
      </c>
      <c r="E708" s="1">
        <v>0</v>
      </c>
      <c r="F708" s="1">
        <v>0</v>
      </c>
      <c r="G708" s="1">
        <v>2.951545134856029E-3</v>
      </c>
      <c r="H708" s="1">
        <v>9.4515495967497903E-3</v>
      </c>
      <c r="I708" s="1">
        <v>1.86063530111681E-2</v>
      </c>
      <c r="J708" s="1">
        <v>2.8828214821025998E-2</v>
      </c>
      <c r="K708" s="1">
        <v>3.8949641462077772E-2</v>
      </c>
      <c r="L708" s="1">
        <v>4.8368667432290902E-2</v>
      </c>
      <c r="M708" s="1">
        <v>5.6731435663056162E-2</v>
      </c>
      <c r="N708" s="1">
        <v>6.3986693955673746E-2</v>
      </c>
      <c r="O708" s="1">
        <v>6.9993892483041609E-2</v>
      </c>
      <c r="P708" s="1">
        <v>7.5172585531456698E-2</v>
      </c>
      <c r="Q708" s="1">
        <v>7.9795500221856122E-2</v>
      </c>
      <c r="R708" s="1">
        <v>8.3663288141805112E-2</v>
      </c>
      <c r="S708" s="1">
        <v>8.7184480663832303E-2</v>
      </c>
      <c r="T708" s="1">
        <v>9.0378242401580863E-2</v>
      </c>
      <c r="U708" s="1">
        <v>9.3456122672511896E-2</v>
      </c>
      <c r="V708" s="1">
        <v>9.6629802788110744E-2</v>
      </c>
      <c r="W708" s="1">
        <v>9.9771972985985072E-2</v>
      </c>
      <c r="X708" s="1">
        <v>0.1029695724636337</v>
      </c>
      <c r="Y708" s="1">
        <v>0.1065447812253329</v>
      </c>
      <c r="Z708" s="1">
        <v>0.1106675879717911</v>
      </c>
      <c r="AA708" s="1">
        <v>0.1153487092541047</v>
      </c>
      <c r="AB708" s="1">
        <v>0.12071276501881691</v>
      </c>
      <c r="AC708" s="1">
        <v>0.1268662419488282</v>
      </c>
      <c r="AD708" s="1">
        <v>0.13389074544145421</v>
      </c>
      <c r="AE708" s="1">
        <v>0.1419006354453009</v>
      </c>
      <c r="AF708" s="1">
        <v>0.15089559297858651</v>
      </c>
      <c r="AG708" s="1">
        <v>0.16083910115007369</v>
      </c>
      <c r="AH708" s="1">
        <v>0.1717432068279359</v>
      </c>
      <c r="AI708" s="1">
        <v>0.18363137745681199</v>
      </c>
      <c r="AJ708" s="1">
        <v>0.19652551676752331</v>
      </c>
      <c r="AK708" s="1">
        <v>0.21054256841600941</v>
      </c>
      <c r="AL708" s="1">
        <v>0.22560339164650831</v>
      </c>
      <c r="AM708" s="1">
        <v>0.24154259016192481</v>
      </c>
    </row>
    <row r="709" spans="1:39">
      <c r="A709">
        <f t="shared" si="16"/>
        <v>202212</v>
      </c>
      <c r="B709" t="str">
        <f t="shared" si="18"/>
        <v>M1</v>
      </c>
      <c r="C709" t="str">
        <f t="shared" si="17"/>
        <v>best</v>
      </c>
      <c r="D709" s="1">
        <v>0</v>
      </c>
      <c r="E709" s="1">
        <v>0</v>
      </c>
      <c r="F709" s="1">
        <v>6.3102392564509044E-2</v>
      </c>
      <c r="G709" s="1">
        <v>0.15670100246932131</v>
      </c>
      <c r="H709" s="1">
        <v>0.2509125822574087</v>
      </c>
      <c r="I709" s="1">
        <v>0.33178654132987823</v>
      </c>
      <c r="J709" s="1">
        <v>0.39534116894792859</v>
      </c>
      <c r="K709" s="1">
        <v>0.44342265001691827</v>
      </c>
      <c r="L709" s="1">
        <v>0.47951555767971088</v>
      </c>
      <c r="M709" s="1">
        <v>0.50644228584761997</v>
      </c>
      <c r="N709" s="1">
        <v>0.52667774253478861</v>
      </c>
      <c r="O709" s="1">
        <v>0.54150111390608502</v>
      </c>
      <c r="P709" s="1">
        <v>0.55301286527693905</v>
      </c>
      <c r="Q709" s="1">
        <v>0.56237017142961698</v>
      </c>
      <c r="R709" s="1">
        <v>0.5695503428183456</v>
      </c>
      <c r="S709" s="1">
        <v>0.57557534655577813</v>
      </c>
      <c r="T709" s="1">
        <v>0.58058923504486604</v>
      </c>
      <c r="U709" s="1">
        <v>0.58501617612591628</v>
      </c>
      <c r="V709" s="1">
        <v>0.58915075099355874</v>
      </c>
      <c r="W709" s="1">
        <v>0.5927946172447901</v>
      </c>
      <c r="X709" s="1">
        <v>0.59601831754888801</v>
      </c>
      <c r="Y709" s="1">
        <v>0.59905845778819911</v>
      </c>
      <c r="Z709" s="1">
        <v>0.60205016315181914</v>
      </c>
      <c r="AA709" s="1">
        <v>0.60503593674446954</v>
      </c>
      <c r="AB709" s="1">
        <v>0.60812292575033977</v>
      </c>
      <c r="AC709" s="1">
        <v>0.61139241713849524</v>
      </c>
      <c r="AD709" s="1">
        <v>0.61491633155006831</v>
      </c>
      <c r="AE709" s="1">
        <v>0.61877540113941742</v>
      </c>
      <c r="AF709" s="1">
        <v>0.62299321053023338</v>
      </c>
      <c r="AG709" s="1">
        <v>0.627572169411445</v>
      </c>
      <c r="AH709" s="1">
        <v>0.63253228565737951</v>
      </c>
      <c r="AI709" s="1">
        <v>0.63789511892826489</v>
      </c>
      <c r="AJ709" s="1">
        <v>0.64367867789036604</v>
      </c>
      <c r="AK709" s="1">
        <v>0.64994137256024465</v>
      </c>
      <c r="AL709" s="1">
        <v>0.65665310668523336</v>
      </c>
      <c r="AM709" s="1">
        <v>0.6637440524908822</v>
      </c>
    </row>
    <row r="710" spans="1:39">
      <c r="A710">
        <f t="shared" si="16"/>
        <v>202212</v>
      </c>
      <c r="B710" t="str">
        <f t="shared" si="18"/>
        <v>M2</v>
      </c>
      <c r="C710" t="str">
        <f t="shared" si="17"/>
        <v>best</v>
      </c>
      <c r="D710" s="1">
        <v>0</v>
      </c>
      <c r="E710" s="1">
        <v>0.159054916862857</v>
      </c>
      <c r="F710" s="1">
        <v>0.33389476557340858</v>
      </c>
      <c r="G710" s="1">
        <v>0.48059281277859028</v>
      </c>
      <c r="H710" s="1">
        <v>0.59265507564883524</v>
      </c>
      <c r="I710" s="1">
        <v>0.67485405623192474</v>
      </c>
      <c r="J710" s="1">
        <v>0.7334149266782487</v>
      </c>
      <c r="K710" s="1">
        <v>0.77492806652926949</v>
      </c>
      <c r="L710" s="1">
        <v>0.80469402105399046</v>
      </c>
      <c r="M710" s="1">
        <v>0.82615059580854699</v>
      </c>
      <c r="N710" s="1">
        <v>0.84184292382064763</v>
      </c>
      <c r="O710" s="1">
        <v>0.85307871091132537</v>
      </c>
      <c r="P710" s="1">
        <v>0.86163399830758403</v>
      </c>
      <c r="Q710" s="1">
        <v>0.86846183737169769</v>
      </c>
      <c r="R710" s="1">
        <v>0.87360813160241513</v>
      </c>
      <c r="S710" s="1">
        <v>0.87784944890201355</v>
      </c>
      <c r="T710" s="1">
        <v>0.88130711719538579</v>
      </c>
      <c r="U710" s="1">
        <v>0.88429053658710666</v>
      </c>
      <c r="V710" s="1">
        <v>0.88699701309395507</v>
      </c>
      <c r="W710" s="1">
        <v>0.88929042848702966</v>
      </c>
      <c r="X710" s="1">
        <v>0.89120848002214659</v>
      </c>
      <c r="Y710" s="1">
        <v>0.89286887130196169</v>
      </c>
      <c r="Z710" s="1">
        <v>0.89434252192094843</v>
      </c>
      <c r="AA710" s="1">
        <v>0.89566308119245153</v>
      </c>
      <c r="AB710" s="1">
        <v>0.89688944741061216</v>
      </c>
      <c r="AC710" s="1">
        <v>0.89806313372811264</v>
      </c>
      <c r="AD710" s="1">
        <v>0.89922420928906888</v>
      </c>
      <c r="AE710" s="1">
        <v>0.90041161859060181</v>
      </c>
      <c r="AF710" s="1">
        <v>0.90164567784316429</v>
      </c>
      <c r="AG710" s="1">
        <v>0.90293813261549694</v>
      </c>
      <c r="AH710" s="1">
        <v>0.90430295289903384</v>
      </c>
      <c r="AI710" s="1">
        <v>0.90575241286801289</v>
      </c>
      <c r="AJ710" s="1">
        <v>0.90729615506141403</v>
      </c>
      <c r="AK710" s="1">
        <v>0.9089532894127087</v>
      </c>
      <c r="AL710" s="1">
        <v>0.91071897434621285</v>
      </c>
      <c r="AM710" s="1">
        <v>0.91257714730656037</v>
      </c>
    </row>
    <row r="711" spans="1:39">
      <c r="A711">
        <f t="shared" si="16"/>
        <v>202212</v>
      </c>
      <c r="B711" t="str">
        <f t="shared" si="18"/>
        <v>M3</v>
      </c>
      <c r="C711" t="str">
        <f t="shared" si="17"/>
        <v>best</v>
      </c>
      <c r="D711" s="1">
        <v>0.3989422804014327</v>
      </c>
      <c r="E711" s="1">
        <v>0.62658205582420479</v>
      </c>
      <c r="F711" s="1">
        <v>0.75952787382770826</v>
      </c>
      <c r="G711" s="1">
        <v>0.83863585792154682</v>
      </c>
      <c r="H711" s="1">
        <v>0.8869572024516944</v>
      </c>
      <c r="I711" s="1">
        <v>0.91743073654801865</v>
      </c>
      <c r="J711" s="1">
        <v>0.93700098497525897</v>
      </c>
      <c r="K711" s="1">
        <v>0.94993137370621883</v>
      </c>
      <c r="L711" s="1">
        <v>0.95877645391319144</v>
      </c>
      <c r="M711" s="1">
        <v>0.96495399497034584</v>
      </c>
      <c r="N711" s="1">
        <v>0.96937638619589306</v>
      </c>
      <c r="O711" s="1">
        <v>0.97249625807876083</v>
      </c>
      <c r="P711" s="1">
        <v>0.97484719705145773</v>
      </c>
      <c r="Q711" s="1">
        <v>0.97670850007709598</v>
      </c>
      <c r="R711" s="1">
        <v>0.97810204250010757</v>
      </c>
      <c r="S711" s="1">
        <v>0.97924376156370607</v>
      </c>
      <c r="T711" s="1">
        <v>0.98016880657282701</v>
      </c>
      <c r="U711" s="1">
        <v>0.98096169371493247</v>
      </c>
      <c r="V711" s="1">
        <v>0.98167502906240056</v>
      </c>
      <c r="W711" s="1">
        <v>0.98227261448116676</v>
      </c>
      <c r="X711" s="1">
        <v>0.98276385447151404</v>
      </c>
      <c r="Y711" s="1">
        <v>0.98317708187701236</v>
      </c>
      <c r="Z711" s="1">
        <v>0.9835297177772877</v>
      </c>
      <c r="AA711" s="1">
        <v>0.98383106632028317</v>
      </c>
      <c r="AB711" s="1">
        <v>0.98409582419102748</v>
      </c>
      <c r="AC711" s="1">
        <v>0.9843340715740424</v>
      </c>
      <c r="AD711" s="1">
        <v>0.98455585051325856</v>
      </c>
      <c r="AE711" s="1">
        <v>0.98477040017882378</v>
      </c>
      <c r="AF711" s="1">
        <v>0.98498343036929192</v>
      </c>
      <c r="AG711" s="1">
        <v>0.98519878123960325</v>
      </c>
      <c r="AH711" s="1">
        <v>0.98542019675196701</v>
      </c>
      <c r="AI711" s="1">
        <v>0.9856507751651008</v>
      </c>
      <c r="AJ711" s="1">
        <v>0.98589289897854759</v>
      </c>
      <c r="AK711" s="1">
        <v>0.98615019867828113</v>
      </c>
      <c r="AL711" s="1">
        <v>0.98642248920840592</v>
      </c>
      <c r="AM711" s="1">
        <v>0.98670771476815833</v>
      </c>
    </row>
    <row r="712" spans="1:39" s="68" customFormat="1">
      <c r="A712" s="68">
        <f>A36</f>
        <v>202101</v>
      </c>
      <c r="B712" s="68" t="str">
        <f t="shared" si="18"/>
        <v>M0</v>
      </c>
      <c r="C712" s="68" t="s">
        <v>182</v>
      </c>
      <c r="D712" s="69">
        <v>0</v>
      </c>
      <c r="E712" s="69">
        <v>0</v>
      </c>
      <c r="F712" s="69">
        <v>0</v>
      </c>
      <c r="G712" s="69">
        <v>4.5239336011048204E-3</v>
      </c>
      <c r="H712" s="69">
        <v>1.8259800568942549E-2</v>
      </c>
      <c r="I712" s="69">
        <v>4.3035131076243183E-2</v>
      </c>
      <c r="J712" s="69">
        <v>7.8593014731148214E-2</v>
      </c>
      <c r="K712" s="69">
        <v>0.1236907928857984</v>
      </c>
      <c r="L712" s="69">
        <v>0.1769522886991062</v>
      </c>
      <c r="M712" s="69">
        <v>0.23660315066461421</v>
      </c>
      <c r="N712" s="69">
        <v>0.30095335454002359</v>
      </c>
      <c r="O712" s="69">
        <v>0.36801357938569068</v>
      </c>
      <c r="P712" s="69">
        <v>0.43577602905830509</v>
      </c>
      <c r="Q712" s="69">
        <v>0.50248532934881718</v>
      </c>
      <c r="R712" s="69">
        <v>0.56658035773267879</v>
      </c>
      <c r="S712" s="69">
        <v>0.62696670736413307</v>
      </c>
      <c r="T712" s="69">
        <v>0.68274359648940319</v>
      </c>
      <c r="U712" s="69">
        <v>0.73326193481613022</v>
      </c>
      <c r="V712" s="69">
        <v>0.77813218490516678</v>
      </c>
      <c r="W712" s="69">
        <v>0.81732441350310048</v>
      </c>
      <c r="X712" s="69">
        <v>0.85098985984715281</v>
      </c>
      <c r="Y712" s="69">
        <v>0.87944446793703834</v>
      </c>
      <c r="Z712" s="69">
        <v>0.90315511045374719</v>
      </c>
      <c r="AA712" s="69">
        <v>0.92266031077626509</v>
      </c>
      <c r="AB712" s="69">
        <v>0.93851816653265951</v>
      </c>
      <c r="AC712" s="69">
        <v>0.95128321029491558</v>
      </c>
      <c r="AD712" s="69">
        <v>0.96146759181392505</v>
      </c>
      <c r="AE712" s="69">
        <v>0.96951883103388381</v>
      </c>
      <c r="AF712" s="69">
        <v>0.97583951430080895</v>
      </c>
      <c r="AG712" s="69">
        <v>0.98077039703027724</v>
      </c>
      <c r="AH712" s="69">
        <v>0.98459563770452119</v>
      </c>
      <c r="AI712" s="69">
        <v>0.98755292317424337</v>
      </c>
      <c r="AJ712" s="69">
        <v>0.98983583392797958</v>
      </c>
      <c r="AK712" s="69">
        <v>0.99159799460107112</v>
      </c>
      <c r="AL712" s="69">
        <v>0.99296159375700388</v>
      </c>
      <c r="AM712" s="69">
        <v>0.9940197708662617</v>
      </c>
    </row>
    <row r="713" spans="1:39">
      <c r="A713">
        <f t="shared" ref="A713:A776" si="19">IF(B713="M0",IF(RIGHT(A709,2)="12",(VALUE(LEFT(A709,4))+1)*100+1,A709+1),A712)</f>
        <v>202101</v>
      </c>
      <c r="B713" t="str">
        <f t="shared" si="18"/>
        <v>M1</v>
      </c>
      <c r="C713" t="str">
        <f t="shared" si="17"/>
        <v>worst</v>
      </c>
      <c r="D713" s="1">
        <v>0</v>
      </c>
      <c r="E713" s="1">
        <v>0</v>
      </c>
      <c r="F713" s="1">
        <v>6.3493635934240983E-2</v>
      </c>
      <c r="G713" s="1">
        <v>0.1673050880828291</v>
      </c>
      <c r="H713" s="1">
        <v>0.28392297716275933</v>
      </c>
      <c r="I713" s="1">
        <v>0.39576690050222241</v>
      </c>
      <c r="J713" s="1">
        <v>0.49461113362752512</v>
      </c>
      <c r="K713" s="1">
        <v>0.57810475144104301</v>
      </c>
      <c r="L713" s="1">
        <v>0.64714009986874943</v>
      </c>
      <c r="M713" s="1">
        <v>0.70379196019937962</v>
      </c>
      <c r="N713" s="1">
        <v>0.75046975676438543</v>
      </c>
      <c r="O713" s="1">
        <v>0.78928832292367901</v>
      </c>
      <c r="P713" s="1">
        <v>0.82192770605446341</v>
      </c>
      <c r="Q713" s="1">
        <v>0.84968132283276077</v>
      </c>
      <c r="R713" s="1">
        <v>0.8734670408244759</v>
      </c>
      <c r="S713" s="1">
        <v>0.89398092225703907</v>
      </c>
      <c r="T713" s="1">
        <v>0.91169923362984617</v>
      </c>
      <c r="U713" s="1">
        <v>0.92695963385356062</v>
      </c>
      <c r="V713" s="1">
        <v>0.94001399166604438</v>
      </c>
      <c r="W713" s="1">
        <v>0.95109910556374289</v>
      </c>
      <c r="X713" s="1">
        <v>0.96042165117053424</v>
      </c>
      <c r="Y713" s="1">
        <v>0.96817662301541363</v>
      </c>
      <c r="Z713" s="1">
        <v>0.97456083030364915</v>
      </c>
      <c r="AA713" s="1">
        <v>0.97976413309950738</v>
      </c>
      <c r="AB713" s="1">
        <v>0.98396411481327906</v>
      </c>
      <c r="AC713" s="1">
        <v>0.987325968579713</v>
      </c>
      <c r="AD713" s="1">
        <v>0.98999631950127676</v>
      </c>
      <c r="AE713" s="1">
        <v>0.99209997598942734</v>
      </c>
      <c r="AF713" s="1">
        <v>0.99374686012270952</v>
      </c>
      <c r="AG713" s="1">
        <v>0.99502875650858891</v>
      </c>
      <c r="AH713" s="1">
        <v>0.99602142366233071</v>
      </c>
      <c r="AI713" s="1">
        <v>0.9967877277522601</v>
      </c>
      <c r="AJ713" s="1">
        <v>0.99737857662371177</v>
      </c>
      <c r="AK713" s="1">
        <v>0.99783419847498855</v>
      </c>
      <c r="AL713" s="1">
        <v>0.99818647972213781</v>
      </c>
      <c r="AM713" s="1">
        <v>0.99845966762197125</v>
      </c>
    </row>
    <row r="714" spans="1:39">
      <c r="A714">
        <f t="shared" si="19"/>
        <v>202101</v>
      </c>
      <c r="B714" t="str">
        <f t="shared" si="18"/>
        <v>M2</v>
      </c>
      <c r="C714" t="str">
        <f t="shared" ref="C714:C777" si="20">C713</f>
        <v>worst</v>
      </c>
      <c r="D714" s="1">
        <v>0</v>
      </c>
      <c r="E714" s="1">
        <v>0.1591549430918954</v>
      </c>
      <c r="F714" s="1">
        <v>0.34205975989309179</v>
      </c>
      <c r="G714" s="1">
        <v>0.50470237902129167</v>
      </c>
      <c r="H714" s="1">
        <v>0.63549875440685155</v>
      </c>
      <c r="I714" s="1">
        <v>0.73541718403141865</v>
      </c>
      <c r="J714" s="1">
        <v>0.80950695214772428</v>
      </c>
      <c r="K714" s="1">
        <v>0.86335072687225123</v>
      </c>
      <c r="L714" s="1">
        <v>0.90199064949488783</v>
      </c>
      <c r="M714" s="1">
        <v>0.9294751777941227</v>
      </c>
      <c r="N714" s="1">
        <v>0.94894237727028286</v>
      </c>
      <c r="O714" s="1">
        <v>0.96272577920734448</v>
      </c>
      <c r="P714" s="1">
        <v>0.97251343612378105</v>
      </c>
      <c r="Q714" s="1">
        <v>0.97951218019811548</v>
      </c>
      <c r="R714" s="1">
        <v>0.9845631251070508</v>
      </c>
      <c r="S714" s="1">
        <v>0.98825388632389077</v>
      </c>
      <c r="T714" s="1">
        <v>0.99098792413206094</v>
      </c>
      <c r="U714" s="1">
        <v>0.99304141533958545</v>
      </c>
      <c r="V714" s="1">
        <v>0.99460198925768672</v>
      </c>
      <c r="W714" s="1">
        <v>0.9958007277677432</v>
      </c>
      <c r="X714" s="1">
        <v>0.99672865079599515</v>
      </c>
      <c r="Y714" s="1">
        <v>0.99745015409027726</v>
      </c>
      <c r="Z714" s="1">
        <v>0.99801258307515728</v>
      </c>
      <c r="AA714" s="1">
        <v>0.99845130776503654</v>
      </c>
      <c r="AB714" s="1">
        <v>0.99879317234037601</v>
      </c>
      <c r="AC714" s="1">
        <v>0.99905916187824462</v>
      </c>
      <c r="AD714" s="1">
        <v>0.99926568052979625</v>
      </c>
      <c r="AE714" s="1">
        <v>0.999425417842979</v>
      </c>
      <c r="AF714" s="1">
        <v>0.99954863489405743</v>
      </c>
      <c r="AG714" s="1">
        <v>0.99964340527222006</v>
      </c>
      <c r="AH714" s="1">
        <v>0.99971608420640601</v>
      </c>
      <c r="AI714" s="1">
        <v>0.99977174664984625</v>
      </c>
      <c r="AJ714" s="1">
        <v>0.9998143863779464</v>
      </c>
      <c r="AK714" s="1">
        <v>0.99984709129309446</v>
      </c>
      <c r="AL714" s="1">
        <v>0.99987226563940768</v>
      </c>
      <c r="AM714" s="1">
        <v>0.99989171461630699</v>
      </c>
    </row>
    <row r="715" spans="1:39">
      <c r="A715">
        <f t="shared" si="19"/>
        <v>202101</v>
      </c>
      <c r="B715" t="str">
        <f t="shared" si="18"/>
        <v>M3</v>
      </c>
      <c r="C715" t="str">
        <f t="shared" si="20"/>
        <v>worst</v>
      </c>
      <c r="D715" s="1">
        <v>0.3989422804014327</v>
      </c>
      <c r="E715" s="1">
        <v>0.63126164072863966</v>
      </c>
      <c r="F715" s="1">
        <v>0.77140204495807163</v>
      </c>
      <c r="G715" s="1">
        <v>0.85695697556147354</v>
      </c>
      <c r="H715" s="1">
        <v>0.90978185223452579</v>
      </c>
      <c r="I715" s="1">
        <v>0.94272956233417582</v>
      </c>
      <c r="J715" s="1">
        <v>0.96346402740852</v>
      </c>
      <c r="K715" s="1">
        <v>0.97658685690800484</v>
      </c>
      <c r="L715" s="1">
        <v>0.98493809583710545</v>
      </c>
      <c r="M715" s="1">
        <v>0.99027023223424593</v>
      </c>
      <c r="N715" s="1">
        <v>0.99368611540809015</v>
      </c>
      <c r="O715" s="1">
        <v>0.99588174289406128</v>
      </c>
      <c r="P715" s="1">
        <v>0.99729751010899814</v>
      </c>
      <c r="Q715" s="1">
        <v>0.99821426733259033</v>
      </c>
      <c r="R715" s="1">
        <v>0.99881033363007465</v>
      </c>
      <c r="S715" s="1">
        <v>0.99919997796153892</v>
      </c>
      <c r="T715" s="1">
        <v>0.99945638646811308</v>
      </c>
      <c r="U715" s="1">
        <v>0.99962653874750562</v>
      </c>
      <c r="V715" s="1">
        <v>0.99974045679193591</v>
      </c>
      <c r="W715" s="1">
        <v>0.99981753456821043</v>
      </c>
      <c r="X715" s="1">
        <v>0.9998702841964211</v>
      </c>
      <c r="Y715" s="1">
        <v>0.99990679506298319</v>
      </c>
      <c r="Z715" s="1">
        <v>0.999932358278255</v>
      </c>
      <c r="AA715" s="1">
        <v>0.9999504555869636</v>
      </c>
      <c r="AB715" s="1">
        <v>0.99996339287831548</v>
      </c>
      <c r="AC715" s="1">
        <v>0.99997272633157641</v>
      </c>
      <c r="AD715" s="1">
        <v>0.99997951577139355</v>
      </c>
      <c r="AE715" s="1">
        <v>0.99998448315611144</v>
      </c>
      <c r="AF715" s="1">
        <v>0.99998813862454017</v>
      </c>
      <c r="AG715" s="1">
        <v>0.99999084120548754</v>
      </c>
      <c r="AH715" s="1">
        <v>0.99999284630112395</v>
      </c>
      <c r="AI715" s="1">
        <v>0.99999433997375897</v>
      </c>
      <c r="AJ715" s="1">
        <v>0.99999545801511225</v>
      </c>
      <c r="AK715" s="1">
        <v>0.9999962991092346</v>
      </c>
      <c r="AL715" s="1">
        <v>0.99999693606572992</v>
      </c>
      <c r="AM715" s="1">
        <v>0.99999742139746006</v>
      </c>
    </row>
    <row r="716" spans="1:39">
      <c r="A716">
        <f t="shared" si="19"/>
        <v>202102</v>
      </c>
      <c r="B716" t="str">
        <f t="shared" si="18"/>
        <v>M0</v>
      </c>
      <c r="C716" t="str">
        <f t="shared" si="20"/>
        <v>worst</v>
      </c>
      <c r="D716" s="1">
        <v>0</v>
      </c>
      <c r="E716" s="1">
        <v>0</v>
      </c>
      <c r="F716" s="1">
        <v>0</v>
      </c>
      <c r="G716" s="1">
        <v>6.6218127707728374E-3</v>
      </c>
      <c r="H716" s="1">
        <v>2.4006299594437171E-2</v>
      </c>
      <c r="I716" s="1">
        <v>5.3319438923849723E-2</v>
      </c>
      <c r="J716" s="1">
        <v>9.3931694687483136E-2</v>
      </c>
      <c r="K716" s="1">
        <v>0.14457190852346091</v>
      </c>
      <c r="L716" s="1">
        <v>0.20328533176496669</v>
      </c>
      <c r="M716" s="1">
        <v>0.26808915030846309</v>
      </c>
      <c r="N716" s="1">
        <v>0.33665456861351972</v>
      </c>
      <c r="O716" s="1">
        <v>0.40664876802554573</v>
      </c>
      <c r="P716" s="1">
        <v>0.47603777733674252</v>
      </c>
      <c r="Q716" s="1">
        <v>0.54303038401677606</v>
      </c>
      <c r="R716" s="1">
        <v>0.60636214091736274</v>
      </c>
      <c r="S716" s="1">
        <v>0.66500100931397177</v>
      </c>
      <c r="T716" s="1">
        <v>0.71820291916857737</v>
      </c>
      <c r="U716" s="1">
        <v>0.76551520677775431</v>
      </c>
      <c r="V716" s="1">
        <v>0.80687783965131277</v>
      </c>
      <c r="W716" s="1">
        <v>0.84243125896971205</v>
      </c>
      <c r="X716" s="1">
        <v>0.87249645987855762</v>
      </c>
      <c r="Y716" s="1">
        <v>0.8975584944598588</v>
      </c>
      <c r="Z716" s="1">
        <v>0.91818123346456471</v>
      </c>
      <c r="AA716" s="1">
        <v>0.93495131428176015</v>
      </c>
      <c r="AB716" s="1">
        <v>0.94845296654331435</v>
      </c>
      <c r="AC716" s="1">
        <v>0.95922647694990981</v>
      </c>
      <c r="AD716" s="1">
        <v>0.96774434888276106</v>
      </c>
      <c r="AE716" s="1">
        <v>0.9744319272639741</v>
      </c>
      <c r="AF716" s="1">
        <v>0.97964938225655296</v>
      </c>
      <c r="AG716" s="1">
        <v>0.98369715708984995</v>
      </c>
      <c r="AH716" s="1">
        <v>0.98682662120586784</v>
      </c>
      <c r="AI716" s="1">
        <v>0.98924253429094078</v>
      </c>
      <c r="AJ716" s="1">
        <v>0.99110741373285405</v>
      </c>
      <c r="AK716" s="1">
        <v>0.9925505345722252</v>
      </c>
      <c r="AL716" s="1">
        <v>0.99367044517895531</v>
      </c>
      <c r="AM716" s="1">
        <v>0.99454738798669995</v>
      </c>
    </row>
    <row r="717" spans="1:39">
      <c r="A717">
        <f t="shared" si="19"/>
        <v>202102</v>
      </c>
      <c r="B717" t="str">
        <f t="shared" si="18"/>
        <v>M1</v>
      </c>
      <c r="C717" t="str">
        <f t="shared" si="20"/>
        <v>worst</v>
      </c>
      <c r="D717" s="1">
        <v>0</v>
      </c>
      <c r="E717" s="1">
        <v>0</v>
      </c>
      <c r="F717" s="1">
        <v>6.3493635934240983E-2</v>
      </c>
      <c r="G717" s="1">
        <v>0.1699615576520119</v>
      </c>
      <c r="H717" s="1">
        <v>0.29107690780688938</v>
      </c>
      <c r="I717" s="1">
        <v>0.40803534825398519</v>
      </c>
      <c r="J717" s="1">
        <v>0.51160213668373722</v>
      </c>
      <c r="K717" s="1">
        <v>0.5990321750894072</v>
      </c>
      <c r="L717" s="1">
        <v>0.67090259803531171</v>
      </c>
      <c r="M717" s="1">
        <v>0.72933991186642422</v>
      </c>
      <c r="N717" s="1">
        <v>0.77677986416160372</v>
      </c>
      <c r="O717" s="1">
        <v>0.81545134358146887</v>
      </c>
      <c r="P717" s="1">
        <v>0.84723050182687987</v>
      </c>
      <c r="Q717" s="1">
        <v>0.87355545118692701</v>
      </c>
      <c r="R717" s="1">
        <v>0.89554826872317639</v>
      </c>
      <c r="S717" s="1">
        <v>0.91401911390623647</v>
      </c>
      <c r="T717" s="1">
        <v>0.92955696221205963</v>
      </c>
      <c r="U717" s="1">
        <v>0.9425951302356429</v>
      </c>
      <c r="V717" s="1">
        <v>0.95349602979088155</v>
      </c>
      <c r="W717" s="1">
        <v>0.96255165332872517</v>
      </c>
      <c r="X717" s="1">
        <v>0.97001210290780426</v>
      </c>
      <c r="Y717" s="1">
        <v>0.97610728180123874</v>
      </c>
      <c r="Z717" s="1">
        <v>0.98104530911787946</v>
      </c>
      <c r="AA717" s="1">
        <v>0.985012265263563</v>
      </c>
      <c r="AB717" s="1">
        <v>0.98817558013902329</v>
      </c>
      <c r="AC717" s="1">
        <v>0.9906806369375466</v>
      </c>
      <c r="AD717" s="1">
        <v>0.99264929524352941</v>
      </c>
      <c r="AE717" s="1">
        <v>0.99418748221746067</v>
      </c>
      <c r="AF717" s="1">
        <v>0.99538288106439921</v>
      </c>
      <c r="AG717" s="1">
        <v>0.99630737776770895</v>
      </c>
      <c r="AH717" s="1">
        <v>0.99702030591138602</v>
      </c>
      <c r="AI717" s="1">
        <v>0.99756952457763781</v>
      </c>
      <c r="AJ717" s="1">
        <v>0.99799274092582557</v>
      </c>
      <c r="AK717" s="1">
        <v>0.99831977093312074</v>
      </c>
      <c r="AL717" s="1">
        <v>0.99857324879368992</v>
      </c>
      <c r="AM717" s="1">
        <v>0.9987715300428438</v>
      </c>
    </row>
    <row r="718" spans="1:39">
      <c r="A718">
        <f t="shared" si="19"/>
        <v>202102</v>
      </c>
      <c r="B718" t="str">
        <f t="shared" si="18"/>
        <v>M2</v>
      </c>
      <c r="C718" t="str">
        <f t="shared" si="20"/>
        <v>worst</v>
      </c>
      <c r="D718" s="1">
        <v>0</v>
      </c>
      <c r="E718" s="1">
        <v>0.1591549430918954</v>
      </c>
      <c r="F718" s="1">
        <v>0.3447772014982684</v>
      </c>
      <c r="G718" s="1">
        <v>0.50981571634891942</v>
      </c>
      <c r="H718" s="1">
        <v>0.64210838431448536</v>
      </c>
      <c r="I718" s="1">
        <v>0.74274147654195433</v>
      </c>
      <c r="J718" s="1">
        <v>0.81688026077807463</v>
      </c>
      <c r="K718" s="1">
        <v>0.87040831363725224</v>
      </c>
      <c r="L718" s="1">
        <v>0.90849687844632543</v>
      </c>
      <c r="M718" s="1">
        <v>0.93534508203402011</v>
      </c>
      <c r="N718" s="1">
        <v>0.95416510891569306</v>
      </c>
      <c r="O718" s="1">
        <v>0.96732365644333307</v>
      </c>
      <c r="P718" s="1">
        <v>0.97653353382294861</v>
      </c>
      <c r="Q718" s="1">
        <v>0.98300026568852561</v>
      </c>
      <c r="R718" s="1">
        <v>0.98756990407498912</v>
      </c>
      <c r="S718" s="1">
        <v>0.99082689427024173</v>
      </c>
      <c r="T718" s="1">
        <v>0.99317255182054864</v>
      </c>
      <c r="U718" s="1">
        <v>0.9948793344543847</v>
      </c>
      <c r="V718" s="1">
        <v>0.99613495282363684</v>
      </c>
      <c r="W718" s="1">
        <v>0.99706782569862007</v>
      </c>
      <c r="X718" s="1">
        <v>0.99776639910389442</v>
      </c>
      <c r="Y718" s="1">
        <v>0.99829296479405349</v>
      </c>
      <c r="Z718" s="1">
        <v>0.9986918367732327</v>
      </c>
      <c r="AA718" s="1">
        <v>0.99899489400126473</v>
      </c>
      <c r="AB718" s="1">
        <v>0.99922566774556054</v>
      </c>
      <c r="AC718" s="1">
        <v>0.99940162736001081</v>
      </c>
      <c r="AD718" s="1">
        <v>0.99953568233039469</v>
      </c>
      <c r="AE718" s="1">
        <v>0.99963779250913876</v>
      </c>
      <c r="AF718" s="1">
        <v>0.99971551209629994</v>
      </c>
      <c r="AG718" s="1">
        <v>0.99977460001736418</v>
      </c>
      <c r="AH718" s="1">
        <v>0.99981952827490295</v>
      </c>
      <c r="AI718" s="1">
        <v>0.99985373929666066</v>
      </c>
      <c r="AJ718" s="1">
        <v>0.9998798481919543</v>
      </c>
      <c r="AK718" s="1">
        <v>0.99989986078022597</v>
      </c>
      <c r="AL718" s="1">
        <v>0.9999152666918919</v>
      </c>
      <c r="AM718" s="1">
        <v>0.99992724830078317</v>
      </c>
    </row>
    <row r="719" spans="1:39">
      <c r="A719">
        <f t="shared" si="19"/>
        <v>202102</v>
      </c>
      <c r="B719" t="str">
        <f t="shared" si="18"/>
        <v>M3</v>
      </c>
      <c r="C719" t="str">
        <f t="shared" si="20"/>
        <v>worst</v>
      </c>
      <c r="D719" s="1">
        <v>0.3989422804014327</v>
      </c>
      <c r="E719" s="1">
        <v>0.63447739426781502</v>
      </c>
      <c r="F719" s="1">
        <v>0.77542671642159888</v>
      </c>
      <c r="G719" s="1">
        <v>0.86083317115625246</v>
      </c>
      <c r="H719" s="1">
        <v>0.91315888342035478</v>
      </c>
      <c r="I719" s="1">
        <v>0.94552953540844287</v>
      </c>
      <c r="J719" s="1">
        <v>0.96568104058251292</v>
      </c>
      <c r="K719" s="1">
        <v>0.97830123733134122</v>
      </c>
      <c r="L719" s="1">
        <v>0.98623329312646368</v>
      </c>
      <c r="M719" s="1">
        <v>0.99123605507842294</v>
      </c>
      <c r="N719" s="1">
        <v>0.99440144391028984</v>
      </c>
      <c r="O719" s="1">
        <v>0.996409635007795</v>
      </c>
      <c r="P719" s="1">
        <v>0.99768784989550419</v>
      </c>
      <c r="Q719" s="1">
        <v>0.99850354878086145</v>
      </c>
      <c r="R719" s="1">
        <v>0.99902575942951888</v>
      </c>
      <c r="S719" s="1">
        <v>0.99936137100492684</v>
      </c>
      <c r="T719" s="1">
        <v>0.9995781571638217</v>
      </c>
      <c r="U719" s="1">
        <v>0.99971891388316914</v>
      </c>
      <c r="V719" s="1">
        <v>0.99981091075646022</v>
      </c>
      <c r="W719" s="1">
        <v>0.99987150572276451</v>
      </c>
      <c r="X719" s="1">
        <v>0.99991174687288431</v>
      </c>
      <c r="Y719" s="1">
        <v>0.99993871779313948</v>
      </c>
      <c r="Z719" s="1">
        <v>0.99995697290041918</v>
      </c>
      <c r="AA719" s="1">
        <v>0.9999694471432321</v>
      </c>
      <c r="AB719" s="1">
        <v>0.9999780563960925</v>
      </c>
      <c r="AC719" s="1">
        <v>0.9999840590480058</v>
      </c>
      <c r="AD719" s="1">
        <v>0.99998827987726613</v>
      </c>
      <c r="AE719" s="1">
        <v>0.999991274739362</v>
      </c>
      <c r="AF719" s="1">
        <v>0.99999341733185809</v>
      </c>
      <c r="AG719" s="1">
        <v>0.9999949611127581</v>
      </c>
      <c r="AH719" s="1">
        <v>0.99999608183715094</v>
      </c>
      <c r="AI719" s="1">
        <v>0.99999690203071456</v>
      </c>
      <c r="AJ719" s="1">
        <v>0.99999750709168711</v>
      </c>
      <c r="AK719" s="1">
        <v>0.99999795757212939</v>
      </c>
      <c r="AL719" s="1">
        <v>0.99999829576328725</v>
      </c>
      <c r="AM719" s="1">
        <v>0.99999855316629305</v>
      </c>
    </row>
    <row r="720" spans="1:39">
      <c r="A720">
        <f t="shared" si="19"/>
        <v>202103</v>
      </c>
      <c r="B720" t="str">
        <f t="shared" si="18"/>
        <v>M0</v>
      </c>
      <c r="C720" t="str">
        <f t="shared" si="20"/>
        <v>worst</v>
      </c>
      <c r="D720" s="1">
        <v>0</v>
      </c>
      <c r="E720" s="1">
        <v>0</v>
      </c>
      <c r="F720" s="1">
        <v>0</v>
      </c>
      <c r="G720" s="1">
        <v>6.9476927069445698E-3</v>
      </c>
      <c r="H720" s="1">
        <v>2.5420141857276209E-2</v>
      </c>
      <c r="I720" s="1">
        <v>5.6935347684753751E-2</v>
      </c>
      <c r="J720" s="1">
        <v>0.10117426041536649</v>
      </c>
      <c r="K720" s="1">
        <v>0.15632008245111029</v>
      </c>
      <c r="L720" s="1">
        <v>0.2201059704145393</v>
      </c>
      <c r="M720" s="1">
        <v>0.28970307904856812</v>
      </c>
      <c r="N720" s="1">
        <v>0.36223132748925613</v>
      </c>
      <c r="O720" s="1">
        <v>0.4351551425200697</v>
      </c>
      <c r="P720" s="1">
        <v>0.50625447261704937</v>
      </c>
      <c r="Q720" s="1">
        <v>0.57393757140917834</v>
      </c>
      <c r="R720" s="1">
        <v>0.63691642729970199</v>
      </c>
      <c r="S720" s="1">
        <v>0.69425887997490776</v>
      </c>
      <c r="T720" s="1">
        <v>0.74538424450906415</v>
      </c>
      <c r="U720" s="1">
        <v>0.79016471693205326</v>
      </c>
      <c r="V720" s="1">
        <v>0.82870954707559996</v>
      </c>
      <c r="W720" s="1">
        <v>0.86133823739561288</v>
      </c>
      <c r="X720" s="1">
        <v>0.88855851863119417</v>
      </c>
      <c r="Y720" s="1">
        <v>0.91097063961528768</v>
      </c>
      <c r="Z720" s="1">
        <v>0.92920426952556034</v>
      </c>
      <c r="AA720" s="1">
        <v>0.94388955772493299</v>
      </c>
      <c r="AB720" s="1">
        <v>0.95561088294849639</v>
      </c>
      <c r="AC720" s="1">
        <v>0.96488022185644928</v>
      </c>
      <c r="AD720" s="1">
        <v>0.97215910807513839</v>
      </c>
      <c r="AE720" s="1">
        <v>0.97783870606606205</v>
      </c>
      <c r="AF720" s="1">
        <v>0.98224553339801068</v>
      </c>
      <c r="AG720" s="1">
        <v>0.98565291720985004</v>
      </c>
      <c r="AH720" s="1">
        <v>0.98828358657742066</v>
      </c>
      <c r="AI720" s="1">
        <v>0.99031437028111113</v>
      </c>
      <c r="AJ720" s="1">
        <v>0.9918859589429847</v>
      </c>
      <c r="AK720" s="1">
        <v>0.99310562002922564</v>
      </c>
      <c r="AL720" s="1">
        <v>0.9940607086265566</v>
      </c>
      <c r="AM720" s="1">
        <v>0.9948163329874341</v>
      </c>
    </row>
    <row r="721" spans="1:39">
      <c r="A721">
        <f t="shared" si="19"/>
        <v>202103</v>
      </c>
      <c r="B721" t="str">
        <f t="shared" ref="B721:B784" si="21">B717</f>
        <v>M1</v>
      </c>
      <c r="C721" t="str">
        <f t="shared" si="20"/>
        <v>worst</v>
      </c>
      <c r="D721" s="1">
        <v>0</v>
      </c>
      <c r="E721" s="1">
        <v>0</v>
      </c>
      <c r="F721" s="1">
        <v>6.3493635934240983E-2</v>
      </c>
      <c r="G721" s="1">
        <v>0.17051513454710099</v>
      </c>
      <c r="H721" s="1">
        <v>0.29293417043037812</v>
      </c>
      <c r="I721" s="1">
        <v>0.41167696735969211</v>
      </c>
      <c r="J721" s="1">
        <v>0.51729512712722547</v>
      </c>
      <c r="K721" s="1">
        <v>0.60664910030807806</v>
      </c>
      <c r="L721" s="1">
        <v>0.68019547469637287</v>
      </c>
      <c r="M721" s="1">
        <v>0.73990016075485432</v>
      </c>
      <c r="N721" s="1">
        <v>0.78813053306477265</v>
      </c>
      <c r="O721" s="1">
        <v>0.82716065837209662</v>
      </c>
      <c r="P721" s="1">
        <v>0.85888243272345188</v>
      </c>
      <c r="Q721" s="1">
        <v>0.88484243733411438</v>
      </c>
      <c r="R721" s="1">
        <v>0.90620707134357803</v>
      </c>
      <c r="S721" s="1">
        <v>0.92384768895910119</v>
      </c>
      <c r="T721" s="1">
        <v>0.93841114417251914</v>
      </c>
      <c r="U721" s="1">
        <v>0.95041946378094433</v>
      </c>
      <c r="V721" s="1">
        <v>0.96028097767308762</v>
      </c>
      <c r="W721" s="1">
        <v>0.96832950104661852</v>
      </c>
      <c r="X721" s="1">
        <v>0.97485530902134354</v>
      </c>
      <c r="Y721" s="1">
        <v>0.98010983708043142</v>
      </c>
      <c r="Z721" s="1">
        <v>0.98431014160012709</v>
      </c>
      <c r="AA721" s="1">
        <v>0.98764606793801146</v>
      </c>
      <c r="AB721" s="1">
        <v>0.99027921579913702</v>
      </c>
      <c r="AC721" s="1">
        <v>0.99234307001801692</v>
      </c>
      <c r="AD721" s="1">
        <v>0.99395216673080489</v>
      </c>
      <c r="AE721" s="1">
        <v>0.99520047976967152</v>
      </c>
      <c r="AF721" s="1">
        <v>0.9961645113869344</v>
      </c>
      <c r="AG721" s="1">
        <v>0.99690704607115588</v>
      </c>
      <c r="AH721" s="1">
        <v>0.99747851236435414</v>
      </c>
      <c r="AI721" s="1">
        <v>0.99791851342862681</v>
      </c>
      <c r="AJ721" s="1">
        <v>0.99825828092104141</v>
      </c>
      <c r="AK721" s="1">
        <v>0.99852147874721009</v>
      </c>
      <c r="AL721" s="1">
        <v>0.99872726190726102</v>
      </c>
      <c r="AM721" s="1">
        <v>0.99888985400520303</v>
      </c>
    </row>
    <row r="722" spans="1:39">
      <c r="A722">
        <f t="shared" si="19"/>
        <v>202103</v>
      </c>
      <c r="B722" t="str">
        <f t="shared" si="21"/>
        <v>M2</v>
      </c>
      <c r="C722" t="str">
        <f t="shared" si="20"/>
        <v>worst</v>
      </c>
      <c r="D722" s="1">
        <v>0</v>
      </c>
      <c r="E722" s="1">
        <v>0.1591549430918954</v>
      </c>
      <c r="F722" s="1">
        <v>0.34524887392292308</v>
      </c>
      <c r="G722" s="1">
        <v>0.511050718069612</v>
      </c>
      <c r="H722" s="1">
        <v>0.64414195607399871</v>
      </c>
      <c r="I722" s="1">
        <v>0.7452859290219267</v>
      </c>
      <c r="J722" s="1">
        <v>0.8196974575034548</v>
      </c>
      <c r="K722" s="1">
        <v>0.8732433503472784</v>
      </c>
      <c r="L722" s="1">
        <v>0.91120429656231783</v>
      </c>
      <c r="M722" s="1">
        <v>0.93784756472639008</v>
      </c>
      <c r="N722" s="1">
        <v>0.95642313800305301</v>
      </c>
      <c r="O722" s="1">
        <v>0.96933479727327332</v>
      </c>
      <c r="P722" s="1">
        <v>0.978300606396036</v>
      </c>
      <c r="Q722" s="1">
        <v>0.98453853961565174</v>
      </c>
      <c r="R722" s="1">
        <v>0.98889722685862147</v>
      </c>
      <c r="S722" s="1">
        <v>0.99196285749042823</v>
      </c>
      <c r="T722" s="1">
        <v>0.99413470040041108</v>
      </c>
      <c r="U722" s="1">
        <v>0.99568697481123047</v>
      </c>
      <c r="V722" s="1">
        <v>0.99680648531907301</v>
      </c>
      <c r="W722" s="1">
        <v>0.99762056359170248</v>
      </c>
      <c r="X722" s="1">
        <v>0.99821719424154876</v>
      </c>
      <c r="Y722" s="1">
        <v>0.99865749028646356</v>
      </c>
      <c r="Z722" s="1">
        <v>0.9989841670397458</v>
      </c>
      <c r="AA722" s="1">
        <v>0.99922769738708128</v>
      </c>
      <c r="AB722" s="1">
        <v>0.99940995399101218</v>
      </c>
      <c r="AC722" s="1">
        <v>0.99954658193718726</v>
      </c>
      <c r="AD722" s="1">
        <v>0.99964921898998138</v>
      </c>
      <c r="AE722" s="1">
        <v>0.99972642408683132</v>
      </c>
      <c r="AF722" s="1">
        <v>0.99978453711449566</v>
      </c>
      <c r="AG722" s="1">
        <v>0.99982835175154328</v>
      </c>
      <c r="AH722" s="1">
        <v>0.99986147722523955</v>
      </c>
      <c r="AI722" s="1">
        <v>0.99988660529675044</v>
      </c>
      <c r="AJ722" s="1">
        <v>0.99990576732887593</v>
      </c>
      <c r="AK722" s="1">
        <v>0.99992045362702342</v>
      </c>
      <c r="AL722" s="1">
        <v>0.99993183253831286</v>
      </c>
      <c r="AM722" s="1">
        <v>0.9999407541519667</v>
      </c>
    </row>
    <row r="723" spans="1:39">
      <c r="A723">
        <f t="shared" si="19"/>
        <v>202103</v>
      </c>
      <c r="B723" t="str">
        <f t="shared" si="21"/>
        <v>M3</v>
      </c>
      <c r="C723" t="str">
        <f t="shared" si="20"/>
        <v>worst</v>
      </c>
      <c r="D723" s="1">
        <v>0.3989422804014327</v>
      </c>
      <c r="E723" s="1">
        <v>0.6348046989980618</v>
      </c>
      <c r="F723" s="1">
        <v>0.77610394008028927</v>
      </c>
      <c r="G723" s="1">
        <v>0.86173835846732261</v>
      </c>
      <c r="H723" s="1">
        <v>0.91416403647851396</v>
      </c>
      <c r="I723" s="1">
        <v>0.94647005034563692</v>
      </c>
      <c r="J723" s="1">
        <v>0.96650237396307781</v>
      </c>
      <c r="K723" s="1">
        <v>0.9789707625533598</v>
      </c>
      <c r="L723" s="1">
        <v>0.98675896366651039</v>
      </c>
      <c r="M723" s="1">
        <v>0.99163940077239676</v>
      </c>
      <c r="N723" s="1">
        <v>0.99470546101245572</v>
      </c>
      <c r="O723" s="1">
        <v>0.99663736277622017</v>
      </c>
      <c r="P723" s="1">
        <v>0.9978571051109858</v>
      </c>
      <c r="Q723" s="1">
        <v>0.99862899350659529</v>
      </c>
      <c r="R723" s="1">
        <v>0.99911875290277552</v>
      </c>
      <c r="S723" s="1">
        <v>0.99943059353215202</v>
      </c>
      <c r="T723" s="1">
        <v>0.99962979374689453</v>
      </c>
      <c r="U723" s="1">
        <v>0.99975759135756292</v>
      </c>
      <c r="V723" s="1">
        <v>0.99984001424939117</v>
      </c>
      <c r="W723" s="1">
        <v>0.99989347656875682</v>
      </c>
      <c r="X723" s="1">
        <v>0.99992838785421223</v>
      </c>
      <c r="Y723" s="1">
        <v>0.99995135893854115</v>
      </c>
      <c r="Z723" s="1">
        <v>0.99996658978996933</v>
      </c>
      <c r="AA723" s="1">
        <v>0.9999767753180514</v>
      </c>
      <c r="AB723" s="1">
        <v>0.99998365206696682</v>
      </c>
      <c r="AC723" s="1">
        <v>0.99998833457343683</v>
      </c>
      <c r="AD723" s="1">
        <v>0.99999155422684438</v>
      </c>
      <c r="AE723" s="1">
        <v>0.99999378946644391</v>
      </c>
      <c r="AF723" s="1">
        <v>0.99999535513488313</v>
      </c>
      <c r="AG723" s="1">
        <v>0.99999646237835904</v>
      </c>
      <c r="AH723" s="1">
        <v>0.99999725356813862</v>
      </c>
      <c r="AI723" s="1">
        <v>0.99999782475358612</v>
      </c>
      <c r="AJ723" s="1">
        <v>0.99999824182283359</v>
      </c>
      <c r="AK723" s="1">
        <v>0.99999854950235212</v>
      </c>
      <c r="AL723" s="1">
        <v>0.99999878005510434</v>
      </c>
      <c r="AM723" s="1">
        <v>0.99999895563325913</v>
      </c>
    </row>
    <row r="724" spans="1:39">
      <c r="A724">
        <f t="shared" si="19"/>
        <v>202104</v>
      </c>
      <c r="B724" t="str">
        <f t="shared" si="21"/>
        <v>M0</v>
      </c>
      <c r="C724" t="str">
        <f t="shared" si="20"/>
        <v>worst</v>
      </c>
      <c r="D724" s="1">
        <v>0</v>
      </c>
      <c r="E724" s="1">
        <v>0</v>
      </c>
      <c r="F724" s="1">
        <v>0</v>
      </c>
      <c r="G724" s="1">
        <v>7.4977542646136449E-3</v>
      </c>
      <c r="H724" s="1">
        <v>2.76427669314303E-2</v>
      </c>
      <c r="I724" s="1">
        <v>6.2451540452602407E-2</v>
      </c>
      <c r="J724" s="1">
        <v>0.1111117749217186</v>
      </c>
      <c r="K724" s="1">
        <v>0.1714968123334043</v>
      </c>
      <c r="L724" s="1">
        <v>0.24040504572400731</v>
      </c>
      <c r="M724" s="1">
        <v>0.31437495828544781</v>
      </c>
      <c r="N724" s="1">
        <v>0.39026354834374172</v>
      </c>
      <c r="O724" s="1">
        <v>0.46529625618368992</v>
      </c>
      <c r="P724" s="1">
        <v>0.53743765394829668</v>
      </c>
      <c r="Q724" s="1">
        <v>0.60504375276840738</v>
      </c>
      <c r="R724" s="1">
        <v>0.66691477933985321</v>
      </c>
      <c r="S724" s="1">
        <v>0.72228295513319385</v>
      </c>
      <c r="T724" s="1">
        <v>0.77091284076031763</v>
      </c>
      <c r="U724" s="1">
        <v>0.81285632648517048</v>
      </c>
      <c r="V724" s="1">
        <v>0.84841620894002456</v>
      </c>
      <c r="W724" s="1">
        <v>0.8781161853786168</v>
      </c>
      <c r="X724" s="1">
        <v>0.90259171890327627</v>
      </c>
      <c r="Y724" s="1">
        <v>0.92251779720581084</v>
      </c>
      <c r="Z724" s="1">
        <v>0.93857486966968495</v>
      </c>
      <c r="AA724" s="1">
        <v>0.95139658660663273</v>
      </c>
      <c r="AB724" s="1">
        <v>0.96153956924700268</v>
      </c>
      <c r="AC724" s="1">
        <v>0.96950666280271414</v>
      </c>
      <c r="AD724" s="1">
        <v>0.9757246162526737</v>
      </c>
      <c r="AE724" s="1">
        <v>0.98055001036767719</v>
      </c>
      <c r="AF724" s="1">
        <v>0.98428157174548836</v>
      </c>
      <c r="AG724" s="1">
        <v>0.98716286386628616</v>
      </c>
      <c r="AH724" s="1">
        <v>0.98938733738828788</v>
      </c>
      <c r="AI724" s="1">
        <v>0.99110896001097792</v>
      </c>
      <c r="AJ724" s="1">
        <v>0.99244514998832878</v>
      </c>
      <c r="AK724" s="1">
        <v>0.99349155078421303</v>
      </c>
      <c r="AL724" s="1">
        <v>0.99431945825452395</v>
      </c>
      <c r="AM724" s="1">
        <v>0.99498030119655256</v>
      </c>
    </row>
    <row r="725" spans="1:39">
      <c r="A725">
        <f t="shared" si="19"/>
        <v>202104</v>
      </c>
      <c r="B725" t="str">
        <f t="shared" si="21"/>
        <v>M1</v>
      </c>
      <c r="C725" t="str">
        <f t="shared" si="20"/>
        <v>worst</v>
      </c>
      <c r="D725" s="1">
        <v>0</v>
      </c>
      <c r="E725" s="1">
        <v>0</v>
      </c>
      <c r="F725" s="1">
        <v>6.3493635934240983E-2</v>
      </c>
      <c r="G725" s="1">
        <v>0.171287029478733</v>
      </c>
      <c r="H725" s="1">
        <v>0.29534206457981599</v>
      </c>
      <c r="I725" s="1">
        <v>0.41633107822228022</v>
      </c>
      <c r="J725" s="1">
        <v>0.52426185805726866</v>
      </c>
      <c r="K725" s="1">
        <v>0.61572661875368095</v>
      </c>
      <c r="L725" s="1">
        <v>0.69093035134885739</v>
      </c>
      <c r="M725" s="1">
        <v>0.75172517101492331</v>
      </c>
      <c r="N725" s="1">
        <v>0.80051924867004032</v>
      </c>
      <c r="O725" s="1">
        <v>0.83960556899140204</v>
      </c>
      <c r="P725" s="1">
        <v>0.87100342443417256</v>
      </c>
      <c r="Q725" s="1">
        <v>0.8963220343938707</v>
      </c>
      <c r="R725" s="1">
        <v>0.9168072895448609</v>
      </c>
      <c r="S725" s="1">
        <v>0.93340122404812975</v>
      </c>
      <c r="T725" s="1">
        <v>0.94685205803131878</v>
      </c>
      <c r="U725" s="1">
        <v>0.95773587988680775</v>
      </c>
      <c r="V725" s="1">
        <v>0.96650815757657349</v>
      </c>
      <c r="W725" s="1">
        <v>0.97354667342833157</v>
      </c>
      <c r="X725" s="1">
        <v>0.97916507406599862</v>
      </c>
      <c r="Y725" s="1">
        <v>0.98362418994108491</v>
      </c>
      <c r="Z725" s="1">
        <v>0.98714478816171636</v>
      </c>
      <c r="AA725" s="1">
        <v>0.98991023551655588</v>
      </c>
      <c r="AB725" s="1">
        <v>0.99206915504099769</v>
      </c>
      <c r="AC725" s="1">
        <v>0.99374685326111845</v>
      </c>
      <c r="AD725" s="1">
        <v>0.99504487905148697</v>
      </c>
      <c r="AE725" s="1">
        <v>0.99604507132489395</v>
      </c>
      <c r="AF725" s="1">
        <v>0.99681403587810913</v>
      </c>
      <c r="AG725" s="1">
        <v>0.99740493455154866</v>
      </c>
      <c r="AH725" s="1">
        <v>0.99785931383841886</v>
      </c>
      <c r="AI725" s="1">
        <v>0.99820980476492227</v>
      </c>
      <c r="AJ725" s="1">
        <v>0.99848105947526555</v>
      </c>
      <c r="AK725" s="1">
        <v>0.99869297553846959</v>
      </c>
      <c r="AL725" s="1">
        <v>0.99886030148507987</v>
      </c>
      <c r="AM725" s="1">
        <v>0.99899362679709758</v>
      </c>
    </row>
    <row r="726" spans="1:39">
      <c r="A726">
        <f t="shared" si="19"/>
        <v>202104</v>
      </c>
      <c r="B726" t="str">
        <f t="shared" si="21"/>
        <v>M2</v>
      </c>
      <c r="C726" t="str">
        <f t="shared" si="20"/>
        <v>worst</v>
      </c>
      <c r="D726" s="1">
        <v>0</v>
      </c>
      <c r="E726" s="1">
        <v>0.1591549430918954</v>
      </c>
      <c r="F726" s="1">
        <v>0.34589873102017299</v>
      </c>
      <c r="G726" s="1">
        <v>0.5126920890639135</v>
      </c>
      <c r="H726" s="1">
        <v>0.64657526765588413</v>
      </c>
      <c r="I726" s="1">
        <v>0.74823024780376413</v>
      </c>
      <c r="J726" s="1">
        <v>0.82279724766521356</v>
      </c>
      <c r="K726" s="1">
        <v>0.87626968248887749</v>
      </c>
      <c r="L726" s="1">
        <v>0.91402526762038361</v>
      </c>
      <c r="M726" s="1">
        <v>0.94039119089660062</v>
      </c>
      <c r="N726" s="1">
        <v>0.95867589036887124</v>
      </c>
      <c r="O726" s="1">
        <v>0.97129566821780922</v>
      </c>
      <c r="P726" s="1">
        <v>0.97998801614886533</v>
      </c>
      <c r="Q726" s="1">
        <v>0.98597675707026511</v>
      </c>
      <c r="R726" s="1">
        <v>0.99011368235758079</v>
      </c>
      <c r="S726" s="1">
        <v>0.9929817469558887</v>
      </c>
      <c r="T726" s="1">
        <v>0.99498127954724058</v>
      </c>
      <c r="U726" s="1">
        <v>0.99638461532069922</v>
      </c>
      <c r="V726" s="1">
        <v>0.99737628856853211</v>
      </c>
      <c r="W726" s="1">
        <v>0.99808223384626815</v>
      </c>
      <c r="X726" s="1">
        <v>0.99858847917054749</v>
      </c>
      <c r="Y726" s="1">
        <v>0.99895388413461206</v>
      </c>
      <c r="Z726" s="1">
        <v>0.9992193211668744</v>
      </c>
      <c r="AA726" s="1">
        <v>0.9994133031137441</v>
      </c>
      <c r="AB726" s="1">
        <v>0.99955563345310139</v>
      </c>
      <c r="AC726" s="1">
        <v>0.99966053189911397</v>
      </c>
      <c r="AD726" s="1">
        <v>0.99973812747071178</v>
      </c>
      <c r="AE726" s="1">
        <v>0.99979568861595702</v>
      </c>
      <c r="AF726" s="1">
        <v>0.99983854210871126</v>
      </c>
      <c r="AG726" s="1">
        <v>0.99987059013975876</v>
      </c>
      <c r="AH726" s="1">
        <v>0.99989467427572465</v>
      </c>
      <c r="AI726" s="1">
        <v>0.9999128924448939</v>
      </c>
      <c r="AJ726" s="1">
        <v>0.99992675778601625</v>
      </c>
      <c r="AK726" s="1">
        <v>0.99993743558930792</v>
      </c>
      <c r="AL726" s="1">
        <v>0.99994576376542188</v>
      </c>
      <c r="AM726" s="1">
        <v>0.99995232885761764</v>
      </c>
    </row>
    <row r="727" spans="1:39">
      <c r="A727">
        <f t="shared" si="19"/>
        <v>202104</v>
      </c>
      <c r="B727" t="str">
        <f t="shared" si="21"/>
        <v>M3</v>
      </c>
      <c r="C727" t="str">
        <f t="shared" si="20"/>
        <v>worst</v>
      </c>
      <c r="D727" s="1">
        <v>0.3989422804014327</v>
      </c>
      <c r="E727" s="1">
        <v>0.63529011221637843</v>
      </c>
      <c r="F727" s="1">
        <v>0.7770262826640606</v>
      </c>
      <c r="G727" s="1">
        <v>0.8629245333720299</v>
      </c>
      <c r="H727" s="1">
        <v>0.91533964182122218</v>
      </c>
      <c r="I727" s="1">
        <v>0.94753109214643794</v>
      </c>
      <c r="J727" s="1">
        <v>0.96737951900422803</v>
      </c>
      <c r="K727" s="1">
        <v>0.97966281436547775</v>
      </c>
      <c r="L727" s="1">
        <v>0.98728940073087479</v>
      </c>
      <c r="M727" s="1">
        <v>0.99203664687983528</v>
      </c>
      <c r="N727" s="1">
        <v>0.99500003265442305</v>
      </c>
      <c r="O727" s="1">
        <v>0.99685312645759072</v>
      </c>
      <c r="P727" s="1">
        <v>0.99801406663337366</v>
      </c>
      <c r="Q727" s="1">
        <v>0.99874279828156798</v>
      </c>
      <c r="R727" s="1">
        <v>0.99920141020022279</v>
      </c>
      <c r="S727" s="1">
        <v>0.99949061467764644</v>
      </c>
      <c r="T727" s="1">
        <v>0.99967350039382674</v>
      </c>
      <c r="U727" s="1">
        <v>0.9997895595682742</v>
      </c>
      <c r="V727" s="1">
        <v>0.99986348462517605</v>
      </c>
      <c r="W727" s="1">
        <v>0.99991078681967915</v>
      </c>
      <c r="X727" s="1">
        <v>0.99994121627538302</v>
      </c>
      <c r="Y727" s="1">
        <v>0.99996089743462657</v>
      </c>
      <c r="Z727" s="1">
        <v>0.99997370837349131</v>
      </c>
      <c r="AA727" s="1">
        <v>0.99998211184248242</v>
      </c>
      <c r="AB727" s="1">
        <v>0.99998766344669543</v>
      </c>
      <c r="AC727" s="1">
        <v>0.99999136364617613</v>
      </c>
      <c r="AD727" s="1">
        <v>0.99999385312828859</v>
      </c>
      <c r="AE727" s="1">
        <v>0.99999554347185304</v>
      </c>
      <c r="AF727" s="1">
        <v>0.99999670317233957</v>
      </c>
      <c r="AG727" s="1">
        <v>0.99999750810404198</v>
      </c>
      <c r="AH727" s="1">
        <v>0.99999807344102865</v>
      </c>
      <c r="AI727" s="1">
        <v>0.99999847571674572</v>
      </c>
      <c r="AJ727" s="1">
        <v>0.99999876540270893</v>
      </c>
      <c r="AK727" s="1">
        <v>0.99999897767786106</v>
      </c>
      <c r="AL727" s="1">
        <v>0.99999913606738067</v>
      </c>
      <c r="AM727" s="1">
        <v>0.99999925600989525</v>
      </c>
    </row>
    <row r="728" spans="1:39">
      <c r="A728">
        <f t="shared" si="19"/>
        <v>202105</v>
      </c>
      <c r="B728" t="str">
        <f t="shared" si="21"/>
        <v>M0</v>
      </c>
      <c r="C728" t="str">
        <f t="shared" si="20"/>
        <v>worst</v>
      </c>
      <c r="D728" s="1">
        <v>0</v>
      </c>
      <c r="E728" s="1">
        <v>0</v>
      </c>
      <c r="F728" s="1">
        <v>0</v>
      </c>
      <c r="G728" s="1">
        <v>8.2902270498901327E-3</v>
      </c>
      <c r="H728" s="1">
        <v>3.0896212359582439E-2</v>
      </c>
      <c r="I728" s="1">
        <v>6.955647452383E-2</v>
      </c>
      <c r="J728" s="1">
        <v>0.1232547462699987</v>
      </c>
      <c r="K728" s="1">
        <v>0.18886990650347529</v>
      </c>
      <c r="L728" s="1">
        <v>0.26247812423264039</v>
      </c>
      <c r="M728" s="1">
        <v>0.34026825024167101</v>
      </c>
      <c r="N728" s="1">
        <v>0.41877268368075538</v>
      </c>
      <c r="O728" s="1">
        <v>0.49535912229158419</v>
      </c>
      <c r="P728" s="1">
        <v>0.5678833932493863</v>
      </c>
      <c r="Q728" s="1">
        <v>0.63475699925497286</v>
      </c>
      <c r="R728" s="1">
        <v>0.69493165466038875</v>
      </c>
      <c r="S728" s="1">
        <v>0.74799897683969352</v>
      </c>
      <c r="T728" s="1">
        <v>0.79390915823280939</v>
      </c>
      <c r="U728" s="1">
        <v>0.83292124006889157</v>
      </c>
      <c r="V728" s="1">
        <v>0.86556148108129372</v>
      </c>
      <c r="W728" s="1">
        <v>0.8924962839645143</v>
      </c>
      <c r="X728" s="1">
        <v>0.91444752694525133</v>
      </c>
      <c r="Y728" s="1">
        <v>0.93215118089556126</v>
      </c>
      <c r="Z728" s="1">
        <v>0.94629697165973459</v>
      </c>
      <c r="AA728" s="1">
        <v>0.95749324616304954</v>
      </c>
      <c r="AB728" s="1">
        <v>0.96629136753009359</v>
      </c>
      <c r="AC728" s="1">
        <v>0.97316022207687236</v>
      </c>
      <c r="AD728" s="1">
        <v>0.97849220720705299</v>
      </c>
      <c r="AE728" s="1">
        <v>0.98261645132904107</v>
      </c>
      <c r="AF728" s="1">
        <v>0.98580153852470953</v>
      </c>
      <c r="AG728" s="1">
        <v>0.98826093038568641</v>
      </c>
      <c r="AH728" s="1">
        <v>0.99016461066370465</v>
      </c>
      <c r="AI728" s="1">
        <v>0.9916422595125548</v>
      </c>
      <c r="AJ728" s="1">
        <v>0.99279954607270249</v>
      </c>
      <c r="AK728" s="1">
        <v>0.99371525695525609</v>
      </c>
      <c r="AL728" s="1">
        <v>0.99444623455592462</v>
      </c>
      <c r="AM728" s="1">
        <v>0.99504171239502437</v>
      </c>
    </row>
    <row r="729" spans="1:39">
      <c r="A729">
        <f t="shared" si="19"/>
        <v>202105</v>
      </c>
      <c r="B729" t="str">
        <f t="shared" si="21"/>
        <v>M1</v>
      </c>
      <c r="C729" t="str">
        <f t="shared" si="20"/>
        <v>worst</v>
      </c>
      <c r="D729" s="1">
        <v>0</v>
      </c>
      <c r="E729" s="1">
        <v>0</v>
      </c>
      <c r="F729" s="1">
        <v>6.3493635934240983E-2</v>
      </c>
      <c r="G729" s="1">
        <v>0.17217438199487861</v>
      </c>
      <c r="H729" s="1">
        <v>0.29811789541469902</v>
      </c>
      <c r="I729" s="1">
        <v>0.42146146120153272</v>
      </c>
      <c r="J729" s="1">
        <v>0.53178563048447502</v>
      </c>
      <c r="K729" s="1">
        <v>0.62528769935274453</v>
      </c>
      <c r="L729" s="1">
        <v>0.70195887689484593</v>
      </c>
      <c r="M729" s="1">
        <v>0.76364612368019147</v>
      </c>
      <c r="N729" s="1">
        <v>0.8127507563955455</v>
      </c>
      <c r="O729" s="1">
        <v>0.85169501639632472</v>
      </c>
      <c r="P729" s="1">
        <v>0.88257046556674079</v>
      </c>
      <c r="Q729" s="1">
        <v>0.90708045893400113</v>
      </c>
      <c r="R729" s="1">
        <v>0.92655214437749256</v>
      </c>
      <c r="S729" s="1">
        <v>0.94204168379920439</v>
      </c>
      <c r="T729" s="1">
        <v>0.95436048279515329</v>
      </c>
      <c r="U729" s="1">
        <v>0.96413811882942935</v>
      </c>
      <c r="V729" s="1">
        <v>0.97187915911969935</v>
      </c>
      <c r="W729" s="1">
        <v>0.97798799894706634</v>
      </c>
      <c r="X729" s="1">
        <v>0.98278943089818049</v>
      </c>
      <c r="Y729" s="1">
        <v>0.98654925023533968</v>
      </c>
      <c r="Z729" s="1">
        <v>0.98948231535275544</v>
      </c>
      <c r="AA729" s="1">
        <v>0.99175894168969014</v>
      </c>
      <c r="AB729" s="1">
        <v>0.99351962551986983</v>
      </c>
      <c r="AC729" s="1">
        <v>0.99487641927990245</v>
      </c>
      <c r="AD729" s="1">
        <v>0.99591841245382173</v>
      </c>
      <c r="AE729" s="1">
        <v>0.99671728016088756</v>
      </c>
      <c r="AF729" s="1">
        <v>0.99732972317515201</v>
      </c>
      <c r="AG729" s="1">
        <v>0.99779974342394373</v>
      </c>
      <c r="AH729" s="1">
        <v>0.99816169506182706</v>
      </c>
      <c r="AI729" s="1">
        <v>0.99844142013648285</v>
      </c>
      <c r="AJ729" s="1">
        <v>0.9986596868117491</v>
      </c>
      <c r="AK729" s="1">
        <v>0.99883184733322528</v>
      </c>
      <c r="AL729" s="1">
        <v>0.9989688998298033</v>
      </c>
      <c r="AM729" s="1">
        <v>0.99908027748249661</v>
      </c>
    </row>
    <row r="730" spans="1:39">
      <c r="A730">
        <f t="shared" si="19"/>
        <v>202105</v>
      </c>
      <c r="B730" t="str">
        <f t="shared" si="21"/>
        <v>M2</v>
      </c>
      <c r="C730" t="str">
        <f t="shared" si="20"/>
        <v>worst</v>
      </c>
      <c r="D730" s="1">
        <v>0</v>
      </c>
      <c r="E730" s="1">
        <v>0.1591549430918954</v>
      </c>
      <c r="F730" s="1">
        <v>0.34668769593580001</v>
      </c>
      <c r="G730" s="1">
        <v>0.51445434022108261</v>
      </c>
      <c r="H730" s="1">
        <v>0.64913023880515774</v>
      </c>
      <c r="I730" s="1">
        <v>0.75117294423326153</v>
      </c>
      <c r="J730" s="1">
        <v>0.82581396673615848</v>
      </c>
      <c r="K730" s="1">
        <v>0.87915689520249563</v>
      </c>
      <c r="L730" s="1">
        <v>0.91665888215748503</v>
      </c>
      <c r="M730" s="1">
        <v>0.94273175492622907</v>
      </c>
      <c r="N730" s="1">
        <v>0.96070655198754096</v>
      </c>
      <c r="O730" s="1">
        <v>0.97303005265452147</v>
      </c>
      <c r="P730" s="1">
        <v>0.98145174998238283</v>
      </c>
      <c r="Q730" s="1">
        <v>0.98720209337297748</v>
      </c>
      <c r="R730" s="1">
        <v>0.99112910553028866</v>
      </c>
      <c r="S730" s="1">
        <v>0.99381682071991606</v>
      </c>
      <c r="T730" s="1">
        <v>0.9956630678002425</v>
      </c>
      <c r="U730" s="1">
        <v>0.99693683904295038</v>
      </c>
      <c r="V730" s="1">
        <v>0.99782045918304041</v>
      </c>
      <c r="W730" s="1">
        <v>0.99843722178902772</v>
      </c>
      <c r="X730" s="1">
        <v>0.99887031332070464</v>
      </c>
      <c r="Y730" s="1">
        <v>0.9991764230636121</v>
      </c>
      <c r="Z730" s="1">
        <v>0.99939427418899685</v>
      </c>
      <c r="AA730" s="1">
        <v>0.99955014957873678</v>
      </c>
      <c r="AB730" s="1">
        <v>0.99966237284041415</v>
      </c>
      <c r="AC730" s="1">
        <v>0.9997436299210003</v>
      </c>
      <c r="AD730" s="1">
        <v>0.99980275372788829</v>
      </c>
      <c r="AE730" s="1">
        <v>0.99984601606418955</v>
      </c>
      <c r="AF730" s="1">
        <v>0.99987787792152194</v>
      </c>
      <c r="AG730" s="1">
        <v>0.99990150078998652</v>
      </c>
      <c r="AH730" s="1">
        <v>0.99991915845768464</v>
      </c>
      <c r="AI730" s="1">
        <v>0.99993245639221529</v>
      </c>
      <c r="AJ730" s="1">
        <v>0.99994260268108703</v>
      </c>
      <c r="AK730" s="1">
        <v>0.99995045232042179</v>
      </c>
      <c r="AL730" s="1">
        <v>0.99995659555383787</v>
      </c>
      <c r="AM730" s="1">
        <v>0.99996151262964883</v>
      </c>
    </row>
    <row r="731" spans="1:39">
      <c r="A731">
        <f t="shared" si="19"/>
        <v>202105</v>
      </c>
      <c r="B731" t="str">
        <f t="shared" si="21"/>
        <v>M3</v>
      </c>
      <c r="C731" t="str">
        <f t="shared" si="20"/>
        <v>worst</v>
      </c>
      <c r="D731" s="1">
        <v>0.3989422804014327</v>
      </c>
      <c r="E731" s="1">
        <v>0.6358690857903343</v>
      </c>
      <c r="F731" s="1">
        <v>0.77813154628303327</v>
      </c>
      <c r="G731" s="1">
        <v>0.86416393524652246</v>
      </c>
      <c r="H731" s="1">
        <v>0.91654145025878075</v>
      </c>
      <c r="I731" s="1">
        <v>0.94855951519685877</v>
      </c>
      <c r="J731" s="1">
        <v>0.96820681900151773</v>
      </c>
      <c r="K731" s="1">
        <v>0.9803037967430821</v>
      </c>
      <c r="L731" s="1">
        <v>0.9877711337630608</v>
      </c>
      <c r="M731" s="1">
        <v>0.99239373631069383</v>
      </c>
      <c r="N731" s="1">
        <v>0.9952600755073544</v>
      </c>
      <c r="O731" s="1">
        <v>0.99704033881524567</v>
      </c>
      <c r="P731" s="1">
        <v>0.99814783952421471</v>
      </c>
      <c r="Q731" s="1">
        <v>0.99883826831176314</v>
      </c>
      <c r="R731" s="1">
        <v>0.99926928099781587</v>
      </c>
      <c r="S731" s="1">
        <v>0.99953886855025453</v>
      </c>
      <c r="T731" s="1">
        <v>0.99970790219203431</v>
      </c>
      <c r="U731" s="1">
        <v>0.99981414682054748</v>
      </c>
      <c r="V731" s="1">
        <v>0.9998811312684035</v>
      </c>
      <c r="W731" s="1">
        <v>0.99992351895607878</v>
      </c>
      <c r="X731" s="1">
        <v>0.99995043701916342</v>
      </c>
      <c r="Y731" s="1">
        <v>0.99996760645537508</v>
      </c>
      <c r="Z731" s="1">
        <v>0.99997862072582488</v>
      </c>
      <c r="AA731" s="1">
        <v>0.99998572311966638</v>
      </c>
      <c r="AB731" s="1">
        <v>0.99999033570056151</v>
      </c>
      <c r="AC731" s="1">
        <v>0.99999335529879663</v>
      </c>
      <c r="AD731" s="1">
        <v>0.99999534809413559</v>
      </c>
      <c r="AE731" s="1">
        <v>0.99999667602048414</v>
      </c>
      <c r="AF731" s="1">
        <v>0.99999757102448716</v>
      </c>
      <c r="AG731" s="1">
        <v>0.99999818150540287</v>
      </c>
      <c r="AH731" s="1">
        <v>0.99999860355770642</v>
      </c>
      <c r="AI731" s="1">
        <v>0.99999889901063843</v>
      </c>
      <c r="AJ731" s="1">
        <v>0.99999910966337247</v>
      </c>
      <c r="AK731" s="1">
        <v>0.99999926278260465</v>
      </c>
      <c r="AL731" s="1">
        <v>0.99999937583824372</v>
      </c>
      <c r="AM731" s="1">
        <v>0.99999946150860775</v>
      </c>
    </row>
    <row r="732" spans="1:39">
      <c r="A732">
        <f t="shared" si="19"/>
        <v>202106</v>
      </c>
      <c r="B732" t="str">
        <f t="shared" si="21"/>
        <v>M0</v>
      </c>
      <c r="C732" t="str">
        <f t="shared" si="20"/>
        <v>worst</v>
      </c>
      <c r="D732" s="1">
        <v>0</v>
      </c>
      <c r="E732" s="1">
        <v>0</v>
      </c>
      <c r="F732" s="1">
        <v>0</v>
      </c>
      <c r="G732" s="1">
        <v>9.5347838781616474E-3</v>
      </c>
      <c r="H732" s="1">
        <v>3.481404098214292E-2</v>
      </c>
      <c r="I732" s="1">
        <v>7.771447395795078E-2</v>
      </c>
      <c r="J732" s="1">
        <v>0.13628799150665219</v>
      </c>
      <c r="K732" s="1">
        <v>0.20664441985483339</v>
      </c>
      <c r="L732" s="1">
        <v>0.28441615972895712</v>
      </c>
      <c r="M732" s="1">
        <v>0.36534857553866218</v>
      </c>
      <c r="N732" s="1">
        <v>0.44603840029507008</v>
      </c>
      <c r="O732" s="1">
        <v>0.52364650801032864</v>
      </c>
      <c r="P732" s="1">
        <v>0.59601729077104648</v>
      </c>
      <c r="Q732" s="1">
        <v>0.66167675082459432</v>
      </c>
      <c r="R732" s="1">
        <v>0.71993736834474176</v>
      </c>
      <c r="S732" s="1">
        <v>0.77057261108333952</v>
      </c>
      <c r="T732" s="1">
        <v>0.81374963997171335</v>
      </c>
      <c r="U732" s="1">
        <v>0.84997093183147254</v>
      </c>
      <c r="V732" s="1">
        <v>0.87992251944732847</v>
      </c>
      <c r="W732" s="1">
        <v>0.90437181851148718</v>
      </c>
      <c r="X732" s="1">
        <v>0.92411537711931246</v>
      </c>
      <c r="Y732" s="1">
        <v>0.93990715933570024</v>
      </c>
      <c r="Z732" s="1">
        <v>0.95241639002240441</v>
      </c>
      <c r="AA732" s="1">
        <v>0.96225268676847386</v>
      </c>
      <c r="AB732" s="1">
        <v>0.96993613335513984</v>
      </c>
      <c r="AC732" s="1">
        <v>0.97590302499873871</v>
      </c>
      <c r="AD732" s="1">
        <v>0.98051999907601761</v>
      </c>
      <c r="AE732" s="1">
        <v>0.984086654709732</v>
      </c>
      <c r="AF732" s="1">
        <v>0.98684134512543575</v>
      </c>
      <c r="AG732" s="1">
        <v>0.98897403261993522</v>
      </c>
      <c r="AH732" s="1">
        <v>0.99062972301531549</v>
      </c>
      <c r="AI732" s="1">
        <v>0.99192664008073905</v>
      </c>
      <c r="AJ732" s="1">
        <v>0.9929529616514825</v>
      </c>
      <c r="AK732" s="1">
        <v>0.99377232370037605</v>
      </c>
      <c r="AL732" s="1">
        <v>0.99443986549985164</v>
      </c>
      <c r="AM732" s="1">
        <v>0.99499289917159106</v>
      </c>
    </row>
    <row r="733" spans="1:39">
      <c r="A733">
        <f t="shared" si="19"/>
        <v>202106</v>
      </c>
      <c r="B733" t="str">
        <f t="shared" si="21"/>
        <v>M1</v>
      </c>
      <c r="C733" t="str">
        <f t="shared" si="20"/>
        <v>worst</v>
      </c>
      <c r="D733" s="1">
        <v>0</v>
      </c>
      <c r="E733" s="1">
        <v>0</v>
      </c>
      <c r="F733" s="1">
        <v>6.3493635934240983E-2</v>
      </c>
      <c r="G733" s="1">
        <v>0.17313883897489549</v>
      </c>
      <c r="H733" s="1">
        <v>0.30090125590283401</v>
      </c>
      <c r="I733" s="1">
        <v>0.42650075606173071</v>
      </c>
      <c r="J733" s="1">
        <v>0.53900518458735747</v>
      </c>
      <c r="K733" s="1">
        <v>0.63426659199684954</v>
      </c>
      <c r="L733" s="1">
        <v>0.71217914858793319</v>
      </c>
      <c r="M733" s="1">
        <v>0.77451600268778253</v>
      </c>
      <c r="N733" s="1">
        <v>0.82377859337000792</v>
      </c>
      <c r="O733" s="1">
        <v>0.86245033923600589</v>
      </c>
      <c r="P733" s="1">
        <v>0.89271904958592041</v>
      </c>
      <c r="Q733" s="1">
        <v>0.91637119338586404</v>
      </c>
      <c r="R733" s="1">
        <v>0.93485712178277125</v>
      </c>
      <c r="S733" s="1">
        <v>0.94930381105576078</v>
      </c>
      <c r="T733" s="1">
        <v>0.96058211989314368</v>
      </c>
      <c r="U733" s="1">
        <v>0.96937666729876826</v>
      </c>
      <c r="V733" s="1">
        <v>0.97622314206871375</v>
      </c>
      <c r="W733" s="1">
        <v>0.98154019510998491</v>
      </c>
      <c r="X733" s="1">
        <v>0.98566042242840268</v>
      </c>
      <c r="Y733" s="1">
        <v>0.98884579695669683</v>
      </c>
      <c r="Z733" s="1">
        <v>0.99129928834892267</v>
      </c>
      <c r="AA733" s="1">
        <v>0.9931843517747172</v>
      </c>
      <c r="AB733" s="1">
        <v>0.99462895712045274</v>
      </c>
      <c r="AC733" s="1">
        <v>0.99573319267843918</v>
      </c>
      <c r="AD733" s="1">
        <v>0.99657642012527514</v>
      </c>
      <c r="AE733" s="1">
        <v>0.99722069892377296</v>
      </c>
      <c r="AF733" s="1">
        <v>0.99771374091743692</v>
      </c>
      <c r="AG733" s="1">
        <v>0.99809249564965286</v>
      </c>
      <c r="AH733" s="1">
        <v>0.99838459189151707</v>
      </c>
      <c r="AI733" s="1">
        <v>0.99861209934801753</v>
      </c>
      <c r="AJ733" s="1">
        <v>0.99879126984266864</v>
      </c>
      <c r="AK733" s="1">
        <v>0.99893370833517714</v>
      </c>
      <c r="AL733" s="1">
        <v>0.99904932280666192</v>
      </c>
      <c r="AM733" s="1">
        <v>0.99914479476943541</v>
      </c>
    </row>
    <row r="734" spans="1:39">
      <c r="A734">
        <f t="shared" si="19"/>
        <v>202106</v>
      </c>
      <c r="B734" t="str">
        <f t="shared" si="21"/>
        <v>M2</v>
      </c>
      <c r="C734" t="str">
        <f t="shared" si="20"/>
        <v>worst</v>
      </c>
      <c r="D734" s="1">
        <v>0</v>
      </c>
      <c r="E734" s="1">
        <v>0.1591549430918954</v>
      </c>
      <c r="F734" s="1">
        <v>0.34745016826240771</v>
      </c>
      <c r="G734" s="1">
        <v>0.51613531047310901</v>
      </c>
      <c r="H734" s="1">
        <v>0.65143847757569728</v>
      </c>
      <c r="I734" s="1">
        <v>0.75377157579162013</v>
      </c>
      <c r="J734" s="1">
        <v>0.82844128189922739</v>
      </c>
      <c r="K734" s="1">
        <v>0.8816281505958482</v>
      </c>
      <c r="L734" s="1">
        <v>0.91889546773323871</v>
      </c>
      <c r="M734" s="1">
        <v>0.94468597794021059</v>
      </c>
      <c r="N734" s="1">
        <v>0.96237525436581561</v>
      </c>
      <c r="O734" s="1">
        <v>0.9744313739114987</v>
      </c>
      <c r="P734" s="1">
        <v>0.98261682751539214</v>
      </c>
      <c r="Q734" s="1">
        <v>0.98815903574074915</v>
      </c>
      <c r="R734" s="1">
        <v>0.99190863106591465</v>
      </c>
      <c r="S734" s="1">
        <v>0.99444745074346863</v>
      </c>
      <c r="T734" s="1">
        <v>0.9961693853832706</v>
      </c>
      <c r="U734" s="1">
        <v>0.99734081917594597</v>
      </c>
      <c r="V734" s="1">
        <v>0.99814102527935056</v>
      </c>
      <c r="W734" s="1">
        <v>0.99869002980941179</v>
      </c>
      <c r="X734" s="1">
        <v>0.99906870225623023</v>
      </c>
      <c r="Y734" s="1">
        <v>0.99933154144146752</v>
      </c>
      <c r="Z734" s="1">
        <v>0.99951496477168877</v>
      </c>
      <c r="AA734" s="1">
        <v>0.99964382780041539</v>
      </c>
      <c r="AB734" s="1">
        <v>0.99973496958126296</v>
      </c>
      <c r="AC734" s="1">
        <v>0.99979983288170571</v>
      </c>
      <c r="AD734" s="1">
        <v>0.99984632531804862</v>
      </c>
      <c r="AE734" s="1">
        <v>0.99987992248023383</v>
      </c>
      <c r="AF734" s="1">
        <v>0.99990440477507792</v>
      </c>
      <c r="AG734" s="1">
        <v>0.99992241965984974</v>
      </c>
      <c r="AH734" s="1">
        <v>0.99993579445142988</v>
      </c>
      <c r="AI734" s="1">
        <v>0.9999458689558175</v>
      </c>
      <c r="AJ734" s="1">
        <v>0.99995357395605211</v>
      </c>
      <c r="AK734" s="1">
        <v>0.99995954131984188</v>
      </c>
      <c r="AL734" s="1">
        <v>0.99996427213076122</v>
      </c>
      <c r="AM734" s="1">
        <v>0.99996809787358021</v>
      </c>
    </row>
    <row r="735" spans="1:39">
      <c r="A735">
        <f t="shared" si="19"/>
        <v>202106</v>
      </c>
      <c r="B735" t="str">
        <f t="shared" si="21"/>
        <v>M3</v>
      </c>
      <c r="C735" t="str">
        <f t="shared" si="20"/>
        <v>worst</v>
      </c>
      <c r="D735" s="1">
        <v>0.3989422804014327</v>
      </c>
      <c r="E735" s="1">
        <v>0.6365652142734477</v>
      </c>
      <c r="F735" s="1">
        <v>0.77915496001336293</v>
      </c>
      <c r="G735" s="1">
        <v>0.86531269135749267</v>
      </c>
      <c r="H735" s="1">
        <v>0.91759179414472902</v>
      </c>
      <c r="I735" s="1">
        <v>0.94943881574788125</v>
      </c>
      <c r="J735" s="1">
        <v>0.96890643487518413</v>
      </c>
      <c r="K735" s="1">
        <v>0.98083794139666369</v>
      </c>
      <c r="L735" s="1">
        <v>0.98817162932033353</v>
      </c>
      <c r="M735" s="1">
        <v>0.99268664954384656</v>
      </c>
      <c r="N735" s="1">
        <v>0.99547072272127368</v>
      </c>
      <c r="O735" s="1">
        <v>0.99718999607624192</v>
      </c>
      <c r="P735" s="1">
        <v>0.99825372748150387</v>
      </c>
      <c r="Q735" s="1">
        <v>0.99891256184201527</v>
      </c>
      <c r="R735" s="1">
        <v>0.99932122828928238</v>
      </c>
      <c r="S735" s="1">
        <v>0.99957519825139374</v>
      </c>
      <c r="T735" s="1">
        <v>0.99973330541582173</v>
      </c>
      <c r="U735" s="1">
        <v>0.99983195193487595</v>
      </c>
      <c r="V735" s="1">
        <v>0.99989366392924584</v>
      </c>
      <c r="W735" s="1">
        <v>0.99993236072622971</v>
      </c>
      <c r="X735" s="1">
        <v>0.99995669908424889</v>
      </c>
      <c r="Y735" s="1">
        <v>0.99997207175719249</v>
      </c>
      <c r="Z735" s="1">
        <v>0.99998181635700911</v>
      </c>
      <c r="AA735" s="1">
        <v>0.99998802729093594</v>
      </c>
      <c r="AB735" s="1">
        <v>0.99999201135441418</v>
      </c>
      <c r="AC735" s="1">
        <v>0.99999458373863426</v>
      </c>
      <c r="AD735" s="1">
        <v>0.99999625840295436</v>
      </c>
      <c r="AE735" s="1">
        <v>0.99999735979451121</v>
      </c>
      <c r="AF735" s="1">
        <v>0.99999809214838098</v>
      </c>
      <c r="AG735" s="1">
        <v>0.9999985853064064</v>
      </c>
      <c r="AH735" s="1">
        <v>0.99999892131586754</v>
      </c>
      <c r="AI735" s="1">
        <v>0.99999915438295595</v>
      </c>
      <c r="AJ735" s="1">
        <v>0.99999931918210772</v>
      </c>
      <c r="AK735" s="1">
        <v>0.99999943750067377</v>
      </c>
      <c r="AL735" s="1">
        <v>0.99999952463684527</v>
      </c>
      <c r="AM735" s="1">
        <v>0.9999995903033444</v>
      </c>
    </row>
    <row r="736" spans="1:39">
      <c r="A736">
        <f t="shared" si="19"/>
        <v>202107</v>
      </c>
      <c r="B736" t="str">
        <f t="shared" si="21"/>
        <v>M0</v>
      </c>
      <c r="C736" t="str">
        <f t="shared" si="20"/>
        <v>worst</v>
      </c>
      <c r="D736" s="1">
        <v>0</v>
      </c>
      <c r="E736" s="1">
        <v>0</v>
      </c>
      <c r="F736" s="1">
        <v>0</v>
      </c>
      <c r="G736" s="1">
        <v>1.026739372810786E-2</v>
      </c>
      <c r="H736" s="1">
        <v>3.7946936652997983E-2</v>
      </c>
      <c r="I736" s="1">
        <v>8.439256438805702E-2</v>
      </c>
      <c r="J736" s="1">
        <v>0.14702440591330329</v>
      </c>
      <c r="K736" s="1">
        <v>0.22146935437034579</v>
      </c>
      <c r="L736" s="1">
        <v>0.30277170635096973</v>
      </c>
      <c r="M736" s="1">
        <v>0.38661031135754792</v>
      </c>
      <c r="N736" s="1">
        <v>0.46920227244374813</v>
      </c>
      <c r="O736" s="1">
        <v>0.54756188033256414</v>
      </c>
      <c r="P736" s="1">
        <v>0.61955857052964769</v>
      </c>
      <c r="Q736" s="1">
        <v>0.68404772492586319</v>
      </c>
      <c r="R736" s="1">
        <v>0.74049488169021116</v>
      </c>
      <c r="S736" s="1">
        <v>0.78888735104902674</v>
      </c>
      <c r="T736" s="1">
        <v>0.8296522150609088</v>
      </c>
      <c r="U736" s="1">
        <v>0.86346947509720895</v>
      </c>
      <c r="V736" s="1">
        <v>0.89114418328447276</v>
      </c>
      <c r="W736" s="1">
        <v>0.91353732372629193</v>
      </c>
      <c r="X736" s="1">
        <v>0.93147711276288137</v>
      </c>
      <c r="Y736" s="1">
        <v>0.94570616964207532</v>
      </c>
      <c r="Z736" s="1">
        <v>0.95690646445388605</v>
      </c>
      <c r="AA736" s="1">
        <v>0.96566276621399949</v>
      </c>
      <c r="AB736" s="1">
        <v>0.9724675219860266</v>
      </c>
      <c r="AC736" s="1">
        <v>0.97773579789400489</v>
      </c>
      <c r="AD736" s="1">
        <v>0.98180750058224375</v>
      </c>
      <c r="AE736" s="1">
        <v>0.98495348965711405</v>
      </c>
      <c r="AF736" s="1">
        <v>0.98738991988504299</v>
      </c>
      <c r="AG736" s="1">
        <v>0.9892819442634363</v>
      </c>
      <c r="AH736" s="1">
        <v>0.99076433467251568</v>
      </c>
      <c r="AI736" s="1">
        <v>0.99193766740351852</v>
      </c>
      <c r="AJ736" s="1">
        <v>0.99287455934809299</v>
      </c>
      <c r="AK736" s="1">
        <v>0.99363797142616161</v>
      </c>
      <c r="AL736" s="1">
        <v>0.99427051476326112</v>
      </c>
      <c r="AM736" s="1">
        <v>0.99480857252622523</v>
      </c>
    </row>
    <row r="737" spans="1:39">
      <c r="A737">
        <f t="shared" si="19"/>
        <v>202107</v>
      </c>
      <c r="B737" t="str">
        <f t="shared" si="21"/>
        <v>M1</v>
      </c>
      <c r="C737" t="str">
        <f t="shared" si="20"/>
        <v>worst</v>
      </c>
      <c r="D737" s="1">
        <v>0</v>
      </c>
      <c r="E737" s="1">
        <v>0</v>
      </c>
      <c r="F737" s="1">
        <v>6.3493635934240983E-2</v>
      </c>
      <c r="G737" s="1">
        <v>0.17372740541475301</v>
      </c>
      <c r="H737" s="1">
        <v>0.30276526582616542</v>
      </c>
      <c r="I737" s="1">
        <v>0.42997243260792473</v>
      </c>
      <c r="J737" s="1">
        <v>0.54404352118324995</v>
      </c>
      <c r="K737" s="1">
        <v>0.64064210057356474</v>
      </c>
      <c r="L737" s="1">
        <v>0.7194809890026943</v>
      </c>
      <c r="M737" s="1">
        <v>0.78235136762931801</v>
      </c>
      <c r="N737" s="1">
        <v>0.8317550597911445</v>
      </c>
      <c r="O737" s="1">
        <v>0.87023413266036509</v>
      </c>
      <c r="P737" s="1">
        <v>0.9000302036607466</v>
      </c>
      <c r="Q737" s="1">
        <v>0.92304254454283019</v>
      </c>
      <c r="R737" s="1">
        <v>0.94078724533675073</v>
      </c>
      <c r="S737" s="1">
        <v>0.95444927059757401</v>
      </c>
      <c r="T737" s="1">
        <v>0.96495776805157374</v>
      </c>
      <c r="U737" s="1">
        <v>0.9730329032069015</v>
      </c>
      <c r="V737" s="1">
        <v>0.97922910121309359</v>
      </c>
      <c r="W737" s="1">
        <v>0.98397825658977656</v>
      </c>
      <c r="X737" s="1">
        <v>0.98761412801597115</v>
      </c>
      <c r="Y737" s="1">
        <v>0.99039058989862638</v>
      </c>
      <c r="Z737" s="1">
        <v>0.9925078055648735</v>
      </c>
      <c r="AA737" s="1">
        <v>0.99411979480951851</v>
      </c>
      <c r="AB737" s="1">
        <v>0.99534508065201421</v>
      </c>
      <c r="AC737" s="1">
        <v>0.99627623451819691</v>
      </c>
      <c r="AD737" s="1">
        <v>0.99698474888256816</v>
      </c>
      <c r="AE737" s="1">
        <v>0.99752501821337758</v>
      </c>
      <c r="AF737" s="1">
        <v>0.9979387774735653</v>
      </c>
      <c r="AG737" s="1">
        <v>0.99825701642923048</v>
      </c>
      <c r="AH737" s="1">
        <v>0.99850431046821175</v>
      </c>
      <c r="AI737" s="1">
        <v>0.99869867259987488</v>
      </c>
      <c r="AJ737" s="1">
        <v>0.99885291435508949</v>
      </c>
      <c r="AK737" s="1">
        <v>0.99897791106436928</v>
      </c>
      <c r="AL737" s="1">
        <v>0.99908098694734115</v>
      </c>
      <c r="AM737" s="1">
        <v>0.99916829990154332</v>
      </c>
    </row>
    <row r="738" spans="1:39">
      <c r="A738">
        <f t="shared" si="19"/>
        <v>202107</v>
      </c>
      <c r="B738" t="str">
        <f t="shared" si="21"/>
        <v>M2</v>
      </c>
      <c r="C738" t="str">
        <f t="shared" si="20"/>
        <v>worst</v>
      </c>
      <c r="D738" s="1">
        <v>0</v>
      </c>
      <c r="E738" s="1">
        <v>0.1591549430918954</v>
      </c>
      <c r="F738" s="1">
        <v>0.34793593689131441</v>
      </c>
      <c r="G738" s="1">
        <v>0.517226042295301</v>
      </c>
      <c r="H738" s="1">
        <v>0.65297425624322991</v>
      </c>
      <c r="I738" s="1">
        <v>0.75554119010736343</v>
      </c>
      <c r="J738" s="1">
        <v>0.83024287516814232</v>
      </c>
      <c r="K738" s="1">
        <v>0.88335297194475548</v>
      </c>
      <c r="L738" s="1">
        <v>0.92045482972255577</v>
      </c>
      <c r="M738" s="1">
        <v>0.94604438791156298</v>
      </c>
      <c r="N738" s="1">
        <v>0.96352781309377322</v>
      </c>
      <c r="O738" s="1">
        <v>0.97539517942682685</v>
      </c>
      <c r="P738" s="1">
        <v>0.98340844842500141</v>
      </c>
      <c r="Q738" s="1">
        <v>0.98880196102996409</v>
      </c>
      <c r="R738" s="1">
        <v>0.99242656136815144</v>
      </c>
      <c r="S738" s="1">
        <v>0.99486099601125733</v>
      </c>
      <c r="T738" s="1">
        <v>0.99649740056874125</v>
      </c>
      <c r="U738" s="1">
        <v>0.99759960027681271</v>
      </c>
      <c r="V738" s="1">
        <v>0.99834378086355935</v>
      </c>
      <c r="W738" s="1">
        <v>0.99884803851749604</v>
      </c>
      <c r="X738" s="1">
        <v>0.99919141184932248</v>
      </c>
      <c r="Y738" s="1">
        <v>0.99942626007122815</v>
      </c>
      <c r="Z738" s="1">
        <v>0.99958786619141848</v>
      </c>
      <c r="AA738" s="1">
        <v>0.99969980770174627</v>
      </c>
      <c r="AB738" s="1">
        <v>0.99977784777000311</v>
      </c>
      <c r="AC738" s="1">
        <v>0.99983267302544454</v>
      </c>
      <c r="AD738" s="1">
        <v>0.9998715369555452</v>
      </c>
      <c r="AE738" s="1">
        <v>0.9998993458122194</v>
      </c>
      <c r="AF738" s="1">
        <v>0.99991946070596782</v>
      </c>
      <c r="AG738" s="1">
        <v>0.99993415630342875</v>
      </c>
      <c r="AH738" s="1">
        <v>0.99994506148060236</v>
      </c>
      <c r="AI738" s="1">
        <v>0.99995328805339434</v>
      </c>
      <c r="AJ738" s="1">
        <v>0.99995957839308303</v>
      </c>
      <c r="AK738" s="1">
        <v>0.99996450581935681</v>
      </c>
      <c r="AL738" s="1">
        <v>0.99996844686672626</v>
      </c>
      <c r="AM738" s="1">
        <v>0.99997169468578195</v>
      </c>
    </row>
    <row r="739" spans="1:39">
      <c r="A739">
        <f t="shared" si="19"/>
        <v>202107</v>
      </c>
      <c r="B739" t="str">
        <f t="shared" si="21"/>
        <v>M3</v>
      </c>
      <c r="C739" t="str">
        <f t="shared" si="20"/>
        <v>worst</v>
      </c>
      <c r="D739" s="1">
        <v>0.3989422804014327</v>
      </c>
      <c r="E739" s="1">
        <v>0.63688481355721205</v>
      </c>
      <c r="F739" s="1">
        <v>0.77981446698458545</v>
      </c>
      <c r="G739" s="1">
        <v>0.86604323313660181</v>
      </c>
      <c r="H739" s="1">
        <v>0.91827434281616493</v>
      </c>
      <c r="I739" s="1">
        <v>0.95002405662310152</v>
      </c>
      <c r="J739" s="1">
        <v>0.96937529415493862</v>
      </c>
      <c r="K739" s="1">
        <v>0.98120397778488122</v>
      </c>
      <c r="L739" s="1">
        <v>0.9884462462287219</v>
      </c>
      <c r="M739" s="1">
        <v>0.99288730903904243</v>
      </c>
      <c r="N739" s="1">
        <v>0.9956145274802114</v>
      </c>
      <c r="O739" s="1">
        <v>0.9972923186663053</v>
      </c>
      <c r="P739" s="1">
        <v>0.99832543837080323</v>
      </c>
      <c r="Q739" s="1">
        <v>0.99896241639606109</v>
      </c>
      <c r="R739" s="1">
        <v>0.99935578860506225</v>
      </c>
      <c r="S739" s="1">
        <v>0.99959905861723153</v>
      </c>
      <c r="T739" s="1">
        <v>0.99974976977558738</v>
      </c>
      <c r="U739" s="1">
        <v>0.99984333784396684</v>
      </c>
      <c r="V739" s="1">
        <v>0.99990152701446311</v>
      </c>
      <c r="W739" s="1">
        <v>0.99993779532791838</v>
      </c>
      <c r="X739" s="1">
        <v>0.99996047668569987</v>
      </c>
      <c r="Y739" s="1">
        <v>0.99997469764711377</v>
      </c>
      <c r="Z739" s="1">
        <v>0.99998365310973447</v>
      </c>
      <c r="AA739" s="1">
        <v>0.99998932227961457</v>
      </c>
      <c r="AB739" s="1">
        <v>0.99999293019161561</v>
      </c>
      <c r="AC739" s="1">
        <v>0.99999524238607618</v>
      </c>
      <c r="AD739" s="1">
        <v>0.99999673750453799</v>
      </c>
      <c r="AE739" s="1">
        <v>0.99999771374590529</v>
      </c>
      <c r="AF739" s="1">
        <v>0.99999835848519691</v>
      </c>
      <c r="AG739" s="1">
        <v>0.99999878875165882</v>
      </c>
      <c r="AH739" s="1">
        <v>0.99999908071469301</v>
      </c>
      <c r="AI739" s="1">
        <v>0.99999928246174741</v>
      </c>
      <c r="AJ739" s="1">
        <v>0.99999942380940765</v>
      </c>
      <c r="AK739" s="1">
        <v>0.99999952521950397</v>
      </c>
      <c r="AL739" s="1">
        <v>0.99999959956892026</v>
      </c>
      <c r="AM739" s="1">
        <v>0.99999965578011996</v>
      </c>
    </row>
    <row r="740" spans="1:39">
      <c r="A740">
        <f t="shared" si="19"/>
        <v>202108</v>
      </c>
      <c r="B740" t="str">
        <f t="shared" si="21"/>
        <v>M0</v>
      </c>
      <c r="C740" t="str">
        <f t="shared" si="20"/>
        <v>worst</v>
      </c>
      <c r="D740" s="1">
        <v>0</v>
      </c>
      <c r="E740" s="1">
        <v>0</v>
      </c>
      <c r="F740" s="1">
        <v>0</v>
      </c>
      <c r="G740" s="1">
        <v>1.1620586374488619E-2</v>
      </c>
      <c r="H740" s="1">
        <v>4.1888483159545527E-2</v>
      </c>
      <c r="I740" s="1">
        <v>9.1774317791832316E-2</v>
      </c>
      <c r="J740" s="1">
        <v>0.15829294910230809</v>
      </c>
      <c r="K740" s="1">
        <v>0.2364218348259538</v>
      </c>
      <c r="L740" s="1">
        <v>0.32107174575512543</v>
      </c>
      <c r="M740" s="1">
        <v>0.40739340399870011</v>
      </c>
      <c r="N740" s="1">
        <v>0.49133495523336451</v>
      </c>
      <c r="O740" s="1">
        <v>0.5698566019449639</v>
      </c>
      <c r="P740" s="1">
        <v>0.64113774115206534</v>
      </c>
      <c r="Q740" s="1">
        <v>0.70416057995954062</v>
      </c>
      <c r="R740" s="1">
        <v>0.75860517254851689</v>
      </c>
      <c r="S740" s="1">
        <v>0.80473958625091579</v>
      </c>
      <c r="T740" s="1">
        <v>0.84318768462861982</v>
      </c>
      <c r="U740" s="1">
        <v>0.87476648234290877</v>
      </c>
      <c r="V740" s="1">
        <v>0.90039273575479983</v>
      </c>
      <c r="W740" s="1">
        <v>0.9209703295067283</v>
      </c>
      <c r="X740" s="1">
        <v>0.93732210007594485</v>
      </c>
      <c r="Y740" s="1">
        <v>0.95021279986415974</v>
      </c>
      <c r="Z740" s="1">
        <v>0.96030308255825247</v>
      </c>
      <c r="AA740" s="1">
        <v>0.96815243999129963</v>
      </c>
      <c r="AB740" s="1">
        <v>0.97423452292704538</v>
      </c>
      <c r="AC740" s="1">
        <v>0.97893844331751123</v>
      </c>
      <c r="AD740" s="1">
        <v>0.98257500819668564</v>
      </c>
      <c r="AE740" s="1">
        <v>0.98539273371513691</v>
      </c>
      <c r="AF740" s="1">
        <v>0.9875817579881786</v>
      </c>
      <c r="AG740" s="1">
        <v>0.98929744920632456</v>
      </c>
      <c r="AH740" s="1">
        <v>0.99065584916108718</v>
      </c>
      <c r="AI740" s="1">
        <v>0.99174079764487932</v>
      </c>
      <c r="AJ740" s="1">
        <v>0.99262505455331052</v>
      </c>
      <c r="AK740" s="1">
        <v>0.99335787331212366</v>
      </c>
      <c r="AL740" s="1">
        <v>0.99398133686949919</v>
      </c>
      <c r="AM740" s="1">
        <v>0.99452540964952507</v>
      </c>
    </row>
    <row r="741" spans="1:39">
      <c r="A741">
        <f t="shared" si="19"/>
        <v>202108</v>
      </c>
      <c r="B741" t="str">
        <f t="shared" si="21"/>
        <v>M1</v>
      </c>
      <c r="C741" t="str">
        <f t="shared" si="20"/>
        <v>worst</v>
      </c>
      <c r="D741" s="1">
        <v>0</v>
      </c>
      <c r="E741" s="1">
        <v>0</v>
      </c>
      <c r="F741" s="1">
        <v>6.3493635934240983E-2</v>
      </c>
      <c r="G741" s="1">
        <v>0.17442292398086201</v>
      </c>
      <c r="H741" s="1">
        <v>0.3047340241710379</v>
      </c>
      <c r="I741" s="1">
        <v>0.43344125620054258</v>
      </c>
      <c r="J741" s="1">
        <v>0.54897628919294617</v>
      </c>
      <c r="K741" s="1">
        <v>0.64672991284970227</v>
      </c>
      <c r="L741" s="1">
        <v>0.72636270217581089</v>
      </c>
      <c r="M741" s="1">
        <v>0.78961988663700688</v>
      </c>
      <c r="N741" s="1">
        <v>0.83904266046893006</v>
      </c>
      <c r="O741" s="1">
        <v>0.87721392962704559</v>
      </c>
      <c r="P741" s="1">
        <v>0.90649338639425903</v>
      </c>
      <c r="Q741" s="1">
        <v>0.92885216061807363</v>
      </c>
      <c r="R741" s="1">
        <v>0.94587038005131829</v>
      </c>
      <c r="S741" s="1">
        <v>0.95879946022811569</v>
      </c>
      <c r="T741" s="1">
        <v>0.96861042132389263</v>
      </c>
      <c r="U741" s="1">
        <v>0.97604630159994121</v>
      </c>
      <c r="V741" s="1">
        <v>0.98167896138017474</v>
      </c>
      <c r="W741" s="1">
        <v>0.98594435198722308</v>
      </c>
      <c r="X741" s="1">
        <v>0.98916924598035594</v>
      </c>
      <c r="Y741" s="1">
        <v>0.991606469356206</v>
      </c>
      <c r="Z741" s="1">
        <v>0.99344740445457647</v>
      </c>
      <c r="AA741" s="1">
        <v>0.99483693777670679</v>
      </c>
      <c r="AB741" s="1">
        <v>0.99588643225718154</v>
      </c>
      <c r="AC741" s="1">
        <v>0.9966807138747138</v>
      </c>
      <c r="AD741" s="1">
        <v>0.99728355448641837</v>
      </c>
      <c r="AE741" s="1">
        <v>0.99774334721287117</v>
      </c>
      <c r="AF741" s="1">
        <v>0.99809572202231156</v>
      </c>
      <c r="AG741" s="1">
        <v>0.9983686793757296</v>
      </c>
      <c r="AH741" s="1">
        <v>0.99858262230079897</v>
      </c>
      <c r="AI741" s="1">
        <v>0.99875198809167876</v>
      </c>
      <c r="AJ741" s="1">
        <v>0.99888893970854642</v>
      </c>
      <c r="AK741" s="1">
        <v>0.99900165454536716</v>
      </c>
      <c r="AL741" s="1">
        <v>0.99909696806188186</v>
      </c>
      <c r="AM741" s="1">
        <v>0.9991797047197053</v>
      </c>
    </row>
    <row r="742" spans="1:39">
      <c r="A742">
        <f t="shared" si="19"/>
        <v>202108</v>
      </c>
      <c r="B742" t="str">
        <f t="shared" si="21"/>
        <v>M2</v>
      </c>
      <c r="C742" t="str">
        <f t="shared" si="20"/>
        <v>worst</v>
      </c>
      <c r="D742" s="1">
        <v>0</v>
      </c>
      <c r="E742" s="1">
        <v>0.1591549430918954</v>
      </c>
      <c r="F742" s="1">
        <v>0.34844190682235998</v>
      </c>
      <c r="G742" s="1">
        <v>0.5182655925516475</v>
      </c>
      <c r="H742" s="1">
        <v>0.6543990933901821</v>
      </c>
      <c r="I742" s="1">
        <v>0.75713624743646113</v>
      </c>
      <c r="J742" s="1">
        <v>0.83186935797597283</v>
      </c>
      <c r="K742" s="1">
        <v>0.88487913408094843</v>
      </c>
      <c r="L742" s="1">
        <v>0.92181261610605003</v>
      </c>
      <c r="M742" s="1">
        <v>0.94720818389245243</v>
      </c>
      <c r="N742" s="1">
        <v>0.96450567223499284</v>
      </c>
      <c r="O742" s="1">
        <v>0.97619701886048693</v>
      </c>
      <c r="P742" s="1">
        <v>0.98405620489665557</v>
      </c>
      <c r="Q742" s="1">
        <v>0.9893201463580048</v>
      </c>
      <c r="R742" s="1">
        <v>0.99283679549378179</v>
      </c>
      <c r="S742" s="1">
        <v>0.99518346744061126</v>
      </c>
      <c r="T742" s="1">
        <v>0.99674958562617721</v>
      </c>
      <c r="U742" s="1">
        <v>0.99779534683092674</v>
      </c>
      <c r="V742" s="1">
        <v>0.99849487385127011</v>
      </c>
      <c r="W742" s="1">
        <v>0.99896433445733557</v>
      </c>
      <c r="X742" s="1">
        <v>0.99928032315730342</v>
      </c>
      <c r="Y742" s="1">
        <v>0.99949405391827162</v>
      </c>
      <c r="Z742" s="1">
        <v>0.99963944855509068</v>
      </c>
      <c r="AA742" s="1">
        <v>0.99973893650865375</v>
      </c>
      <c r="AB742" s="1">
        <v>0.99980751735098838</v>
      </c>
      <c r="AC742" s="1">
        <v>0.9998552213605455</v>
      </c>
      <c r="AD742" s="1">
        <v>0.9998887255575134</v>
      </c>
      <c r="AE742" s="1">
        <v>0.99991252294086652</v>
      </c>
      <c r="AF742" s="1">
        <v>0.99992960384686613</v>
      </c>
      <c r="AG742" s="1">
        <v>0.99994206524574558</v>
      </c>
      <c r="AH742" s="1">
        <v>0.99995131533853965</v>
      </c>
      <c r="AI742" s="1">
        <v>0.99995827962360562</v>
      </c>
      <c r="AJ742" s="1">
        <v>0.99996365412715216</v>
      </c>
      <c r="AK742" s="1">
        <v>0.99996789257147733</v>
      </c>
      <c r="AL742" s="1">
        <v>0.99997133944216432</v>
      </c>
      <c r="AM742" s="1">
        <v>0.99997422774363187</v>
      </c>
    </row>
    <row r="743" spans="1:39">
      <c r="A743">
        <f t="shared" si="19"/>
        <v>202108</v>
      </c>
      <c r="B743" t="str">
        <f t="shared" si="21"/>
        <v>M3</v>
      </c>
      <c r="C743" t="str">
        <f t="shared" si="20"/>
        <v>worst</v>
      </c>
      <c r="D743" s="1">
        <v>0.3989422804014327</v>
      </c>
      <c r="E743" s="1">
        <v>0.63734888817700397</v>
      </c>
      <c r="F743" s="1">
        <v>0.78045530457231094</v>
      </c>
      <c r="G743" s="1">
        <v>0.86671103317374398</v>
      </c>
      <c r="H743" s="1">
        <v>0.91888818458824739</v>
      </c>
      <c r="I743" s="1">
        <v>0.95053656960430866</v>
      </c>
      <c r="J743" s="1">
        <v>0.96978951277496339</v>
      </c>
      <c r="K743" s="1">
        <v>0.98152114560283354</v>
      </c>
      <c r="L743" s="1">
        <v>0.98868082681370517</v>
      </c>
      <c r="M743" s="1">
        <v>0.99305647534246877</v>
      </c>
      <c r="N743" s="1">
        <v>0.99573540522952897</v>
      </c>
      <c r="O743" s="1">
        <v>0.99737692295585578</v>
      </c>
      <c r="P743" s="1">
        <v>0.998383967823956</v>
      </c>
      <c r="Q743" s="1">
        <v>0.99900269648536788</v>
      </c>
      <c r="R743" s="1">
        <v>0.99938330588409119</v>
      </c>
      <c r="S743" s="1">
        <v>0.99961779907159076</v>
      </c>
      <c r="T743" s="1">
        <v>0.99976253602459064</v>
      </c>
      <c r="U743" s="1">
        <v>0.9998519899590167</v>
      </c>
      <c r="V743" s="1">
        <v>0.99990737506881022</v>
      </c>
      <c r="W743" s="1">
        <v>0.99994176358107556</v>
      </c>
      <c r="X743" s="1">
        <v>0.99996315700511873</v>
      </c>
      <c r="Y743" s="1">
        <v>0.9999765149417692</v>
      </c>
      <c r="Z743" s="1">
        <v>0.99998489279209968</v>
      </c>
      <c r="AA743" s="1">
        <v>0.99999017059104778</v>
      </c>
      <c r="AB743" s="1">
        <v>0.99999351557480287</v>
      </c>
      <c r="AC743" s="1">
        <v>0.99999565248326938</v>
      </c>
      <c r="AD743" s="1">
        <v>0.99999702951860314</v>
      </c>
      <c r="AE743" s="1">
        <v>0.99999792600503123</v>
      </c>
      <c r="AF743" s="1">
        <v>0.99999851497311232</v>
      </c>
      <c r="AG743" s="1">
        <v>0.99999890787284729</v>
      </c>
      <c r="AH743" s="1">
        <v>0.99999917441123998</v>
      </c>
      <c r="AI743" s="1">
        <v>0.99999935740423129</v>
      </c>
      <c r="AJ743" s="1">
        <v>0.99999948576240338</v>
      </c>
      <c r="AK743" s="1">
        <v>0.99999957755778657</v>
      </c>
      <c r="AL743" s="1">
        <v>0.99999964507922801</v>
      </c>
      <c r="AM743" s="1">
        <v>0.99999969616012496</v>
      </c>
    </row>
    <row r="744" spans="1:39">
      <c r="A744">
        <f t="shared" si="19"/>
        <v>202109</v>
      </c>
      <c r="B744" t="str">
        <f t="shared" si="21"/>
        <v>M0</v>
      </c>
      <c r="C744" t="str">
        <f t="shared" si="20"/>
        <v>worst</v>
      </c>
      <c r="D744" s="1">
        <v>0</v>
      </c>
      <c r="E744" s="1">
        <v>0</v>
      </c>
      <c r="F744" s="1">
        <v>0</v>
      </c>
      <c r="G744" s="1">
        <v>1.21306398093516E-2</v>
      </c>
      <c r="H744" s="1">
        <v>4.3850366096115319E-2</v>
      </c>
      <c r="I744" s="1">
        <v>9.6227315289722753E-2</v>
      </c>
      <c r="J744" s="1">
        <v>0.165763113309499</v>
      </c>
      <c r="K744" s="1">
        <v>0.2472875685877875</v>
      </c>
      <c r="L744" s="1">
        <v>0.33497096417423339</v>
      </c>
      <c r="M744" s="1">
        <v>0.42347016382324149</v>
      </c>
      <c r="N744" s="1">
        <v>0.50850035461840926</v>
      </c>
      <c r="O744" s="1">
        <v>0.58723562640980265</v>
      </c>
      <c r="P744" s="1">
        <v>0.65789063438778661</v>
      </c>
      <c r="Q744" s="1">
        <v>0.71962096456692648</v>
      </c>
      <c r="R744" s="1">
        <v>0.7723865263890316</v>
      </c>
      <c r="S744" s="1">
        <v>0.81666102620961178</v>
      </c>
      <c r="T744" s="1">
        <v>0.85322135762196705</v>
      </c>
      <c r="U744" s="1">
        <v>0.88301808769326107</v>
      </c>
      <c r="V744" s="1">
        <v>0.90702737152529078</v>
      </c>
      <c r="W744" s="1">
        <v>0.92615945603051009</v>
      </c>
      <c r="X744" s="1">
        <v>0.94127629740945984</v>
      </c>
      <c r="Y744" s="1">
        <v>0.95313106720560825</v>
      </c>
      <c r="Z744" s="1">
        <v>0.96236710431557004</v>
      </c>
      <c r="AA744" s="1">
        <v>0.96953268727260744</v>
      </c>
      <c r="AB744" s="1">
        <v>0.97508039948741165</v>
      </c>
      <c r="AC744" s="1">
        <v>0.97937304888243326</v>
      </c>
      <c r="AD744" s="1">
        <v>0.98270158571852806</v>
      </c>
      <c r="AE744" s="1">
        <v>0.98528907509237651</v>
      </c>
      <c r="AF744" s="1">
        <v>0.98731816139343931</v>
      </c>
      <c r="AG744" s="1">
        <v>0.98892542830181929</v>
      </c>
      <c r="AH744" s="1">
        <v>0.99020965870514743</v>
      </c>
      <c r="AI744" s="1">
        <v>0.99125670423230428</v>
      </c>
      <c r="AJ744" s="1">
        <v>0.99212469916292068</v>
      </c>
      <c r="AK744" s="1">
        <v>0.9928633656902961</v>
      </c>
      <c r="AL744" s="1">
        <v>0.9935081220292229</v>
      </c>
      <c r="AM744" s="1">
        <v>0.99409303241155567</v>
      </c>
    </row>
    <row r="745" spans="1:39">
      <c r="A745">
        <f t="shared" si="19"/>
        <v>202109</v>
      </c>
      <c r="B745" t="str">
        <f t="shared" si="21"/>
        <v>M1</v>
      </c>
      <c r="C745" t="str">
        <f t="shared" si="20"/>
        <v>worst</v>
      </c>
      <c r="D745" s="1">
        <v>0</v>
      </c>
      <c r="E745" s="1">
        <v>0</v>
      </c>
      <c r="F745" s="1">
        <v>6.3493635934240983E-2</v>
      </c>
      <c r="G745" s="1">
        <v>0.1747242999720931</v>
      </c>
      <c r="H745" s="1">
        <v>0.30570169127349139</v>
      </c>
      <c r="I745" s="1">
        <v>0.4353472727796156</v>
      </c>
      <c r="J745" s="1">
        <v>0.5518347791416055</v>
      </c>
      <c r="K745" s="1">
        <v>0.65043638843179929</v>
      </c>
      <c r="L745" s="1">
        <v>0.73067939742328414</v>
      </c>
      <c r="M745" s="1">
        <v>0.79427609561402612</v>
      </c>
      <c r="N745" s="1">
        <v>0.84374430053460137</v>
      </c>
      <c r="O745" s="1">
        <v>0.88175099243680433</v>
      </c>
      <c r="P745" s="1">
        <v>0.91070464773910309</v>
      </c>
      <c r="Q745" s="1">
        <v>0.93262649019185451</v>
      </c>
      <c r="R745" s="1">
        <v>0.94916017085321358</v>
      </c>
      <c r="S745" s="1">
        <v>0.96159983892787926</v>
      </c>
      <c r="T745" s="1">
        <v>0.97094160521571038</v>
      </c>
      <c r="U745" s="1">
        <v>0.97795129871665409</v>
      </c>
      <c r="V745" s="1">
        <v>0.98321019650418573</v>
      </c>
      <c r="W745" s="1">
        <v>0.98715094426042593</v>
      </c>
      <c r="X745" s="1">
        <v>0.99010438706850024</v>
      </c>
      <c r="Y745" s="1">
        <v>0.99231818883961476</v>
      </c>
      <c r="Z745" s="1">
        <v>0.99397755712013414</v>
      </c>
      <c r="AA745" s="1">
        <v>0.99522301232547161</v>
      </c>
      <c r="AB745" s="1">
        <v>0.9961603366327908</v>
      </c>
      <c r="AC745" s="1">
        <v>0.9968682106947232</v>
      </c>
      <c r="AD745" s="1">
        <v>0.99740572935081018</v>
      </c>
      <c r="AE745" s="1">
        <v>0.99781604820780145</v>
      </c>
      <c r="AF745" s="1">
        <v>0.99813277743349471</v>
      </c>
      <c r="AG745" s="1">
        <v>0.99838026203486996</v>
      </c>
      <c r="AH745" s="1">
        <v>0.99857563743213129</v>
      </c>
      <c r="AI745" s="1">
        <v>0.99873322342957882</v>
      </c>
      <c r="AJ745" s="1">
        <v>0.99886263027497624</v>
      </c>
      <c r="AK745" s="1">
        <v>0.99897184014672402</v>
      </c>
      <c r="AL745" s="1">
        <v>0.99906647233292722</v>
      </c>
      <c r="AM745" s="1">
        <v>0.99915176331321354</v>
      </c>
    </row>
    <row r="746" spans="1:39">
      <c r="A746">
        <f t="shared" si="19"/>
        <v>202109</v>
      </c>
      <c r="B746" t="str">
        <f t="shared" si="21"/>
        <v>M2</v>
      </c>
      <c r="C746" t="str">
        <f t="shared" si="20"/>
        <v>worst</v>
      </c>
      <c r="D746" s="1">
        <v>0</v>
      </c>
      <c r="E746" s="1">
        <v>0.1591549430918954</v>
      </c>
      <c r="F746" s="1">
        <v>0.34865314481544901</v>
      </c>
      <c r="G746" s="1">
        <v>0.51879454577688411</v>
      </c>
      <c r="H746" s="1">
        <v>0.65518229810555761</v>
      </c>
      <c r="I746" s="1">
        <v>0.75809957060552491</v>
      </c>
      <c r="J746" s="1">
        <v>0.83287919514836073</v>
      </c>
      <c r="K746" s="1">
        <v>0.88584290349739547</v>
      </c>
      <c r="L746" s="1">
        <v>0.92267664442046349</v>
      </c>
      <c r="M746" s="1">
        <v>0.94795953014167889</v>
      </c>
      <c r="N746" s="1">
        <v>0.96513332516057204</v>
      </c>
      <c r="O746" s="1">
        <v>0.9767090684276688</v>
      </c>
      <c r="P746" s="1">
        <v>0.98446800082999175</v>
      </c>
      <c r="Q746" s="1">
        <v>0.98964617041166036</v>
      </c>
      <c r="R746" s="1">
        <v>0.99309234634085441</v>
      </c>
      <c r="S746" s="1">
        <v>0.9953824703775267</v>
      </c>
      <c r="T746" s="1">
        <v>0.99690281141597004</v>
      </c>
      <c r="U746" s="1">
        <v>0.99791233030086435</v>
      </c>
      <c r="V746" s="1">
        <v>0.99858386399042842</v>
      </c>
      <c r="W746" s="1">
        <v>0.99903125950380833</v>
      </c>
      <c r="X746" s="1">
        <v>0.99933039852256478</v>
      </c>
      <c r="Y746" s="1">
        <v>0.9995313328760036</v>
      </c>
      <c r="Z746" s="1">
        <v>0.99966696361688623</v>
      </c>
      <c r="AA746" s="1">
        <v>0.99975912122856081</v>
      </c>
      <c r="AB746" s="1">
        <v>0.99982227283546632</v>
      </c>
      <c r="AC746" s="1">
        <v>0.99986595197694006</v>
      </c>
      <c r="AD746" s="1">
        <v>0.99989649794984958</v>
      </c>
      <c r="AE746" s="1">
        <v>0.99991808161491602</v>
      </c>
      <c r="AF746" s="1">
        <v>0.99993358395935783</v>
      </c>
      <c r="AG746" s="1">
        <v>0.99994491633331373</v>
      </c>
      <c r="AH746" s="1">
        <v>0.99995331964570178</v>
      </c>
      <c r="AI746" s="1">
        <v>0.99995970729819617</v>
      </c>
      <c r="AJ746" s="1">
        <v>0.99996467106249487</v>
      </c>
      <c r="AK746" s="1">
        <v>0.99996865058814632</v>
      </c>
      <c r="AL746" s="1">
        <v>0.99997194016802038</v>
      </c>
      <c r="AM746" s="1">
        <v>0.9999747773028157</v>
      </c>
    </row>
    <row r="747" spans="1:39">
      <c r="A747">
        <f t="shared" si="19"/>
        <v>202109</v>
      </c>
      <c r="B747" t="str">
        <f t="shared" si="21"/>
        <v>M3</v>
      </c>
      <c r="C747" t="str">
        <f t="shared" si="20"/>
        <v>worst</v>
      </c>
      <c r="D747" s="1">
        <v>0.3989422804014327</v>
      </c>
      <c r="E747" s="1">
        <v>0.63749040915109445</v>
      </c>
      <c r="F747" s="1">
        <v>0.78073061386193376</v>
      </c>
      <c r="G747" s="1">
        <v>0.86705688101082545</v>
      </c>
      <c r="H747" s="1">
        <v>0.9192264261743005</v>
      </c>
      <c r="I747" s="1">
        <v>0.95084766438402724</v>
      </c>
      <c r="J747" s="1">
        <v>0.97004593224976643</v>
      </c>
      <c r="K747" s="1">
        <v>0.98171998364806712</v>
      </c>
      <c r="L747" s="1">
        <v>0.98882873698411811</v>
      </c>
      <c r="M747" s="1">
        <v>0.99316515022704877</v>
      </c>
      <c r="N747" s="1">
        <v>0.99581255360632703</v>
      </c>
      <c r="O747" s="1">
        <v>0.99743067069267533</v>
      </c>
      <c r="P747" s="1">
        <v>0.99842109641206533</v>
      </c>
      <c r="Q747" s="1">
        <v>0.99902800714807893</v>
      </c>
      <c r="R747" s="1">
        <v>0.99940044233728553</v>
      </c>
      <c r="S747" s="1">
        <v>0.99962937746917435</v>
      </c>
      <c r="T747" s="1">
        <v>0.99977026188983165</v>
      </c>
      <c r="U747" s="1">
        <v>0.99985709500932851</v>
      </c>
      <c r="V747" s="1">
        <v>0.99991075050664824</v>
      </c>
      <c r="W747" s="1">
        <v>0.99994395851731777</v>
      </c>
      <c r="X747" s="1">
        <v>0.99996457881671597</v>
      </c>
      <c r="Y747" s="1">
        <v>0.99997743434428754</v>
      </c>
      <c r="Z747" s="1">
        <v>0.99998548054651371</v>
      </c>
      <c r="AA747" s="1">
        <v>0.99999054420948086</v>
      </c>
      <c r="AB747" s="1">
        <v>0.99999375430443171</v>
      </c>
      <c r="AC747" s="1">
        <v>0.99999580562566037</v>
      </c>
      <c r="AD747" s="1">
        <v>0.9999971288717564</v>
      </c>
      <c r="AE747" s="1">
        <v>0.99999798943123264</v>
      </c>
      <c r="AF747" s="1">
        <v>0.99999855711588148</v>
      </c>
      <c r="AG747" s="1">
        <v>0.99999893750169222</v>
      </c>
      <c r="AH747" s="1">
        <v>0.99999919504883072</v>
      </c>
      <c r="AI747" s="1">
        <v>0.99999937284541873</v>
      </c>
      <c r="AJ747" s="1">
        <v>0.99999949770539553</v>
      </c>
      <c r="AK747" s="1">
        <v>0.9999995876463138</v>
      </c>
      <c r="AL747" s="1">
        <v>0.99999965407194513</v>
      </c>
      <c r="AM747" s="1">
        <v>0.99999970480890521</v>
      </c>
    </row>
    <row r="748" spans="1:39">
      <c r="A748">
        <f t="shared" si="19"/>
        <v>202110</v>
      </c>
      <c r="B748" t="str">
        <f t="shared" si="21"/>
        <v>M0</v>
      </c>
      <c r="C748" t="str">
        <f t="shared" si="20"/>
        <v>worst</v>
      </c>
      <c r="D748" s="1">
        <v>0</v>
      </c>
      <c r="E748" s="1">
        <v>0</v>
      </c>
      <c r="F748" s="1">
        <v>0</v>
      </c>
      <c r="G748" s="1">
        <v>1.285785322815953E-2</v>
      </c>
      <c r="H748" s="1">
        <v>4.6489065649471403E-2</v>
      </c>
      <c r="I748" s="1">
        <v>0.1016008175644648</v>
      </c>
      <c r="J748" s="1">
        <v>0.1746361250043727</v>
      </c>
      <c r="K748" s="1">
        <v>0.25955354192817892</v>
      </c>
      <c r="L748" s="1">
        <v>0.34987856849736632</v>
      </c>
      <c r="M748" s="1">
        <v>0.43992385030851588</v>
      </c>
      <c r="N748" s="1">
        <v>0.52558293837836112</v>
      </c>
      <c r="O748" s="1">
        <v>0.60400744284470043</v>
      </c>
      <c r="P748" s="1">
        <v>0.67357202405931149</v>
      </c>
      <c r="Q748" s="1">
        <v>0.73373243483495942</v>
      </c>
      <c r="R748" s="1">
        <v>0.78467406004127793</v>
      </c>
      <c r="S748" s="1">
        <v>0.82704452721041521</v>
      </c>
      <c r="T748" s="1">
        <v>0.8617768496103092</v>
      </c>
      <c r="U748" s="1">
        <v>0.8898936725435308</v>
      </c>
      <c r="V748" s="1">
        <v>0.91238352287345548</v>
      </c>
      <c r="W748" s="1">
        <v>0.9302081735644947</v>
      </c>
      <c r="X748" s="1">
        <v>0.94422163427517725</v>
      </c>
      <c r="Y748" s="1">
        <v>0.95516215145126249</v>
      </c>
      <c r="Z748" s="1">
        <v>0.96366472194522812</v>
      </c>
      <c r="AA748" s="1">
        <v>0.97025697775594599</v>
      </c>
      <c r="AB748" s="1">
        <v>0.97536398081099185</v>
      </c>
      <c r="AC748" s="1">
        <v>0.97932798477198912</v>
      </c>
      <c r="AD748" s="1">
        <v>0.9824121323687327</v>
      </c>
      <c r="AE748" s="1">
        <v>0.98483248509303811</v>
      </c>
      <c r="AF748" s="1">
        <v>0.98675089183347275</v>
      </c>
      <c r="AG748" s="1">
        <v>0.98828457402739434</v>
      </c>
      <c r="AH748" s="1">
        <v>0.98953561082176145</v>
      </c>
      <c r="AI748" s="1">
        <v>0.99057315505761845</v>
      </c>
      <c r="AJ748" s="1">
        <v>0.9914564376534647</v>
      </c>
      <c r="AK748" s="1">
        <v>0.9922276737552983</v>
      </c>
      <c r="AL748" s="1">
        <v>0.99292752488724811</v>
      </c>
      <c r="AM748" s="1">
        <v>0.99359281045445702</v>
      </c>
    </row>
    <row r="749" spans="1:39">
      <c r="A749">
        <f t="shared" si="19"/>
        <v>202110</v>
      </c>
      <c r="B749" t="str">
        <f t="shared" si="21"/>
        <v>M1</v>
      </c>
      <c r="C749" t="str">
        <f t="shared" si="20"/>
        <v>worst</v>
      </c>
      <c r="D749" s="1">
        <v>0</v>
      </c>
      <c r="E749" s="1">
        <v>0</v>
      </c>
      <c r="F749" s="1">
        <v>6.3493635934240983E-2</v>
      </c>
      <c r="G749" s="1">
        <v>0.17507743600797729</v>
      </c>
      <c r="H749" s="1">
        <v>0.30682672007639938</v>
      </c>
      <c r="I749" s="1">
        <v>0.43743614948155812</v>
      </c>
      <c r="J749" s="1">
        <v>0.55490496337399142</v>
      </c>
      <c r="K749" s="1">
        <v>0.65429993836296552</v>
      </c>
      <c r="L749" s="1">
        <v>0.73506830579704008</v>
      </c>
      <c r="M749" s="1">
        <v>0.79886382929780309</v>
      </c>
      <c r="N749" s="1">
        <v>0.84828259723872257</v>
      </c>
      <c r="O749" s="1">
        <v>0.88604036118872875</v>
      </c>
      <c r="P749" s="1">
        <v>0.91459926662025481</v>
      </c>
      <c r="Q749" s="1">
        <v>0.93605389974326914</v>
      </c>
      <c r="R749" s="1">
        <v>0.95209876446349451</v>
      </c>
      <c r="S749" s="1">
        <v>0.96405808677403659</v>
      </c>
      <c r="T749" s="1">
        <v>0.97295675922989622</v>
      </c>
      <c r="U749" s="1">
        <v>0.97957409026692954</v>
      </c>
      <c r="V749" s="1">
        <v>0.98448887743638314</v>
      </c>
      <c r="W749" s="1">
        <v>0.98814043739657598</v>
      </c>
      <c r="X749" s="1">
        <v>0.9908549775906077</v>
      </c>
      <c r="Y749" s="1">
        <v>0.99287398374365665</v>
      </c>
      <c r="Z749" s="1">
        <v>0.9943785556775715</v>
      </c>
      <c r="AA749" s="1">
        <v>0.99550350952905897</v>
      </c>
      <c r="AB749" s="1">
        <v>0.99634806018061051</v>
      </c>
      <c r="AC749" s="1">
        <v>0.99698593139751035</v>
      </c>
      <c r="AD749" s="1">
        <v>0.99747049340900396</v>
      </c>
      <c r="AE749" s="1">
        <v>0.99784289744955457</v>
      </c>
      <c r="AF749" s="1">
        <v>0.99813275041775618</v>
      </c>
      <c r="AG749" s="1">
        <v>0.99836076354359826</v>
      </c>
      <c r="AH749" s="1">
        <v>0.99854407864664696</v>
      </c>
      <c r="AI749" s="1">
        <v>0.99869417572150987</v>
      </c>
      <c r="AJ749" s="1">
        <v>0.99882051555538831</v>
      </c>
      <c r="AK749" s="1">
        <v>0.9989297371101522</v>
      </c>
      <c r="AL749" s="1">
        <v>0.99902797066669879</v>
      </c>
      <c r="AM749" s="1">
        <v>0.99912064204536988</v>
      </c>
    </row>
    <row r="750" spans="1:39">
      <c r="A750">
        <f t="shared" si="19"/>
        <v>202110</v>
      </c>
      <c r="B750" t="str">
        <f t="shared" si="21"/>
        <v>M2</v>
      </c>
      <c r="C750" t="str">
        <f t="shared" si="20"/>
        <v>worst</v>
      </c>
      <c r="D750" s="1">
        <v>0</v>
      </c>
      <c r="E750" s="1">
        <v>0.1591549430918954</v>
      </c>
      <c r="F750" s="1">
        <v>0.34890435068289227</v>
      </c>
      <c r="G750" s="1">
        <v>0.51935798742768768</v>
      </c>
      <c r="H750" s="1">
        <v>0.65602822742128375</v>
      </c>
      <c r="I750" s="1">
        <v>0.7590832143203935</v>
      </c>
      <c r="J750" s="1">
        <v>0.8338754599965047</v>
      </c>
      <c r="K750" s="1">
        <v>0.88676774783730461</v>
      </c>
      <c r="L750" s="1">
        <v>0.92350021706902408</v>
      </c>
      <c r="M750" s="1">
        <v>0.94865521213680026</v>
      </c>
      <c r="N750" s="1">
        <v>0.96570289336044401</v>
      </c>
      <c r="O750" s="1">
        <v>0.97716688436456245</v>
      </c>
      <c r="P750" s="1">
        <v>0.98482878049781941</v>
      </c>
      <c r="Q750" s="1">
        <v>0.98992700758379204</v>
      </c>
      <c r="R750" s="1">
        <v>0.99330932179313114</v>
      </c>
      <c r="S750" s="1">
        <v>0.99554778273100342</v>
      </c>
      <c r="T750" s="1">
        <v>0.99702745288671712</v>
      </c>
      <c r="U750" s="1">
        <v>0.99800596775574113</v>
      </c>
      <c r="V750" s="1">
        <v>0.9986532069065982</v>
      </c>
      <c r="W750" s="1">
        <v>0.99908230752813754</v>
      </c>
      <c r="X750" s="1">
        <v>0.99936776065051469</v>
      </c>
      <c r="Y750" s="1">
        <v>0.99955837166233774</v>
      </c>
      <c r="Z750" s="1">
        <v>0.99968636443695602</v>
      </c>
      <c r="AA750" s="1">
        <v>0.99977296544575189</v>
      </c>
      <c r="AB750" s="1">
        <v>0.99983206341620046</v>
      </c>
      <c r="AC750" s="1">
        <v>0.99987281343068846</v>
      </c>
      <c r="AD750" s="1">
        <v>0.99990118675984163</v>
      </c>
      <c r="AE750" s="1">
        <v>0.99992125936656773</v>
      </c>
      <c r="AF750" s="1">
        <v>0.9999357090200981</v>
      </c>
      <c r="AG750" s="1">
        <v>0.99994625662025616</v>
      </c>
      <c r="AH750" s="1">
        <v>0.99995414552459805</v>
      </c>
      <c r="AI750" s="1">
        <v>0.99996017694171602</v>
      </c>
      <c r="AJ750" s="1">
        <v>0.99996493437749634</v>
      </c>
      <c r="AK750" s="1">
        <v>0.99996880459809556</v>
      </c>
      <c r="AL750" s="1">
        <v>0.99997208977029595</v>
      </c>
      <c r="AM750" s="1">
        <v>0.99997503023343037</v>
      </c>
    </row>
    <row r="751" spans="1:39">
      <c r="A751">
        <f t="shared" si="19"/>
        <v>202110</v>
      </c>
      <c r="B751" t="str">
        <f t="shared" si="21"/>
        <v>M3</v>
      </c>
      <c r="C751" t="str">
        <f t="shared" si="20"/>
        <v>worst</v>
      </c>
      <c r="D751" s="1">
        <v>0.3989422804014327</v>
      </c>
      <c r="E751" s="1">
        <v>0.63766705281180969</v>
      </c>
      <c r="F751" s="1">
        <v>0.78105136256968932</v>
      </c>
      <c r="G751" s="1">
        <v>0.86741301133753945</v>
      </c>
      <c r="H751" s="1">
        <v>0.91958565261734504</v>
      </c>
      <c r="I751" s="1">
        <v>0.95115703479370994</v>
      </c>
      <c r="J751" s="1">
        <v>0.97029191344160604</v>
      </c>
      <c r="K751" s="1">
        <v>0.98190566076116315</v>
      </c>
      <c r="L751" s="1">
        <v>0.98896695864863537</v>
      </c>
      <c r="M751" s="1">
        <v>0.99326373876354368</v>
      </c>
      <c r="N751" s="1">
        <v>0.99588128051982883</v>
      </c>
      <c r="O751" s="1">
        <v>0.99747809212038763</v>
      </c>
      <c r="P751" s="1">
        <v>0.99845327338452705</v>
      </c>
      <c r="Q751" s="1">
        <v>0.99904964099296045</v>
      </c>
      <c r="R751" s="1">
        <v>0.99941493629548939</v>
      </c>
      <c r="S751" s="1">
        <v>0.99963891974224683</v>
      </c>
      <c r="T751" s="1">
        <v>0.99977645082645894</v>
      </c>
      <c r="U751" s="1">
        <v>0.99986109983444305</v>
      </c>
      <c r="V751" s="1">
        <v>0.9999132738559845</v>
      </c>
      <c r="W751" s="1">
        <v>0.99994552967011108</v>
      </c>
      <c r="X751" s="1">
        <v>0.99996554608171528</v>
      </c>
      <c r="Y751" s="1">
        <v>0.99997801217601157</v>
      </c>
      <c r="Z751" s="1">
        <v>0.99998581563068201</v>
      </c>
      <c r="AA751" s="1">
        <v>0.99999073424352025</v>
      </c>
      <c r="AB751" s="1">
        <v>0.9999938578230757</v>
      </c>
      <c r="AC751" s="1">
        <v>0.99999585910076683</v>
      </c>
      <c r="AD751" s="1">
        <v>0.99999715088657604</v>
      </c>
      <c r="AE751" s="1">
        <v>0.99999799599596073</v>
      </c>
      <c r="AF751" s="1">
        <v>0.99999855708126084</v>
      </c>
      <c r="AG751" s="1">
        <v>0.99999893300442078</v>
      </c>
      <c r="AH751" s="1">
        <v>0.99999918936601451</v>
      </c>
      <c r="AI751" s="1">
        <v>0.99999936684692947</v>
      </c>
      <c r="AJ751" s="1">
        <v>0.99999949254810361</v>
      </c>
      <c r="AK751" s="1">
        <v>0.99999958353176577</v>
      </c>
      <c r="AL751" s="1">
        <v>0.99999965131726942</v>
      </c>
      <c r="AM751" s="1">
        <v>0.99999970401938632</v>
      </c>
    </row>
    <row r="752" spans="1:39">
      <c r="A752">
        <f t="shared" si="19"/>
        <v>202111</v>
      </c>
      <c r="B752" t="str">
        <f t="shared" si="21"/>
        <v>M0</v>
      </c>
      <c r="C752" t="str">
        <f t="shared" si="20"/>
        <v>worst</v>
      </c>
      <c r="D752" s="1">
        <v>0</v>
      </c>
      <c r="E752" s="1">
        <v>0</v>
      </c>
      <c r="F752" s="1">
        <v>0</v>
      </c>
      <c r="G752" s="1">
        <v>1.374519382970376E-2</v>
      </c>
      <c r="H752" s="1">
        <v>4.921758929193315E-2</v>
      </c>
      <c r="I752" s="1">
        <v>0.1074013427580303</v>
      </c>
      <c r="J752" s="1">
        <v>0.18383381970546159</v>
      </c>
      <c r="K752" s="1">
        <v>0.2716848579940902</v>
      </c>
      <c r="L752" s="1">
        <v>0.36399238928203598</v>
      </c>
      <c r="M752" s="1">
        <v>0.4551743719938916</v>
      </c>
      <c r="N752" s="1">
        <v>0.54099171278163793</v>
      </c>
      <c r="O752" s="1">
        <v>0.6187052042611868</v>
      </c>
      <c r="P752" s="1">
        <v>0.68698771850489682</v>
      </c>
      <c r="Q752" s="1">
        <v>0.74552576920522495</v>
      </c>
      <c r="R752" s="1">
        <v>0.79469279948035287</v>
      </c>
      <c r="S752" s="1">
        <v>0.8353136447799796</v>
      </c>
      <c r="T752" s="1">
        <v>0.86840572828888907</v>
      </c>
      <c r="U752" s="1">
        <v>0.89501104797536069</v>
      </c>
      <c r="V752" s="1">
        <v>0.91618591457099297</v>
      </c>
      <c r="W752" s="1">
        <v>0.93289044921932418</v>
      </c>
      <c r="X752" s="1">
        <v>0.94596890068322914</v>
      </c>
      <c r="Y752" s="1">
        <v>0.95615694535194673</v>
      </c>
      <c r="Z752" s="1">
        <v>0.96407151415217041</v>
      </c>
      <c r="AA752" s="1">
        <v>0.97021302211815574</v>
      </c>
      <c r="AB752" s="1">
        <v>0.97498665614962499</v>
      </c>
      <c r="AC752" s="1">
        <v>0.97870516598749391</v>
      </c>
      <c r="AD752" s="1">
        <v>0.98162633718790171</v>
      </c>
      <c r="AE752" s="1">
        <v>0.98394372731979529</v>
      </c>
      <c r="AF752" s="1">
        <v>0.98579779760119224</v>
      </c>
      <c r="AG752" s="1">
        <v>0.98731120300500297</v>
      </c>
      <c r="AH752" s="1">
        <v>0.98856708462289267</v>
      </c>
      <c r="AI752" s="1">
        <v>0.98963679624852585</v>
      </c>
      <c r="AJ752" s="1">
        <v>0.99057123271930481</v>
      </c>
      <c r="AK752" s="1">
        <v>0.99141951714179755</v>
      </c>
      <c r="AL752" s="1">
        <v>0.99222617897243259</v>
      </c>
      <c r="AM752" s="1">
        <v>0.99301253694819824</v>
      </c>
    </row>
    <row r="753" spans="1:39">
      <c r="A753">
        <f t="shared" si="19"/>
        <v>202111</v>
      </c>
      <c r="B753" t="str">
        <f t="shared" si="21"/>
        <v>M1</v>
      </c>
      <c r="C753" t="str">
        <f t="shared" si="20"/>
        <v>worst</v>
      </c>
      <c r="D753" s="1">
        <v>0</v>
      </c>
      <c r="E753" s="1">
        <v>0</v>
      </c>
      <c r="F753" s="1">
        <v>6.3493635934240983E-2</v>
      </c>
      <c r="G753" s="1">
        <v>0.17543839715921261</v>
      </c>
      <c r="H753" s="1">
        <v>0.3078923125118409</v>
      </c>
      <c r="I753" s="1">
        <v>0.4394148375705148</v>
      </c>
      <c r="J753" s="1">
        <v>0.55774697538854634</v>
      </c>
      <c r="K753" s="1">
        <v>0.65781486733104588</v>
      </c>
      <c r="L753" s="1">
        <v>0.73895113681320679</v>
      </c>
      <c r="M753" s="1">
        <v>0.80286039712883928</v>
      </c>
      <c r="N753" s="1">
        <v>0.85217101711463727</v>
      </c>
      <c r="O753" s="1">
        <v>0.88964420312160453</v>
      </c>
      <c r="P753" s="1">
        <v>0.91781878710119036</v>
      </c>
      <c r="Q753" s="1">
        <v>0.93884476901682357</v>
      </c>
      <c r="R753" s="1">
        <v>0.95444954781821656</v>
      </c>
      <c r="S753" s="1">
        <v>0.96599215411856443</v>
      </c>
      <c r="T753" s="1">
        <v>0.97451579855252224</v>
      </c>
      <c r="U753" s="1">
        <v>0.98079843229863506</v>
      </c>
      <c r="V753" s="1">
        <v>0.9854295271484933</v>
      </c>
      <c r="W753" s="1">
        <v>0.98884521288579641</v>
      </c>
      <c r="X753" s="1">
        <v>0.99136628599785781</v>
      </c>
      <c r="Y753" s="1">
        <v>0.99323125513217037</v>
      </c>
      <c r="Z753" s="1">
        <v>0.99461608229846965</v>
      </c>
      <c r="AA753" s="1">
        <v>0.99564907976726558</v>
      </c>
      <c r="AB753" s="1">
        <v>0.99642466248925332</v>
      </c>
      <c r="AC753" s="1">
        <v>0.99701061477853936</v>
      </c>
      <c r="AD753" s="1">
        <v>0.99745868371012203</v>
      </c>
      <c r="AE753" s="1">
        <v>0.99780584555028029</v>
      </c>
      <c r="AF753" s="1">
        <v>0.99807780066650487</v>
      </c>
      <c r="AG753" s="1">
        <v>0.99829559811205204</v>
      </c>
      <c r="AH753" s="1">
        <v>0.99847330330347106</v>
      </c>
      <c r="AI753" s="1">
        <v>0.99862240580915096</v>
      </c>
      <c r="AJ753" s="1">
        <v>0.99875093909949453</v>
      </c>
      <c r="AK753" s="1">
        <v>0.99886624196254525</v>
      </c>
      <c r="AL753" s="1">
        <v>0.99897477068803175</v>
      </c>
      <c r="AM753" s="1">
        <v>0.99907974567771407</v>
      </c>
    </row>
    <row r="754" spans="1:39">
      <c r="A754">
        <f t="shared" si="19"/>
        <v>202111</v>
      </c>
      <c r="B754" t="str">
        <f t="shared" si="21"/>
        <v>M2</v>
      </c>
      <c r="C754" t="str">
        <f t="shared" si="20"/>
        <v>worst</v>
      </c>
      <c r="D754" s="1">
        <v>0</v>
      </c>
      <c r="E754" s="1">
        <v>0.1591549430918954</v>
      </c>
      <c r="F754" s="1">
        <v>0.34912960608480642</v>
      </c>
      <c r="G754" s="1">
        <v>0.51989892383306191</v>
      </c>
      <c r="H754" s="1">
        <v>0.65679748674441696</v>
      </c>
      <c r="I754" s="1">
        <v>0.75994999619606218</v>
      </c>
      <c r="J754" s="1">
        <v>0.83473146107405605</v>
      </c>
      <c r="K754" s="1">
        <v>0.88756493482996646</v>
      </c>
      <c r="L754" s="1">
        <v>0.92418985074433269</v>
      </c>
      <c r="M754" s="1">
        <v>0.94922674473031754</v>
      </c>
      <c r="N754" s="1">
        <v>0.96616515174829476</v>
      </c>
      <c r="O754" s="1">
        <v>0.9775309503060966</v>
      </c>
      <c r="P754" s="1">
        <v>0.98511089326711998</v>
      </c>
      <c r="Q754" s="1">
        <v>0.99014356529276559</v>
      </c>
      <c r="R754" s="1">
        <v>0.9934723598831382</v>
      </c>
      <c r="S754" s="1">
        <v>0.99566869673594049</v>
      </c>
      <c r="T754" s="1">
        <v>0.99711669298318895</v>
      </c>
      <c r="U754" s="1">
        <v>0.99807040645483958</v>
      </c>
      <c r="V754" s="1">
        <v>0.99869927487745569</v>
      </c>
      <c r="W754" s="1">
        <v>0.99911489868786563</v>
      </c>
      <c r="X754" s="1">
        <v>0.9993903272807596</v>
      </c>
      <c r="Y754" s="1">
        <v>0.99957367991386092</v>
      </c>
      <c r="Z754" s="1">
        <v>0.99969654915726891</v>
      </c>
      <c r="AA754" s="1">
        <v>0.99977951812482035</v>
      </c>
      <c r="AB754" s="1">
        <v>0.99983607846673805</v>
      </c>
      <c r="AC754" s="1">
        <v>0.99987497867867769</v>
      </c>
      <c r="AD754" s="1">
        <v>0.99990214073266293</v>
      </c>
      <c r="AE754" s="1">
        <v>0.99992142776744597</v>
      </c>
      <c r="AF754" s="1">
        <v>0.99993530372384409</v>
      </c>
      <c r="AG754" s="1">
        <v>0.9999455231880342</v>
      </c>
      <c r="AH754" s="1">
        <v>0.99995321208407351</v>
      </c>
      <c r="AI754" s="1">
        <v>0.99995917707989324</v>
      </c>
      <c r="AJ754" s="1">
        <v>0.99996394845387271</v>
      </c>
      <c r="AK754" s="1">
        <v>0.99996792874590912</v>
      </c>
      <c r="AL754" s="1">
        <v>0.99997143127685739</v>
      </c>
      <c r="AM754" s="1">
        <v>0.99997463858242241</v>
      </c>
    </row>
    <row r="755" spans="1:39">
      <c r="A755">
        <f t="shared" si="19"/>
        <v>202111</v>
      </c>
      <c r="B755" t="str">
        <f t="shared" si="21"/>
        <v>M3</v>
      </c>
      <c r="C755" t="str">
        <f t="shared" si="20"/>
        <v>worst</v>
      </c>
      <c r="D755" s="1">
        <v>0.3989422804014327</v>
      </c>
      <c r="E755" s="1">
        <v>0.63784899492745928</v>
      </c>
      <c r="F755" s="1">
        <v>0.78132573738788591</v>
      </c>
      <c r="G755" s="1">
        <v>0.86775337870686398</v>
      </c>
      <c r="H755" s="1">
        <v>0.91990421109625498</v>
      </c>
      <c r="I755" s="1">
        <v>0.95142212107779001</v>
      </c>
      <c r="J755" s="1">
        <v>0.97049745470992321</v>
      </c>
      <c r="K755" s="1">
        <v>0.98206270308876387</v>
      </c>
      <c r="L755" s="1">
        <v>0.98908020232198091</v>
      </c>
      <c r="M755" s="1">
        <v>0.99334303915407762</v>
      </c>
      <c r="N755" s="1">
        <v>0.99593614039909317</v>
      </c>
      <c r="O755" s="1">
        <v>0.99751521463975912</v>
      </c>
      <c r="P755" s="1">
        <v>0.99847808946006811</v>
      </c>
      <c r="Q755" s="1">
        <v>0.99906614824822793</v>
      </c>
      <c r="R755" s="1">
        <v>0.99942563924644667</v>
      </c>
      <c r="S755" s="1">
        <v>0.9996456969027373</v>
      </c>
      <c r="T755" s="1">
        <v>0.99978071212535968</v>
      </c>
      <c r="U755" s="1">
        <v>0.99986365718578507</v>
      </c>
      <c r="V755" s="1">
        <v>0.99991476203933094</v>
      </c>
      <c r="W755" s="1">
        <v>0.99994636230243927</v>
      </c>
      <c r="X755" s="1">
        <v>0.99996596894520196</v>
      </c>
      <c r="Y755" s="1">
        <v>0.9999781934994435</v>
      </c>
      <c r="Z755" s="1">
        <v>0.99998586629375974</v>
      </c>
      <c r="AA755" s="1">
        <v>0.99999071693421304</v>
      </c>
      <c r="AB755" s="1">
        <v>0.99999380959713335</v>
      </c>
      <c r="AC755" s="1">
        <v>0.99999579520579862</v>
      </c>
      <c r="AD755" s="1">
        <v>0.99999708660265219</v>
      </c>
      <c r="AE755" s="1">
        <v>0.99999793840751894</v>
      </c>
      <c r="AF755" s="1">
        <v>0.99999850486544073</v>
      </c>
      <c r="AG755" s="1">
        <v>0.99999888779442614</v>
      </c>
      <c r="AH755" s="1">
        <v>0.99999915016640062</v>
      </c>
      <c r="AI755" s="1">
        <v>0.99999933368031679</v>
      </c>
      <c r="AJ755" s="1">
        <v>0.9999994644892598</v>
      </c>
      <c r="AK755" s="1">
        <v>0.99999956005196389</v>
      </c>
      <c r="AL755" s="1">
        <v>0.99999963253474844</v>
      </c>
      <c r="AM755" s="1">
        <v>0.99999968984829501</v>
      </c>
    </row>
    <row r="756" spans="1:39">
      <c r="A756">
        <f t="shared" si="19"/>
        <v>202112</v>
      </c>
      <c r="B756" t="str">
        <f t="shared" si="21"/>
        <v>M0</v>
      </c>
      <c r="C756" t="str">
        <f t="shared" si="20"/>
        <v>worst</v>
      </c>
      <c r="D756" s="1">
        <v>0</v>
      </c>
      <c r="E756" s="1">
        <v>0</v>
      </c>
      <c r="F756" s="1">
        <v>0</v>
      </c>
      <c r="G756" s="1">
        <v>1.4273837762361319E-2</v>
      </c>
      <c r="H756" s="1">
        <v>5.1771634472675278E-2</v>
      </c>
      <c r="I756" s="1">
        <v>0.1127819034320451</v>
      </c>
      <c r="J756" s="1">
        <v>0.19202237349083129</v>
      </c>
      <c r="K756" s="1">
        <v>0.28205613020429321</v>
      </c>
      <c r="L756" s="1">
        <v>0.37594133030400528</v>
      </c>
      <c r="M756" s="1">
        <v>0.46779730697974381</v>
      </c>
      <c r="N756" s="1">
        <v>0.55339577831221665</v>
      </c>
      <c r="O756" s="1">
        <v>0.63026080117199312</v>
      </c>
      <c r="P756" s="1">
        <v>0.6972761631385338</v>
      </c>
      <c r="Q756" s="1">
        <v>0.75431597215874202</v>
      </c>
      <c r="R756" s="1">
        <v>0.80194491957275371</v>
      </c>
      <c r="S756" s="1">
        <v>0.84107978274036033</v>
      </c>
      <c r="T756" s="1">
        <v>0.87276251636690316</v>
      </c>
      <c r="U756" s="1">
        <v>0.89812199288586292</v>
      </c>
      <c r="V756" s="1">
        <v>0.91822106057654751</v>
      </c>
      <c r="W756" s="1">
        <v>0.93401786134095077</v>
      </c>
      <c r="X756" s="1">
        <v>0.94636297754258503</v>
      </c>
      <c r="Y756" s="1">
        <v>0.955978971484582</v>
      </c>
      <c r="Z756" s="1">
        <v>0.96345755572940361</v>
      </c>
      <c r="AA756" s="1">
        <v>0.96928157304926965</v>
      </c>
      <c r="AB756" s="1">
        <v>0.97382572853062976</v>
      </c>
      <c r="AC756" s="1">
        <v>0.97740052434824798</v>
      </c>
      <c r="AD756" s="1">
        <v>0.98023985223776633</v>
      </c>
      <c r="AE756" s="1">
        <v>0.982513900289403</v>
      </c>
      <c r="AF756" s="1">
        <v>0.98437185001590677</v>
      </c>
      <c r="AG756" s="1">
        <v>0.98591490438249496</v>
      </c>
      <c r="AH756" s="1">
        <v>0.98723015729692232</v>
      </c>
      <c r="AI756" s="1">
        <v>0.98837979685355348</v>
      </c>
      <c r="AJ756" s="1">
        <v>0.98942401807288105</v>
      </c>
      <c r="AK756" s="1">
        <v>0.99041746820807253</v>
      </c>
      <c r="AL756" s="1">
        <v>0.99138625593954743</v>
      </c>
      <c r="AM756" s="1">
        <v>0.99233228321683475</v>
      </c>
    </row>
    <row r="757" spans="1:39">
      <c r="A757">
        <f t="shared" si="19"/>
        <v>202112</v>
      </c>
      <c r="B757" t="str">
        <f t="shared" si="21"/>
        <v>M1</v>
      </c>
      <c r="C757" t="str">
        <f t="shared" si="20"/>
        <v>worst</v>
      </c>
      <c r="D757" s="1">
        <v>0</v>
      </c>
      <c r="E757" s="1">
        <v>0</v>
      </c>
      <c r="F757" s="1">
        <v>6.3493635934240983E-2</v>
      </c>
      <c r="G757" s="1">
        <v>0.17569068391847181</v>
      </c>
      <c r="H757" s="1">
        <v>0.30874381607737011</v>
      </c>
      <c r="I757" s="1">
        <v>0.44099440884941782</v>
      </c>
      <c r="J757" s="1">
        <v>0.56000996619661225</v>
      </c>
      <c r="K757" s="1">
        <v>0.66054704624021354</v>
      </c>
      <c r="L757" s="1">
        <v>0.74194518338525417</v>
      </c>
      <c r="M757" s="1">
        <v>0.80590668630078666</v>
      </c>
      <c r="N757" s="1">
        <v>0.85508180512669285</v>
      </c>
      <c r="O757" s="1">
        <v>0.89230135741526551</v>
      </c>
      <c r="P757" s="1">
        <v>0.92015719046523647</v>
      </c>
      <c r="Q757" s="1">
        <v>0.94083000796650929</v>
      </c>
      <c r="R757" s="1">
        <v>0.95608619368987424</v>
      </c>
      <c r="S757" s="1">
        <v>0.96730744163795446</v>
      </c>
      <c r="T757" s="1">
        <v>0.97553590636203613</v>
      </c>
      <c r="U757" s="1">
        <v>0.98156527358676449</v>
      </c>
      <c r="V757" s="1">
        <v>0.98598386067977506</v>
      </c>
      <c r="W757" s="1">
        <v>0.9892236991367459</v>
      </c>
      <c r="X757" s="1">
        <v>0.9916045822913967</v>
      </c>
      <c r="Y757" s="1">
        <v>0.99336112587863346</v>
      </c>
      <c r="Z757" s="1">
        <v>0.99466330871969444</v>
      </c>
      <c r="AA757" s="1">
        <v>0.99563525520438945</v>
      </c>
      <c r="AB757" s="1">
        <v>0.99636547800877062</v>
      </c>
      <c r="AC757" s="1">
        <v>0.99692096365899552</v>
      </c>
      <c r="AD757" s="1">
        <v>0.99734928691856473</v>
      </c>
      <c r="AE757" s="1">
        <v>0.99768331753760242</v>
      </c>
      <c r="AF757" s="1">
        <v>0.99794970209163081</v>
      </c>
      <c r="AG757" s="1">
        <v>0.99816620972617554</v>
      </c>
      <c r="AH757" s="1">
        <v>0.99834722551083399</v>
      </c>
      <c r="AI757" s="1">
        <v>0.99850277021843503</v>
      </c>
      <c r="AJ757" s="1">
        <v>0.99864189400527148</v>
      </c>
      <c r="AK757" s="1">
        <v>0.99877250664590156</v>
      </c>
      <c r="AL757" s="1">
        <v>0.99889859047402796</v>
      </c>
      <c r="AM757" s="1">
        <v>0.99902083843464973</v>
      </c>
    </row>
    <row r="758" spans="1:39">
      <c r="A758">
        <f t="shared" si="19"/>
        <v>202112</v>
      </c>
      <c r="B758" t="str">
        <f t="shared" si="21"/>
        <v>M2</v>
      </c>
      <c r="C758" t="str">
        <f t="shared" si="20"/>
        <v>worst</v>
      </c>
      <c r="D758" s="1">
        <v>0</v>
      </c>
      <c r="E758" s="1">
        <v>0.1591549430918954</v>
      </c>
      <c r="F758" s="1">
        <v>0.34931214045058551</v>
      </c>
      <c r="G758" s="1">
        <v>0.52032785540641091</v>
      </c>
      <c r="H758" s="1">
        <v>0.65739208634945645</v>
      </c>
      <c r="I758" s="1">
        <v>0.7606051066607743</v>
      </c>
      <c r="J758" s="1">
        <v>0.83539255571677673</v>
      </c>
      <c r="K758" s="1">
        <v>0.88816163165053152</v>
      </c>
      <c r="L758" s="1">
        <v>0.92469611902189797</v>
      </c>
      <c r="M758" s="1">
        <v>0.94964238917300037</v>
      </c>
      <c r="N758" s="1">
        <v>0.96649373781332582</v>
      </c>
      <c r="O758" s="1">
        <v>0.97778491639755305</v>
      </c>
      <c r="P758" s="1">
        <v>0.98530476046655391</v>
      </c>
      <c r="Q758" s="1">
        <v>0.99028714316318633</v>
      </c>
      <c r="R758" s="1">
        <v>0.99357605782644853</v>
      </c>
      <c r="S758" s="1">
        <v>0.99574292911942197</v>
      </c>
      <c r="T758" s="1">
        <v>0.99716766836196069</v>
      </c>
      <c r="U758" s="1">
        <v>0.99810454466976861</v>
      </c>
      <c r="V758" s="1">
        <v>0.998721425468449</v>
      </c>
      <c r="W758" s="1">
        <v>0.99912830907841355</v>
      </c>
      <c r="X758" s="1">
        <v>0.99939764573676282</v>
      </c>
      <c r="Y758" s="1">
        <v>0.99957695405129754</v>
      </c>
      <c r="Z758" s="1">
        <v>0.99969713417027739</v>
      </c>
      <c r="AA758" s="1">
        <v>0.9997783791655116</v>
      </c>
      <c r="AB758" s="1">
        <v>0.99983373902491002</v>
      </c>
      <c r="AC758" s="1">
        <v>0.99987200119953101</v>
      </c>
      <c r="AD758" s="1">
        <v>0.99989887213298456</v>
      </c>
      <c r="AE758" s="1">
        <v>0.99991797292726903</v>
      </c>
      <c r="AF758" s="1">
        <v>0.99993185570968479</v>
      </c>
      <c r="AG758" s="1">
        <v>0.9999421535071521</v>
      </c>
      <c r="AH758" s="1">
        <v>0.99995002201776217</v>
      </c>
      <c r="AI758" s="1">
        <v>0.99995621619180552</v>
      </c>
      <c r="AJ758" s="1">
        <v>0.99996129599975014</v>
      </c>
      <c r="AK758" s="1">
        <v>0.99996568941765185</v>
      </c>
      <c r="AL758" s="1">
        <v>0.99996965170802732</v>
      </c>
      <c r="AM758" s="1">
        <v>0.99997330294129982</v>
      </c>
    </row>
    <row r="759" spans="1:39">
      <c r="A759">
        <f t="shared" si="19"/>
        <v>202112</v>
      </c>
      <c r="B759" t="str">
        <f t="shared" si="21"/>
        <v>M3</v>
      </c>
      <c r="C759" t="str">
        <f t="shared" si="20"/>
        <v>worst</v>
      </c>
      <c r="D759" s="1">
        <v>0.3989422804014327</v>
      </c>
      <c r="E759" s="1">
        <v>0.63794260932067803</v>
      </c>
      <c r="F759" s="1">
        <v>0.78156428870771588</v>
      </c>
      <c r="G759" s="1">
        <v>0.86801883522100753</v>
      </c>
      <c r="H759" s="1">
        <v>0.92014430612564047</v>
      </c>
      <c r="I759" s="1">
        <v>0.95161711498451884</v>
      </c>
      <c r="J759" s="1">
        <v>0.97065386344563775</v>
      </c>
      <c r="K759" s="1">
        <v>0.98217763958455784</v>
      </c>
      <c r="L759" s="1">
        <v>0.98916133926048733</v>
      </c>
      <c r="M759" s="1">
        <v>0.99339951846841956</v>
      </c>
      <c r="N759" s="1">
        <v>0.99597424642518395</v>
      </c>
      <c r="O759" s="1">
        <v>0.99754049879353457</v>
      </c>
      <c r="P759" s="1">
        <v>0.99849475982548286</v>
      </c>
      <c r="Q759" s="1">
        <v>0.99907669641596408</v>
      </c>
      <c r="R759" s="1">
        <v>0.99943204017515197</v>
      </c>
      <c r="S759" s="1">
        <v>0.9996495103482923</v>
      </c>
      <c r="T759" s="1">
        <v>0.99978276584837211</v>
      </c>
      <c r="U759" s="1">
        <v>0.99986465074737974</v>
      </c>
      <c r="V759" s="1">
        <v>0.99991514510775648</v>
      </c>
      <c r="W759" s="1">
        <v>0.99994638578599515</v>
      </c>
      <c r="X759" s="1">
        <v>0.99996580636844901</v>
      </c>
      <c r="Y759" s="1">
        <v>0.99997795796946309</v>
      </c>
      <c r="Z759" s="1">
        <v>0.99998561490039761</v>
      </c>
      <c r="AA759" s="1">
        <v>0.99999047976075284</v>
      </c>
      <c r="AB759" s="1">
        <v>0.99999359140245325</v>
      </c>
      <c r="AC759" s="1">
        <v>0.99999560682618838</v>
      </c>
      <c r="AD759" s="1">
        <v>0.99999693017877989</v>
      </c>
      <c r="AE759" s="1">
        <v>0.99999780568125729</v>
      </c>
      <c r="AF759" s="1">
        <v>0.99999839394880952</v>
      </c>
      <c r="AG759" s="1">
        <v>0.99999879411671155</v>
      </c>
      <c r="AH759" s="1">
        <v>0.99999907155667656</v>
      </c>
      <c r="AI759" s="1">
        <v>0.99999926715807408</v>
      </c>
      <c r="AJ759" s="1">
        <v>0.99999940801057607</v>
      </c>
      <c r="AK759" s="1">
        <v>0.99999951285276734</v>
      </c>
      <c r="AL759" s="1">
        <v>0.99999959395351756</v>
      </c>
      <c r="AM759" s="1">
        <v>0.99999965896303178</v>
      </c>
    </row>
    <row r="760" spans="1:39">
      <c r="A760">
        <f t="shared" si="19"/>
        <v>202201</v>
      </c>
      <c r="B760" t="str">
        <f t="shared" si="21"/>
        <v>M0</v>
      </c>
      <c r="C760" t="str">
        <f t="shared" si="20"/>
        <v>worst</v>
      </c>
      <c r="D760" s="1">
        <v>0</v>
      </c>
      <c r="E760" s="1">
        <v>0</v>
      </c>
      <c r="F760" s="1">
        <v>0</v>
      </c>
      <c r="G760" s="1">
        <v>1.5719761348490228E-2</v>
      </c>
      <c r="H760" s="1">
        <v>5.5648731670951197E-2</v>
      </c>
      <c r="I760" s="1">
        <v>0.1193105689018891</v>
      </c>
      <c r="J760" s="1">
        <v>0.2007778971188412</v>
      </c>
      <c r="K760" s="1">
        <v>0.29262601921705672</v>
      </c>
      <c r="L760" s="1">
        <v>0.38746963911398291</v>
      </c>
      <c r="M760" s="1">
        <v>0.47935904678637409</v>
      </c>
      <c r="N760" s="1">
        <v>0.5643114576376177</v>
      </c>
      <c r="O760" s="1">
        <v>0.6400496397246298</v>
      </c>
      <c r="P760" s="1">
        <v>0.70565037518243423</v>
      </c>
      <c r="Q760" s="1">
        <v>0.76119637484026115</v>
      </c>
      <c r="R760" s="1">
        <v>0.80734971216998652</v>
      </c>
      <c r="S760" s="1">
        <v>0.84505423090240162</v>
      </c>
      <c r="T760" s="1">
        <v>0.87545776851670198</v>
      </c>
      <c r="U760" s="1">
        <v>0.89970120582307822</v>
      </c>
      <c r="V760" s="1">
        <v>0.9188510668966785</v>
      </c>
      <c r="W760" s="1">
        <v>0.93387925346110301</v>
      </c>
      <c r="X760" s="1">
        <v>0.94562615311919429</v>
      </c>
      <c r="Y760" s="1">
        <v>0.95478890184226128</v>
      </c>
      <c r="Z760" s="1">
        <v>0.96194232328956242</v>
      </c>
      <c r="AA760" s="1">
        <v>0.96753571438218711</v>
      </c>
      <c r="AB760" s="1">
        <v>0.97194403364265836</v>
      </c>
      <c r="AC760" s="1">
        <v>0.97545092706381431</v>
      </c>
      <c r="AD760" s="1">
        <v>0.97826352000722006</v>
      </c>
      <c r="AE760" s="1">
        <v>0.98056429297688863</v>
      </c>
      <c r="AF760" s="1">
        <v>0.98247716638757532</v>
      </c>
      <c r="AG760" s="1">
        <v>0.98410917322408986</v>
      </c>
      <c r="AH760" s="1">
        <v>0.98553684586854762</v>
      </c>
      <c r="AI760" s="1">
        <v>0.98683454471010723</v>
      </c>
      <c r="AJ760" s="1">
        <v>0.98806990931996075</v>
      </c>
      <c r="AK760" s="1">
        <v>0.98927516699110463</v>
      </c>
      <c r="AL760" s="1">
        <v>0.99045248989763335</v>
      </c>
      <c r="AM760" s="1">
        <v>0.99159244263478863</v>
      </c>
    </row>
    <row r="761" spans="1:39">
      <c r="A761">
        <f t="shared" si="19"/>
        <v>202201</v>
      </c>
      <c r="B761" t="str">
        <f t="shared" si="21"/>
        <v>M1</v>
      </c>
      <c r="C761" t="str">
        <f t="shared" si="20"/>
        <v>worst</v>
      </c>
      <c r="D761" s="1">
        <v>0</v>
      </c>
      <c r="E761" s="1">
        <v>0</v>
      </c>
      <c r="F761" s="1">
        <v>6.3493635934240983E-2</v>
      </c>
      <c r="G761" s="1">
        <v>0.1760875996975072</v>
      </c>
      <c r="H761" s="1">
        <v>0.30979151148682887</v>
      </c>
      <c r="I761" s="1">
        <v>0.44275104269414728</v>
      </c>
      <c r="J761" s="1">
        <v>0.5623240087409157</v>
      </c>
      <c r="K761" s="1">
        <v>0.66323356835509739</v>
      </c>
      <c r="L761" s="1">
        <v>0.74478739652637405</v>
      </c>
      <c r="M761" s="1">
        <v>0.80869313027012291</v>
      </c>
      <c r="N761" s="1">
        <v>0.85767079646347177</v>
      </c>
      <c r="O761" s="1">
        <v>0.89460767127280738</v>
      </c>
      <c r="P761" s="1">
        <v>0.92212724344866137</v>
      </c>
      <c r="Q761" s="1">
        <v>0.94245619488090948</v>
      </c>
      <c r="R761" s="1">
        <v>0.95738958627300341</v>
      </c>
      <c r="S761" s="1">
        <v>0.9683076837533362</v>
      </c>
      <c r="T761" s="1">
        <v>0.97627396348719919</v>
      </c>
      <c r="U761" s="1">
        <v>0.98208219787642193</v>
      </c>
      <c r="V761" s="1">
        <v>0.98631679971265751</v>
      </c>
      <c r="W761" s="1">
        <v>0.9894100115605996</v>
      </c>
      <c r="X761" s="1">
        <v>0.9916781043273406</v>
      </c>
      <c r="Y761" s="1">
        <v>0.99334926403171619</v>
      </c>
      <c r="Z761" s="1">
        <v>0.99458916011309129</v>
      </c>
      <c r="AA761" s="1">
        <v>0.99551528617020135</v>
      </c>
      <c r="AB761" s="1">
        <v>0.99621588260908345</v>
      </c>
      <c r="AC761" s="1">
        <v>0.99675327591865681</v>
      </c>
      <c r="AD761" s="1">
        <v>0.99717028514719097</v>
      </c>
      <c r="AE761" s="1">
        <v>0.99750126847424048</v>
      </c>
      <c r="AF761" s="1">
        <v>0.99776909336059438</v>
      </c>
      <c r="AG761" s="1">
        <v>0.99799209873971662</v>
      </c>
      <c r="AH761" s="1">
        <v>0.99818300997844511</v>
      </c>
      <c r="AI761" s="1">
        <v>0.99835317632794318</v>
      </c>
      <c r="AJ761" s="1">
        <v>0.99851244424697394</v>
      </c>
      <c r="AK761" s="1">
        <v>0.99866582389423231</v>
      </c>
      <c r="AL761" s="1">
        <v>0.99881428541668682</v>
      </c>
      <c r="AM761" s="1">
        <v>0.99895713986312418</v>
      </c>
    </row>
    <row r="762" spans="1:39">
      <c r="A762">
        <f t="shared" si="19"/>
        <v>202201</v>
      </c>
      <c r="B762" t="str">
        <f t="shared" si="21"/>
        <v>M2</v>
      </c>
      <c r="C762" t="str">
        <f t="shared" si="20"/>
        <v>worst</v>
      </c>
      <c r="D762" s="1">
        <v>0</v>
      </c>
      <c r="E762" s="1">
        <v>0.1591549430918954</v>
      </c>
      <c r="F762" s="1">
        <v>0.34955263494823707</v>
      </c>
      <c r="G762" s="1">
        <v>0.52078828057730364</v>
      </c>
      <c r="H762" s="1">
        <v>0.65797200705191483</v>
      </c>
      <c r="I762" s="1">
        <v>0.76124273686041577</v>
      </c>
      <c r="J762" s="1">
        <v>0.83599415480089367</v>
      </c>
      <c r="K762" s="1">
        <v>0.88868409938247495</v>
      </c>
      <c r="L762" s="1">
        <v>0.92513107166447994</v>
      </c>
      <c r="M762" s="1">
        <v>0.94998710884549542</v>
      </c>
      <c r="N762" s="1">
        <v>0.96675906585812144</v>
      </c>
      <c r="O762" s="1">
        <v>0.97798596255958181</v>
      </c>
      <c r="P762" s="1">
        <v>0.98545078287920229</v>
      </c>
      <c r="Q762" s="1">
        <v>0.99038925933875832</v>
      </c>
      <c r="R762" s="1">
        <v>0.99364635286705283</v>
      </c>
      <c r="S762" s="1">
        <v>0.99578795834019951</v>
      </c>
      <c r="T762" s="1">
        <v>0.99719487985057798</v>
      </c>
      <c r="U762" s="1">
        <v>0.99811952552555661</v>
      </c>
      <c r="V762" s="1">
        <v>0.99872772577168312</v>
      </c>
      <c r="W762" s="1">
        <v>0.99912886452018546</v>
      </c>
      <c r="X762" s="1">
        <v>0.99939472384245376</v>
      </c>
      <c r="Y762" s="1">
        <v>0.99957196650860869</v>
      </c>
      <c r="Z762" s="1">
        <v>0.99969104634991357</v>
      </c>
      <c r="AA762" s="1">
        <v>0.99977161019745397</v>
      </c>
      <c r="AB762" s="1">
        <v>0.99982684499383701</v>
      </c>
      <c r="AC762" s="1">
        <v>0.99986528964888921</v>
      </c>
      <c r="AD762" s="1">
        <v>0.99989234401095428</v>
      </c>
      <c r="AE762" s="1">
        <v>0.99991178539386916</v>
      </c>
      <c r="AF762" s="1">
        <v>0.99992602612516779</v>
      </c>
      <c r="AG762" s="1">
        <v>0.99993675744890365</v>
      </c>
      <c r="AH762" s="1">
        <v>0.99994507881093264</v>
      </c>
      <c r="AI762" s="1">
        <v>0.99995179042849236</v>
      </c>
      <c r="AJ762" s="1">
        <v>0.99995749449424221</v>
      </c>
      <c r="AK762" s="1">
        <v>0.99996255749406959</v>
      </c>
      <c r="AL762" s="1">
        <v>0.99996716343178671</v>
      </c>
      <c r="AM762" s="1">
        <v>0.99997140092319592</v>
      </c>
    </row>
    <row r="763" spans="1:39">
      <c r="A763">
        <f t="shared" si="19"/>
        <v>202201</v>
      </c>
      <c r="B763" t="str">
        <f t="shared" si="21"/>
        <v>M3</v>
      </c>
      <c r="C763" t="str">
        <f t="shared" si="20"/>
        <v>worst</v>
      </c>
      <c r="D763" s="1">
        <v>0.3989422804014327</v>
      </c>
      <c r="E763" s="1">
        <v>0.63815326505867953</v>
      </c>
      <c r="F763" s="1">
        <v>0.78183729056353257</v>
      </c>
      <c r="G763" s="1">
        <v>0.86828190105127145</v>
      </c>
      <c r="H763" s="1">
        <v>0.92036496490872022</v>
      </c>
      <c r="I763" s="1">
        <v>0.95180127692406902</v>
      </c>
      <c r="J763" s="1">
        <v>0.97079075513572666</v>
      </c>
      <c r="K763" s="1">
        <v>0.98227452864472331</v>
      </c>
      <c r="L763" s="1">
        <v>0.98922893248379651</v>
      </c>
      <c r="M763" s="1">
        <v>0.99344485108621183</v>
      </c>
      <c r="N763" s="1">
        <v>0.99600403007725846</v>
      </c>
      <c r="O763" s="1">
        <v>0.99755992505014091</v>
      </c>
      <c r="P763" s="1">
        <v>0.99850671970626248</v>
      </c>
      <c r="Q763" s="1">
        <v>0.99908360187136813</v>
      </c>
      <c r="R763" s="1">
        <v>0.99943588041105835</v>
      </c>
      <c r="S763" s="1">
        <v>0.99965125999582549</v>
      </c>
      <c r="T763" s="1">
        <v>0.99978331039696966</v>
      </c>
      <c r="U763" s="1">
        <v>0.99986455142061037</v>
      </c>
      <c r="V763" s="1">
        <v>0.99991469599060057</v>
      </c>
      <c r="W763" s="1">
        <v>0.99994579214818213</v>
      </c>
      <c r="X763" s="1">
        <v>0.99996520029679348</v>
      </c>
      <c r="Y763" s="1">
        <v>0.99997739769432725</v>
      </c>
      <c r="Z763" s="1">
        <v>0.99998512605879475</v>
      </c>
      <c r="AA763" s="1">
        <v>0.99999005475917413</v>
      </c>
      <c r="AB763" s="1">
        <v>0.99999323704555898</v>
      </c>
      <c r="AC763" s="1">
        <v>0.99999531940685438</v>
      </c>
      <c r="AD763" s="1">
        <v>0.99999669171854277</v>
      </c>
      <c r="AE763" s="1">
        <v>0.99999760964308415</v>
      </c>
      <c r="AF763" s="1">
        <v>0.99999823071469951</v>
      </c>
      <c r="AG763" s="1">
        <v>0.99999865848352698</v>
      </c>
      <c r="AH763" s="1">
        <v>0.99999895758221924</v>
      </c>
      <c r="AI763" s="1">
        <v>0.99999917059413956</v>
      </c>
      <c r="AJ763" s="1">
        <v>0.9999993268149926</v>
      </c>
      <c r="AK763" s="1">
        <v>0.99999944551731834</v>
      </c>
      <c r="AL763" s="1">
        <v>0.99999953886502346</v>
      </c>
      <c r="AM763" s="1">
        <v>0.99999961457383102</v>
      </c>
    </row>
    <row r="764" spans="1:39">
      <c r="A764">
        <f t="shared" si="19"/>
        <v>202202</v>
      </c>
      <c r="B764" t="str">
        <f t="shared" si="21"/>
        <v>M0</v>
      </c>
      <c r="C764" t="str">
        <f t="shared" si="20"/>
        <v>worst</v>
      </c>
      <c r="D764" s="1">
        <v>0</v>
      </c>
      <c r="E764" s="1">
        <v>0</v>
      </c>
      <c r="F764" s="1">
        <v>0</v>
      </c>
      <c r="G764" s="1">
        <v>1.59929460792568E-2</v>
      </c>
      <c r="H764" s="1">
        <v>5.6547775302100353E-2</v>
      </c>
      <c r="I764" s="1">
        <v>0.12100436455831411</v>
      </c>
      <c r="J764" s="1">
        <v>0.20365953018203331</v>
      </c>
      <c r="K764" s="1">
        <v>0.29645678843420231</v>
      </c>
      <c r="L764" s="1">
        <v>0.39173153773681602</v>
      </c>
      <c r="M764" s="1">
        <v>0.48361915795353622</v>
      </c>
      <c r="N764" s="1">
        <v>0.56819058746573203</v>
      </c>
      <c r="O764" s="1">
        <v>0.64326791014879658</v>
      </c>
      <c r="P764" s="1">
        <v>0.70808686015281586</v>
      </c>
      <c r="Q764" s="1">
        <v>0.76278723337889764</v>
      </c>
      <c r="R764" s="1">
        <v>0.80803609821145739</v>
      </c>
      <c r="S764" s="1">
        <v>0.8448964847175755</v>
      </c>
      <c r="T764" s="1">
        <v>0.87453435729154061</v>
      </c>
      <c r="U764" s="1">
        <v>0.8981068230379029</v>
      </c>
      <c r="V764" s="1">
        <v>0.91671195730562016</v>
      </c>
      <c r="W764" s="1">
        <v>0.93132459280796143</v>
      </c>
      <c r="X764" s="1">
        <v>0.94276867360571814</v>
      </c>
      <c r="Y764" s="1">
        <v>0.95173378052057378</v>
      </c>
      <c r="Z764" s="1">
        <v>0.95876438968419841</v>
      </c>
      <c r="AA764" s="1">
        <v>0.96431943678767629</v>
      </c>
      <c r="AB764" s="1">
        <v>0.96874814736910675</v>
      </c>
      <c r="AC764" s="1">
        <v>0.97230679700841016</v>
      </c>
      <c r="AD764" s="1">
        <v>0.97522276711810341</v>
      </c>
      <c r="AE764" s="1">
        <v>0.97765068478923867</v>
      </c>
      <c r="AF764" s="1">
        <v>0.97972478210146807</v>
      </c>
      <c r="AG764" s="1">
        <v>0.9815412248595462</v>
      </c>
      <c r="AH764" s="1">
        <v>0.98319394086326994</v>
      </c>
      <c r="AI764" s="1">
        <v>0.98476859950166262</v>
      </c>
      <c r="AJ764" s="1">
        <v>0.98630586270219278</v>
      </c>
      <c r="AK764" s="1">
        <v>0.98780816252142478</v>
      </c>
      <c r="AL764" s="1">
        <v>0.98926321447610921</v>
      </c>
      <c r="AM764" s="1">
        <v>0.9906552026727331</v>
      </c>
    </row>
    <row r="765" spans="1:39">
      <c r="A765">
        <f t="shared" si="19"/>
        <v>202202</v>
      </c>
      <c r="B765" t="str">
        <f t="shared" si="21"/>
        <v>M1</v>
      </c>
      <c r="C765" t="str">
        <f t="shared" si="20"/>
        <v>worst</v>
      </c>
      <c r="D765" s="1">
        <v>0</v>
      </c>
      <c r="E765" s="1">
        <v>0</v>
      </c>
      <c r="F765" s="1">
        <v>6.3493635934240983E-2</v>
      </c>
      <c r="G765" s="1">
        <v>0.1761664981597526</v>
      </c>
      <c r="H765" s="1">
        <v>0.31005276680272698</v>
      </c>
      <c r="I765" s="1">
        <v>0.44321737538579081</v>
      </c>
      <c r="J765" s="1">
        <v>0.56300378102080006</v>
      </c>
      <c r="K765" s="1">
        <v>0.66406649180634925</v>
      </c>
      <c r="L765" s="1">
        <v>0.74566751895649386</v>
      </c>
      <c r="M765" s="1">
        <v>0.80954315802302934</v>
      </c>
      <c r="N765" s="1">
        <v>0.8584362471521787</v>
      </c>
      <c r="O765" s="1">
        <v>0.89523671779909375</v>
      </c>
      <c r="P765" s="1">
        <v>0.92260132480992407</v>
      </c>
      <c r="Q765" s="1">
        <v>0.94277939368993757</v>
      </c>
      <c r="R765" s="1">
        <v>0.95755591520727912</v>
      </c>
      <c r="S765" s="1">
        <v>0.96833646476607249</v>
      </c>
      <c r="T765" s="1">
        <v>0.97618569173925618</v>
      </c>
      <c r="U765" s="1">
        <v>0.98189482961770547</v>
      </c>
      <c r="V765" s="1">
        <v>0.98605232627860251</v>
      </c>
      <c r="W765" s="1">
        <v>0.98908997763552675</v>
      </c>
      <c r="X765" s="1">
        <v>0.99131953761555047</v>
      </c>
      <c r="Y765" s="1">
        <v>0.99296707176615351</v>
      </c>
      <c r="Z765" s="1">
        <v>0.99419261818517446</v>
      </c>
      <c r="AA765" s="1">
        <v>0.99511592066063903</v>
      </c>
      <c r="AB765" s="1">
        <v>0.9958213226068513</v>
      </c>
      <c r="AC765" s="1">
        <v>0.99636657711976018</v>
      </c>
      <c r="AD765" s="1">
        <v>0.99679770650124055</v>
      </c>
      <c r="AE765" s="1">
        <v>0.99714531060794098</v>
      </c>
      <c r="AF765" s="1">
        <v>0.99743376174573084</v>
      </c>
      <c r="AG765" s="1">
        <v>0.99767992442708875</v>
      </c>
      <c r="AH765" s="1">
        <v>0.99789869178839119</v>
      </c>
      <c r="AI765" s="1">
        <v>0.99810290904124743</v>
      </c>
      <c r="AJ765" s="1">
        <v>0.99829916980900002</v>
      </c>
      <c r="AK765" s="1">
        <v>0.99848885645779084</v>
      </c>
      <c r="AL765" s="1">
        <v>0.99867119220785672</v>
      </c>
      <c r="AM765" s="1">
        <v>0.99884473056967449</v>
      </c>
    </row>
    <row r="766" spans="1:39">
      <c r="A766">
        <f t="shared" si="19"/>
        <v>202202</v>
      </c>
      <c r="B766" t="str">
        <f t="shared" si="21"/>
        <v>M2</v>
      </c>
      <c r="C766" t="str">
        <f t="shared" si="20"/>
        <v>worst</v>
      </c>
      <c r="D766" s="1">
        <v>0</v>
      </c>
      <c r="E766" s="1">
        <v>0.1591549430918954</v>
      </c>
      <c r="F766" s="1">
        <v>0.34960135218761818</v>
      </c>
      <c r="G766" s="1">
        <v>0.52089387667422982</v>
      </c>
      <c r="H766" s="1">
        <v>0.65815536190706037</v>
      </c>
      <c r="I766" s="1">
        <v>0.76144563404059906</v>
      </c>
      <c r="J766" s="1">
        <v>0.83618179260867509</v>
      </c>
      <c r="K766" s="1">
        <v>0.88884762070799972</v>
      </c>
      <c r="L766" s="1">
        <v>0.92525829768185897</v>
      </c>
      <c r="M766" s="1">
        <v>0.95008002967594907</v>
      </c>
      <c r="N766" s="1">
        <v>0.96682504950877535</v>
      </c>
      <c r="O766" s="1">
        <v>0.9780248252061583</v>
      </c>
      <c r="P766" s="1">
        <v>0.98546694356885889</v>
      </c>
      <c r="Q766" s="1">
        <v>0.99039085108637392</v>
      </c>
      <c r="R766" s="1">
        <v>0.99363529727759337</v>
      </c>
      <c r="S766" s="1">
        <v>0.99576925548353923</v>
      </c>
      <c r="T766" s="1">
        <v>0.99717220157465369</v>
      </c>
      <c r="U766" s="1">
        <v>0.99809460859678634</v>
      </c>
      <c r="V766" s="1">
        <v>0.9987022612780464</v>
      </c>
      <c r="W766" s="1">
        <v>0.99910422303471369</v>
      </c>
      <c r="X766" s="1">
        <v>0.99937150315682499</v>
      </c>
      <c r="Y766" s="1">
        <v>0.99955047741044967</v>
      </c>
      <c r="Z766" s="1">
        <v>0.99967106939527017</v>
      </c>
      <c r="AA766" s="1">
        <v>0.99975334680817463</v>
      </c>
      <c r="AB766" s="1">
        <v>0.99981029285826895</v>
      </c>
      <c r="AC766" s="1">
        <v>0.99985010606027369</v>
      </c>
      <c r="AD766" s="1">
        <v>0.99987849850470523</v>
      </c>
      <c r="AE766" s="1">
        <v>0.99989911552024435</v>
      </c>
      <c r="AF766" s="1">
        <v>0.99991449867683602</v>
      </c>
      <c r="AG766" s="1">
        <v>0.99992629557297208</v>
      </c>
      <c r="AH766" s="1">
        <v>0.99993569080626155</v>
      </c>
      <c r="AI766" s="1">
        <v>0.99994356666511386</v>
      </c>
      <c r="AJ766" s="1">
        <v>0.99995046762939621</v>
      </c>
      <c r="AK766" s="1">
        <v>0.99995667869783322</v>
      </c>
      <c r="AL766" s="1">
        <v>0.99996234582875343</v>
      </c>
      <c r="AM766" s="1">
        <v>0.99996754283304901</v>
      </c>
    </row>
    <row r="767" spans="1:39">
      <c r="A767">
        <f t="shared" si="19"/>
        <v>202202</v>
      </c>
      <c r="B767" t="str">
        <f t="shared" si="21"/>
        <v>M3</v>
      </c>
      <c r="C767" t="str">
        <f t="shared" si="20"/>
        <v>worst</v>
      </c>
      <c r="D767" s="1">
        <v>0.3989422804014327</v>
      </c>
      <c r="E767" s="1">
        <v>0.63818674277672593</v>
      </c>
      <c r="F767" s="1">
        <v>0.78189521750520541</v>
      </c>
      <c r="G767" s="1">
        <v>0.86834363622815458</v>
      </c>
      <c r="H767" s="1">
        <v>0.92044058737611001</v>
      </c>
      <c r="I767" s="1">
        <v>0.951861277065012</v>
      </c>
      <c r="J767" s="1">
        <v>0.97083318345377023</v>
      </c>
      <c r="K767" s="1">
        <v>0.98230444444378706</v>
      </c>
      <c r="L767" s="1">
        <v>0.98924778274143532</v>
      </c>
      <c r="M767" s="1">
        <v>0.99345602858355975</v>
      </c>
      <c r="N767" s="1">
        <v>0.99601051517132699</v>
      </c>
      <c r="O767" s="1">
        <v>0.99756254004714418</v>
      </c>
      <c r="P767" s="1">
        <v>0.9985066998738209</v>
      </c>
      <c r="Q767" s="1">
        <v>0.99908234608421742</v>
      </c>
      <c r="R767" s="1">
        <v>0.999433726593151</v>
      </c>
      <c r="S767" s="1">
        <v>0.99964881109590598</v>
      </c>
      <c r="T767" s="1">
        <v>0.99978091994357454</v>
      </c>
      <c r="U767" s="1">
        <v>0.99986232572598799</v>
      </c>
      <c r="V767" s="1">
        <v>0.99991272203115789</v>
      </c>
      <c r="W767" s="1">
        <v>0.99994412133897637</v>
      </c>
      <c r="X767" s="1">
        <v>0.99996381947276625</v>
      </c>
      <c r="Y767" s="1">
        <v>0.99997627717433435</v>
      </c>
      <c r="Z767" s="1">
        <v>0.9999842064233242</v>
      </c>
      <c r="AA767" s="1">
        <v>0.99998931541856484</v>
      </c>
      <c r="AB767" s="1">
        <v>0.9999926510553373</v>
      </c>
      <c r="AC767" s="1">
        <v>0.99999484379205705</v>
      </c>
      <c r="AD767" s="1">
        <v>0.99999630624516977</v>
      </c>
      <c r="AE767" s="1">
        <v>0.9999972923581415</v>
      </c>
      <c r="AF767" s="1">
        <v>0.99999796870228452</v>
      </c>
      <c r="AG767" s="1">
        <v>0.99999843909850039</v>
      </c>
      <c r="AH767" s="1">
        <v>0.99999877171070772</v>
      </c>
      <c r="AI767" s="1">
        <v>0.99999901327081542</v>
      </c>
      <c r="AJ767" s="1">
        <v>0.99999919460858944</v>
      </c>
      <c r="AK767" s="1">
        <v>0.99999933532361818</v>
      </c>
      <c r="AL767" s="1">
        <v>0.99999944793206907</v>
      </c>
      <c r="AM767" s="1">
        <v>0.99999954051463769</v>
      </c>
    </row>
    <row r="768" spans="1:39">
      <c r="A768">
        <f t="shared" si="19"/>
        <v>202203</v>
      </c>
      <c r="B768" t="str">
        <f t="shared" si="21"/>
        <v>M0</v>
      </c>
      <c r="C768" t="str">
        <f t="shared" si="20"/>
        <v>worst</v>
      </c>
      <c r="D768" s="1">
        <v>0</v>
      </c>
      <c r="E768" s="1">
        <v>0</v>
      </c>
      <c r="F768" s="1">
        <v>0</v>
      </c>
      <c r="G768" s="1">
        <v>1.624690677021708E-2</v>
      </c>
      <c r="H768" s="1">
        <v>5.7278363964206491E-2</v>
      </c>
      <c r="I768" s="1">
        <v>0.12285822020761571</v>
      </c>
      <c r="J768" s="1">
        <v>0.20651108414378599</v>
      </c>
      <c r="K768" s="1">
        <v>0.29981339015556729</v>
      </c>
      <c r="L768" s="1">
        <v>0.39516704157286192</v>
      </c>
      <c r="M768" s="1">
        <v>0.486728820323168</v>
      </c>
      <c r="N768" s="1">
        <v>0.57066521571619488</v>
      </c>
      <c r="O768" s="1">
        <v>0.64496916780809221</v>
      </c>
      <c r="P768" s="1">
        <v>0.70892390980155517</v>
      </c>
      <c r="Q768" s="1">
        <v>0.76266883034337729</v>
      </c>
      <c r="R768" s="1">
        <v>0.80701286928071825</v>
      </c>
      <c r="S768" s="1">
        <v>0.84304073809425273</v>
      </c>
      <c r="T768" s="1">
        <v>0.87194178121482302</v>
      </c>
      <c r="U768" s="1">
        <v>0.89491541517137185</v>
      </c>
      <c r="V768" s="1">
        <v>0.91306653706099217</v>
      </c>
      <c r="W768" s="1">
        <v>0.92735295605159118</v>
      </c>
      <c r="X768" s="1">
        <v>0.93859222754758598</v>
      </c>
      <c r="Y768" s="1">
        <v>0.94743838667243274</v>
      </c>
      <c r="Z768" s="1">
        <v>0.95444981611816382</v>
      </c>
      <c r="AA768" s="1">
        <v>0.96005459598927345</v>
      </c>
      <c r="AB768" s="1">
        <v>0.96456883573083363</v>
      </c>
      <c r="AC768" s="1">
        <v>0.96827552159838537</v>
      </c>
      <c r="AD768" s="1">
        <v>0.97136741966767925</v>
      </c>
      <c r="AE768" s="1">
        <v>0.97401293843889469</v>
      </c>
      <c r="AF768" s="1">
        <v>0.97633301743621614</v>
      </c>
      <c r="AG768" s="1">
        <v>0.97844655914728185</v>
      </c>
      <c r="AH768" s="1">
        <v>0.98046237561001304</v>
      </c>
      <c r="AI768" s="1">
        <v>0.98243186581907005</v>
      </c>
      <c r="AJ768" s="1">
        <v>0.98435761302778557</v>
      </c>
      <c r="AK768" s="1">
        <v>0.98622348499455936</v>
      </c>
      <c r="AL768" s="1">
        <v>0.98800893379296173</v>
      </c>
      <c r="AM768" s="1">
        <v>0.98968959697577263</v>
      </c>
    </row>
    <row r="769" spans="1:39">
      <c r="A769">
        <f t="shared" si="19"/>
        <v>202203</v>
      </c>
      <c r="B769" t="str">
        <f t="shared" si="21"/>
        <v>M1</v>
      </c>
      <c r="C769" t="str">
        <f t="shared" si="20"/>
        <v>worst</v>
      </c>
      <c r="D769" s="1">
        <v>0</v>
      </c>
      <c r="E769" s="1">
        <v>0</v>
      </c>
      <c r="F769" s="1">
        <v>6.3493635934240983E-2</v>
      </c>
      <c r="G769" s="1">
        <v>0.1762454875017552</v>
      </c>
      <c r="H769" s="1">
        <v>0.31027712111724248</v>
      </c>
      <c r="I769" s="1">
        <v>0.44364770659121761</v>
      </c>
      <c r="J769" s="1">
        <v>0.56360475367549601</v>
      </c>
      <c r="K769" s="1">
        <v>0.66473786181644123</v>
      </c>
      <c r="L769" s="1">
        <v>0.74633101394264967</v>
      </c>
      <c r="M769" s="1">
        <v>0.81014038939101229</v>
      </c>
      <c r="N769" s="1">
        <v>0.85890535767025133</v>
      </c>
      <c r="O769" s="1">
        <v>0.89555287883199231</v>
      </c>
      <c r="P769" s="1">
        <v>0.92276682782800779</v>
      </c>
      <c r="Q769" s="1">
        <v>0.94278153597446568</v>
      </c>
      <c r="R769" s="1">
        <v>0.9574147073473398</v>
      </c>
      <c r="S769" s="1">
        <v>0.96807363582644645</v>
      </c>
      <c r="T769" s="1">
        <v>0.97581968035146605</v>
      </c>
      <c r="U769" s="1">
        <v>0.98144992257475105</v>
      </c>
      <c r="V769" s="1">
        <v>0.98555289065213736</v>
      </c>
      <c r="W769" s="1">
        <v>0.98855493554906082</v>
      </c>
      <c r="X769" s="1">
        <v>0.99076554045330867</v>
      </c>
      <c r="Y769" s="1">
        <v>0.99240378005619967</v>
      </c>
      <c r="Z769" s="1">
        <v>0.99363322225819095</v>
      </c>
      <c r="AA769" s="1">
        <v>0.99456888644903274</v>
      </c>
      <c r="AB769" s="1">
        <v>0.99528933549347109</v>
      </c>
      <c r="AC769" s="1">
        <v>0.99585679871823229</v>
      </c>
      <c r="AD769" s="1">
        <v>0.99631262651884467</v>
      </c>
      <c r="AE769" s="1">
        <v>0.99668954350136718</v>
      </c>
      <c r="AF769" s="1">
        <v>0.99701013498342217</v>
      </c>
      <c r="AG769" s="1">
        <v>0.99729415138088351</v>
      </c>
      <c r="AH769" s="1">
        <v>0.99755852604238104</v>
      </c>
      <c r="AI769" s="1">
        <v>0.99781203070478885</v>
      </c>
      <c r="AJ769" s="1">
        <v>0.99805664835476471</v>
      </c>
      <c r="AK769" s="1">
        <v>0.99829152274593014</v>
      </c>
      <c r="AL769" s="1">
        <v>0.99851489260778226</v>
      </c>
      <c r="AM769" s="1">
        <v>0.99872427623814741</v>
      </c>
    </row>
    <row r="770" spans="1:39">
      <c r="A770">
        <f t="shared" si="19"/>
        <v>202203</v>
      </c>
      <c r="B770" t="str">
        <f t="shared" si="21"/>
        <v>M2</v>
      </c>
      <c r="C770" t="str">
        <f t="shared" si="20"/>
        <v>worst</v>
      </c>
      <c r="D770" s="1">
        <v>0</v>
      </c>
      <c r="E770" s="1">
        <v>0.1591549430918954</v>
      </c>
      <c r="F770" s="1">
        <v>0.34963874491725649</v>
      </c>
      <c r="G770" s="1">
        <v>0.5210149215613975</v>
      </c>
      <c r="H770" s="1">
        <v>0.65831631788829925</v>
      </c>
      <c r="I770" s="1">
        <v>0.76160403916394959</v>
      </c>
      <c r="J770" s="1">
        <v>0.83632480342756843</v>
      </c>
      <c r="K770" s="1">
        <v>0.88895656273223</v>
      </c>
      <c r="L770" s="1">
        <v>0.92533312740146934</v>
      </c>
      <c r="M770" s="1">
        <v>0.95012863772815004</v>
      </c>
      <c r="N770" s="1">
        <v>0.9668445606060736</v>
      </c>
      <c r="O770" s="1">
        <v>0.97801932816477732</v>
      </c>
      <c r="P770" s="1">
        <v>0.98544659264562118</v>
      </c>
      <c r="Q770" s="1">
        <v>0.99035696749716295</v>
      </c>
      <c r="R770" s="1">
        <v>0.9935941439092848</v>
      </c>
      <c r="S770" s="1">
        <v>0.99572541330915976</v>
      </c>
      <c r="T770" s="1">
        <v>0.99712753987197966</v>
      </c>
      <c r="U770" s="1">
        <v>0.99805109025691663</v>
      </c>
      <c r="V770" s="1">
        <v>0.99866150134247478</v>
      </c>
      <c r="W770" s="1">
        <v>0.99906676697275232</v>
      </c>
      <c r="X770" s="1">
        <v>0.99933753709933204</v>
      </c>
      <c r="Y770" s="1">
        <v>0.99951944645205482</v>
      </c>
      <c r="Z770" s="1">
        <v>0.99964310463087835</v>
      </c>
      <c r="AA770" s="1">
        <v>0.99972831508253213</v>
      </c>
      <c r="AB770" s="1">
        <v>0.99978757529832385</v>
      </c>
      <c r="AC770" s="1">
        <v>0.99982956925676958</v>
      </c>
      <c r="AD770" s="1">
        <v>0.99985983776037246</v>
      </c>
      <c r="AE770" s="1">
        <v>0.99988222805792304</v>
      </c>
      <c r="AF770" s="1">
        <v>0.99989922910469453</v>
      </c>
      <c r="AG770" s="1">
        <v>0.99991261279492039</v>
      </c>
      <c r="AH770" s="1">
        <v>0.99992368760310191</v>
      </c>
      <c r="AI770" s="1">
        <v>0.9999332706763272</v>
      </c>
      <c r="AJ770" s="1">
        <v>0.99994180433675062</v>
      </c>
      <c r="AK770" s="1">
        <v>0.99994952559778327</v>
      </c>
      <c r="AL770" s="1">
        <v>0.99995656176470882</v>
      </c>
      <c r="AM770" s="1">
        <v>0.99996296187385514</v>
      </c>
    </row>
    <row r="771" spans="1:39">
      <c r="A771">
        <f t="shared" si="19"/>
        <v>202203</v>
      </c>
      <c r="B771" t="str">
        <f t="shared" si="21"/>
        <v>M3</v>
      </c>
      <c r="C771" t="str">
        <f t="shared" si="20"/>
        <v>worst</v>
      </c>
      <c r="D771" s="1">
        <v>0.3989422804014327</v>
      </c>
      <c r="E771" s="1">
        <v>0.6382163050688362</v>
      </c>
      <c r="F771" s="1">
        <v>0.78193758530103286</v>
      </c>
      <c r="G771" s="1">
        <v>0.86842084370909634</v>
      </c>
      <c r="H771" s="1">
        <v>0.92050357108369052</v>
      </c>
      <c r="I771" s="1">
        <v>0.95190502217188011</v>
      </c>
      <c r="J771" s="1">
        <v>0.97086390190275518</v>
      </c>
      <c r="K771" s="1">
        <v>0.98232255270692881</v>
      </c>
      <c r="L771" s="1">
        <v>0.98925729740748347</v>
      </c>
      <c r="M771" s="1">
        <v>0.99346066259118038</v>
      </c>
      <c r="N771" s="1">
        <v>0.99601074747760943</v>
      </c>
      <c r="O771" s="1">
        <v>0.99755978551775792</v>
      </c>
      <c r="P771" s="1">
        <v>0.99850282735004681</v>
      </c>
      <c r="Q771" s="1">
        <v>0.99907761524997418</v>
      </c>
      <c r="R771" s="1">
        <v>0.9994289250326196</v>
      </c>
      <c r="S771" s="1">
        <v>0.99964438160663194</v>
      </c>
      <c r="T771" s="1">
        <v>0.99977694488016999</v>
      </c>
      <c r="U771" s="1">
        <v>0.99985888552096547</v>
      </c>
      <c r="V771" s="1">
        <v>0.9999098590501545</v>
      </c>
      <c r="W771" s="1">
        <v>0.99994178626713404</v>
      </c>
      <c r="X771" s="1">
        <v>0.99996194518537851</v>
      </c>
      <c r="Y771" s="1">
        <v>0.99997475450441375</v>
      </c>
      <c r="Z771" s="1">
        <v>0.99998299320413775</v>
      </c>
      <c r="AA771" s="1">
        <v>0.9999883620553518</v>
      </c>
      <c r="AB771" s="1">
        <v>0.99999188399476546</v>
      </c>
      <c r="AC771" s="1">
        <v>0.99999422735898291</v>
      </c>
      <c r="AD771" s="1">
        <v>0.99999580302824609</v>
      </c>
      <c r="AE771" s="1">
        <v>0.99999688003183018</v>
      </c>
      <c r="AF771" s="1">
        <v>0.99999762584427299</v>
      </c>
      <c r="AG771" s="1">
        <v>0.99999815010887372</v>
      </c>
      <c r="AH771" s="1">
        <v>0.99999852778241971</v>
      </c>
      <c r="AI771" s="1">
        <v>0.99999880841961464</v>
      </c>
      <c r="AJ771" s="1">
        <v>0.99999902369926463</v>
      </c>
      <c r="AK771" s="1">
        <v>0.9999991939543782</v>
      </c>
      <c r="AL771" s="1">
        <v>0.99999933237071625</v>
      </c>
      <c r="AM771" s="1">
        <v>0.9999994472458712</v>
      </c>
    </row>
    <row r="772" spans="1:39">
      <c r="A772">
        <f t="shared" si="19"/>
        <v>202204</v>
      </c>
      <c r="B772" t="str">
        <f t="shared" si="21"/>
        <v>M0</v>
      </c>
      <c r="C772" t="str">
        <f t="shared" si="20"/>
        <v>worst</v>
      </c>
      <c r="D772" s="1">
        <v>0</v>
      </c>
      <c r="E772" s="1">
        <v>0</v>
      </c>
      <c r="F772" s="1">
        <v>0</v>
      </c>
      <c r="G772" s="1">
        <v>1.6348756614041181E-2</v>
      </c>
      <c r="H772" s="1">
        <v>5.833212886703304E-2</v>
      </c>
      <c r="I772" s="1">
        <v>0.1248339305865212</v>
      </c>
      <c r="J772" s="1">
        <v>0.20894652940538949</v>
      </c>
      <c r="K772" s="1">
        <v>0.30231443990932072</v>
      </c>
      <c r="L772" s="1">
        <v>0.39732565766404998</v>
      </c>
      <c r="M772" s="1">
        <v>0.48822819442395671</v>
      </c>
      <c r="N772" s="1">
        <v>0.57136911145029734</v>
      </c>
      <c r="O772" s="1">
        <v>0.6447677913017883</v>
      </c>
      <c r="P772" s="1">
        <v>0.70769622873197269</v>
      </c>
      <c r="Q772" s="1">
        <v>0.76045892079672994</v>
      </c>
      <c r="R772" s="1">
        <v>0.80388783706935063</v>
      </c>
      <c r="S772" s="1">
        <v>0.83909900600502496</v>
      </c>
      <c r="T772" s="1">
        <v>0.86733657975510414</v>
      </c>
      <c r="U772" s="1">
        <v>0.88981110018294152</v>
      </c>
      <c r="V772" s="1">
        <v>0.90760972521261518</v>
      </c>
      <c r="W772" s="1">
        <v>0.921685423804537</v>
      </c>
      <c r="X772" s="1">
        <v>0.93281378353044253</v>
      </c>
      <c r="Y772" s="1">
        <v>0.94166805024209421</v>
      </c>
      <c r="Z772" s="1">
        <v>0.94876927643546194</v>
      </c>
      <c r="AA772" s="1">
        <v>0.95450528336122675</v>
      </c>
      <c r="AB772" s="1">
        <v>0.95922721031218805</v>
      </c>
      <c r="AC772" s="1">
        <v>0.96317473744044779</v>
      </c>
      <c r="AD772" s="1">
        <v>0.96655893939562965</v>
      </c>
      <c r="AE772" s="1">
        <v>0.96953184555173422</v>
      </c>
      <c r="AF772" s="1">
        <v>0.97224415141611154</v>
      </c>
      <c r="AG772" s="1">
        <v>0.97483433455608437</v>
      </c>
      <c r="AH772" s="1">
        <v>0.97736741591058729</v>
      </c>
      <c r="AI772" s="1">
        <v>0.97984588471353873</v>
      </c>
      <c r="AJ772" s="1">
        <v>0.98224837551557154</v>
      </c>
      <c r="AK772" s="1">
        <v>0.9845480133535448</v>
      </c>
      <c r="AL772" s="1">
        <v>0.98671313302222896</v>
      </c>
      <c r="AM772" s="1">
        <v>0.98871674507684526</v>
      </c>
    </row>
    <row r="773" spans="1:39">
      <c r="A773">
        <f t="shared" si="19"/>
        <v>202204</v>
      </c>
      <c r="B773" t="str">
        <f t="shared" si="21"/>
        <v>M1</v>
      </c>
      <c r="C773" t="str">
        <f t="shared" si="20"/>
        <v>worst</v>
      </c>
      <c r="D773" s="1">
        <v>0</v>
      </c>
      <c r="E773" s="1">
        <v>0</v>
      </c>
      <c r="F773" s="1">
        <v>6.3493635934240983E-2</v>
      </c>
      <c r="G773" s="1">
        <v>0.1763034867529959</v>
      </c>
      <c r="H773" s="1">
        <v>0.31050297035600583</v>
      </c>
      <c r="I773" s="1">
        <v>0.44403188780116543</v>
      </c>
      <c r="J773" s="1">
        <v>0.56405827200093528</v>
      </c>
      <c r="K773" s="1">
        <v>0.6651865465172917</v>
      </c>
      <c r="L773" s="1">
        <v>0.74671720286905252</v>
      </c>
      <c r="M773" s="1">
        <v>0.81039574862127206</v>
      </c>
      <c r="N773" s="1">
        <v>0.85900141273782438</v>
      </c>
      <c r="O773" s="1">
        <v>0.89549276243571152</v>
      </c>
      <c r="P773" s="1">
        <v>0.92253160647113819</v>
      </c>
      <c r="Q773" s="1">
        <v>0.94239382681602923</v>
      </c>
      <c r="R773" s="1">
        <v>0.95689911968479779</v>
      </c>
      <c r="S773" s="1">
        <v>0.96745003563385878</v>
      </c>
      <c r="T773" s="1">
        <v>0.97511589800790743</v>
      </c>
      <c r="U773" s="1">
        <v>0.98069438421417854</v>
      </c>
      <c r="V773" s="1">
        <v>0.9847671514713533</v>
      </c>
      <c r="W773" s="1">
        <v>0.98775796652637049</v>
      </c>
      <c r="X773" s="1">
        <v>0.98996738456436273</v>
      </c>
      <c r="Y773" s="1">
        <v>0.99161976108834449</v>
      </c>
      <c r="Z773" s="1">
        <v>0.99287280834375202</v>
      </c>
      <c r="AA773" s="1">
        <v>0.99383409464808159</v>
      </c>
      <c r="AB773" s="1">
        <v>0.99458841418631028</v>
      </c>
      <c r="AC773" s="1">
        <v>0.99519210480876041</v>
      </c>
      <c r="AD773" s="1">
        <v>0.9956894999509992</v>
      </c>
      <c r="AE773" s="1">
        <v>0.99611112846798167</v>
      </c>
      <c r="AF773" s="1">
        <v>0.99648343732871203</v>
      </c>
      <c r="AG773" s="1">
        <v>0.99682896988914216</v>
      </c>
      <c r="AH773" s="1">
        <v>0.99715951192272623</v>
      </c>
      <c r="AI773" s="1">
        <v>0.99747792009544478</v>
      </c>
      <c r="AJ773" s="1">
        <v>0.9977832805671768</v>
      </c>
      <c r="AK773" s="1">
        <v>0.99807344471630366</v>
      </c>
      <c r="AL773" s="1">
        <v>0.99834528684144919</v>
      </c>
      <c r="AM773" s="1">
        <v>0.99859600144200378</v>
      </c>
    </row>
    <row r="774" spans="1:39">
      <c r="A774">
        <f t="shared" si="19"/>
        <v>202204</v>
      </c>
      <c r="B774" t="str">
        <f t="shared" si="21"/>
        <v>M2</v>
      </c>
      <c r="C774" t="str">
        <f t="shared" si="20"/>
        <v>worst</v>
      </c>
      <c r="D774" s="1">
        <v>0</v>
      </c>
      <c r="E774" s="1">
        <v>0.1591549430918954</v>
      </c>
      <c r="F774" s="1">
        <v>0.3496923905716508</v>
      </c>
      <c r="G774" s="1">
        <v>0.52112369139455006</v>
      </c>
      <c r="H774" s="1">
        <v>0.65843296715291943</v>
      </c>
      <c r="I774" s="1">
        <v>0.7617127987149549</v>
      </c>
      <c r="J774" s="1">
        <v>0.83640105956517219</v>
      </c>
      <c r="K774" s="1">
        <v>0.88899859601538356</v>
      </c>
      <c r="L774" s="1">
        <v>0.92535025213852651</v>
      </c>
      <c r="M774" s="1">
        <v>0.95011454260771877</v>
      </c>
      <c r="N774" s="1">
        <v>0.96680283892477037</v>
      </c>
      <c r="O774" s="1">
        <v>0.977963006150527</v>
      </c>
      <c r="P774" s="1">
        <v>0.98537601683960574</v>
      </c>
      <c r="Q774" s="1">
        <v>0.99028016972146282</v>
      </c>
      <c r="R774" s="1">
        <v>0.99351698530233401</v>
      </c>
      <c r="S774" s="1">
        <v>0.9956498916195835</v>
      </c>
      <c r="T774" s="1">
        <v>0.99705596846230682</v>
      </c>
      <c r="U774" s="1">
        <v>0.99798540850428352</v>
      </c>
      <c r="V774" s="1">
        <v>0.99860213744619097</v>
      </c>
      <c r="W774" s="1">
        <v>0.99901368585557171</v>
      </c>
      <c r="X774" s="1">
        <v>0.99928964510249929</v>
      </c>
      <c r="Y774" s="1">
        <v>0.99947674685728138</v>
      </c>
      <c r="Z774" s="1">
        <v>0.99960524887804547</v>
      </c>
      <c r="AA774" s="1">
        <v>0.99969424822600395</v>
      </c>
      <c r="AB774" s="1">
        <v>0.99975699437791865</v>
      </c>
      <c r="AC774" s="1">
        <v>0.99980194345536411</v>
      </c>
      <c r="AD774" s="1">
        <v>0.99983495000159195</v>
      </c>
      <c r="AE774" s="1">
        <v>0.99985979647749701</v>
      </c>
      <c r="AF774" s="1">
        <v>0.99987915459661092</v>
      </c>
      <c r="AG774" s="1">
        <v>0.99989498374059471</v>
      </c>
      <c r="AH774" s="1">
        <v>0.99990851991883012</v>
      </c>
      <c r="AI774" s="1">
        <v>0.99992045047755396</v>
      </c>
      <c r="AJ774" s="1">
        <v>0.99993115642901953</v>
      </c>
      <c r="AK774" s="1">
        <v>0.99994085105423047</v>
      </c>
      <c r="AL774" s="1">
        <v>0.999949628381686</v>
      </c>
      <c r="AM774" s="1">
        <v>0.99995753097633799</v>
      </c>
    </row>
    <row r="775" spans="1:39">
      <c r="A775">
        <f t="shared" si="19"/>
        <v>202204</v>
      </c>
      <c r="B775" t="str">
        <f t="shared" si="21"/>
        <v>M3</v>
      </c>
      <c r="C775" t="str">
        <f t="shared" si="20"/>
        <v>worst</v>
      </c>
      <c r="D775" s="1">
        <v>0.3989422804014327</v>
      </c>
      <c r="E775" s="1">
        <v>0.63822775701463486</v>
      </c>
      <c r="F775" s="1">
        <v>0.78201278797689799</v>
      </c>
      <c r="G775" s="1">
        <v>0.86848270130383132</v>
      </c>
      <c r="H775" s="1">
        <v>0.92054386396126042</v>
      </c>
      <c r="I775" s="1">
        <v>0.95193249413502579</v>
      </c>
      <c r="J775" s="1">
        <v>0.9708773079731694</v>
      </c>
      <c r="K775" s="1">
        <v>0.9823267910010246</v>
      </c>
      <c r="L775" s="1">
        <v>0.98925708913680643</v>
      </c>
      <c r="M775" s="1">
        <v>0.99345572648507008</v>
      </c>
      <c r="N775" s="1">
        <v>0.99600264086717782</v>
      </c>
      <c r="O775" s="1">
        <v>0.99755103545232737</v>
      </c>
      <c r="P775" s="1">
        <v>0.99849347792494703</v>
      </c>
      <c r="Q775" s="1">
        <v>0.9990686969121898</v>
      </c>
      <c r="R775" s="1">
        <v>0.99942098437307569</v>
      </c>
      <c r="S775" s="1">
        <v>0.99963743179956754</v>
      </c>
      <c r="T775" s="1">
        <v>0.99977103522401678</v>
      </c>
      <c r="U775" s="1">
        <v>0.99985402961790781</v>
      </c>
      <c r="V775" s="1">
        <v>0.99990593889641521</v>
      </c>
      <c r="W775" s="1">
        <v>0.99993866702820633</v>
      </c>
      <c r="X775" s="1">
        <v>0.9999594320301034</v>
      </c>
      <c r="Y775" s="1">
        <v>0.999972767050333</v>
      </c>
      <c r="Z775" s="1">
        <v>0.99998144287729562</v>
      </c>
      <c r="AA775" s="1">
        <v>0.99998712408758406</v>
      </c>
      <c r="AB775" s="1">
        <v>0.99999089657677487</v>
      </c>
      <c r="AC775" s="1">
        <v>0.99999342726584639</v>
      </c>
      <c r="AD775" s="1">
        <v>0.99999515214839041</v>
      </c>
      <c r="AE775" s="1">
        <v>0.99999634234071011</v>
      </c>
      <c r="AF775" s="1">
        <v>0.99999717491979323</v>
      </c>
      <c r="AG775" s="1">
        <v>0.99999777065786444</v>
      </c>
      <c r="AH775" s="1">
        <v>0.99999820952602503</v>
      </c>
      <c r="AI775" s="1">
        <v>0.99999854286788259</v>
      </c>
      <c r="AJ775" s="1">
        <v>0.99999880376733918</v>
      </c>
      <c r="AK775" s="1">
        <v>0.99999901375150235</v>
      </c>
      <c r="AL775" s="1">
        <v>0.99999918645325381</v>
      </c>
      <c r="AM775" s="1">
        <v>0.99999933066258306</v>
      </c>
    </row>
    <row r="776" spans="1:39">
      <c r="A776">
        <f t="shared" si="19"/>
        <v>202205</v>
      </c>
      <c r="B776" t="str">
        <f t="shared" si="21"/>
        <v>M0</v>
      </c>
      <c r="C776" t="str">
        <f t="shared" si="20"/>
        <v>worst</v>
      </c>
      <c r="D776" s="1">
        <v>0</v>
      </c>
      <c r="E776" s="1">
        <v>0</v>
      </c>
      <c r="F776" s="1">
        <v>0</v>
      </c>
      <c r="G776" s="1">
        <v>1.7361910680580739E-2</v>
      </c>
      <c r="H776" s="1">
        <v>6.0324717192565692E-2</v>
      </c>
      <c r="I776" s="1">
        <v>0.1272705185512408</v>
      </c>
      <c r="J776" s="1">
        <v>0.2113943485875964</v>
      </c>
      <c r="K776" s="1">
        <v>0.30430998190962011</v>
      </c>
      <c r="L776" s="1">
        <v>0.3985175542751595</v>
      </c>
      <c r="M776" s="1">
        <v>0.48847587295239558</v>
      </c>
      <c r="N776" s="1">
        <v>0.57053967268967498</v>
      </c>
      <c r="O776" s="1">
        <v>0.6427122096197706</v>
      </c>
      <c r="P776" s="1">
        <v>0.70446169994803398</v>
      </c>
      <c r="Q776" s="1">
        <v>0.75611824308234132</v>
      </c>
      <c r="R776" s="1">
        <v>0.79855609301774455</v>
      </c>
      <c r="S776" s="1">
        <v>0.83296080706846309</v>
      </c>
      <c r="T776" s="1">
        <v>0.86059158132432867</v>
      </c>
      <c r="U776" s="1">
        <v>0.88263918477064185</v>
      </c>
      <c r="V776" s="1">
        <v>0.90018656986130507</v>
      </c>
      <c r="W776" s="1">
        <v>0.91413550505467234</v>
      </c>
      <c r="X776" s="1">
        <v>0.92528593925318836</v>
      </c>
      <c r="Y776" s="1">
        <v>0.93426448604262724</v>
      </c>
      <c r="Z776" s="1">
        <v>0.94154223383946278</v>
      </c>
      <c r="AA776" s="1">
        <v>0.94755186210923525</v>
      </c>
      <c r="AB776" s="1">
        <v>0.95258942856540918</v>
      </c>
      <c r="AC776" s="1">
        <v>0.95691826829925641</v>
      </c>
      <c r="AD776" s="1">
        <v>0.96072874189174928</v>
      </c>
      <c r="AE776" s="1">
        <v>0.96421145076576698</v>
      </c>
      <c r="AF776" s="1">
        <v>0.96754242494330922</v>
      </c>
      <c r="AG776" s="1">
        <v>0.97080370820122008</v>
      </c>
      <c r="AH776" s="1">
        <v>0.97399722265229216</v>
      </c>
      <c r="AI776" s="1">
        <v>0.97709450998599345</v>
      </c>
      <c r="AJ776" s="1">
        <v>0.98006027953649455</v>
      </c>
      <c r="AK776" s="1">
        <v>0.98285325166770288</v>
      </c>
      <c r="AL776" s="1">
        <v>0.98543831382314062</v>
      </c>
      <c r="AM776" s="1">
        <v>0.98778651912788806</v>
      </c>
    </row>
    <row r="777" spans="1:39">
      <c r="A777">
        <f t="shared" ref="A777:A807" si="22">IF(B777="M0",IF(RIGHT(A773,2)="12",(VALUE(LEFT(A773,4))+1)*100+1,A773+1),A776)</f>
        <v>202205</v>
      </c>
      <c r="B777" t="str">
        <f t="shared" si="21"/>
        <v>M1</v>
      </c>
      <c r="C777" t="str">
        <f t="shared" si="20"/>
        <v>worst</v>
      </c>
      <c r="D777" s="1">
        <v>0</v>
      </c>
      <c r="E777" s="1">
        <v>0</v>
      </c>
      <c r="F777" s="1">
        <v>6.3493635934240983E-2</v>
      </c>
      <c r="G777" s="1">
        <v>0.17647787155083111</v>
      </c>
      <c r="H777" s="1">
        <v>0.31085903037221618</v>
      </c>
      <c r="I777" s="1">
        <v>0.44447549139183617</v>
      </c>
      <c r="J777" s="1">
        <v>0.56450053970499803</v>
      </c>
      <c r="K777" s="1">
        <v>0.66555479042654908</v>
      </c>
      <c r="L777" s="1">
        <v>0.74692660210105699</v>
      </c>
      <c r="M777" s="1">
        <v>0.81040819054991076</v>
      </c>
      <c r="N777" s="1">
        <v>0.85881928015495412</v>
      </c>
      <c r="O777" s="1">
        <v>0.8950905248923966</v>
      </c>
      <c r="P777" s="1">
        <v>0.92193800336567522</v>
      </c>
      <c r="Q777" s="1">
        <v>0.94164092721923254</v>
      </c>
      <c r="R777" s="1">
        <v>0.95601252947341486</v>
      </c>
      <c r="S777" s="1">
        <v>0.96646593210343035</v>
      </c>
      <c r="T777" s="1">
        <v>0.97407137286939727</v>
      </c>
      <c r="U777" s="1">
        <v>0.97961722666908291</v>
      </c>
      <c r="V777" s="1">
        <v>0.98368162930225489</v>
      </c>
      <c r="W777" s="1">
        <v>0.98667630075043566</v>
      </c>
      <c r="X777" s="1">
        <v>0.98890911351162547</v>
      </c>
      <c r="Y777" s="1">
        <v>0.99059671376165459</v>
      </c>
      <c r="Z777" s="1">
        <v>0.9918868053786537</v>
      </c>
      <c r="AA777" s="1">
        <v>0.99289539040955266</v>
      </c>
      <c r="AB777" s="1">
        <v>0.9936995731366457</v>
      </c>
      <c r="AC777" s="1">
        <v>0.99435972487028157</v>
      </c>
      <c r="AD777" s="1">
        <v>0.99491733935355364</v>
      </c>
      <c r="AE777" s="1">
        <v>0.99540803547874002</v>
      </c>
      <c r="AF777" s="1">
        <v>0.99586200086881393</v>
      </c>
      <c r="AG777" s="1">
        <v>0.99629516773639948</v>
      </c>
      <c r="AH777" s="1">
        <v>0.99671166072156125</v>
      </c>
      <c r="AI777" s="1">
        <v>0.99711056804560194</v>
      </c>
      <c r="AJ777" s="1">
        <v>0.99748928309171547</v>
      </c>
      <c r="AK777" s="1">
        <v>0.99784386577123385</v>
      </c>
      <c r="AL777" s="1">
        <v>0.99817075124161558</v>
      </c>
      <c r="AM777" s="1">
        <v>0.99846687485369534</v>
      </c>
    </row>
    <row r="778" spans="1:39">
      <c r="A778">
        <f t="shared" si="22"/>
        <v>202205</v>
      </c>
      <c r="B778" t="str">
        <f t="shared" si="21"/>
        <v>M2</v>
      </c>
      <c r="C778" t="str">
        <f t="shared" ref="C778:C807" si="23">C777</f>
        <v>worst</v>
      </c>
      <c r="D778" s="1">
        <v>0</v>
      </c>
      <c r="E778" s="1">
        <v>0.1591549430918954</v>
      </c>
      <c r="F778" s="1">
        <v>0.34978112528218852</v>
      </c>
      <c r="G778" s="1">
        <v>0.52123793389983031</v>
      </c>
      <c r="H778" s="1">
        <v>0.65854393306956616</v>
      </c>
      <c r="I778" s="1">
        <v>0.76178613694199981</v>
      </c>
      <c r="J778" s="1">
        <v>0.83643155702022398</v>
      </c>
      <c r="K778" s="1">
        <v>0.88899798330562507</v>
      </c>
      <c r="L778" s="1">
        <v>0.92530874238935323</v>
      </c>
      <c r="M778" s="1">
        <v>0.9500361164939537</v>
      </c>
      <c r="N778" s="1">
        <v>0.96670577141648617</v>
      </c>
      <c r="O778" s="1">
        <v>0.97784725615597101</v>
      </c>
      <c r="P778" s="1">
        <v>0.9852530477906718</v>
      </c>
      <c r="Q778" s="1">
        <v>0.99015843013090055</v>
      </c>
      <c r="R778" s="1">
        <v>0.99339919157364853</v>
      </c>
      <c r="S778" s="1">
        <v>0.99553927713561652</v>
      </c>
      <c r="T778" s="1">
        <v>0.99695525599975487</v>
      </c>
      <c r="U778" s="1">
        <v>0.99789506138773432</v>
      </c>
      <c r="V778" s="1">
        <v>0.9985219356631706</v>
      </c>
      <c r="W778" s="1">
        <v>0.99894181997640241</v>
      </c>
      <c r="X778" s="1">
        <v>0.99922599848507354</v>
      </c>
      <c r="Y778" s="1">
        <v>0.99942069533848488</v>
      </c>
      <c r="Z778" s="1">
        <v>0.99955510630472655</v>
      </c>
      <c r="AA778" s="1">
        <v>0.99964947506144908</v>
      </c>
      <c r="AB778" s="1">
        <v>0.99971673048983645</v>
      </c>
      <c r="AC778" s="1">
        <v>0.99976580645152202</v>
      </c>
      <c r="AD778" s="1">
        <v>0.99980247024159963</v>
      </c>
      <c r="AE778" s="1">
        <v>0.99983077002447063</v>
      </c>
      <c r="AF778" s="1">
        <v>0.99985365797653802</v>
      </c>
      <c r="AG778" s="1">
        <v>0.99987301266767981</v>
      </c>
      <c r="AH778" s="1">
        <v>0.99988990233434027</v>
      </c>
      <c r="AI778" s="1">
        <v>0.99990493505863864</v>
      </c>
      <c r="AJ778" s="1">
        <v>0.99991846169815146</v>
      </c>
      <c r="AK778" s="1">
        <v>0.99993065071830523</v>
      </c>
      <c r="AL778" s="1">
        <v>0.99994158720555393</v>
      </c>
      <c r="AM778" s="1">
        <v>0.99995130715012037</v>
      </c>
    </row>
    <row r="779" spans="1:39">
      <c r="A779">
        <f t="shared" si="22"/>
        <v>202205</v>
      </c>
      <c r="B779" t="str">
        <f t="shared" si="21"/>
        <v>M3</v>
      </c>
      <c r="C779" t="str">
        <f t="shared" si="23"/>
        <v>worst</v>
      </c>
      <c r="D779" s="1">
        <v>0.3989422804014327</v>
      </c>
      <c r="E779" s="1">
        <v>0.63833020874488722</v>
      </c>
      <c r="F779" s="1">
        <v>0.78209504189368384</v>
      </c>
      <c r="G779" s="1">
        <v>0.86853301468788902</v>
      </c>
      <c r="H779" s="1">
        <v>0.92057688877547239</v>
      </c>
      <c r="I779" s="1">
        <v>0.95194558752093095</v>
      </c>
      <c r="J779" s="1">
        <v>0.97087787430310923</v>
      </c>
      <c r="K779" s="1">
        <v>0.98232197846525904</v>
      </c>
      <c r="L779" s="1">
        <v>0.98924588809365177</v>
      </c>
      <c r="M779" s="1">
        <v>0.99344030117966187</v>
      </c>
      <c r="N779" s="1">
        <v>0.99598685866722192</v>
      </c>
      <c r="O779" s="1">
        <v>0.99753475317852658</v>
      </c>
      <c r="P779" s="1">
        <v>0.99847823918507217</v>
      </c>
      <c r="Q779" s="1">
        <v>0.9990552927796319</v>
      </c>
      <c r="R779" s="1">
        <v>0.99940936198732688</v>
      </c>
      <c r="S779" s="1">
        <v>0.99962762023988805</v>
      </c>
      <c r="T779" s="1">
        <v>0.99976302063726796</v>
      </c>
      <c r="U779" s="1">
        <v>0.9998475939044873</v>
      </c>
      <c r="V779" s="1">
        <v>0.99990084424023673</v>
      </c>
      <c r="W779" s="1">
        <v>0.99993458349549713</v>
      </c>
      <c r="X779" s="1">
        <v>0.99995621993339812</v>
      </c>
      <c r="Y779" s="1">
        <v>0.99997027612912726</v>
      </c>
      <c r="Z779" s="1">
        <v>0.99997946607010446</v>
      </c>
      <c r="AA779" s="1">
        <v>0.99998555772886799</v>
      </c>
      <c r="AB779" s="1">
        <v>0.99998963589536127</v>
      </c>
      <c r="AC779" s="1">
        <v>0.99999240873092421</v>
      </c>
      <c r="AD779" s="1">
        <v>0.9999943161510042</v>
      </c>
      <c r="AE779" s="1">
        <v>0.99999564489211212</v>
      </c>
      <c r="AF779" s="1">
        <v>0.99999659011680475</v>
      </c>
      <c r="AG779" s="1">
        <v>0.99999728121477005</v>
      </c>
      <c r="AH779" s="1">
        <v>0.99999780154681328</v>
      </c>
      <c r="AI779" s="1">
        <v>0.99999820499583181</v>
      </c>
      <c r="AJ779" s="1">
        <v>0.99999852671645306</v>
      </c>
      <c r="AK779" s="1">
        <v>0.99999878908440498</v>
      </c>
      <c r="AL779" s="1">
        <v>0.99999900657610685</v>
      </c>
      <c r="AM779" s="1">
        <v>0.99999918847886993</v>
      </c>
    </row>
    <row r="780" spans="1:39">
      <c r="A780">
        <f t="shared" si="22"/>
        <v>202206</v>
      </c>
      <c r="B780" t="str">
        <f t="shared" si="21"/>
        <v>M0</v>
      </c>
      <c r="C780" t="str">
        <f t="shared" si="23"/>
        <v>worst</v>
      </c>
      <c r="D780" s="1">
        <v>0</v>
      </c>
      <c r="E780" s="1">
        <v>0</v>
      </c>
      <c r="F780" s="1">
        <v>0</v>
      </c>
      <c r="G780" s="1">
        <v>1.6667887854047658E-2</v>
      </c>
      <c r="H780" s="1">
        <v>5.8340200182264872E-2</v>
      </c>
      <c r="I780" s="1">
        <v>0.12395445766519771</v>
      </c>
      <c r="J780" s="1">
        <v>0.20677488433543259</v>
      </c>
      <c r="K780" s="1">
        <v>0.29850818296806292</v>
      </c>
      <c r="L780" s="1">
        <v>0.39178417992042802</v>
      </c>
      <c r="M780" s="1">
        <v>0.48090332867632352</v>
      </c>
      <c r="N780" s="1">
        <v>0.56207928023795806</v>
      </c>
      <c r="O780" s="1">
        <v>0.63345876170379256</v>
      </c>
      <c r="P780" s="1">
        <v>0.69447741806173779</v>
      </c>
      <c r="Q780" s="1">
        <v>0.74548740497472132</v>
      </c>
      <c r="R780" s="1">
        <v>0.78743453982487488</v>
      </c>
      <c r="S780" s="1">
        <v>0.82152020012229565</v>
      </c>
      <c r="T780" s="1">
        <v>0.84898519676955586</v>
      </c>
      <c r="U780" s="1">
        <v>0.87102468518167286</v>
      </c>
      <c r="V780" s="1">
        <v>0.88866776698951355</v>
      </c>
      <c r="W780" s="1">
        <v>0.90285595533015239</v>
      </c>
      <c r="X780" s="1">
        <v>0.91433900916854538</v>
      </c>
      <c r="Y780" s="1">
        <v>0.92368832355307118</v>
      </c>
      <c r="Z780" s="1">
        <v>0.93143894532224436</v>
      </c>
      <c r="AA780" s="1">
        <v>0.93795809821919729</v>
      </c>
      <c r="AB780" s="1">
        <v>0.9435767589106514</v>
      </c>
      <c r="AC780" s="1">
        <v>0.94853531330572527</v>
      </c>
      <c r="AD780" s="1">
        <v>0.95307763151913916</v>
      </c>
      <c r="AE780" s="1">
        <v>0.95743039371543293</v>
      </c>
      <c r="AF780" s="1">
        <v>0.9616982368087621</v>
      </c>
      <c r="AG780" s="1">
        <v>0.96588157450612022</v>
      </c>
      <c r="AH780" s="1">
        <v>0.96994160499857407</v>
      </c>
      <c r="AI780" s="1">
        <v>0.97383101244830272</v>
      </c>
      <c r="AJ780" s="1">
        <v>0.97749493587382441</v>
      </c>
      <c r="AK780" s="1">
        <v>0.98088682632628088</v>
      </c>
      <c r="AL780" s="1">
        <v>0.98396837713529406</v>
      </c>
      <c r="AM780" s="1">
        <v>0.98671554145767992</v>
      </c>
    </row>
    <row r="781" spans="1:39">
      <c r="A781">
        <f t="shared" si="22"/>
        <v>202206</v>
      </c>
      <c r="B781" t="str">
        <f t="shared" si="21"/>
        <v>M1</v>
      </c>
      <c r="C781" t="str">
        <f t="shared" si="23"/>
        <v>worst</v>
      </c>
      <c r="D781" s="1">
        <v>0</v>
      </c>
      <c r="E781" s="1">
        <v>0</v>
      </c>
      <c r="F781" s="1">
        <v>6.3493635934240983E-2</v>
      </c>
      <c r="G781" s="1">
        <v>0.17632375056756541</v>
      </c>
      <c r="H781" s="1">
        <v>0.31042285513143131</v>
      </c>
      <c r="I781" s="1">
        <v>0.44372782261899252</v>
      </c>
      <c r="J781" s="1">
        <v>0.56346707623300019</v>
      </c>
      <c r="K781" s="1">
        <v>0.66424895474196299</v>
      </c>
      <c r="L781" s="1">
        <v>0.74539198658331696</v>
      </c>
      <c r="M781" s="1">
        <v>0.80870926535965593</v>
      </c>
      <c r="N781" s="1">
        <v>0.85695914436526965</v>
      </c>
      <c r="O781" s="1">
        <v>0.89312112226320428</v>
      </c>
      <c r="P781" s="1">
        <v>0.91990192199735732</v>
      </c>
      <c r="Q781" s="1">
        <v>0.93956304676916524</v>
      </c>
      <c r="R781" s="1">
        <v>0.95392705847620651</v>
      </c>
      <c r="S781" s="1">
        <v>0.96440678093304577</v>
      </c>
      <c r="T781" s="1">
        <v>0.97206001849792034</v>
      </c>
      <c r="U781" s="1">
        <v>0.97767159306352736</v>
      </c>
      <c r="V781" s="1">
        <v>0.98180494057182255</v>
      </c>
      <c r="W781" s="1">
        <v>0.98488386455174715</v>
      </c>
      <c r="X781" s="1">
        <v>0.98720777331177656</v>
      </c>
      <c r="Y781" s="1">
        <v>0.98898123402718652</v>
      </c>
      <c r="Z781" s="1">
        <v>0.99036492939934329</v>
      </c>
      <c r="AA781" s="1">
        <v>0.99146582437488262</v>
      </c>
      <c r="AB781" s="1">
        <v>0.99236752598220523</v>
      </c>
      <c r="AC781" s="1">
        <v>0.99312747425360504</v>
      </c>
      <c r="AD781" s="1">
        <v>0.99379473223511727</v>
      </c>
      <c r="AE781" s="1">
        <v>0.99441074922760431</v>
      </c>
      <c r="AF781" s="1">
        <v>0.99499753757345333</v>
      </c>
      <c r="AG781" s="1">
        <v>0.99556102731771579</v>
      </c>
      <c r="AH781" s="1">
        <v>0.9961002434974694</v>
      </c>
      <c r="AI781" s="1">
        <v>0.99661184711053741</v>
      </c>
      <c r="AJ781" s="1">
        <v>0.99709064503835465</v>
      </c>
      <c r="AK781" s="1">
        <v>0.99753191196239677</v>
      </c>
      <c r="AL781" s="1">
        <v>0.99793157059269144</v>
      </c>
      <c r="AM781" s="1">
        <v>0.99828709720687936</v>
      </c>
    </row>
    <row r="782" spans="1:39">
      <c r="A782">
        <f t="shared" si="22"/>
        <v>202206</v>
      </c>
      <c r="B782" t="str">
        <f t="shared" si="21"/>
        <v>M2</v>
      </c>
      <c r="C782" t="str">
        <f t="shared" si="23"/>
        <v>worst</v>
      </c>
      <c r="D782" s="1">
        <v>0</v>
      </c>
      <c r="E782" s="1">
        <v>0.1591549430918954</v>
      </c>
      <c r="F782" s="1">
        <v>0.34969102322891948</v>
      </c>
      <c r="G782" s="1">
        <v>0.52106683327698367</v>
      </c>
      <c r="H782" s="1">
        <v>0.65830558508946235</v>
      </c>
      <c r="I782" s="1">
        <v>0.76150814691089186</v>
      </c>
      <c r="J782" s="1">
        <v>0.83614838418732085</v>
      </c>
      <c r="K782" s="1">
        <v>0.88870225187584728</v>
      </c>
      <c r="L782" s="1">
        <v>0.92500365264397011</v>
      </c>
      <c r="M782" s="1">
        <v>0.94974246194865497</v>
      </c>
      <c r="N782" s="1">
        <v>0.9664169099391906</v>
      </c>
      <c r="O782" s="1">
        <v>0.97757362151465066</v>
      </c>
      <c r="P782" s="1">
        <v>0.98500163934071283</v>
      </c>
      <c r="Q782" s="1">
        <v>0.98992867071213819</v>
      </c>
      <c r="R782" s="1">
        <v>0.99319222201777257</v>
      </c>
      <c r="S782" s="1">
        <v>0.99535633150236646</v>
      </c>
      <c r="T782" s="1">
        <v>0.99679483202883656</v>
      </c>
      <c r="U782" s="1">
        <v>0.99775515065414133</v>
      </c>
      <c r="V782" s="1">
        <v>0.99839851433069682</v>
      </c>
      <c r="W782" s="1">
        <v>0.99883376801139556</v>
      </c>
      <c r="X782" s="1">
        <v>0.99913167333018227</v>
      </c>
      <c r="Y782" s="1">
        <v>0.99933699998810765</v>
      </c>
      <c r="Z782" s="1">
        <v>0.99948081592460203</v>
      </c>
      <c r="AA782" s="1">
        <v>0.99958298914316057</v>
      </c>
      <c r="AB782" s="1">
        <v>0.99965724254964672</v>
      </c>
      <c r="AC782" s="1">
        <v>0.99971243562019574</v>
      </c>
      <c r="AD782" s="1">
        <v>0.99975476459964818</v>
      </c>
      <c r="AE782" s="1">
        <v>0.99978873328409468</v>
      </c>
      <c r="AF782" s="1">
        <v>0.99981722521216687</v>
      </c>
      <c r="AG782" s="1">
        <v>0.99984190453966693</v>
      </c>
      <c r="AH782" s="1">
        <v>0.99986373475316914</v>
      </c>
      <c r="AI782" s="1">
        <v>0.99988328214706113</v>
      </c>
      <c r="AJ782" s="1">
        <v>0.99990083177216382</v>
      </c>
      <c r="AK782" s="1">
        <v>0.99991653534419411</v>
      </c>
      <c r="AL782" s="1">
        <v>0.99993046466648261</v>
      </c>
      <c r="AM782" s="1">
        <v>0.99994267412125393</v>
      </c>
    </row>
    <row r="783" spans="1:39">
      <c r="A783">
        <f t="shared" si="22"/>
        <v>202206</v>
      </c>
      <c r="B783" t="str">
        <f t="shared" si="21"/>
        <v>M3</v>
      </c>
      <c r="C783" t="str">
        <f t="shared" si="23"/>
        <v>worst</v>
      </c>
      <c r="D783" s="1">
        <v>0.3989422804014327</v>
      </c>
      <c r="E783" s="1">
        <v>0.63826221128971716</v>
      </c>
      <c r="F783" s="1">
        <v>0.78199402098925597</v>
      </c>
      <c r="G783" s="1">
        <v>0.86843970318185371</v>
      </c>
      <c r="H783" s="1">
        <v>0.92048696349689774</v>
      </c>
      <c r="I783" s="1">
        <v>0.9518656118922536</v>
      </c>
      <c r="J783" s="1">
        <v>0.97081278714452157</v>
      </c>
      <c r="K783" s="1">
        <v>0.98226386502241003</v>
      </c>
      <c r="L783" s="1">
        <v>0.98919332728898834</v>
      </c>
      <c r="M783" s="1">
        <v>0.99339591409432892</v>
      </c>
      <c r="N783" s="1">
        <v>0.99594767452082966</v>
      </c>
      <c r="O783" s="1">
        <v>0.99750138849010417</v>
      </c>
      <c r="P783" s="1">
        <v>0.99845066050051867</v>
      </c>
      <c r="Q783" s="1">
        <v>0.99903249968345365</v>
      </c>
      <c r="R783" s="1">
        <v>0.99939078405449089</v>
      </c>
      <c r="S783" s="1">
        <v>0.99961281938824431</v>
      </c>
      <c r="T783" s="1">
        <v>0.99975136147057486</v>
      </c>
      <c r="U783" s="1">
        <v>0.99983850141389252</v>
      </c>
      <c r="V783" s="1">
        <v>0.9998936547806605</v>
      </c>
      <c r="W783" s="1">
        <v>0.99992898590914259</v>
      </c>
      <c r="X783" s="1">
        <v>0.99995191365140823</v>
      </c>
      <c r="Y783" s="1">
        <v>0.99996688619712881</v>
      </c>
      <c r="Z783" s="1">
        <v>0.99997679805392325</v>
      </c>
      <c r="AA783" s="1">
        <v>0.99998342388569383</v>
      </c>
      <c r="AB783" s="1">
        <v>0.99998792095400368</v>
      </c>
      <c r="AC783" s="1">
        <v>0.9999910076004952</v>
      </c>
      <c r="AD783" s="1">
        <v>0.99999315133613498</v>
      </c>
      <c r="AE783" s="1">
        <v>0.99999466988679775</v>
      </c>
      <c r="AF783" s="1">
        <v>0.99999577407057416</v>
      </c>
      <c r="AG783" s="1">
        <v>0.99999660003247026</v>
      </c>
      <c r="AH783" s="1">
        <v>0.99999723596131396</v>
      </c>
      <c r="AI783" s="1">
        <v>0.99999773949779025</v>
      </c>
      <c r="AJ783" s="1">
        <v>0.99999814745566884</v>
      </c>
      <c r="AK783" s="1">
        <v>0.99999848370691014</v>
      </c>
      <c r="AL783" s="1">
        <v>0.99999876360910644</v>
      </c>
      <c r="AM783" s="1">
        <v>0.99999899742453657</v>
      </c>
    </row>
    <row r="784" spans="1:39">
      <c r="A784">
        <f t="shared" si="22"/>
        <v>202207</v>
      </c>
      <c r="B784" t="str">
        <f t="shared" si="21"/>
        <v>M0</v>
      </c>
      <c r="C784" t="str">
        <f t="shared" si="23"/>
        <v>worst</v>
      </c>
      <c r="D784" s="1">
        <v>0</v>
      </c>
      <c r="E784" s="1">
        <v>0</v>
      </c>
      <c r="F784" s="1">
        <v>0</v>
      </c>
      <c r="G784" s="1">
        <v>1.6368391550612638E-2</v>
      </c>
      <c r="H784" s="1">
        <v>5.7650787552482062E-2</v>
      </c>
      <c r="I784" s="1">
        <v>0.12256632905207181</v>
      </c>
      <c r="J784" s="1">
        <v>0.20442198582122631</v>
      </c>
      <c r="K784" s="1">
        <v>0.29512841245066618</v>
      </c>
      <c r="L784" s="1">
        <v>0.38718368465395331</v>
      </c>
      <c r="M784" s="1">
        <v>0.47482594893623192</v>
      </c>
      <c r="N784" s="1">
        <v>0.55453102845201485</v>
      </c>
      <c r="O784" s="1">
        <v>0.6244713485666451</v>
      </c>
      <c r="P784" s="1">
        <v>0.68416546799375744</v>
      </c>
      <c r="Q784" s="1">
        <v>0.73408447950215794</v>
      </c>
      <c r="R784" s="1">
        <v>0.77520790156639763</v>
      </c>
      <c r="S784" s="1">
        <v>0.80872126239215714</v>
      </c>
      <c r="T784" s="1">
        <v>0.83587077184107306</v>
      </c>
      <c r="U784" s="1">
        <v>0.85778027975477389</v>
      </c>
      <c r="V784" s="1">
        <v>0.87552063635856858</v>
      </c>
      <c r="W784" s="1">
        <v>0.88996235707925575</v>
      </c>
      <c r="X784" s="1">
        <v>0.90178012040931166</v>
      </c>
      <c r="Y784" s="1">
        <v>0.91162078237691901</v>
      </c>
      <c r="Z784" s="1">
        <v>0.91992982865786421</v>
      </c>
      <c r="AA784" s="1">
        <v>0.92711514054342881</v>
      </c>
      <c r="AB784" s="1">
        <v>0.93347458063064725</v>
      </c>
      <c r="AC784" s="1">
        <v>0.93931498582279482</v>
      </c>
      <c r="AD784" s="1">
        <v>0.94492366727444088</v>
      </c>
      <c r="AE784" s="1">
        <v>0.95043177004384138</v>
      </c>
      <c r="AF784" s="1">
        <v>0.95583681699771361</v>
      </c>
      <c r="AG784" s="1">
        <v>0.96108649130098633</v>
      </c>
      <c r="AH784" s="1">
        <v>0.96611809876464716</v>
      </c>
      <c r="AI784" s="1">
        <v>0.97085962617303556</v>
      </c>
      <c r="AJ784" s="1">
        <v>0.97525013467771926</v>
      </c>
      <c r="AK784" s="1">
        <v>0.97923957252244465</v>
      </c>
      <c r="AL784" s="1">
        <v>0.98279650131336482</v>
      </c>
      <c r="AM784" s="1">
        <v>0.98591134973060135</v>
      </c>
    </row>
    <row r="785" spans="1:39">
      <c r="A785">
        <f t="shared" si="22"/>
        <v>202207</v>
      </c>
      <c r="B785" t="str">
        <f t="shared" ref="B785:B807" si="24">B781</f>
        <v>M1</v>
      </c>
      <c r="C785" t="str">
        <f t="shared" si="23"/>
        <v>worst</v>
      </c>
      <c r="D785" s="1">
        <v>0</v>
      </c>
      <c r="E785" s="1">
        <v>0</v>
      </c>
      <c r="F785" s="1">
        <v>6.3493635934240983E-2</v>
      </c>
      <c r="G785" s="1">
        <v>0.17625324079457971</v>
      </c>
      <c r="H785" s="1">
        <v>0.31022394667764669</v>
      </c>
      <c r="I785" s="1">
        <v>0.44334526628326482</v>
      </c>
      <c r="J785" s="1">
        <v>0.56282820983645199</v>
      </c>
      <c r="K785" s="1">
        <v>0.66332300101573005</v>
      </c>
      <c r="L785" s="1">
        <v>0.74419358354153065</v>
      </c>
      <c r="M785" s="1">
        <v>0.80720347032543183</v>
      </c>
      <c r="N785" s="1">
        <v>0.85519352414946936</v>
      </c>
      <c r="O785" s="1">
        <v>0.89114820220465263</v>
      </c>
      <c r="P785" s="1">
        <v>0.91776151660805605</v>
      </c>
      <c r="Q785" s="1">
        <v>0.93731294713177349</v>
      </c>
      <c r="R785" s="1">
        <v>0.95162714853607155</v>
      </c>
      <c r="S785" s="1">
        <v>0.96210023956219459</v>
      </c>
      <c r="T785" s="1">
        <v>0.96978394637505372</v>
      </c>
      <c r="U785" s="1">
        <v>0.97544119075795332</v>
      </c>
      <c r="V785" s="1">
        <v>0.97965013411653523</v>
      </c>
      <c r="W785" s="1">
        <v>0.98282128957304205</v>
      </c>
      <c r="X785" s="1">
        <v>0.9852358939640552</v>
      </c>
      <c r="Y785" s="1">
        <v>0.98711488420640658</v>
      </c>
      <c r="Z785" s="1">
        <v>0.98860561974039562</v>
      </c>
      <c r="AA785" s="1">
        <v>0.98982302606853001</v>
      </c>
      <c r="AB785" s="1">
        <v>0.99084601759661617</v>
      </c>
      <c r="AC785" s="1">
        <v>0.99174156938199698</v>
      </c>
      <c r="AD785" s="1">
        <v>0.99256602858182508</v>
      </c>
      <c r="AE785" s="1">
        <v>0.99334956174612898</v>
      </c>
      <c r="AF785" s="1">
        <v>0.9941007039323515</v>
      </c>
      <c r="AG785" s="1">
        <v>0.99481862162213008</v>
      </c>
      <c r="AH785" s="1">
        <v>0.99549920198003294</v>
      </c>
      <c r="AI785" s="1">
        <v>0.99613577046569779</v>
      </c>
      <c r="AJ785" s="1">
        <v>0.99672220423693636</v>
      </c>
      <c r="AK785" s="1">
        <v>0.99725319255166123</v>
      </c>
      <c r="AL785" s="1">
        <v>0.99772545393853984</v>
      </c>
      <c r="AM785" s="1">
        <v>0.99813830276354476</v>
      </c>
    </row>
    <row r="786" spans="1:39">
      <c r="A786">
        <f t="shared" si="22"/>
        <v>202207</v>
      </c>
      <c r="B786" t="str">
        <f t="shared" si="24"/>
        <v>M2</v>
      </c>
      <c r="C786" t="str">
        <f t="shared" si="23"/>
        <v>worst</v>
      </c>
      <c r="D786" s="1">
        <v>0</v>
      </c>
      <c r="E786" s="1">
        <v>0.1591549430918954</v>
      </c>
      <c r="F786" s="1">
        <v>0.34965888204245571</v>
      </c>
      <c r="G786" s="1">
        <v>0.52098238812226882</v>
      </c>
      <c r="H786" s="1">
        <v>0.6581631348862943</v>
      </c>
      <c r="I786" s="1">
        <v>0.76133071129094776</v>
      </c>
      <c r="J786" s="1">
        <v>0.83591760972435958</v>
      </c>
      <c r="K786" s="1">
        <v>0.88841996023191094</v>
      </c>
      <c r="L786" s="1">
        <v>0.92470221097908711</v>
      </c>
      <c r="M786" s="1">
        <v>0.94941767977935365</v>
      </c>
      <c r="N786" s="1">
        <v>0.96608977222129977</v>
      </c>
      <c r="O786" s="1">
        <v>0.9772600580813986</v>
      </c>
      <c r="P786" s="1">
        <v>0.98470555554145189</v>
      </c>
      <c r="Q786" s="1">
        <v>0.9896556084939252</v>
      </c>
      <c r="R786" s="1">
        <v>0.9929470497257552</v>
      </c>
      <c r="S786" s="1">
        <v>0.99513905435452443</v>
      </c>
      <c r="T786" s="1">
        <v>0.99660408178488846</v>
      </c>
      <c r="U786" s="1">
        <v>0.99758601891592436</v>
      </c>
      <c r="V786" s="1">
        <v>0.99825017585977083</v>
      </c>
      <c r="W786" s="1">
        <v>0.99870435430343307</v>
      </c>
      <c r="X786" s="1">
        <v>0.99901689930278581</v>
      </c>
      <c r="Y786" s="1">
        <v>0.9992352939110789</v>
      </c>
      <c r="Z786" s="1">
        <v>0.99938995123057461</v>
      </c>
      <c r="AA786" s="1">
        <v>0.99950187278783709</v>
      </c>
      <c r="AB786" s="1">
        <v>0.99958462002358273</v>
      </c>
      <c r="AC786" s="1">
        <v>0.99964764372374681</v>
      </c>
      <c r="AD786" s="1">
        <v>0.9996977904929566</v>
      </c>
      <c r="AE786" s="1">
        <v>0.99973947214620329</v>
      </c>
      <c r="AF786" s="1">
        <v>0.99977527358773866</v>
      </c>
      <c r="AG786" s="1">
        <v>0.999806716658168</v>
      </c>
      <c r="AH786" s="1">
        <v>0.99983471175896399</v>
      </c>
      <c r="AI786" s="1">
        <v>0.99985973693070584</v>
      </c>
      <c r="AJ786" s="1">
        <v>0.99988205773295724</v>
      </c>
      <c r="AK786" s="1">
        <v>0.99990181024544578</v>
      </c>
      <c r="AL786" s="1">
        <v>0.999919094477138</v>
      </c>
      <c r="AM786" s="1">
        <v>0.99993402913617002</v>
      </c>
    </row>
    <row r="787" spans="1:39">
      <c r="A787">
        <f t="shared" si="22"/>
        <v>202207</v>
      </c>
      <c r="B787" t="str">
        <f t="shared" si="24"/>
        <v>M3</v>
      </c>
      <c r="C787" t="str">
        <f t="shared" si="23"/>
        <v>worst</v>
      </c>
      <c r="D787" s="1">
        <v>0.3989422804014327</v>
      </c>
      <c r="E787" s="1">
        <v>0.63822993886275659</v>
      </c>
      <c r="F787" s="1">
        <v>0.78196136437653896</v>
      </c>
      <c r="G787" s="1">
        <v>0.86838866249210067</v>
      </c>
      <c r="H787" s="1">
        <v>0.92042841671826203</v>
      </c>
      <c r="I787" s="1">
        <v>0.95181154509687893</v>
      </c>
      <c r="J787" s="1">
        <v>0.97075462563999659</v>
      </c>
      <c r="K787" s="1">
        <v>0.98220338184118949</v>
      </c>
      <c r="L787" s="1">
        <v>0.98913816157545886</v>
      </c>
      <c r="M787" s="1">
        <v>0.99334363226496292</v>
      </c>
      <c r="N787" s="1">
        <v>0.99590108558136281</v>
      </c>
      <c r="O787" s="1">
        <v>0.99746168973092741</v>
      </c>
      <c r="P787" s="1">
        <v>0.99841706430543975</v>
      </c>
      <c r="Q787" s="1">
        <v>0.99900465054180676</v>
      </c>
      <c r="R787" s="1">
        <v>0.99936835130541346</v>
      </c>
      <c r="S787" s="1">
        <v>0.99959501749663404</v>
      </c>
      <c r="T787" s="1">
        <v>0.99973741702159824</v>
      </c>
      <c r="U787" s="1">
        <v>0.99982743896882997</v>
      </c>
      <c r="V787" s="1">
        <v>0.99988503822391239</v>
      </c>
      <c r="W787" s="1">
        <v>0.9999223713446006</v>
      </c>
      <c r="X787" s="1">
        <v>0.99994671990584205</v>
      </c>
      <c r="Y787" s="1">
        <v>0.99996281626562289</v>
      </c>
      <c r="Z787" s="1">
        <v>0.99997355936003351</v>
      </c>
      <c r="AA787" s="1">
        <v>0.99998083730728038</v>
      </c>
      <c r="AB787" s="1">
        <v>0.99998582108442069</v>
      </c>
      <c r="AC787" s="1">
        <v>0.99998927156637396</v>
      </c>
      <c r="AD787" s="1">
        <v>0.99999170502496726</v>
      </c>
      <c r="AE787" s="1">
        <v>0.99999346427385138</v>
      </c>
      <c r="AF787" s="1">
        <v>0.99999477121597502</v>
      </c>
      <c r="AG787" s="1">
        <v>0.99999576988837635</v>
      </c>
      <c r="AH787" s="1">
        <v>0.99999655459903358</v>
      </c>
      <c r="AI787" s="1">
        <v>0.99999718578223629</v>
      </c>
      <c r="AJ787" s="1">
        <v>0.99999770271348498</v>
      </c>
      <c r="AK787" s="1">
        <v>0.99999813072785437</v>
      </c>
      <c r="AL787" s="1">
        <v>0.99999848673706637</v>
      </c>
      <c r="AM787" s="1">
        <v>0.99999878280424592</v>
      </c>
    </row>
    <row r="788" spans="1:39">
      <c r="A788">
        <f t="shared" si="22"/>
        <v>202208</v>
      </c>
      <c r="B788" t="str">
        <f t="shared" si="24"/>
        <v>M0</v>
      </c>
      <c r="C788" t="str">
        <f t="shared" si="23"/>
        <v>worst</v>
      </c>
      <c r="D788" s="1">
        <v>0</v>
      </c>
      <c r="E788" s="1">
        <v>0</v>
      </c>
      <c r="F788" s="1">
        <v>0</v>
      </c>
      <c r="G788" s="1">
        <v>1.646088378060321E-2</v>
      </c>
      <c r="H788" s="1">
        <v>5.742732440181561E-2</v>
      </c>
      <c r="I788" s="1">
        <v>0.1215570060700939</v>
      </c>
      <c r="J788" s="1">
        <v>0.20238140098337559</v>
      </c>
      <c r="K788" s="1">
        <v>0.29163149031923541</v>
      </c>
      <c r="L788" s="1">
        <v>0.38177896766527192</v>
      </c>
      <c r="M788" s="1">
        <v>0.46742255504892982</v>
      </c>
      <c r="N788" s="1">
        <v>0.54510566163973284</v>
      </c>
      <c r="O788" s="1">
        <v>0.61314531551681728</v>
      </c>
      <c r="P788" s="1">
        <v>0.67123047325486684</v>
      </c>
      <c r="Q788" s="1">
        <v>0.71988713109277469</v>
      </c>
      <c r="R788" s="1">
        <v>0.76008634502194061</v>
      </c>
      <c r="S788" s="1">
        <v>0.79302532060777242</v>
      </c>
      <c r="T788" s="1">
        <v>0.81986369804539194</v>
      </c>
      <c r="U788" s="1">
        <v>0.84177271846583313</v>
      </c>
      <c r="V788" s="1">
        <v>0.85973107819733841</v>
      </c>
      <c r="W788" s="1">
        <v>0.8745142181557497</v>
      </c>
      <c r="X788" s="1">
        <v>0.88688858235928802</v>
      </c>
      <c r="Y788" s="1">
        <v>0.89738410931650625</v>
      </c>
      <c r="Z788" s="1">
        <v>0.9064956267623776</v>
      </c>
      <c r="AA788" s="1">
        <v>0.91458688338763949</v>
      </c>
      <c r="AB788" s="1">
        <v>0.92203960502425708</v>
      </c>
      <c r="AC788" s="1">
        <v>0.92921434875209685</v>
      </c>
      <c r="AD788" s="1">
        <v>0.93627347435203789</v>
      </c>
      <c r="AE788" s="1">
        <v>0.94320938299622725</v>
      </c>
      <c r="AF788" s="1">
        <v>0.94995173006495826</v>
      </c>
      <c r="AG788" s="1">
        <v>0.95641776745695983</v>
      </c>
      <c r="AH788" s="1">
        <v>0.96251341931017043</v>
      </c>
      <c r="AI788" s="1">
        <v>0.96815931333329874</v>
      </c>
      <c r="AJ788" s="1">
        <v>0.97329039801701067</v>
      </c>
      <c r="AK788" s="1">
        <v>0.97786578586432882</v>
      </c>
      <c r="AL788" s="1">
        <v>0.98187287159921144</v>
      </c>
      <c r="AM788" s="1">
        <v>0.98532403807610913</v>
      </c>
    </row>
    <row r="789" spans="1:39">
      <c r="A789">
        <f t="shared" si="22"/>
        <v>202208</v>
      </c>
      <c r="B789" t="str">
        <f t="shared" si="24"/>
        <v>M1</v>
      </c>
      <c r="C789" t="str">
        <f t="shared" si="23"/>
        <v>worst</v>
      </c>
      <c r="D789" s="1">
        <v>0</v>
      </c>
      <c r="E789" s="1">
        <v>0</v>
      </c>
      <c r="F789" s="1">
        <v>6.3493635934240983E-2</v>
      </c>
      <c r="G789" s="1">
        <v>0.17623814388409881</v>
      </c>
      <c r="H789" s="1">
        <v>0.31010409069211098</v>
      </c>
      <c r="I789" s="1">
        <v>0.44299352839105027</v>
      </c>
      <c r="J789" s="1">
        <v>0.56215071380095771</v>
      </c>
      <c r="K789" s="1">
        <v>0.66228221803715492</v>
      </c>
      <c r="L789" s="1">
        <v>0.74271187517366744</v>
      </c>
      <c r="M789" s="1">
        <v>0.80531975648995857</v>
      </c>
      <c r="N789" s="1">
        <v>0.85296828918175915</v>
      </c>
      <c r="O789" s="1">
        <v>0.88863528601403052</v>
      </c>
      <c r="P789" s="1">
        <v>0.91504364068393096</v>
      </c>
      <c r="Q789" s="1">
        <v>0.93447858005664353</v>
      </c>
      <c r="R789" s="1">
        <v>0.94874310629552061</v>
      </c>
      <c r="S789" s="1">
        <v>0.95922451456239388</v>
      </c>
      <c r="T789" s="1">
        <v>0.9669436128606187</v>
      </c>
      <c r="U789" s="1">
        <v>0.97268222204132571</v>
      </c>
      <c r="V789" s="1">
        <v>0.97699940045244194</v>
      </c>
      <c r="W789" s="1">
        <v>0.9802797275983347</v>
      </c>
      <c r="X789" s="1">
        <v>0.98282576097067698</v>
      </c>
      <c r="Y789" s="1">
        <v>0.98483984321127394</v>
      </c>
      <c r="Z789" s="1">
        <v>0.98647953337329397</v>
      </c>
      <c r="AA789" s="1">
        <v>0.98785300539330467</v>
      </c>
      <c r="AB789" s="1">
        <v>0.98905148799736819</v>
      </c>
      <c r="AC789" s="1">
        <v>0.99015141443436216</v>
      </c>
      <c r="AD789" s="1">
        <v>0.99119406134587962</v>
      </c>
      <c r="AE789" s="1">
        <v>0.99219169715916078</v>
      </c>
      <c r="AF789" s="1">
        <v>0.99314390774160899</v>
      </c>
      <c r="AG789" s="1">
        <v>0.99404573490796777</v>
      </c>
      <c r="AH789" s="1">
        <v>0.99488868467109548</v>
      </c>
      <c r="AI789" s="1">
        <v>0.99566488879104842</v>
      </c>
      <c r="AJ789" s="1">
        <v>0.99636748039186052</v>
      </c>
      <c r="AK789" s="1">
        <v>0.99699222542000432</v>
      </c>
      <c r="AL789" s="1">
        <v>0.99753828743496953</v>
      </c>
      <c r="AM789" s="1">
        <v>0.99800792332124577</v>
      </c>
    </row>
    <row r="790" spans="1:39">
      <c r="A790">
        <f t="shared" si="22"/>
        <v>202208</v>
      </c>
      <c r="B790" t="str">
        <f t="shared" si="24"/>
        <v>M2</v>
      </c>
      <c r="C790" t="str">
        <f t="shared" si="23"/>
        <v>worst</v>
      </c>
      <c r="D790" s="1">
        <v>0</v>
      </c>
      <c r="E790" s="1">
        <v>0.1591549430918954</v>
      </c>
      <c r="F790" s="1">
        <v>0.34964433694544511</v>
      </c>
      <c r="G790" s="1">
        <v>0.52090903741976646</v>
      </c>
      <c r="H790" s="1">
        <v>0.65803571186334464</v>
      </c>
      <c r="I790" s="1">
        <v>0.76111498276617384</v>
      </c>
      <c r="J790" s="1">
        <v>0.83560811418545999</v>
      </c>
      <c r="K790" s="1">
        <v>0.88806020534553454</v>
      </c>
      <c r="L790" s="1">
        <v>0.92428863583731613</v>
      </c>
      <c r="M790" s="1">
        <v>0.94898369017669193</v>
      </c>
      <c r="N790" s="1">
        <v>0.96566243331215174</v>
      </c>
      <c r="O790" s="1">
        <v>0.97684852937984235</v>
      </c>
      <c r="P790" s="1">
        <v>0.984320844695175</v>
      </c>
      <c r="Q790" s="1">
        <v>0.98930721703641267</v>
      </c>
      <c r="R790" s="1">
        <v>0.99263665914840038</v>
      </c>
      <c r="S790" s="1">
        <v>0.99486581072196745</v>
      </c>
      <c r="T790" s="1">
        <v>0.99636139256035372</v>
      </c>
      <c r="U790" s="1">
        <v>0.99737323443440773</v>
      </c>
      <c r="V790" s="1">
        <v>0.99806488672362215</v>
      </c>
      <c r="W790" s="1">
        <v>0.99854031518577357</v>
      </c>
      <c r="X790" s="1">
        <v>0.99887188243770997</v>
      </c>
      <c r="Y790" s="1">
        <v>0.99910602827878436</v>
      </c>
      <c r="Z790" s="1">
        <v>0.99927483104984793</v>
      </c>
      <c r="AA790" s="1">
        <v>0.99939901645396623</v>
      </c>
      <c r="AB790" s="1">
        <v>0.99949298541403409</v>
      </c>
      <c r="AC790" s="1">
        <v>0.99956714169050864</v>
      </c>
      <c r="AD790" s="1">
        <v>0.99962823033677817</v>
      </c>
      <c r="AE790" s="1">
        <v>0.99968025810658445</v>
      </c>
      <c r="AF790" s="1">
        <v>0.9997256191676086</v>
      </c>
      <c r="AG790" s="1">
        <v>0.99976576762783764</v>
      </c>
      <c r="AH790" s="1">
        <v>0.99980149353957004</v>
      </c>
      <c r="AI790" s="1">
        <v>0.99983325011755342</v>
      </c>
      <c r="AJ790" s="1">
        <v>0.99986128241223882</v>
      </c>
      <c r="AK790" s="1">
        <v>0.99988576708551591</v>
      </c>
      <c r="AL790" s="1">
        <v>0.99990689524831844</v>
      </c>
      <c r="AM790" s="1">
        <v>0.99992489815992758</v>
      </c>
    </row>
    <row r="791" spans="1:39">
      <c r="A791">
        <f t="shared" si="22"/>
        <v>202208</v>
      </c>
      <c r="B791" t="str">
        <f t="shared" si="24"/>
        <v>M3</v>
      </c>
      <c r="C791" t="str">
        <f t="shared" si="23"/>
        <v>worst</v>
      </c>
      <c r="D791" s="1">
        <v>0.3989422804014327</v>
      </c>
      <c r="E791" s="1">
        <v>0.63824010574423218</v>
      </c>
      <c r="F791" s="1">
        <v>0.78193460340173071</v>
      </c>
      <c r="G791" s="1">
        <v>0.86833806025859162</v>
      </c>
      <c r="H791" s="1">
        <v>0.92037391360271037</v>
      </c>
      <c r="I791" s="1">
        <v>0.95174071817008055</v>
      </c>
      <c r="J791" s="1">
        <v>0.97067261918698478</v>
      </c>
      <c r="K791" s="1">
        <v>0.98212480881680109</v>
      </c>
      <c r="L791" s="1">
        <v>0.98906055091601042</v>
      </c>
      <c r="M791" s="1">
        <v>0.99327278930823337</v>
      </c>
      <c r="N791" s="1">
        <v>0.99583981247617059</v>
      </c>
      <c r="O791" s="1">
        <v>0.99740926180844824</v>
      </c>
      <c r="P791" s="1">
        <v>0.99837328660037372</v>
      </c>
      <c r="Q791" s="1">
        <v>0.99896923888703038</v>
      </c>
      <c r="R791" s="1">
        <v>0.99934018603903352</v>
      </c>
      <c r="S791" s="1">
        <v>0.99957294075645042</v>
      </c>
      <c r="T791" s="1">
        <v>0.99971990299650293</v>
      </c>
      <c r="U791" s="1">
        <v>0.99981382000975105</v>
      </c>
      <c r="V791" s="1">
        <v>0.99987461778083619</v>
      </c>
      <c r="W791" s="1">
        <v>0.99991421910863021</v>
      </c>
      <c r="X791" s="1">
        <v>0.99994036271074827</v>
      </c>
      <c r="Y791" s="1">
        <v>0.99995778474114205</v>
      </c>
      <c r="Z791" s="1">
        <v>0.99996956609967602</v>
      </c>
      <c r="AA791" s="1">
        <v>0.99997761576930821</v>
      </c>
      <c r="AB791" s="1">
        <v>0.99998317221482536</v>
      </c>
      <c r="AC791" s="1">
        <v>0.99998707444364765</v>
      </c>
      <c r="AD791" s="1">
        <v>0.99998987991243582</v>
      </c>
      <c r="AE791" s="1">
        <v>0.99999195021266885</v>
      </c>
      <c r="AF791" s="1">
        <v>0.99999352048455348</v>
      </c>
      <c r="AG791" s="1">
        <v>0.99999474492264007</v>
      </c>
      <c r="AH791" s="1">
        <v>0.99999572263367331</v>
      </c>
      <c r="AI791" s="1">
        <v>0.999996518151679</v>
      </c>
      <c r="AJ791" s="1">
        <v>0.99999717320378179</v>
      </c>
      <c r="AK791" s="1">
        <v>0.99999771561643425</v>
      </c>
      <c r="AL791" s="1">
        <v>0.99999816510229744</v>
      </c>
      <c r="AM791" s="1">
        <v>0.99999853657739857</v>
      </c>
    </row>
    <row r="792" spans="1:39">
      <c r="A792">
        <f t="shared" si="22"/>
        <v>202209</v>
      </c>
      <c r="B792" t="str">
        <f t="shared" si="24"/>
        <v>M0</v>
      </c>
      <c r="C792" t="str">
        <f t="shared" si="23"/>
        <v>worst</v>
      </c>
      <c r="D792" s="1">
        <v>0</v>
      </c>
      <c r="E792" s="1">
        <v>0</v>
      </c>
      <c r="F792" s="1">
        <v>0</v>
      </c>
      <c r="G792" s="1">
        <v>1.5896580402602781E-2</v>
      </c>
      <c r="H792" s="1">
        <v>5.5731075639035142E-2</v>
      </c>
      <c r="I792" s="1">
        <v>0.11849161200723921</v>
      </c>
      <c r="J792" s="1">
        <v>0.19745755349585681</v>
      </c>
      <c r="K792" s="1">
        <v>0.28432806136158961</v>
      </c>
      <c r="L792" s="1">
        <v>0.37199684422074969</v>
      </c>
      <c r="M792" s="1">
        <v>0.45512684949673909</v>
      </c>
      <c r="N792" s="1">
        <v>0.5304455979676912</v>
      </c>
      <c r="O792" s="1">
        <v>0.59647770397862565</v>
      </c>
      <c r="P792" s="1">
        <v>0.65297766975893956</v>
      </c>
      <c r="Q792" s="1">
        <v>0.70046710395569367</v>
      </c>
      <c r="R792" s="1">
        <v>0.73993595925860867</v>
      </c>
      <c r="S792" s="1">
        <v>0.77247944494417886</v>
      </c>
      <c r="T792" s="1">
        <v>0.79931288783069809</v>
      </c>
      <c r="U792" s="1">
        <v>0.82149320666360981</v>
      </c>
      <c r="V792" s="1">
        <v>0.8398842328752878</v>
      </c>
      <c r="W792" s="1">
        <v>0.85537607019541584</v>
      </c>
      <c r="X792" s="1">
        <v>0.86858706252171292</v>
      </c>
      <c r="Y792" s="1">
        <v>0.88010960478978706</v>
      </c>
      <c r="Z792" s="1">
        <v>0.89038279312032276</v>
      </c>
      <c r="AA792" s="1">
        <v>0.89987831771077964</v>
      </c>
      <c r="AB792" s="1">
        <v>0.90904647263121519</v>
      </c>
      <c r="AC792" s="1">
        <v>0.91808660747658444</v>
      </c>
      <c r="AD792" s="1">
        <v>0.92698233247230699</v>
      </c>
      <c r="AE792" s="1">
        <v>0.93563859123680149</v>
      </c>
      <c r="AF792" s="1">
        <v>0.94394578898437731</v>
      </c>
      <c r="AG792" s="1">
        <v>0.95178075060207712</v>
      </c>
      <c r="AH792" s="1">
        <v>0.95903990161320007</v>
      </c>
      <c r="AI792" s="1">
        <v>0.96563856326679143</v>
      </c>
      <c r="AJ792" s="1">
        <v>0.97152346997225847</v>
      </c>
      <c r="AK792" s="1">
        <v>0.97667796523928263</v>
      </c>
      <c r="AL792" s="1">
        <v>0.98111769212704292</v>
      </c>
      <c r="AM792" s="1">
        <v>0.98488167355543088</v>
      </c>
    </row>
    <row r="793" spans="1:39">
      <c r="A793">
        <f t="shared" si="22"/>
        <v>202209</v>
      </c>
      <c r="B793" t="str">
        <f t="shared" si="24"/>
        <v>M1</v>
      </c>
      <c r="C793" t="str">
        <f t="shared" si="23"/>
        <v>worst</v>
      </c>
      <c r="D793" s="1">
        <v>0</v>
      </c>
      <c r="E793" s="1">
        <v>0</v>
      </c>
      <c r="F793" s="1">
        <v>6.3493635934240983E-2</v>
      </c>
      <c r="G793" s="1">
        <v>0.17609077013811611</v>
      </c>
      <c r="H793" s="1">
        <v>0.30963771379580868</v>
      </c>
      <c r="I793" s="1">
        <v>0.44207494998861702</v>
      </c>
      <c r="J793" s="1">
        <v>0.5607093532688272</v>
      </c>
      <c r="K793" s="1">
        <v>0.66021993015656444</v>
      </c>
      <c r="L793" s="1">
        <v>0.74007704105867411</v>
      </c>
      <c r="M793" s="1">
        <v>0.80219703212780535</v>
      </c>
      <c r="N793" s="1">
        <v>0.84943854074736225</v>
      </c>
      <c r="O793" s="1">
        <v>0.88481733268646201</v>
      </c>
      <c r="P793" s="1">
        <v>0.91106375037951637</v>
      </c>
      <c r="Q793" s="1">
        <v>0.93043303029293201</v>
      </c>
      <c r="R793" s="1">
        <v>0.94471454991102655</v>
      </c>
      <c r="S793" s="1">
        <v>0.95525204424832788</v>
      </c>
      <c r="T793" s="1">
        <v>0.96309079089526906</v>
      </c>
      <c r="U793" s="1">
        <v>0.9689859856918982</v>
      </c>
      <c r="V793" s="1">
        <v>0.97346051633078057</v>
      </c>
      <c r="W793" s="1">
        <v>0.97692750093110658</v>
      </c>
      <c r="X793" s="1">
        <v>0.97966428228341573</v>
      </c>
      <c r="Y793" s="1">
        <v>0.9818869148789755</v>
      </c>
      <c r="Z793" s="1">
        <v>0.983743861458793</v>
      </c>
      <c r="AA793" s="1">
        <v>0.9853597977619365</v>
      </c>
      <c r="AB793" s="1">
        <v>0.98683888044197021</v>
      </c>
      <c r="AC793" s="1">
        <v>0.98823778037625876</v>
      </c>
      <c r="AD793" s="1">
        <v>0.98957401661179401</v>
      </c>
      <c r="AE793" s="1">
        <v>0.9908478520483085</v>
      </c>
      <c r="AF793" s="1">
        <v>0.99205324609740098</v>
      </c>
      <c r="AG793" s="1">
        <v>0.99317926654066158</v>
      </c>
      <c r="AH793" s="1">
        <v>0.99421569262222731</v>
      </c>
      <c r="AI793" s="1">
        <v>0.99515355264007632</v>
      </c>
      <c r="AJ793" s="1">
        <v>0.99598732632397957</v>
      </c>
      <c r="AK793" s="1">
        <v>0.99671598370330083</v>
      </c>
      <c r="AL793" s="1">
        <v>0.99734259243392576</v>
      </c>
      <c r="AM793" s="1">
        <v>0.99787320867524532</v>
      </c>
    </row>
    <row r="794" spans="1:39">
      <c r="A794">
        <f t="shared" si="22"/>
        <v>202209</v>
      </c>
      <c r="B794" t="str">
        <f t="shared" si="24"/>
        <v>M2</v>
      </c>
      <c r="C794" t="str">
        <f t="shared" si="23"/>
        <v>worst</v>
      </c>
      <c r="D794" s="1">
        <v>0</v>
      </c>
      <c r="E794" s="1">
        <v>0.1591549430918954</v>
      </c>
      <c r="F794" s="1">
        <v>0.34955577561680712</v>
      </c>
      <c r="G794" s="1">
        <v>0.52072568750005443</v>
      </c>
      <c r="H794" s="1">
        <v>0.65772174868678768</v>
      </c>
      <c r="I794" s="1">
        <v>0.76066071373722433</v>
      </c>
      <c r="J794" s="1">
        <v>0.83507288807974689</v>
      </c>
      <c r="K794" s="1">
        <v>0.88744221510672106</v>
      </c>
      <c r="L794" s="1">
        <v>0.92363702419639504</v>
      </c>
      <c r="M794" s="1">
        <v>0.94833966441675632</v>
      </c>
      <c r="N794" s="1">
        <v>0.96504098738969357</v>
      </c>
      <c r="O794" s="1">
        <v>0.97626692176062535</v>
      </c>
      <c r="P794" s="1">
        <v>0.98379393364295487</v>
      </c>
      <c r="Q794" s="1">
        <v>0.9888379723082632</v>
      </c>
      <c r="R794" s="1">
        <v>0.99222402691805789</v>
      </c>
      <c r="S794" s="1">
        <v>0.99449989240964132</v>
      </c>
      <c r="T794" s="1">
        <v>0.99604120888397507</v>
      </c>
      <c r="U794" s="1">
        <v>0.99709511697892383</v>
      </c>
      <c r="V794" s="1">
        <v>0.99781927243972335</v>
      </c>
      <c r="W794" s="1">
        <v>0.99832371462096303</v>
      </c>
      <c r="X794" s="1">
        <v>0.99867924096723759</v>
      </c>
      <c r="Y794" s="1">
        <v>0.99893480960851777</v>
      </c>
      <c r="Z794" s="1">
        <v>0.99912208599612984</v>
      </c>
      <c r="AA794" s="1">
        <v>0.99926303170779229</v>
      </c>
      <c r="AB794" s="1">
        <v>0.99937348389853897</v>
      </c>
      <c r="AC794" s="1">
        <v>0.99946376518793922</v>
      </c>
      <c r="AD794" s="1">
        <v>0.99954007765164232</v>
      </c>
      <c r="AE794" s="1">
        <v>0.99960617176097888</v>
      </c>
      <c r="AF794" s="1">
        <v>0.99966435266630727</v>
      </c>
      <c r="AG794" s="1">
        <v>0.99971590504377383</v>
      </c>
      <c r="AH794" s="1">
        <v>0.99976158274895455</v>
      </c>
      <c r="AI794" s="1">
        <v>0.99980180798084672</v>
      </c>
      <c r="AJ794" s="1">
        <v>0.99983688151668237</v>
      </c>
      <c r="AK794" s="1">
        <v>0.99986710845708238</v>
      </c>
      <c r="AL794" s="1">
        <v>0.99989284014965452</v>
      </c>
      <c r="AM794" s="1">
        <v>0.99991446866291767</v>
      </c>
    </row>
    <row r="795" spans="1:39">
      <c r="A795">
        <f t="shared" si="22"/>
        <v>202209</v>
      </c>
      <c r="B795" t="str">
        <f t="shared" si="24"/>
        <v>M3</v>
      </c>
      <c r="C795" t="str">
        <f t="shared" si="23"/>
        <v>worst</v>
      </c>
      <c r="D795" s="1">
        <v>0.3989422804014327</v>
      </c>
      <c r="E795" s="1">
        <v>0.6381751369700327</v>
      </c>
      <c r="F795" s="1">
        <v>0.78183205728595939</v>
      </c>
      <c r="G795" s="1">
        <v>0.86823281018000187</v>
      </c>
      <c r="H795" s="1">
        <v>0.9202453318727335</v>
      </c>
      <c r="I795" s="1">
        <v>0.95159683244752935</v>
      </c>
      <c r="J795" s="1">
        <v>0.97053698365953567</v>
      </c>
      <c r="K795" s="1">
        <v>0.98199268892195535</v>
      </c>
      <c r="L795" s="1">
        <v>0.98894102702416253</v>
      </c>
      <c r="M795" s="1">
        <v>0.99317007439228044</v>
      </c>
      <c r="N795" s="1">
        <v>0.99575239705757213</v>
      </c>
      <c r="O795" s="1">
        <v>0.99733659457001844</v>
      </c>
      <c r="P795" s="1">
        <v>0.99831473133964344</v>
      </c>
      <c r="Q795" s="1">
        <v>0.99892283291863904</v>
      </c>
      <c r="R795" s="1">
        <v>0.99930394036647441</v>
      </c>
      <c r="S795" s="1">
        <v>0.99954429101614817</v>
      </c>
      <c r="T795" s="1">
        <v>0.9996977106074979</v>
      </c>
      <c r="U795" s="1">
        <v>0.99979691293322603</v>
      </c>
      <c r="V795" s="1">
        <v>0.99986145243011071</v>
      </c>
      <c r="W795" s="1">
        <v>0.99990400550282699</v>
      </c>
      <c r="X795" s="1">
        <v>0.99993232314476055</v>
      </c>
      <c r="Y795" s="1">
        <v>0.99995144148871107</v>
      </c>
      <c r="Z795" s="1">
        <v>0.99996447829555324</v>
      </c>
      <c r="AA795" s="1">
        <v>0.99997345333086729</v>
      </c>
      <c r="AB795" s="1">
        <v>0.9999797329382718</v>
      </c>
      <c r="AC795" s="1">
        <v>0.99998422535830478</v>
      </c>
      <c r="AD795" s="1">
        <v>0.99998752072645425</v>
      </c>
      <c r="AE795" s="1">
        <v>0.99999000338164845</v>
      </c>
      <c r="AF795" s="1">
        <v>0.99999192567188422</v>
      </c>
      <c r="AG795" s="1">
        <v>0.99999345019373465</v>
      </c>
      <c r="AH795" s="1">
        <v>0.99999468299216709</v>
      </c>
      <c r="AI795" s="1">
        <v>0.99999569276836098</v>
      </c>
      <c r="AJ795" s="1">
        <v>0.99999652529755212</v>
      </c>
      <c r="AK795" s="1">
        <v>0.99999721281932963</v>
      </c>
      <c r="AL795" s="1">
        <v>0.9999977794820325</v>
      </c>
      <c r="AM795" s="1">
        <v>0.99999824428015027</v>
      </c>
    </row>
    <row r="796" spans="1:39">
      <c r="A796">
        <f t="shared" si="22"/>
        <v>202210</v>
      </c>
      <c r="B796" t="str">
        <f t="shared" si="24"/>
        <v>M0</v>
      </c>
      <c r="C796" t="str">
        <f t="shared" si="23"/>
        <v>worst</v>
      </c>
      <c r="D796" s="1">
        <v>0</v>
      </c>
      <c r="E796" s="1">
        <v>0</v>
      </c>
      <c r="F796" s="1">
        <v>0</v>
      </c>
      <c r="G796" s="1">
        <v>1.557063181236586E-2</v>
      </c>
      <c r="H796" s="1">
        <v>5.4788660322183672E-2</v>
      </c>
      <c r="I796" s="1">
        <v>0.1160626637236376</v>
      </c>
      <c r="J796" s="1">
        <v>0.19256690112733801</v>
      </c>
      <c r="K796" s="1">
        <v>0.2765359542429584</v>
      </c>
      <c r="L796" s="1">
        <v>0.36099973876764802</v>
      </c>
      <c r="M796" s="1">
        <v>0.4409428843133183</v>
      </c>
      <c r="N796" s="1">
        <v>0.51341865494885242</v>
      </c>
      <c r="O796" s="1">
        <v>0.57708369180296981</v>
      </c>
      <c r="P796" s="1">
        <v>0.63173204895823698</v>
      </c>
      <c r="Q796" s="1">
        <v>0.67793599679762206</v>
      </c>
      <c r="R796" s="1">
        <v>0.71657838768093352</v>
      </c>
      <c r="S796" s="1">
        <v>0.74882104678428929</v>
      </c>
      <c r="T796" s="1">
        <v>0.77573735890751105</v>
      </c>
      <c r="U796" s="1">
        <v>0.79824461438387029</v>
      </c>
      <c r="V796" s="1">
        <v>0.81734336003896824</v>
      </c>
      <c r="W796" s="1">
        <v>0.83373239774156993</v>
      </c>
      <c r="X796" s="1">
        <v>0.84810365206421456</v>
      </c>
      <c r="Y796" s="1">
        <v>0.86097521553963108</v>
      </c>
      <c r="Z796" s="1">
        <v>0.87291974851938747</v>
      </c>
      <c r="AA796" s="1">
        <v>0.88449082060080186</v>
      </c>
      <c r="AB796" s="1">
        <v>0.89592850495688481</v>
      </c>
      <c r="AC796" s="1">
        <v>0.90720259813462434</v>
      </c>
      <c r="AD796" s="1">
        <v>0.91818574937257624</v>
      </c>
      <c r="AE796" s="1">
        <v>0.92873412300881664</v>
      </c>
      <c r="AF796" s="1">
        <v>0.93868801871342167</v>
      </c>
      <c r="AG796" s="1">
        <v>0.94791363430564146</v>
      </c>
      <c r="AH796" s="1">
        <v>0.95630186893911018</v>
      </c>
      <c r="AI796" s="1">
        <v>0.9637840353485152</v>
      </c>
      <c r="AJ796" s="1">
        <v>0.97033832274556819</v>
      </c>
      <c r="AK796" s="1">
        <v>0.97598421422862391</v>
      </c>
      <c r="AL796" s="1">
        <v>0.98077107269726604</v>
      </c>
      <c r="AM796" s="1">
        <v>0.98477093273645566</v>
      </c>
    </row>
    <row r="797" spans="1:39">
      <c r="A797">
        <f t="shared" si="22"/>
        <v>202210</v>
      </c>
      <c r="B797" t="str">
        <f t="shared" si="24"/>
        <v>M1</v>
      </c>
      <c r="C797" t="str">
        <f t="shared" si="23"/>
        <v>worst</v>
      </c>
      <c r="D797" s="1">
        <v>0</v>
      </c>
      <c r="E797" s="1">
        <v>0</v>
      </c>
      <c r="F797" s="1">
        <v>6.3493635934240983E-2</v>
      </c>
      <c r="G797" s="1">
        <v>0.17597824997347489</v>
      </c>
      <c r="H797" s="1">
        <v>0.30922904434120252</v>
      </c>
      <c r="I797" s="1">
        <v>0.44116764650715412</v>
      </c>
      <c r="J797" s="1">
        <v>0.55907652478596948</v>
      </c>
      <c r="K797" s="1">
        <v>0.65782292544691057</v>
      </c>
      <c r="L797" s="1">
        <v>0.73695936963243192</v>
      </c>
      <c r="M797" s="1">
        <v>0.79843188961957323</v>
      </c>
      <c r="N797" s="1">
        <v>0.8451705718125081</v>
      </c>
      <c r="O797" s="1">
        <v>0.8802171006176519</v>
      </c>
      <c r="P797" s="1">
        <v>0.90627150633826425</v>
      </c>
      <c r="Q797" s="1">
        <v>0.925574353270184</v>
      </c>
      <c r="R797" s="1">
        <v>0.93985668328408811</v>
      </c>
      <c r="S797" s="1">
        <v>0.95049401618123819</v>
      </c>
      <c r="T797" s="1">
        <v>0.95849396854996072</v>
      </c>
      <c r="U797" s="1">
        <v>0.96456030681429228</v>
      </c>
      <c r="V797" s="1">
        <v>0.96925244935924848</v>
      </c>
      <c r="W797" s="1">
        <v>0.97294783528297168</v>
      </c>
      <c r="X797" s="1">
        <v>0.97594085092198302</v>
      </c>
      <c r="Y797" s="1">
        <v>0.97843406375271413</v>
      </c>
      <c r="Z797" s="1">
        <v>0.98059684222100185</v>
      </c>
      <c r="AA797" s="1">
        <v>0.98257025596739778</v>
      </c>
      <c r="AB797" s="1">
        <v>0.98443172129321388</v>
      </c>
      <c r="AC797" s="1">
        <v>0.98620620891793498</v>
      </c>
      <c r="AD797" s="1">
        <v>0.98789535730583733</v>
      </c>
      <c r="AE797" s="1">
        <v>0.98949209465707111</v>
      </c>
      <c r="AF797" s="1">
        <v>0.99098260854777442</v>
      </c>
      <c r="AG797" s="1">
        <v>0.99235383136950273</v>
      </c>
      <c r="AH797" s="1">
        <v>0.99359420826348643</v>
      </c>
      <c r="AI797" s="1">
        <v>0.99469664874657404</v>
      </c>
      <c r="AJ797" s="1">
        <v>0.99565992917000656</v>
      </c>
      <c r="AK797" s="1">
        <v>0.99648819486494533</v>
      </c>
      <c r="AL797" s="1">
        <v>0.99718950909988802</v>
      </c>
      <c r="AM797" s="1">
        <v>0.99777494939388089</v>
      </c>
    </row>
    <row r="798" spans="1:39">
      <c r="A798">
        <f t="shared" si="22"/>
        <v>202210</v>
      </c>
      <c r="B798" t="str">
        <f t="shared" si="24"/>
        <v>M2</v>
      </c>
      <c r="C798" t="str">
        <f t="shared" si="23"/>
        <v>worst</v>
      </c>
      <c r="D798" s="1">
        <v>0</v>
      </c>
      <c r="E798" s="1">
        <v>0.1591549430918954</v>
      </c>
      <c r="F798" s="1">
        <v>0.34950488180359762</v>
      </c>
      <c r="G798" s="1">
        <v>0.52054247768038997</v>
      </c>
      <c r="H798" s="1">
        <v>0.65734036518017647</v>
      </c>
      <c r="I798" s="1">
        <v>0.76012839073078187</v>
      </c>
      <c r="J798" s="1">
        <v>0.83437936977016858</v>
      </c>
      <c r="K798" s="1">
        <v>0.88665524826221731</v>
      </c>
      <c r="L798" s="1">
        <v>0.92282127862330166</v>
      </c>
      <c r="M798" s="1">
        <v>0.94752462401095872</v>
      </c>
      <c r="N798" s="1">
        <v>0.96425927256557187</v>
      </c>
      <c r="O798" s="1">
        <v>0.97554700060183452</v>
      </c>
      <c r="P798" s="1">
        <v>0.98314554640012752</v>
      </c>
      <c r="Q798" s="1">
        <v>0.98826362810589063</v>
      </c>
      <c r="R798" s="1">
        <v>0.99171184325986361</v>
      </c>
      <c r="S798" s="1">
        <v>0.99405061255794991</v>
      </c>
      <c r="T798" s="1">
        <v>0.99565092038812575</v>
      </c>
      <c r="U798" s="1">
        <v>0.99675045221610148</v>
      </c>
      <c r="V798" s="1">
        <v>0.99751569909855453</v>
      </c>
      <c r="W798" s="1">
        <v>0.99805410409736994</v>
      </c>
      <c r="X798" s="1">
        <v>0.99844008743063539</v>
      </c>
      <c r="Y798" s="1">
        <v>0.99872185112579692</v>
      </c>
      <c r="Z798" s="1">
        <v>0.99893277650685997</v>
      </c>
      <c r="AA798" s="1">
        <v>0.99909689991814266</v>
      </c>
      <c r="AB798" s="1">
        <v>0.99922997333257579</v>
      </c>
      <c r="AC798" s="1">
        <v>0.99934156673232832</v>
      </c>
      <c r="AD798" s="1">
        <v>0.99943753365779164</v>
      </c>
      <c r="AE798" s="1">
        <v>0.99952151216040197</v>
      </c>
      <c r="AF798" s="1">
        <v>0.99959557645744224</v>
      </c>
      <c r="AG798" s="1">
        <v>0.99966096764704371</v>
      </c>
      <c r="AH798" s="1">
        <v>0.99971840098179465</v>
      </c>
      <c r="AI798" s="1">
        <v>0.9997683813143301</v>
      </c>
      <c r="AJ798" s="1">
        <v>0.99981139353379789</v>
      </c>
      <c r="AK798" s="1">
        <v>0.99984797044051188</v>
      </c>
      <c r="AL798" s="1">
        <v>0.99987869066181356</v>
      </c>
      <c r="AM798" s="1">
        <v>0.99990418112005786</v>
      </c>
    </row>
    <row r="799" spans="1:39">
      <c r="A799">
        <f t="shared" si="22"/>
        <v>202210</v>
      </c>
      <c r="B799" t="str">
        <f t="shared" si="24"/>
        <v>M3</v>
      </c>
      <c r="C799" t="str">
        <f t="shared" si="23"/>
        <v>worst</v>
      </c>
      <c r="D799" s="1">
        <v>0.3989422804014327</v>
      </c>
      <c r="E799" s="1">
        <v>0.63813422023894706</v>
      </c>
      <c r="F799" s="1">
        <v>0.78177405510854414</v>
      </c>
      <c r="G799" s="1">
        <v>0.86811318618318634</v>
      </c>
      <c r="H799" s="1">
        <v>0.92007756732048873</v>
      </c>
      <c r="I799" s="1">
        <v>0.95142373457635909</v>
      </c>
      <c r="J799" s="1">
        <v>0.97035505742257777</v>
      </c>
      <c r="K799" s="1">
        <v>0.98182087327663337</v>
      </c>
      <c r="L799" s="1">
        <v>0.98878936605627477</v>
      </c>
      <c r="M799" s="1">
        <v>0.9930383650363882</v>
      </c>
      <c r="N799" s="1">
        <v>0.9956413700618002</v>
      </c>
      <c r="O799" s="1">
        <v>0.9972463389240247</v>
      </c>
      <c r="P799" s="1">
        <v>0.99824279144628758</v>
      </c>
      <c r="Q799" s="1">
        <v>0.99886645994534362</v>
      </c>
      <c r="R799" s="1">
        <v>0.99925927416296911</v>
      </c>
      <c r="S799" s="1">
        <v>0.99950969444368354</v>
      </c>
      <c r="T799" s="1">
        <v>0.99967141412855731</v>
      </c>
      <c r="U799" s="1">
        <v>0.9997764911033552</v>
      </c>
      <c r="V799" s="1">
        <v>0.99984567852788597</v>
      </c>
      <c r="W799" s="1">
        <v>0.99989165285433779</v>
      </c>
      <c r="X799" s="1">
        <v>0.99992263979950424</v>
      </c>
      <c r="Y799" s="1">
        <v>0.99994372678973065</v>
      </c>
      <c r="Z799" s="1">
        <v>0.99995820459617824</v>
      </c>
      <c r="AA799" s="1">
        <v>0.99996829600946446</v>
      </c>
      <c r="AB799" s="1">
        <v>0.99997547909322526</v>
      </c>
      <c r="AC799" s="1">
        <v>0.99998071577062531</v>
      </c>
      <c r="AD799" s="1">
        <v>0.99998463339434196</v>
      </c>
      <c r="AE799" s="1">
        <v>0.99998764434525489</v>
      </c>
      <c r="AF799" s="1">
        <v>0.99999001496025064</v>
      </c>
      <c r="AG799" s="1">
        <v>0.99999191920228991</v>
      </c>
      <c r="AH799" s="1">
        <v>0.9999934699789883</v>
      </c>
      <c r="AI799" s="1">
        <v>0.99999474245454434</v>
      </c>
      <c r="AJ799" s="1">
        <v>0.99999578926751986</v>
      </c>
      <c r="AK799" s="1">
        <v>0.9999966494525443</v>
      </c>
      <c r="AL799" s="1">
        <v>0.9999973533435248</v>
      </c>
      <c r="AM799" s="1">
        <v>0.99999792596071058</v>
      </c>
    </row>
    <row r="800" spans="1:39">
      <c r="A800">
        <f t="shared" si="22"/>
        <v>202211</v>
      </c>
      <c r="B800" t="str">
        <f t="shared" si="24"/>
        <v>M0</v>
      </c>
      <c r="C800" t="str">
        <f t="shared" si="23"/>
        <v>worst</v>
      </c>
      <c r="D800" s="1">
        <v>0</v>
      </c>
      <c r="E800" s="1">
        <v>0</v>
      </c>
      <c r="F800" s="1">
        <v>0</v>
      </c>
      <c r="G800" s="1">
        <v>1.545764507069052E-2</v>
      </c>
      <c r="H800" s="1">
        <v>5.3493236408487979E-2</v>
      </c>
      <c r="I800" s="1">
        <v>0.1122529741969374</v>
      </c>
      <c r="J800" s="1">
        <v>0.18551211243294149</v>
      </c>
      <c r="K800" s="1">
        <v>0.26565975673388048</v>
      </c>
      <c r="L800" s="1">
        <v>0.34617131336817458</v>
      </c>
      <c r="M800" s="1">
        <v>0.42247256646124381</v>
      </c>
      <c r="N800" s="1">
        <v>0.49181441346521398</v>
      </c>
      <c r="O800" s="1">
        <v>0.55294468504417238</v>
      </c>
      <c r="P800" s="1">
        <v>0.60574918818543733</v>
      </c>
      <c r="Q800" s="1">
        <v>0.6506948013882452</v>
      </c>
      <c r="R800" s="1">
        <v>0.68874509096847147</v>
      </c>
      <c r="S800" s="1">
        <v>0.72089227312546855</v>
      </c>
      <c r="T800" s="1">
        <v>0.74804771963715455</v>
      </c>
      <c r="U800" s="1">
        <v>0.77129317209840231</v>
      </c>
      <c r="V800" s="1">
        <v>0.79138883290304851</v>
      </c>
      <c r="W800" s="1">
        <v>0.80912184292899625</v>
      </c>
      <c r="X800" s="1">
        <v>0.82508923794488565</v>
      </c>
      <c r="Y800" s="1">
        <v>0.83997523024475262</v>
      </c>
      <c r="Z800" s="1">
        <v>0.85445132384798406</v>
      </c>
      <c r="AA800" s="1">
        <v>0.86880132116399977</v>
      </c>
      <c r="AB800" s="1">
        <v>0.88297371191229845</v>
      </c>
      <c r="AC800" s="1">
        <v>0.89679850181918597</v>
      </c>
      <c r="AD800" s="1">
        <v>0.91008775331079084</v>
      </c>
      <c r="AE800" s="1">
        <v>0.92263551971847535</v>
      </c>
      <c r="AF800" s="1">
        <v>0.93426993320385632</v>
      </c>
      <c r="AG800" s="1">
        <v>0.94485126508701445</v>
      </c>
      <c r="AH800" s="1">
        <v>0.95429145960706585</v>
      </c>
      <c r="AI800" s="1">
        <v>0.96256208232318985</v>
      </c>
      <c r="AJ800" s="1">
        <v>0.96968712785808431</v>
      </c>
      <c r="AK800" s="1">
        <v>0.9757285129537463</v>
      </c>
      <c r="AL800" s="1">
        <v>0.98077690928417405</v>
      </c>
      <c r="AM800" s="1">
        <v>0.98493552450752986</v>
      </c>
    </row>
    <row r="801" spans="1:39">
      <c r="A801">
        <f t="shared" si="22"/>
        <v>202211</v>
      </c>
      <c r="B801" t="str">
        <f t="shared" si="24"/>
        <v>M1</v>
      </c>
      <c r="C801" t="str">
        <f t="shared" si="23"/>
        <v>worst</v>
      </c>
      <c r="D801" s="1">
        <v>0</v>
      </c>
      <c r="E801" s="1">
        <v>0</v>
      </c>
      <c r="F801" s="1">
        <v>6.3493635934240983E-2</v>
      </c>
      <c r="G801" s="1">
        <v>0.17584093544681451</v>
      </c>
      <c r="H801" s="1">
        <v>0.30863769595488771</v>
      </c>
      <c r="I801" s="1">
        <v>0.43975562780912042</v>
      </c>
      <c r="J801" s="1">
        <v>0.55668745989901269</v>
      </c>
      <c r="K801" s="1">
        <v>0.65443538139553148</v>
      </c>
      <c r="L801" s="1">
        <v>0.73262908175032648</v>
      </c>
      <c r="M801" s="1">
        <v>0.79333085285971328</v>
      </c>
      <c r="N801" s="1">
        <v>0.83952390787720155</v>
      </c>
      <c r="O801" s="1">
        <v>0.87422234807421795</v>
      </c>
      <c r="P801" s="1">
        <v>0.90011122824323142</v>
      </c>
      <c r="Q801" s="1">
        <v>0.91935367743898555</v>
      </c>
      <c r="R801" s="1">
        <v>0.93372171831006401</v>
      </c>
      <c r="S801" s="1">
        <v>0.94453855488146365</v>
      </c>
      <c r="T801" s="1">
        <v>0.95273969350723209</v>
      </c>
      <c r="U801" s="1">
        <v>0.95907578124593718</v>
      </c>
      <c r="V801" s="1">
        <v>0.96405664255993262</v>
      </c>
      <c r="W801" s="1">
        <v>0.96808114702890846</v>
      </c>
      <c r="X801" s="1">
        <v>0.97142441714651229</v>
      </c>
      <c r="Y801" s="1">
        <v>0.97431578074812986</v>
      </c>
      <c r="Z801" s="1">
        <v>0.97694583103660659</v>
      </c>
      <c r="AA801" s="1">
        <v>0.97942005214566752</v>
      </c>
      <c r="AB801" s="1">
        <v>0.98177381838394273</v>
      </c>
      <c r="AC801" s="1">
        <v>0.98401102640743032</v>
      </c>
      <c r="AD801" s="1">
        <v>0.98612357660740702</v>
      </c>
      <c r="AE801" s="1">
        <v>0.9880941047843973</v>
      </c>
      <c r="AF801" s="1">
        <v>0.98990596653837859</v>
      </c>
      <c r="AG801" s="1">
        <v>0.99154432680560189</v>
      </c>
      <c r="AH801" s="1">
        <v>0.99300011032007984</v>
      </c>
      <c r="AI801" s="1">
        <v>0.99427189244942538</v>
      </c>
      <c r="AJ801" s="1">
        <v>0.99536527080537318</v>
      </c>
      <c r="AK801" s="1">
        <v>0.99629097030229474</v>
      </c>
      <c r="AL801" s="1">
        <v>0.99706366463539964</v>
      </c>
      <c r="AM801" s="1">
        <v>0.99769964833249536</v>
      </c>
    </row>
    <row r="802" spans="1:39">
      <c r="A802">
        <f t="shared" si="22"/>
        <v>202211</v>
      </c>
      <c r="B802" t="str">
        <f t="shared" si="24"/>
        <v>M2</v>
      </c>
      <c r="C802" t="str">
        <f t="shared" si="23"/>
        <v>worst</v>
      </c>
      <c r="D802" s="1">
        <v>0</v>
      </c>
      <c r="E802" s="1">
        <v>0.1591549430918954</v>
      </c>
      <c r="F802" s="1">
        <v>0.34941710718772978</v>
      </c>
      <c r="G802" s="1">
        <v>0.52021425702053814</v>
      </c>
      <c r="H802" s="1">
        <v>0.65677952919051441</v>
      </c>
      <c r="I802" s="1">
        <v>0.75930738746733017</v>
      </c>
      <c r="J802" s="1">
        <v>0.8333832740974505</v>
      </c>
      <c r="K802" s="1">
        <v>0.88557860464814298</v>
      </c>
      <c r="L802" s="1">
        <v>0.92171372831899134</v>
      </c>
      <c r="M802" s="1">
        <v>0.94644074846932447</v>
      </c>
      <c r="N802" s="1">
        <v>0.96324753356734083</v>
      </c>
      <c r="O802" s="1">
        <v>0.97462743357986681</v>
      </c>
      <c r="P802" s="1">
        <v>0.9823261958866677</v>
      </c>
      <c r="Q802" s="1">
        <v>0.98752982995241689</v>
      </c>
      <c r="R802" s="1">
        <v>0.99106697629629137</v>
      </c>
      <c r="S802" s="1">
        <v>0.99349045489069976</v>
      </c>
      <c r="T802" s="1">
        <v>0.9951563938814495</v>
      </c>
      <c r="U802" s="1">
        <v>0.99631541812171109</v>
      </c>
      <c r="V802" s="1">
        <v>0.9971298704230499</v>
      </c>
      <c r="W802" s="1">
        <v>0.99771246495715815</v>
      </c>
      <c r="X802" s="1">
        <v>0.99813634629506387</v>
      </c>
      <c r="Y802" s="1">
        <v>0.99845213038502822</v>
      </c>
      <c r="Z802" s="1">
        <v>0.99869623145283271</v>
      </c>
      <c r="AA802" s="1">
        <v>0.99889263872049261</v>
      </c>
      <c r="AB802" s="1">
        <v>0.99905607612278924</v>
      </c>
      <c r="AC802" s="1">
        <v>0.99919564258786098</v>
      </c>
      <c r="AD802" s="1">
        <v>0.99931704906398411</v>
      </c>
      <c r="AE802" s="1">
        <v>0.99942361481182129</v>
      </c>
      <c r="AF802" s="1">
        <v>0.99951735770594585</v>
      </c>
      <c r="AG802" s="1">
        <v>0.99959946686394319</v>
      </c>
      <c r="AH802" s="1">
        <v>0.99967077593192266</v>
      </c>
      <c r="AI802" s="1">
        <v>0.9997320513331065</v>
      </c>
      <c r="AJ802" s="1">
        <v>0.99978410111654048</v>
      </c>
      <c r="AK802" s="1">
        <v>0.99982778055903965</v>
      </c>
      <c r="AL802" s="1">
        <v>0.99986400159318523</v>
      </c>
      <c r="AM802" s="1">
        <v>0.99989366786910183</v>
      </c>
    </row>
    <row r="803" spans="1:39">
      <c r="A803">
        <f t="shared" si="22"/>
        <v>202211</v>
      </c>
      <c r="B803" t="str">
        <f t="shared" si="24"/>
        <v>M3</v>
      </c>
      <c r="C803" t="str">
        <f t="shared" si="23"/>
        <v>worst</v>
      </c>
      <c r="D803" s="1">
        <v>0.3989422804014327</v>
      </c>
      <c r="E803" s="1">
        <v>0.63811941516378423</v>
      </c>
      <c r="F803" s="1">
        <v>0.78164870068483117</v>
      </c>
      <c r="G803" s="1">
        <v>0.86789364912807299</v>
      </c>
      <c r="H803" s="1">
        <v>0.919835202165041</v>
      </c>
      <c r="I803" s="1">
        <v>0.95115507140789812</v>
      </c>
      <c r="J803" s="1">
        <v>0.97009423018941787</v>
      </c>
      <c r="K803" s="1">
        <v>0.98158688096384261</v>
      </c>
      <c r="L803" s="1">
        <v>0.98858373287449586</v>
      </c>
      <c r="M803" s="1">
        <v>0.99286366954853889</v>
      </c>
      <c r="N803" s="1">
        <v>0.99549872163656949</v>
      </c>
      <c r="O803" s="1">
        <v>0.99713235309634796</v>
      </c>
      <c r="P803" s="1">
        <v>0.99815339046817031</v>
      </c>
      <c r="Q803" s="1">
        <v>0.99879560261499223</v>
      </c>
      <c r="R803" s="1">
        <v>0.99920446768762838</v>
      </c>
      <c r="S803" s="1">
        <v>0.99946816339110223</v>
      </c>
      <c r="T803" s="1">
        <v>0.99963927179930234</v>
      </c>
      <c r="U803" s="1">
        <v>0.99975178273438248</v>
      </c>
      <c r="V803" s="1">
        <v>0.99982643483096001</v>
      </c>
      <c r="W803" s="1">
        <v>0.99987666698871058</v>
      </c>
      <c r="X803" s="1">
        <v>0.99991078232761477</v>
      </c>
      <c r="Y803" s="1">
        <v>0.9999341434495419</v>
      </c>
      <c r="Z803" s="1">
        <v>0.99995036704918683</v>
      </c>
      <c r="AA803" s="1">
        <v>0.99996185863802156</v>
      </c>
      <c r="AB803" s="1">
        <v>0.99997018593286635</v>
      </c>
      <c r="AC803" s="1">
        <v>0.99997637263054429</v>
      </c>
      <c r="AD803" s="1">
        <v>0.99998109231514221</v>
      </c>
      <c r="AE803" s="1">
        <v>0.99998478094100507</v>
      </c>
      <c r="AF803" s="1">
        <v>0.99998772363372246</v>
      </c>
      <c r="AG803" s="1">
        <v>0.99999010574913882</v>
      </c>
      <c r="AH803" s="1">
        <v>0.99999205057663421</v>
      </c>
      <c r="AI803" s="1">
        <v>0.99999364400297164</v>
      </c>
      <c r="AJ803" s="1">
        <v>0.99999494912163878</v>
      </c>
      <c r="AK803" s="1">
        <v>0.99999601439684604</v>
      </c>
      <c r="AL803" s="1">
        <v>0.99999687928925785</v>
      </c>
      <c r="AM803" s="1">
        <v>0.99999757633465614</v>
      </c>
    </row>
    <row r="804" spans="1:39">
      <c r="A804">
        <f t="shared" si="22"/>
        <v>202212</v>
      </c>
      <c r="B804" t="str">
        <f t="shared" si="24"/>
        <v>M0</v>
      </c>
      <c r="C804" t="str">
        <f t="shared" si="23"/>
        <v>worst</v>
      </c>
      <c r="D804" s="1">
        <v>0</v>
      </c>
      <c r="E804" s="1">
        <v>0</v>
      </c>
      <c r="F804" s="1">
        <v>0</v>
      </c>
      <c r="G804" s="1">
        <v>1.425815668845302E-2</v>
      </c>
      <c r="H804" s="1">
        <v>4.9501125605386637E-2</v>
      </c>
      <c r="I804" s="1">
        <v>0.1045519597493326</v>
      </c>
      <c r="J804" s="1">
        <v>0.17331088710908579</v>
      </c>
      <c r="K804" s="1">
        <v>0.24871371489716229</v>
      </c>
      <c r="L804" s="1">
        <v>0.32477615567990031</v>
      </c>
      <c r="M804" s="1">
        <v>0.39717106433599558</v>
      </c>
      <c r="N804" s="1">
        <v>0.46328992275019798</v>
      </c>
      <c r="O804" s="1">
        <v>0.52201684622340283</v>
      </c>
      <c r="P804" s="1">
        <v>0.57313825619006253</v>
      </c>
      <c r="Q804" s="1">
        <v>0.61721548483761113</v>
      </c>
      <c r="R804" s="1">
        <v>0.65501336366155472</v>
      </c>
      <c r="S804" s="1">
        <v>0.68734326761402509</v>
      </c>
      <c r="T804" s="1">
        <v>0.71531483690880882</v>
      </c>
      <c r="U804" s="1">
        <v>0.73971350419049398</v>
      </c>
      <c r="V804" s="1">
        <v>0.76140697971440863</v>
      </c>
      <c r="W804" s="1">
        <v>0.78106480356495378</v>
      </c>
      <c r="X804" s="1">
        <v>0.79949166116399295</v>
      </c>
      <c r="Y804" s="1">
        <v>0.81749229990467343</v>
      </c>
      <c r="Z804" s="1">
        <v>0.83539568302274991</v>
      </c>
      <c r="AA804" s="1">
        <v>0.85311779846357561</v>
      </c>
      <c r="AB804" s="1">
        <v>0.8704316949340194</v>
      </c>
      <c r="AC804" s="1">
        <v>0.88709199520160786</v>
      </c>
      <c r="AD804" s="1">
        <v>0.90283360245225641</v>
      </c>
      <c r="AE804" s="1">
        <v>0.91743624699414439</v>
      </c>
      <c r="AF804" s="1">
        <v>0.93072143173973076</v>
      </c>
      <c r="AG804" s="1">
        <v>0.94257654394989876</v>
      </c>
      <c r="AH804" s="1">
        <v>0.95296453905986978</v>
      </c>
      <c r="AI804" s="1">
        <v>0.96191469271560759</v>
      </c>
      <c r="AJ804" s="1">
        <v>0.96950422884648246</v>
      </c>
      <c r="AK804" s="1">
        <v>0.97584670146997565</v>
      </c>
      <c r="AL804" s="1">
        <v>0.9810715486103192</v>
      </c>
      <c r="AM804" s="1">
        <v>0.98531636825243352</v>
      </c>
    </row>
    <row r="805" spans="1:39">
      <c r="A805">
        <f t="shared" si="22"/>
        <v>202212</v>
      </c>
      <c r="B805" t="str">
        <f t="shared" si="24"/>
        <v>M1</v>
      </c>
      <c r="C805" t="str">
        <f t="shared" si="23"/>
        <v>worst</v>
      </c>
      <c r="D805" s="1">
        <v>0</v>
      </c>
      <c r="E805" s="1">
        <v>0</v>
      </c>
      <c r="F805" s="1">
        <v>6.3493635934240983E-2</v>
      </c>
      <c r="G805" s="1">
        <v>0.17541969560348361</v>
      </c>
      <c r="H805" s="1">
        <v>0.3072598599049155</v>
      </c>
      <c r="I805" s="1">
        <v>0.43710290371042299</v>
      </c>
      <c r="J805" s="1">
        <v>0.55264198703279921</v>
      </c>
      <c r="K805" s="1">
        <v>0.64902936764021424</v>
      </c>
      <c r="L805" s="1">
        <v>0.72607275098046575</v>
      </c>
      <c r="M805" s="1">
        <v>0.78592694052066003</v>
      </c>
      <c r="N805" s="1">
        <v>0.83155473998669738</v>
      </c>
      <c r="O805" s="1">
        <v>0.86595480133529901</v>
      </c>
      <c r="P805" s="1">
        <v>0.89170858321018787</v>
      </c>
      <c r="Q805" s="1">
        <v>0.9110296298398165</v>
      </c>
      <c r="R805" s="1">
        <v>0.92561677537902298</v>
      </c>
      <c r="S805" s="1">
        <v>0.93669214053209104</v>
      </c>
      <c r="T805" s="1">
        <v>0.94525076948318687</v>
      </c>
      <c r="U805" s="1">
        <v>0.95197445940406822</v>
      </c>
      <c r="V805" s="1">
        <v>0.95739997474982852</v>
      </c>
      <c r="W805" s="1">
        <v>0.96189903775437957</v>
      </c>
      <c r="X805" s="1">
        <v>0.96578147987682628</v>
      </c>
      <c r="Y805" s="1">
        <v>0.96930473963981811</v>
      </c>
      <c r="Z805" s="1">
        <v>0.9726122782150709</v>
      </c>
      <c r="AA805" s="1">
        <v>0.975753587442313</v>
      </c>
      <c r="AB805" s="1">
        <v>0.9787356719925655</v>
      </c>
      <c r="AC805" s="1">
        <v>0.98154909308030291</v>
      </c>
      <c r="AD805" s="1">
        <v>0.9841717183134655</v>
      </c>
      <c r="AE805" s="1">
        <v>0.98658209286799881</v>
      </c>
      <c r="AF805" s="1">
        <v>0.9887609642986096</v>
      </c>
      <c r="AG805" s="1">
        <v>0.99069658981295738</v>
      </c>
      <c r="AH805" s="1">
        <v>0.992387291687295</v>
      </c>
      <c r="AI805" s="1">
        <v>0.9938406533002927</v>
      </c>
      <c r="AJ805" s="1">
        <v>0.9950710229636045</v>
      </c>
      <c r="AK805" s="1">
        <v>0.99609796345737966</v>
      </c>
      <c r="AL805" s="1">
        <v>0.996943169271435</v>
      </c>
      <c r="AM805" s="1">
        <v>0.99762936575240291</v>
      </c>
    </row>
    <row r="806" spans="1:39">
      <c r="A806">
        <f t="shared" si="22"/>
        <v>202212</v>
      </c>
      <c r="B806" t="str">
        <f t="shared" si="24"/>
        <v>M2</v>
      </c>
      <c r="C806" t="str">
        <f t="shared" si="23"/>
        <v>worst</v>
      </c>
      <c r="D806" s="1">
        <v>0</v>
      </c>
      <c r="E806" s="1">
        <v>0.1591549430918954</v>
      </c>
      <c r="F806" s="1">
        <v>0.34914210166030968</v>
      </c>
      <c r="G806" s="1">
        <v>0.51959085700850938</v>
      </c>
      <c r="H806" s="1">
        <v>0.65576020751669739</v>
      </c>
      <c r="I806" s="1">
        <v>0.75799330941590526</v>
      </c>
      <c r="J806" s="1">
        <v>0.83190983111691508</v>
      </c>
      <c r="K806" s="1">
        <v>0.88402616109473076</v>
      </c>
      <c r="L806" s="1">
        <v>0.92016954421510611</v>
      </c>
      <c r="M806" s="1">
        <v>0.94498328078520522</v>
      </c>
      <c r="N806" s="1">
        <v>0.96191286220909866</v>
      </c>
      <c r="O806" s="1">
        <v>0.97343238192061654</v>
      </c>
      <c r="P806" s="1">
        <v>0.98125234962876151</v>
      </c>
      <c r="Q806" s="1">
        <v>0.98658459089095141</v>
      </c>
      <c r="R806" s="1">
        <v>0.9902457383882306</v>
      </c>
      <c r="S806" s="1">
        <v>0.99276558349647159</v>
      </c>
      <c r="T806" s="1">
        <v>0.99451927412461327</v>
      </c>
      <c r="U806" s="1">
        <v>0.99575094889305726</v>
      </c>
      <c r="V806" s="1">
        <v>0.99663068670755273</v>
      </c>
      <c r="W806" s="1">
        <v>0.99726914136250799</v>
      </c>
      <c r="X806" s="1">
        <v>0.99774289957608286</v>
      </c>
      <c r="Y806" s="1">
        <v>0.99810705747547668</v>
      </c>
      <c r="Z806" s="1">
        <v>0.99839809171751759</v>
      </c>
      <c r="AA806" s="1">
        <v>0.99863859202120675</v>
      </c>
      <c r="AB806" s="1">
        <v>0.99884264226490316</v>
      </c>
      <c r="AC806" s="1">
        <v>0.99901915633044669</v>
      </c>
      <c r="AD806" s="1">
        <v>0.99917339632015856</v>
      </c>
      <c r="AE806" s="1">
        <v>0.99930860169185343</v>
      </c>
      <c r="AF806" s="1">
        <v>0.99942671405403871</v>
      </c>
      <c r="AG806" s="1">
        <v>0.99952908823469089</v>
      </c>
      <c r="AH806" s="1">
        <v>0.99961692877266484</v>
      </c>
      <c r="AI806" s="1">
        <v>0.99969146274323606</v>
      </c>
      <c r="AJ806" s="1">
        <v>0.99975395967998371</v>
      </c>
      <c r="AK806" s="1">
        <v>0.99980575332031996</v>
      </c>
      <c r="AL806" s="1">
        <v>0.99984815445965725</v>
      </c>
      <c r="AM806" s="1">
        <v>0.99988244015151317</v>
      </c>
    </row>
    <row r="807" spans="1:39">
      <c r="A807">
        <f t="shared" si="22"/>
        <v>202212</v>
      </c>
      <c r="B807" t="str">
        <f t="shared" si="24"/>
        <v>M3</v>
      </c>
      <c r="C807" t="str">
        <f t="shared" si="23"/>
        <v>worst</v>
      </c>
      <c r="D807" s="1">
        <v>0.3989422804014327</v>
      </c>
      <c r="E807" s="1">
        <v>0.63793997462199581</v>
      </c>
      <c r="F807" s="1">
        <v>0.78130997439656247</v>
      </c>
      <c r="G807" s="1">
        <v>0.86751250112206968</v>
      </c>
      <c r="H807" s="1">
        <v>0.91940596152924348</v>
      </c>
      <c r="I807" s="1">
        <v>0.95073524516433705</v>
      </c>
      <c r="J807" s="1">
        <v>0.96971615762696017</v>
      </c>
      <c r="K807" s="1">
        <v>0.98125379287084158</v>
      </c>
      <c r="L807" s="1">
        <v>0.98830042345259472</v>
      </c>
      <c r="M807" s="1">
        <v>0.99263232702165738</v>
      </c>
      <c r="N807" s="1">
        <v>0.99531399718560998</v>
      </c>
      <c r="O807" s="1">
        <v>0.99698767614165773</v>
      </c>
      <c r="P807" s="1">
        <v>0.99803892133861194</v>
      </c>
      <c r="Q807" s="1">
        <v>0.99870729550160375</v>
      </c>
      <c r="R807" s="1">
        <v>0.99913779369220102</v>
      </c>
      <c r="S807" s="1">
        <v>0.99941677003634855</v>
      </c>
      <c r="T807" s="1">
        <v>0.99959996172215182</v>
      </c>
      <c r="U807" s="1">
        <v>0.99972133748239411</v>
      </c>
      <c r="V807" s="1">
        <v>0.99980287919551236</v>
      </c>
      <c r="W807" s="1">
        <v>0.99985815397943145</v>
      </c>
      <c r="X807" s="1">
        <v>0.99989591114545251</v>
      </c>
      <c r="Y807" s="1">
        <v>0.9999220426975638</v>
      </c>
      <c r="Z807" s="1">
        <v>0.99994046791544144</v>
      </c>
      <c r="AA807" s="1">
        <v>0.99995374408458781</v>
      </c>
      <c r="AB807" s="1">
        <v>0.99996354277752586</v>
      </c>
      <c r="AC807" s="1">
        <v>0.99997096477631198</v>
      </c>
      <c r="AD807" s="1">
        <v>0.9999767238183711</v>
      </c>
      <c r="AE807" s="1">
        <v>0.99998128722231894</v>
      </c>
      <c r="AF807" s="1">
        <v>0.99998495920414532</v>
      </c>
      <c r="AG807" s="1">
        <v>0.99998794195135021</v>
      </c>
      <c r="AH807" s="1">
        <v>0.999990375648105</v>
      </c>
      <c r="AI807" s="1">
        <v>0.99999236240239509</v>
      </c>
      <c r="AJ807" s="1">
        <v>0.9999939798125661</v>
      </c>
      <c r="AK807" s="1">
        <v>0.99999529029544365</v>
      </c>
      <c r="AL807" s="1">
        <v>0.99999634477583021</v>
      </c>
      <c r="AM807" s="1">
        <v>0.99999718622461209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BEBD-9E9E-43EB-BD7B-F0CD2DE017EE}">
  <dimension ref="A1:AR807"/>
  <sheetViews>
    <sheetView workbookViewId="0">
      <selection activeCell="AO524" sqref="AO524"/>
    </sheetView>
  </sheetViews>
  <sheetFormatPr defaultRowHeight="15"/>
  <cols>
    <col min="1" max="1" width="13.85546875" bestFit="1" customWidth="1"/>
  </cols>
  <sheetData>
    <row r="1" spans="1:8">
      <c r="A1" t="s">
        <v>89</v>
      </c>
      <c r="D1" t="s">
        <v>2</v>
      </c>
      <c r="E1" t="s">
        <v>1</v>
      </c>
      <c r="F1" t="s">
        <v>0</v>
      </c>
      <c r="G1" t="s">
        <v>42</v>
      </c>
      <c r="H1" t="s">
        <v>32</v>
      </c>
    </row>
    <row r="2" spans="1:8">
      <c r="C2" t="s">
        <v>2</v>
      </c>
      <c r="D2" s="1">
        <f ca="1">'Offcn_part--rr'!AR5</f>
        <v>0.99533227821130177</v>
      </c>
      <c r="E2" s="1">
        <f ca="1">'Offcn_part--rr'!AS5</f>
        <v>4.667721788698103E-3</v>
      </c>
      <c r="F2" s="1">
        <f>'Offcn_part--rr'!AT5</f>
        <v>0</v>
      </c>
      <c r="G2" s="1">
        <f>'Offcn_part--rr'!AU5</f>
        <v>0</v>
      </c>
      <c r="H2" s="1">
        <f>'Offcn_part--rr'!AV5</f>
        <v>0</v>
      </c>
    </row>
    <row r="3" spans="1:8">
      <c r="A3" t="s">
        <v>167</v>
      </c>
      <c r="C3" t="s">
        <v>1</v>
      </c>
      <c r="D3" s="1">
        <f ca="1">'Offcn_part--rr'!AR6</f>
        <v>5.0652602634496204E-2</v>
      </c>
      <c r="E3" s="1">
        <f ca="1">'Offcn_part--rr'!AS6</f>
        <v>0.47467369868275178</v>
      </c>
      <c r="F3" s="1">
        <f ca="1">'Offcn_part--rr'!AT6</f>
        <v>0.47467369868275189</v>
      </c>
      <c r="G3" s="1">
        <f>'Offcn_part--rr'!AU6</f>
        <v>0</v>
      </c>
      <c r="H3" s="1">
        <f>'Offcn_part--rr'!AV6</f>
        <v>0</v>
      </c>
    </row>
    <row r="4" spans="1:8">
      <c r="A4" s="58">
        <v>1</v>
      </c>
      <c r="C4" t="s">
        <v>0</v>
      </c>
      <c r="D4" s="1">
        <f>'Offcn_part--rr'!AR7</f>
        <v>0</v>
      </c>
      <c r="E4" s="1">
        <f ca="1">'Offcn_part--rr'!AS7</f>
        <v>5.9703008198352767E-2</v>
      </c>
      <c r="F4" s="1">
        <f ca="1">'Offcn_part--rr'!AT7</f>
        <v>0.47014849590082364</v>
      </c>
      <c r="G4" s="1">
        <f ca="1">'Offcn_part--rr'!AU7</f>
        <v>0.47014849590082369</v>
      </c>
      <c r="H4" s="1">
        <f>'Offcn_part--rr'!AV7</f>
        <v>0</v>
      </c>
    </row>
    <row r="5" spans="1:8">
      <c r="C5" t="s">
        <v>42</v>
      </c>
      <c r="D5" s="1">
        <f>'Offcn_part--rr'!AR8</f>
        <v>0</v>
      </c>
      <c r="E5" s="1">
        <f>'Offcn_part--rr'!AS8</f>
        <v>0</v>
      </c>
      <c r="F5" s="1">
        <f ca="1">'Offcn_part--rr'!AT8</f>
        <v>2.8668755775660176E-2</v>
      </c>
      <c r="G5" s="1">
        <f ca="1">'Offcn_part--rr'!AU8</f>
        <v>0.4856656221121699</v>
      </c>
      <c r="H5" s="1">
        <f ca="1">'Offcn_part--rr'!AV8</f>
        <v>0.48566562211216979</v>
      </c>
    </row>
    <row r="8" spans="1:8">
      <c r="D8" s="1"/>
      <c r="E8" s="1"/>
      <c r="F8" s="1"/>
      <c r="G8" s="1"/>
      <c r="H8" s="1"/>
    </row>
    <row r="9" spans="1:8">
      <c r="D9" s="1"/>
      <c r="E9" s="1"/>
      <c r="F9" s="1"/>
      <c r="G9" s="1"/>
      <c r="H9" s="1"/>
    </row>
    <row r="10" spans="1:8">
      <c r="A10" s="58"/>
      <c r="D10" s="1"/>
      <c r="E10" s="1"/>
      <c r="F10" s="1"/>
      <c r="G10" s="1"/>
      <c r="H10" s="1"/>
    </row>
    <row r="11" spans="1:8">
      <c r="D11" s="1"/>
      <c r="E11" s="1"/>
      <c r="F11" s="1"/>
      <c r="G11" s="1"/>
      <c r="H11" s="1"/>
    </row>
    <row r="14" spans="1:8">
      <c r="D14" s="1"/>
      <c r="E14" s="1"/>
      <c r="F14" s="1"/>
      <c r="G14" s="1"/>
      <c r="H14" s="1"/>
    </row>
    <row r="15" spans="1:8">
      <c r="D15" s="1"/>
      <c r="E15" s="1"/>
      <c r="F15" s="1"/>
      <c r="G15" s="1"/>
      <c r="H15" s="1"/>
    </row>
    <row r="16" spans="1:8">
      <c r="A16" s="58"/>
      <c r="D16" s="1"/>
      <c r="E16" s="1"/>
      <c r="F16" s="1"/>
      <c r="G16" s="1"/>
      <c r="H16" s="1"/>
    </row>
    <row r="17" spans="1:24">
      <c r="D17" s="1"/>
      <c r="E17" s="1"/>
      <c r="F17" s="1"/>
      <c r="G17" s="1"/>
      <c r="H17" s="1"/>
    </row>
    <row r="20" spans="1:24">
      <c r="D20" s="1"/>
      <c r="E20" s="1"/>
      <c r="F20" s="1"/>
      <c r="G20" s="1"/>
      <c r="H20" s="1"/>
    </row>
    <row r="21" spans="1:24">
      <c r="D21" s="1"/>
      <c r="E21" s="1"/>
      <c r="F21" s="1"/>
      <c r="G21" s="1"/>
      <c r="H21" s="1"/>
    </row>
    <row r="22" spans="1:24">
      <c r="A22" s="58"/>
      <c r="D22" s="1"/>
      <c r="E22" s="1"/>
      <c r="F22" s="1"/>
      <c r="G22" s="1"/>
      <c r="H22" s="1"/>
    </row>
    <row r="23" spans="1:24">
      <c r="D23" s="1"/>
      <c r="E23" s="1"/>
      <c r="F23" s="1"/>
      <c r="G23" s="1"/>
      <c r="H23" s="1"/>
    </row>
    <row r="24" spans="1: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>
      <c r="A25" s="59"/>
      <c r="B25" s="59"/>
      <c r="C25" s="85" t="s">
        <v>34</v>
      </c>
      <c r="D25" s="86"/>
      <c r="E25" s="86"/>
      <c r="F25" s="86"/>
      <c r="G25" s="86"/>
      <c r="H25" s="87"/>
      <c r="I25" s="59"/>
      <c r="J25" s="59"/>
      <c r="K25" s="85" t="s">
        <v>169</v>
      </c>
      <c r="L25" s="86"/>
      <c r="M25" s="86"/>
      <c r="N25" s="86"/>
      <c r="O25" s="86"/>
      <c r="P25" s="87"/>
      <c r="Q25" s="59"/>
      <c r="R25" s="59"/>
      <c r="S25" s="85" t="s">
        <v>73</v>
      </c>
      <c r="T25" s="86"/>
      <c r="U25" s="86"/>
      <c r="V25" s="86"/>
      <c r="W25" s="86"/>
      <c r="X25" s="87"/>
    </row>
    <row r="26" spans="1:24">
      <c r="A26" t="s">
        <v>168</v>
      </c>
      <c r="D26" t="s">
        <v>2</v>
      </c>
      <c r="E26" t="s">
        <v>1</v>
      </c>
      <c r="F26" t="s">
        <v>0</v>
      </c>
      <c r="G26" t="s">
        <v>42</v>
      </c>
      <c r="H26" t="s">
        <v>32</v>
      </c>
      <c r="J26" s="9" t="s">
        <v>72</v>
      </c>
      <c r="L26" t="s">
        <v>2</v>
      </c>
      <c r="M26" t="s">
        <v>1</v>
      </c>
      <c r="N26" t="s">
        <v>0</v>
      </c>
      <c r="O26" t="s">
        <v>42</v>
      </c>
      <c r="P26" t="s">
        <v>32</v>
      </c>
      <c r="T26" t="s">
        <v>2</v>
      </c>
      <c r="U26" t="s">
        <v>1</v>
      </c>
      <c r="V26" t="s">
        <v>0</v>
      </c>
      <c r="W26" t="s">
        <v>42</v>
      </c>
      <c r="X26" t="s">
        <v>32</v>
      </c>
    </row>
    <row r="27" spans="1:24">
      <c r="C27" t="s">
        <v>2</v>
      </c>
      <c r="D27" s="1">
        <f ca="1">D2*$A$4+D8*$A$10+D14*$A$16+D20*$A$22</f>
        <v>0.99533227821130177</v>
      </c>
      <c r="E27" s="1">
        <f t="shared" ref="E27:H27" ca="1" si="0">E2*$A$4+E8*$A$10+E14*$A$16+E20*$A$22</f>
        <v>4.667721788698103E-3</v>
      </c>
      <c r="F27" s="1">
        <f t="shared" si="0"/>
        <v>0</v>
      </c>
      <c r="G27" s="1">
        <f t="shared" si="0"/>
        <v>0</v>
      </c>
      <c r="H27" s="1">
        <f t="shared" si="0"/>
        <v>0</v>
      </c>
      <c r="J27" s="9"/>
      <c r="K27" t="s">
        <v>2</v>
      </c>
      <c r="L27" s="1">
        <f ca="1">MAX(D27,50%)</f>
        <v>0.99533227821130177</v>
      </c>
      <c r="M27" s="1">
        <f ca="1">MIN(E27,50%)</f>
        <v>4.667721788698103E-3</v>
      </c>
      <c r="N27" s="1">
        <v>0</v>
      </c>
      <c r="O27" s="1">
        <v>0</v>
      </c>
      <c r="P27" s="1">
        <v>0</v>
      </c>
      <c r="S27" t="s">
        <v>2</v>
      </c>
      <c r="T27" s="10"/>
      <c r="U27" s="10">
        <f ca="1">-_xlfn.NORM.S.INV(IF(M27=0,0.01%,M27))</f>
        <v>2.5995192742665072</v>
      </c>
      <c r="V27" s="10"/>
      <c r="W27" s="10"/>
    </row>
    <row r="28" spans="1:24">
      <c r="C28" t="s">
        <v>1</v>
      </c>
      <c r="D28" s="1">
        <f t="shared" ref="D28:H30" ca="1" si="1">D3*$A$4+D9*$A$10+D15*$A$16+D21*$A$22</f>
        <v>5.0652602634496204E-2</v>
      </c>
      <c r="E28" s="1">
        <f t="shared" ca="1" si="1"/>
        <v>0.47467369868275178</v>
      </c>
      <c r="F28" s="1">
        <f t="shared" ca="1" si="1"/>
        <v>0.47467369868275189</v>
      </c>
      <c r="G28" s="1">
        <f t="shared" si="1"/>
        <v>0</v>
      </c>
      <c r="H28" s="1">
        <f t="shared" si="1"/>
        <v>0</v>
      </c>
      <c r="J28" s="34">
        <f ca="1">IF(E28&gt;=MAX(D28,F28),0,(MAX(D28,F28)-E28)/(2*MAX(D28,F28)+MIN(D28,F28)))</f>
        <v>0</v>
      </c>
      <c r="K28" t="s">
        <v>1</v>
      </c>
      <c r="L28" s="1">
        <f ca="1">D28*(1-$AP28)</f>
        <v>5.0652602634496204E-2</v>
      </c>
      <c r="M28" s="1">
        <f ca="1">E28+D28*$AP28+F28*$AP28</f>
        <v>0.47467369868275178</v>
      </c>
      <c r="N28" s="1">
        <f ca="1">F28*(1-$AP28)</f>
        <v>0.47467369868275189</v>
      </c>
      <c r="O28" s="1">
        <v>0</v>
      </c>
      <c r="P28" s="1">
        <v>0</v>
      </c>
      <c r="S28" t="s">
        <v>1</v>
      </c>
      <c r="T28" s="10">
        <f ca="1">_xlfn.NORM.S.INV(IF(L28=0,0.01%,L28))</f>
        <v>-1.6385586725903056</v>
      </c>
      <c r="U28" s="10"/>
      <c r="V28" s="10">
        <f ca="1">-_xlfn.NORM.S.INV(IF(N28=0,0.01%,N28))</f>
        <v>6.3526324863341338E-2</v>
      </c>
      <c r="W28" s="10"/>
    </row>
    <row r="29" spans="1:24">
      <c r="C29" t="s">
        <v>0</v>
      </c>
      <c r="D29" s="1">
        <f t="shared" si="1"/>
        <v>0</v>
      </c>
      <c r="E29" s="1">
        <f t="shared" ca="1" si="1"/>
        <v>5.9703008198352767E-2</v>
      </c>
      <c r="F29" s="1">
        <f t="shared" ca="1" si="1"/>
        <v>0.47014849590082364</v>
      </c>
      <c r="G29" s="1">
        <f t="shared" ca="1" si="1"/>
        <v>0.47014849590082369</v>
      </c>
      <c r="H29" s="1">
        <f t="shared" si="1"/>
        <v>0</v>
      </c>
      <c r="J29" s="34">
        <f ca="1">IF(F29&gt;=MAX(E29,G29),0,(MAX(E29,G29)-F29)/(2*MAX(E29,G29)+MIN(E29,G29)))</f>
        <v>0</v>
      </c>
      <c r="K29" t="s">
        <v>0</v>
      </c>
      <c r="L29" s="1">
        <v>0</v>
      </c>
      <c r="M29" s="1">
        <f ca="1">E29*(1-$AP29)</f>
        <v>5.9703008198352767E-2</v>
      </c>
      <c r="N29" s="1">
        <f ca="1">F29+E29*$AP29+G29*$AP29</f>
        <v>0.47014849590082364</v>
      </c>
      <c r="O29" s="1">
        <f ca="1">G29*(1-$AP29)</f>
        <v>0.47014849590082369</v>
      </c>
      <c r="P29" s="1">
        <v>0</v>
      </c>
      <c r="S29" t="s">
        <v>0</v>
      </c>
      <c r="T29" s="10"/>
      <c r="U29" s="10">
        <f ca="1">_xlfn.NORM.S.INV(IF(M29=0,0.01%,M29))</f>
        <v>-1.5572715950098097</v>
      </c>
      <c r="V29" s="10"/>
      <c r="W29" s="10">
        <f ca="1">-_xlfn.NORM.S.INV(IF(O29=0,0.01%,O29))</f>
        <v>7.4896587389168351E-2</v>
      </c>
    </row>
    <row r="30" spans="1:24">
      <c r="C30" t="s">
        <v>42</v>
      </c>
      <c r="D30" s="1">
        <f t="shared" si="1"/>
        <v>0</v>
      </c>
      <c r="E30" s="1">
        <f t="shared" si="1"/>
        <v>0</v>
      </c>
      <c r="F30" s="1">
        <f t="shared" ca="1" si="1"/>
        <v>2.8668755775660176E-2</v>
      </c>
      <c r="G30" s="1">
        <f t="shared" ca="1" si="1"/>
        <v>0.4856656221121699</v>
      </c>
      <c r="H30" s="1">
        <f t="shared" ca="1" si="1"/>
        <v>0.48566562211216979</v>
      </c>
      <c r="J30" s="34">
        <f ca="1">IF(G30&gt;=MAX(F30,H30),0,(MAX(F30,H30)-G30)/(2*MAX(F30,H30)+MIN(F30,H30)))</f>
        <v>0</v>
      </c>
      <c r="K30" t="s">
        <v>42</v>
      </c>
      <c r="L30" s="1">
        <v>0</v>
      </c>
      <c r="M30" s="1">
        <v>0</v>
      </c>
      <c r="N30" s="1">
        <f ca="1">F30*(1-$AP30)</f>
        <v>2.8668755775660176E-2</v>
      </c>
      <c r="O30" s="1">
        <f ca="1">G30+F30*$AP30+H30*$AP30</f>
        <v>0.4856656221121699</v>
      </c>
      <c r="P30" s="1">
        <f ca="1">H30*(1-$AP30)</f>
        <v>0.48566562211216979</v>
      </c>
      <c r="S30" t="s">
        <v>42</v>
      </c>
      <c r="T30" s="10"/>
      <c r="U30" s="10"/>
      <c r="V30" s="10">
        <f ca="1">_xlfn.NORM.S.INV(IF(N30=0,0.01%,N30))</f>
        <v>-1.9007290492591</v>
      </c>
      <c r="W30" s="10"/>
      <c r="X30" s="10">
        <f ca="1">-_xlfn.NORM.S.INV(IF(P30=0,0.01%,P30))</f>
        <v>3.5938691754159563E-2</v>
      </c>
    </row>
    <row r="31" spans="1:2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</row>
    <row r="32" spans="1:2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</row>
    <row r="34" spans="1:20">
      <c r="B34">
        <f ca="1">regress!AR4</f>
        <v>1.0614595782261799E-3</v>
      </c>
      <c r="C34">
        <f ca="1">regress!AS4</f>
        <v>-6.3743550479303746E-2</v>
      </c>
      <c r="D34">
        <f ca="1">regress!AT4</f>
        <v>6.7810133782878632E-2</v>
      </c>
      <c r="E34">
        <f ca="1">regress!AU4</f>
        <v>-1.5102111303047762E-2</v>
      </c>
      <c r="I34">
        <f ca="1">B34</f>
        <v>1.0614595782261799E-3</v>
      </c>
      <c r="J34">
        <f t="shared" ref="J34:L34" ca="1" si="2">C34</f>
        <v>-6.3743550479303746E-2</v>
      </c>
      <c r="K34">
        <f t="shared" ca="1" si="2"/>
        <v>6.7810133782878632E-2</v>
      </c>
      <c r="L34">
        <f t="shared" ca="1" si="2"/>
        <v>-1.5102111303047762E-2</v>
      </c>
      <c r="P34">
        <f ca="1">B34</f>
        <v>1.0614595782261799E-3</v>
      </c>
      <c r="Q34">
        <f t="shared" ref="Q34:S34" ca="1" si="3">C34</f>
        <v>-6.3743550479303746E-2</v>
      </c>
      <c r="R34">
        <f t="shared" ca="1" si="3"/>
        <v>6.7810133782878632E-2</v>
      </c>
      <c r="S34">
        <f t="shared" ca="1" si="3"/>
        <v>-1.5102111303047762E-2</v>
      </c>
    </row>
    <row r="35" spans="1:20">
      <c r="A35" t="s">
        <v>179</v>
      </c>
      <c r="B35" s="39" t="s">
        <v>92</v>
      </c>
      <c r="C35" s="9" t="s">
        <v>93</v>
      </c>
      <c r="D35" s="9" t="s">
        <v>141</v>
      </c>
      <c r="E35" s="9" t="s">
        <v>148</v>
      </c>
      <c r="F35" s="9" t="s">
        <v>180</v>
      </c>
      <c r="H35" t="s">
        <v>181</v>
      </c>
      <c r="I35" s="39" t="s">
        <v>92</v>
      </c>
      <c r="J35" s="9" t="s">
        <v>93</v>
      </c>
      <c r="K35" s="9" t="s">
        <v>141</v>
      </c>
      <c r="L35" s="9" t="s">
        <v>148</v>
      </c>
      <c r="M35" s="9" t="s">
        <v>180</v>
      </c>
      <c r="O35" t="s">
        <v>182</v>
      </c>
      <c r="P35" s="39" t="s">
        <v>92</v>
      </c>
      <c r="Q35" s="9" t="s">
        <v>93</v>
      </c>
      <c r="R35" s="9" t="s">
        <v>141</v>
      </c>
      <c r="S35" s="9" t="s">
        <v>148</v>
      </c>
      <c r="T35" s="9" t="s">
        <v>180</v>
      </c>
    </row>
    <row r="36" spans="1:20">
      <c r="A36">
        <v>202101</v>
      </c>
      <c r="B36">
        <f>likeqiang!C122</f>
        <v>12.275</v>
      </c>
      <c r="C36">
        <f>cpi!C122</f>
        <v>-1.069767441860465</v>
      </c>
      <c r="D36">
        <f>housing!C122</f>
        <v>-3.4511018002224961E-2</v>
      </c>
      <c r="E36">
        <v>1</v>
      </c>
      <c r="F36">
        <f ca="1">SUMPRODUCT(B36:E36,B$34:E$34)</f>
        <v>6.3777883203312569E-2</v>
      </c>
      <c r="H36">
        <v>202101</v>
      </c>
      <c r="I36">
        <f ca="1">IF(I$34&gt;0,likeqiang!E122,likeqiang!D122)</f>
        <v>12.275</v>
      </c>
      <c r="J36">
        <f ca="1">IF(J$34&gt;0,cpi!E122,cpi!D122)</f>
        <v>-1.069767441860465</v>
      </c>
      <c r="K36">
        <f ca="1">IF(I$34&gt;0,housing!E122,housing!D122)</f>
        <v>-1.461335134873204E-3</v>
      </c>
      <c r="L36">
        <v>1</v>
      </c>
      <c r="M36">
        <f ca="1">SUMPRODUCT(I36:L36,I$34:L$34)</f>
        <v>6.6018986620029418E-2</v>
      </c>
      <c r="O36">
        <v>202101</v>
      </c>
      <c r="P36">
        <f ca="1">IF(P$34&lt;0,likeqiang!E122,likeqiang!D122)</f>
        <v>12.275</v>
      </c>
      <c r="Q36">
        <f ca="1">IF(Q$34&lt;0,cpi!E122,cpi!D122)</f>
        <v>-1.069767441860465</v>
      </c>
      <c r="R36">
        <f ca="1">IF(R$34&lt;0,housing!E122,housing!D122)</f>
        <v>-6.7560700869576717E-2</v>
      </c>
      <c r="S36">
        <v>1</v>
      </c>
      <c r="T36">
        <f ca="1">SUMPRODUCT(P36:S36,P$34:S$34)</f>
        <v>6.153677978659574E-2</v>
      </c>
    </row>
    <row r="37" spans="1:20">
      <c r="A37">
        <f t="shared" ref="A37:A95" si="4">IF(RIGHT(A36,2)="12",(VALUE(LEFT(A36,4))+1)*100+1,A36+1)</f>
        <v>202102</v>
      </c>
      <c r="B37">
        <f>likeqiang!C123</f>
        <v>17.87</v>
      </c>
      <c r="C37">
        <f>cpi!C123</f>
        <v>-1.0606060606060606</v>
      </c>
      <c r="D37">
        <f>housing!C123</f>
        <v>-3.4967043237186655E-2</v>
      </c>
      <c r="E37">
        <v>1</v>
      </c>
      <c r="F37">
        <f t="shared" ref="F37:F95" ca="1" si="5">SUMPRODUCT(B37:E37,B$34:E$34)</f>
        <v>6.9101847442846642E-2</v>
      </c>
      <c r="H37">
        <f t="shared" ref="H37:H95" si="6">IF(RIGHT(H36,2)="12",(VALUE(LEFT(H36,4))+1)*100+1,H36+1)</f>
        <v>202102</v>
      </c>
      <c r="I37">
        <f ca="1">IF(I$34&gt;0,likeqiang!E123,likeqiang!D123)</f>
        <v>17.87</v>
      </c>
      <c r="J37">
        <f ca="1">IF(J$34&gt;0,cpi!E123,cpi!D123)</f>
        <v>-1.0606060606060606</v>
      </c>
      <c r="K37">
        <f ca="1">IF(I$34&gt;0,housing!E123,housing!D123)</f>
        <v>-9.9137649539994543E-4</v>
      </c>
      <c r="L37">
        <v>1</v>
      </c>
      <c r="M37">
        <f t="shared" ref="M37:M95" ca="1" si="7">SUMPRODUCT(I37:L37,I$34:L$34)</f>
        <v>7.1405741949969709E-2</v>
      </c>
      <c r="O37">
        <f t="shared" ref="O37:O95" si="8">IF(RIGHT(O36,2)="12",(VALUE(LEFT(O36,4))+1)*100+1,O36+1)</f>
        <v>202102</v>
      </c>
      <c r="P37">
        <f ca="1">IF(P$34&lt;0,likeqiang!E123,likeqiang!D123)</f>
        <v>17.87</v>
      </c>
      <c r="Q37">
        <f ca="1">IF(Q$34&lt;0,cpi!E123,cpi!D123)</f>
        <v>-1.0606060606060606</v>
      </c>
      <c r="R37">
        <f ca="1">IF(R$34&lt;0,housing!E123,housing!D123)</f>
        <v>-6.8942709978973366E-2</v>
      </c>
      <c r="S37">
        <v>1</v>
      </c>
      <c r="T37">
        <f t="shared" ref="T37:T95" ca="1" si="9">SUMPRODUCT(P37:S37,P$34:S$34)</f>
        <v>6.6797952935723603E-2</v>
      </c>
    </row>
    <row r="38" spans="1:20">
      <c r="A38">
        <f t="shared" si="4"/>
        <v>202103</v>
      </c>
      <c r="B38">
        <f>likeqiang!C124</f>
        <v>15.84</v>
      </c>
      <c r="C38">
        <f>cpi!C124</f>
        <v>-0.83333333333333337</v>
      </c>
      <c r="D38">
        <f>housing!C124</f>
        <v>-3.5401945507712251E-2</v>
      </c>
      <c r="E38">
        <v>1</v>
      </c>
      <c r="F38">
        <f t="shared" ca="1" si="5"/>
        <v>5.2430423154422583E-2</v>
      </c>
      <c r="H38">
        <f t="shared" si="6"/>
        <v>202103</v>
      </c>
      <c r="I38">
        <f ca="1">IF(I$34&gt;0,likeqiang!E124,likeqiang!D124)</f>
        <v>15.84</v>
      </c>
      <c r="J38">
        <f ca="1">IF(J$34&gt;0,cpi!E124,cpi!D124)</f>
        <v>-0.83333333333333337</v>
      </c>
      <c r="K38">
        <f ca="1">IF(I$34&gt;0,housing!E124,housing!D124)</f>
        <v>-5.1782418156798987E-4</v>
      </c>
      <c r="L38">
        <v>1</v>
      </c>
      <c r="M38">
        <f t="shared" ca="1" si="7"/>
        <v>5.4795920088446588E-2</v>
      </c>
      <c r="O38">
        <f t="shared" si="8"/>
        <v>202103</v>
      </c>
      <c r="P38">
        <f ca="1">IF(P$34&lt;0,likeqiang!E124,likeqiang!D124)</f>
        <v>15.84</v>
      </c>
      <c r="Q38">
        <f ca="1">IF(Q$34&lt;0,cpi!E124,cpi!D124)</f>
        <v>-0.83333333333333337</v>
      </c>
      <c r="R38">
        <f ca="1">IF(R$34&lt;0,housing!E124,housing!D124)</f>
        <v>-7.028606683385652E-2</v>
      </c>
      <c r="S38">
        <v>1</v>
      </c>
      <c r="T38">
        <f t="shared" ca="1" si="9"/>
        <v>5.0064926220398563E-2</v>
      </c>
    </row>
    <row r="39" spans="1:20">
      <c r="A39">
        <f t="shared" si="4"/>
        <v>202104</v>
      </c>
      <c r="B39">
        <f>likeqiang!C125</f>
        <v>16.09</v>
      </c>
      <c r="C39">
        <f>cpi!C125</f>
        <v>-0.64</v>
      </c>
      <c r="D39">
        <f>housing!C125</f>
        <v>-4.9936818314028367E-2</v>
      </c>
      <c r="E39">
        <v>1</v>
      </c>
      <c r="F39">
        <f t="shared" ca="1" si="5"/>
        <v>3.9386423286800303E-2</v>
      </c>
      <c r="H39">
        <f t="shared" si="6"/>
        <v>202104</v>
      </c>
      <c r="I39">
        <f ca="1">IF(I$34&gt;0,likeqiang!E125,likeqiang!D125)</f>
        <v>16.09</v>
      </c>
      <c r="J39">
        <f ca="1">IF(J$34&gt;0,cpi!E125,cpi!D125)</f>
        <v>-0.64</v>
      </c>
      <c r="K39">
        <f ca="1">IF(I$34&gt;0,housing!E125,housing!D125)</f>
        <v>-1.4160409224843608E-2</v>
      </c>
      <c r="L39">
        <v>1</v>
      </c>
      <c r="M39">
        <f t="shared" ca="1" si="7"/>
        <v>4.1812426373408915E-2</v>
      </c>
      <c r="O39">
        <f t="shared" si="8"/>
        <v>202104</v>
      </c>
      <c r="P39">
        <f ca="1">IF(P$34&lt;0,likeqiang!E125,likeqiang!D125)</f>
        <v>16.09</v>
      </c>
      <c r="Q39">
        <f ca="1">IF(Q$34&lt;0,cpi!E125,cpi!D125)</f>
        <v>-0.64</v>
      </c>
      <c r="R39">
        <f ca="1">IF(R$34&lt;0,housing!E125,housing!D125)</f>
        <v>-8.5713227403213132E-2</v>
      </c>
      <c r="S39">
        <v>1</v>
      </c>
      <c r="T39">
        <f t="shared" ca="1" si="9"/>
        <v>3.696042020019169E-2</v>
      </c>
    </row>
    <row r="40" spans="1:20">
      <c r="A40">
        <f t="shared" si="4"/>
        <v>202105</v>
      </c>
      <c r="B40">
        <f>likeqiang!C126</f>
        <v>13.76</v>
      </c>
      <c r="C40">
        <f>cpi!C126</f>
        <v>-0.51851851851851849</v>
      </c>
      <c r="D40">
        <f>housing!C126</f>
        <v>-5.2945645965704877E-2</v>
      </c>
      <c r="E40">
        <v>1</v>
      </c>
      <c r="F40">
        <f t="shared" ca="1" si="5"/>
        <v>2.8965532516828069E-2</v>
      </c>
      <c r="H40">
        <f t="shared" si="6"/>
        <v>202105</v>
      </c>
      <c r="I40">
        <f ca="1">IF(I$34&gt;0,likeqiang!E126,likeqiang!D126)</f>
        <v>13.76</v>
      </c>
      <c r="J40">
        <f ca="1">IF(J$34&gt;0,cpi!E126,cpi!D126)</f>
        <v>-0.51851851851851849</v>
      </c>
      <c r="K40">
        <f ca="1">IF(I$34&gt;0,housing!E126,housing!D126)</f>
        <v>-1.6291908780430429E-2</v>
      </c>
      <c r="L40">
        <v>1</v>
      </c>
      <c r="M40">
        <f t="shared" ca="1" si="7"/>
        <v>3.1451027339004005E-2</v>
      </c>
      <c r="O40">
        <f t="shared" si="8"/>
        <v>202105</v>
      </c>
      <c r="P40">
        <f ca="1">IF(P$34&lt;0,likeqiang!E126,likeqiang!D126)</f>
        <v>13.76</v>
      </c>
      <c r="Q40">
        <f ca="1">IF(Q$34&lt;0,cpi!E126,cpi!D126)</f>
        <v>-0.51851851851851849</v>
      </c>
      <c r="R40">
        <f ca="1">IF(R$34&lt;0,housing!E126,housing!D126)</f>
        <v>-8.9599383150979317E-2</v>
      </c>
      <c r="S40">
        <v>1</v>
      </c>
      <c r="T40">
        <f t="shared" ca="1" si="9"/>
        <v>2.6480037694652139E-2</v>
      </c>
    </row>
    <row r="41" spans="1:20">
      <c r="A41">
        <f t="shared" si="4"/>
        <v>202106</v>
      </c>
      <c r="B41">
        <f>likeqiang!C127</f>
        <v>10.83</v>
      </c>
      <c r="C41">
        <f>cpi!C127</f>
        <v>-0.54166666666666663</v>
      </c>
      <c r="D41">
        <f>housing!C127</f>
        <v>-5.4951053772005251E-2</v>
      </c>
      <c r="E41">
        <v>1</v>
      </c>
      <c r="F41">
        <f t="shared" ca="1" si="5"/>
        <v>2.719501413097479E-2</v>
      </c>
      <c r="H41">
        <f t="shared" si="6"/>
        <v>202106</v>
      </c>
      <c r="I41">
        <f ca="1">IF(I$34&gt;0,likeqiang!E127,likeqiang!D127)</f>
        <v>10.83</v>
      </c>
      <c r="J41">
        <f ca="1">IF(J$34&gt;0,cpi!E127,cpi!D127)</f>
        <v>-0.54166666666666663</v>
      </c>
      <c r="K41">
        <f ca="1">IF(I$34&gt;0,housing!E127,housing!D127)</f>
        <v>-1.7433872815433724E-2</v>
      </c>
      <c r="L41">
        <v>1</v>
      </c>
      <c r="M41">
        <f t="shared" ca="1" si="7"/>
        <v>2.973905919079637E-2</v>
      </c>
      <c r="O41">
        <f t="shared" si="8"/>
        <v>202106</v>
      </c>
      <c r="P41">
        <f ca="1">IF(P$34&lt;0,likeqiang!E127,likeqiang!D127)</f>
        <v>10.83</v>
      </c>
      <c r="Q41">
        <f ca="1">IF(Q$34&lt;0,cpi!E127,cpi!D127)</f>
        <v>-0.54166666666666663</v>
      </c>
      <c r="R41">
        <f ca="1">IF(R$34&lt;0,housing!E127,housing!D127)</f>
        <v>-9.2468234728576779E-2</v>
      </c>
      <c r="S41">
        <v>1</v>
      </c>
      <c r="T41">
        <f t="shared" ca="1" si="9"/>
        <v>2.465096907115321E-2</v>
      </c>
    </row>
    <row r="42" spans="1:20">
      <c r="A42">
        <f t="shared" si="4"/>
        <v>202107</v>
      </c>
      <c r="B42">
        <f>likeqiang!C128</f>
        <v>8.74</v>
      </c>
      <c r="C42">
        <f>cpi!C128</f>
        <v>-0.41176470588235292</v>
      </c>
      <c r="D42">
        <f>housing!C128</f>
        <v>-6.9925683943457217E-2</v>
      </c>
      <c r="E42">
        <v>1</v>
      </c>
      <c r="F42">
        <f t="shared" ca="1" si="5"/>
        <v>1.5680719742591349E-2</v>
      </c>
      <c r="H42">
        <f t="shared" si="6"/>
        <v>202107</v>
      </c>
      <c r="I42">
        <f ca="1">IF(I$34&gt;0,likeqiang!E128,likeqiang!D128)</f>
        <v>8.74</v>
      </c>
      <c r="J42">
        <f ca="1">IF(J$34&gt;0,cpi!E128,cpi!D128)</f>
        <v>-0.41176470588235292</v>
      </c>
      <c r="K42">
        <f ca="1">IF(I$34&gt;0,housing!E128,housing!D128)</f>
        <v>-3.1557980879562943E-2</v>
      </c>
      <c r="L42">
        <v>1</v>
      </c>
      <c r="M42">
        <f t="shared" ca="1" si="7"/>
        <v>1.8282438820295781E-2</v>
      </c>
      <c r="O42">
        <f t="shared" si="8"/>
        <v>202107</v>
      </c>
      <c r="P42">
        <f ca="1">IF(P$34&lt;0,likeqiang!E128,likeqiang!D128)</f>
        <v>8.74</v>
      </c>
      <c r="Q42">
        <f ca="1">IF(Q$34&lt;0,cpi!E128,cpi!D128)</f>
        <v>-0.41176470588235292</v>
      </c>
      <c r="R42">
        <f ca="1">IF(R$34&lt;0,housing!E128,housing!D128)</f>
        <v>-0.1082933870073515</v>
      </c>
      <c r="S42">
        <v>1</v>
      </c>
      <c r="T42">
        <f t="shared" ca="1" si="9"/>
        <v>1.3079000664886917E-2</v>
      </c>
    </row>
    <row r="43" spans="1:20">
      <c r="A43">
        <f t="shared" si="4"/>
        <v>202108</v>
      </c>
      <c r="B43">
        <f>likeqiang!C129</f>
        <v>10.49</v>
      </c>
      <c r="C43">
        <f>cpi!C129</f>
        <v>0.60000000000000009</v>
      </c>
      <c r="D43">
        <f>housing!C129</f>
        <v>-7.5283670282272966E-2</v>
      </c>
      <c r="E43">
        <v>1</v>
      </c>
      <c r="F43">
        <f t="shared" ca="1" si="5"/>
        <v>-4.7318526368544445E-2</v>
      </c>
      <c r="H43">
        <f t="shared" si="6"/>
        <v>202108</v>
      </c>
      <c r="I43">
        <f ca="1">IF(I$34&gt;0,likeqiang!E129,likeqiang!D129)</f>
        <v>10.49</v>
      </c>
      <c r="J43">
        <f ca="1">IF(J$34&gt;0,cpi!E129,cpi!D129)</f>
        <v>0.60000000000000009</v>
      </c>
      <c r="K43">
        <f ca="1">IF(I$34&gt;0,housing!E129,housing!D129)</f>
        <v>-3.6077501082772863E-2</v>
      </c>
      <c r="L43">
        <v>1</v>
      </c>
      <c r="M43">
        <f t="shared" ca="1" si="7"/>
        <v>-4.4659950790012164E-2</v>
      </c>
      <c r="O43">
        <f t="shared" si="8"/>
        <v>202108</v>
      </c>
      <c r="P43">
        <f ca="1">IF(P$34&lt;0,likeqiang!E129,likeqiang!D129)</f>
        <v>10.49</v>
      </c>
      <c r="Q43">
        <f ca="1">IF(Q$34&lt;0,cpi!E129,cpi!D129)</f>
        <v>0.60000000000000009</v>
      </c>
      <c r="R43">
        <f ca="1">IF(R$34&lt;0,housing!E129,housing!D129)</f>
        <v>-0.11448983948177308</v>
      </c>
      <c r="S43">
        <v>1</v>
      </c>
      <c r="T43">
        <f t="shared" ca="1" si="9"/>
        <v>-4.9977101947076719E-2</v>
      </c>
    </row>
    <row r="44" spans="1:20">
      <c r="A44">
        <f t="shared" si="4"/>
        <v>202109</v>
      </c>
      <c r="B44">
        <f>likeqiang!C130</f>
        <v>9.2899999999999991</v>
      </c>
      <c r="C44">
        <f>cpi!C130</f>
        <v>-2.4</v>
      </c>
      <c r="D44">
        <f>housing!C130</f>
        <v>-8.0483247840385727E-2</v>
      </c>
      <c r="E44">
        <v>1</v>
      </c>
      <c r="F44">
        <f t="shared" ca="1" si="5"/>
        <v>0.14228578952566531</v>
      </c>
      <c r="H44">
        <f t="shared" si="6"/>
        <v>202109</v>
      </c>
      <c r="I44">
        <f ca="1">IF(I$34&gt;0,likeqiang!E130,likeqiang!D130)</f>
        <v>9.2899999999999991</v>
      </c>
      <c r="J44">
        <f ca="1">IF(J$34&gt;0,cpi!E130,cpi!D130)</f>
        <v>-2.4</v>
      </c>
      <c r="K44">
        <f ca="1">IF(I$34&gt;0,housing!E130,housing!D130)</f>
        <v>-4.0449886741550777E-2</v>
      </c>
      <c r="L44">
        <v>1</v>
      </c>
      <c r="M44">
        <f t="shared" ca="1" si="7"/>
        <v>0.1450004570975556</v>
      </c>
      <c r="O44">
        <f t="shared" si="8"/>
        <v>202109</v>
      </c>
      <c r="P44">
        <f ca="1">IF(P$34&lt;0,likeqiang!E130,likeqiang!D130)</f>
        <v>9.2899999999999991</v>
      </c>
      <c r="Q44">
        <f ca="1">IF(Q$34&lt;0,cpi!E130,cpi!D130)</f>
        <v>-2.4</v>
      </c>
      <c r="R44">
        <f ca="1">IF(R$34&lt;0,housing!E130,housing!D130)</f>
        <v>-0.12051660893922067</v>
      </c>
      <c r="S44">
        <v>1</v>
      </c>
      <c r="T44">
        <f t="shared" ca="1" si="9"/>
        <v>0.13957112195377502</v>
      </c>
    </row>
    <row r="45" spans="1:20">
      <c r="A45">
        <f t="shared" si="4"/>
        <v>202110</v>
      </c>
      <c r="B45">
        <f>likeqiang!C131</f>
        <v>9.2200000000000006</v>
      </c>
      <c r="C45">
        <f>cpi!C131</f>
        <v>6.5</v>
      </c>
      <c r="D45">
        <f>housing!C131</f>
        <v>-9.0492213838945013E-2</v>
      </c>
      <c r="E45">
        <v>1</v>
      </c>
      <c r="F45">
        <f t="shared" ca="1" si="5"/>
        <v>-0.42578482123400446</v>
      </c>
      <c r="H45">
        <f t="shared" si="6"/>
        <v>202110</v>
      </c>
      <c r="I45">
        <f ca="1">IF(I$34&gt;0,likeqiang!E131,likeqiang!D131)</f>
        <v>9.2200000000000006</v>
      </c>
      <c r="J45">
        <f ca="1">IF(J$34&gt;0,cpi!E131,cpi!D131)</f>
        <v>6.5</v>
      </c>
      <c r="K45">
        <f ca="1">IF(I$34&gt;0,housing!E131,housing!D131)</f>
        <v>-4.9642226441781998E-2</v>
      </c>
      <c r="L45">
        <v>1</v>
      </c>
      <c r="M45">
        <f t="shared" ca="1" si="7"/>
        <v>-0.42301477812357396</v>
      </c>
      <c r="O45">
        <f t="shared" si="8"/>
        <v>202110</v>
      </c>
      <c r="P45">
        <f ca="1">IF(P$34&lt;0,likeqiang!E131,likeqiang!D131)</f>
        <v>9.2200000000000006</v>
      </c>
      <c r="Q45">
        <f ca="1">IF(Q$34&lt;0,cpi!E131,cpi!D131)</f>
        <v>6.5</v>
      </c>
      <c r="R45">
        <f ca="1">IF(R$34&lt;0,housing!E131,housing!D131)</f>
        <v>-0.13134220123610801</v>
      </c>
      <c r="S45">
        <v>1</v>
      </c>
      <c r="T45">
        <f t="shared" ca="1" si="9"/>
        <v>-0.42855486434443502</v>
      </c>
    </row>
    <row r="46" spans="1:20">
      <c r="A46">
        <f t="shared" si="4"/>
        <v>202111</v>
      </c>
      <c r="B46">
        <f>likeqiang!C132</f>
        <v>9.2485874602761129</v>
      </c>
      <c r="C46">
        <f>cpi!C132</f>
        <v>4.2689419235029922</v>
      </c>
      <c r="D46">
        <f>housing!C132</f>
        <v>-9.6740530959904675E-2</v>
      </c>
      <c r="E46">
        <v>1</v>
      </c>
      <c r="F46">
        <f t="shared" ca="1" si="5"/>
        <v>-0.28396261289892205</v>
      </c>
      <c r="H46">
        <f t="shared" si="6"/>
        <v>202111</v>
      </c>
      <c r="I46">
        <f ca="1">IF(I$34&gt;0,likeqiang!E132,likeqiang!D132)</f>
        <v>10.814851857651195</v>
      </c>
      <c r="J46">
        <f ca="1">IF(J$34&gt;0,cpi!E132,cpi!D132)</f>
        <v>3.3630765548167472</v>
      </c>
      <c r="K46">
        <f ca="1">IF(I$34&gt;0,housing!E132,housing!D132)</f>
        <v>-5.5083838208614358E-2</v>
      </c>
      <c r="L46">
        <v>1</v>
      </c>
      <c r="M46">
        <f t="shared" ca="1" si="7"/>
        <v>-0.22173226578757155</v>
      </c>
      <c r="O46">
        <f t="shared" si="8"/>
        <v>202111</v>
      </c>
      <c r="P46">
        <f ca="1">IF(P$34&lt;0,likeqiang!E132,likeqiang!D132)</f>
        <v>7.6823230629010304</v>
      </c>
      <c r="Q46">
        <f ca="1">IF(Q$34&lt;0,cpi!E132,cpi!D132)</f>
        <v>5.1748072921892376</v>
      </c>
      <c r="R46">
        <f ca="1">IF(R$34&lt;0,housing!E132,housing!D132)</f>
        <v>-0.13839722371119501</v>
      </c>
      <c r="S46">
        <v>1</v>
      </c>
      <c r="T46">
        <f t="shared" ca="1" si="9"/>
        <v>-0.3461929600102725</v>
      </c>
    </row>
    <row r="47" spans="1:20">
      <c r="A47">
        <f t="shared" si="4"/>
        <v>202112</v>
      </c>
      <c r="B47">
        <f>likeqiang!C133</f>
        <v>9.258546597346232</v>
      </c>
      <c r="C47">
        <f>cpi!C133</f>
        <v>4.5601669667116314</v>
      </c>
      <c r="D47">
        <f>housing!C133</f>
        <v>-0.1025613925254166</v>
      </c>
      <c r="E47">
        <v>1</v>
      </c>
      <c r="F47">
        <f t="shared" ca="1" si="5"/>
        <v>-0.30291047332158433</v>
      </c>
      <c r="H47">
        <f t="shared" si="6"/>
        <v>202112</v>
      </c>
      <c r="I47">
        <f ca="1">IF(I$34&gt;0,likeqiang!E133,likeqiang!D133)</f>
        <v>11.36678793048957</v>
      </c>
      <c r="J47">
        <f ca="1">IF(J$34&gt;0,cpi!E133,cpi!D133)</f>
        <v>3.4267472906952907</v>
      </c>
      <c r="K47">
        <f ca="1">IF(I$34&gt;0,housing!E133,housing!D133)</f>
        <v>-6.0107326972275991E-2</v>
      </c>
      <c r="L47">
        <v>1</v>
      </c>
      <c r="M47">
        <f t="shared" ca="1" si="7"/>
        <v>-0.22554565016813774</v>
      </c>
      <c r="O47">
        <f t="shared" si="8"/>
        <v>202112</v>
      </c>
      <c r="P47">
        <f ca="1">IF(P$34&lt;0,likeqiang!E133,likeqiang!D133)</f>
        <v>7.1503052642028937</v>
      </c>
      <c r="Q47">
        <f ca="1">IF(Q$34&lt;0,cpi!E133,cpi!D133)</f>
        <v>5.693586642727972</v>
      </c>
      <c r="R47">
        <f ca="1">IF(R$34&lt;0,housing!E133,housing!D133)</f>
        <v>-0.1450154580785572</v>
      </c>
      <c r="S47">
        <v>1</v>
      </c>
      <c r="T47">
        <f t="shared" ca="1" si="9"/>
        <v>-0.380275296475031</v>
      </c>
    </row>
    <row r="48" spans="1:20">
      <c r="A48">
        <f t="shared" si="4"/>
        <v>202201</v>
      </c>
      <c r="B48">
        <f>likeqiang!C134</f>
        <v>9.2685057344163457</v>
      </c>
      <c r="C48">
        <f>cpi!C134</f>
        <v>4.4142908178585785</v>
      </c>
      <c r="D48">
        <f>housing!C134</f>
        <v>-0.10254653066515157</v>
      </c>
      <c r="E48">
        <v>1</v>
      </c>
      <c r="F48">
        <f t="shared" ca="1" si="5"/>
        <v>-0.29360023065727658</v>
      </c>
      <c r="H48">
        <f t="shared" si="6"/>
        <v>202201</v>
      </c>
      <c r="I48">
        <f ca="1">IF(I$34&gt;0,likeqiang!E134,likeqiang!D134)</f>
        <v>11.806339843673337</v>
      </c>
      <c r="J48">
        <f ca="1">IF(J$34&gt;0,cpi!E134,cpi!D134)</f>
        <v>3.0914441718574199</v>
      </c>
      <c r="K48">
        <f ca="1">IF(I$34&gt;0,housing!E134,housing!D134)</f>
        <v>-5.9303886173483145E-2</v>
      </c>
      <c r="L48">
        <v>1</v>
      </c>
      <c r="M48">
        <f t="shared" ca="1" si="7"/>
        <v>-0.20365119087019862</v>
      </c>
      <c r="O48">
        <f t="shared" si="8"/>
        <v>202201</v>
      </c>
      <c r="P48">
        <f ca="1">IF(P$34&lt;0,likeqiang!E134,likeqiang!D134)</f>
        <v>6.7306716251593546</v>
      </c>
      <c r="Q48">
        <f ca="1">IF(Q$34&lt;0,cpi!E134,cpi!D134)</f>
        <v>5.737137463859737</v>
      </c>
      <c r="R48">
        <f ca="1">IF(R$34&lt;0,housing!E134,housing!D134)</f>
        <v>-0.14578917515681999</v>
      </c>
      <c r="S48">
        <v>1</v>
      </c>
      <c r="T48">
        <f t="shared" ca="1" si="9"/>
        <v>-0.3835492704443545</v>
      </c>
    </row>
    <row r="49" spans="1:20">
      <c r="A49">
        <f t="shared" si="4"/>
        <v>202202</v>
      </c>
      <c r="B49">
        <f>likeqiang!C135</f>
        <v>9.2784648714864666</v>
      </c>
      <c r="C49">
        <f>cpi!C135</f>
        <v>4.7167587276688101</v>
      </c>
      <c r="D49">
        <f>housing!C135</f>
        <v>-0.10349483918059033</v>
      </c>
      <c r="E49">
        <v>1</v>
      </c>
      <c r="F49">
        <f t="shared" ca="1" si="5"/>
        <v>-0.31293434284049998</v>
      </c>
      <c r="H49">
        <f t="shared" si="6"/>
        <v>202202</v>
      </c>
      <c r="I49">
        <f ca="1">IF(I$34&gt;0,likeqiang!E135,likeqiang!D135)</f>
        <v>12.183796248602636</v>
      </c>
      <c r="J49">
        <f ca="1">IF(J$34&gt;0,cpi!E135,cpi!D135)</f>
        <v>3.2279864254224977</v>
      </c>
      <c r="K49">
        <f ca="1">IF(I$34&gt;0,housing!E135,housing!D135)</f>
        <v>-5.9471915014397532E-2</v>
      </c>
      <c r="L49">
        <v>1</v>
      </c>
      <c r="M49">
        <f t="shared" ca="1" si="7"/>
        <v>-0.21196561824468882</v>
      </c>
      <c r="O49">
        <f t="shared" si="8"/>
        <v>202202</v>
      </c>
      <c r="P49">
        <f ca="1">IF(P$34&lt;0,likeqiang!E135,likeqiang!D135)</f>
        <v>6.3731334943702969</v>
      </c>
      <c r="Q49">
        <f ca="1">IF(Q$34&lt;0,cpi!E135,cpi!D135)</f>
        <v>6.2055310299151225</v>
      </c>
      <c r="R49">
        <f ca="1">IF(R$34&lt;0,housing!E135,housing!D135)</f>
        <v>-0.14751776334678313</v>
      </c>
      <c r="S49">
        <v>1</v>
      </c>
      <c r="T49">
        <f t="shared" ca="1" si="9"/>
        <v>-0.41390306743631111</v>
      </c>
    </row>
    <row r="50" spans="1:20">
      <c r="A50">
        <f t="shared" si="4"/>
        <v>202203</v>
      </c>
      <c r="B50">
        <f>likeqiang!C136</f>
        <v>9.2884240085565786</v>
      </c>
      <c r="C50">
        <f>cpi!C136</f>
        <v>4.7586756938478896</v>
      </c>
      <c r="D50">
        <f>housing!C136</f>
        <v>-0.10478937964164858</v>
      </c>
      <c r="E50">
        <v>1</v>
      </c>
      <c r="F50">
        <f t="shared" ca="1" si="5"/>
        <v>-0.31568349083049313</v>
      </c>
      <c r="H50">
        <f t="shared" si="6"/>
        <v>202203</v>
      </c>
      <c r="I50">
        <f ca="1">IF(I$34&gt;0,likeqiang!E136,likeqiang!D136)</f>
        <v>12.520409738627933</v>
      </c>
      <c r="J50">
        <f ca="1">IF(J$34&gt;0,cpi!E136,cpi!D136)</f>
        <v>3.1203225693771826</v>
      </c>
      <c r="K50">
        <f ca="1">IF(I$34&gt;0,housing!E136,housing!D136)</f>
        <v>-5.9994019728388012E-2</v>
      </c>
      <c r="L50">
        <v>1</v>
      </c>
      <c r="M50">
        <f t="shared" ca="1" si="7"/>
        <v>-0.20478084417942466</v>
      </c>
      <c r="O50">
        <f t="shared" si="8"/>
        <v>202203</v>
      </c>
      <c r="P50">
        <f ca="1">IF(P$34&lt;0,likeqiang!E136,likeqiang!D136)</f>
        <v>6.0564382784852251</v>
      </c>
      <c r="Q50">
        <f ca="1">IF(Q$34&lt;0,cpi!E136,cpi!D136)</f>
        <v>6.3970288183185966</v>
      </c>
      <c r="R50">
        <f ca="1">IF(R$34&lt;0,housing!E136,housing!D136)</f>
        <v>-0.14958473955490914</v>
      </c>
      <c r="S50">
        <v>1</v>
      </c>
      <c r="T50">
        <f t="shared" ca="1" si="9"/>
        <v>-0.42658613748156166</v>
      </c>
    </row>
    <row r="51" spans="1:20">
      <c r="A51">
        <f t="shared" si="4"/>
        <v>202204</v>
      </c>
      <c r="B51">
        <f>likeqiang!C137</f>
        <v>9.2983831456266994</v>
      </c>
      <c r="C51">
        <f>cpi!C137</f>
        <v>4.6706617997062247</v>
      </c>
      <c r="D51">
        <f>housing!C137</f>
        <v>-0.10442016223909191</v>
      </c>
      <c r="E51">
        <v>1</v>
      </c>
      <c r="F51">
        <f t="shared" ca="1" si="5"/>
        <v>-0.31003756482349759</v>
      </c>
      <c r="H51">
        <f t="shared" si="6"/>
        <v>202204</v>
      </c>
      <c r="I51">
        <f ca="1">IF(I$34&gt;0,likeqiang!E137,likeqiang!D137)</f>
        <v>12.827540398862084</v>
      </c>
      <c r="J51">
        <f ca="1">IF(J$34&gt;0,cpi!E137,cpi!D137)</f>
        <v>2.8949369145953368</v>
      </c>
      <c r="K51">
        <f ca="1">IF(I$34&gt;0,housing!E137,housing!D137)</f>
        <v>-5.885979026167093E-2</v>
      </c>
      <c r="L51">
        <v>1</v>
      </c>
      <c r="M51">
        <f t="shared" ca="1" si="7"/>
        <v>-0.1900110432835761</v>
      </c>
      <c r="O51">
        <f t="shared" si="8"/>
        <v>202204</v>
      </c>
      <c r="P51">
        <f ca="1">IF(P$34&lt;0,likeqiang!E137,likeqiang!D137)</f>
        <v>5.7692258923913151</v>
      </c>
      <c r="Q51">
        <f ca="1">IF(Q$34&lt;0,cpi!E137,cpi!D137)</f>
        <v>6.4463866848171127</v>
      </c>
      <c r="R51">
        <f ca="1">IF(R$34&lt;0,housing!E137,housing!D137)</f>
        <v>-0.14998053421651289</v>
      </c>
      <c r="S51">
        <v>1</v>
      </c>
      <c r="T51">
        <f t="shared" ca="1" si="9"/>
        <v>-0.43006408636341903</v>
      </c>
    </row>
    <row r="52" spans="1:20">
      <c r="A52">
        <f t="shared" si="4"/>
        <v>202205</v>
      </c>
      <c r="B52">
        <f>likeqiang!C138</f>
        <v>9.3083422826968132</v>
      </c>
      <c r="C52">
        <f>cpi!C138</f>
        <v>4.7831257747711104</v>
      </c>
      <c r="D52">
        <f>housing!C138</f>
        <v>-0.1005948151471005</v>
      </c>
      <c r="E52">
        <v>1</v>
      </c>
      <c r="F52">
        <f t="shared" ca="1" si="5"/>
        <v>-0.31693644937564147</v>
      </c>
      <c r="H52">
        <f t="shared" si="6"/>
        <v>202205</v>
      </c>
      <c r="I52">
        <f ca="1">IF(I$34&gt;0,likeqiang!E138,likeqiang!D138)</f>
        <v>13.112105260756991</v>
      </c>
      <c r="J52">
        <f ca="1">IF(J$34&gt;0,cpi!E138,cpi!D138)</f>
        <v>2.8795926569774215</v>
      </c>
      <c r="K52">
        <f ca="1">IF(I$34&gt;0,housing!E138,housing!D138)</f>
        <v>-5.4276466015582669E-2</v>
      </c>
      <c r="L52">
        <v>1</v>
      </c>
      <c r="M52">
        <f t="shared" ca="1" si="7"/>
        <v>-0.18842009589495856</v>
      </c>
      <c r="O52">
        <f t="shared" si="8"/>
        <v>202205</v>
      </c>
      <c r="P52">
        <f ca="1">IF(P$34&lt;0,likeqiang!E138,likeqiang!D138)</f>
        <v>5.5045793046366347</v>
      </c>
      <c r="Q52">
        <f ca="1">IF(Q$34&lt;0,cpi!E138,cpi!D138)</f>
        <v>6.6866588925647994</v>
      </c>
      <c r="R52">
        <f ca="1">IF(R$34&lt;0,housing!E138,housing!D138)</f>
        <v>-0.14691316427861834</v>
      </c>
      <c r="S52">
        <v>1</v>
      </c>
      <c r="T52">
        <f t="shared" ca="1" si="9"/>
        <v>-0.44545280285632433</v>
      </c>
    </row>
    <row r="53" spans="1:20">
      <c r="A53">
        <f t="shared" si="4"/>
        <v>202206</v>
      </c>
      <c r="B53">
        <f>likeqiang!C139</f>
        <v>9.318301419766934</v>
      </c>
      <c r="C53">
        <f>cpi!C139</f>
        <v>5.8713267260396931</v>
      </c>
      <c r="D53">
        <f>housing!C139</f>
        <v>-9.7891870980019724E-2</v>
      </c>
      <c r="E53">
        <v>1</v>
      </c>
      <c r="F53">
        <f t="shared" ca="1" si="5"/>
        <v>-0.38610838341744536</v>
      </c>
      <c r="H53">
        <f t="shared" si="6"/>
        <v>202206</v>
      </c>
      <c r="I53">
        <f ca="1">IF(I$34&gt;0,likeqiang!E139,likeqiang!D139)</f>
        <v>13.37868592019853</v>
      </c>
      <c r="J53">
        <f ca="1">IF(J$34&gt;0,cpi!E139,cpi!D139)</f>
        <v>3.8477356135733136</v>
      </c>
      <c r="K53">
        <f ca="1">IF(I$34&gt;0,housing!E139,housing!D139)</f>
        <v>-5.0822219147413611E-2</v>
      </c>
      <c r="L53">
        <v>1</v>
      </c>
      <c r="M53">
        <f t="shared" ca="1" si="7"/>
        <v>-0.24961576778332747</v>
      </c>
      <c r="O53">
        <f t="shared" si="8"/>
        <v>202206</v>
      </c>
      <c r="P53">
        <f ca="1">IF(P$34&lt;0,likeqiang!E139,likeqiang!D139)</f>
        <v>5.2579169193353383</v>
      </c>
      <c r="Q53">
        <f ca="1">IF(Q$34&lt;0,cpi!E139,cpi!D139)</f>
        <v>7.894917838506073</v>
      </c>
      <c r="R53">
        <f ca="1">IF(R$34&lt;0,housing!E139,housing!D139)</f>
        <v>-0.14496152281262584</v>
      </c>
      <c r="S53">
        <v>1</v>
      </c>
      <c r="T53">
        <f t="shared" ca="1" si="9"/>
        <v>-0.52260099905156321</v>
      </c>
    </row>
    <row r="54" spans="1:20">
      <c r="A54">
        <f t="shared" si="4"/>
        <v>202207</v>
      </c>
      <c r="B54">
        <f>likeqiang!C140</f>
        <v>9.328260556837046</v>
      </c>
      <c r="C54">
        <f>cpi!C140</f>
        <v>5.7086360876795945</v>
      </c>
      <c r="D54">
        <f>housing!C140</f>
        <v>-9.3816478294257544E-2</v>
      </c>
      <c r="E54">
        <v>1</v>
      </c>
      <c r="F54">
        <f t="shared" ca="1" si="5"/>
        <v>-0.37545098035395502</v>
      </c>
      <c r="H54">
        <f t="shared" si="6"/>
        <v>202207</v>
      </c>
      <c r="I54">
        <f ca="1">IF(I$34&gt;0,likeqiang!E140,likeqiang!D140)</f>
        <v>13.630502335106133</v>
      </c>
      <c r="J54">
        <f ca="1">IF(J$34&gt;0,cpi!E140,cpi!D140)</f>
        <v>3.5714303211393492</v>
      </c>
      <c r="K54">
        <f ca="1">IF(I$34&gt;0,housing!E140,housing!D140)</f>
        <v>-4.600186331012026E-2</v>
      </c>
      <c r="L54">
        <v>1</v>
      </c>
      <c r="M54">
        <f t="shared" ca="1" si="7"/>
        <v>-0.23140892550759809</v>
      </c>
      <c r="O54">
        <f t="shared" si="8"/>
        <v>202207</v>
      </c>
      <c r="P54">
        <f ca="1">IF(P$34&lt;0,likeqiang!E140,likeqiang!D140)</f>
        <v>5.0260187785679591</v>
      </c>
      <c r="Q54">
        <f ca="1">IF(Q$34&lt;0,cpi!E140,cpi!D140)</f>
        <v>7.8458418542198398</v>
      </c>
      <c r="R54">
        <f ca="1">IF(R$34&lt;0,housing!E140,housing!D140)</f>
        <v>-0.14163109327839482</v>
      </c>
      <c r="S54">
        <v>1</v>
      </c>
      <c r="T54">
        <f t="shared" ca="1" si="9"/>
        <v>-0.51949303520031198</v>
      </c>
    </row>
    <row r="55" spans="1:20">
      <c r="A55">
        <f t="shared" si="4"/>
        <v>202208</v>
      </c>
      <c r="B55">
        <f>likeqiang!C141</f>
        <v>9.3382196939071669</v>
      </c>
      <c r="C55">
        <f>cpi!C141</f>
        <v>5.0597297967123103</v>
      </c>
      <c r="D55">
        <f>housing!C141</f>
        <v>-8.6529837632621398E-2</v>
      </c>
      <c r="E55">
        <v>1</v>
      </c>
      <c r="F55">
        <f t="shared" ca="1" si="5"/>
        <v>-0.33358271013981694</v>
      </c>
      <c r="H55">
        <f t="shared" si="6"/>
        <v>202208</v>
      </c>
      <c r="I55">
        <f ca="1">IF(I$34&gt;0,likeqiang!E141,likeqiang!D141)</f>
        <v>13.86991957161818</v>
      </c>
      <c r="J55">
        <f ca="1">IF(J$34&gt;0,cpi!E141,cpi!D141)</f>
        <v>2.8143740418348404</v>
      </c>
      <c r="K55">
        <f ca="1">IF(I$34&gt;0,housing!E141,housing!D141)</f>
        <v>-3.7976287269910258E-2</v>
      </c>
      <c r="L55">
        <v>1</v>
      </c>
      <c r="M55">
        <f t="shared" ca="1" si="7"/>
        <v>-0.18235312324821781</v>
      </c>
      <c r="O55">
        <f t="shared" si="8"/>
        <v>202208</v>
      </c>
      <c r="P55">
        <f ca="1">IF(P$34&lt;0,likeqiang!E141,likeqiang!D141)</f>
        <v>4.8065198161961549</v>
      </c>
      <c r="Q55">
        <f ca="1">IF(Q$34&lt;0,cpi!E141,cpi!D141)</f>
        <v>7.3050855515897801</v>
      </c>
      <c r="R55">
        <f ca="1">IF(R$34&lt;0,housing!E141,housing!D141)</f>
        <v>-0.13508338799533254</v>
      </c>
      <c r="S55">
        <v>1</v>
      </c>
      <c r="T55">
        <f t="shared" ca="1" si="9"/>
        <v>-0.48481229703141604</v>
      </c>
    </row>
    <row r="56" spans="1:20">
      <c r="A56">
        <f t="shared" si="4"/>
        <v>202209</v>
      </c>
      <c r="B56">
        <f>likeqiang!C142</f>
        <v>9.3481788309772806</v>
      </c>
      <c r="C56">
        <f>cpi!C142</f>
        <v>5.0358146201552936</v>
      </c>
      <c r="D56">
        <f>housing!C142</f>
        <v>-8.0896416913014191E-2</v>
      </c>
      <c r="E56">
        <v>1</v>
      </c>
      <c r="F56">
        <f t="shared" ca="1" si="5"/>
        <v>-0.33166569764164755</v>
      </c>
      <c r="H56">
        <f t="shared" si="6"/>
        <v>202209</v>
      </c>
      <c r="I56">
        <f ca="1">IF(I$34&gt;0,likeqiang!E142,likeqiang!D142)</f>
        <v>14.098735175933058</v>
      </c>
      <c r="J56">
        <f ca="1">IF(J$34&gt;0,cpi!E142,cpi!D142)</f>
        <v>2.687018212647283</v>
      </c>
      <c r="K56">
        <f ca="1">IF(I$34&gt;0,housing!E142,housing!D142)</f>
        <v>-3.1609668155245046E-2</v>
      </c>
      <c r="L56">
        <v>1</v>
      </c>
      <c r="M56">
        <f t="shared" ca="1" si="7"/>
        <v>-0.17356041071280942</v>
      </c>
      <c r="O56">
        <f t="shared" si="8"/>
        <v>202209</v>
      </c>
      <c r="P56">
        <f ca="1">IF(P$34&lt;0,likeqiang!E142,likeqiang!D142)</f>
        <v>4.5976224860215025</v>
      </c>
      <c r="Q56">
        <f ca="1">IF(Q$34&lt;0,cpi!E142,cpi!D142)</f>
        <v>7.3846110276633041</v>
      </c>
      <c r="R56">
        <f ca="1">IF(R$34&lt;0,housing!E142,housing!D142)</f>
        <v>-0.13018316567078334</v>
      </c>
      <c r="S56">
        <v>1</v>
      </c>
      <c r="T56">
        <f t="shared" ca="1" si="9"/>
        <v>-0.48977098457048557</v>
      </c>
    </row>
    <row r="57" spans="1:20">
      <c r="A57">
        <f t="shared" si="4"/>
        <v>202210</v>
      </c>
      <c r="B57">
        <f>likeqiang!C143</f>
        <v>9.3581379680473997</v>
      </c>
      <c r="C57">
        <f>cpi!C143</f>
        <v>4.8252079402342725</v>
      </c>
      <c r="D57">
        <f>housing!C143</f>
        <v>-6.8376113669292152E-2</v>
      </c>
      <c r="E57">
        <v>1</v>
      </c>
      <c r="F57">
        <f t="shared" ca="1" si="5"/>
        <v>-0.31738130544943044</v>
      </c>
      <c r="H57">
        <f t="shared" si="6"/>
        <v>202210</v>
      </c>
      <c r="I57">
        <f ca="1">IF(I$34&gt;0,likeqiang!E143,likeqiang!D143)</f>
        <v>14.318353148854891</v>
      </c>
      <c r="J57">
        <f ca="1">IF(J$34&gt;0,cpi!E143,cpi!D143)</f>
        <v>2.3770828569102003</v>
      </c>
      <c r="K57">
        <f ca="1">IF(I$34&gt;0,housing!E143,housing!D143)</f>
        <v>-1.8361631804713653E-2</v>
      </c>
      <c r="L57">
        <v>1</v>
      </c>
      <c r="M57">
        <f t="shared" ca="1" si="7"/>
        <v>-0.15267256400086326</v>
      </c>
      <c r="O57">
        <f t="shared" si="8"/>
        <v>202210</v>
      </c>
      <c r="P57">
        <f ca="1">IF(P$34&lt;0,likeqiang!E143,likeqiang!D143)</f>
        <v>4.3979227872399083</v>
      </c>
      <c r="Q57">
        <f ca="1">IF(Q$34&lt;0,cpi!E143,cpi!D143)</f>
        <v>7.2733330235583447</v>
      </c>
      <c r="R57">
        <f ca="1">IF(R$34&lt;0,housing!E143,housing!D143)</f>
        <v>-0.11839059553387066</v>
      </c>
      <c r="S57">
        <v>1</v>
      </c>
      <c r="T57">
        <f t="shared" ca="1" si="9"/>
        <v>-0.48209004689799756</v>
      </c>
    </row>
    <row r="58" spans="1:20">
      <c r="A58">
        <f t="shared" si="4"/>
        <v>202211</v>
      </c>
      <c r="B58">
        <f>likeqiang!C144</f>
        <v>9.3680971051175135</v>
      </c>
      <c r="C58">
        <f>cpi!C144</f>
        <v>4.9594163998580276</v>
      </c>
      <c r="D58">
        <f>housing!C144</f>
        <v>-5.6513359697484888E-2</v>
      </c>
      <c r="E58">
        <v>1</v>
      </c>
      <c r="F58">
        <f t="shared" ca="1" si="5"/>
        <v>-0.3251212430149113</v>
      </c>
      <c r="H58">
        <f t="shared" si="6"/>
        <v>202211</v>
      </c>
      <c r="I58">
        <f ca="1">IF(I$34&gt;0,likeqiang!E144,likeqiang!D144)</f>
        <v>14.529894839236393</v>
      </c>
      <c r="J58">
        <f ca="1">IF(J$34&gt;0,cpi!E144,cpi!D144)</f>
        <v>2.4155925682652439</v>
      </c>
      <c r="K58">
        <f ca="1">IF(I$34&gt;0,housing!E144,housing!D144)</f>
        <v>-5.7763557331564352E-3</v>
      </c>
      <c r="L58">
        <v>1</v>
      </c>
      <c r="M58">
        <f t="shared" ca="1" si="7"/>
        <v>-0.15404935752301052</v>
      </c>
      <c r="O58">
        <f t="shared" si="8"/>
        <v>202211</v>
      </c>
      <c r="P58">
        <f ca="1">IF(P$34&lt;0,likeqiang!E144,likeqiang!D144)</f>
        <v>4.206299370998634</v>
      </c>
      <c r="Q58">
        <f ca="1">IF(Q$34&lt;0,cpi!E144,cpi!D144)</f>
        <v>7.5032402314508113</v>
      </c>
      <c r="R58">
        <f ca="1">IF(R$34&lt;0,housing!E144,housing!D144)</f>
        <v>-0.10725036366181334</v>
      </c>
      <c r="S58">
        <v>1</v>
      </c>
      <c r="T58">
        <f t="shared" ca="1" si="9"/>
        <v>-0.49619312850681196</v>
      </c>
    </row>
    <row r="59" spans="1:20">
      <c r="A59">
        <f t="shared" si="4"/>
        <v>202212</v>
      </c>
      <c r="B59">
        <f>likeqiang!C145</f>
        <v>9.3780562421876343</v>
      </c>
      <c r="C59">
        <f>cpi!C145</f>
        <v>4.6532726046196151</v>
      </c>
      <c r="D59">
        <f>housing!C145</f>
        <v>-4.7546450663790867E-2</v>
      </c>
      <c r="E59">
        <v>1</v>
      </c>
      <c r="F59">
        <f t="shared" ca="1" si="5"/>
        <v>-0.30498793202657826</v>
      </c>
      <c r="H59">
        <f t="shared" si="6"/>
        <v>202212</v>
      </c>
      <c r="I59">
        <f ca="1">IF(I$34&gt;0,likeqiang!E145,likeqiang!D145)</f>
        <v>14.734272641577508</v>
      </c>
      <c r="J59">
        <f ca="1">IF(J$34&gt;0,cpi!E145,cpi!D145)</f>
        <v>2.0169843061129153</v>
      </c>
      <c r="K59">
        <f ca="1">IF(I$34&gt;0,housing!E145,housing!D145)</f>
        <v>3.908102756029222E-3</v>
      </c>
      <c r="L59">
        <v>1</v>
      </c>
      <c r="M59">
        <f t="shared" ca="1" si="7"/>
        <v>-0.12776700844139785</v>
      </c>
      <c r="O59">
        <f t="shared" si="8"/>
        <v>202212</v>
      </c>
      <c r="P59">
        <f ca="1">IF(P$34&lt;0,likeqiang!E145,likeqiang!D145)</f>
        <v>4.0218398427977604</v>
      </c>
      <c r="Q59">
        <f ca="1">IF(Q$34&lt;0,cpi!E145,cpi!D145)</f>
        <v>7.2895609031263149</v>
      </c>
      <c r="R59">
        <f ca="1">IF(R$34&lt;0,housing!E145,housing!D145)</f>
        <v>-9.9001004083610955E-2</v>
      </c>
      <c r="S59">
        <v>1</v>
      </c>
      <c r="T59">
        <f t="shared" ca="1" si="9"/>
        <v>-0.48220885561175864</v>
      </c>
    </row>
    <row r="60" spans="1:20">
      <c r="A60">
        <f t="shared" si="4"/>
        <v>202301</v>
      </c>
      <c r="B60">
        <f>likeqiang!C146</f>
        <v>9.3880153792577463</v>
      </c>
      <c r="C60">
        <f>cpi!C146</f>
        <v>4.7292891824627805</v>
      </c>
      <c r="D60">
        <f>housing!C146</f>
        <v>-3.3980179128677825E-2</v>
      </c>
      <c r="E60">
        <v>1</v>
      </c>
      <c r="F60">
        <f t="shared" ca="1" si="5"/>
        <v>-0.30890299668442317</v>
      </c>
      <c r="H60">
        <f t="shared" si="6"/>
        <v>202301</v>
      </c>
      <c r="I60">
        <f ca="1">IF(I$34&gt;0,likeqiang!E146,likeqiang!D146)</f>
        <v>14.932240695178459</v>
      </c>
      <c r="J60">
        <f ca="1">IF(J$34&gt;0,cpi!E146,cpi!D146)</f>
        <v>2.0034412437881919</v>
      </c>
      <c r="K60">
        <f ca="1">IF(I$34&gt;0,housing!E146,housing!D146)</f>
        <v>1.8187174882162503E-2</v>
      </c>
      <c r="L60">
        <v>1</v>
      </c>
      <c r="M60">
        <f t="shared" ca="1" si="7"/>
        <v>-0.12572532468661146</v>
      </c>
      <c r="O60">
        <f t="shared" si="8"/>
        <v>202301</v>
      </c>
      <c r="P60">
        <f ca="1">IF(P$34&lt;0,likeqiang!E146,likeqiang!D146)</f>
        <v>3.8437900633370337</v>
      </c>
      <c r="Q60">
        <f ca="1">IF(Q$34&lt;0,cpi!E146,cpi!D146)</f>
        <v>7.4551371211373691</v>
      </c>
      <c r="R60">
        <f ca="1">IF(R$34&lt;0,housing!E146,housing!D146)</f>
        <v>-8.6147533139518145E-2</v>
      </c>
      <c r="S60">
        <v>1</v>
      </c>
      <c r="T60">
        <f t="shared" ca="1" si="9"/>
        <v>-0.49208066868223482</v>
      </c>
    </row>
    <row r="61" spans="1:20">
      <c r="A61">
        <f t="shared" si="4"/>
        <v>202302</v>
      </c>
      <c r="B61">
        <f>likeqiang!C147</f>
        <v>9.3979745163278672</v>
      </c>
      <c r="C61">
        <f>cpi!C147</f>
        <v>4.4551344699721707</v>
      </c>
      <c r="D61">
        <f>housing!C147</f>
        <v>-2.0292024605963081E-2</v>
      </c>
      <c r="E61">
        <v>1</v>
      </c>
      <c r="F61">
        <f t="shared" ca="1" si="5"/>
        <v>-0.29048863511877909</v>
      </c>
      <c r="H61">
        <f t="shared" si="6"/>
        <v>202302</v>
      </c>
      <c r="I61">
        <f ca="1">IF(I$34&gt;0,likeqiang!E147,likeqiang!D147)</f>
        <v>15.124430790860346</v>
      </c>
      <c r="J61">
        <f ca="1">IF(J$34&gt;0,cpi!E147,cpi!D147)</f>
        <v>1.642353941178111</v>
      </c>
      <c r="K61">
        <f ca="1">IF(I$34&gt;0,housing!E147,housing!D147)</f>
        <v>3.258359152371916E-2</v>
      </c>
      <c r="L61">
        <v>1</v>
      </c>
      <c r="M61">
        <f t="shared" ca="1" si="7"/>
        <v>-0.10152811302889039</v>
      </c>
      <c r="O61">
        <f t="shared" si="8"/>
        <v>202302</v>
      </c>
      <c r="P61">
        <f ca="1">IF(P$34&lt;0,likeqiang!E147,likeqiang!D147)</f>
        <v>3.671518241795388</v>
      </c>
      <c r="Q61">
        <f ca="1">IF(Q$34&lt;0,cpi!E147,cpi!D147)</f>
        <v>7.2679149987662299</v>
      </c>
      <c r="R61">
        <f ca="1">IF(R$34&lt;0,housing!E147,housing!D147)</f>
        <v>-7.3167640735645328E-2</v>
      </c>
      <c r="S61">
        <v>1</v>
      </c>
      <c r="T61">
        <f t="shared" ca="1" si="9"/>
        <v>-0.47944915720866765</v>
      </c>
    </row>
    <row r="62" spans="1:20">
      <c r="A62">
        <f t="shared" si="4"/>
        <v>202303</v>
      </c>
      <c r="B62">
        <f>likeqiang!C148</f>
        <v>9.4079336533979809</v>
      </c>
      <c r="C62">
        <f>cpi!C148</f>
        <v>4.6050984333858285</v>
      </c>
      <c r="D62">
        <f>housing!C148</f>
        <v>-9.8371510895003088E-3</v>
      </c>
      <c r="E62">
        <v>1</v>
      </c>
      <c r="F62">
        <f t="shared" ca="1" si="5"/>
        <v>-0.29932835299744565</v>
      </c>
      <c r="H62">
        <f t="shared" si="6"/>
        <v>202303</v>
      </c>
      <c r="I62">
        <f ca="1">IF(I$34&gt;0,likeqiang!E148,likeqiang!D148)</f>
        <v>15.311378440534572</v>
      </c>
      <c r="J62">
        <f ca="1">IF(J$34&gt;0,cpi!E148,cpi!D148)</f>
        <v>1.7077756020142645</v>
      </c>
      <c r="K62">
        <f ca="1">IF(I$34&gt;0,housing!E148,housing!D148)</f>
        <v>4.3742386764760957E-2</v>
      </c>
      <c r="L62">
        <v>1</v>
      </c>
      <c r="M62">
        <f t="shared" ca="1" si="7"/>
        <v>-0.10474320519731525</v>
      </c>
      <c r="O62">
        <f t="shared" si="8"/>
        <v>202303</v>
      </c>
      <c r="P62">
        <f ca="1">IF(P$34&lt;0,likeqiang!E148,likeqiang!D148)</f>
        <v>3.50448886626139</v>
      </c>
      <c r="Q62">
        <f ca="1">IF(Q$34&lt;0,cpi!E148,cpi!D148)</f>
        <v>7.5024212647573929</v>
      </c>
      <c r="R62">
        <f ca="1">IF(R$34&lt;0,housing!E148,housing!D148)</f>
        <v>-6.3416688943761568E-2</v>
      </c>
      <c r="S62">
        <v>1</v>
      </c>
      <c r="T62">
        <f t="shared" ca="1" si="9"/>
        <v>-0.49391350079757601</v>
      </c>
    </row>
    <row r="63" spans="1:20">
      <c r="A63">
        <f t="shared" si="4"/>
        <v>202304</v>
      </c>
      <c r="B63">
        <f>likeqiang!C149</f>
        <v>9.4178927904681</v>
      </c>
      <c r="C63">
        <f>cpi!C149</f>
        <v>4.6533013630212015</v>
      </c>
      <c r="D63">
        <f>housing!C149</f>
        <v>6.5249368763924537E-3</v>
      </c>
      <c r="E63">
        <v>1</v>
      </c>
      <c r="F63">
        <f t="shared" ca="1" si="5"/>
        <v>-0.30128089228054006</v>
      </c>
      <c r="H63">
        <f t="shared" si="6"/>
        <v>202304</v>
      </c>
      <c r="I63">
        <f ca="1">IF(I$34&gt;0,likeqiang!E149,likeqiang!D149)</f>
        <v>15.493542215178007</v>
      </c>
      <c r="J63">
        <f ca="1">IF(J$34&gt;0,cpi!E149,cpi!D149)</f>
        <v>1.6736227756510003</v>
      </c>
      <c r="K63">
        <f ca="1">IF(I$34&gt;0,housing!E149,housing!D149)</f>
        <v>6.0804242790156844E-2</v>
      </c>
      <c r="L63">
        <v>1</v>
      </c>
      <c r="M63">
        <f t="shared" ca="1" si="7"/>
        <v>-0.10121585656295021</v>
      </c>
      <c r="O63">
        <f t="shared" si="8"/>
        <v>202304</v>
      </c>
      <c r="P63">
        <f ca="1">IF(P$34&lt;0,likeqiang!E149,likeqiang!D149)</f>
        <v>3.3422433657581934</v>
      </c>
      <c r="Q63">
        <f ca="1">IF(Q$34&lt;0,cpi!E149,cpi!D149)</f>
        <v>7.6329799503914026</v>
      </c>
      <c r="R63">
        <f ca="1">IF(R$34&lt;0,housing!E149,housing!D149)</f>
        <v>-4.7754369037371937E-2</v>
      </c>
      <c r="S63">
        <v>1</v>
      </c>
      <c r="T63">
        <f t="shared" ca="1" si="9"/>
        <v>-0.50134592799812971</v>
      </c>
    </row>
    <row r="64" spans="1:20">
      <c r="A64">
        <f t="shared" si="4"/>
        <v>202305</v>
      </c>
      <c r="B64">
        <f>likeqiang!C150</f>
        <v>9.4278519275382138</v>
      </c>
      <c r="C64">
        <f>cpi!C150</f>
        <v>4.5194869877118604</v>
      </c>
      <c r="D64">
        <f>housing!C150</f>
        <v>1.9278072792522444E-2</v>
      </c>
      <c r="E64">
        <v>1</v>
      </c>
      <c r="F64">
        <f t="shared" ca="1" si="5"/>
        <v>-0.29187572581909454</v>
      </c>
      <c r="H64">
        <f t="shared" si="6"/>
        <v>202305</v>
      </c>
      <c r="I64">
        <f ca="1">IF(I$34&gt;0,likeqiang!E150,likeqiang!D150)</f>
        <v>15.671318360708462</v>
      </c>
      <c r="J64">
        <f ca="1">IF(J$34&gt;0,cpi!E150,cpi!D150)</f>
        <v>1.4594623752481399</v>
      </c>
      <c r="K64">
        <f ca="1">IF(I$34&gt;0,housing!E150,housing!D150)</f>
        <v>7.4253169352187481E-2</v>
      </c>
      <c r="L64">
        <v>1</v>
      </c>
      <c r="M64">
        <f t="shared" ca="1" si="7"/>
        <v>-8.6463836567341745E-2</v>
      </c>
      <c r="O64">
        <f t="shared" si="8"/>
        <v>202305</v>
      </c>
      <c r="P64">
        <f ca="1">IF(P$34&lt;0,likeqiang!E150,likeqiang!D150)</f>
        <v>3.1843854943679668</v>
      </c>
      <c r="Q64">
        <f ca="1">IF(Q$34&lt;0,cpi!E150,cpi!D150)</f>
        <v>7.5795116001755805</v>
      </c>
      <c r="R64">
        <f ca="1">IF(R$34&lt;0,housing!E150,housing!D150)</f>
        <v>-3.5697023767142601E-2</v>
      </c>
      <c r="S64">
        <v>1</v>
      </c>
      <c r="T64">
        <f t="shared" ca="1" si="9"/>
        <v>-0.49728761507084734</v>
      </c>
    </row>
    <row r="65" spans="1:20">
      <c r="A65">
        <f t="shared" si="4"/>
        <v>202306</v>
      </c>
      <c r="B65">
        <f>likeqiang!C151</f>
        <v>9.4378110646083346</v>
      </c>
      <c r="C65">
        <f>cpi!C151</f>
        <v>4.4667939035090596</v>
      </c>
      <c r="D65">
        <f>housing!C151</f>
        <v>2.8482289095890415E-2</v>
      </c>
      <c r="E65">
        <v>1</v>
      </c>
      <c r="F65">
        <f t="shared" ca="1" si="5"/>
        <v>-0.28788217118597126</v>
      </c>
      <c r="H65">
        <f t="shared" si="6"/>
        <v>202306</v>
      </c>
      <c r="I65">
        <f ca="1">IF(I$34&gt;0,likeqiang!E151,likeqiang!D151)</f>
        <v>15.845052028672029</v>
      </c>
      <c r="J65">
        <f ca="1">IF(J$34&gt;0,cpi!E151,cpi!D151)</f>
        <v>1.3282783842030184</v>
      </c>
      <c r="K65">
        <f ca="1">IF(I$34&gt;0,housing!E151,housing!D151)</f>
        <v>8.4149365449056476E-2</v>
      </c>
      <c r="L65">
        <v>1</v>
      </c>
      <c r="M65">
        <f t="shared" ca="1" si="7"/>
        <v>-7.7246229564889912E-2</v>
      </c>
      <c r="O65">
        <f t="shared" si="8"/>
        <v>202306</v>
      </c>
      <c r="P65">
        <f ca="1">IF(P$34&lt;0,likeqiang!E151,likeqiang!D151)</f>
        <v>3.0305701005446393</v>
      </c>
      <c r="Q65">
        <f ca="1">IF(Q$34&lt;0,cpi!E151,cpi!D151)</f>
        <v>7.6053094228151004</v>
      </c>
      <c r="R65">
        <f ca="1">IF(R$34&lt;0,housing!E151,housing!D151)</f>
        <v>-2.7184787257275647E-2</v>
      </c>
      <c r="S65">
        <v>1</v>
      </c>
      <c r="T65">
        <f t="shared" ca="1" si="9"/>
        <v>-0.49851811280705255</v>
      </c>
    </row>
    <row r="66" spans="1:20">
      <c r="A66">
        <f t="shared" si="4"/>
        <v>202307</v>
      </c>
      <c r="B66">
        <f>likeqiang!C152</f>
        <v>9.4477702016784466</v>
      </c>
      <c r="C66">
        <f>cpi!C152</f>
        <v>4.4745703051528851</v>
      </c>
      <c r="D66">
        <f>housing!C152</f>
        <v>3.7559026240013345E-2</v>
      </c>
      <c r="E66">
        <v>1</v>
      </c>
      <c r="F66">
        <f t="shared" ca="1" si="5"/>
        <v>-0.28775180065521283</v>
      </c>
      <c r="H66">
        <f t="shared" si="6"/>
        <v>202307</v>
      </c>
      <c r="I66">
        <f ca="1">IF(I$34&gt;0,likeqiang!E152,likeqiang!D152)</f>
        <v>16.015046033155524</v>
      </c>
      <c r="J66">
        <f ca="1">IF(J$34&gt;0,cpi!E152,cpi!D152)</f>
        <v>1.2592828789124271</v>
      </c>
      <c r="K66">
        <f ca="1">IF(I$34&gt;0,housing!E152,housing!D152)</f>
        <v>9.3914429118652804E-2</v>
      </c>
      <c r="L66">
        <v>1</v>
      </c>
      <c r="M66">
        <f t="shared" ca="1" si="7"/>
        <v>-7.2005599052420377E-2</v>
      </c>
      <c r="O66">
        <f t="shared" si="8"/>
        <v>202307</v>
      </c>
      <c r="P66">
        <f ca="1">IF(P$34&lt;0,likeqiang!E152,likeqiang!D152)</f>
        <v>2.8804943702013688</v>
      </c>
      <c r="Q66">
        <f ca="1">IF(Q$34&lt;0,cpi!E152,cpi!D152)</f>
        <v>7.6898577313933432</v>
      </c>
      <c r="R66">
        <f ca="1">IF(R$34&lt;0,housing!E152,housing!D152)</f>
        <v>-1.8796376638626107E-2</v>
      </c>
      <c r="S66">
        <v>1</v>
      </c>
      <c r="T66">
        <f t="shared" ca="1" si="9"/>
        <v>-0.50349800225800534</v>
      </c>
    </row>
    <row r="67" spans="1:20">
      <c r="A67">
        <f t="shared" si="4"/>
        <v>202308</v>
      </c>
      <c r="B67">
        <f>likeqiang!C153</f>
        <v>9.4577293387485675</v>
      </c>
      <c r="C67">
        <f>cpi!C153</f>
        <v>4.1759257468936317</v>
      </c>
      <c r="D67">
        <f>housing!C153</f>
        <v>4.3894527395978239E-2</v>
      </c>
      <c r="E67">
        <v>1</v>
      </c>
      <c r="F67">
        <f t="shared" ca="1" si="5"/>
        <v>-0.26827495377804328</v>
      </c>
      <c r="H67">
        <f t="shared" si="6"/>
        <v>202308</v>
      </c>
      <c r="I67">
        <f ca="1">IF(I$34&gt;0,likeqiang!E153,likeqiang!D153)</f>
        <v>16.181567768832469</v>
      </c>
      <c r="J67">
        <f ca="1">IF(J$34&gt;0,cpi!E153,cpi!D153)</f>
        <v>0.88546484068106457</v>
      </c>
      <c r="K67">
        <f ca="1">IF(I$34&gt;0,housing!E153,housing!D153)</f>
        <v>0.10093475278734308</v>
      </c>
      <c r="L67">
        <v>1</v>
      </c>
      <c r="M67">
        <f t="shared" ca="1" si="7"/>
        <v>-4.7524304883855076E-2</v>
      </c>
      <c r="O67">
        <f t="shared" si="8"/>
        <v>202308</v>
      </c>
      <c r="P67">
        <f ca="1">IF(P$34&lt;0,likeqiang!E153,likeqiang!D153)</f>
        <v>2.733890908664665</v>
      </c>
      <c r="Q67">
        <f ca="1">IF(Q$34&lt;0,cpi!E153,cpi!D153)</f>
        <v>7.4663866531061984</v>
      </c>
      <c r="R67">
        <f ca="1">IF(R$34&lt;0,housing!E153,housing!D153)</f>
        <v>-1.3145697995386604E-2</v>
      </c>
      <c r="S67">
        <v>1</v>
      </c>
      <c r="T67">
        <f t="shared" ca="1" si="9"/>
        <v>-0.48902560267223139</v>
      </c>
    </row>
    <row r="68" spans="1:20">
      <c r="A68">
        <f t="shared" si="4"/>
        <v>202309</v>
      </c>
      <c r="B68">
        <f>likeqiang!C154</f>
        <v>9.4676884758186812</v>
      </c>
      <c r="C68">
        <f>cpi!C154</f>
        <v>4.1556966164468525</v>
      </c>
      <c r="D68">
        <f>housing!C154</f>
        <v>4.9094478481823162E-2</v>
      </c>
      <c r="E68">
        <v>1</v>
      </c>
      <c r="F68">
        <f t="shared" ca="1" si="5"/>
        <v>-0.26662229658002706</v>
      </c>
      <c r="H68">
        <f t="shared" si="6"/>
        <v>202309</v>
      </c>
      <c r="I68">
        <f ca="1">IF(I$34&gt;0,likeqiang!E154,likeqiang!D154)</f>
        <v>16.344854741036851</v>
      </c>
      <c r="J68">
        <f ca="1">IF(J$34&gt;0,cpi!E154,cpi!D154)</f>
        <v>0.79155325861729597</v>
      </c>
      <c r="K68">
        <f ca="1">IF(I$34&gt;0,housing!E154,housing!D154)</f>
        <v>0.10681616388861465</v>
      </c>
      <c r="L68">
        <v>1</v>
      </c>
      <c r="M68">
        <f t="shared" ca="1" si="7"/>
        <v>-4.0965905417726739E-2</v>
      </c>
      <c r="O68">
        <f t="shared" si="8"/>
        <v>202309</v>
      </c>
      <c r="P68">
        <f ca="1">IF(P$34&lt;0,likeqiang!E154,likeqiang!D154)</f>
        <v>2.5905222106005112</v>
      </c>
      <c r="Q68">
        <f ca="1">IF(Q$34&lt;0,cpi!E154,cpi!D154)</f>
        <v>7.519839974276409</v>
      </c>
      <c r="R68">
        <f ca="1">IF(R$34&lt;0,housing!E154,housing!D154)</f>
        <v>-8.6272069249683295E-3</v>
      </c>
      <c r="S68">
        <v>1</v>
      </c>
      <c r="T68">
        <f t="shared" ca="1" si="9"/>
        <v>-0.49227868774232736</v>
      </c>
    </row>
    <row r="69" spans="1:20">
      <c r="A69">
        <f t="shared" si="4"/>
        <v>202310</v>
      </c>
      <c r="B69">
        <f>likeqiang!C155</f>
        <v>9.4776476128888021</v>
      </c>
      <c r="C69">
        <f>cpi!C155</f>
        <v>4.3744020541462678</v>
      </c>
      <c r="D69">
        <f>housing!C155</f>
        <v>5.3316928581144347E-2</v>
      </c>
      <c r="E69">
        <v>1</v>
      </c>
      <c r="F69">
        <f t="shared" ca="1" si="5"/>
        <v>-0.28026646156055746</v>
      </c>
      <c r="H69">
        <f t="shared" si="6"/>
        <v>202310</v>
      </c>
      <c r="I69">
        <f ca="1">IF(I$34&gt;0,likeqiang!E155,likeqiang!D155)</f>
        <v>16.505119033664293</v>
      </c>
      <c r="J69">
        <f ca="1">IF(J$34&gt;0,cpi!E155,cpi!D155)</f>
        <v>0.93797112298082252</v>
      </c>
      <c r="K69">
        <f ca="1">IF(I$34&gt;0,housing!E155,housing!D155)</f>
        <v>0.11171684581877447</v>
      </c>
      <c r="L69">
        <v>1</v>
      </c>
      <c r="M69">
        <f t="shared" ca="1" si="7"/>
        <v>-4.9796669980086528E-2</v>
      </c>
      <c r="O69">
        <f t="shared" si="8"/>
        <v>202310</v>
      </c>
      <c r="P69">
        <f ca="1">IF(P$34&lt;0,likeqiang!E155,likeqiang!D155)</f>
        <v>2.4501761921133127</v>
      </c>
      <c r="Q69">
        <f ca="1">IF(Q$34&lt;0,cpi!E155,cpi!D155)</f>
        <v>7.8108329853117127</v>
      </c>
      <c r="R69">
        <f ca="1">IF(R$34&lt;0,housing!E155,housing!D155)</f>
        <v>-5.082988656485786E-3</v>
      </c>
      <c r="S69">
        <v>1</v>
      </c>
      <c r="T69">
        <f t="shared" ca="1" si="9"/>
        <v>-0.51073625314102844</v>
      </c>
    </row>
    <row r="70" spans="1:20">
      <c r="A70">
        <f t="shared" si="4"/>
        <v>202311</v>
      </c>
      <c r="B70">
        <f>likeqiang!C156</f>
        <v>9.4876067499589141</v>
      </c>
      <c r="C70">
        <f>cpi!C156</f>
        <v>4.3536144507840993</v>
      </c>
      <c r="D70">
        <f>housing!C156</f>
        <v>5.2239376018190661E-2</v>
      </c>
      <c r="E70">
        <v>1</v>
      </c>
      <c r="F70">
        <f t="shared" ca="1" si="5"/>
        <v>-0.27900388367831541</v>
      </c>
      <c r="H70">
        <f t="shared" si="6"/>
        <v>202311</v>
      </c>
      <c r="I70">
        <f ca="1">IF(I$34&gt;0,likeqiang!E156,likeqiang!D156)</f>
        <v>16.662550954015543</v>
      </c>
      <c r="J70">
        <f ca="1">IF(J$34&gt;0,cpi!E156,cpi!D156)</f>
        <v>0.84620434439177528</v>
      </c>
      <c r="K70">
        <f ca="1">IF(I$34&gt;0,housing!E156,housing!D156)</f>
        <v>0.11131442450248397</v>
      </c>
      <c r="L70">
        <v>1</v>
      </c>
      <c r="M70">
        <f t="shared" ca="1" si="7"/>
        <v>-4.3807310320291878E-2</v>
      </c>
      <c r="O70">
        <f t="shared" si="8"/>
        <v>202311</v>
      </c>
      <c r="P70">
        <f ca="1">IF(P$34&lt;0,likeqiang!E156,likeqiang!D156)</f>
        <v>2.3126625459022829</v>
      </c>
      <c r="Q70">
        <f ca="1">IF(Q$34&lt;0,cpi!E156,cpi!D156)</f>
        <v>7.8610245571764228</v>
      </c>
      <c r="R70">
        <f ca="1">IF(R$34&lt;0,housing!E156,housing!D156)</f>
        <v>-6.8356724661026505E-3</v>
      </c>
      <c r="S70">
        <v>1</v>
      </c>
      <c r="T70">
        <f t="shared" ca="1" si="9"/>
        <v>-0.51420045703633888</v>
      </c>
    </row>
    <row r="71" spans="1:20">
      <c r="A71">
        <f t="shared" si="4"/>
        <v>202312</v>
      </c>
      <c r="B71">
        <f>likeqiang!C157</f>
        <v>9.4975658870290349</v>
      </c>
      <c r="C71">
        <f>cpi!C157</f>
        <v>4.6501654185309889</v>
      </c>
      <c r="D71">
        <f>housing!C157</f>
        <v>5.159895336265239E-2</v>
      </c>
      <c r="E71">
        <v>1</v>
      </c>
      <c r="F71">
        <f t="shared" ca="1" si="5"/>
        <v>-0.29793995118509131</v>
      </c>
      <c r="H71">
        <f t="shared" si="6"/>
        <v>202312</v>
      </c>
      <c r="I71">
        <f ca="1">IF(I$34&gt;0,likeqiang!E157,likeqiang!D157)</f>
        <v>16.817322032581416</v>
      </c>
      <c r="J71">
        <f ca="1">IF(J$34&gt;0,cpi!E157,cpi!D157)</f>
        <v>1.0730064197625424</v>
      </c>
      <c r="K71">
        <f ca="1">IF(I$34&gt;0,housing!E157,housing!D157)</f>
        <v>0.11134615384618005</v>
      </c>
      <c r="L71">
        <v>1</v>
      </c>
      <c r="M71">
        <f t="shared" ca="1" si="7"/>
        <v>-5.8098045045682202E-2</v>
      </c>
      <c r="O71">
        <f t="shared" si="8"/>
        <v>202312</v>
      </c>
      <c r="P71">
        <f ca="1">IF(P$34&lt;0,likeqiang!E157,likeqiang!D157)</f>
        <v>2.1778097414766542</v>
      </c>
      <c r="Q71">
        <f ca="1">IF(Q$34&lt;0,cpi!E157,cpi!D157)</f>
        <v>8.2273244172994353</v>
      </c>
      <c r="R71">
        <f ca="1">IF(R$34&lt;0,housing!E157,housing!D157)</f>
        <v>-8.1482471208752655E-3</v>
      </c>
      <c r="S71">
        <v>1</v>
      </c>
      <c r="T71">
        <f t="shared" ca="1" si="9"/>
        <v>-0.53778185732450046</v>
      </c>
    </row>
    <row r="72" spans="1:20">
      <c r="A72">
        <f t="shared" si="4"/>
        <v>202401</v>
      </c>
      <c r="B72">
        <f>likeqiang!C158</f>
        <v>9.5075250240991487</v>
      </c>
      <c r="C72">
        <f>cpi!C158</f>
        <v>4.3867192691446597</v>
      </c>
      <c r="D72">
        <f>housing!C158</f>
        <v>4.2957896677621732E-2</v>
      </c>
      <c r="E72">
        <v>1</v>
      </c>
      <c r="F72">
        <f t="shared" ca="1" si="5"/>
        <v>-0.28172233825150911</v>
      </c>
      <c r="H72">
        <f t="shared" si="6"/>
        <v>202401</v>
      </c>
      <c r="I72">
        <f ca="1">IF(I$34&gt;0,likeqiang!E158,likeqiang!D158)</f>
        <v>16.969587511995012</v>
      </c>
      <c r="J72">
        <f ca="1">IF(J$34&gt;0,cpi!E158,cpi!D158)</f>
        <v>0.74079582635834162</v>
      </c>
      <c r="K72">
        <f ca="1">IF(I$34&gt;0,housing!E158,housing!D158)</f>
        <v>0.10337438539712071</v>
      </c>
      <c r="L72">
        <v>1</v>
      </c>
      <c r="M72">
        <f t="shared" ca="1" si="7"/>
        <v>-3.7300705348722159E-2</v>
      </c>
      <c r="O72">
        <f t="shared" si="8"/>
        <v>202401</v>
      </c>
      <c r="P72">
        <f ca="1">IF(P$34&lt;0,likeqiang!E158,likeqiang!D158)</f>
        <v>2.0454625362032859</v>
      </c>
      <c r="Q72">
        <f ca="1">IF(Q$34&lt;0,cpi!E158,cpi!D158)</f>
        <v>8.0326427119309773</v>
      </c>
      <c r="R72">
        <f ca="1">IF(R$34&lt;0,housing!E158,housing!D158)</f>
        <v>-1.745859204187724E-2</v>
      </c>
      <c r="S72">
        <v>1</v>
      </c>
      <c r="T72">
        <f t="shared" ca="1" si="9"/>
        <v>-0.5261439711542959</v>
      </c>
    </row>
    <row r="73" spans="1:20">
      <c r="A73">
        <f t="shared" si="4"/>
        <v>202402</v>
      </c>
      <c r="B73">
        <f>likeqiang!C159</f>
        <v>9.5174841611692678</v>
      </c>
      <c r="C73">
        <f>cpi!C159</f>
        <v>4.6779443123532998</v>
      </c>
      <c r="D73">
        <f>housing!C159</f>
        <v>8.7742148631432745E-3</v>
      </c>
      <c r="E73">
        <v>1</v>
      </c>
      <c r="F73">
        <f t="shared" ca="1" si="5"/>
        <v>-0.30259348530971364</v>
      </c>
      <c r="H73">
        <f t="shared" si="6"/>
        <v>202402</v>
      </c>
      <c r="I73">
        <f ca="1">IF(I$34&gt;0,likeqiang!E159,likeqiang!D159)</f>
        <v>17.119488427573387</v>
      </c>
      <c r="J73">
        <f ca="1">IF(J$34&gt;0,cpi!E159,cpi!D159)</f>
        <v>0.96452957671608619</v>
      </c>
      <c r="K73">
        <f ca="1">IF(I$34&gt;0,housing!E159,housing!D159)</f>
        <v>7.7293286153394952E-2</v>
      </c>
      <c r="L73">
        <v>1</v>
      </c>
      <c r="M73">
        <f t="shared" ca="1" si="7"/>
        <v>-5.3171738024871025E-2</v>
      </c>
      <c r="O73">
        <f t="shared" si="8"/>
        <v>202402</v>
      </c>
      <c r="P73">
        <f ca="1">IF(P$34&lt;0,likeqiang!E159,likeqiang!D159)</f>
        <v>1.9154798947651486</v>
      </c>
      <c r="Q73">
        <f ca="1">IF(Q$34&lt;0,cpi!E159,cpi!D159)</f>
        <v>8.3913590479905125</v>
      </c>
      <c r="R73">
        <f ca="1">IF(R$34&lt;0,housing!E159,housing!D159)</f>
        <v>-5.974485642710841E-2</v>
      </c>
      <c r="S73">
        <v>1</v>
      </c>
      <c r="T73">
        <f t="shared" ca="1" si="9"/>
        <v>-0.5520152325945562</v>
      </c>
    </row>
    <row r="74" spans="1:20">
      <c r="A74">
        <f t="shared" si="4"/>
        <v>202403</v>
      </c>
      <c r="B74">
        <f>likeqiang!C160</f>
        <v>9.5274432982393815</v>
      </c>
      <c r="C74">
        <f>cpi!C160</f>
        <v>4.532068163500246</v>
      </c>
      <c r="D74">
        <f>housing!C160</f>
        <v>8.2559369222688361E-3</v>
      </c>
      <c r="E74">
        <v>1</v>
      </c>
      <c r="F74">
        <f t="shared" ca="1" si="5"/>
        <v>-0.29331939492664605</v>
      </c>
      <c r="H74">
        <f t="shared" si="6"/>
        <v>202403</v>
      </c>
      <c r="I74">
        <f ca="1">IF(I$34&gt;0,likeqiang!E160,likeqiang!D160)</f>
        <v>17.267153358455573</v>
      </c>
      <c r="J74">
        <f ca="1">IF(J$34&gt;0,cpi!E160,cpi!D160)</f>
        <v>0.75219807196490196</v>
      </c>
      <c r="K74">
        <f ca="1">IF(I$34&gt;0,housing!E160,housing!D160)</f>
        <v>7.7367500025170288E-2</v>
      </c>
      <c r="L74">
        <v>1</v>
      </c>
      <c r="M74">
        <f t="shared" ca="1" si="7"/>
        <v>-3.9475201225590756E-2</v>
      </c>
      <c r="O74">
        <f t="shared" si="8"/>
        <v>202403</v>
      </c>
      <c r="P74">
        <f ca="1">IF(P$34&lt;0,likeqiang!E160,likeqiang!D160)</f>
        <v>1.7877332380231907</v>
      </c>
      <c r="Q74">
        <f ca="1">IF(Q$34&lt;0,cpi!E160,cpi!D160)</f>
        <v>8.3119382550355905</v>
      </c>
      <c r="R74">
        <f ca="1">IF(R$34&lt;0,housing!E160,housing!D160)</f>
        <v>-6.0855626180632616E-2</v>
      </c>
      <c r="S74">
        <v>1</v>
      </c>
      <c r="T74">
        <f t="shared" ca="1" si="9"/>
        <v>-0.54716358862770131</v>
      </c>
    </row>
    <row r="75" spans="1:20">
      <c r="A75">
        <f t="shared" si="4"/>
        <v>202404</v>
      </c>
      <c r="B75">
        <f>likeqiang!C161</f>
        <v>9.5374024353095024</v>
      </c>
      <c r="C75">
        <f>cpi!C161</f>
        <v>4.8345360733104776</v>
      </c>
      <c r="D75">
        <f>housing!C161</f>
        <v>-3.3728833058482267E-2</v>
      </c>
      <c r="E75">
        <v>1</v>
      </c>
      <c r="F75">
        <f t="shared" ca="1" si="5"/>
        <v>-0.3154361950518082</v>
      </c>
      <c r="H75">
        <f t="shared" si="6"/>
        <v>202404</v>
      </c>
      <c r="I75">
        <f ca="1">IF(I$34&gt;0,likeqiang!E161,likeqiang!D161)</f>
        <v>17.412699910896485</v>
      </c>
      <c r="J75">
        <f ca="1">IF(J$34&gt;0,cpi!E161,cpi!D161)</f>
        <v>0.989192639759918</v>
      </c>
      <c r="K75">
        <f ca="1">IF(I$34&gt;0,housing!E161,housing!D161)</f>
        <v>3.5974226613744768E-2</v>
      </c>
      <c r="L75">
        <v>1</v>
      </c>
      <c r="M75">
        <f t="shared" ca="1" si="7"/>
        <v>-5.723446804672698E-2</v>
      </c>
      <c r="O75">
        <f t="shared" si="8"/>
        <v>202404</v>
      </c>
      <c r="P75">
        <f ca="1">IF(P$34&lt;0,likeqiang!E161,likeqiang!D161)</f>
        <v>1.6621049597225213</v>
      </c>
      <c r="Q75">
        <f ca="1">IF(Q$34&lt;0,cpi!E161,cpi!D161)</f>
        <v>8.6798795068610382</v>
      </c>
      <c r="R75">
        <f ca="1">IF(R$34&lt;0,housing!E161,housing!D161)</f>
        <v>-0.1034318927307093</v>
      </c>
      <c r="S75">
        <v>1</v>
      </c>
      <c r="T75">
        <f t="shared" ca="1" si="9"/>
        <v>-0.57363792205688946</v>
      </c>
    </row>
    <row r="76" spans="1:20">
      <c r="A76">
        <f t="shared" si="4"/>
        <v>202405</v>
      </c>
      <c r="B76">
        <f>likeqiang!C162</f>
        <v>9.5473615723796144</v>
      </c>
      <c r="C76">
        <f>cpi!C162</f>
        <v>4.8764530394895571</v>
      </c>
      <c r="D76">
        <f>housing!C162</f>
        <v>-3.4184858293443969E-2</v>
      </c>
      <c r="E76">
        <v>1</v>
      </c>
      <c r="F76">
        <f t="shared" ca="1" si="5"/>
        <v>-0.31812848321214077</v>
      </c>
      <c r="H76">
        <f t="shared" si="6"/>
        <v>202405</v>
      </c>
      <c r="I76">
        <f ca="1">IF(I$34&gt;0,likeqiang!E162,likeqiang!D162)</f>
        <v>17.556235982127824</v>
      </c>
      <c r="J76">
        <f ca="1">IF(J$34&gt;0,cpi!E162,cpi!D162)</f>
        <v>0.96656873439398128</v>
      </c>
      <c r="K76">
        <f ca="1">IF(I$34&gt;0,housing!E162,housing!D162)</f>
        <v>3.6108741622546313E-2</v>
      </c>
      <c r="L76">
        <v>1</v>
      </c>
      <c r="M76">
        <f t="shared" ca="1" si="7"/>
        <v>-5.5630860774622301E-2</v>
      </c>
      <c r="O76">
        <f t="shared" si="8"/>
        <v>202405</v>
      </c>
      <c r="P76">
        <f ca="1">IF(P$34&lt;0,likeqiang!E162,likeqiang!D162)</f>
        <v>1.5384871626314052</v>
      </c>
      <c r="Q76">
        <f ca="1">IF(Q$34&lt;0,cpi!E162,cpi!D162)</f>
        <v>8.7863373445851334</v>
      </c>
      <c r="R76">
        <f ca="1">IF(R$34&lt;0,housing!E162,housing!D162)</f>
        <v>-0.10447845820943424</v>
      </c>
      <c r="S76">
        <v>1</v>
      </c>
      <c r="T76">
        <f t="shared" ca="1" si="9"/>
        <v>-0.58062610564965922</v>
      </c>
    </row>
    <row r="77" spans="1:20">
      <c r="A77">
        <f t="shared" si="4"/>
        <v>202406</v>
      </c>
      <c r="B77">
        <f>likeqiang!C163</f>
        <v>9.5573207094497352</v>
      </c>
      <c r="C77">
        <f>cpi!C163</f>
        <v>4.7884391453478923</v>
      </c>
      <c r="D77">
        <f>housing!C163</f>
        <v>-3.4619760563969565E-2</v>
      </c>
      <c r="E77">
        <v>1</v>
      </c>
      <c r="F77">
        <f t="shared" ca="1" si="5"/>
        <v>-0.31253708466775437</v>
      </c>
      <c r="H77">
        <f t="shared" si="6"/>
        <v>202406</v>
      </c>
      <c r="I77">
        <f ca="1">IF(I$34&gt;0,likeqiang!E163,likeqiang!D163)</f>
        <v>17.697860843186511</v>
      </c>
      <c r="J77">
        <f ca="1">IF(J$34&gt;0,cpi!E163,cpi!D163)</f>
        <v>0.81490079497118195</v>
      </c>
      <c r="K77">
        <f ca="1">IF(I$34&gt;0,housing!E163,housing!D163)</f>
        <v>3.6263460851282847E-2</v>
      </c>
      <c r="L77">
        <v>1</v>
      </c>
      <c r="M77">
        <f t="shared" ca="1" si="7"/>
        <v>-4.5802187225048002E-2</v>
      </c>
      <c r="O77">
        <f t="shared" si="8"/>
        <v>202406</v>
      </c>
      <c r="P77">
        <f ca="1">IF(P$34&lt;0,likeqiang!E163,likeqiang!D163)</f>
        <v>1.4167805757129592</v>
      </c>
      <c r="Q77">
        <f ca="1">IF(Q$34&lt;0,cpi!E163,cpi!D163)</f>
        <v>8.7619774957246026</v>
      </c>
      <c r="R77">
        <f ca="1">IF(R$34&lt;0,housing!E163,housing!D163)</f>
        <v>-0.10550298197922198</v>
      </c>
      <c r="S77">
        <v>1</v>
      </c>
      <c r="T77">
        <f t="shared" ca="1" si="9"/>
        <v>-0.5792719821104606</v>
      </c>
    </row>
    <row r="78" spans="1:20">
      <c r="A78">
        <f t="shared" si="4"/>
        <v>202407</v>
      </c>
      <c r="B78">
        <f>likeqiang!C164</f>
        <v>9.567279846519849</v>
      </c>
      <c r="C78">
        <f>cpi!C164</f>
        <v>4.900903120412778</v>
      </c>
      <c r="D78">
        <f>housing!C164</f>
        <v>-4.915463337028568E-2</v>
      </c>
      <c r="E78">
        <v>1</v>
      </c>
      <c r="F78">
        <f t="shared" ca="1" si="5"/>
        <v>-0.32068097818748559</v>
      </c>
      <c r="H78">
        <f t="shared" si="6"/>
        <v>202407</v>
      </c>
      <c r="I78">
        <f ca="1">IF(I$34&gt;0,likeqiang!E164,likeqiang!D164)</f>
        <v>17.837666071414869</v>
      </c>
      <c r="J78">
        <f ca="1">IF(J$34&gt;0,cpi!E164,cpi!D164)</f>
        <v>0.8645553911927335</v>
      </c>
      <c r="K78">
        <f ca="1">IF(I$34&gt;0,housing!E164,housing!D164)</f>
        <v>2.2317327104244361E-2</v>
      </c>
      <c r="L78">
        <v>1</v>
      </c>
      <c r="M78">
        <f t="shared" ca="1" si="7"/>
        <v>-4.9764639082377431E-2</v>
      </c>
      <c r="O78">
        <f t="shared" si="8"/>
        <v>202407</v>
      </c>
      <c r="P78">
        <f ca="1">IF(P$34&lt;0,likeqiang!E164,likeqiang!D164)</f>
        <v>1.2968936216248288</v>
      </c>
      <c r="Q78">
        <f ca="1">IF(Q$34&lt;0,cpi!E164,cpi!D164)</f>
        <v>8.9372508496328216</v>
      </c>
      <c r="R78">
        <f ca="1">IF(R$34&lt;0,housing!E164,housing!D164)</f>
        <v>-0.12062659384481572</v>
      </c>
      <c r="S78">
        <v>1</v>
      </c>
      <c r="T78">
        <f t="shared" ca="1" si="9"/>
        <v>-0.59159731729259357</v>
      </c>
    </row>
    <row r="79" spans="1:20">
      <c r="A79">
        <f t="shared" si="4"/>
        <v>202408</v>
      </c>
      <c r="B79">
        <f>likeqiang!C165</f>
        <v>9.5772389835899681</v>
      </c>
      <c r="C79">
        <f>cpi!C165</f>
        <v>5.9891040716813606</v>
      </c>
      <c r="D79">
        <f>housing!C165</f>
        <v>-5.216346102196219E-2</v>
      </c>
      <c r="E79">
        <v>1</v>
      </c>
      <c r="F79">
        <f t="shared" ca="1" si="5"/>
        <v>-0.39024022824045668</v>
      </c>
      <c r="H79">
        <f t="shared" si="6"/>
        <v>202408</v>
      </c>
      <c r="I79">
        <f ca="1">IF(I$34&gt;0,likeqiang!E165,likeqiang!D165)</f>
        <v>17.975736357367641</v>
      </c>
      <c r="J79">
        <f ca="1">IF(J$34&gt;0,cpi!E165,cpi!D165)</f>
        <v>1.8907525947808184</v>
      </c>
      <c r="K79">
        <f ca="1">IF(I$34&gt;0,housing!E165,housing!D165)</f>
        <v>1.9896391156599344E-2</v>
      </c>
      <c r="L79">
        <v>1</v>
      </c>
      <c r="M79">
        <f t="shared" ca="1" si="7"/>
        <v>-0.11519570029401144</v>
      </c>
      <c r="O79">
        <f t="shared" si="8"/>
        <v>202408</v>
      </c>
      <c r="P79">
        <f ca="1">IF(P$34&lt;0,likeqiang!E165,likeqiang!D165)</f>
        <v>1.1787416098122954</v>
      </c>
      <c r="Q79">
        <f ca="1">IF(Q$34&lt;0,cpi!E165,cpi!D165)</f>
        <v>10.087455548581904</v>
      </c>
      <c r="R79">
        <f ca="1">IF(R$34&lt;0,housing!E165,housing!D165)</f>
        <v>-0.12422331320052372</v>
      </c>
      <c r="S79">
        <v>1</v>
      </c>
      <c r="T79">
        <f t="shared" ca="1" si="9"/>
        <v>-0.66528475618690197</v>
      </c>
    </row>
    <row r="80" spans="1:20">
      <c r="A80">
        <f t="shared" si="4"/>
        <v>202409</v>
      </c>
      <c r="B80">
        <f>likeqiang!C166</f>
        <v>9.5871981206600818</v>
      </c>
      <c r="C80">
        <f>cpi!C166</f>
        <v>5.826413433321262</v>
      </c>
      <c r="D80">
        <f>housing!C166</f>
        <v>-5.4168868828262565E-2</v>
      </c>
      <c r="E80">
        <v>1</v>
      </c>
      <c r="F80">
        <f t="shared" ca="1" si="5"/>
        <v>-0.37999516507184011</v>
      </c>
      <c r="H80">
        <f t="shared" si="6"/>
        <v>202409</v>
      </c>
      <c r="I80">
        <f ca="1">IF(I$34&gt;0,likeqiang!E166,likeqiang!D166)</f>
        <v>18.11215020619106</v>
      </c>
      <c r="J80">
        <f ca="1">IF(J$34&gt;0,cpi!E166,cpi!D166)</f>
        <v>1.6668276156949746</v>
      </c>
      <c r="K80">
        <f ca="1">IF(I$34&gt;0,housing!E166,housing!D166)</f>
        <v>1.8478061617650574E-2</v>
      </c>
      <c r="L80">
        <v>1</v>
      </c>
      <c r="M80">
        <f t="shared" ca="1" si="7"/>
        <v>-0.10087330641542394</v>
      </c>
      <c r="O80">
        <f t="shared" si="8"/>
        <v>202409</v>
      </c>
      <c r="P80">
        <f ca="1">IF(P$34&lt;0,likeqiang!E166,likeqiang!D166)</f>
        <v>1.0622460351291032</v>
      </c>
      <c r="Q80">
        <f ca="1">IF(Q$34&lt;0,cpi!E166,cpi!D166)</f>
        <v>9.9859992509475504</v>
      </c>
      <c r="R80">
        <f ca="1">IF(R$34&lt;0,housing!E166,housing!D166)</f>
        <v>-0.12681579927417569</v>
      </c>
      <c r="S80">
        <v>1</v>
      </c>
      <c r="T80">
        <f t="shared" ca="1" si="9"/>
        <v>-0.6591170237282562</v>
      </c>
    </row>
    <row r="81" spans="1:20">
      <c r="A81">
        <f t="shared" si="4"/>
        <v>202410</v>
      </c>
      <c r="B81">
        <f>likeqiang!C167</f>
        <v>9.5971572577302027</v>
      </c>
      <c r="C81">
        <f>cpi!C167</f>
        <v>5.1775071423539778</v>
      </c>
      <c r="D81">
        <f>housing!C167</f>
        <v>-6.9143498999714531E-2</v>
      </c>
      <c r="E81">
        <v>1</v>
      </c>
      <c r="F81">
        <f t="shared" ca="1" si="5"/>
        <v>-0.33963643461107063</v>
      </c>
      <c r="H81">
        <f t="shared" si="6"/>
        <v>202410</v>
      </c>
      <c r="I81">
        <f ca="1">IF(I$34&gt;0,likeqiang!E167,likeqiang!D167)</f>
        <v>18.246980549858613</v>
      </c>
      <c r="J81">
        <f ca="1">IF(J$34&gt;0,cpi!E167,cpi!D167)</f>
        <v>0.95742270358754311</v>
      </c>
      <c r="K81">
        <f ca="1">IF(I$34&gt;0,housing!E167,housing!D167)</f>
        <v>4.0897290799212505E-3</v>
      </c>
      <c r="L81">
        <v>1</v>
      </c>
      <c r="M81">
        <f t="shared" ca="1" si="7"/>
        <v>-5.6485876384812367E-2</v>
      </c>
      <c r="O81">
        <f t="shared" si="8"/>
        <v>202410</v>
      </c>
      <c r="P81">
        <f ca="1">IF(P$34&lt;0,likeqiang!E167,likeqiang!D167)</f>
        <v>0.94733396560179095</v>
      </c>
      <c r="Q81">
        <f ca="1">IF(Q$34&lt;0,cpi!E167,cpi!D167)</f>
        <v>9.3975915811204125</v>
      </c>
      <c r="R81">
        <f ca="1">IF(R$34&lt;0,housing!E167,housing!D167)</f>
        <v>-0.14237672707935031</v>
      </c>
      <c r="S81">
        <v>1</v>
      </c>
      <c r="T81">
        <f t="shared" ca="1" si="9"/>
        <v>-0.62278699283732886</v>
      </c>
    </row>
    <row r="82" spans="1:20">
      <c r="A82">
        <f t="shared" si="4"/>
        <v>202411</v>
      </c>
      <c r="B82">
        <f>likeqiang!C168</f>
        <v>9.6071163948003164</v>
      </c>
      <c r="C82">
        <f>cpi!C168</f>
        <v>5.1535919657969611</v>
      </c>
      <c r="D82">
        <f>housing!C168</f>
        <v>-7.4501485338530279E-2</v>
      </c>
      <c r="E82">
        <v>1</v>
      </c>
      <c r="F82">
        <f t="shared" ca="1" si="5"/>
        <v>-0.33846475089599493</v>
      </c>
      <c r="H82">
        <f t="shared" si="6"/>
        <v>202411</v>
      </c>
      <c r="I82">
        <f ca="1">IF(I$34&gt;0,likeqiang!E168,likeqiang!D168)</f>
        <v>18.380295283724411</v>
      </c>
      <c r="J82">
        <f ca="1">IF(J$34&gt;0,cpi!E168,cpi!D168)</f>
        <v>0.87371323413182278</v>
      </c>
      <c r="K82">
        <f ca="1">IF(I$34&gt;0,housing!E168,housing!D168)</f>
        <v>-6.8270852336245469E-4</v>
      </c>
      <c r="L82">
        <v>1</v>
      </c>
      <c r="M82">
        <f t="shared" ca="1" si="7"/>
        <v>-5.1332049024134505E-2</v>
      </c>
      <c r="O82">
        <f t="shared" si="8"/>
        <v>202411</v>
      </c>
      <c r="P82">
        <f ca="1">IF(P$34&lt;0,likeqiang!E168,likeqiang!D168)</f>
        <v>0.83393750587622151</v>
      </c>
      <c r="Q82">
        <f ca="1">IF(Q$34&lt;0,cpi!E168,cpi!D168)</f>
        <v>9.4334706974620985</v>
      </c>
      <c r="R82">
        <f ca="1">IF(R$34&lt;0,housing!E168,housing!D168)</f>
        <v>-0.14832026215369809</v>
      </c>
      <c r="S82">
        <v>1</v>
      </c>
      <c r="T82">
        <f t="shared" ca="1" si="9"/>
        <v>-0.62559745276785528</v>
      </c>
    </row>
    <row r="83" spans="1:20">
      <c r="A83">
        <f t="shared" si="4"/>
        <v>202412</v>
      </c>
      <c r="B83">
        <f>likeqiang!C169</f>
        <v>9.6170755318704355</v>
      </c>
      <c r="C83">
        <f>cpi!C169</f>
        <v>4.94298528587594</v>
      </c>
      <c r="D83">
        <f>housing!C169</f>
        <v>-7.9701062896643027E-2</v>
      </c>
      <c r="E83">
        <v>1</v>
      </c>
      <c r="F83">
        <f t="shared" ca="1" si="5"/>
        <v>-0.32538194619156685</v>
      </c>
      <c r="H83">
        <f t="shared" si="6"/>
        <v>202412</v>
      </c>
      <c r="I83">
        <f ca="1">IF(I$34&gt;0,likeqiang!E169,likeqiang!D169)</f>
        <v>18.512157738517882</v>
      </c>
      <c r="J83">
        <f ca="1">IF(J$34&gt;0,cpi!E169,cpi!D169)</f>
        <v>0.60398728199246055</v>
      </c>
      <c r="K83">
        <f ca="1">IF(I$34&gt;0,housing!E169,housing!D169)</f>
        <v>-5.2974555309801274E-3</v>
      </c>
      <c r="L83">
        <v>1</v>
      </c>
      <c r="M83">
        <f t="shared" ca="1" si="7"/>
        <v>-3.4311719124672548E-2</v>
      </c>
      <c r="O83">
        <f t="shared" si="8"/>
        <v>202412</v>
      </c>
      <c r="P83">
        <f ca="1">IF(P$34&lt;0,likeqiang!E169,likeqiang!D169)</f>
        <v>0.72199332522298931</v>
      </c>
      <c r="Q83">
        <f ca="1">IF(Q$34&lt;0,cpi!E169,cpi!D169)</f>
        <v>9.2819832897594203</v>
      </c>
      <c r="R83">
        <f ca="1">IF(R$34&lt;0,housing!E169,housing!D169)</f>
        <v>-0.15410467026230593</v>
      </c>
      <c r="S83">
        <v>1</v>
      </c>
      <c r="T83">
        <f t="shared" ca="1" si="9"/>
        <v>-0.61645217325846113</v>
      </c>
    </row>
    <row r="84" spans="1:20">
      <c r="A84">
        <f t="shared" si="4"/>
        <v>202501</v>
      </c>
      <c r="B84">
        <f>likeqiang!C170</f>
        <v>9.6270346689405493</v>
      </c>
      <c r="C84">
        <f>cpi!C170</f>
        <v>5.0771937454996952</v>
      </c>
      <c r="D84">
        <f>housing!C170</f>
        <v>-8.9710028895202326E-2</v>
      </c>
      <c r="E84">
        <v>1</v>
      </c>
      <c r="F84">
        <f t="shared" ca="1" si="5"/>
        <v>-0.33460500801429999</v>
      </c>
      <c r="H84">
        <f t="shared" si="6"/>
        <v>202501</v>
      </c>
      <c r="I84">
        <f ca="1">IF(I$34&gt;0,likeqiang!E170,likeqiang!D170)</f>
        <v>18.642627097021645</v>
      </c>
      <c r="J84">
        <f ca="1">IF(J$34&gt;0,cpi!E170,cpi!D170)</f>
        <v>0.67972407859596462</v>
      </c>
      <c r="K84">
        <f ca="1">IF(I$34&gt;0,housing!E170,housing!D170)</f>
        <v>-1.4722279430292862E-2</v>
      </c>
      <c r="L84">
        <v>1</v>
      </c>
      <c r="M84">
        <f t="shared" ca="1" si="7"/>
        <v>-3.9640062061352399E-2</v>
      </c>
      <c r="O84">
        <f t="shared" si="8"/>
        <v>202501</v>
      </c>
      <c r="P84">
        <f ca="1">IF(P$34&lt;0,likeqiang!E170,likeqiang!D170)</f>
        <v>0.61144224085945176</v>
      </c>
      <c r="Q84">
        <f ca="1">IF(Q$34&lt;0,cpi!E170,cpi!D170)</f>
        <v>9.4746634124034266</v>
      </c>
      <c r="R84">
        <f ca="1">IF(R$34&lt;0,housing!E170,housing!D170)</f>
        <v>-0.16469777836011179</v>
      </c>
      <c r="S84">
        <v>1</v>
      </c>
      <c r="T84">
        <f t="shared" ca="1" si="9"/>
        <v>-0.62956995396724758</v>
      </c>
    </row>
    <row r="85" spans="1:20">
      <c r="A85">
        <f t="shared" si="4"/>
        <v>202502</v>
      </c>
      <c r="B85">
        <f>likeqiang!C171</f>
        <v>9.6369938060106701</v>
      </c>
      <c r="C85">
        <f>cpi!C171</f>
        <v>4.7710499502612826</v>
      </c>
      <c r="D85">
        <f>housing!C171</f>
        <v>-9.5958346016161988E-2</v>
      </c>
      <c r="E85">
        <v>1</v>
      </c>
      <c r="F85">
        <f t="shared" ca="1" si="5"/>
        <v>-0.31550344354705079</v>
      </c>
      <c r="H85">
        <f t="shared" si="6"/>
        <v>202502</v>
      </c>
      <c r="I85">
        <f ca="1">IF(I$34&gt;0,likeqiang!E171,likeqiang!D171)</f>
        <v>18.77175876315124</v>
      </c>
      <c r="J85">
        <f ca="1">IF(J$34&gt;0,cpi!E171,cpi!D171)</f>
        <v>0.31573054758715902</v>
      </c>
      <c r="K85">
        <f ca="1">IF(I$34&gt;0,housing!E171,housing!D171)</f>
        <v>-2.038711410816646E-2</v>
      </c>
      <c r="L85">
        <v>1</v>
      </c>
      <c r="M85">
        <f t="shared" ca="1" si="7"/>
        <v>-1.6684887196851513E-2</v>
      </c>
      <c r="O85">
        <f t="shared" si="8"/>
        <v>202502</v>
      </c>
      <c r="P85">
        <f ca="1">IF(P$34&lt;0,likeqiang!E171,likeqiang!D171)</f>
        <v>0.50222884887009833</v>
      </c>
      <c r="Q85">
        <f ca="1">IF(Q$34&lt;0,cpi!E171,cpi!D171)</f>
        <v>9.2263693529354072</v>
      </c>
      <c r="R85">
        <f ca="1">IF(R$34&lt;0,housing!E171,housing!D171)</f>
        <v>-0.17152957792415752</v>
      </c>
      <c r="S85">
        <v>1</v>
      </c>
      <c r="T85">
        <f t="shared" ca="1" si="9"/>
        <v>-0.61432199989725</v>
      </c>
    </row>
    <row r="86" spans="1:20">
      <c r="A86">
        <f t="shared" si="4"/>
        <v>202503</v>
      </c>
      <c r="B86">
        <f>likeqiang!C172</f>
        <v>9.6469529430807821</v>
      </c>
      <c r="C86">
        <f>cpi!C172</f>
        <v>4.847066528104448</v>
      </c>
      <c r="D86">
        <f>housing!C172</f>
        <v>-0.10177920758167391</v>
      </c>
      <c r="E86">
        <v>1</v>
      </c>
      <c r="F86">
        <f t="shared" ca="1" si="5"/>
        <v>-0.32073315229411553</v>
      </c>
      <c r="H86">
        <f t="shared" si="6"/>
        <v>202503</v>
      </c>
      <c r="I86">
        <f ca="1">IF(I$34&gt;0,likeqiang!E172,likeqiang!D172)</f>
        <v>18.899604689913954</v>
      </c>
      <c r="J86">
        <f ca="1">IF(J$34&gt;0,cpi!E172,cpi!D172)</f>
        <v>0.33449521626822953</v>
      </c>
      <c r="K86">
        <f ca="1">IF(I$34&gt;0,housing!E172,housing!D172)</f>
        <v>-2.5625124991813145E-2</v>
      </c>
      <c r="L86">
        <v>1</v>
      </c>
      <c r="M86">
        <f t="shared" ca="1" si="7"/>
        <v>-1.8100500737427513E-2</v>
      </c>
      <c r="O86">
        <f t="shared" si="8"/>
        <v>202503</v>
      </c>
      <c r="P86">
        <f ca="1">IF(P$34&lt;0,likeqiang!E172,likeqiang!D172)</f>
        <v>0.39430119624761062</v>
      </c>
      <c r="Q86">
        <f ca="1">IF(Q$34&lt;0,cpi!E172,cpi!D172)</f>
        <v>9.3596378399406674</v>
      </c>
      <c r="R86">
        <f ca="1">IF(R$34&lt;0,housing!E172,housing!D172)</f>
        <v>-0.1779332901715347</v>
      </c>
      <c r="S86">
        <v>1</v>
      </c>
      <c r="T86">
        <f t="shared" ca="1" si="9"/>
        <v>-0.62336580385080365</v>
      </c>
    </row>
    <row r="87" spans="1:20">
      <c r="A87">
        <f t="shared" si="4"/>
        <v>202504</v>
      </c>
      <c r="B87">
        <f>likeqiang!C173</f>
        <v>9.656912080150903</v>
      </c>
      <c r="C87">
        <f>cpi!C173</f>
        <v>4.5729118156138382</v>
      </c>
      <c r="D87">
        <f>housing!C173</f>
        <v>-0.10176434572140888</v>
      </c>
      <c r="E87">
        <v>1</v>
      </c>
      <c r="F87">
        <f t="shared" ca="1" si="5"/>
        <v>-0.3032459785331646</v>
      </c>
      <c r="H87">
        <f t="shared" si="6"/>
        <v>202504</v>
      </c>
      <c r="I87">
        <f ca="1">IF(I$34&gt;0,likeqiang!E173,likeqiang!D173)</f>
        <v>19.026213671708092</v>
      </c>
      <c r="J87">
        <f ca="1">IF(J$34&gt;0,cpi!E173,cpi!D173)</f>
        <v>3.6637695770771472E-3</v>
      </c>
      <c r="K87">
        <f ca="1">IF(I$34&gt;0,housing!E173,housing!D173)</f>
        <v>-2.5028017179541021E-2</v>
      </c>
      <c r="L87">
        <v>1</v>
      </c>
      <c r="M87">
        <f t="shared" ca="1" si="7"/>
        <v>3.162750561918868E-3</v>
      </c>
      <c r="O87">
        <f t="shared" si="8"/>
        <v>202504</v>
      </c>
      <c r="P87">
        <f ca="1">IF(P$34&lt;0,likeqiang!E173,likeqiang!D173)</f>
        <v>0.28761048859371385</v>
      </c>
      <c r="Q87">
        <f ca="1">IF(Q$34&lt;0,cpi!E173,cpi!D173)</f>
        <v>9.1421598616505992</v>
      </c>
      <c r="R87">
        <f ca="1">IF(R$34&lt;0,housing!E173,housing!D173)</f>
        <v>-0.17850067426327676</v>
      </c>
      <c r="S87">
        <v>1</v>
      </c>
      <c r="T87">
        <f t="shared" ca="1" si="9"/>
        <v>-0.60965470762824803</v>
      </c>
    </row>
    <row r="88" spans="1:20">
      <c r="A88">
        <f t="shared" si="4"/>
        <v>202505</v>
      </c>
      <c r="B88">
        <f>likeqiang!C174</f>
        <v>9.6668712172210167</v>
      </c>
      <c r="C88">
        <f>cpi!C174</f>
        <v>4.7228757790274969</v>
      </c>
      <c r="D88">
        <f>housing!C174</f>
        <v>-0.10271265423684764</v>
      </c>
      <c r="E88">
        <v>1</v>
      </c>
      <c r="F88">
        <f t="shared" ca="1" si="5"/>
        <v>-0.31285894771096501</v>
      </c>
      <c r="H88">
        <f t="shared" si="6"/>
        <v>202505</v>
      </c>
      <c r="I88">
        <f ca="1">IF(I$34&gt;0,likeqiang!E174,likeqiang!D174)</f>
        <v>19.151631605586932</v>
      </c>
      <c r="J88">
        <f ca="1">IF(J$34&gt;0,cpi!E174,cpi!D174)</f>
        <v>9.7504852665031727E-2</v>
      </c>
      <c r="K88">
        <f ca="1">IF(I$34&gt;0,housing!E174,housing!D174)</f>
        <v>-2.5394658270332437E-2</v>
      </c>
      <c r="L88">
        <v>1</v>
      </c>
      <c r="M88">
        <f t="shared" ca="1" si="7"/>
        <v>-2.7107491691505323E-3</v>
      </c>
      <c r="O88">
        <f t="shared" si="8"/>
        <v>202505</v>
      </c>
      <c r="P88">
        <f ca="1">IF(P$34&lt;0,likeqiang!E174,likeqiang!D174)</f>
        <v>0.18211082885510166</v>
      </c>
      <c r="Q88">
        <f ca="1">IF(Q$34&lt;0,cpi!E174,cpi!D174)</f>
        <v>9.3482467053899612</v>
      </c>
      <c r="R88">
        <f ca="1">IF(R$34&lt;0,housing!E174,housing!D174)</f>
        <v>-0.18003065020336284</v>
      </c>
      <c r="S88">
        <v>1</v>
      </c>
      <c r="T88">
        <f t="shared" ca="1" si="9"/>
        <v>-0.62300714625277942</v>
      </c>
    </row>
    <row r="89" spans="1:20">
      <c r="A89">
        <f t="shared" si="4"/>
        <v>202506</v>
      </c>
      <c r="B89">
        <f>likeqiang!C175</f>
        <v>9.6768303542911358</v>
      </c>
      <c r="C89">
        <f>cpi!C175</f>
        <v>4.771078708662869</v>
      </c>
      <c r="D89">
        <f>housing!C175</f>
        <v>-0.1040071946979059</v>
      </c>
      <c r="E89">
        <v>1</v>
      </c>
      <c r="F89">
        <f t="shared" ca="1" si="5"/>
        <v>-0.31600878532984544</v>
      </c>
      <c r="H89">
        <f t="shared" si="6"/>
        <v>202506</v>
      </c>
      <c r="I89">
        <f ca="1">IF(I$34&gt;0,likeqiang!E175,likeqiang!D175)</f>
        <v>19.275901725419729</v>
      </c>
      <c r="J89">
        <f ca="1">IF(J$34&gt;0,cpi!E175,cpi!D175)</f>
        <v>9.0118659028112447E-2</v>
      </c>
      <c r="K89">
        <f ca="1">IF(I$34&gt;0,housing!E175,housing!D175)</f>
        <v>-2.6108084427501427E-2</v>
      </c>
      <c r="L89">
        <v>1</v>
      </c>
      <c r="M89">
        <f t="shared" ca="1" si="7"/>
        <v>-2.1563967763836515E-3</v>
      </c>
      <c r="O89">
        <f t="shared" si="8"/>
        <v>202506</v>
      </c>
      <c r="P89">
        <f ca="1">IF(P$34&lt;0,likeqiang!E175,likeqiang!D175)</f>
        <v>7.7758983162544482E-2</v>
      </c>
      <c r="Q89">
        <f ca="1">IF(Q$34&lt;0,cpi!E175,cpi!D175)</f>
        <v>9.4520387582976255</v>
      </c>
      <c r="R89">
        <f ca="1">IF(R$34&lt;0,housing!E175,housing!D175)</f>
        <v>-0.18190630496831037</v>
      </c>
      <c r="S89">
        <v>1</v>
      </c>
      <c r="T89">
        <f t="shared" ca="1" si="9"/>
        <v>-0.62986117388330709</v>
      </c>
    </row>
    <row r="90" spans="1:20">
      <c r="A90">
        <f t="shared" si="4"/>
        <v>202507</v>
      </c>
      <c r="B90">
        <f>likeqiang!C176</f>
        <v>9.6867894913612496</v>
      </c>
      <c r="C90">
        <f>cpi!C176</f>
        <v>4.6372643333535279</v>
      </c>
      <c r="D90">
        <f>housing!C176</f>
        <v>-0.10363797729534922</v>
      </c>
      <c r="E90">
        <v>1</v>
      </c>
      <c r="F90">
        <f t="shared" ca="1" si="5"/>
        <v>-0.30744337403956168</v>
      </c>
      <c r="H90">
        <f t="shared" si="6"/>
        <v>202507</v>
      </c>
      <c r="I90">
        <f ca="1">IF(I$34&gt;0,likeqiang!E176,likeqiang!D176)</f>
        <v>19.399064812306417</v>
      </c>
      <c r="J90">
        <f ca="1">IF(J$34&gt;0,cpi!E176,cpi!D176)</f>
        <v>-9.8770050696828982E-2</v>
      </c>
      <c r="K90">
        <f ca="1">IF(I$34&gt;0,housing!E176,housing!D176)</f>
        <v>-2.5158281199780752E-2</v>
      </c>
      <c r="L90">
        <v>1</v>
      </c>
      <c r="M90">
        <f t="shared" ca="1" si="7"/>
        <v>1.007917914913763E-2</v>
      </c>
      <c r="O90">
        <f t="shared" si="8"/>
        <v>202507</v>
      </c>
      <c r="P90">
        <f ca="1">IF(P$34&lt;0,likeqiang!E176,likeqiang!D176)</f>
        <v>-2.5485829583917763E-2</v>
      </c>
      <c r="Q90">
        <f ca="1">IF(Q$34&lt;0,cpi!E176,cpi!D176)</f>
        <v>9.373298717403884</v>
      </c>
      <c r="R90">
        <f ca="1">IF(R$34&lt;0,housing!E176,housing!D176)</f>
        <v>-0.18211767339091769</v>
      </c>
      <c r="S90">
        <v>1</v>
      </c>
      <c r="T90">
        <f t="shared" ca="1" si="9"/>
        <v>-0.62496592722826094</v>
      </c>
    </row>
    <row r="91" spans="1:20">
      <c r="A91">
        <f t="shared" si="4"/>
        <v>202508</v>
      </c>
      <c r="B91">
        <f>likeqiang!C177</f>
        <v>9.6967486284313704</v>
      </c>
      <c r="C91">
        <f>cpi!C177</f>
        <v>4.5845712491507271</v>
      </c>
      <c r="D91">
        <f>housing!C177</f>
        <v>-9.9812630203357816E-2</v>
      </c>
      <c r="E91">
        <v>1</v>
      </c>
      <c r="F91">
        <f t="shared" ca="1" si="5"/>
        <v>-0.30381456124726242</v>
      </c>
      <c r="H91">
        <f t="shared" si="6"/>
        <v>202508</v>
      </c>
      <c r="I91">
        <f ca="1">IF(I$34&gt;0,likeqiang!E177,likeqiang!D177)</f>
        <v>19.521159384122697</v>
      </c>
      <c r="J91">
        <f ca="1">IF(J$34&gt;0,cpi!E177,cpi!D177)</f>
        <v>-0.20604060629270382</v>
      </c>
      <c r="K91">
        <f ca="1">IF(I$34&gt;0,housing!E177,housing!D177)</f>
        <v>-2.0752852854100876E-2</v>
      </c>
      <c r="L91">
        <v>1</v>
      </c>
      <c r="M91">
        <f t="shared" ca="1" si="7"/>
        <v>1.7345316362901493E-2</v>
      </c>
      <c r="O91">
        <f t="shared" si="8"/>
        <v>202508</v>
      </c>
      <c r="P91">
        <f ca="1">IF(P$34&lt;0,likeqiang!E177,likeqiang!D177)</f>
        <v>-0.12766212725995807</v>
      </c>
      <c r="Q91">
        <f ca="1">IF(Q$34&lt;0,cpi!E177,cpi!D177)</f>
        <v>9.3751831045941572</v>
      </c>
      <c r="R91">
        <f ca="1">IF(R$34&lt;0,housing!E177,housing!D177)</f>
        <v>-0.17887240755261474</v>
      </c>
      <c r="S91">
        <v>1</v>
      </c>
      <c r="T91">
        <f t="shared" ca="1" si="9"/>
        <v>-0.6249744388574261</v>
      </c>
    </row>
    <row r="92" spans="1:20">
      <c r="A92">
        <f t="shared" si="4"/>
        <v>202509</v>
      </c>
      <c r="B92">
        <f>likeqiang!C178</f>
        <v>9.7067077655014824</v>
      </c>
      <c r="C92">
        <f>cpi!C178</f>
        <v>4.5923476507945526</v>
      </c>
      <c r="D92">
        <f>housing!C178</f>
        <v>-9.7109686036277038E-2</v>
      </c>
      <c r="E92">
        <v>1</v>
      </c>
      <c r="F92">
        <f t="shared" ca="1" si="5"/>
        <v>-0.3041163984709816</v>
      </c>
      <c r="H92">
        <f t="shared" si="6"/>
        <v>202509</v>
      </c>
      <c r="I92">
        <f ca="1">IF(I$34&gt;0,likeqiang!E178,likeqiang!D178)</f>
        <v>19.642221866668955</v>
      </c>
      <c r="J92">
        <f ca="1">IF(J$34&gt;0,cpi!E178,cpi!D178)</f>
        <v>-0.25236177447385089</v>
      </c>
      <c r="K92">
        <f ca="1">IF(I$34&gt;0,housing!E178,housing!D178)</f>
        <v>-1.74703088040052E-2</v>
      </c>
      <c r="L92">
        <v>1</v>
      </c>
      <c r="M92">
        <f t="shared" ca="1" si="7"/>
        <v>2.0649084767964496E-2</v>
      </c>
      <c r="O92">
        <f t="shared" si="8"/>
        <v>202509</v>
      </c>
      <c r="P92">
        <f ca="1">IF(P$34&lt;0,likeqiang!E178,likeqiang!D178)</f>
        <v>-0.22880633566598796</v>
      </c>
      <c r="Q92">
        <f ca="1">IF(Q$34&lt;0,cpi!E178,cpi!D178)</f>
        <v>9.4370570760629562</v>
      </c>
      <c r="R92">
        <f ca="1">IF(R$34&lt;0,housing!E178,housing!D178)</f>
        <v>-0.17674906326854889</v>
      </c>
      <c r="S92">
        <v>1</v>
      </c>
      <c r="T92">
        <f t="shared" ca="1" si="9"/>
        <v>-0.62888188170992765</v>
      </c>
    </row>
    <row r="93" spans="1:20">
      <c r="A93">
        <f t="shared" si="4"/>
        <v>202510</v>
      </c>
      <c r="B93">
        <f>likeqiang!C179</f>
        <v>9.7166669025716033</v>
      </c>
      <c r="C93">
        <f>cpi!C179</f>
        <v>4.2937030925352992</v>
      </c>
      <c r="D93">
        <f>housing!C179</f>
        <v>-9.3034293350514857E-2</v>
      </c>
      <c r="E93">
        <v>1</v>
      </c>
      <c r="F93">
        <f t="shared" ca="1" si="5"/>
        <v>-0.28479280985154026</v>
      </c>
      <c r="H93">
        <f t="shared" si="6"/>
        <v>202510</v>
      </c>
      <c r="I93">
        <f ca="1">IF(I$34&gt;0,likeqiang!E179,likeqiang!D179)</f>
        <v>19.762286748557784</v>
      </c>
      <c r="J93">
        <f ca="1">IF(J$34&gt;0,cpi!E179,cpi!D179)</f>
        <v>-0.60464006871825049</v>
      </c>
      <c r="K93">
        <f ca="1">IF(I$34&gt;0,housing!E179,housing!D179)</f>
        <v>-1.2815775084578221E-2</v>
      </c>
      <c r="L93">
        <v>1</v>
      </c>
      <c r="M93">
        <f t="shared" ca="1" si="7"/>
        <v>4.3547622572996159E-2</v>
      </c>
      <c r="O93">
        <f t="shared" si="8"/>
        <v>202510</v>
      </c>
      <c r="P93">
        <f ca="1">IF(P$34&lt;0,likeqiang!E179,likeqiang!D179)</f>
        <v>-0.3289529434145777</v>
      </c>
      <c r="Q93">
        <f ca="1">IF(Q$34&lt;0,cpi!E179,cpi!D179)</f>
        <v>9.192046253788849</v>
      </c>
      <c r="R93">
        <f ca="1">IF(R$34&lt;0,housing!E179,housing!D179)</f>
        <v>-0.17325281161645151</v>
      </c>
      <c r="S93">
        <v>1</v>
      </c>
      <c r="T93">
        <f t="shared" ca="1" si="9"/>
        <v>-0.61313324227607668</v>
      </c>
    </row>
    <row r="94" spans="1:20">
      <c r="A94">
        <f t="shared" si="4"/>
        <v>202511</v>
      </c>
      <c r="B94">
        <f>likeqiang!C180</f>
        <v>9.726626039641717</v>
      </c>
      <c r="C94">
        <f>cpi!C180</f>
        <v>4.27347396208852</v>
      </c>
      <c r="D94">
        <f>housing!C180</f>
        <v>-8.5747652688878712E-2</v>
      </c>
      <c r="E94">
        <v>1</v>
      </c>
      <c r="F94">
        <f t="shared" ca="1" si="5"/>
        <v>-0.28299865395422635</v>
      </c>
      <c r="H94">
        <f t="shared" si="6"/>
        <v>202511</v>
      </c>
      <c r="I94">
        <f ca="1">IF(I$34&gt;0,likeqiang!E180,likeqiang!D180)</f>
        <v>19.881386721688003</v>
      </c>
      <c r="J94">
        <f ca="1">IF(J$34&gt;0,cpi!E180,cpi!D180)</f>
        <v>-0.6780543394608145</v>
      </c>
      <c r="K94">
        <f ca="1">IF(I$34&gt;0,housing!E180,housing!D180)</f>
        <v>-4.9504303710998232E-3</v>
      </c>
      <c r="L94">
        <v>1</v>
      </c>
      <c r="M94">
        <f t="shared" ca="1" si="7"/>
        <v>4.888707873049105E-2</v>
      </c>
      <c r="O94">
        <f t="shared" si="8"/>
        <v>202511</v>
      </c>
      <c r="P94">
        <f ca="1">IF(P$34&lt;0,likeqiang!E180,likeqiang!D180)</f>
        <v>-0.42813464240456689</v>
      </c>
      <c r="Q94">
        <f ca="1">IF(Q$34&lt;0,cpi!E180,cpi!D180)</f>
        <v>9.2250022636378546</v>
      </c>
      <c r="R94">
        <f ca="1">IF(R$34&lt;0,housing!E180,housing!D180)</f>
        <v>-0.1665448750066576</v>
      </c>
      <c r="S94">
        <v>1</v>
      </c>
      <c r="T94">
        <f t="shared" ca="1" si="9"/>
        <v>-0.61488438663894363</v>
      </c>
    </row>
    <row r="95" spans="1:20">
      <c r="A95">
        <f t="shared" si="4"/>
        <v>202512</v>
      </c>
      <c r="B95">
        <f>likeqiang!C181</f>
        <v>9.7365851767118379</v>
      </c>
      <c r="C95">
        <f>cpi!C181</f>
        <v>4.4921793997879362</v>
      </c>
      <c r="D95">
        <f>housing!C181</f>
        <v>-8.0114231969271504E-2</v>
      </c>
      <c r="E95">
        <v>1</v>
      </c>
      <c r="F95">
        <f t="shared" ca="1" si="5"/>
        <v>-0.29654714082823158</v>
      </c>
      <c r="H95">
        <f t="shared" si="6"/>
        <v>202512</v>
      </c>
      <c r="I95">
        <f ca="1">IF(I$34&gt;0,likeqiang!E181,likeqiang!D181)</f>
        <v>19.999552808910188</v>
      </c>
      <c r="J95">
        <f ca="1">IF(J$34&gt;0,cpi!E181,cpi!D181)</f>
        <v>-0.51209991330026128</v>
      </c>
      <c r="K95">
        <f ca="1">IF(I$34&gt;0,housing!E181,housing!D181)</f>
        <v>1.2612786567282874E-3</v>
      </c>
      <c r="L95">
        <v>1</v>
      </c>
      <c r="M95">
        <f t="shared" ca="1" si="7"/>
        <v>3.8855199734562779E-2</v>
      </c>
      <c r="O95">
        <f t="shared" si="8"/>
        <v>202512</v>
      </c>
      <c r="P95">
        <f ca="1">IF(P$34&lt;0,likeqiang!E181,likeqiang!D181)</f>
        <v>-0.52638245548651241</v>
      </c>
      <c r="Q95">
        <f ca="1">IF(Q$34&lt;0,cpi!E181,cpi!D181)</f>
        <v>9.4964587128761337</v>
      </c>
      <c r="R95">
        <f ca="1">IF(R$34&lt;0,housing!E181,housing!D181)</f>
        <v>-0.1614897425952713</v>
      </c>
      <c r="S95">
        <v>1</v>
      </c>
      <c r="T95">
        <f t="shared" ca="1" si="9"/>
        <v>-0.6319494813910258</v>
      </c>
    </row>
    <row r="97" spans="1:44">
      <c r="A97" s="84" t="s">
        <v>179</v>
      </c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P97" s="84" t="s">
        <v>181</v>
      </c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E97" s="84" t="s">
        <v>182</v>
      </c>
      <c r="AF97" s="84"/>
      <c r="AG97" s="84"/>
      <c r="AH97" s="84"/>
      <c r="AI97" s="84"/>
      <c r="AJ97" s="84"/>
      <c r="AK97" s="84"/>
      <c r="AL97" s="84"/>
      <c r="AM97" s="84"/>
      <c r="AN97" s="84"/>
      <c r="AO97" s="84"/>
      <c r="AP97" s="84"/>
      <c r="AQ97" s="84"/>
      <c r="AR97" s="84"/>
    </row>
    <row r="98" spans="1:44">
      <c r="A98" s="9">
        <v>202101</v>
      </c>
      <c r="H98">
        <f>A98</f>
        <v>202101</v>
      </c>
      <c r="P98" s="9">
        <v>202101</v>
      </c>
      <c r="W98">
        <f>P98</f>
        <v>202101</v>
      </c>
      <c r="AE98" s="9">
        <v>202101</v>
      </c>
      <c r="AL98">
        <f>AE98</f>
        <v>202101</v>
      </c>
    </row>
    <row r="99" spans="1:44">
      <c r="A99" s="37">
        <f ca="1">VLOOKUP(A98,A$36:F$95,6,0)</f>
        <v>6.3777883203312569E-2</v>
      </c>
      <c r="C99" t="s">
        <v>2</v>
      </c>
      <c r="D99" t="s">
        <v>1</v>
      </c>
      <c r="E99" t="s">
        <v>0</v>
      </c>
      <c r="F99" t="s">
        <v>42</v>
      </c>
      <c r="G99" t="s">
        <v>32</v>
      </c>
      <c r="J99" t="s">
        <v>2</v>
      </c>
      <c r="K99" t="s">
        <v>1</v>
      </c>
      <c r="L99" t="s">
        <v>0</v>
      </c>
      <c r="M99" t="s">
        <v>42</v>
      </c>
      <c r="N99" t="s">
        <v>32</v>
      </c>
      <c r="P99" s="37">
        <f ca="1">VLOOKUP(P98,H$36:M$95,6,0)</f>
        <v>6.6018986620029418E-2</v>
      </c>
      <c r="R99" t="s">
        <v>2</v>
      </c>
      <c r="S99" t="s">
        <v>1</v>
      </c>
      <c r="T99" t="s">
        <v>0</v>
      </c>
      <c r="U99" t="s">
        <v>42</v>
      </c>
      <c r="V99" t="s">
        <v>32</v>
      </c>
      <c r="Y99" t="s">
        <v>2</v>
      </c>
      <c r="Z99" t="s">
        <v>1</v>
      </c>
      <c r="AA99" t="s">
        <v>0</v>
      </c>
      <c r="AB99" t="s">
        <v>42</v>
      </c>
      <c r="AC99" t="s">
        <v>32</v>
      </c>
      <c r="AE99" s="37">
        <f ca="1">VLOOKUP(AE98,O$36:T$95,6,0)</f>
        <v>6.153677978659574E-2</v>
      </c>
      <c r="AG99" t="s">
        <v>2</v>
      </c>
      <c r="AH99" t="s">
        <v>1</v>
      </c>
      <c r="AI99" t="s">
        <v>0</v>
      </c>
      <c r="AJ99" t="s">
        <v>42</v>
      </c>
      <c r="AK99" t="s">
        <v>32</v>
      </c>
      <c r="AN99" t="s">
        <v>2</v>
      </c>
      <c r="AO99" t="s">
        <v>1</v>
      </c>
      <c r="AP99" t="s">
        <v>0</v>
      </c>
      <c r="AQ99" t="s">
        <v>42</v>
      </c>
      <c r="AR99" t="s">
        <v>32</v>
      </c>
    </row>
    <row r="100" spans="1:44">
      <c r="B100" t="s">
        <v>2</v>
      </c>
      <c r="C100" s="10"/>
      <c r="D100" s="10">
        <f ca="1">MAX($U$27+A99,0)</f>
        <v>2.6632971574698199</v>
      </c>
      <c r="E100" s="10"/>
      <c r="F100" s="10"/>
      <c r="G100" s="10"/>
      <c r="I100" t="s">
        <v>2</v>
      </c>
      <c r="J100" s="1">
        <f ca="1">1-K100</f>
        <v>0.9885012208221744</v>
      </c>
      <c r="K100" s="1">
        <f ca="1">_xlfn.NORM.S.DIST(-D100,0)</f>
        <v>1.1498779177825642E-2</v>
      </c>
      <c r="L100" s="1">
        <v>0</v>
      </c>
      <c r="M100" s="1">
        <v>0</v>
      </c>
      <c r="N100" s="1">
        <v>0</v>
      </c>
      <c r="Q100" t="s">
        <v>2</v>
      </c>
      <c r="R100" s="10"/>
      <c r="S100" s="10">
        <f ca="1">MAX($U$27+P99,0)</f>
        <v>2.6655382608865366</v>
      </c>
      <c r="T100" s="10"/>
      <c r="U100" s="10"/>
      <c r="V100" s="10"/>
      <c r="X100" t="s">
        <v>2</v>
      </c>
      <c r="Y100" s="1">
        <f ca="1">1-Z100</f>
        <v>0.98856967815129204</v>
      </c>
      <c r="Z100" s="1">
        <f ca="1">_xlfn.NORM.S.DIST(-S100,0)</f>
        <v>1.1430321848708003E-2</v>
      </c>
      <c r="AA100" s="1">
        <v>0</v>
      </c>
      <c r="AB100" s="1">
        <v>0</v>
      </c>
      <c r="AC100" s="1">
        <v>0</v>
      </c>
      <c r="AF100" t="s">
        <v>2</v>
      </c>
      <c r="AG100" s="10"/>
      <c r="AH100" s="10">
        <f ca="1">MAX($U$27+AE99,0)</f>
        <v>2.6610560540531027</v>
      </c>
      <c r="AI100" s="10"/>
      <c r="AJ100" s="10"/>
      <c r="AK100" s="10"/>
      <c r="AM100" t="s">
        <v>2</v>
      </c>
      <c r="AN100" s="1">
        <f ca="1">1-AO100</f>
        <v>0.98843241159420925</v>
      </c>
      <c r="AO100" s="1">
        <f ca="1">_xlfn.NORM.S.DIST(-AH100,0)</f>
        <v>1.1567588405790728E-2</v>
      </c>
      <c r="AP100" s="1">
        <v>0</v>
      </c>
      <c r="AQ100" s="1">
        <v>0</v>
      </c>
      <c r="AR100" s="1">
        <v>0</v>
      </c>
    </row>
    <row r="101" spans="1:44">
      <c r="B101" t="s">
        <v>1</v>
      </c>
      <c r="C101" s="10">
        <f ca="1">MIN($T$28+A99,0)</f>
        <v>-1.5747807893869932</v>
      </c>
      <c r="D101" s="10"/>
      <c r="E101" s="10">
        <f ca="1">MAX($V$28+A99,0)</f>
        <v>0.12730420806665391</v>
      </c>
      <c r="F101" s="10"/>
      <c r="G101" s="10"/>
      <c r="I101" t="s">
        <v>1</v>
      </c>
      <c r="J101" s="1">
        <f ca="1">_xlfn.NORM.S.DIST(C101,0)</f>
        <v>0.11545137878899973</v>
      </c>
      <c r="K101" s="1">
        <f ca="1">1-J101-L101</f>
        <v>0.48882597991890636</v>
      </c>
      <c r="L101" s="1">
        <f ca="1">_xlfn.NORM.S.DIST(-E101,0)</f>
        <v>0.39572264129209395</v>
      </c>
      <c r="M101" s="1">
        <v>0</v>
      </c>
      <c r="N101" s="1">
        <v>0</v>
      </c>
      <c r="Q101" t="s">
        <v>1</v>
      </c>
      <c r="R101" s="10">
        <f ca="1">MIN($T$28+P99,0)</f>
        <v>-1.5725396859702763</v>
      </c>
      <c r="S101" s="10"/>
      <c r="T101" s="10">
        <f ca="1">MAX($V$28+P99,0)</f>
        <v>0.12954531148337076</v>
      </c>
      <c r="U101" s="10"/>
      <c r="V101" s="10"/>
      <c r="X101" t="s">
        <v>1</v>
      </c>
      <c r="Y101" s="1">
        <f ca="1">_xlfn.NORM.S.DIST(R101,0)</f>
        <v>0.11585926407505429</v>
      </c>
      <c r="Z101" s="1">
        <f ca="1">1-Y101-AA101</f>
        <v>0.48853197243130975</v>
      </c>
      <c r="AA101" s="1">
        <f ca="1">_xlfn.NORM.S.DIST(-T101,0)</f>
        <v>0.39560876349363594</v>
      </c>
      <c r="AB101" s="1">
        <v>0</v>
      </c>
      <c r="AC101" s="1">
        <v>0</v>
      </c>
      <c r="AF101" t="s">
        <v>1</v>
      </c>
      <c r="AG101" s="10">
        <f ca="1">MIN($T$28+AE99,0)</f>
        <v>-1.5770218928037099</v>
      </c>
      <c r="AH101" s="10"/>
      <c r="AI101" s="10">
        <f ca="1">MAX($V$28+AE99,0)</f>
        <v>0.12506310464993708</v>
      </c>
      <c r="AJ101" s="10"/>
      <c r="AK101" s="10"/>
      <c r="AM101" t="s">
        <v>1</v>
      </c>
      <c r="AN101" s="1">
        <f ca="1">_xlfn.NORM.S.DIST(AG101,0)</f>
        <v>0.11504435165593567</v>
      </c>
      <c r="AO101" s="1">
        <f ca="1">1-AN101-AP101</f>
        <v>0.48912108457497894</v>
      </c>
      <c r="AP101" s="1">
        <f ca="1">_xlfn.NORM.S.DIST(-AI101,0)</f>
        <v>0.39583456376908543</v>
      </c>
      <c r="AQ101" s="1">
        <v>0</v>
      </c>
      <c r="AR101" s="1">
        <v>0</v>
      </c>
    </row>
    <row r="102" spans="1:44">
      <c r="B102" t="s">
        <v>0</v>
      </c>
      <c r="C102" s="10"/>
      <c r="D102" s="10">
        <f ca="1">MIN($U$29+A99,0)</f>
        <v>-1.4934937118064973</v>
      </c>
      <c r="E102" s="10"/>
      <c r="F102" s="10">
        <f ca="1">MAX($CI$7+A99,0)</f>
        <v>6.3777883203312569E-2</v>
      </c>
      <c r="G102" s="10"/>
      <c r="I102" t="s">
        <v>0</v>
      </c>
      <c r="J102" s="1">
        <v>0</v>
      </c>
      <c r="K102" s="1">
        <f ca="1">_xlfn.NORM.S.DIST(D102,0)</f>
        <v>0.13078503382451065</v>
      </c>
      <c r="L102" s="1">
        <f ca="1">1-K102-M102</f>
        <v>0.47108323372206407</v>
      </c>
      <c r="M102" s="1">
        <f ca="1">_xlfn.NORM.S.DIST(-F102,0)</f>
        <v>0.39813173245342526</v>
      </c>
      <c r="N102" s="1">
        <v>0</v>
      </c>
      <c r="Q102" t="s">
        <v>0</v>
      </c>
      <c r="R102" s="10"/>
      <c r="S102" s="10">
        <f ca="1">MIN($U$29+P99,0)</f>
        <v>-1.4912526083897804</v>
      </c>
      <c r="T102" s="10"/>
      <c r="U102" s="10">
        <f ca="1">MAX($CI$7+P99,0)</f>
        <v>6.6018986620029418E-2</v>
      </c>
      <c r="V102" s="10"/>
      <c r="X102" t="s">
        <v>0</v>
      </c>
      <c r="Y102" s="1">
        <v>0</v>
      </c>
      <c r="Z102" s="1">
        <f ca="1">_xlfn.NORM.S.DIST(S102,0)</f>
        <v>0.13122318485907089</v>
      </c>
      <c r="AA102" s="1">
        <f ca="1">1-Z102-AB102</f>
        <v>0.47070298438985947</v>
      </c>
      <c r="AB102" s="1">
        <f ca="1">_xlfn.NORM.S.DIST(-U102,0)</f>
        <v>0.39807383075106961</v>
      </c>
      <c r="AC102" s="1">
        <v>0</v>
      </c>
      <c r="AF102" t="s">
        <v>0</v>
      </c>
      <c r="AG102" s="10"/>
      <c r="AH102" s="10">
        <f ca="1">MIN($U$29+AE99,0)</f>
        <v>-1.4957348152232139</v>
      </c>
      <c r="AI102" s="10"/>
      <c r="AJ102" s="10">
        <f ca="1">MAX($CI$7+AE99,0)</f>
        <v>6.153677978659574E-2</v>
      </c>
      <c r="AK102" s="10"/>
      <c r="AM102" t="s">
        <v>0</v>
      </c>
      <c r="AN102" s="1">
        <v>0</v>
      </c>
      <c r="AO102" s="1">
        <f ca="1">_xlfn.NORM.S.DIST(AH102,0)</f>
        <v>0.13034769108691177</v>
      </c>
      <c r="AP102" s="1">
        <f ca="1">1-AO102-AQ102</f>
        <v>0.47146466625542033</v>
      </c>
      <c r="AQ102" s="1">
        <f ca="1">_xlfn.NORM.S.DIST(-AJ102,0)</f>
        <v>0.39818764265766787</v>
      </c>
      <c r="AR102" s="1">
        <v>0</v>
      </c>
    </row>
    <row r="103" spans="1:44">
      <c r="B103" t="s">
        <v>42</v>
      </c>
      <c r="C103" s="10"/>
      <c r="D103" s="10"/>
      <c r="E103" s="10">
        <f ca="1">MIN($V$30+A99,0)</f>
        <v>-1.8369511660557873</v>
      </c>
      <c r="F103" s="10"/>
      <c r="G103" s="10">
        <f ca="1">MAX($X$30+A99,0)</f>
        <v>9.9716574957472132E-2</v>
      </c>
      <c r="I103" t="s">
        <v>42</v>
      </c>
      <c r="J103" s="1">
        <v>0</v>
      </c>
      <c r="K103" s="1">
        <v>0</v>
      </c>
      <c r="L103" s="1">
        <f ca="1">_xlfn.NORM.S.DIST(E103,0)</f>
        <v>7.3819428261792844E-2</v>
      </c>
      <c r="M103" s="1">
        <f ca="1">1-L103-N103</f>
        <v>0.52921678941649519</v>
      </c>
      <c r="N103" s="1">
        <f ca="1">_xlfn.NORM.S.DIST(-G103,0)</f>
        <v>0.39696378232171187</v>
      </c>
      <c r="Q103" t="s">
        <v>42</v>
      </c>
      <c r="R103" s="10"/>
      <c r="S103" s="10"/>
      <c r="T103" s="10">
        <f ca="1">MIN($V$30+P99,0)</f>
        <v>-1.8347100626390707</v>
      </c>
      <c r="U103" s="10"/>
      <c r="V103" s="10">
        <f ca="1">MAX($X$30+P99,0)</f>
        <v>0.10195767837418898</v>
      </c>
      <c r="X103" t="s">
        <v>42</v>
      </c>
      <c r="Y103" s="1">
        <v>0</v>
      </c>
      <c r="Z103" s="1">
        <v>0</v>
      </c>
      <c r="AA103" s="1">
        <f ca="1">_xlfn.NORM.S.DIST(T103,0)</f>
        <v>7.4123768162814532E-2</v>
      </c>
      <c r="AB103" s="1">
        <f ca="1">1-AA103-AC103</f>
        <v>0.52900214780744359</v>
      </c>
      <c r="AC103" s="1">
        <f ca="1">_xlfn.NORM.S.DIST(-V103,0)</f>
        <v>0.39687408402974195</v>
      </c>
      <c r="AF103" t="s">
        <v>42</v>
      </c>
      <c r="AG103" s="10"/>
      <c r="AH103" s="10"/>
      <c r="AI103" s="10">
        <f ca="1">MIN($V$30+AE99,0)</f>
        <v>-1.8391922694725042</v>
      </c>
      <c r="AJ103" s="10"/>
      <c r="AK103" s="10">
        <f ca="1">MAX($X$30+AE99,0)</f>
        <v>9.747547154075531E-2</v>
      </c>
      <c r="AM103" t="s">
        <v>42</v>
      </c>
      <c r="AN103" s="1">
        <v>0</v>
      </c>
      <c r="AO103" s="1">
        <v>0</v>
      </c>
      <c r="AP103" s="1">
        <f ca="1">_xlfn.NORM.S.DIST(AI103,0)</f>
        <v>7.3515968691786435E-2</v>
      </c>
      <c r="AQ103" s="1">
        <f ca="1">1-AP103-AR103</f>
        <v>0.52943252463552326</v>
      </c>
      <c r="AR103" s="1">
        <f ca="1">_xlfn.NORM.S.DIST(-AK103,0)</f>
        <v>0.39705150667269029</v>
      </c>
    </row>
    <row r="104" spans="1:44">
      <c r="I104" t="s">
        <v>32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X104" t="s">
        <v>32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M104" t="s">
        <v>32</v>
      </c>
      <c r="AN104" s="1">
        <v>0</v>
      </c>
      <c r="AO104" s="1">
        <v>0</v>
      </c>
      <c r="AP104" s="1">
        <v>0</v>
      </c>
      <c r="AQ104" s="1">
        <v>0</v>
      </c>
      <c r="AR104" s="1">
        <v>1</v>
      </c>
    </row>
    <row r="105" spans="1:44">
      <c r="A105" s="9">
        <f>IF(RIGHT(A98,2)="12",(VALUE(LEFT(A98,4))+1)*100+1,A98+1)</f>
        <v>202102</v>
      </c>
      <c r="H105">
        <f>A105</f>
        <v>202102</v>
      </c>
      <c r="P105" s="9">
        <f>IF(RIGHT(P98,2)="12",(VALUE(LEFT(P98,4))+1)*100+1,P98+1)</f>
        <v>202102</v>
      </c>
      <c r="W105">
        <f>P105</f>
        <v>202102</v>
      </c>
      <c r="AE105" s="9">
        <f>IF(RIGHT(AE98,2)="12",(VALUE(LEFT(AE98,4))+1)*100+1,AE98+1)</f>
        <v>202102</v>
      </c>
      <c r="AL105">
        <f>AE105</f>
        <v>202102</v>
      </c>
    </row>
    <row r="106" spans="1:44">
      <c r="A106" s="37">
        <f ca="1">VLOOKUP(A105,A$36:F$95,6,0)</f>
        <v>6.9101847442846642E-2</v>
      </c>
      <c r="C106" t="s">
        <v>2</v>
      </c>
      <c r="D106" t="s">
        <v>1</v>
      </c>
      <c r="E106" t="s">
        <v>0</v>
      </c>
      <c r="F106" t="s">
        <v>42</v>
      </c>
      <c r="G106" t="s">
        <v>32</v>
      </c>
      <c r="J106" t="s">
        <v>2</v>
      </c>
      <c r="K106" t="s">
        <v>1</v>
      </c>
      <c r="L106" t="s">
        <v>0</v>
      </c>
      <c r="M106" t="s">
        <v>42</v>
      </c>
      <c r="N106" t="s">
        <v>32</v>
      </c>
      <c r="P106" s="37">
        <f ca="1">VLOOKUP(P105,H$36:M$95,6,0)</f>
        <v>7.1405741949969709E-2</v>
      </c>
      <c r="R106" t="s">
        <v>2</v>
      </c>
      <c r="S106" t="s">
        <v>1</v>
      </c>
      <c r="T106" t="s">
        <v>0</v>
      </c>
      <c r="U106" t="s">
        <v>42</v>
      </c>
      <c r="V106" t="s">
        <v>32</v>
      </c>
      <c r="Y106" t="s">
        <v>2</v>
      </c>
      <c r="Z106" t="s">
        <v>1</v>
      </c>
      <c r="AA106" t="s">
        <v>0</v>
      </c>
      <c r="AB106" t="s">
        <v>42</v>
      </c>
      <c r="AC106" t="s">
        <v>32</v>
      </c>
      <c r="AE106" s="37">
        <f ca="1">VLOOKUP(AE105,O$36:T$95,6,0)</f>
        <v>6.6797952935723603E-2</v>
      </c>
      <c r="AG106" t="s">
        <v>2</v>
      </c>
      <c r="AH106" t="s">
        <v>1</v>
      </c>
      <c r="AI106" t="s">
        <v>0</v>
      </c>
      <c r="AJ106" t="s">
        <v>42</v>
      </c>
      <c r="AK106" t="s">
        <v>32</v>
      </c>
      <c r="AN106" t="s">
        <v>2</v>
      </c>
      <c r="AO106" t="s">
        <v>1</v>
      </c>
      <c r="AP106" t="s">
        <v>0</v>
      </c>
      <c r="AQ106" t="s">
        <v>42</v>
      </c>
      <c r="AR106" t="s">
        <v>32</v>
      </c>
    </row>
    <row r="107" spans="1:44">
      <c r="B107" t="s">
        <v>2</v>
      </c>
      <c r="C107" s="10"/>
      <c r="D107" s="10">
        <f ca="1">MAX($U$27+A106,0)</f>
        <v>2.6686211217093536</v>
      </c>
      <c r="E107" s="10"/>
      <c r="F107" s="10"/>
      <c r="G107" s="10"/>
      <c r="I107" t="s">
        <v>2</v>
      </c>
      <c r="J107" s="1">
        <f ca="1">1-K107</f>
        <v>0.98866327563170908</v>
      </c>
      <c r="K107" s="1">
        <f ca="1">_xlfn.NORM.S.DIST(-D107,0)</f>
        <v>1.1336724368290902E-2</v>
      </c>
      <c r="L107" s="1">
        <v>0</v>
      </c>
      <c r="M107" s="1">
        <v>0</v>
      </c>
      <c r="N107" s="1">
        <v>0</v>
      </c>
      <c r="Q107" t="s">
        <v>2</v>
      </c>
      <c r="R107" s="10"/>
      <c r="S107" s="10">
        <f ca="1">MAX($U$27+P106,0)</f>
        <v>2.670925016216477</v>
      </c>
      <c r="T107" s="10"/>
      <c r="U107" s="10"/>
      <c r="V107" s="10"/>
      <c r="X107" t="s">
        <v>2</v>
      </c>
      <c r="Y107" s="1">
        <f ca="1">1-Z107</f>
        <v>0.98873279239831757</v>
      </c>
      <c r="Z107" s="1">
        <f ca="1">_xlfn.NORM.S.DIST(-S107,0)</f>
        <v>1.1267207601682405E-2</v>
      </c>
      <c r="AA107" s="1">
        <v>0</v>
      </c>
      <c r="AB107" s="1">
        <v>0</v>
      </c>
      <c r="AC107" s="1">
        <v>0</v>
      </c>
      <c r="AF107" t="s">
        <v>2</v>
      </c>
      <c r="AG107" s="10"/>
      <c r="AH107" s="10">
        <f ca="1">MAX($U$27+AE106,0)</f>
        <v>2.6663172272022306</v>
      </c>
      <c r="AI107" s="10"/>
      <c r="AJ107" s="10"/>
      <c r="AK107" s="10"/>
      <c r="AM107" t="s">
        <v>2</v>
      </c>
      <c r="AN107" s="1">
        <f ca="1">1-AO107</f>
        <v>0.98859339050404405</v>
      </c>
      <c r="AO107" s="1">
        <f ca="1">_xlfn.NORM.S.DIST(-AH107,0)</f>
        <v>1.1406609495955899E-2</v>
      </c>
      <c r="AP107" s="1">
        <v>0</v>
      </c>
      <c r="AQ107" s="1">
        <v>0</v>
      </c>
      <c r="AR107" s="1">
        <v>0</v>
      </c>
    </row>
    <row r="108" spans="1:44">
      <c r="B108" t="s">
        <v>1</v>
      </c>
      <c r="C108" s="10">
        <f ca="1">MIN($T$28+A106,0)</f>
        <v>-1.569456825147459</v>
      </c>
      <c r="D108" s="10"/>
      <c r="E108" s="10">
        <f ca="1">MAX($V$28+A106,0)</f>
        <v>0.13262817230618798</v>
      </c>
      <c r="F108" s="10"/>
      <c r="G108" s="10"/>
      <c r="I108" t="s">
        <v>1</v>
      </c>
      <c r="J108" s="1">
        <f ca="1">_xlfn.NORM.S.DIST(C108,0)</f>
        <v>0.11642175107857758</v>
      </c>
      <c r="K108" s="1">
        <f ca="1">1-J108-L108</f>
        <v>0.48812932740408421</v>
      </c>
      <c r="L108" s="1">
        <f ca="1">_xlfn.NORM.S.DIST(-E108,0)</f>
        <v>0.39544892151733824</v>
      </c>
      <c r="M108" s="1">
        <v>0</v>
      </c>
      <c r="N108" s="1">
        <v>0</v>
      </c>
      <c r="Q108" t="s">
        <v>1</v>
      </c>
      <c r="R108" s="10">
        <f ca="1">MIN($T$28+P106,0)</f>
        <v>-1.567152930640336</v>
      </c>
      <c r="S108" s="10"/>
      <c r="T108" s="10">
        <f ca="1">MAX($V$28+P106,0)</f>
        <v>0.13493206681331105</v>
      </c>
      <c r="U108" s="10"/>
      <c r="V108" s="10"/>
      <c r="X108" t="s">
        <v>1</v>
      </c>
      <c r="Y108" s="1">
        <f ca="1">_xlfn.NORM.S.DIST(R108,0)</f>
        <v>0.11684316807199305</v>
      </c>
      <c r="Z108" s="1">
        <f ca="1">1-Y108-AA108</f>
        <v>0.48782977503054054</v>
      </c>
      <c r="AA108" s="1">
        <f ca="1">_xlfn.NORM.S.DIST(-T108,0)</f>
        <v>0.39532705689746644</v>
      </c>
      <c r="AB108" s="1">
        <v>0</v>
      </c>
      <c r="AC108" s="1">
        <v>0</v>
      </c>
      <c r="AF108" t="s">
        <v>1</v>
      </c>
      <c r="AG108" s="10">
        <f ca="1">MIN($T$28+AE106,0)</f>
        <v>-1.571760719654582</v>
      </c>
      <c r="AH108" s="10"/>
      <c r="AI108" s="10">
        <f ca="1">MAX($V$28+AE106,0)</f>
        <v>0.13032427779906494</v>
      </c>
      <c r="AJ108" s="10"/>
      <c r="AK108" s="10"/>
      <c r="AM108" t="s">
        <v>1</v>
      </c>
      <c r="AN108" s="1">
        <f ca="1">_xlfn.NORM.S.DIST(AG108,0)</f>
        <v>0.11600123827720951</v>
      </c>
      <c r="AO108" s="1">
        <f ca="1">1-AN108-AP108</f>
        <v>0.48843003767588344</v>
      </c>
      <c r="AP108" s="1">
        <f ca="1">_xlfn.NORM.S.DIST(-AI108,0)</f>
        <v>0.39556872404690702</v>
      </c>
      <c r="AQ108" s="1">
        <v>0</v>
      </c>
      <c r="AR108" s="1">
        <v>0</v>
      </c>
    </row>
    <row r="109" spans="1:44">
      <c r="B109" t="s">
        <v>0</v>
      </c>
      <c r="C109" s="10"/>
      <c r="D109" s="10">
        <f ca="1">MIN($U$29+A106,0)</f>
        <v>-1.4881697475669631</v>
      </c>
      <c r="E109" s="10"/>
      <c r="F109" s="10">
        <f ca="1">MAX($CI$7+A106,0)</f>
        <v>6.9101847442846642E-2</v>
      </c>
      <c r="G109" s="10"/>
      <c r="I109" t="s">
        <v>0</v>
      </c>
      <c r="J109" s="1">
        <v>0</v>
      </c>
      <c r="K109" s="1">
        <f ca="1">_xlfn.NORM.S.DIST(D109,0)</f>
        <v>0.13182722279575504</v>
      </c>
      <c r="L109" s="1">
        <f ca="1">1-K109-M109</f>
        <v>0.47018184838332688</v>
      </c>
      <c r="M109" s="1">
        <f ca="1">_xlfn.NORM.S.DIST(-F109,0)</f>
        <v>0.39799092882091802</v>
      </c>
      <c r="N109" s="1">
        <v>0</v>
      </c>
      <c r="Q109" t="s">
        <v>0</v>
      </c>
      <c r="R109" s="10"/>
      <c r="S109" s="10">
        <f ca="1">MIN($U$29+P106,0)</f>
        <v>-1.4858658530598401</v>
      </c>
      <c r="T109" s="10"/>
      <c r="U109" s="10">
        <f ca="1">MAX($CI$7+P106,0)</f>
        <v>7.1405741949969709E-2</v>
      </c>
      <c r="V109" s="10"/>
      <c r="X109" t="s">
        <v>0</v>
      </c>
      <c r="Y109" s="1">
        <v>0</v>
      </c>
      <c r="Z109" s="1">
        <f ca="1">_xlfn.NORM.S.DIST(S109,0)</f>
        <v>0.13227962842854815</v>
      </c>
      <c r="AA109" s="1">
        <f ca="1">1-Z109-AB109</f>
        <v>0.46979385528735451</v>
      </c>
      <c r="AB109" s="1">
        <f ca="1">_xlfn.NORM.S.DIST(-U109,0)</f>
        <v>0.39792651628409736</v>
      </c>
      <c r="AC109" s="1">
        <v>0</v>
      </c>
      <c r="AF109" t="s">
        <v>0</v>
      </c>
      <c r="AG109" s="10"/>
      <c r="AH109" s="10">
        <f ca="1">MIN($U$29+AE106,0)</f>
        <v>-1.4904736420740861</v>
      </c>
      <c r="AI109" s="10"/>
      <c r="AJ109" s="10">
        <f ca="1">MAX($CI$7+AE106,0)</f>
        <v>6.6797952935723603E-2</v>
      </c>
      <c r="AK109" s="10"/>
      <c r="AM109" t="s">
        <v>0</v>
      </c>
      <c r="AN109" s="1">
        <v>0</v>
      </c>
      <c r="AO109" s="1">
        <f ca="1">_xlfn.NORM.S.DIST(AH109,0)</f>
        <v>0.13137566708736276</v>
      </c>
      <c r="AP109" s="1">
        <f ca="1">1-AO109-AQ109</f>
        <v>0.47057109397270958</v>
      </c>
      <c r="AQ109" s="1">
        <f ca="1">_xlfn.NORM.S.DIST(-AJ109,0)</f>
        <v>0.39805323893992772</v>
      </c>
      <c r="AR109" s="1">
        <v>0</v>
      </c>
    </row>
    <row r="110" spans="1:44">
      <c r="B110" t="s">
        <v>42</v>
      </c>
      <c r="C110" s="10"/>
      <c r="D110" s="10"/>
      <c r="E110" s="10">
        <f ca="1">MIN($V$30+A106,0)</f>
        <v>-1.8316272018162534</v>
      </c>
      <c r="F110" s="10"/>
      <c r="G110" s="10">
        <f ca="1">MAX($X$30+A106,0)</f>
        <v>0.10504053919700621</v>
      </c>
      <c r="I110" t="s">
        <v>42</v>
      </c>
      <c r="J110" s="1">
        <v>0</v>
      </c>
      <c r="K110" s="1">
        <v>0</v>
      </c>
      <c r="L110" s="1">
        <f ca="1">_xlfn.NORM.S.DIST(E110,0)</f>
        <v>7.4543857433722854E-2</v>
      </c>
      <c r="M110" s="1">
        <f ca="1">1-L110-N110</f>
        <v>0.52870867027884028</v>
      </c>
      <c r="N110" s="1">
        <f ca="1">_xlfn.NORM.S.DIST(-G110,0)</f>
        <v>0.3967474722874369</v>
      </c>
      <c r="Q110" t="s">
        <v>42</v>
      </c>
      <c r="R110" s="10"/>
      <c r="S110" s="10"/>
      <c r="T110" s="10">
        <f ca="1">MIN($V$30+P106,0)</f>
        <v>-1.8293233073091304</v>
      </c>
      <c r="U110" s="10"/>
      <c r="V110" s="10">
        <f ca="1">MAX($X$30+P106,0)</f>
        <v>0.10734443370412927</v>
      </c>
      <c r="X110" t="s">
        <v>42</v>
      </c>
      <c r="Y110" s="1">
        <v>0</v>
      </c>
      <c r="Z110" s="1">
        <v>0</v>
      </c>
      <c r="AA110" s="1">
        <f ca="1">_xlfn.NORM.S.DIST(T110,0)</f>
        <v>7.4858889233238191E-2</v>
      </c>
      <c r="AB110" s="1">
        <f ca="1">1-AA110-AC110</f>
        <v>0.52849069336943777</v>
      </c>
      <c r="AC110" s="1">
        <f ca="1">_xlfn.NORM.S.DIST(-V110,0)</f>
        <v>0.39665041739732404</v>
      </c>
      <c r="AF110" t="s">
        <v>42</v>
      </c>
      <c r="AG110" s="10"/>
      <c r="AH110" s="10"/>
      <c r="AI110" s="10">
        <f ca="1">MIN($V$30+AE106,0)</f>
        <v>-1.8339310963233764</v>
      </c>
      <c r="AJ110" s="10"/>
      <c r="AK110" s="10">
        <f ca="1">MAX($X$30+AE106,0)</f>
        <v>0.10273664468988317</v>
      </c>
      <c r="AM110" t="s">
        <v>42</v>
      </c>
      <c r="AN110" s="1">
        <v>0</v>
      </c>
      <c r="AO110" s="1">
        <v>0</v>
      </c>
      <c r="AP110" s="1">
        <f ca="1">_xlfn.NORM.S.DIST(AI110,0)</f>
        <v>7.4229757388332193E-2</v>
      </c>
      <c r="AQ110" s="1">
        <f ca="1">1-AP110-AR110</f>
        <v>0.52892779810359136</v>
      </c>
      <c r="AR110" s="1">
        <f ca="1">_xlfn.NORM.S.DIST(-AK110,0)</f>
        <v>0.39684244450807654</v>
      </c>
    </row>
    <row r="111" spans="1:44">
      <c r="I111" t="s">
        <v>32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X111" t="s">
        <v>32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M111" t="s">
        <v>32</v>
      </c>
      <c r="AN111" s="1">
        <v>0</v>
      </c>
      <c r="AO111" s="1">
        <v>0</v>
      </c>
      <c r="AP111" s="1">
        <v>0</v>
      </c>
      <c r="AQ111" s="1">
        <v>0</v>
      </c>
      <c r="AR111" s="1">
        <v>1</v>
      </c>
    </row>
    <row r="112" spans="1:44">
      <c r="A112" s="9">
        <f>IF(RIGHT(A105,2)="12",(VALUE(LEFT(A105,4))+1)*100+1,A105+1)</f>
        <v>202103</v>
      </c>
      <c r="H112">
        <f>A112</f>
        <v>202103</v>
      </c>
      <c r="P112" s="9">
        <f>IF(RIGHT(P105,2)="12",(VALUE(LEFT(P105,4))+1)*100+1,P105+1)</f>
        <v>202103</v>
      </c>
      <c r="W112">
        <f>P112</f>
        <v>202103</v>
      </c>
      <c r="AE112" s="9">
        <f>IF(RIGHT(AE105,2)="12",(VALUE(LEFT(AE105,4))+1)*100+1,AE105+1)</f>
        <v>202103</v>
      </c>
      <c r="AL112">
        <f>AE112</f>
        <v>202103</v>
      </c>
    </row>
    <row r="113" spans="1:44">
      <c r="A113" s="37">
        <f ca="1">VLOOKUP(A112,A$36:F$95,6,0)</f>
        <v>5.2430423154422583E-2</v>
      </c>
      <c r="C113" t="s">
        <v>2</v>
      </c>
      <c r="D113" t="s">
        <v>1</v>
      </c>
      <c r="E113" t="s">
        <v>0</v>
      </c>
      <c r="F113" t="s">
        <v>42</v>
      </c>
      <c r="G113" t="s">
        <v>32</v>
      </c>
      <c r="J113" t="s">
        <v>2</v>
      </c>
      <c r="K113" t="s">
        <v>1</v>
      </c>
      <c r="L113" t="s">
        <v>0</v>
      </c>
      <c r="M113" t="s">
        <v>42</v>
      </c>
      <c r="N113" t="s">
        <v>32</v>
      </c>
      <c r="P113" s="37">
        <f ca="1">VLOOKUP(P112,H$36:M$95,6,0)</f>
        <v>5.4795920088446588E-2</v>
      </c>
      <c r="R113" t="s">
        <v>2</v>
      </c>
      <c r="S113" t="s">
        <v>1</v>
      </c>
      <c r="T113" t="s">
        <v>0</v>
      </c>
      <c r="U113" t="s">
        <v>42</v>
      </c>
      <c r="V113" t="s">
        <v>32</v>
      </c>
      <c r="Y113" t="s">
        <v>2</v>
      </c>
      <c r="Z113" t="s">
        <v>1</v>
      </c>
      <c r="AA113" t="s">
        <v>0</v>
      </c>
      <c r="AB113" t="s">
        <v>42</v>
      </c>
      <c r="AC113" t="s">
        <v>32</v>
      </c>
      <c r="AE113" s="37">
        <f ca="1">VLOOKUP(AE112,O$36:T$95,6,0)</f>
        <v>5.0064926220398563E-2</v>
      </c>
      <c r="AG113" t="s">
        <v>2</v>
      </c>
      <c r="AH113" t="s">
        <v>1</v>
      </c>
      <c r="AI113" t="s">
        <v>0</v>
      </c>
      <c r="AJ113" t="s">
        <v>42</v>
      </c>
      <c r="AK113" t="s">
        <v>32</v>
      </c>
      <c r="AN113" t="s">
        <v>2</v>
      </c>
      <c r="AO113" t="s">
        <v>1</v>
      </c>
      <c r="AP113" t="s">
        <v>0</v>
      </c>
      <c r="AQ113" t="s">
        <v>42</v>
      </c>
      <c r="AR113" t="s">
        <v>32</v>
      </c>
    </row>
    <row r="114" spans="1:44">
      <c r="B114" t="s">
        <v>2</v>
      </c>
      <c r="C114" s="10"/>
      <c r="D114" s="10">
        <f ca="1">MAX($U$27+A113,0)</f>
        <v>2.6519496974209296</v>
      </c>
      <c r="E114" s="10"/>
      <c r="F114" s="10"/>
      <c r="G114" s="10"/>
      <c r="I114" t="s">
        <v>2</v>
      </c>
      <c r="J114" s="1">
        <f ca="1">1-K114</f>
        <v>0.98814916716019008</v>
      </c>
      <c r="K114" s="1">
        <f ca="1">_xlfn.NORM.S.DIST(-D114,0)</f>
        <v>1.1850832839809889E-2</v>
      </c>
      <c r="L114" s="1">
        <v>0</v>
      </c>
      <c r="M114" s="1">
        <v>0</v>
      </c>
      <c r="N114" s="1">
        <v>0</v>
      </c>
      <c r="Q114" t="s">
        <v>2</v>
      </c>
      <c r="R114" s="10"/>
      <c r="S114" s="10">
        <f ca="1">MAX($U$27+P113,0)</f>
        <v>2.6543151943549539</v>
      </c>
      <c r="T114" s="10"/>
      <c r="U114" s="10"/>
      <c r="V114" s="10"/>
      <c r="X114" t="s">
        <v>2</v>
      </c>
      <c r="Y114" s="1">
        <f ca="1">1-Z114</f>
        <v>0.98822330980844386</v>
      </c>
      <c r="Z114" s="1">
        <f ca="1">_xlfn.NORM.S.DIST(-S114,0)</f>
        <v>1.1776690191556133E-2</v>
      </c>
      <c r="AA114" s="1">
        <v>0</v>
      </c>
      <c r="AB114" s="1">
        <v>0</v>
      </c>
      <c r="AC114" s="1">
        <v>0</v>
      </c>
      <c r="AF114" t="s">
        <v>2</v>
      </c>
      <c r="AG114" s="10"/>
      <c r="AH114" s="10">
        <f ca="1">MAX($U$27+AE113,0)</f>
        <v>2.6495842004869057</v>
      </c>
      <c r="AI114" s="10"/>
      <c r="AJ114" s="10"/>
      <c r="AK114" s="10"/>
      <c r="AM114" t="s">
        <v>2</v>
      </c>
      <c r="AN114" s="1">
        <f ca="1">1-AO114</f>
        <v>0.98807462446071437</v>
      </c>
      <c r="AO114" s="1">
        <f ca="1">_xlfn.NORM.S.DIST(-AH114,0)</f>
        <v>1.1925375539285663E-2</v>
      </c>
      <c r="AP114" s="1">
        <v>0</v>
      </c>
      <c r="AQ114" s="1">
        <v>0</v>
      </c>
      <c r="AR114" s="1">
        <v>0</v>
      </c>
    </row>
    <row r="115" spans="1:44">
      <c r="B115" t="s">
        <v>1</v>
      </c>
      <c r="C115" s="10">
        <f ca="1">MIN($T$28+A113,0)</f>
        <v>-1.586128249435883</v>
      </c>
      <c r="D115" s="10"/>
      <c r="E115" s="10">
        <f ca="1">MAX($V$28+A113,0)</f>
        <v>0.11595674801776393</v>
      </c>
      <c r="F115" s="10"/>
      <c r="G115" s="10"/>
      <c r="I115" t="s">
        <v>1</v>
      </c>
      <c r="J115" s="1">
        <f ca="1">_xlfn.NORM.S.DIST(C115,0)</f>
        <v>0.1133993130991056</v>
      </c>
      <c r="K115" s="1">
        <f ca="1">1-J115-L115</f>
        <v>0.49033149332214315</v>
      </c>
      <c r="L115" s="1">
        <f ca="1">_xlfn.NORM.S.DIST(-E115,0)</f>
        <v>0.39626919357875129</v>
      </c>
      <c r="M115" s="1">
        <v>0</v>
      </c>
      <c r="N115" s="1">
        <v>0</v>
      </c>
      <c r="Q115" t="s">
        <v>1</v>
      </c>
      <c r="R115" s="10">
        <f ca="1">MIN($T$28+P113,0)</f>
        <v>-1.5837627525018589</v>
      </c>
      <c r="S115" s="10"/>
      <c r="T115" s="10">
        <f ca="1">MAX($V$28+P113,0)</f>
        <v>0.11832224495178792</v>
      </c>
      <c r="U115" s="10"/>
      <c r="V115" s="10"/>
      <c r="X115" t="s">
        <v>1</v>
      </c>
      <c r="Y115" s="1">
        <f ca="1">_xlfn.NORM.S.DIST(R115,0)</f>
        <v>0.11382526594678731</v>
      </c>
      <c r="Z115" s="1">
        <f ca="1">1-Y115-AA115</f>
        <v>0.49001532873009834</v>
      </c>
      <c r="AA115" s="1">
        <f ca="1">_xlfn.NORM.S.DIST(-T115,0)</f>
        <v>0.39615940532311433</v>
      </c>
      <c r="AB115" s="1">
        <v>0</v>
      </c>
      <c r="AC115" s="1">
        <v>0</v>
      </c>
      <c r="AF115" t="s">
        <v>1</v>
      </c>
      <c r="AG115" s="10">
        <f ca="1">MIN($T$28+AE113,0)</f>
        <v>-1.5884937463699071</v>
      </c>
      <c r="AH115" s="10"/>
      <c r="AI115" s="10">
        <f ca="1">MAX($V$28+AE113,0)</f>
        <v>0.11359125108373991</v>
      </c>
      <c r="AJ115" s="10"/>
      <c r="AK115" s="10"/>
      <c r="AM115" t="s">
        <v>1</v>
      </c>
      <c r="AN115" s="1">
        <f ca="1">_xlfn.NORM.S.DIST(AG115,0)</f>
        <v>0.11297432207882276</v>
      </c>
      <c r="AO115" s="1">
        <f ca="1">1-AN115-AP115</f>
        <v>0.49064888362358489</v>
      </c>
      <c r="AP115" s="1">
        <f ca="1">_xlfn.NORM.S.DIST(-AI115,0)</f>
        <v>0.39637679429759237</v>
      </c>
      <c r="AQ115" s="1">
        <v>0</v>
      </c>
      <c r="AR115" s="1">
        <v>0</v>
      </c>
    </row>
    <row r="116" spans="1:44">
      <c r="B116" t="s">
        <v>0</v>
      </c>
      <c r="C116" s="10"/>
      <c r="D116" s="10">
        <f ca="1">MIN($U$29+A113,0)</f>
        <v>-1.5048411718553871</v>
      </c>
      <c r="E116" s="10"/>
      <c r="F116" s="10">
        <f ca="1">MAX($CI$7+A113,0)</f>
        <v>5.2430423154422583E-2</v>
      </c>
      <c r="G116" s="10"/>
      <c r="I116" t="s">
        <v>0</v>
      </c>
      <c r="J116" s="1">
        <v>0</v>
      </c>
      <c r="K116" s="1">
        <f ca="1">_xlfn.NORM.S.DIST(D116,0)</f>
        <v>0.12857897018226505</v>
      </c>
      <c r="L116" s="1">
        <f ca="1">1-K116-M116</f>
        <v>0.47302670879757058</v>
      </c>
      <c r="M116" s="1">
        <f ca="1">_xlfn.NORM.S.DIST(-F116,0)</f>
        <v>0.39839432102016437</v>
      </c>
      <c r="N116" s="1">
        <v>0</v>
      </c>
      <c r="Q116" t="s">
        <v>0</v>
      </c>
      <c r="R116" s="10"/>
      <c r="S116" s="10">
        <f ca="1">MIN($U$29+P113,0)</f>
        <v>-1.502475674921363</v>
      </c>
      <c r="T116" s="10"/>
      <c r="U116" s="10">
        <f ca="1">MAX($CI$7+P113,0)</f>
        <v>5.4795920088446588E-2</v>
      </c>
      <c r="V116" s="10"/>
      <c r="X116" t="s">
        <v>0</v>
      </c>
      <c r="Y116" s="1">
        <v>0</v>
      </c>
      <c r="Z116" s="1">
        <f ca="1">_xlfn.NORM.S.DIST(S116,0)</f>
        <v>0.12903712696868258</v>
      </c>
      <c r="AA116" s="1">
        <f ca="1">1-Z116-AB116</f>
        <v>0.4726190738895979</v>
      </c>
      <c r="AB116" s="1">
        <f ca="1">_xlfn.NORM.S.DIST(-U116,0)</f>
        <v>0.39834379914171958</v>
      </c>
      <c r="AC116" s="1">
        <v>0</v>
      </c>
      <c r="AF116" t="s">
        <v>0</v>
      </c>
      <c r="AG116" s="10"/>
      <c r="AH116" s="10">
        <f ca="1">MIN($U$29+AE113,0)</f>
        <v>-1.5072066687894112</v>
      </c>
      <c r="AI116" s="10"/>
      <c r="AJ116" s="10">
        <f ca="1">MAX($CI$7+AE113,0)</f>
        <v>5.0064926220398563E-2</v>
      </c>
      <c r="AK116" s="10"/>
      <c r="AM116" t="s">
        <v>0</v>
      </c>
      <c r="AN116" s="1">
        <v>0</v>
      </c>
      <c r="AO116" s="1">
        <f ca="1">_xlfn.NORM.S.DIST(AH116,0)</f>
        <v>0.12812172320186949</v>
      </c>
      <c r="AP116" s="1">
        <f ca="1">1-AO116-AQ116</f>
        <v>0.47343565701393647</v>
      </c>
      <c r="AQ116" s="1">
        <f ca="1">_xlfn.NORM.S.DIST(-AJ116,0)</f>
        <v>0.3984426197841941</v>
      </c>
      <c r="AR116" s="1">
        <v>0</v>
      </c>
    </row>
    <row r="117" spans="1:44">
      <c r="B117" t="s">
        <v>42</v>
      </c>
      <c r="C117" s="10"/>
      <c r="D117" s="10"/>
      <c r="E117" s="10">
        <f ca="1">MIN($V$30+A113,0)</f>
        <v>-1.8482986261046774</v>
      </c>
      <c r="F117" s="10"/>
      <c r="G117" s="10">
        <f ca="1">MAX($X$30+A113,0)</f>
        <v>8.8369114908582153E-2</v>
      </c>
      <c r="I117" t="s">
        <v>42</v>
      </c>
      <c r="J117" s="1">
        <v>0</v>
      </c>
      <c r="K117" s="1">
        <v>0</v>
      </c>
      <c r="L117" s="1">
        <f ca="1">_xlfn.NORM.S.DIST(E117,0)</f>
        <v>7.2291954251746657E-2</v>
      </c>
      <c r="M117" s="1">
        <f ca="1">1-L117-N117</f>
        <v>0.53032041843579392</v>
      </c>
      <c r="N117" s="1">
        <f ca="1">_xlfn.NORM.S.DIST(-G117,0)</f>
        <v>0.39738762731245941</v>
      </c>
      <c r="Q117" t="s">
        <v>42</v>
      </c>
      <c r="R117" s="10"/>
      <c r="S117" s="10"/>
      <c r="T117" s="10">
        <f ca="1">MIN($V$30+P113,0)</f>
        <v>-1.8459331291706533</v>
      </c>
      <c r="U117" s="10"/>
      <c r="V117" s="10">
        <f ca="1">MAX($X$30+P113,0)</f>
        <v>9.0734611842606144E-2</v>
      </c>
      <c r="X117" t="s">
        <v>42</v>
      </c>
      <c r="Y117" s="1">
        <v>0</v>
      </c>
      <c r="Z117" s="1">
        <v>0</v>
      </c>
      <c r="AA117" s="1">
        <f ca="1">_xlfn.NORM.S.DIST(T117,0)</f>
        <v>7.26085139571951E-2</v>
      </c>
      <c r="AB117" s="1">
        <f ca="1">1-AA117-AC117</f>
        <v>0.53008803028702922</v>
      </c>
      <c r="AC117" s="1">
        <f ca="1">_xlfn.NORM.S.DIST(-V117,0)</f>
        <v>0.39730345575577569</v>
      </c>
      <c r="AF117" t="s">
        <v>42</v>
      </c>
      <c r="AG117" s="10"/>
      <c r="AH117" s="10"/>
      <c r="AI117" s="10">
        <f ca="1">MIN($V$30+AE113,0)</f>
        <v>-1.8506641230387015</v>
      </c>
      <c r="AJ117" s="10"/>
      <c r="AK117" s="10">
        <f ca="1">MAX($X$30+AE113,0)</f>
        <v>8.6003617974558133E-2</v>
      </c>
      <c r="AM117" t="s">
        <v>42</v>
      </c>
      <c r="AN117" s="1">
        <v>0</v>
      </c>
      <c r="AO117" s="1">
        <v>0</v>
      </c>
      <c r="AP117" s="1">
        <f ca="1">_xlfn.NORM.S.DIST(AI117,0)</f>
        <v>7.1976371937757466E-2</v>
      </c>
      <c r="AQ117" s="1">
        <f ca="1">1-AP117-AR117</f>
        <v>0.53055403543819202</v>
      </c>
      <c r="AR117" s="1">
        <f ca="1">_xlfn.NORM.S.DIST(-AK117,0)</f>
        <v>0.39746959262405046</v>
      </c>
    </row>
    <row r="118" spans="1:44">
      <c r="I118" t="s">
        <v>32</v>
      </c>
      <c r="J118" s="1">
        <v>0</v>
      </c>
      <c r="K118" s="1">
        <v>0</v>
      </c>
      <c r="L118" s="1">
        <v>0</v>
      </c>
      <c r="M118" s="1">
        <v>0</v>
      </c>
      <c r="N118" s="1">
        <v>1</v>
      </c>
      <c r="X118" t="s">
        <v>32</v>
      </c>
      <c r="Y118" s="1">
        <v>0</v>
      </c>
      <c r="Z118" s="1">
        <v>0</v>
      </c>
      <c r="AA118" s="1">
        <v>0</v>
      </c>
      <c r="AB118" s="1">
        <v>0</v>
      </c>
      <c r="AC118" s="1">
        <v>1</v>
      </c>
      <c r="AM118" t="s">
        <v>32</v>
      </c>
      <c r="AN118" s="1">
        <v>0</v>
      </c>
      <c r="AO118" s="1">
        <v>0</v>
      </c>
      <c r="AP118" s="1">
        <v>0</v>
      </c>
      <c r="AQ118" s="1">
        <v>0</v>
      </c>
      <c r="AR118" s="1">
        <v>1</v>
      </c>
    </row>
    <row r="119" spans="1:44">
      <c r="A119" s="9">
        <f>IF(RIGHT(A112,2)="12",(VALUE(LEFT(A112,4))+1)*100+1,A112+1)</f>
        <v>202104</v>
      </c>
      <c r="H119">
        <f>A119</f>
        <v>202104</v>
      </c>
      <c r="P119" s="9">
        <f>IF(RIGHT(P112,2)="12",(VALUE(LEFT(P112,4))+1)*100+1,P112+1)</f>
        <v>202104</v>
      </c>
      <c r="W119">
        <f>P119</f>
        <v>202104</v>
      </c>
      <c r="AE119" s="9">
        <f>IF(RIGHT(AE112,2)="12",(VALUE(LEFT(AE112,4))+1)*100+1,AE112+1)</f>
        <v>202104</v>
      </c>
      <c r="AL119">
        <f>AE119</f>
        <v>202104</v>
      </c>
    </row>
    <row r="120" spans="1:44">
      <c r="A120" s="37">
        <f ca="1">VLOOKUP(A119,A$36:F$95,6,0)</f>
        <v>3.9386423286800303E-2</v>
      </c>
      <c r="C120" t="s">
        <v>2</v>
      </c>
      <c r="D120" t="s">
        <v>1</v>
      </c>
      <c r="E120" t="s">
        <v>0</v>
      </c>
      <c r="F120" t="s">
        <v>42</v>
      </c>
      <c r="G120" t="s">
        <v>32</v>
      </c>
      <c r="J120" t="s">
        <v>2</v>
      </c>
      <c r="K120" t="s">
        <v>1</v>
      </c>
      <c r="L120" t="s">
        <v>0</v>
      </c>
      <c r="M120" t="s">
        <v>42</v>
      </c>
      <c r="N120" t="s">
        <v>32</v>
      </c>
      <c r="P120" s="37">
        <f ca="1">VLOOKUP(P119,H$36:M$95,6,0)</f>
        <v>4.1812426373408915E-2</v>
      </c>
      <c r="R120" t="s">
        <v>2</v>
      </c>
      <c r="S120" t="s">
        <v>1</v>
      </c>
      <c r="T120" t="s">
        <v>0</v>
      </c>
      <c r="U120" t="s">
        <v>42</v>
      </c>
      <c r="V120" t="s">
        <v>32</v>
      </c>
      <c r="Y120" t="s">
        <v>2</v>
      </c>
      <c r="Z120" t="s">
        <v>1</v>
      </c>
      <c r="AA120" t="s">
        <v>0</v>
      </c>
      <c r="AB120" t="s">
        <v>42</v>
      </c>
      <c r="AC120" t="s">
        <v>32</v>
      </c>
      <c r="AE120" s="37">
        <f ca="1">VLOOKUP(AE119,O$36:T$95,6,0)</f>
        <v>3.696042020019169E-2</v>
      </c>
      <c r="AG120" t="s">
        <v>2</v>
      </c>
      <c r="AH120" t="s">
        <v>1</v>
      </c>
      <c r="AI120" t="s">
        <v>0</v>
      </c>
      <c r="AJ120" t="s">
        <v>42</v>
      </c>
      <c r="AK120" t="s">
        <v>32</v>
      </c>
      <c r="AN120" t="s">
        <v>2</v>
      </c>
      <c r="AO120" t="s">
        <v>1</v>
      </c>
      <c r="AP120" t="s">
        <v>0</v>
      </c>
      <c r="AQ120" t="s">
        <v>42</v>
      </c>
      <c r="AR120" t="s">
        <v>32</v>
      </c>
    </row>
    <row r="121" spans="1:44">
      <c r="B121" t="s">
        <v>2</v>
      </c>
      <c r="C121" s="10"/>
      <c r="D121" s="10">
        <f ca="1">MAX($U$27+A120,0)</f>
        <v>2.6389056975533074</v>
      </c>
      <c r="E121" s="10"/>
      <c r="F121" s="10"/>
      <c r="G121" s="10"/>
      <c r="I121" t="s">
        <v>2</v>
      </c>
      <c r="J121" s="1">
        <f ca="1">1-K121</f>
        <v>0.98773309353015537</v>
      </c>
      <c r="K121" s="1">
        <f ca="1">_xlfn.NORM.S.DIST(-D121,0)</f>
        <v>1.226690646984464E-2</v>
      </c>
      <c r="L121" s="1">
        <v>0</v>
      </c>
      <c r="M121" s="1">
        <v>0</v>
      </c>
      <c r="N121" s="1">
        <v>0</v>
      </c>
      <c r="Q121" t="s">
        <v>2</v>
      </c>
      <c r="R121" s="10"/>
      <c r="S121" s="10">
        <f ca="1">MAX($U$27+P120,0)</f>
        <v>2.641331700639916</v>
      </c>
      <c r="T121" s="10"/>
      <c r="U121" s="10"/>
      <c r="V121" s="10"/>
      <c r="X121" t="s">
        <v>2</v>
      </c>
      <c r="Y121" s="1">
        <f ca="1">1-Z121</f>
        <v>0.98781141120481109</v>
      </c>
      <c r="Z121" s="1">
        <f ca="1">_xlfn.NORM.S.DIST(-S121,0)</f>
        <v>1.2188588795188887E-2</v>
      </c>
      <c r="AA121" s="1">
        <v>0</v>
      </c>
      <c r="AB121" s="1">
        <v>0</v>
      </c>
      <c r="AC121" s="1">
        <v>0</v>
      </c>
      <c r="AF121" t="s">
        <v>2</v>
      </c>
      <c r="AG121" s="10"/>
      <c r="AH121" s="10">
        <f ca="1">MAX($U$27+AE120,0)</f>
        <v>2.6364796944666988</v>
      </c>
      <c r="AI121" s="10"/>
      <c r="AJ121" s="10"/>
      <c r="AK121" s="10"/>
      <c r="AM121" t="s">
        <v>2</v>
      </c>
      <c r="AN121" s="1">
        <f ca="1">1-AO121</f>
        <v>0.98765434528639395</v>
      </c>
      <c r="AO121" s="1">
        <f ca="1">_xlfn.NORM.S.DIST(-AH121,0)</f>
        <v>1.2345654713606102E-2</v>
      </c>
      <c r="AP121" s="1">
        <v>0</v>
      </c>
      <c r="AQ121" s="1">
        <v>0</v>
      </c>
      <c r="AR121" s="1">
        <v>0</v>
      </c>
    </row>
    <row r="122" spans="1:44">
      <c r="B122" t="s">
        <v>1</v>
      </c>
      <c r="C122" s="10">
        <f ca="1">MIN($T$28+A120,0)</f>
        <v>-1.5991722493035054</v>
      </c>
      <c r="D122" s="10"/>
      <c r="E122" s="10">
        <f ca="1">MAX($V$28+A120,0)</f>
        <v>0.10291274815014165</v>
      </c>
      <c r="F122" s="10"/>
      <c r="G122" s="10"/>
      <c r="I122" t="s">
        <v>1</v>
      </c>
      <c r="J122" s="1">
        <f ca="1">_xlfn.NORM.S.DIST(C122,0)</f>
        <v>0.11106779762893558</v>
      </c>
      <c r="K122" s="1">
        <f ca="1">1-J122-L122</f>
        <v>0.49209694373552793</v>
      </c>
      <c r="L122" s="1">
        <f ca="1">_xlfn.NORM.S.DIST(-E122,0)</f>
        <v>0.39683525863553648</v>
      </c>
      <c r="M122" s="1">
        <v>0</v>
      </c>
      <c r="N122" s="1">
        <v>0</v>
      </c>
      <c r="Q122" t="s">
        <v>1</v>
      </c>
      <c r="R122" s="10">
        <f ca="1">MIN($T$28+P120,0)</f>
        <v>-1.5967462462168966</v>
      </c>
      <c r="S122" s="10"/>
      <c r="T122" s="10">
        <f ca="1">MAX($V$28+P120,0)</f>
        <v>0.10533875123675025</v>
      </c>
      <c r="U122" s="10"/>
      <c r="V122" s="10"/>
      <c r="X122" t="s">
        <v>1</v>
      </c>
      <c r="Y122" s="1">
        <f ca="1">_xlfn.NORM.S.DIST(R122,0)</f>
        <v>0.11149920472612203</v>
      </c>
      <c r="Z122" s="1">
        <f ca="1">1-Y122-AA122</f>
        <v>0.4917657682907548</v>
      </c>
      <c r="AA122" s="1">
        <f ca="1">_xlfn.NORM.S.DIST(-T122,0)</f>
        <v>0.39673502698312313</v>
      </c>
      <c r="AB122" s="1">
        <v>0</v>
      </c>
      <c r="AC122" s="1">
        <v>0</v>
      </c>
      <c r="AF122" t="s">
        <v>1</v>
      </c>
      <c r="AG122" s="10">
        <f ca="1">MIN($T$28+AE120,0)</f>
        <v>-1.601598252390114</v>
      </c>
      <c r="AH122" s="10"/>
      <c r="AI122" s="10">
        <f ca="1">MAX($V$28+AE120,0)</f>
        <v>0.10048674506353303</v>
      </c>
      <c r="AJ122" s="10"/>
      <c r="AK122" s="10"/>
      <c r="AM122" t="s">
        <v>1</v>
      </c>
      <c r="AN122" s="1">
        <f ca="1">_xlfn.NORM.S.DIST(AG122,0)</f>
        <v>0.11063740855293694</v>
      </c>
      <c r="AO122" s="1">
        <f ca="1">1-AN122-AP122</f>
        <v>0.49242941198997897</v>
      </c>
      <c r="AP122" s="1">
        <f ca="1">_xlfn.NORM.S.DIST(-AI122,0)</f>
        <v>0.39693317945708412</v>
      </c>
      <c r="AQ122" s="1">
        <v>0</v>
      </c>
      <c r="AR122" s="1">
        <v>0</v>
      </c>
    </row>
    <row r="123" spans="1:44">
      <c r="B123" t="s">
        <v>0</v>
      </c>
      <c r="C123" s="10"/>
      <c r="D123" s="10">
        <f ca="1">MIN($U$29+A120,0)</f>
        <v>-1.5178851717230095</v>
      </c>
      <c r="E123" s="10"/>
      <c r="F123" s="10">
        <f ca="1">MAX($CI$7+A120,0)</f>
        <v>3.9386423286800303E-2</v>
      </c>
      <c r="G123" s="10"/>
      <c r="I123" t="s">
        <v>0</v>
      </c>
      <c r="J123" s="1">
        <v>0</v>
      </c>
      <c r="K123" s="1">
        <f ca="1">_xlfn.NORM.S.DIST(D123,0)</f>
        <v>0.12606895869963397</v>
      </c>
      <c r="L123" s="1">
        <f ca="1">1-K123-M123</f>
        <v>0.47529807857581252</v>
      </c>
      <c r="M123" s="1">
        <f ca="1">_xlfn.NORM.S.DIST(-F123,0)</f>
        <v>0.39863296272455351</v>
      </c>
      <c r="N123" s="1">
        <v>0</v>
      </c>
      <c r="Q123" t="s">
        <v>0</v>
      </c>
      <c r="R123" s="10"/>
      <c r="S123" s="10">
        <f ca="1">MIN($U$29+P120,0)</f>
        <v>-1.5154591686364007</v>
      </c>
      <c r="T123" s="10"/>
      <c r="U123" s="10">
        <f ca="1">MAX($CI$7+P120,0)</f>
        <v>4.1812426373408915E-2</v>
      </c>
      <c r="V123" s="10"/>
      <c r="X123" t="s">
        <v>0</v>
      </c>
      <c r="Y123" s="1">
        <v>0</v>
      </c>
      <c r="Z123" s="1">
        <f ca="1">_xlfn.NORM.S.DIST(S123,0)</f>
        <v>0.12653367773320753</v>
      </c>
      <c r="AA123" s="1">
        <f ca="1">1-Z123-AB123</f>
        <v>0.47487262069526714</v>
      </c>
      <c r="AB123" s="1">
        <f ca="1">_xlfn.NORM.S.DIST(-U123,0)</f>
        <v>0.39859370157152529</v>
      </c>
      <c r="AC123" s="1">
        <v>0</v>
      </c>
      <c r="AF123" t="s">
        <v>0</v>
      </c>
      <c r="AG123" s="10"/>
      <c r="AH123" s="10">
        <f ca="1">MIN($U$29+AE120,0)</f>
        <v>-1.5203111748096181</v>
      </c>
      <c r="AI123" s="10"/>
      <c r="AJ123" s="10">
        <f ca="1">MAX($CI$7+AE120,0)</f>
        <v>3.696042020019169E-2</v>
      </c>
      <c r="AK123" s="10"/>
      <c r="AM123" t="s">
        <v>0</v>
      </c>
      <c r="AN123" s="1">
        <v>0</v>
      </c>
      <c r="AO123" s="1">
        <f ca="1">_xlfn.NORM.S.DIST(AH123,0)</f>
        <v>0.12560520718474191</v>
      </c>
      <c r="AP123" s="1">
        <f ca="1">1-AO123-AQ123</f>
        <v>0.47572491144537898</v>
      </c>
      <c r="AQ123" s="1">
        <f ca="1">_xlfn.NORM.S.DIST(-AJ123,0)</f>
        <v>0.39866988136987913</v>
      </c>
      <c r="AR123" s="1">
        <v>0</v>
      </c>
    </row>
    <row r="124" spans="1:44">
      <c r="B124" t="s">
        <v>42</v>
      </c>
      <c r="C124" s="10"/>
      <c r="D124" s="10"/>
      <c r="E124" s="10">
        <f ca="1">MIN($V$30+A120,0)</f>
        <v>-1.8613426259722998</v>
      </c>
      <c r="F124" s="10"/>
      <c r="G124" s="10">
        <f ca="1">MAX($X$30+A120,0)</f>
        <v>7.5325115040959872E-2</v>
      </c>
      <c r="I124" t="s">
        <v>42</v>
      </c>
      <c r="J124" s="1">
        <v>0</v>
      </c>
      <c r="K124" s="1">
        <v>0</v>
      </c>
      <c r="L124" s="1">
        <f ca="1">_xlfn.NORM.S.DIST(E124,0)</f>
        <v>7.0563891381805841E-2</v>
      </c>
      <c r="M124" s="1">
        <f ca="1">1-L124-N124</f>
        <v>0.53162399825634288</v>
      </c>
      <c r="N124" s="1">
        <f ca="1">_xlfn.NORM.S.DIST(-G124,0)</f>
        <v>0.39781211036185127</v>
      </c>
      <c r="Q124" t="s">
        <v>42</v>
      </c>
      <c r="R124" s="10"/>
      <c r="S124" s="10"/>
      <c r="T124" s="10">
        <f ca="1">MIN($V$30+P120,0)</f>
        <v>-1.858916622885691</v>
      </c>
      <c r="U124" s="10"/>
      <c r="V124" s="10">
        <f ca="1">MAX($X$30+P120,0)</f>
        <v>7.7751118127568478E-2</v>
      </c>
      <c r="X124" t="s">
        <v>42</v>
      </c>
      <c r="Y124" s="1">
        <v>0</v>
      </c>
      <c r="Z124" s="1">
        <v>0</v>
      </c>
      <c r="AA124" s="1">
        <f ca="1">_xlfn.NORM.S.DIST(T124,0)</f>
        <v>7.0883043231520448E-2</v>
      </c>
      <c r="AB124" s="1">
        <f ca="1">1-AA124-AC124</f>
        <v>0.53137870598097792</v>
      </c>
      <c r="AC124" s="1">
        <f ca="1">_xlfn.NORM.S.DIST(-V124,0)</f>
        <v>0.39773825078750169</v>
      </c>
      <c r="AF124" t="s">
        <v>42</v>
      </c>
      <c r="AG124" s="10"/>
      <c r="AH124" s="10"/>
      <c r="AI124" s="10">
        <f ca="1">MIN($V$30+AE120,0)</f>
        <v>-1.8637686290589084</v>
      </c>
      <c r="AJ124" s="10"/>
      <c r="AK124" s="10">
        <f ca="1">MAX($X$30+AE120,0)</f>
        <v>7.2899111954351253E-2</v>
      </c>
      <c r="AM124" t="s">
        <v>42</v>
      </c>
      <c r="AN124" s="1">
        <v>0</v>
      </c>
      <c r="AO124" s="1">
        <v>0</v>
      </c>
      <c r="AP124" s="1">
        <f ca="1">_xlfn.NORM.S.DIST(AI124,0)</f>
        <v>7.0245763085539661E-2</v>
      </c>
      <c r="AQ124" s="1">
        <f ca="1">1-AP124-AR124</f>
        <v>0.53187059501008949</v>
      </c>
      <c r="AR124" s="1">
        <f ca="1">_xlfn.NORM.S.DIST(-AK124,0)</f>
        <v>0.39788364190437092</v>
      </c>
    </row>
    <row r="125" spans="1:44">
      <c r="I125" t="s">
        <v>32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X125" t="s">
        <v>32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M125" t="s">
        <v>32</v>
      </c>
      <c r="AN125" s="1">
        <v>0</v>
      </c>
      <c r="AO125" s="1">
        <v>0</v>
      </c>
      <c r="AP125" s="1">
        <v>0</v>
      </c>
      <c r="AQ125" s="1">
        <v>0</v>
      </c>
      <c r="AR125" s="1">
        <v>1</v>
      </c>
    </row>
    <row r="126" spans="1:44">
      <c r="A126" s="9">
        <f>IF(RIGHT(A119,2)="12",(VALUE(LEFT(A119,4))+1)*100+1,A119+1)</f>
        <v>202105</v>
      </c>
      <c r="H126">
        <f>A126</f>
        <v>202105</v>
      </c>
      <c r="P126" s="9">
        <f>IF(RIGHT(P119,2)="12",(VALUE(LEFT(P119,4))+1)*100+1,P119+1)</f>
        <v>202105</v>
      </c>
      <c r="W126">
        <f>P126</f>
        <v>202105</v>
      </c>
      <c r="AE126" s="9">
        <f>IF(RIGHT(AE119,2)="12",(VALUE(LEFT(AE119,4))+1)*100+1,AE119+1)</f>
        <v>202105</v>
      </c>
      <c r="AL126">
        <f>AE126</f>
        <v>202105</v>
      </c>
    </row>
    <row r="127" spans="1:44">
      <c r="A127" s="37">
        <f ca="1">VLOOKUP(A126,A$36:F$95,6,0)</f>
        <v>2.8965532516828069E-2</v>
      </c>
      <c r="C127" t="s">
        <v>2</v>
      </c>
      <c r="D127" t="s">
        <v>1</v>
      </c>
      <c r="E127" t="s">
        <v>0</v>
      </c>
      <c r="F127" t="s">
        <v>42</v>
      </c>
      <c r="G127" t="s">
        <v>32</v>
      </c>
      <c r="J127" t="s">
        <v>2</v>
      </c>
      <c r="K127" t="s">
        <v>1</v>
      </c>
      <c r="L127" t="s">
        <v>0</v>
      </c>
      <c r="M127" t="s">
        <v>42</v>
      </c>
      <c r="N127" t="s">
        <v>32</v>
      </c>
      <c r="P127" s="37">
        <f ca="1">VLOOKUP(P126,H$36:M$95,6,0)</f>
        <v>3.1451027339004005E-2</v>
      </c>
      <c r="R127" t="s">
        <v>2</v>
      </c>
      <c r="S127" t="s">
        <v>1</v>
      </c>
      <c r="T127" t="s">
        <v>0</v>
      </c>
      <c r="U127" t="s">
        <v>42</v>
      </c>
      <c r="V127" t="s">
        <v>32</v>
      </c>
      <c r="Y127" t="s">
        <v>2</v>
      </c>
      <c r="Z127" t="s">
        <v>1</v>
      </c>
      <c r="AA127" t="s">
        <v>0</v>
      </c>
      <c r="AB127" t="s">
        <v>42</v>
      </c>
      <c r="AC127" t="s">
        <v>32</v>
      </c>
      <c r="AE127" s="37">
        <f ca="1">VLOOKUP(AE126,O$36:T$95,6,0)</f>
        <v>2.6480037694652139E-2</v>
      </c>
      <c r="AG127" t="s">
        <v>2</v>
      </c>
      <c r="AH127" t="s">
        <v>1</v>
      </c>
      <c r="AI127" t="s">
        <v>0</v>
      </c>
      <c r="AJ127" t="s">
        <v>42</v>
      </c>
      <c r="AK127" t="s">
        <v>32</v>
      </c>
      <c r="AN127" t="s">
        <v>2</v>
      </c>
      <c r="AO127" t="s">
        <v>1</v>
      </c>
      <c r="AP127" t="s">
        <v>0</v>
      </c>
      <c r="AQ127" t="s">
        <v>42</v>
      </c>
      <c r="AR127" t="s">
        <v>32</v>
      </c>
    </row>
    <row r="128" spans="1:44">
      <c r="B128" t="s">
        <v>2</v>
      </c>
      <c r="C128" s="10"/>
      <c r="D128" s="10">
        <f ca="1">MAX($U$27+A127,0)</f>
        <v>2.6284848067833351</v>
      </c>
      <c r="E128" s="10"/>
      <c r="F128" s="10"/>
      <c r="G128" s="10"/>
      <c r="I128" t="s">
        <v>2</v>
      </c>
      <c r="J128" s="1">
        <f ca="1">1-K128</f>
        <v>0.9873917601567872</v>
      </c>
      <c r="K128" s="1">
        <f ca="1">_xlfn.NORM.S.DIST(-D128,0)</f>
        <v>1.2608239843212833E-2</v>
      </c>
      <c r="L128" s="1">
        <v>0</v>
      </c>
      <c r="M128" s="1">
        <v>0</v>
      </c>
      <c r="N128" s="1">
        <v>0</v>
      </c>
      <c r="Q128" t="s">
        <v>2</v>
      </c>
      <c r="R128" s="10"/>
      <c r="S128" s="10">
        <f ca="1">MAX($U$27+P127,0)</f>
        <v>2.6309703016055113</v>
      </c>
      <c r="T128" s="10"/>
      <c r="U128" s="10"/>
      <c r="V128" s="10"/>
      <c r="X128" t="s">
        <v>2</v>
      </c>
      <c r="Y128" s="1">
        <f ca="1">1-Z128</f>
        <v>0.98747390107290456</v>
      </c>
      <c r="Z128" s="1">
        <f ca="1">_xlfn.NORM.S.DIST(-S128,0)</f>
        <v>1.252609892709541E-2</v>
      </c>
      <c r="AA128" s="1">
        <v>0</v>
      </c>
      <c r="AB128" s="1">
        <v>0</v>
      </c>
      <c r="AC128" s="1">
        <v>0</v>
      </c>
      <c r="AF128" t="s">
        <v>2</v>
      </c>
      <c r="AG128" s="10"/>
      <c r="AH128" s="10">
        <f ca="1">MAX($U$27+AE127,0)</f>
        <v>2.6259993119611593</v>
      </c>
      <c r="AI128" s="10"/>
      <c r="AJ128" s="10"/>
      <c r="AK128" s="10"/>
      <c r="AM128" t="s">
        <v>2</v>
      </c>
      <c r="AN128" s="1">
        <f ca="1">1-AO128</f>
        <v>0.98730915899516192</v>
      </c>
      <c r="AO128" s="1">
        <f ca="1">_xlfn.NORM.S.DIST(-AH128,0)</f>
        <v>1.2690841004838105E-2</v>
      </c>
      <c r="AP128" s="1">
        <v>0</v>
      </c>
      <c r="AQ128" s="1">
        <v>0</v>
      </c>
      <c r="AR128" s="1">
        <v>0</v>
      </c>
    </row>
    <row r="129" spans="1:44">
      <c r="B129" t="s">
        <v>1</v>
      </c>
      <c r="C129" s="10">
        <f ca="1">MIN($T$28+A127,0)</f>
        <v>-1.6095931400734775</v>
      </c>
      <c r="D129" s="10"/>
      <c r="E129" s="10">
        <f ca="1">MAX($V$28+A127,0)</f>
        <v>9.2491857380169407E-2</v>
      </c>
      <c r="F129" s="10"/>
      <c r="G129" s="10"/>
      <c r="I129" t="s">
        <v>1</v>
      </c>
      <c r="J129" s="1">
        <f ca="1">_xlfn.NORM.S.DIST(C129,0)</f>
        <v>0.10922628150666901</v>
      </c>
      <c r="K129" s="1">
        <f ca="1">1-J129-L129</f>
        <v>0.49353421826006882</v>
      </c>
      <c r="L129" s="1">
        <f ca="1">_xlfn.NORM.S.DIST(-E129,0)</f>
        <v>0.39723950023326215</v>
      </c>
      <c r="M129" s="1">
        <v>0</v>
      </c>
      <c r="N129" s="1">
        <v>0</v>
      </c>
      <c r="Q129" t="s">
        <v>1</v>
      </c>
      <c r="R129" s="10">
        <f ca="1">MIN($T$28+P127,0)</f>
        <v>-1.6071076452513016</v>
      </c>
      <c r="S129" s="10"/>
      <c r="T129" s="10">
        <f ca="1">MAX($V$28+P127,0)</f>
        <v>9.497735220234535E-2</v>
      </c>
      <c r="U129" s="10"/>
      <c r="V129" s="10"/>
      <c r="X129" t="s">
        <v>1</v>
      </c>
      <c r="Y129" s="1">
        <f ca="1">_xlfn.NORM.S.DIST(R129,0)</f>
        <v>0.10966379255677716</v>
      </c>
      <c r="Z129" s="1">
        <f ca="1">1-Y129-AA129</f>
        <v>0.49318924404740871</v>
      </c>
      <c r="AA129" s="1">
        <f ca="1">_xlfn.NORM.S.DIST(-T129,0)</f>
        <v>0.39714696339581412</v>
      </c>
      <c r="AB129" s="1">
        <v>0</v>
      </c>
      <c r="AC129" s="1">
        <v>0</v>
      </c>
      <c r="AF129" t="s">
        <v>1</v>
      </c>
      <c r="AG129" s="10">
        <f ca="1">MIN($T$28+AE127,0)</f>
        <v>-1.6120786348956535</v>
      </c>
      <c r="AH129" s="10"/>
      <c r="AI129" s="10">
        <f ca="1">MAX($V$28+AE127,0)</f>
        <v>9.0006362557993477E-2</v>
      </c>
      <c r="AJ129" s="10"/>
      <c r="AK129" s="10"/>
      <c r="AM129" t="s">
        <v>1</v>
      </c>
      <c r="AN129" s="1">
        <f ca="1">_xlfn.NORM.S.DIST(AG129,0)</f>
        <v>0.10878984386480807</v>
      </c>
      <c r="AO129" s="1">
        <f ca="1">1-AN129-AP129</f>
        <v>0.4938805520875495</v>
      </c>
      <c r="AP129" s="1">
        <f ca="1">_xlfn.NORM.S.DIST(-AI129,0)</f>
        <v>0.39732960404764245</v>
      </c>
      <c r="AQ129" s="1">
        <v>0</v>
      </c>
      <c r="AR129" s="1">
        <v>0</v>
      </c>
    </row>
    <row r="130" spans="1:44">
      <c r="B130" t="s">
        <v>0</v>
      </c>
      <c r="C130" s="10"/>
      <c r="D130" s="10">
        <f ca="1">MIN($U$29+A127,0)</f>
        <v>-1.5283060624929816</v>
      </c>
      <c r="E130" s="10"/>
      <c r="F130" s="10">
        <f ca="1">MAX($CI$7+A127,0)</f>
        <v>2.8965532516828069E-2</v>
      </c>
      <c r="G130" s="10"/>
      <c r="I130" t="s">
        <v>0</v>
      </c>
      <c r="J130" s="1">
        <v>0</v>
      </c>
      <c r="K130" s="1">
        <f ca="1">_xlfn.NORM.S.DIST(D130,0)</f>
        <v>0.12408378655536745</v>
      </c>
      <c r="L130" s="1">
        <f ca="1">1-K130-M130</f>
        <v>0.47714125464528151</v>
      </c>
      <c r="M130" s="1">
        <f ca="1">_xlfn.NORM.S.DIST(-F130,0)</f>
        <v>0.39877495879935104</v>
      </c>
      <c r="N130" s="1">
        <v>0</v>
      </c>
      <c r="Q130" t="s">
        <v>0</v>
      </c>
      <c r="R130" s="10"/>
      <c r="S130" s="10">
        <f ca="1">MIN($U$29+P127,0)</f>
        <v>-1.5258205676708056</v>
      </c>
      <c r="T130" s="10"/>
      <c r="U130" s="10">
        <f ca="1">MAX($CI$7+P127,0)</f>
        <v>3.1451027339004005E-2</v>
      </c>
      <c r="V130" s="10"/>
      <c r="X130" t="s">
        <v>0</v>
      </c>
      <c r="Y130" s="1">
        <v>0</v>
      </c>
      <c r="Z130" s="1">
        <f ca="1">_xlfn.NORM.S.DIST(S130,0)</f>
        <v>0.12455564245524356</v>
      </c>
      <c r="AA130" s="1">
        <f ca="1">1-Z130-AB130</f>
        <v>0.47669933865156405</v>
      </c>
      <c r="AB130" s="1">
        <f ca="1">_xlfn.NORM.S.DIST(-U130,0)</f>
        <v>0.39874501889319242</v>
      </c>
      <c r="AC130" s="1">
        <v>0</v>
      </c>
      <c r="AF130" t="s">
        <v>0</v>
      </c>
      <c r="AG130" s="10"/>
      <c r="AH130" s="10">
        <f ca="1">MIN($U$29+AE127,0)</f>
        <v>-1.5307915573151576</v>
      </c>
      <c r="AI130" s="10"/>
      <c r="AJ130" s="10">
        <f ca="1">MAX($CI$7+AE127,0)</f>
        <v>2.6480037694652139E-2</v>
      </c>
      <c r="AK130" s="10"/>
      <c r="AM130" t="s">
        <v>0</v>
      </c>
      <c r="AN130" s="1">
        <v>0</v>
      </c>
      <c r="AO130" s="1">
        <f ca="1">_xlfn.NORM.S.DIST(AH130,0)</f>
        <v>0.12361295454966913</v>
      </c>
      <c r="AP130" s="1">
        <f ca="1">1-AO130-AQ130</f>
        <v>0.47758460818002274</v>
      </c>
      <c r="AQ130" s="1">
        <f ca="1">_xlfn.NORM.S.DIST(-AJ130,0)</f>
        <v>0.39880243727030812</v>
      </c>
      <c r="AR130" s="1">
        <v>0</v>
      </c>
    </row>
    <row r="131" spans="1:44">
      <c r="B131" t="s">
        <v>42</v>
      </c>
      <c r="C131" s="10"/>
      <c r="D131" s="10"/>
      <c r="E131" s="10">
        <f ca="1">MIN($V$30+A127,0)</f>
        <v>-1.8717635167422719</v>
      </c>
      <c r="F131" s="10"/>
      <c r="G131" s="10">
        <f ca="1">MAX($X$30+A127,0)</f>
        <v>6.4904224270987632E-2</v>
      </c>
      <c r="I131" t="s">
        <v>42</v>
      </c>
      <c r="J131" s="1">
        <v>0</v>
      </c>
      <c r="K131" s="1">
        <v>0</v>
      </c>
      <c r="L131" s="1">
        <f ca="1">_xlfn.NORM.S.DIST(E131,0)</f>
        <v>6.9204605541281758E-2</v>
      </c>
      <c r="M131" s="1">
        <f ca="1">1-L131-N131</f>
        <v>0.53269251355501446</v>
      </c>
      <c r="N131" s="1">
        <f ca="1">_xlfn.NORM.S.DIST(-G131,0)</f>
        <v>0.39810288090370388</v>
      </c>
      <c r="Q131" t="s">
        <v>42</v>
      </c>
      <c r="R131" s="10"/>
      <c r="S131" s="10"/>
      <c r="T131" s="10">
        <f ca="1">MIN($V$30+P127,0)</f>
        <v>-1.869278021920096</v>
      </c>
      <c r="U131" s="10"/>
      <c r="V131" s="10">
        <f ca="1">MAX($X$30+P127,0)</f>
        <v>6.7389719093163575E-2</v>
      </c>
      <c r="X131" t="s">
        <v>42</v>
      </c>
      <c r="Y131" s="1">
        <v>0</v>
      </c>
      <c r="Z131" s="1">
        <v>0</v>
      </c>
      <c r="AA131" s="1">
        <f ca="1">_xlfn.NORM.S.DIST(T131,0)</f>
        <v>6.9527098577100044E-2</v>
      </c>
      <c r="AB131" s="1">
        <f ca="1">1-AA131-AC131</f>
        <v>0.53243546641991046</v>
      </c>
      <c r="AC131" s="1">
        <f ca="1">_xlfn.NORM.S.DIST(-V131,0)</f>
        <v>0.39803743500298955</v>
      </c>
      <c r="AF131" t="s">
        <v>42</v>
      </c>
      <c r="AG131" s="10"/>
      <c r="AH131" s="10"/>
      <c r="AI131" s="10">
        <f ca="1">MIN($V$30+AE127,0)</f>
        <v>-1.8742490115644479</v>
      </c>
      <c r="AJ131" s="10"/>
      <c r="AK131" s="10">
        <f ca="1">MAX($X$30+AE127,0)</f>
        <v>6.2418729448811702E-2</v>
      </c>
      <c r="AM131" t="s">
        <v>42</v>
      </c>
      <c r="AN131" s="1">
        <v>0</v>
      </c>
      <c r="AO131" s="1">
        <v>0</v>
      </c>
      <c r="AP131" s="1">
        <f ca="1">_xlfn.NORM.S.DIST(AI131,0)</f>
        <v>6.8883182810511076E-2</v>
      </c>
      <c r="AQ131" s="1">
        <f ca="1">1-AP131-AR131</f>
        <v>0.53295093937513327</v>
      </c>
      <c r="AR131" s="1">
        <f ca="1">_xlfn.NORM.S.DIST(-AK131,0)</f>
        <v>0.39816587781435564</v>
      </c>
    </row>
    <row r="132" spans="1:44">
      <c r="I132" t="s">
        <v>32</v>
      </c>
      <c r="J132" s="1">
        <v>0</v>
      </c>
      <c r="K132" s="1">
        <v>0</v>
      </c>
      <c r="L132" s="1">
        <v>0</v>
      </c>
      <c r="M132" s="1">
        <v>0</v>
      </c>
      <c r="N132" s="1">
        <v>1</v>
      </c>
      <c r="X132" t="s">
        <v>32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M132" t="s">
        <v>32</v>
      </c>
      <c r="AN132" s="1">
        <v>0</v>
      </c>
      <c r="AO132" s="1">
        <v>0</v>
      </c>
      <c r="AP132" s="1">
        <v>0</v>
      </c>
      <c r="AQ132" s="1">
        <v>0</v>
      </c>
      <c r="AR132" s="1">
        <v>1</v>
      </c>
    </row>
    <row r="133" spans="1:44">
      <c r="A133" s="9">
        <f>IF(RIGHT(A126,2)="12",(VALUE(LEFT(A126,4))+1)*100+1,A126+1)</f>
        <v>202106</v>
      </c>
      <c r="H133">
        <f>A133</f>
        <v>202106</v>
      </c>
      <c r="P133" s="9">
        <f>IF(RIGHT(P126,2)="12",(VALUE(LEFT(P126,4))+1)*100+1,P126+1)</f>
        <v>202106</v>
      </c>
      <c r="W133">
        <f>P133</f>
        <v>202106</v>
      </c>
      <c r="AE133" s="9">
        <f>IF(RIGHT(AE126,2)="12",(VALUE(LEFT(AE126,4))+1)*100+1,AE126+1)</f>
        <v>202106</v>
      </c>
      <c r="AL133">
        <f>AE133</f>
        <v>202106</v>
      </c>
    </row>
    <row r="134" spans="1:44">
      <c r="A134" s="37">
        <f ca="1">VLOOKUP(A133,A$36:F$95,6,0)</f>
        <v>2.719501413097479E-2</v>
      </c>
      <c r="C134" t="s">
        <v>2</v>
      </c>
      <c r="D134" t="s">
        <v>1</v>
      </c>
      <c r="E134" t="s">
        <v>0</v>
      </c>
      <c r="F134" t="s">
        <v>42</v>
      </c>
      <c r="G134" t="s">
        <v>32</v>
      </c>
      <c r="J134" t="s">
        <v>2</v>
      </c>
      <c r="K134" t="s">
        <v>1</v>
      </c>
      <c r="L134" t="s">
        <v>0</v>
      </c>
      <c r="M134" t="s">
        <v>42</v>
      </c>
      <c r="N134" t="s">
        <v>32</v>
      </c>
      <c r="P134" s="37">
        <f ca="1">VLOOKUP(P133,H$36:M$95,6,0)</f>
        <v>2.973905919079637E-2</v>
      </c>
      <c r="R134" t="s">
        <v>2</v>
      </c>
      <c r="S134" t="s">
        <v>1</v>
      </c>
      <c r="T134" t="s">
        <v>0</v>
      </c>
      <c r="U134" t="s">
        <v>42</v>
      </c>
      <c r="V134" t="s">
        <v>32</v>
      </c>
      <c r="Y134" t="s">
        <v>2</v>
      </c>
      <c r="Z134" t="s">
        <v>1</v>
      </c>
      <c r="AA134" t="s">
        <v>0</v>
      </c>
      <c r="AB134" t="s">
        <v>42</v>
      </c>
      <c r="AC134" t="s">
        <v>32</v>
      </c>
      <c r="AE134" s="37">
        <f ca="1">VLOOKUP(AE133,O$36:T$95,6,0)</f>
        <v>2.465096907115321E-2</v>
      </c>
      <c r="AG134" t="s">
        <v>2</v>
      </c>
      <c r="AH134" t="s">
        <v>1</v>
      </c>
      <c r="AI134" t="s">
        <v>0</v>
      </c>
      <c r="AJ134" t="s">
        <v>42</v>
      </c>
      <c r="AK134" t="s">
        <v>32</v>
      </c>
      <c r="AN134" t="s">
        <v>2</v>
      </c>
      <c r="AO134" t="s">
        <v>1</v>
      </c>
      <c r="AP134" t="s">
        <v>0</v>
      </c>
      <c r="AQ134" t="s">
        <v>42</v>
      </c>
      <c r="AR134" t="s">
        <v>32</v>
      </c>
    </row>
    <row r="135" spans="1:44">
      <c r="B135" t="s">
        <v>2</v>
      </c>
      <c r="C135" s="10"/>
      <c r="D135" s="10">
        <f ca="1">MAX($U$27+A134,0)</f>
        <v>2.6267142883974821</v>
      </c>
      <c r="E135" s="10"/>
      <c r="F135" s="10"/>
      <c r="G135" s="10"/>
      <c r="I135" t="s">
        <v>2</v>
      </c>
      <c r="J135" s="1">
        <f ca="1">1-K135</f>
        <v>0.98733296728312059</v>
      </c>
      <c r="K135" s="1">
        <f ca="1">_xlfn.NORM.S.DIST(-D135,0)</f>
        <v>1.2667032716879363E-2</v>
      </c>
      <c r="L135" s="1">
        <v>0</v>
      </c>
      <c r="M135" s="1">
        <v>0</v>
      </c>
      <c r="N135" s="1">
        <v>0</v>
      </c>
      <c r="Q135" t="s">
        <v>2</v>
      </c>
      <c r="R135" s="10"/>
      <c r="S135" s="10">
        <f ca="1">MAX($U$27+P134,0)</f>
        <v>2.6292583334573036</v>
      </c>
      <c r="T135" s="10"/>
      <c r="U135" s="10"/>
      <c r="V135" s="10"/>
      <c r="X135" t="s">
        <v>2</v>
      </c>
      <c r="Y135" s="1">
        <f ca="1">1-Z135</f>
        <v>0.98741737299057541</v>
      </c>
      <c r="Z135" s="1">
        <f ca="1">_xlfn.NORM.S.DIST(-S135,0)</f>
        <v>1.2582627009424606E-2</v>
      </c>
      <c r="AA135" s="1">
        <v>0</v>
      </c>
      <c r="AB135" s="1">
        <v>0</v>
      </c>
      <c r="AC135" s="1">
        <v>0</v>
      </c>
      <c r="AF135" t="s">
        <v>2</v>
      </c>
      <c r="AG135" s="10"/>
      <c r="AH135" s="10">
        <f ca="1">MAX($U$27+AE134,0)</f>
        <v>2.6241702433376606</v>
      </c>
      <c r="AI135" s="10"/>
      <c r="AJ135" s="10"/>
      <c r="AK135" s="10"/>
      <c r="AM135" t="s">
        <v>2</v>
      </c>
      <c r="AN135" s="1">
        <f ca="1">1-AO135</f>
        <v>0.98724807790529823</v>
      </c>
      <c r="AO135" s="1">
        <f ca="1">_xlfn.NORM.S.DIST(-AH135,0)</f>
        <v>1.2751922094701797E-2</v>
      </c>
      <c r="AP135" s="1">
        <v>0</v>
      </c>
      <c r="AQ135" s="1">
        <v>0</v>
      </c>
      <c r="AR135" s="1">
        <v>0</v>
      </c>
    </row>
    <row r="136" spans="1:44">
      <c r="B136" t="s">
        <v>1</v>
      </c>
      <c r="C136" s="10">
        <f ca="1">MIN($T$28+A134,0)</f>
        <v>-1.6113636584593309</v>
      </c>
      <c r="D136" s="10"/>
      <c r="E136" s="10">
        <f ca="1">MAX($V$28+A134,0)</f>
        <v>9.0721338994316128E-2</v>
      </c>
      <c r="F136" s="10"/>
      <c r="G136" s="10"/>
      <c r="I136" t="s">
        <v>1</v>
      </c>
      <c r="J136" s="1">
        <f ca="1">_xlfn.NORM.S.DIST(C136,0)</f>
        <v>0.10891527929930753</v>
      </c>
      <c r="K136" s="1">
        <f ca="1">1-J136-L136</f>
        <v>0.49378078650439622</v>
      </c>
      <c r="L136" s="1">
        <f ca="1">_xlfn.NORM.S.DIST(-E136,0)</f>
        <v>0.39730393419629623</v>
      </c>
      <c r="M136" s="1">
        <v>0</v>
      </c>
      <c r="N136" s="1">
        <v>0</v>
      </c>
      <c r="Q136" t="s">
        <v>1</v>
      </c>
      <c r="R136" s="10">
        <f ca="1">MIN($T$28+P134,0)</f>
        <v>-1.6088196133995092</v>
      </c>
      <c r="S136" s="10"/>
      <c r="T136" s="10">
        <f ca="1">MAX($V$28+P134,0)</f>
        <v>9.3265384054137701E-2</v>
      </c>
      <c r="U136" s="10"/>
      <c r="V136" s="10"/>
      <c r="X136" t="s">
        <v>1</v>
      </c>
      <c r="Y136" s="1">
        <f ca="1">_xlfn.NORM.S.DIST(R136,0)</f>
        <v>0.10936232711066737</v>
      </c>
      <c r="Z136" s="1">
        <f ca="1">1-Y136-AA136</f>
        <v>0.49342671094153573</v>
      </c>
      <c r="AA136" s="1">
        <f ca="1">_xlfn.NORM.S.DIST(-T136,0)</f>
        <v>0.39721096194779687</v>
      </c>
      <c r="AB136" s="1">
        <v>0</v>
      </c>
      <c r="AC136" s="1">
        <v>0</v>
      </c>
      <c r="AF136" t="s">
        <v>1</v>
      </c>
      <c r="AG136" s="10">
        <f ca="1">MIN($T$28+AE134,0)</f>
        <v>-1.6139077035191525</v>
      </c>
      <c r="AH136" s="10"/>
      <c r="AI136" s="10">
        <f ca="1">MAX($V$28+AE134,0)</f>
        <v>8.8177293934494555E-2</v>
      </c>
      <c r="AJ136" s="10"/>
      <c r="AK136" s="10"/>
      <c r="AM136" t="s">
        <v>1</v>
      </c>
      <c r="AN136" s="1">
        <f ca="1">_xlfn.NORM.S.DIST(AG136,0)</f>
        <v>0.10846935688176942</v>
      </c>
      <c r="AO136" s="1">
        <f ca="1">1-AN136-AP136</f>
        <v>0.49413628692237699</v>
      </c>
      <c r="AP136" s="1">
        <f ca="1">_xlfn.NORM.S.DIST(-AI136,0)</f>
        <v>0.39739435619585362</v>
      </c>
      <c r="AQ136" s="1">
        <v>0</v>
      </c>
      <c r="AR136" s="1">
        <v>0</v>
      </c>
    </row>
    <row r="137" spans="1:44">
      <c r="B137" t="s">
        <v>0</v>
      </c>
      <c r="C137" s="10"/>
      <c r="D137" s="10">
        <f ca="1">MIN($U$29+A134,0)</f>
        <v>-1.530076580878835</v>
      </c>
      <c r="E137" s="10"/>
      <c r="F137" s="10">
        <f ca="1">MAX($CI$7+A134,0)</f>
        <v>2.719501413097479E-2</v>
      </c>
      <c r="G137" s="10"/>
      <c r="I137" t="s">
        <v>0</v>
      </c>
      <c r="J137" s="1">
        <v>0</v>
      </c>
      <c r="K137" s="1">
        <f ca="1">_xlfn.NORM.S.DIST(D137,0)</f>
        <v>0.12374828887748196</v>
      </c>
      <c r="L137" s="1">
        <f ca="1">1-K137-M137</f>
        <v>0.47745692607917672</v>
      </c>
      <c r="M137" s="1">
        <f ca="1">_xlfn.NORM.S.DIST(-F137,0)</f>
        <v>0.39879478504334137</v>
      </c>
      <c r="N137" s="1">
        <v>0</v>
      </c>
      <c r="Q137" t="s">
        <v>0</v>
      </c>
      <c r="R137" s="10"/>
      <c r="S137" s="10">
        <f ca="1">MIN($U$29+P134,0)</f>
        <v>-1.5275325358190133</v>
      </c>
      <c r="T137" s="10"/>
      <c r="U137" s="10">
        <f ca="1">MAX($CI$7+P134,0)</f>
        <v>2.973905919079637E-2</v>
      </c>
      <c r="V137" s="10"/>
      <c r="X137" t="s">
        <v>0</v>
      </c>
      <c r="Y137" s="1">
        <v>0</v>
      </c>
      <c r="Z137" s="1">
        <f ca="1">_xlfn.NORM.S.DIST(S137,0)</f>
        <v>0.12423052618461466</v>
      </c>
      <c r="AA137" s="1">
        <f ca="1">1-Z137-AB137</f>
        <v>0.47700356901246793</v>
      </c>
      <c r="AB137" s="1">
        <f ca="1">_xlfn.NORM.S.DIST(-U137,0)</f>
        <v>0.39876590480291746</v>
      </c>
      <c r="AC137" s="1">
        <v>0</v>
      </c>
      <c r="AF137" t="s">
        <v>0</v>
      </c>
      <c r="AG137" s="10"/>
      <c r="AH137" s="10">
        <f ca="1">MIN($U$29+AE134,0)</f>
        <v>-1.5326206259386566</v>
      </c>
      <c r="AI137" s="10"/>
      <c r="AJ137" s="10">
        <f ca="1">MAX($CI$7+AE134,0)</f>
        <v>2.465096907115321E-2</v>
      </c>
      <c r="AK137" s="10"/>
      <c r="AM137" t="s">
        <v>0</v>
      </c>
      <c r="AN137" s="1">
        <v>0</v>
      </c>
      <c r="AO137" s="1">
        <f ca="1">_xlfn.NORM.S.DIST(AH137,0)</f>
        <v>0.12326712570842782</v>
      </c>
      <c r="AP137" s="1">
        <f ca="1">1-AO137-AQ137</f>
        <v>0.47791178816051733</v>
      </c>
      <c r="AQ137" s="1">
        <f ca="1">_xlfn.NORM.S.DIST(-AJ137,0)</f>
        <v>0.39882108613105488</v>
      </c>
      <c r="AR137" s="1">
        <v>0</v>
      </c>
    </row>
    <row r="138" spans="1:44">
      <c r="B138" t="s">
        <v>42</v>
      </c>
      <c r="C138" s="10"/>
      <c r="D138" s="10"/>
      <c r="E138" s="10">
        <f ca="1">MIN($V$30+A134,0)</f>
        <v>-1.8735340351281253</v>
      </c>
      <c r="F138" s="10"/>
      <c r="G138" s="10">
        <f ca="1">MAX($X$30+A134,0)</f>
        <v>6.3133705885134353E-2</v>
      </c>
      <c r="I138" t="s">
        <v>42</v>
      </c>
      <c r="J138" s="1">
        <v>0</v>
      </c>
      <c r="K138" s="1">
        <v>0</v>
      </c>
      <c r="L138" s="1">
        <f ca="1">_xlfn.NORM.S.DIST(E138,0)</f>
        <v>6.8975533543165476E-2</v>
      </c>
      <c r="M138" s="1">
        <f ca="1">1-L138-N138</f>
        <v>0.53287645932613059</v>
      </c>
      <c r="N138" s="1">
        <f ca="1">_xlfn.NORM.S.DIST(-G138,0)</f>
        <v>0.39814800713070403</v>
      </c>
      <c r="Q138" t="s">
        <v>42</v>
      </c>
      <c r="R138" s="10"/>
      <c r="S138" s="10"/>
      <c r="T138" s="10">
        <f ca="1">MIN($V$30+P134,0)</f>
        <v>-1.8709899900683036</v>
      </c>
      <c r="U138" s="10"/>
      <c r="V138" s="10">
        <f ca="1">MAX($X$30+P134,0)</f>
        <v>6.5677750944955926E-2</v>
      </c>
      <c r="X138" t="s">
        <v>42</v>
      </c>
      <c r="Y138" s="1">
        <v>0</v>
      </c>
      <c r="Z138" s="1">
        <v>0</v>
      </c>
      <c r="AA138" s="1">
        <f ca="1">_xlfn.NORM.S.DIST(T138,0)</f>
        <v>6.9304855890399752E-2</v>
      </c>
      <c r="AB138" s="1">
        <f ca="1">1-AA138-AC138</f>
        <v>0.53261236861367012</v>
      </c>
      <c r="AC138" s="1">
        <f ca="1">_xlfn.NORM.S.DIST(-V138,0)</f>
        <v>0.39808277549593019</v>
      </c>
      <c r="AF138" t="s">
        <v>42</v>
      </c>
      <c r="AG138" s="10"/>
      <c r="AH138" s="10"/>
      <c r="AI138" s="10">
        <f ca="1">MIN($V$30+AE134,0)</f>
        <v>-1.8760780801879469</v>
      </c>
      <c r="AJ138" s="10"/>
      <c r="AK138" s="10">
        <f ca="1">MAX($X$30+AE134,0)</f>
        <v>6.0589660825312773E-2</v>
      </c>
      <c r="AM138" t="s">
        <v>42</v>
      </c>
      <c r="AN138" s="1">
        <v>0</v>
      </c>
      <c r="AO138" s="1">
        <v>0</v>
      </c>
      <c r="AP138" s="1">
        <f ca="1">_xlfn.NORM.S.DIST(AI138,0)</f>
        <v>6.8647331769327719E-2</v>
      </c>
      <c r="AQ138" s="1">
        <f ca="1">1-AP138-AR138</f>
        <v>0.53314199606966661</v>
      </c>
      <c r="AR138" s="1">
        <f ca="1">_xlfn.NORM.S.DIST(-AK138,0)</f>
        <v>0.39821067216100564</v>
      </c>
    </row>
    <row r="139" spans="1:44">
      <c r="I139" t="s">
        <v>32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X139" t="s">
        <v>32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M139" t="s">
        <v>32</v>
      </c>
      <c r="AN139" s="1">
        <v>0</v>
      </c>
      <c r="AO139" s="1">
        <v>0</v>
      </c>
      <c r="AP139" s="1">
        <v>0</v>
      </c>
      <c r="AQ139" s="1">
        <v>0</v>
      </c>
      <c r="AR139" s="1">
        <v>1</v>
      </c>
    </row>
    <row r="140" spans="1:44">
      <c r="A140" s="9">
        <f>IF(RIGHT(A133,2)="12",(VALUE(LEFT(A133,4))+1)*100+1,A133+1)</f>
        <v>202107</v>
      </c>
      <c r="H140">
        <f>A140</f>
        <v>202107</v>
      </c>
      <c r="P140" s="9">
        <f>IF(RIGHT(P133,2)="12",(VALUE(LEFT(P133,4))+1)*100+1,P133+1)</f>
        <v>202107</v>
      </c>
      <c r="W140">
        <f>P140</f>
        <v>202107</v>
      </c>
      <c r="AE140" s="9">
        <f>IF(RIGHT(AE133,2)="12",(VALUE(LEFT(AE133,4))+1)*100+1,AE133+1)</f>
        <v>202107</v>
      </c>
      <c r="AL140">
        <f>AE140</f>
        <v>202107</v>
      </c>
    </row>
    <row r="141" spans="1:44">
      <c r="A141" s="37">
        <f ca="1">VLOOKUP(A140,A$36:F$95,6,0)</f>
        <v>1.5680719742591349E-2</v>
      </c>
      <c r="C141" t="s">
        <v>2</v>
      </c>
      <c r="D141" t="s">
        <v>1</v>
      </c>
      <c r="E141" t="s">
        <v>0</v>
      </c>
      <c r="F141" t="s">
        <v>42</v>
      </c>
      <c r="G141" t="s">
        <v>32</v>
      </c>
      <c r="J141" t="s">
        <v>2</v>
      </c>
      <c r="K141" t="s">
        <v>1</v>
      </c>
      <c r="L141" t="s">
        <v>0</v>
      </c>
      <c r="M141" t="s">
        <v>42</v>
      </c>
      <c r="N141" t="s">
        <v>32</v>
      </c>
      <c r="P141" s="37">
        <f ca="1">VLOOKUP(P140,H$36:M$95,6,0)</f>
        <v>1.8282438820295781E-2</v>
      </c>
      <c r="R141" t="s">
        <v>2</v>
      </c>
      <c r="S141" t="s">
        <v>1</v>
      </c>
      <c r="T141" t="s">
        <v>0</v>
      </c>
      <c r="U141" t="s">
        <v>42</v>
      </c>
      <c r="V141" t="s">
        <v>32</v>
      </c>
      <c r="Y141" t="s">
        <v>2</v>
      </c>
      <c r="Z141" t="s">
        <v>1</v>
      </c>
      <c r="AA141" t="s">
        <v>0</v>
      </c>
      <c r="AB141" t="s">
        <v>42</v>
      </c>
      <c r="AC141" t="s">
        <v>32</v>
      </c>
      <c r="AE141" s="37">
        <f ca="1">VLOOKUP(AE140,O$36:T$95,6,0)</f>
        <v>1.3079000664886917E-2</v>
      </c>
      <c r="AG141" t="s">
        <v>2</v>
      </c>
      <c r="AH141" t="s">
        <v>1</v>
      </c>
      <c r="AI141" t="s">
        <v>0</v>
      </c>
      <c r="AJ141" t="s">
        <v>42</v>
      </c>
      <c r="AK141" t="s">
        <v>32</v>
      </c>
      <c r="AN141" t="s">
        <v>2</v>
      </c>
      <c r="AO141" t="s">
        <v>1</v>
      </c>
      <c r="AP141" t="s">
        <v>0</v>
      </c>
      <c r="AQ141" t="s">
        <v>42</v>
      </c>
      <c r="AR141" t="s">
        <v>32</v>
      </c>
    </row>
    <row r="142" spans="1:44">
      <c r="B142" t="s">
        <v>2</v>
      </c>
      <c r="C142" s="10"/>
      <c r="D142" s="10">
        <f ca="1">MAX($U$27+A141,0)</f>
        <v>2.6151999940090986</v>
      </c>
      <c r="E142" s="10"/>
      <c r="F142" s="10"/>
      <c r="G142" s="10"/>
      <c r="I142" t="s">
        <v>2</v>
      </c>
      <c r="J142" s="1">
        <f ca="1">1-K142</f>
        <v>0.9869448689363618</v>
      </c>
      <c r="K142" s="1">
        <f ca="1">_xlfn.NORM.S.DIST(-D142,0)</f>
        <v>1.3055131063638155E-2</v>
      </c>
      <c r="L142" s="1">
        <v>0</v>
      </c>
      <c r="M142" s="1">
        <v>0</v>
      </c>
      <c r="N142" s="1">
        <v>0</v>
      </c>
      <c r="Q142" t="s">
        <v>2</v>
      </c>
      <c r="R142" s="10"/>
      <c r="S142" s="10">
        <f ca="1">MAX($U$27+P141,0)</f>
        <v>2.617801713086803</v>
      </c>
      <c r="T142" s="10"/>
      <c r="U142" s="10"/>
      <c r="V142" s="10"/>
      <c r="X142" t="s">
        <v>2</v>
      </c>
      <c r="Y142" s="1">
        <f ca="1">1-Z142</f>
        <v>0.98703343863130188</v>
      </c>
      <c r="Z142" s="1">
        <f ca="1">_xlfn.NORM.S.DIST(-S142,0)</f>
        <v>1.2966561368698129E-2</v>
      </c>
      <c r="AA142" s="1">
        <v>0</v>
      </c>
      <c r="AB142" s="1">
        <v>0</v>
      </c>
      <c r="AC142" s="1">
        <v>0</v>
      </c>
      <c r="AF142" t="s">
        <v>2</v>
      </c>
      <c r="AG142" s="10"/>
      <c r="AH142" s="10">
        <f ca="1">MAX($U$27+AE141,0)</f>
        <v>2.6125982749313943</v>
      </c>
      <c r="AI142" s="10"/>
      <c r="AJ142" s="10"/>
      <c r="AK142" s="10"/>
      <c r="AM142" t="s">
        <v>2</v>
      </c>
      <c r="AN142" s="1">
        <f ca="1">1-AO142</f>
        <v>0.98685578322795275</v>
      </c>
      <c r="AO142" s="1">
        <f ca="1">_xlfn.NORM.S.DIST(-AH142,0)</f>
        <v>1.3144216772047279E-2</v>
      </c>
      <c r="AP142" s="1">
        <v>0</v>
      </c>
      <c r="AQ142" s="1">
        <v>0</v>
      </c>
      <c r="AR142" s="1">
        <v>0</v>
      </c>
    </row>
    <row r="143" spans="1:44">
      <c r="B143" t="s">
        <v>1</v>
      </c>
      <c r="C143" s="10">
        <f ca="1">MIN($T$28+A141,0)</f>
        <v>-1.6228779528477142</v>
      </c>
      <c r="D143" s="10"/>
      <c r="E143" s="10">
        <f ca="1">MAX($V$28+A141,0)</f>
        <v>7.9207044605932683E-2</v>
      </c>
      <c r="F143" s="10"/>
      <c r="G143" s="10"/>
      <c r="I143" t="s">
        <v>1</v>
      </c>
      <c r="J143" s="1">
        <f ca="1">_xlfn.NORM.S.DIST(C143,0)</f>
        <v>0.10690604032283857</v>
      </c>
      <c r="K143" s="1">
        <f ca="1">1-J143-L143</f>
        <v>0.49540115177553667</v>
      </c>
      <c r="L143" s="1">
        <f ca="1">_xlfn.NORM.S.DIST(-E143,0)</f>
        <v>0.39769280790162476</v>
      </c>
      <c r="M143" s="1">
        <v>0</v>
      </c>
      <c r="N143" s="1">
        <v>0</v>
      </c>
      <c r="Q143" t="s">
        <v>1</v>
      </c>
      <c r="R143" s="10">
        <f ca="1">MIN($T$28+P141,0)</f>
        <v>-1.6202762337700098</v>
      </c>
      <c r="S143" s="10"/>
      <c r="T143" s="10">
        <f ca="1">MAX($V$28+P141,0)</f>
        <v>8.1808763683637126E-2</v>
      </c>
      <c r="U143" s="10"/>
      <c r="V143" s="10"/>
      <c r="X143" t="s">
        <v>1</v>
      </c>
      <c r="Y143" s="1">
        <f ca="1">_xlfn.NORM.S.DIST(R143,0)</f>
        <v>0.10735801769042273</v>
      </c>
      <c r="Z143" s="1">
        <f ca="1">1-Y143-AA143</f>
        <v>0.49503246600257611</v>
      </c>
      <c r="AA143" s="1">
        <f ca="1">_xlfn.NORM.S.DIST(-T143,0)</f>
        <v>0.39760951630700114</v>
      </c>
      <c r="AB143" s="1">
        <v>0</v>
      </c>
      <c r="AC143" s="1">
        <v>0</v>
      </c>
      <c r="AF143" t="s">
        <v>1</v>
      </c>
      <c r="AG143" s="10">
        <f ca="1">MIN($T$28+AE141,0)</f>
        <v>-1.6254796719254188</v>
      </c>
      <c r="AH143" s="10"/>
      <c r="AI143" s="10">
        <f ca="1">MAX($V$28+AE141,0)</f>
        <v>7.6605325528228255E-2</v>
      </c>
      <c r="AJ143" s="10"/>
      <c r="AK143" s="10"/>
      <c r="AM143" t="s">
        <v>1</v>
      </c>
      <c r="AN143" s="1">
        <f ca="1">_xlfn.NORM.S.DIST(AG143,0)</f>
        <v>0.10645524518861205</v>
      </c>
      <c r="AO143" s="1">
        <f ca="1">1-AN143-AP143</f>
        <v>0.49577133038155746</v>
      </c>
      <c r="AP143" s="1">
        <f ca="1">_xlfn.NORM.S.DIST(-AI143,0)</f>
        <v>0.39777342442983049</v>
      </c>
      <c r="AQ143" s="1">
        <v>0</v>
      </c>
      <c r="AR143" s="1">
        <v>0</v>
      </c>
    </row>
    <row r="144" spans="1:44">
      <c r="B144" t="s">
        <v>0</v>
      </c>
      <c r="C144" s="10"/>
      <c r="D144" s="10">
        <f ca="1">MIN($U$29+A141,0)</f>
        <v>-1.5415908752672183</v>
      </c>
      <c r="E144" s="10"/>
      <c r="F144" s="10">
        <f ca="1">MAX($CI$7+A141,0)</f>
        <v>1.5680719742591349E-2</v>
      </c>
      <c r="G144" s="10"/>
      <c r="I144" t="s">
        <v>0</v>
      </c>
      <c r="J144" s="1">
        <v>0</v>
      </c>
      <c r="K144" s="1">
        <f ca="1">_xlfn.NORM.S.DIST(D144,0)</f>
        <v>0.12157915503449711</v>
      </c>
      <c r="L144" s="1">
        <f ca="1">1-K144-M144</f>
        <v>0.47952760850486881</v>
      </c>
      <c r="M144" s="1">
        <f ca="1">_xlfn.NORM.S.DIST(-F144,0)</f>
        <v>0.39889323646063407</v>
      </c>
      <c r="N144" s="1">
        <v>0</v>
      </c>
      <c r="Q144" t="s">
        <v>0</v>
      </c>
      <c r="R144" s="10"/>
      <c r="S144" s="10">
        <f ca="1">MIN($U$29+P141,0)</f>
        <v>-1.5389891561895139</v>
      </c>
      <c r="T144" s="10"/>
      <c r="U144" s="10">
        <f ca="1">MAX($CI$7+P141,0)</f>
        <v>1.8282438820295781E-2</v>
      </c>
      <c r="V144" s="10"/>
      <c r="X144" t="s">
        <v>0</v>
      </c>
      <c r="Y144" s="1">
        <v>0</v>
      </c>
      <c r="Z144" s="1">
        <f ca="1">_xlfn.NORM.S.DIST(S144,0)</f>
        <v>0.12206734911531876</v>
      </c>
      <c r="AA144" s="1">
        <f ca="1">1-Z144-AB144</f>
        <v>0.47905703765599944</v>
      </c>
      <c r="AB144" s="1">
        <f ca="1">_xlfn.NORM.S.DIST(-U144,0)</f>
        <v>0.39887561322868176</v>
      </c>
      <c r="AC144" s="1">
        <v>0</v>
      </c>
      <c r="AF144" t="s">
        <v>0</v>
      </c>
      <c r="AG144" s="10"/>
      <c r="AH144" s="10">
        <f ca="1">MIN($U$29+AE141,0)</f>
        <v>-1.5441925943449228</v>
      </c>
      <c r="AI144" s="10"/>
      <c r="AJ144" s="10">
        <f ca="1">MAX($CI$7+AE141,0)</f>
        <v>1.3079000664886917E-2</v>
      </c>
      <c r="AK144" s="10"/>
      <c r="AM144" t="s">
        <v>0</v>
      </c>
      <c r="AN144" s="1">
        <v>0</v>
      </c>
      <c r="AO144" s="1">
        <f ca="1">_xlfn.NORM.S.DIST(AH144,0)</f>
        <v>0.12109209376062989</v>
      </c>
      <c r="AP144" s="1">
        <f ca="1">1-AO144-AQ144</f>
        <v>0.47999974596355172</v>
      </c>
      <c r="AQ144" s="1">
        <f ca="1">_xlfn.NORM.S.DIST(-AJ144,0)</f>
        <v>0.39890816027581838</v>
      </c>
      <c r="AR144" s="1">
        <v>0</v>
      </c>
    </row>
    <row r="145" spans="1:44">
      <c r="B145" t="s">
        <v>42</v>
      </c>
      <c r="C145" s="10"/>
      <c r="D145" s="10"/>
      <c r="E145" s="10">
        <f ca="1">MIN($V$30+A141,0)</f>
        <v>-1.8850483295165086</v>
      </c>
      <c r="F145" s="10"/>
      <c r="G145" s="10">
        <f ca="1">MAX($X$30+A141,0)</f>
        <v>5.1619411496750908E-2</v>
      </c>
      <c r="I145" t="s">
        <v>42</v>
      </c>
      <c r="J145" s="1">
        <v>0</v>
      </c>
      <c r="K145" s="1">
        <v>0</v>
      </c>
      <c r="L145" s="1">
        <f ca="1">_xlfn.NORM.S.DIST(E145,0)</f>
        <v>6.7499024334544452E-2</v>
      </c>
      <c r="M145" s="1">
        <f ca="1">1-L145-N145</f>
        <v>0.53408984491300771</v>
      </c>
      <c r="N145" s="1">
        <f ca="1">_xlfn.NORM.S.DIST(-G145,0)</f>
        <v>0.39841113075244783</v>
      </c>
      <c r="Q145" t="s">
        <v>42</v>
      </c>
      <c r="R145" s="10"/>
      <c r="S145" s="10"/>
      <c r="T145" s="10">
        <f ca="1">MIN($V$30+P141,0)</f>
        <v>-1.8824466104388042</v>
      </c>
      <c r="U145" s="10"/>
      <c r="V145" s="10">
        <f ca="1">MAX($X$30+P141,0)</f>
        <v>5.4221130574455344E-2</v>
      </c>
      <c r="X145" t="s">
        <v>42</v>
      </c>
      <c r="Y145" s="1">
        <v>0</v>
      </c>
      <c r="Z145" s="1">
        <v>0</v>
      </c>
      <c r="AA145" s="1">
        <f ca="1">_xlfn.NORM.S.DIST(T145,0)</f>
        <v>6.7830647796089868E-2</v>
      </c>
      <c r="AB145" s="1">
        <f ca="1">1-AA145-AC145</f>
        <v>0.53381307238547371</v>
      </c>
      <c r="AC145" s="1">
        <f ca="1">_xlfn.NORM.S.DIST(-V145,0)</f>
        <v>0.39835627981843647</v>
      </c>
      <c r="AF145" t="s">
        <v>42</v>
      </c>
      <c r="AG145" s="10"/>
      <c r="AH145" s="10"/>
      <c r="AI145" s="10">
        <f ca="1">MIN($V$30+AE141,0)</f>
        <v>-1.8876500485942131</v>
      </c>
      <c r="AJ145" s="10"/>
      <c r="AK145" s="10">
        <f ca="1">MAX($X$30+AE141,0)</f>
        <v>4.901769241904648E-2</v>
      </c>
      <c r="AM145" t="s">
        <v>42</v>
      </c>
      <c r="AN145" s="1">
        <v>0</v>
      </c>
      <c r="AO145" s="1">
        <v>0</v>
      </c>
      <c r="AP145" s="1">
        <f ca="1">_xlfn.NORM.S.DIST(AI145,0)</f>
        <v>6.7168567515601546E-2</v>
      </c>
      <c r="AQ145" s="1">
        <f ca="1">1-AP145-AR145</f>
        <v>0.53436814042944603</v>
      </c>
      <c r="AR145" s="1">
        <f ca="1">_xlfn.NORM.S.DIST(-AK145,0)</f>
        <v>0.3984632920549524</v>
      </c>
    </row>
    <row r="146" spans="1:44">
      <c r="I146" t="s">
        <v>32</v>
      </c>
      <c r="J146" s="1">
        <v>0</v>
      </c>
      <c r="K146" s="1">
        <v>0</v>
      </c>
      <c r="L146" s="1">
        <v>0</v>
      </c>
      <c r="M146" s="1">
        <v>0</v>
      </c>
      <c r="N146" s="1">
        <v>1</v>
      </c>
      <c r="X146" t="s">
        <v>32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M146" t="s">
        <v>32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>
      <c r="A147" s="9">
        <f>IF(RIGHT(A140,2)="12",(VALUE(LEFT(A140,4))+1)*100+1,A140+1)</f>
        <v>202108</v>
      </c>
      <c r="H147">
        <f>A147</f>
        <v>202108</v>
      </c>
      <c r="P147" s="9">
        <f>IF(RIGHT(P140,2)="12",(VALUE(LEFT(P140,4))+1)*100+1,P140+1)</f>
        <v>202108</v>
      </c>
      <c r="W147">
        <f>P147</f>
        <v>202108</v>
      </c>
      <c r="AE147" s="9">
        <f>IF(RIGHT(AE140,2)="12",(VALUE(LEFT(AE140,4))+1)*100+1,AE140+1)</f>
        <v>202108</v>
      </c>
      <c r="AL147">
        <f>AE147</f>
        <v>202108</v>
      </c>
    </row>
    <row r="148" spans="1:44">
      <c r="A148" s="37">
        <f ca="1">VLOOKUP(A147,A$36:F$95,6,0)</f>
        <v>-4.7318526368544445E-2</v>
      </c>
      <c r="C148" t="s">
        <v>2</v>
      </c>
      <c r="D148" t="s">
        <v>1</v>
      </c>
      <c r="E148" t="s">
        <v>0</v>
      </c>
      <c r="F148" t="s">
        <v>42</v>
      </c>
      <c r="G148" t="s">
        <v>32</v>
      </c>
      <c r="J148" t="s">
        <v>2</v>
      </c>
      <c r="K148" t="s">
        <v>1</v>
      </c>
      <c r="L148" t="s">
        <v>0</v>
      </c>
      <c r="M148" t="s">
        <v>42</v>
      </c>
      <c r="N148" t="s">
        <v>32</v>
      </c>
      <c r="P148" s="37">
        <f ca="1">VLOOKUP(P147,H$36:M$95,6,0)</f>
        <v>-4.4659950790012164E-2</v>
      </c>
      <c r="R148" t="s">
        <v>2</v>
      </c>
      <c r="S148" t="s">
        <v>1</v>
      </c>
      <c r="T148" t="s">
        <v>0</v>
      </c>
      <c r="U148" t="s">
        <v>42</v>
      </c>
      <c r="V148" t="s">
        <v>32</v>
      </c>
      <c r="Y148" t="s">
        <v>2</v>
      </c>
      <c r="Z148" t="s">
        <v>1</v>
      </c>
      <c r="AA148" t="s">
        <v>0</v>
      </c>
      <c r="AB148" t="s">
        <v>42</v>
      </c>
      <c r="AC148" t="s">
        <v>32</v>
      </c>
      <c r="AE148" s="37">
        <f ca="1">VLOOKUP(AE147,O$36:T$95,6,0)</f>
        <v>-4.9977101947076719E-2</v>
      </c>
      <c r="AG148" t="s">
        <v>2</v>
      </c>
      <c r="AH148" t="s">
        <v>1</v>
      </c>
      <c r="AI148" t="s">
        <v>0</v>
      </c>
      <c r="AJ148" t="s">
        <v>42</v>
      </c>
      <c r="AK148" t="s">
        <v>32</v>
      </c>
      <c r="AN148" t="s">
        <v>2</v>
      </c>
      <c r="AO148" t="s">
        <v>1</v>
      </c>
      <c r="AP148" t="s">
        <v>0</v>
      </c>
      <c r="AQ148" t="s">
        <v>42</v>
      </c>
      <c r="AR148" t="s">
        <v>32</v>
      </c>
    </row>
    <row r="149" spans="1:44">
      <c r="B149" t="s">
        <v>2</v>
      </c>
      <c r="C149" s="10"/>
      <c r="D149" s="10">
        <f ca="1">MAX($U$27+A148,0)</f>
        <v>2.5522007478979627</v>
      </c>
      <c r="E149" s="10"/>
      <c r="F149" s="10"/>
      <c r="G149" s="10"/>
      <c r="I149" t="s">
        <v>2</v>
      </c>
      <c r="J149" s="1">
        <f ca="1">1-K149</f>
        <v>0.98463714754794807</v>
      </c>
      <c r="K149" s="1">
        <f ca="1">_xlfn.NORM.S.DIST(-D149,0)</f>
        <v>1.5362852452051944E-2</v>
      </c>
      <c r="L149" s="1">
        <v>0</v>
      </c>
      <c r="M149" s="1">
        <v>0</v>
      </c>
      <c r="N149" s="1">
        <v>0</v>
      </c>
      <c r="Q149" t="s">
        <v>2</v>
      </c>
      <c r="R149" s="10"/>
      <c r="S149" s="10">
        <f ca="1">MAX($U$27+P148,0)</f>
        <v>2.5548593234764949</v>
      </c>
      <c r="T149" s="10"/>
      <c r="U149" s="10"/>
      <c r="V149" s="10"/>
      <c r="X149" t="s">
        <v>2</v>
      </c>
      <c r="Y149" s="1">
        <f ca="1">1-Z149</f>
        <v>0.98474108893696755</v>
      </c>
      <c r="Z149" s="1">
        <f ca="1">_xlfn.NORM.S.DIST(-S149,0)</f>
        <v>1.5258911063032407E-2</v>
      </c>
      <c r="AA149" s="1">
        <v>0</v>
      </c>
      <c r="AB149" s="1">
        <v>0</v>
      </c>
      <c r="AC149" s="1">
        <v>0</v>
      </c>
      <c r="AF149" t="s">
        <v>2</v>
      </c>
      <c r="AG149" s="10"/>
      <c r="AH149" s="10">
        <f ca="1">MAX($U$27+AE148,0)</f>
        <v>2.5495421723194305</v>
      </c>
      <c r="AI149" s="10"/>
      <c r="AJ149" s="10"/>
      <c r="AK149" s="10"/>
      <c r="AM149" t="s">
        <v>2</v>
      </c>
      <c r="AN149" s="1">
        <f ca="1">1-AO149</f>
        <v>0.98453260745023308</v>
      </c>
      <c r="AO149" s="1">
        <f ca="1">_xlfn.NORM.S.DIST(-AH149,0)</f>
        <v>1.5467392549766939E-2</v>
      </c>
      <c r="AP149" s="1">
        <v>0</v>
      </c>
      <c r="AQ149" s="1">
        <v>0</v>
      </c>
      <c r="AR149" s="1">
        <v>0</v>
      </c>
    </row>
    <row r="150" spans="1:44">
      <c r="B150" t="s">
        <v>1</v>
      </c>
      <c r="C150" s="10">
        <f ca="1">MIN($T$28+A148,0)</f>
        <v>-1.6858771989588501</v>
      </c>
      <c r="D150" s="10"/>
      <c r="E150" s="10">
        <f ca="1">MAX($V$28+A148,0)</f>
        <v>1.6207798494796893E-2</v>
      </c>
      <c r="F150" s="10"/>
      <c r="G150" s="10"/>
      <c r="I150" t="s">
        <v>1</v>
      </c>
      <c r="J150" s="1">
        <f ca="1">_xlfn.NORM.S.DIST(C150,0)</f>
        <v>9.632479678149064E-2</v>
      </c>
      <c r="K150" s="1">
        <f ca="1">1-J150-L150</f>
        <v>0.50478531899476153</v>
      </c>
      <c r="L150" s="1">
        <f ca="1">_xlfn.NORM.S.DIST(-E150,0)</f>
        <v>0.39888988422374777</v>
      </c>
      <c r="M150" s="1">
        <v>0</v>
      </c>
      <c r="N150" s="1">
        <v>0</v>
      </c>
      <c r="Q150" t="s">
        <v>1</v>
      </c>
      <c r="R150" s="10">
        <f ca="1">MIN($T$28+P148,0)</f>
        <v>-1.6832186233803177</v>
      </c>
      <c r="S150" s="10"/>
      <c r="T150" s="10">
        <f ca="1">MAX($V$28+P148,0)</f>
        <v>1.8866374073329174E-2</v>
      </c>
      <c r="U150" s="10"/>
      <c r="V150" s="10"/>
      <c r="X150" t="s">
        <v>1</v>
      </c>
      <c r="Y150" s="1">
        <f ca="1">_xlfn.NORM.S.DIST(R150,0)</f>
        <v>9.6757154619401833E-2</v>
      </c>
      <c r="Z150" s="1">
        <f ca="1">1-Y150-AA150</f>
        <v>0.50437155843336501</v>
      </c>
      <c r="AA150" s="1">
        <f ca="1">_xlfn.NORM.S.DIST(-T150,0)</f>
        <v>0.39887128694723323</v>
      </c>
      <c r="AB150" s="1">
        <v>0</v>
      </c>
      <c r="AC150" s="1">
        <v>0</v>
      </c>
      <c r="AF150" t="s">
        <v>1</v>
      </c>
      <c r="AG150" s="10">
        <f ca="1">MIN($T$28+AE148,0)</f>
        <v>-1.6885357745373824</v>
      </c>
      <c r="AH150" s="10"/>
      <c r="AI150" s="10">
        <f ca="1">MAX($V$28+AE148,0)</f>
        <v>1.3549222916264619E-2</v>
      </c>
      <c r="AJ150" s="10"/>
      <c r="AK150" s="10"/>
      <c r="AM150" t="s">
        <v>1</v>
      </c>
      <c r="AN150" s="1">
        <f ca="1">_xlfn.NORM.S.DIST(AG150,0)</f>
        <v>9.5893693146511819E-2</v>
      </c>
      <c r="AO150" s="1">
        <f ca="1">1-AN150-AP150</f>
        <v>0.505200643970938</v>
      </c>
      <c r="AP150" s="1">
        <f ca="1">_xlfn.NORM.S.DIST(-AI150,0)</f>
        <v>0.39890566288255008</v>
      </c>
      <c r="AQ150" s="1">
        <v>0</v>
      </c>
      <c r="AR150" s="1">
        <v>0</v>
      </c>
    </row>
    <row r="151" spans="1:44">
      <c r="B151" t="s">
        <v>0</v>
      </c>
      <c r="C151" s="10"/>
      <c r="D151" s="10">
        <f ca="1">MIN($U$29+A148,0)</f>
        <v>-1.6045901213783542</v>
      </c>
      <c r="E151" s="10"/>
      <c r="F151" s="10">
        <f ca="1">MAX($CI$7+A148,0)</f>
        <v>0</v>
      </c>
      <c r="G151" s="10"/>
      <c r="I151" t="s">
        <v>0</v>
      </c>
      <c r="J151" s="1">
        <v>0</v>
      </c>
      <c r="K151" s="1">
        <f ca="1">_xlfn.NORM.S.DIST(D151,0)</f>
        <v>0.11010803464647338</v>
      </c>
      <c r="L151" s="1">
        <f ca="1">1-K151-M151</f>
        <v>0.49094968495209396</v>
      </c>
      <c r="M151" s="1">
        <f ca="1">_xlfn.NORM.S.DIST(-F151,0)</f>
        <v>0.3989422804014327</v>
      </c>
      <c r="N151" s="1">
        <v>0</v>
      </c>
      <c r="Q151" t="s">
        <v>0</v>
      </c>
      <c r="R151" s="10"/>
      <c r="S151" s="10">
        <f ca="1">MIN($U$29+P148,0)</f>
        <v>-1.6019315457998218</v>
      </c>
      <c r="T151" s="10"/>
      <c r="U151" s="10">
        <f ca="1">MAX($CI$7+P148,0)</f>
        <v>0</v>
      </c>
      <c r="V151" s="10"/>
      <c r="X151" t="s">
        <v>0</v>
      </c>
      <c r="Y151" s="1">
        <v>0</v>
      </c>
      <c r="Z151" s="1">
        <f ca="1">_xlfn.NORM.S.DIST(S151,0)</f>
        <v>0.11057835968540625</v>
      </c>
      <c r="AA151" s="1">
        <f ca="1">1-Z151-AB151</f>
        <v>0.49047935991316111</v>
      </c>
      <c r="AB151" s="1">
        <f ca="1">_xlfn.NORM.S.DIST(-U151,0)</f>
        <v>0.3989422804014327</v>
      </c>
      <c r="AC151" s="1">
        <v>0</v>
      </c>
      <c r="AF151" t="s">
        <v>0</v>
      </c>
      <c r="AG151" s="10"/>
      <c r="AH151" s="10">
        <f ca="1">MIN($U$29+AE148,0)</f>
        <v>-1.6072486969568864</v>
      </c>
      <c r="AI151" s="10"/>
      <c r="AJ151" s="10">
        <f ca="1">MAX($CI$7+AE148,0)</f>
        <v>0</v>
      </c>
      <c r="AK151" s="10"/>
      <c r="AM151" t="s">
        <v>0</v>
      </c>
      <c r="AN151" s="1">
        <v>0</v>
      </c>
      <c r="AO151" s="1">
        <f ca="1">_xlfn.NORM.S.DIST(AH151,0)</f>
        <v>0.10963893511659271</v>
      </c>
      <c r="AP151" s="1">
        <f ca="1">1-AO151-AQ151</f>
        <v>0.49141878448197457</v>
      </c>
      <c r="AQ151" s="1">
        <f ca="1">_xlfn.NORM.S.DIST(-AJ151,0)</f>
        <v>0.3989422804014327</v>
      </c>
      <c r="AR151" s="1">
        <v>0</v>
      </c>
    </row>
    <row r="152" spans="1:44">
      <c r="B152" t="s">
        <v>42</v>
      </c>
      <c r="C152" s="10"/>
      <c r="D152" s="10"/>
      <c r="E152" s="10">
        <f ca="1">MIN($V$30+A148,0)</f>
        <v>-1.9480475756276445</v>
      </c>
      <c r="F152" s="10"/>
      <c r="G152" s="10">
        <f ca="1">MAX($X$30+A148,0)</f>
        <v>0</v>
      </c>
      <c r="I152" t="s">
        <v>42</v>
      </c>
      <c r="J152" s="1">
        <v>0</v>
      </c>
      <c r="K152" s="1">
        <v>0</v>
      </c>
      <c r="L152" s="1">
        <f ca="1">_xlfn.NORM.S.DIST(E152,0)</f>
        <v>5.9821915115390811E-2</v>
      </c>
      <c r="M152" s="1">
        <f ca="1">1-L152-N152</f>
        <v>0.54123580448317643</v>
      </c>
      <c r="N152" s="1">
        <f ca="1">_xlfn.NORM.S.DIST(-G152,0)</f>
        <v>0.3989422804014327</v>
      </c>
      <c r="Q152" t="s">
        <v>42</v>
      </c>
      <c r="R152" s="10"/>
      <c r="S152" s="10"/>
      <c r="T152" s="10">
        <f ca="1">MIN($V$30+P148,0)</f>
        <v>-1.9453890000491121</v>
      </c>
      <c r="U152" s="10"/>
      <c r="V152" s="10">
        <f ca="1">MAX($X$30+P148,0)</f>
        <v>0</v>
      </c>
      <c r="X152" t="s">
        <v>42</v>
      </c>
      <c r="Y152" s="1">
        <v>0</v>
      </c>
      <c r="Z152" s="1">
        <v>0</v>
      </c>
      <c r="AA152" s="1">
        <f ca="1">_xlfn.NORM.S.DIST(T152,0)</f>
        <v>6.013232587157482E-2</v>
      </c>
      <c r="AB152" s="1">
        <f ca="1">1-AA152-AC152</f>
        <v>0.54092539372699244</v>
      </c>
      <c r="AC152" s="1">
        <f ca="1">_xlfn.NORM.S.DIST(-V152,0)</f>
        <v>0.3989422804014327</v>
      </c>
      <c r="AF152" t="s">
        <v>42</v>
      </c>
      <c r="AG152" s="10"/>
      <c r="AH152" s="10"/>
      <c r="AI152" s="10">
        <f ca="1">MIN($V$30+AE148,0)</f>
        <v>-1.9507061512061767</v>
      </c>
      <c r="AJ152" s="10"/>
      <c r="AK152" s="10">
        <f ca="1">MAX($X$30+AE148,0)</f>
        <v>0</v>
      </c>
      <c r="AM152" t="s">
        <v>42</v>
      </c>
      <c r="AN152" s="1">
        <v>0</v>
      </c>
      <c r="AO152" s="1">
        <v>0</v>
      </c>
      <c r="AP152" s="1">
        <f ca="1">_xlfn.NORM.S.DIST(AI152,0)</f>
        <v>5.9512686100640637E-2</v>
      </c>
      <c r="AQ152" s="1">
        <f ca="1">1-AP152-AR152</f>
        <v>0.5415450334979266</v>
      </c>
      <c r="AR152" s="1">
        <f ca="1">_xlfn.NORM.S.DIST(-AK152,0)</f>
        <v>0.3989422804014327</v>
      </c>
    </row>
    <row r="153" spans="1:44">
      <c r="I153" t="s">
        <v>32</v>
      </c>
      <c r="J153" s="1">
        <v>0</v>
      </c>
      <c r="K153" s="1">
        <v>0</v>
      </c>
      <c r="L153" s="1">
        <v>0</v>
      </c>
      <c r="M153" s="1">
        <v>0</v>
      </c>
      <c r="N153" s="1">
        <v>1</v>
      </c>
      <c r="X153" t="s">
        <v>32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M153" t="s">
        <v>32</v>
      </c>
      <c r="AN153" s="1">
        <v>0</v>
      </c>
      <c r="AO153" s="1">
        <v>0</v>
      </c>
      <c r="AP153" s="1">
        <v>0</v>
      </c>
      <c r="AQ153" s="1">
        <v>0</v>
      </c>
      <c r="AR153" s="1">
        <v>1</v>
      </c>
    </row>
    <row r="154" spans="1:44">
      <c r="A154" s="9">
        <f>IF(RIGHT(A147,2)="12",(VALUE(LEFT(A147,4))+1)*100+1,A147+1)</f>
        <v>202109</v>
      </c>
      <c r="H154">
        <f>A154</f>
        <v>202109</v>
      </c>
      <c r="P154" s="9">
        <f>IF(RIGHT(P147,2)="12",(VALUE(LEFT(P147,4))+1)*100+1,P147+1)</f>
        <v>202109</v>
      </c>
      <c r="W154">
        <f>P154</f>
        <v>202109</v>
      </c>
      <c r="AE154" s="9">
        <f>IF(RIGHT(AE147,2)="12",(VALUE(LEFT(AE147,4))+1)*100+1,AE147+1)</f>
        <v>202109</v>
      </c>
      <c r="AL154">
        <f>AE154</f>
        <v>202109</v>
      </c>
    </row>
    <row r="155" spans="1:44">
      <c r="A155" s="37">
        <f ca="1">VLOOKUP(A154,A$36:F$95,6,0)</f>
        <v>0.14228578952566531</v>
      </c>
      <c r="C155" t="s">
        <v>2</v>
      </c>
      <c r="D155" t="s">
        <v>1</v>
      </c>
      <c r="E155" t="s">
        <v>0</v>
      </c>
      <c r="F155" t="s">
        <v>42</v>
      </c>
      <c r="G155" t="s">
        <v>32</v>
      </c>
      <c r="J155" t="s">
        <v>2</v>
      </c>
      <c r="K155" t="s">
        <v>1</v>
      </c>
      <c r="L155" t="s">
        <v>0</v>
      </c>
      <c r="M155" t="s">
        <v>42</v>
      </c>
      <c r="N155" t="s">
        <v>32</v>
      </c>
      <c r="P155" s="37">
        <f ca="1">VLOOKUP(P154,H$36:M$95,6,0)</f>
        <v>0.1450004570975556</v>
      </c>
      <c r="R155" t="s">
        <v>2</v>
      </c>
      <c r="S155" t="s">
        <v>1</v>
      </c>
      <c r="T155" t="s">
        <v>0</v>
      </c>
      <c r="U155" t="s">
        <v>42</v>
      </c>
      <c r="V155" t="s">
        <v>32</v>
      </c>
      <c r="Y155" t="s">
        <v>2</v>
      </c>
      <c r="Z155" t="s">
        <v>1</v>
      </c>
      <c r="AA155" t="s">
        <v>0</v>
      </c>
      <c r="AB155" t="s">
        <v>42</v>
      </c>
      <c r="AC155" t="s">
        <v>32</v>
      </c>
      <c r="AE155" s="37">
        <f ca="1">VLOOKUP(AE154,O$36:T$95,6,0)</f>
        <v>0.13957112195377502</v>
      </c>
      <c r="AG155" t="s">
        <v>2</v>
      </c>
      <c r="AH155" t="s">
        <v>1</v>
      </c>
      <c r="AI155" t="s">
        <v>0</v>
      </c>
      <c r="AJ155" t="s">
        <v>42</v>
      </c>
      <c r="AK155" t="s">
        <v>32</v>
      </c>
      <c r="AN155" t="s">
        <v>2</v>
      </c>
      <c r="AO155" t="s">
        <v>1</v>
      </c>
      <c r="AP155" t="s">
        <v>0</v>
      </c>
      <c r="AQ155" t="s">
        <v>42</v>
      </c>
      <c r="AR155" t="s">
        <v>32</v>
      </c>
    </row>
    <row r="156" spans="1:44">
      <c r="B156" t="s">
        <v>2</v>
      </c>
      <c r="C156" s="10"/>
      <c r="D156" s="10">
        <f ca="1">MAX($U$27+A155,0)</f>
        <v>2.7418050637921727</v>
      </c>
      <c r="E156" s="10"/>
      <c r="F156" s="10"/>
      <c r="G156" s="10"/>
      <c r="I156" t="s">
        <v>2</v>
      </c>
      <c r="J156" s="1">
        <f ca="1">1-K156</f>
        <v>0.99069948995820389</v>
      </c>
      <c r="K156" s="1">
        <f ca="1">_xlfn.NORM.S.DIST(-D156,0)</f>
        <v>9.300510041796153E-3</v>
      </c>
      <c r="L156" s="1">
        <v>0</v>
      </c>
      <c r="M156" s="1">
        <v>0</v>
      </c>
      <c r="N156" s="1">
        <v>0</v>
      </c>
      <c r="Q156" t="s">
        <v>2</v>
      </c>
      <c r="R156" s="10"/>
      <c r="S156" s="10">
        <f ca="1">MAX($U$27+P155,0)</f>
        <v>2.744519731364063</v>
      </c>
      <c r="T156" s="10"/>
      <c r="U156" s="10"/>
      <c r="V156" s="10"/>
      <c r="X156" t="s">
        <v>2</v>
      </c>
      <c r="Y156" s="1">
        <f ca="1">1-Z156</f>
        <v>0.99076849151624324</v>
      </c>
      <c r="Z156" s="1">
        <f ca="1">_xlfn.NORM.S.DIST(-S156,0)</f>
        <v>9.231508483756732E-3</v>
      </c>
      <c r="AA156" s="1">
        <v>0</v>
      </c>
      <c r="AB156" s="1">
        <v>0</v>
      </c>
      <c r="AC156" s="1">
        <v>0</v>
      </c>
      <c r="AF156" t="s">
        <v>2</v>
      </c>
      <c r="AG156" s="10"/>
      <c r="AH156" s="10">
        <f ca="1">MAX($U$27+AE155,0)</f>
        <v>2.7390903962202824</v>
      </c>
      <c r="AI156" s="10"/>
      <c r="AJ156" s="10"/>
      <c r="AK156" s="10"/>
      <c r="AM156" t="s">
        <v>2</v>
      </c>
      <c r="AN156" s="1">
        <f ca="1">1-AO156</f>
        <v>0.99063004169458901</v>
      </c>
      <c r="AO156" s="1">
        <f ca="1">_xlfn.NORM.S.DIST(-AH156,0)</f>
        <v>9.3699583054109373E-3</v>
      </c>
      <c r="AP156" s="1">
        <v>0</v>
      </c>
      <c r="AQ156" s="1">
        <v>0</v>
      </c>
      <c r="AR156" s="1">
        <v>0</v>
      </c>
    </row>
    <row r="157" spans="1:44">
      <c r="B157" t="s">
        <v>1</v>
      </c>
      <c r="C157" s="10">
        <f ca="1">MIN($T$28+A155,0)</f>
        <v>-1.4962728830646403</v>
      </c>
      <c r="D157" s="10"/>
      <c r="E157" s="10">
        <f ca="1">MAX($V$28+A155,0)</f>
        <v>0.20581211438900665</v>
      </c>
      <c r="F157" s="10"/>
      <c r="G157" s="10"/>
      <c r="I157" t="s">
        <v>1</v>
      </c>
      <c r="J157" s="1">
        <f ca="1">_xlfn.NORM.S.DIST(C157,0)</f>
        <v>0.13024280972725488</v>
      </c>
      <c r="K157" s="1">
        <f ca="1">1-J157-L157</f>
        <v>0.47917538629353373</v>
      </c>
      <c r="L157" s="1">
        <f ca="1">_xlfn.NORM.S.DIST(-E157,0)</f>
        <v>0.39058180397921138</v>
      </c>
      <c r="M157" s="1">
        <v>0</v>
      </c>
      <c r="N157" s="1">
        <v>0</v>
      </c>
      <c r="Q157" t="s">
        <v>1</v>
      </c>
      <c r="R157" s="10">
        <f ca="1">MIN($T$28+P155,0)</f>
        <v>-1.49355821549275</v>
      </c>
      <c r="S157" s="10"/>
      <c r="T157" s="10">
        <f ca="1">MAX($V$28+P155,0)</f>
        <v>0.20852678196089694</v>
      </c>
      <c r="U157" s="10"/>
      <c r="V157" s="10"/>
      <c r="X157" t="s">
        <v>1</v>
      </c>
      <c r="Y157" s="1">
        <f ca="1">_xlfn.NORM.S.DIST(R157,0)</f>
        <v>0.13077243487194312</v>
      </c>
      <c r="Z157" s="1">
        <f ca="1">1-Y157-AA157</f>
        <v>0.47886536110761552</v>
      </c>
      <c r="AA157" s="1">
        <f ca="1">_xlfn.NORM.S.DIST(-T157,0)</f>
        <v>0.39036220402044136</v>
      </c>
      <c r="AB157" s="1">
        <v>0</v>
      </c>
      <c r="AC157" s="1">
        <v>0</v>
      </c>
      <c r="AF157" t="s">
        <v>1</v>
      </c>
      <c r="AG157" s="10">
        <f ca="1">MIN($T$28+AE155,0)</f>
        <v>-1.4989875506365307</v>
      </c>
      <c r="AH157" s="10"/>
      <c r="AI157" s="10">
        <f ca="1">MAX($V$28+AE155,0)</f>
        <v>0.20309744681711636</v>
      </c>
      <c r="AJ157" s="10"/>
      <c r="AK157" s="10"/>
      <c r="AM157" t="s">
        <v>1</v>
      </c>
      <c r="AN157" s="1">
        <f ca="1">_xlfn.NORM.S.DIST(AG157,0)</f>
        <v>0.12971437362815083</v>
      </c>
      <c r="AO157" s="1">
        <f ca="1">1-AN157-AP157</f>
        <v>0.47948697886694491</v>
      </c>
      <c r="AP157" s="1">
        <f ca="1">_xlfn.NORM.S.DIST(-AI157,0)</f>
        <v>0.39079864750490423</v>
      </c>
      <c r="AQ157" s="1">
        <v>0</v>
      </c>
      <c r="AR157" s="1">
        <v>0</v>
      </c>
    </row>
    <row r="158" spans="1:44">
      <c r="B158" t="s">
        <v>0</v>
      </c>
      <c r="C158" s="10"/>
      <c r="D158" s="10">
        <f ca="1">MIN($U$29+A155,0)</f>
        <v>-1.4149858054841444</v>
      </c>
      <c r="E158" s="10"/>
      <c r="F158" s="10">
        <f ca="1">MAX($CI$7+A155,0)</f>
        <v>0.14228578952566531</v>
      </c>
      <c r="G158" s="10"/>
      <c r="I158" t="s">
        <v>0</v>
      </c>
      <c r="J158" s="1">
        <v>0</v>
      </c>
      <c r="K158" s="1">
        <f ca="1">_xlfn.NORM.S.DIST(D158,0)</f>
        <v>0.14660242499869452</v>
      </c>
      <c r="L158" s="1">
        <f ca="1">1-K158-M158</f>
        <v>0.45847326636752928</v>
      </c>
      <c r="M158" s="1">
        <f ca="1">_xlfn.NORM.S.DIST(-F158,0)</f>
        <v>0.39492430863377614</v>
      </c>
      <c r="N158" s="1">
        <v>0</v>
      </c>
      <c r="Q158" t="s">
        <v>0</v>
      </c>
      <c r="R158" s="10"/>
      <c r="S158" s="10">
        <f ca="1">MIN($U$29+P155,0)</f>
        <v>-1.4122711379122541</v>
      </c>
      <c r="T158" s="10"/>
      <c r="U158" s="10">
        <f ca="1">MAX($CI$7+P155,0)</f>
        <v>0.1450004570975556</v>
      </c>
      <c r="V158" s="10"/>
      <c r="X158" t="s">
        <v>0</v>
      </c>
      <c r="Y158" s="1">
        <v>0</v>
      </c>
      <c r="Z158" s="1">
        <f ca="1">_xlfn.NORM.S.DIST(S158,0)</f>
        <v>0.14716609726692131</v>
      </c>
      <c r="AA158" s="1">
        <f ca="1">1-Z158-AB158</f>
        <v>0.45806356217746358</v>
      </c>
      <c r="AB158" s="1">
        <f ca="1">_xlfn.NORM.S.DIST(-U158,0)</f>
        <v>0.39477034055561511</v>
      </c>
      <c r="AC158" s="1">
        <v>0</v>
      </c>
      <c r="AF158" t="s">
        <v>0</v>
      </c>
      <c r="AG158" s="10"/>
      <c r="AH158" s="10">
        <f ca="1">MIN($U$29+AE155,0)</f>
        <v>-1.4177004730560347</v>
      </c>
      <c r="AI158" s="10"/>
      <c r="AJ158" s="10">
        <f ca="1">MAX($CI$7+AE155,0)</f>
        <v>0.13957112195377502</v>
      </c>
      <c r="AK158" s="10"/>
      <c r="AM158" t="s">
        <v>0</v>
      </c>
      <c r="AN158" s="1">
        <v>0</v>
      </c>
      <c r="AO158" s="1">
        <f ca="1">_xlfn.NORM.S.DIST(AH158,0)</f>
        <v>0.1460398354624291</v>
      </c>
      <c r="AP158" s="1">
        <f ca="1">1-AO158-AQ158</f>
        <v>0.45888473926258028</v>
      </c>
      <c r="AQ158" s="1">
        <f ca="1">_xlfn.NORM.S.DIST(-AJ158,0)</f>
        <v>0.39507542527499068</v>
      </c>
      <c r="AR158" s="1">
        <v>0</v>
      </c>
    </row>
    <row r="159" spans="1:44">
      <c r="B159" t="s">
        <v>42</v>
      </c>
      <c r="C159" s="10"/>
      <c r="D159" s="10"/>
      <c r="E159" s="10">
        <f ca="1">MIN($V$30+A155,0)</f>
        <v>-1.7584432597334347</v>
      </c>
      <c r="F159" s="10"/>
      <c r="G159" s="10">
        <f ca="1">MAX($X$30+A155,0)</f>
        <v>0.17822448127982488</v>
      </c>
      <c r="I159" t="s">
        <v>42</v>
      </c>
      <c r="J159" s="1">
        <v>0</v>
      </c>
      <c r="K159" s="1">
        <v>0</v>
      </c>
      <c r="L159" s="1">
        <f ca="1">_xlfn.NORM.S.DIST(E159,0)</f>
        <v>8.5008852398013077E-2</v>
      </c>
      <c r="M159" s="1">
        <f ca="1">1-L159-N159</f>
        <v>0.52233481289198047</v>
      </c>
      <c r="N159" s="1">
        <f ca="1">_xlfn.NORM.S.DIST(-G159,0)</f>
        <v>0.39265633471000644</v>
      </c>
      <c r="Q159" t="s">
        <v>42</v>
      </c>
      <c r="R159" s="10"/>
      <c r="S159" s="10"/>
      <c r="T159" s="10">
        <f ca="1">MIN($V$30+P155,0)</f>
        <v>-1.7557285921615444</v>
      </c>
      <c r="U159" s="10"/>
      <c r="V159" s="10">
        <f ca="1">MAX($X$30+P155,0)</f>
        <v>0.18093914885171516</v>
      </c>
      <c r="X159" t="s">
        <v>42</v>
      </c>
      <c r="Y159" s="1">
        <v>0</v>
      </c>
      <c r="Z159" s="1">
        <v>0</v>
      </c>
      <c r="AA159" s="1">
        <f ca="1">_xlfn.NORM.S.DIST(T159,0)</f>
        <v>8.5415305078296616E-2</v>
      </c>
      <c r="AB159" s="1">
        <f ca="1">1-AA159-AC159</f>
        <v>0.52211973545863055</v>
      </c>
      <c r="AC159" s="1">
        <f ca="1">_xlfn.NORM.S.DIST(-V159,0)</f>
        <v>0.3924649594630728</v>
      </c>
      <c r="AF159" t="s">
        <v>42</v>
      </c>
      <c r="AG159" s="10"/>
      <c r="AH159" s="10"/>
      <c r="AI159" s="10">
        <f ca="1">MIN($V$30+AE155,0)</f>
        <v>-1.7611579273053251</v>
      </c>
      <c r="AJ159" s="10"/>
      <c r="AK159" s="10">
        <f ca="1">MAX($X$30+AE155,0)</f>
        <v>0.17550981370793459</v>
      </c>
      <c r="AM159" t="s">
        <v>42</v>
      </c>
      <c r="AN159" s="1">
        <v>0</v>
      </c>
      <c r="AO159" s="1">
        <v>0</v>
      </c>
      <c r="AP159" s="1">
        <f ca="1">_xlfn.NORM.S.DIST(AI159,0)</f>
        <v>8.46037103590353E-2</v>
      </c>
      <c r="AQ159" s="1">
        <f ca="1">1-AP159-AR159</f>
        <v>0.52255138141470447</v>
      </c>
      <c r="AR159" s="1">
        <f ca="1">_xlfn.NORM.S.DIST(-AK159,0)</f>
        <v>0.39284490822626011</v>
      </c>
    </row>
    <row r="160" spans="1:44">
      <c r="I160" t="s">
        <v>32</v>
      </c>
      <c r="J160" s="1">
        <v>0</v>
      </c>
      <c r="K160" s="1">
        <v>0</v>
      </c>
      <c r="L160" s="1">
        <v>0</v>
      </c>
      <c r="M160" s="1">
        <v>0</v>
      </c>
      <c r="N160" s="1">
        <v>1</v>
      </c>
      <c r="X160" t="s">
        <v>32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M160" t="s">
        <v>32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>
      <c r="A161" s="9">
        <f>IF(RIGHT(A154,2)="12",(VALUE(LEFT(A154,4))+1)*100+1,A154+1)</f>
        <v>202110</v>
      </c>
      <c r="H161">
        <f>A161</f>
        <v>202110</v>
      </c>
      <c r="P161" s="9">
        <f>IF(RIGHT(P154,2)="12",(VALUE(LEFT(P154,4))+1)*100+1,P154+1)</f>
        <v>202110</v>
      </c>
      <c r="W161">
        <f>P161</f>
        <v>202110</v>
      </c>
      <c r="AE161" s="9">
        <f>IF(RIGHT(AE154,2)="12",(VALUE(LEFT(AE154,4))+1)*100+1,AE154+1)</f>
        <v>202110</v>
      </c>
      <c r="AL161">
        <f>AE161</f>
        <v>202110</v>
      </c>
    </row>
    <row r="162" spans="1:44">
      <c r="A162" s="37">
        <f ca="1">VLOOKUP(A161,A$36:F$95,6,0)</f>
        <v>-0.42578482123400446</v>
      </c>
      <c r="C162" t="s">
        <v>2</v>
      </c>
      <c r="D162" t="s">
        <v>1</v>
      </c>
      <c r="E162" t="s">
        <v>0</v>
      </c>
      <c r="F162" t="s">
        <v>42</v>
      </c>
      <c r="G162" t="s">
        <v>32</v>
      </c>
      <c r="J162" t="s">
        <v>2</v>
      </c>
      <c r="K162" t="s">
        <v>1</v>
      </c>
      <c r="L162" t="s">
        <v>0</v>
      </c>
      <c r="M162" t="s">
        <v>42</v>
      </c>
      <c r="N162" t="s">
        <v>32</v>
      </c>
      <c r="P162" s="37">
        <f ca="1">VLOOKUP(P161,H$36:M$95,6,0)</f>
        <v>-0.42301477812357396</v>
      </c>
      <c r="R162" t="s">
        <v>2</v>
      </c>
      <c r="S162" t="s">
        <v>1</v>
      </c>
      <c r="T162" t="s">
        <v>0</v>
      </c>
      <c r="U162" t="s">
        <v>42</v>
      </c>
      <c r="V162" t="s">
        <v>32</v>
      </c>
      <c r="Y162" t="s">
        <v>2</v>
      </c>
      <c r="Z162" t="s">
        <v>1</v>
      </c>
      <c r="AA162" t="s">
        <v>0</v>
      </c>
      <c r="AB162" t="s">
        <v>42</v>
      </c>
      <c r="AC162" t="s">
        <v>32</v>
      </c>
      <c r="AE162" s="37">
        <f ca="1">VLOOKUP(AE161,O$36:T$95,6,0)</f>
        <v>-0.42855486434443502</v>
      </c>
      <c r="AG162" t="s">
        <v>2</v>
      </c>
      <c r="AH162" t="s">
        <v>1</v>
      </c>
      <c r="AI162" t="s">
        <v>0</v>
      </c>
      <c r="AJ162" t="s">
        <v>42</v>
      </c>
      <c r="AK162" t="s">
        <v>32</v>
      </c>
      <c r="AN162" t="s">
        <v>2</v>
      </c>
      <c r="AO162" t="s">
        <v>1</v>
      </c>
      <c r="AP162" t="s">
        <v>0</v>
      </c>
      <c r="AQ162" t="s">
        <v>42</v>
      </c>
      <c r="AR162" t="s">
        <v>32</v>
      </c>
    </row>
    <row r="163" spans="1:44">
      <c r="B163" t="s">
        <v>2</v>
      </c>
      <c r="C163" s="10"/>
      <c r="D163" s="10">
        <f ca="1">MAX($U$27+A162,0)</f>
        <v>2.1737344530325027</v>
      </c>
      <c r="E163" s="10"/>
      <c r="F163" s="10"/>
      <c r="G163" s="10"/>
      <c r="I163" t="s">
        <v>2</v>
      </c>
      <c r="J163" s="1">
        <f ca="1">1-K163</f>
        <v>0.96242811581570165</v>
      </c>
      <c r="K163" s="1">
        <f ca="1">_xlfn.NORM.S.DIST(-D163,0)</f>
        <v>3.7571884184298333E-2</v>
      </c>
      <c r="L163" s="1">
        <v>0</v>
      </c>
      <c r="M163" s="1">
        <v>0</v>
      </c>
      <c r="N163" s="1">
        <v>0</v>
      </c>
      <c r="Q163" t="s">
        <v>2</v>
      </c>
      <c r="R163" s="10"/>
      <c r="S163" s="10">
        <f ca="1">MAX($U$27+P162,0)</f>
        <v>2.1765044961429334</v>
      </c>
      <c r="T163" s="10"/>
      <c r="U163" s="10"/>
      <c r="V163" s="10"/>
      <c r="X163" t="s">
        <v>2</v>
      </c>
      <c r="Y163" s="1">
        <f ca="1">1-Z163</f>
        <v>0.9626538123689159</v>
      </c>
      <c r="Z163" s="1">
        <f ca="1">_xlfn.NORM.S.DIST(-S163,0)</f>
        <v>3.7346187631084091E-2</v>
      </c>
      <c r="AA163" s="1">
        <v>0</v>
      </c>
      <c r="AB163" s="1">
        <v>0</v>
      </c>
      <c r="AC163" s="1">
        <v>0</v>
      </c>
      <c r="AF163" t="s">
        <v>2</v>
      </c>
      <c r="AG163" s="10"/>
      <c r="AH163" s="10">
        <f ca="1">MAX($U$27+AE162,0)</f>
        <v>2.170964409922072</v>
      </c>
      <c r="AI163" s="10"/>
      <c r="AJ163" s="10"/>
      <c r="AK163" s="10"/>
      <c r="AM163" t="s">
        <v>2</v>
      </c>
      <c r="AN163" s="1">
        <f ca="1">1-AO163</f>
        <v>0.96220134533181878</v>
      </c>
      <c r="AO163" s="1">
        <f ca="1">_xlfn.NORM.S.DIST(-AH163,0)</f>
        <v>3.7798654668181268E-2</v>
      </c>
      <c r="AP163" s="1">
        <v>0</v>
      </c>
      <c r="AQ163" s="1">
        <v>0</v>
      </c>
      <c r="AR163" s="1">
        <v>0</v>
      </c>
    </row>
    <row r="164" spans="1:44">
      <c r="B164" t="s">
        <v>1</v>
      </c>
      <c r="C164" s="10">
        <f ca="1">MIN($T$28+A162,0)</f>
        <v>-2.0643434938243099</v>
      </c>
      <c r="D164" s="10"/>
      <c r="E164" s="10">
        <f ca="1">MAX($V$28+A162,0)</f>
        <v>0</v>
      </c>
      <c r="F164" s="10"/>
      <c r="G164" s="10"/>
      <c r="I164" t="s">
        <v>1</v>
      </c>
      <c r="J164" s="1">
        <f ca="1">_xlfn.NORM.S.DIST(C164,0)</f>
        <v>4.7373344373470537E-2</v>
      </c>
      <c r="K164" s="1">
        <f ca="1">1-J164-L164</f>
        <v>0.55368437522509684</v>
      </c>
      <c r="L164" s="1">
        <f ca="1">_xlfn.NORM.S.DIST(-E164,0)</f>
        <v>0.3989422804014327</v>
      </c>
      <c r="M164" s="1">
        <v>0</v>
      </c>
      <c r="N164" s="1">
        <v>0</v>
      </c>
      <c r="Q164" t="s">
        <v>1</v>
      </c>
      <c r="R164" s="10">
        <f ca="1">MIN($T$28+P162,0)</f>
        <v>-2.0615734507138797</v>
      </c>
      <c r="S164" s="10"/>
      <c r="T164" s="10">
        <f ca="1">MAX($V$28+P162,0)</f>
        <v>0</v>
      </c>
      <c r="U164" s="10"/>
      <c r="V164" s="10"/>
      <c r="X164" t="s">
        <v>1</v>
      </c>
      <c r="Y164" s="1">
        <f ca="1">_xlfn.NORM.S.DIST(R164,0)</f>
        <v>4.7644833558826982E-2</v>
      </c>
      <c r="Z164" s="1">
        <f ca="1">1-Y164-AA164</f>
        <v>0.55341288603974026</v>
      </c>
      <c r="AA164" s="1">
        <f ca="1">_xlfn.NORM.S.DIST(-T164,0)</f>
        <v>0.3989422804014327</v>
      </c>
      <c r="AB164" s="1">
        <v>0</v>
      </c>
      <c r="AC164" s="1">
        <v>0</v>
      </c>
      <c r="AF164" t="s">
        <v>1</v>
      </c>
      <c r="AG164" s="10">
        <f ca="1">MIN($T$28+AE162,0)</f>
        <v>-2.0671135369347406</v>
      </c>
      <c r="AH164" s="10"/>
      <c r="AI164" s="10">
        <f ca="1">MAX($V$28+AE162,0)</f>
        <v>0</v>
      </c>
      <c r="AJ164" s="10"/>
      <c r="AK164" s="10"/>
      <c r="AM164" t="s">
        <v>1</v>
      </c>
      <c r="AN164" s="1">
        <f ca="1">_xlfn.NORM.S.DIST(AG164,0)</f>
        <v>4.7103040754783512E-2</v>
      </c>
      <c r="AO164" s="1">
        <f ca="1">1-AN164-AP164</f>
        <v>0.55395467884378369</v>
      </c>
      <c r="AP164" s="1">
        <f ca="1">_xlfn.NORM.S.DIST(-AI164,0)</f>
        <v>0.3989422804014327</v>
      </c>
      <c r="AQ164" s="1">
        <v>0</v>
      </c>
      <c r="AR164" s="1">
        <v>0</v>
      </c>
    </row>
    <row r="165" spans="1:44">
      <c r="B165" t="s">
        <v>0</v>
      </c>
      <c r="C165" s="10"/>
      <c r="D165" s="10">
        <f ca="1">MIN($U$29+A162,0)</f>
        <v>-1.9830564162438142</v>
      </c>
      <c r="E165" s="10"/>
      <c r="F165" s="10">
        <f ca="1">MAX($CI$7+A162,0)</f>
        <v>0</v>
      </c>
      <c r="G165" s="10"/>
      <c r="I165" t="s">
        <v>0</v>
      </c>
      <c r="J165" s="1">
        <v>0</v>
      </c>
      <c r="K165" s="1">
        <f ca="1">_xlfn.NORM.S.DIST(D165,0)</f>
        <v>5.5843904040443579E-2</v>
      </c>
      <c r="L165" s="1">
        <f ca="1">1-K165-M165</f>
        <v>0.54521381555812365</v>
      </c>
      <c r="M165" s="1">
        <f ca="1">_xlfn.NORM.S.DIST(-F165,0)</f>
        <v>0.3989422804014327</v>
      </c>
      <c r="N165" s="1">
        <v>0</v>
      </c>
      <c r="Q165" t="s">
        <v>0</v>
      </c>
      <c r="R165" s="10"/>
      <c r="S165" s="10">
        <f ca="1">MIN($U$29+P162,0)</f>
        <v>-1.9802863731333837</v>
      </c>
      <c r="T165" s="10"/>
      <c r="U165" s="10">
        <f ca="1">MAX($CI$7+P162,0)</f>
        <v>0</v>
      </c>
      <c r="V165" s="10"/>
      <c r="X165" t="s">
        <v>0</v>
      </c>
      <c r="Y165" s="1">
        <v>0</v>
      </c>
      <c r="Z165" s="1">
        <f ca="1">_xlfn.NORM.S.DIST(S165,0)</f>
        <v>5.615129173348668E-2</v>
      </c>
      <c r="AA165" s="1">
        <f ca="1">1-Z165-AB165</f>
        <v>0.54490642786508059</v>
      </c>
      <c r="AB165" s="1">
        <f ca="1">_xlfn.NORM.S.DIST(-U165,0)</f>
        <v>0.3989422804014327</v>
      </c>
      <c r="AC165" s="1">
        <v>0</v>
      </c>
      <c r="AF165" t="s">
        <v>0</v>
      </c>
      <c r="AG165" s="10"/>
      <c r="AH165" s="10">
        <f ca="1">MIN($U$29+AE162,0)</f>
        <v>-1.9858264593542447</v>
      </c>
      <c r="AI165" s="10"/>
      <c r="AJ165" s="10">
        <f ca="1">MAX($CI$7+AE162,0)</f>
        <v>0</v>
      </c>
      <c r="AK165" s="10"/>
      <c r="AM165" t="s">
        <v>0</v>
      </c>
      <c r="AN165" s="1">
        <v>0</v>
      </c>
      <c r="AO165" s="1">
        <f ca="1">_xlfn.NORM.S.DIST(AH165,0)</f>
        <v>5.5537772921927325E-2</v>
      </c>
      <c r="AP165" s="1">
        <f ca="1">1-AO165-AQ165</f>
        <v>0.54551994667664006</v>
      </c>
      <c r="AQ165" s="1">
        <f ca="1">_xlfn.NORM.S.DIST(-AJ165,0)</f>
        <v>0.3989422804014327</v>
      </c>
      <c r="AR165" s="1">
        <v>0</v>
      </c>
    </row>
    <row r="166" spans="1:44">
      <c r="B166" t="s">
        <v>42</v>
      </c>
      <c r="C166" s="10"/>
      <c r="D166" s="10"/>
      <c r="E166" s="10">
        <f ca="1">MIN($V$30+A162,0)</f>
        <v>-2.3265138704931045</v>
      </c>
      <c r="F166" s="10"/>
      <c r="G166" s="10">
        <f ca="1">MAX($X$30+A162,0)</f>
        <v>0</v>
      </c>
      <c r="I166" t="s">
        <v>42</v>
      </c>
      <c r="J166" s="1">
        <v>0</v>
      </c>
      <c r="K166" s="1">
        <v>0</v>
      </c>
      <c r="L166" s="1">
        <f ca="1">_xlfn.NORM.S.DIST(E166,0)</f>
        <v>2.6641851685725339E-2</v>
      </c>
      <c r="M166" s="1">
        <f ca="1">1-L166-N166</f>
        <v>0.57441586791284194</v>
      </c>
      <c r="N166" s="1">
        <f ca="1">_xlfn.NORM.S.DIST(-G166,0)</f>
        <v>0.3989422804014327</v>
      </c>
      <c r="Q166" t="s">
        <v>42</v>
      </c>
      <c r="R166" s="10"/>
      <c r="S166" s="10"/>
      <c r="T166" s="10">
        <f ca="1">MIN($V$30+P162,0)</f>
        <v>-2.3237438273826738</v>
      </c>
      <c r="U166" s="10"/>
      <c r="V166" s="10">
        <f ca="1">MAX($X$30+P162,0)</f>
        <v>0</v>
      </c>
      <c r="X166" t="s">
        <v>42</v>
      </c>
      <c r="Y166" s="1">
        <v>0</v>
      </c>
      <c r="Z166" s="1">
        <v>0</v>
      </c>
      <c r="AA166" s="1">
        <f ca="1">_xlfn.NORM.S.DIST(T166,0)</f>
        <v>2.6813997826686673E-2</v>
      </c>
      <c r="AB166" s="1">
        <f ca="1">1-AA166-AC166</f>
        <v>0.57424372177188054</v>
      </c>
      <c r="AC166" s="1">
        <f ca="1">_xlfn.NORM.S.DIST(-V166,0)</f>
        <v>0.3989422804014327</v>
      </c>
      <c r="AF166" t="s">
        <v>42</v>
      </c>
      <c r="AG166" s="10"/>
      <c r="AH166" s="10"/>
      <c r="AI166" s="10">
        <f ca="1">MIN($V$30+AE162,0)</f>
        <v>-2.3292839136035353</v>
      </c>
      <c r="AJ166" s="10"/>
      <c r="AK166" s="10">
        <f ca="1">MAX($X$30+AE162,0)</f>
        <v>0</v>
      </c>
      <c r="AM166" t="s">
        <v>42</v>
      </c>
      <c r="AN166" s="1">
        <v>0</v>
      </c>
      <c r="AO166" s="1">
        <v>0</v>
      </c>
      <c r="AP166" s="1">
        <f ca="1">_xlfn.NORM.S.DIST(AI166,0)</f>
        <v>2.6470607611327471E-2</v>
      </c>
      <c r="AQ166" s="1">
        <f ca="1">1-AP166-AR166</f>
        <v>0.57458711198723988</v>
      </c>
      <c r="AR166" s="1">
        <f ca="1">_xlfn.NORM.S.DIST(-AK166,0)</f>
        <v>0.3989422804014327</v>
      </c>
    </row>
    <row r="167" spans="1:44">
      <c r="I167" t="s">
        <v>32</v>
      </c>
      <c r="J167" s="1">
        <v>0</v>
      </c>
      <c r="K167" s="1">
        <v>0</v>
      </c>
      <c r="L167" s="1">
        <v>0</v>
      </c>
      <c r="M167" s="1">
        <v>0</v>
      </c>
      <c r="N167" s="1">
        <v>1</v>
      </c>
      <c r="X167" t="s">
        <v>32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M167" t="s">
        <v>32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>
      <c r="A168" s="9">
        <f>IF(RIGHT(A161,2)="12",(VALUE(LEFT(A161,4))+1)*100+1,A161+1)</f>
        <v>202111</v>
      </c>
      <c r="H168">
        <f>A168</f>
        <v>202111</v>
      </c>
      <c r="P168" s="9">
        <f>IF(RIGHT(P161,2)="12",(VALUE(LEFT(P161,4))+1)*100+1,P161+1)</f>
        <v>202111</v>
      </c>
      <c r="W168">
        <f>P168</f>
        <v>202111</v>
      </c>
      <c r="AE168" s="9">
        <f>IF(RIGHT(AE161,2)="12",(VALUE(LEFT(AE161,4))+1)*100+1,AE161+1)</f>
        <v>202111</v>
      </c>
      <c r="AL168">
        <f>AE168</f>
        <v>202111</v>
      </c>
    </row>
    <row r="169" spans="1:44">
      <c r="A169" s="37">
        <f ca="1">VLOOKUP(A168,A$36:F$95,6,0)</f>
        <v>-0.28396261289892205</v>
      </c>
      <c r="C169" t="s">
        <v>2</v>
      </c>
      <c r="D169" t="s">
        <v>1</v>
      </c>
      <c r="E169" t="s">
        <v>0</v>
      </c>
      <c r="F169" t="s">
        <v>42</v>
      </c>
      <c r="G169" t="s">
        <v>32</v>
      </c>
      <c r="J169" t="s">
        <v>2</v>
      </c>
      <c r="K169" t="s">
        <v>1</v>
      </c>
      <c r="L169" t="s">
        <v>0</v>
      </c>
      <c r="M169" t="s">
        <v>42</v>
      </c>
      <c r="N169" t="s">
        <v>32</v>
      </c>
      <c r="P169" s="37">
        <f ca="1">VLOOKUP(P168,H$36:M$95,6,0)</f>
        <v>-0.22173226578757155</v>
      </c>
      <c r="R169" t="s">
        <v>2</v>
      </c>
      <c r="S169" t="s">
        <v>1</v>
      </c>
      <c r="T169" t="s">
        <v>0</v>
      </c>
      <c r="U169" t="s">
        <v>42</v>
      </c>
      <c r="V169" t="s">
        <v>32</v>
      </c>
      <c r="Y169" t="s">
        <v>2</v>
      </c>
      <c r="Z169" t="s">
        <v>1</v>
      </c>
      <c r="AA169" t="s">
        <v>0</v>
      </c>
      <c r="AB169" t="s">
        <v>42</v>
      </c>
      <c r="AC169" t="s">
        <v>32</v>
      </c>
      <c r="AE169" s="37">
        <f ca="1">VLOOKUP(AE168,O$36:T$95,6,0)</f>
        <v>-0.3461929600102725</v>
      </c>
      <c r="AG169" t="s">
        <v>2</v>
      </c>
      <c r="AH169" t="s">
        <v>1</v>
      </c>
      <c r="AI169" t="s">
        <v>0</v>
      </c>
      <c r="AJ169" t="s">
        <v>42</v>
      </c>
      <c r="AK169" t="s">
        <v>32</v>
      </c>
      <c r="AN169" t="s">
        <v>2</v>
      </c>
      <c r="AO169" t="s">
        <v>1</v>
      </c>
      <c r="AP169" t="s">
        <v>0</v>
      </c>
      <c r="AQ169" t="s">
        <v>42</v>
      </c>
      <c r="AR169" t="s">
        <v>32</v>
      </c>
    </row>
    <row r="170" spans="1:44">
      <c r="B170" t="s">
        <v>2</v>
      </c>
      <c r="C170" s="10"/>
      <c r="D170" s="10">
        <f ca="1">MAX($U$27+A169,0)</f>
        <v>2.3155566613675851</v>
      </c>
      <c r="E170" s="10"/>
      <c r="F170" s="10"/>
      <c r="G170" s="10"/>
      <c r="I170" t="s">
        <v>2</v>
      </c>
      <c r="J170" s="1">
        <f ca="1">1-K170</f>
        <v>0.97267190155973715</v>
      </c>
      <c r="K170" s="1">
        <f ca="1">_xlfn.NORM.S.DIST(-D170,0)</f>
        <v>2.7328098440262842E-2</v>
      </c>
      <c r="L170" s="1">
        <v>0</v>
      </c>
      <c r="M170" s="1">
        <v>0</v>
      </c>
      <c r="N170" s="1">
        <v>0</v>
      </c>
      <c r="Q170" t="s">
        <v>2</v>
      </c>
      <c r="R170" s="10"/>
      <c r="S170" s="10">
        <f ca="1">MAX($U$27+P169,0)</f>
        <v>2.3777870084789354</v>
      </c>
      <c r="T170" s="10"/>
      <c r="U170" s="10"/>
      <c r="V170" s="10"/>
      <c r="X170" t="s">
        <v>2</v>
      </c>
      <c r="Y170" s="1">
        <f ca="1">1-Z170</f>
        <v>0.97638502093270974</v>
      </c>
      <c r="Z170" s="1">
        <f ca="1">_xlfn.NORM.S.DIST(-S170,0)</f>
        <v>2.3614979067290272E-2</v>
      </c>
      <c r="AA170" s="1">
        <v>0</v>
      </c>
      <c r="AB170" s="1">
        <v>0</v>
      </c>
      <c r="AC170" s="1">
        <v>0</v>
      </c>
      <c r="AF170" t="s">
        <v>2</v>
      </c>
      <c r="AG170" s="10"/>
      <c r="AH170" s="10">
        <f ca="1">MAX($U$27+AE169,0)</f>
        <v>2.2533263142562348</v>
      </c>
      <c r="AI170" s="10"/>
      <c r="AJ170" s="10"/>
      <c r="AK170" s="10"/>
      <c r="AM170" t="s">
        <v>2</v>
      </c>
      <c r="AN170" s="1">
        <f ca="1">1-AO170</f>
        <v>0.96849718186233402</v>
      </c>
      <c r="AO170" s="1">
        <f ca="1">_xlfn.NORM.S.DIST(-AH170,0)</f>
        <v>3.1502818137666005E-2</v>
      </c>
      <c r="AP170" s="1">
        <v>0</v>
      </c>
      <c r="AQ170" s="1">
        <v>0</v>
      </c>
      <c r="AR170" s="1">
        <v>0</v>
      </c>
    </row>
    <row r="171" spans="1:44">
      <c r="B171" t="s">
        <v>1</v>
      </c>
      <c r="C171" s="10">
        <f ca="1">MIN($T$28+A169,0)</f>
        <v>-1.9225212854892277</v>
      </c>
      <c r="D171" s="10"/>
      <c r="E171" s="10">
        <f ca="1">MAX($V$28+A169,0)</f>
        <v>0</v>
      </c>
      <c r="F171" s="10"/>
      <c r="G171" s="10"/>
      <c r="I171" t="s">
        <v>1</v>
      </c>
      <c r="J171" s="1">
        <f ca="1">_xlfn.NORM.S.DIST(C171,0)</f>
        <v>6.2851367892443999E-2</v>
      </c>
      <c r="K171" s="1">
        <f ca="1">1-J171-L171</f>
        <v>0.5382063517061233</v>
      </c>
      <c r="L171" s="1">
        <f ca="1">_xlfn.NORM.S.DIST(-E171,0)</f>
        <v>0.3989422804014327</v>
      </c>
      <c r="M171" s="1">
        <v>0</v>
      </c>
      <c r="N171" s="1">
        <v>0</v>
      </c>
      <c r="Q171" t="s">
        <v>1</v>
      </c>
      <c r="R171" s="10">
        <f ca="1">MIN($T$28+P169,0)</f>
        <v>-1.8602909383778772</v>
      </c>
      <c r="S171" s="10"/>
      <c r="T171" s="10">
        <f ca="1">MAX($V$28+P169,0)</f>
        <v>0</v>
      </c>
      <c r="U171" s="10"/>
      <c r="V171" s="10"/>
      <c r="X171" t="s">
        <v>1</v>
      </c>
      <c r="Y171" s="1">
        <f ca="1">_xlfn.NORM.S.DIST(R171,0)</f>
        <v>7.0702119983268655E-2</v>
      </c>
      <c r="Z171" s="1">
        <f ca="1">1-Y171-AA171</f>
        <v>0.53035559961529866</v>
      </c>
      <c r="AA171" s="1">
        <f ca="1">_xlfn.NORM.S.DIST(-T171,0)</f>
        <v>0.3989422804014327</v>
      </c>
      <c r="AB171" s="1">
        <v>0</v>
      </c>
      <c r="AC171" s="1">
        <v>0</v>
      </c>
      <c r="AF171" t="s">
        <v>1</v>
      </c>
      <c r="AG171" s="10">
        <f ca="1">MIN($T$28+AE169,0)</f>
        <v>-1.9847516326005781</v>
      </c>
      <c r="AH171" s="10"/>
      <c r="AI171" s="10">
        <f ca="1">MAX($V$28+AE169,0)</f>
        <v>0</v>
      </c>
      <c r="AJ171" s="10"/>
      <c r="AK171" s="10"/>
      <c r="AM171" t="s">
        <v>1</v>
      </c>
      <c r="AN171" s="1">
        <f ca="1">_xlfn.NORM.S.DIST(AG171,0)</f>
        <v>5.5656408271695261E-2</v>
      </c>
      <c r="AO171" s="1">
        <f ca="1">1-AN171-AP171</f>
        <v>0.54540131132687208</v>
      </c>
      <c r="AP171" s="1">
        <f ca="1">_xlfn.NORM.S.DIST(-AI171,0)</f>
        <v>0.3989422804014327</v>
      </c>
      <c r="AQ171" s="1">
        <v>0</v>
      </c>
      <c r="AR171" s="1">
        <v>0</v>
      </c>
    </row>
    <row r="172" spans="1:44">
      <c r="B172" t="s">
        <v>0</v>
      </c>
      <c r="C172" s="10"/>
      <c r="D172" s="10">
        <f ca="1">MIN($U$29+A169,0)</f>
        <v>-1.8412342079087318</v>
      </c>
      <c r="E172" s="10"/>
      <c r="F172" s="10">
        <f ca="1">MAX($CI$7+A169,0)</f>
        <v>0</v>
      </c>
      <c r="G172" s="10"/>
      <c r="I172" t="s">
        <v>0</v>
      </c>
      <c r="J172" s="1">
        <v>0</v>
      </c>
      <c r="K172" s="1">
        <f ca="1">_xlfn.NORM.S.DIST(D172,0)</f>
        <v>7.3240243287901352E-2</v>
      </c>
      <c r="L172" s="1">
        <f ca="1">1-K172-M172</f>
        <v>0.527817476310666</v>
      </c>
      <c r="M172" s="1">
        <f ca="1">_xlfn.NORM.S.DIST(-F172,0)</f>
        <v>0.3989422804014327</v>
      </c>
      <c r="N172" s="1">
        <v>0</v>
      </c>
      <c r="Q172" t="s">
        <v>0</v>
      </c>
      <c r="R172" s="10"/>
      <c r="S172" s="10">
        <f ca="1">MIN($U$29+P169,0)</f>
        <v>-1.7790038607973813</v>
      </c>
      <c r="T172" s="10"/>
      <c r="U172" s="10">
        <f ca="1">MAX($CI$7+P169,0)</f>
        <v>0</v>
      </c>
      <c r="V172" s="10"/>
      <c r="X172" t="s">
        <v>0</v>
      </c>
      <c r="Y172" s="1">
        <v>0</v>
      </c>
      <c r="Z172" s="1">
        <f ca="1">_xlfn.NORM.S.DIST(S172,0)</f>
        <v>8.1972955132960185E-2</v>
      </c>
      <c r="AA172" s="1">
        <f ca="1">1-Z172-AB172</f>
        <v>0.51908476446560714</v>
      </c>
      <c r="AB172" s="1">
        <f ca="1">_xlfn.NORM.S.DIST(-U172,0)</f>
        <v>0.3989422804014327</v>
      </c>
      <c r="AC172" s="1">
        <v>0</v>
      </c>
      <c r="AF172" t="s">
        <v>0</v>
      </c>
      <c r="AG172" s="10"/>
      <c r="AH172" s="10">
        <f ca="1">MIN($U$29+AE169,0)</f>
        <v>-1.9034645550200822</v>
      </c>
      <c r="AI172" s="10"/>
      <c r="AJ172" s="10">
        <f ca="1">MAX($CI$7+AE169,0)</f>
        <v>0</v>
      </c>
      <c r="AK172" s="10"/>
      <c r="AM172" t="s">
        <v>0</v>
      </c>
      <c r="AN172" s="1">
        <v>0</v>
      </c>
      <c r="AO172" s="1">
        <f ca="1">_xlfn.NORM.S.DIST(AH172,0)</f>
        <v>6.5184915817135286E-2</v>
      </c>
      <c r="AP172" s="1">
        <f ca="1">1-AO172-AQ172</f>
        <v>0.53587280378143198</v>
      </c>
      <c r="AQ172" s="1">
        <f ca="1">_xlfn.NORM.S.DIST(-AJ172,0)</f>
        <v>0.3989422804014327</v>
      </c>
      <c r="AR172" s="1">
        <v>0</v>
      </c>
    </row>
    <row r="173" spans="1:44">
      <c r="B173" t="s">
        <v>42</v>
      </c>
      <c r="C173" s="10"/>
      <c r="D173" s="10"/>
      <c r="E173" s="10">
        <f ca="1">MIN($V$30+A169,0)</f>
        <v>-2.1846916621580221</v>
      </c>
      <c r="F173" s="10"/>
      <c r="G173" s="10">
        <f ca="1">MAX($X$30+A169,0)</f>
        <v>0</v>
      </c>
      <c r="I173" t="s">
        <v>42</v>
      </c>
      <c r="J173" s="1">
        <v>0</v>
      </c>
      <c r="K173" s="1">
        <v>0</v>
      </c>
      <c r="L173" s="1">
        <f ca="1">_xlfn.NORM.S.DIST(E173,0)</f>
        <v>3.6685365540703528E-2</v>
      </c>
      <c r="M173" s="1">
        <f ca="1">1-L173-N173</f>
        <v>0.56437235405786379</v>
      </c>
      <c r="N173" s="1">
        <f ca="1">_xlfn.NORM.S.DIST(-G173,0)</f>
        <v>0.3989422804014327</v>
      </c>
      <c r="Q173" t="s">
        <v>42</v>
      </c>
      <c r="R173" s="10"/>
      <c r="S173" s="10"/>
      <c r="T173" s="10">
        <f ca="1">MIN($V$30+P169,0)</f>
        <v>-2.1224613150466718</v>
      </c>
      <c r="U173" s="10"/>
      <c r="V173" s="10">
        <f ca="1">MAX($X$30+P169,0)</f>
        <v>0</v>
      </c>
      <c r="X173" t="s">
        <v>42</v>
      </c>
      <c r="Y173" s="1">
        <v>0</v>
      </c>
      <c r="Z173" s="1">
        <v>0</v>
      </c>
      <c r="AA173" s="1">
        <f ca="1">_xlfn.NORM.S.DIST(T173,0)</f>
        <v>4.1946530707703676E-2</v>
      </c>
      <c r="AB173" s="1">
        <f ca="1">1-AA173-AC173</f>
        <v>0.55911118889086353</v>
      </c>
      <c r="AC173" s="1">
        <f ca="1">_xlfn.NORM.S.DIST(-V173,0)</f>
        <v>0.3989422804014327</v>
      </c>
      <c r="AF173" t="s">
        <v>42</v>
      </c>
      <c r="AG173" s="10"/>
      <c r="AH173" s="10"/>
      <c r="AI173" s="10">
        <f ca="1">MIN($V$30+AE169,0)</f>
        <v>-2.2469220092693725</v>
      </c>
      <c r="AJ173" s="10"/>
      <c r="AK173" s="10">
        <f ca="1">MAX($X$30+AE169,0)</f>
        <v>0</v>
      </c>
      <c r="AM173" t="s">
        <v>42</v>
      </c>
      <c r="AN173" s="1">
        <v>0</v>
      </c>
      <c r="AO173" s="1">
        <v>0</v>
      </c>
      <c r="AP173" s="1">
        <f ca="1">_xlfn.NORM.S.DIST(AI173,0)</f>
        <v>3.1960075649723807E-2</v>
      </c>
      <c r="AQ173" s="1">
        <f ca="1">1-AP173-AR173</f>
        <v>0.56909764394884355</v>
      </c>
      <c r="AR173" s="1">
        <f ca="1">_xlfn.NORM.S.DIST(-AK173,0)</f>
        <v>0.3989422804014327</v>
      </c>
    </row>
    <row r="174" spans="1:44">
      <c r="I174" t="s">
        <v>32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X174" t="s">
        <v>32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M174" t="s">
        <v>32</v>
      </c>
      <c r="AN174" s="1">
        <v>0</v>
      </c>
      <c r="AO174" s="1">
        <v>0</v>
      </c>
      <c r="AP174" s="1">
        <v>0</v>
      </c>
      <c r="AQ174" s="1">
        <v>0</v>
      </c>
      <c r="AR174" s="1">
        <v>1</v>
      </c>
    </row>
    <row r="175" spans="1:44">
      <c r="A175" s="9">
        <f>IF(RIGHT(A168,2)="12",(VALUE(LEFT(A168,4))+1)*100+1,A168+1)</f>
        <v>202112</v>
      </c>
      <c r="H175">
        <f>A175</f>
        <v>202112</v>
      </c>
      <c r="P175" s="9">
        <f>IF(RIGHT(P168,2)="12",(VALUE(LEFT(P168,4))+1)*100+1,P168+1)</f>
        <v>202112</v>
      </c>
      <c r="W175">
        <f>P175</f>
        <v>202112</v>
      </c>
      <c r="AE175" s="9">
        <f>IF(RIGHT(AE168,2)="12",(VALUE(LEFT(AE168,4))+1)*100+1,AE168+1)</f>
        <v>202112</v>
      </c>
      <c r="AL175">
        <f>AE175</f>
        <v>202112</v>
      </c>
    </row>
    <row r="176" spans="1:44">
      <c r="A176" s="37">
        <f ca="1">VLOOKUP(A175,A$36:F$95,6,0)</f>
        <v>-0.30291047332158433</v>
      </c>
      <c r="C176" t="s">
        <v>2</v>
      </c>
      <c r="D176" t="s">
        <v>1</v>
      </c>
      <c r="E176" t="s">
        <v>0</v>
      </c>
      <c r="F176" t="s">
        <v>42</v>
      </c>
      <c r="G176" t="s">
        <v>32</v>
      </c>
      <c r="J176" t="s">
        <v>2</v>
      </c>
      <c r="K176" t="s">
        <v>1</v>
      </c>
      <c r="L176" t="s">
        <v>0</v>
      </c>
      <c r="M176" t="s">
        <v>42</v>
      </c>
      <c r="N176" t="s">
        <v>32</v>
      </c>
      <c r="P176" s="37">
        <f ca="1">VLOOKUP(P175,H$36:M$95,6,0)</f>
        <v>-0.22554565016813774</v>
      </c>
      <c r="R176" t="s">
        <v>2</v>
      </c>
      <c r="S176" t="s">
        <v>1</v>
      </c>
      <c r="T176" t="s">
        <v>0</v>
      </c>
      <c r="U176" t="s">
        <v>42</v>
      </c>
      <c r="V176" t="s">
        <v>32</v>
      </c>
      <c r="Y176" t="s">
        <v>2</v>
      </c>
      <c r="Z176" t="s">
        <v>1</v>
      </c>
      <c r="AA176" t="s">
        <v>0</v>
      </c>
      <c r="AB176" t="s">
        <v>42</v>
      </c>
      <c r="AC176" t="s">
        <v>32</v>
      </c>
      <c r="AE176" s="37">
        <f ca="1">VLOOKUP(AE175,O$36:T$95,6,0)</f>
        <v>-0.380275296475031</v>
      </c>
      <c r="AG176" t="s">
        <v>2</v>
      </c>
      <c r="AH176" t="s">
        <v>1</v>
      </c>
      <c r="AI176" t="s">
        <v>0</v>
      </c>
      <c r="AJ176" t="s">
        <v>42</v>
      </c>
      <c r="AK176" t="s">
        <v>32</v>
      </c>
      <c r="AN176" t="s">
        <v>2</v>
      </c>
      <c r="AO176" t="s">
        <v>1</v>
      </c>
      <c r="AP176" t="s">
        <v>0</v>
      </c>
      <c r="AQ176" t="s">
        <v>42</v>
      </c>
      <c r="AR176" t="s">
        <v>32</v>
      </c>
    </row>
    <row r="177" spans="1:44">
      <c r="B177" t="s">
        <v>2</v>
      </c>
      <c r="C177" s="10"/>
      <c r="D177" s="10">
        <f ca="1">MAX($U$27+A176,0)</f>
        <v>2.2966088009449228</v>
      </c>
      <c r="E177" s="10"/>
      <c r="F177" s="10"/>
      <c r="G177" s="10"/>
      <c r="I177" t="s">
        <v>2</v>
      </c>
      <c r="J177" s="1">
        <f ca="1">1-K177</f>
        <v>0.97145131848316668</v>
      </c>
      <c r="K177" s="1">
        <f ca="1">_xlfn.NORM.S.DIST(-D177,0)</f>
        <v>2.8548681516833371E-2</v>
      </c>
      <c r="L177" s="1">
        <v>0</v>
      </c>
      <c r="M177" s="1">
        <v>0</v>
      </c>
      <c r="N177" s="1">
        <v>0</v>
      </c>
      <c r="Q177" t="s">
        <v>2</v>
      </c>
      <c r="R177" s="10"/>
      <c r="S177" s="10">
        <f ca="1">MAX($U$27+P176,0)</f>
        <v>2.3739736240983693</v>
      </c>
      <c r="T177" s="10"/>
      <c r="U177" s="10"/>
      <c r="V177" s="10"/>
      <c r="X177" t="s">
        <v>2</v>
      </c>
      <c r="Y177" s="1">
        <f ca="1">1-Z177</f>
        <v>0.97617009363481011</v>
      </c>
      <c r="Z177" s="1">
        <f ca="1">_xlfn.NORM.S.DIST(-S177,0)</f>
        <v>2.3829906365189932E-2</v>
      </c>
      <c r="AA177" s="1">
        <v>0</v>
      </c>
      <c r="AB177" s="1">
        <v>0</v>
      </c>
      <c r="AC177" s="1">
        <v>0</v>
      </c>
      <c r="AF177" t="s">
        <v>2</v>
      </c>
      <c r="AG177" s="10"/>
      <c r="AH177" s="10">
        <f ca="1">MAX($U$27+AE176,0)</f>
        <v>2.2192439777914763</v>
      </c>
      <c r="AI177" s="10"/>
      <c r="AJ177" s="10"/>
      <c r="AK177" s="10"/>
      <c r="AM177" t="s">
        <v>2</v>
      </c>
      <c r="AN177" s="1">
        <f ca="1">1-AO177</f>
        <v>0.9660022335675309</v>
      </c>
      <c r="AO177" s="1">
        <f ca="1">_xlfn.NORM.S.DIST(-AH177,0)</f>
        <v>3.399776643246908E-2</v>
      </c>
      <c r="AP177" s="1">
        <v>0</v>
      </c>
      <c r="AQ177" s="1">
        <v>0</v>
      </c>
      <c r="AR177" s="1">
        <v>0</v>
      </c>
    </row>
    <row r="178" spans="1:44">
      <c r="B178" t="s">
        <v>1</v>
      </c>
      <c r="C178" s="10">
        <f ca="1">MIN($T$28+A176,0)</f>
        <v>-1.94146914591189</v>
      </c>
      <c r="D178" s="10"/>
      <c r="E178" s="10">
        <f ca="1">MAX($V$28+A176,0)</f>
        <v>0</v>
      </c>
      <c r="F178" s="10"/>
      <c r="G178" s="10"/>
      <c r="I178" t="s">
        <v>1</v>
      </c>
      <c r="J178" s="1">
        <f ca="1">_xlfn.NORM.S.DIST(C178,0)</f>
        <v>6.0592160711652979E-2</v>
      </c>
      <c r="K178" s="1">
        <f ca="1">1-J178-L178</f>
        <v>0.54046555888691428</v>
      </c>
      <c r="L178" s="1">
        <f ca="1">_xlfn.NORM.S.DIST(-E178,0)</f>
        <v>0.3989422804014327</v>
      </c>
      <c r="M178" s="1">
        <v>0</v>
      </c>
      <c r="N178" s="1">
        <v>0</v>
      </c>
      <c r="Q178" t="s">
        <v>1</v>
      </c>
      <c r="R178" s="10">
        <f ca="1">MIN($T$28+P176,0)</f>
        <v>-1.8641043227584433</v>
      </c>
      <c r="S178" s="10"/>
      <c r="T178" s="10">
        <f ca="1">MAX($V$28+P176,0)</f>
        <v>0</v>
      </c>
      <c r="U178" s="10"/>
      <c r="V178" s="10"/>
      <c r="X178" t="s">
        <v>1</v>
      </c>
      <c r="Y178" s="1">
        <f ca="1">_xlfn.NORM.S.DIST(R178,0)</f>
        <v>7.0201823235776548E-2</v>
      </c>
      <c r="Z178" s="1">
        <f ca="1">1-Y178-AA178</f>
        <v>0.53085589636279074</v>
      </c>
      <c r="AA178" s="1">
        <f ca="1">_xlfn.NORM.S.DIST(-T178,0)</f>
        <v>0.3989422804014327</v>
      </c>
      <c r="AB178" s="1">
        <v>0</v>
      </c>
      <c r="AC178" s="1">
        <v>0</v>
      </c>
      <c r="AF178" t="s">
        <v>1</v>
      </c>
      <c r="AG178" s="10">
        <f ca="1">MIN($T$28+AE176,0)</f>
        <v>-2.0188339690653367</v>
      </c>
      <c r="AH178" s="10"/>
      <c r="AI178" s="10">
        <f ca="1">MAX($V$28+AE176,0)</f>
        <v>0</v>
      </c>
      <c r="AJ178" s="10"/>
      <c r="AK178" s="10"/>
      <c r="AM178" t="s">
        <v>1</v>
      </c>
      <c r="AN178" s="1">
        <f ca="1">_xlfn.NORM.S.DIST(AG178,0)</f>
        <v>5.1985843880471012E-2</v>
      </c>
      <c r="AO178" s="1">
        <f ca="1">1-AN178-AP178</f>
        <v>0.54907187571809635</v>
      </c>
      <c r="AP178" s="1">
        <f ca="1">_xlfn.NORM.S.DIST(-AI178,0)</f>
        <v>0.3989422804014327</v>
      </c>
      <c r="AQ178" s="1">
        <v>0</v>
      </c>
      <c r="AR178" s="1">
        <v>0</v>
      </c>
    </row>
    <row r="179" spans="1:44">
      <c r="B179" t="s">
        <v>0</v>
      </c>
      <c r="C179" s="10"/>
      <c r="D179" s="10">
        <f ca="1">MIN($U$29+A176,0)</f>
        <v>-1.8601820683313941</v>
      </c>
      <c r="E179" s="10"/>
      <c r="F179" s="10">
        <f ca="1">MAX($CI$7+A176,0)</f>
        <v>0</v>
      </c>
      <c r="G179" s="10"/>
      <c r="I179" t="s">
        <v>0</v>
      </c>
      <c r="J179" s="1">
        <v>0</v>
      </c>
      <c r="K179" s="1">
        <f ca="1">_xlfn.NORM.S.DIST(D179,0)</f>
        <v>7.0716440311918136E-2</v>
      </c>
      <c r="L179" s="1">
        <f ca="1">1-K179-M179</f>
        <v>0.53034127928664909</v>
      </c>
      <c r="M179" s="1">
        <f ca="1">_xlfn.NORM.S.DIST(-F179,0)</f>
        <v>0.3989422804014327</v>
      </c>
      <c r="N179" s="1">
        <v>0</v>
      </c>
      <c r="Q179" t="s">
        <v>0</v>
      </c>
      <c r="R179" s="10"/>
      <c r="S179" s="10">
        <f ca="1">MIN($U$29+P176,0)</f>
        <v>-1.7828172451779474</v>
      </c>
      <c r="T179" s="10"/>
      <c r="U179" s="10">
        <f ca="1">MAX($CI$7+P176,0)</f>
        <v>0</v>
      </c>
      <c r="V179" s="10"/>
      <c r="X179" t="s">
        <v>0</v>
      </c>
      <c r="Y179" s="1">
        <v>0</v>
      </c>
      <c r="Z179" s="1">
        <f ca="1">_xlfn.NORM.S.DIST(S179,0)</f>
        <v>8.1418138585081151E-2</v>
      </c>
      <c r="AA179" s="1">
        <f ca="1">1-Z179-AB179</f>
        <v>0.51963958101348617</v>
      </c>
      <c r="AB179" s="1">
        <f ca="1">_xlfn.NORM.S.DIST(-U179,0)</f>
        <v>0.3989422804014327</v>
      </c>
      <c r="AC179" s="1">
        <v>0</v>
      </c>
      <c r="AF179" t="s">
        <v>0</v>
      </c>
      <c r="AG179" s="10"/>
      <c r="AH179" s="10">
        <f ca="1">MIN($U$29+AE176,0)</f>
        <v>-1.9375468914848408</v>
      </c>
      <c r="AI179" s="10"/>
      <c r="AJ179" s="10">
        <f ca="1">MAX($CI$7+AE176,0)</f>
        <v>0</v>
      </c>
      <c r="AK179" s="10"/>
      <c r="AM179" t="s">
        <v>0</v>
      </c>
      <c r="AN179" s="1">
        <v>0</v>
      </c>
      <c r="AO179" s="1">
        <f ca="1">_xlfn.NORM.S.DIST(AH179,0)</f>
        <v>6.1054857750636349E-2</v>
      </c>
      <c r="AP179" s="1">
        <f ca="1">1-AO179-AQ179</f>
        <v>0.54000286184793089</v>
      </c>
      <c r="AQ179" s="1">
        <f ca="1">_xlfn.NORM.S.DIST(-AJ179,0)</f>
        <v>0.3989422804014327</v>
      </c>
      <c r="AR179" s="1">
        <v>0</v>
      </c>
    </row>
    <row r="180" spans="1:44">
      <c r="B180" t="s">
        <v>42</v>
      </c>
      <c r="C180" s="10"/>
      <c r="D180" s="10"/>
      <c r="E180" s="10">
        <f ca="1">MIN($V$30+A176,0)</f>
        <v>-2.2036395225806844</v>
      </c>
      <c r="F180" s="10"/>
      <c r="G180" s="10">
        <f ca="1">MAX($X$30+A176,0)</f>
        <v>0</v>
      </c>
      <c r="I180" t="s">
        <v>42</v>
      </c>
      <c r="J180" s="1">
        <v>0</v>
      </c>
      <c r="K180" s="1">
        <v>0</v>
      </c>
      <c r="L180" s="1">
        <f ca="1">_xlfn.NORM.S.DIST(E180,0)</f>
        <v>3.519145062166764E-2</v>
      </c>
      <c r="M180" s="1">
        <f ca="1">1-L180-N180</f>
        <v>0.56586626897689962</v>
      </c>
      <c r="N180" s="1">
        <f ca="1">_xlfn.NORM.S.DIST(-G180,0)</f>
        <v>0.3989422804014327</v>
      </c>
      <c r="Q180" t="s">
        <v>42</v>
      </c>
      <c r="R180" s="10"/>
      <c r="S180" s="10"/>
      <c r="T180" s="10">
        <f ca="1">MIN($V$30+P176,0)</f>
        <v>-2.1262746994272379</v>
      </c>
      <c r="U180" s="10"/>
      <c r="V180" s="10">
        <f ca="1">MAX($X$30+P176,0)</f>
        <v>0</v>
      </c>
      <c r="X180" t="s">
        <v>42</v>
      </c>
      <c r="Y180" s="1">
        <v>0</v>
      </c>
      <c r="Z180" s="1">
        <v>0</v>
      </c>
      <c r="AA180" s="1">
        <f ca="1">_xlfn.NORM.S.DIST(T180,0)</f>
        <v>4.1608093226760297E-2</v>
      </c>
      <c r="AB180" s="1">
        <f ca="1">1-AA180-AC180</f>
        <v>0.55944962637180695</v>
      </c>
      <c r="AC180" s="1">
        <f ca="1">_xlfn.NORM.S.DIST(-V180,0)</f>
        <v>0.3989422804014327</v>
      </c>
      <c r="AF180" t="s">
        <v>42</v>
      </c>
      <c r="AG180" s="10"/>
      <c r="AH180" s="10"/>
      <c r="AI180" s="10">
        <f ca="1">MIN($V$30+AE176,0)</f>
        <v>-2.2810043457341309</v>
      </c>
      <c r="AJ180" s="10"/>
      <c r="AK180" s="10">
        <f ca="1">MAX($X$30+AE176,0)</f>
        <v>0</v>
      </c>
      <c r="AM180" t="s">
        <v>42</v>
      </c>
      <c r="AN180" s="1">
        <v>0</v>
      </c>
      <c r="AO180" s="1">
        <v>0</v>
      </c>
      <c r="AP180" s="1">
        <f ca="1">_xlfn.NORM.S.DIST(AI180,0)</f>
        <v>2.9586741336175549E-2</v>
      </c>
      <c r="AQ180" s="1">
        <f ca="1">1-AP180-AR180</f>
        <v>0.57147097826239168</v>
      </c>
      <c r="AR180" s="1">
        <f ca="1">_xlfn.NORM.S.DIST(-AK180,0)</f>
        <v>0.3989422804014327</v>
      </c>
    </row>
    <row r="181" spans="1:44">
      <c r="I181" t="s">
        <v>32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X181" t="s">
        <v>32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M181" t="s">
        <v>32</v>
      </c>
      <c r="AN181" s="1">
        <v>0</v>
      </c>
      <c r="AO181" s="1">
        <v>0</v>
      </c>
      <c r="AP181" s="1">
        <v>0</v>
      </c>
      <c r="AQ181" s="1">
        <v>0</v>
      </c>
      <c r="AR181" s="1">
        <v>1</v>
      </c>
    </row>
    <row r="182" spans="1:44">
      <c r="A182" s="9">
        <f>IF(RIGHT(A175,2)="12",(VALUE(LEFT(A175,4))+1)*100+1,A175+1)</f>
        <v>202201</v>
      </c>
      <c r="H182">
        <f>A182</f>
        <v>202201</v>
      </c>
      <c r="P182" s="9">
        <f>IF(RIGHT(P175,2)="12",(VALUE(LEFT(P175,4))+1)*100+1,P175+1)</f>
        <v>202201</v>
      </c>
      <c r="W182">
        <f>P182</f>
        <v>202201</v>
      </c>
      <c r="AE182" s="9">
        <f>IF(RIGHT(AE175,2)="12",(VALUE(LEFT(AE175,4))+1)*100+1,AE175+1)</f>
        <v>202201</v>
      </c>
      <c r="AL182">
        <f>AE182</f>
        <v>202201</v>
      </c>
    </row>
    <row r="183" spans="1:44">
      <c r="A183" s="37">
        <f ca="1">VLOOKUP(A182,A$36:F$95,6,0)</f>
        <v>-0.29360023065727658</v>
      </c>
      <c r="C183" t="s">
        <v>2</v>
      </c>
      <c r="D183" t="s">
        <v>1</v>
      </c>
      <c r="E183" t="s">
        <v>0</v>
      </c>
      <c r="F183" t="s">
        <v>42</v>
      </c>
      <c r="G183" t="s">
        <v>32</v>
      </c>
      <c r="J183" t="s">
        <v>2</v>
      </c>
      <c r="K183" t="s">
        <v>1</v>
      </c>
      <c r="L183" t="s">
        <v>0</v>
      </c>
      <c r="M183" t="s">
        <v>42</v>
      </c>
      <c r="N183" t="s">
        <v>32</v>
      </c>
      <c r="P183" s="37">
        <f ca="1">VLOOKUP(P182,H$36:M$95,6,0)</f>
        <v>-0.20365119087019862</v>
      </c>
      <c r="R183" t="s">
        <v>2</v>
      </c>
      <c r="S183" t="s">
        <v>1</v>
      </c>
      <c r="T183" t="s">
        <v>0</v>
      </c>
      <c r="U183" t="s">
        <v>42</v>
      </c>
      <c r="V183" t="s">
        <v>32</v>
      </c>
      <c r="Y183" t="s">
        <v>2</v>
      </c>
      <c r="Z183" t="s">
        <v>1</v>
      </c>
      <c r="AA183" t="s">
        <v>0</v>
      </c>
      <c r="AB183" t="s">
        <v>42</v>
      </c>
      <c r="AC183" t="s">
        <v>32</v>
      </c>
      <c r="AE183" s="37">
        <f ca="1">VLOOKUP(AE182,O$36:T$95,6,0)</f>
        <v>-0.3835492704443545</v>
      </c>
      <c r="AG183" t="s">
        <v>2</v>
      </c>
      <c r="AH183" t="s">
        <v>1</v>
      </c>
      <c r="AI183" t="s">
        <v>0</v>
      </c>
      <c r="AJ183" t="s">
        <v>42</v>
      </c>
      <c r="AK183" t="s">
        <v>32</v>
      </c>
      <c r="AN183" t="s">
        <v>2</v>
      </c>
      <c r="AO183" t="s">
        <v>1</v>
      </c>
      <c r="AP183" t="s">
        <v>0</v>
      </c>
      <c r="AQ183" t="s">
        <v>42</v>
      </c>
      <c r="AR183" t="s">
        <v>32</v>
      </c>
    </row>
    <row r="184" spans="1:44">
      <c r="B184" t="s">
        <v>2</v>
      </c>
      <c r="C184" s="10"/>
      <c r="D184" s="10">
        <f ca="1">MAX($U$27+A183,0)</f>
        <v>2.3059190436092307</v>
      </c>
      <c r="E184" s="10"/>
      <c r="F184" s="10"/>
      <c r="G184" s="10"/>
      <c r="I184" t="s">
        <v>2</v>
      </c>
      <c r="J184" s="1">
        <f ca="1">1-K184</f>
        <v>0.97205647726734223</v>
      </c>
      <c r="K184" s="1">
        <f ca="1">_xlfn.NORM.S.DIST(-D184,0)</f>
        <v>2.7943522732657728E-2</v>
      </c>
      <c r="L184" s="1">
        <v>0</v>
      </c>
      <c r="M184" s="1">
        <v>0</v>
      </c>
      <c r="N184" s="1">
        <v>0</v>
      </c>
      <c r="Q184" t="s">
        <v>2</v>
      </c>
      <c r="R184" s="10"/>
      <c r="S184" s="10">
        <f ca="1">MAX($U$27+P183,0)</f>
        <v>2.3958680833963086</v>
      </c>
      <c r="T184" s="10"/>
      <c r="U184" s="10"/>
      <c r="V184" s="10"/>
      <c r="X184" t="s">
        <v>2</v>
      </c>
      <c r="Y184" s="1">
        <f ca="1">1-Z184</f>
        <v>0.97738248040552045</v>
      </c>
      <c r="Z184" s="1">
        <f ca="1">_xlfn.NORM.S.DIST(-S184,0)</f>
        <v>2.2617519594479541E-2</v>
      </c>
      <c r="AA184" s="1">
        <v>0</v>
      </c>
      <c r="AB184" s="1">
        <v>0</v>
      </c>
      <c r="AC184" s="1">
        <v>0</v>
      </c>
      <c r="AF184" t="s">
        <v>2</v>
      </c>
      <c r="AG184" s="10"/>
      <c r="AH184" s="10">
        <f ca="1">MAX($U$27+AE183,0)</f>
        <v>2.2159700038221528</v>
      </c>
      <c r="AI184" s="10"/>
      <c r="AJ184" s="10"/>
      <c r="AK184" s="10"/>
      <c r="AM184" t="s">
        <v>2</v>
      </c>
      <c r="AN184" s="1">
        <f ca="1">1-AO184</f>
        <v>0.96575449836844918</v>
      </c>
      <c r="AO184" s="1">
        <f ca="1">_xlfn.NORM.S.DIST(-AH184,0)</f>
        <v>3.4245501631550782E-2</v>
      </c>
      <c r="AP184" s="1">
        <v>0</v>
      </c>
      <c r="AQ184" s="1">
        <v>0</v>
      </c>
      <c r="AR184" s="1">
        <v>0</v>
      </c>
    </row>
    <row r="185" spans="1:44">
      <c r="B185" t="s">
        <v>1</v>
      </c>
      <c r="C185" s="10">
        <f ca="1">MIN($T$28+A183,0)</f>
        <v>-1.9321589032475823</v>
      </c>
      <c r="D185" s="10"/>
      <c r="E185" s="10">
        <f ca="1">MAX($V$28+A183,0)</f>
        <v>0</v>
      </c>
      <c r="F185" s="10"/>
      <c r="G185" s="10"/>
      <c r="I185" t="s">
        <v>1</v>
      </c>
      <c r="J185" s="1">
        <f ca="1">_xlfn.NORM.S.DIST(C185,0)</f>
        <v>6.1694681761199965E-2</v>
      </c>
      <c r="K185" s="1">
        <f ca="1">1-J185-L185</f>
        <v>0.53936303783736728</v>
      </c>
      <c r="L185" s="1">
        <f ca="1">_xlfn.NORM.S.DIST(-E185,0)</f>
        <v>0.3989422804014327</v>
      </c>
      <c r="M185" s="1">
        <v>0</v>
      </c>
      <c r="N185" s="1">
        <v>0</v>
      </c>
      <c r="Q185" t="s">
        <v>1</v>
      </c>
      <c r="R185" s="10">
        <f ca="1">MIN($T$28+P183,0)</f>
        <v>-1.8422098634605042</v>
      </c>
      <c r="S185" s="10"/>
      <c r="T185" s="10">
        <f ca="1">MAX($V$28+P183,0)</f>
        <v>0</v>
      </c>
      <c r="U185" s="10"/>
      <c r="V185" s="10"/>
      <c r="X185" t="s">
        <v>1</v>
      </c>
      <c r="Y185" s="1">
        <f ca="1">_xlfn.NORM.S.DIST(R185,0)</f>
        <v>7.3108757064286684E-2</v>
      </c>
      <c r="Z185" s="1">
        <f ca="1">1-Y185-AA185</f>
        <v>0.52794896253428059</v>
      </c>
      <c r="AA185" s="1">
        <f ca="1">_xlfn.NORM.S.DIST(-T185,0)</f>
        <v>0.3989422804014327</v>
      </c>
      <c r="AB185" s="1">
        <v>0</v>
      </c>
      <c r="AC185" s="1">
        <v>0</v>
      </c>
      <c r="AF185" t="s">
        <v>1</v>
      </c>
      <c r="AG185" s="10">
        <f ca="1">MIN($T$28+AE183,0)</f>
        <v>-2.0221079430346602</v>
      </c>
      <c r="AH185" s="10"/>
      <c r="AI185" s="10">
        <f ca="1">MAX($V$28+AE183,0)</f>
        <v>0</v>
      </c>
      <c r="AJ185" s="10"/>
      <c r="AK185" s="10"/>
      <c r="AM185" t="s">
        <v>1</v>
      </c>
      <c r="AN185" s="1">
        <f ca="1">_xlfn.NORM.S.DIST(AG185,0)</f>
        <v>5.1643094008117105E-2</v>
      </c>
      <c r="AO185" s="1">
        <f ca="1">1-AN185-AP185</f>
        <v>0.54941462559045018</v>
      </c>
      <c r="AP185" s="1">
        <f ca="1">_xlfn.NORM.S.DIST(-AI185,0)</f>
        <v>0.3989422804014327</v>
      </c>
      <c r="AQ185" s="1">
        <v>0</v>
      </c>
      <c r="AR185" s="1">
        <v>0</v>
      </c>
    </row>
    <row r="186" spans="1:44">
      <c r="B186" t="s">
        <v>0</v>
      </c>
      <c r="C186" s="10"/>
      <c r="D186" s="10">
        <f ca="1">MIN($U$29+A183,0)</f>
        <v>-1.8508718256670864</v>
      </c>
      <c r="E186" s="10"/>
      <c r="F186" s="10">
        <f ca="1">MAX($CI$7+A183,0)</f>
        <v>0</v>
      </c>
      <c r="G186" s="10"/>
      <c r="I186" t="s">
        <v>0</v>
      </c>
      <c r="J186" s="1">
        <v>0</v>
      </c>
      <c r="K186" s="1">
        <f ca="1">_xlfn.NORM.S.DIST(D186,0)</f>
        <v>7.1948708863077429E-2</v>
      </c>
      <c r="L186" s="1">
        <f ca="1">1-K186-M186</f>
        <v>0.52910901073548988</v>
      </c>
      <c r="M186" s="1">
        <f ca="1">_xlfn.NORM.S.DIST(-F186,0)</f>
        <v>0.3989422804014327</v>
      </c>
      <c r="N186" s="1">
        <v>0</v>
      </c>
      <c r="Q186" t="s">
        <v>0</v>
      </c>
      <c r="R186" s="10"/>
      <c r="S186" s="10">
        <f ca="1">MIN($U$29+P183,0)</f>
        <v>-1.7609227858800083</v>
      </c>
      <c r="T186" s="10"/>
      <c r="U186" s="10">
        <f ca="1">MAX($CI$7+P183,0)</f>
        <v>0</v>
      </c>
      <c r="V186" s="10"/>
      <c r="X186" t="s">
        <v>0</v>
      </c>
      <c r="Y186" s="1">
        <v>0</v>
      </c>
      <c r="Z186" s="1">
        <f ca="1">_xlfn.NORM.S.DIST(S186,0)</f>
        <v>8.4638751463558606E-2</v>
      </c>
      <c r="AA186" s="1">
        <f ca="1">1-Z186-AB186</f>
        <v>0.51641896813500865</v>
      </c>
      <c r="AB186" s="1">
        <f ca="1">_xlfn.NORM.S.DIST(-U186,0)</f>
        <v>0.3989422804014327</v>
      </c>
      <c r="AC186" s="1">
        <v>0</v>
      </c>
      <c r="AF186" t="s">
        <v>0</v>
      </c>
      <c r="AG186" s="10"/>
      <c r="AH186" s="10">
        <f ca="1">MIN($U$29+AE183,0)</f>
        <v>-1.9408208654541643</v>
      </c>
      <c r="AI186" s="10"/>
      <c r="AJ186" s="10">
        <f ca="1">MAX($CI$7+AE183,0)</f>
        <v>0</v>
      </c>
      <c r="AK186" s="10"/>
      <c r="AM186" t="s">
        <v>0</v>
      </c>
      <c r="AN186" s="1">
        <v>0</v>
      </c>
      <c r="AO186" s="1">
        <f ca="1">_xlfn.NORM.S.DIST(AH186,0)</f>
        <v>6.0668458269431826E-2</v>
      </c>
      <c r="AP186" s="1">
        <f ca="1">1-AO186-AQ186</f>
        <v>0.54038926132913545</v>
      </c>
      <c r="AQ186" s="1">
        <f ca="1">_xlfn.NORM.S.DIST(-AJ186,0)</f>
        <v>0.3989422804014327</v>
      </c>
      <c r="AR186" s="1">
        <v>0</v>
      </c>
    </row>
    <row r="187" spans="1:44">
      <c r="B187" t="s">
        <v>42</v>
      </c>
      <c r="C187" s="10"/>
      <c r="D187" s="10"/>
      <c r="E187" s="10">
        <f ca="1">MIN($V$30+A183,0)</f>
        <v>-2.1943292799163765</v>
      </c>
      <c r="F187" s="10"/>
      <c r="G187" s="10">
        <f ca="1">MAX($X$30+A183,0)</f>
        <v>0</v>
      </c>
      <c r="I187" t="s">
        <v>42</v>
      </c>
      <c r="J187" s="1">
        <v>0</v>
      </c>
      <c r="K187" s="1">
        <v>0</v>
      </c>
      <c r="L187" s="1">
        <f ca="1">_xlfn.NORM.S.DIST(E187,0)</f>
        <v>3.5919353732969235E-2</v>
      </c>
      <c r="M187" s="1">
        <f ca="1">1-L187-N187</f>
        <v>0.56513836586559796</v>
      </c>
      <c r="N187" s="1">
        <f ca="1">_xlfn.NORM.S.DIST(-G187,0)</f>
        <v>0.3989422804014327</v>
      </c>
      <c r="Q187" t="s">
        <v>42</v>
      </c>
      <c r="R187" s="10"/>
      <c r="S187" s="10"/>
      <c r="T187" s="10">
        <f ca="1">MIN($V$30+P183,0)</f>
        <v>-2.1043802401292986</v>
      </c>
      <c r="U187" s="10"/>
      <c r="V187" s="10">
        <f ca="1">MAX($X$30+P183,0)</f>
        <v>0</v>
      </c>
      <c r="X187" t="s">
        <v>42</v>
      </c>
      <c r="Y187" s="1">
        <v>0</v>
      </c>
      <c r="Z187" s="1">
        <v>0</v>
      </c>
      <c r="AA187" s="1">
        <f ca="1">_xlfn.NORM.S.DIST(T187,0)</f>
        <v>4.3580449692907718E-2</v>
      </c>
      <c r="AB187" s="1">
        <f ca="1">1-AA187-AC187</f>
        <v>0.5574772699056596</v>
      </c>
      <c r="AC187" s="1">
        <f ca="1">_xlfn.NORM.S.DIST(-V187,0)</f>
        <v>0.3989422804014327</v>
      </c>
      <c r="AF187" t="s">
        <v>42</v>
      </c>
      <c r="AG187" s="10"/>
      <c r="AH187" s="10"/>
      <c r="AI187" s="10">
        <f ca="1">MIN($V$30+AE183,0)</f>
        <v>-2.2842783197034544</v>
      </c>
      <c r="AJ187" s="10"/>
      <c r="AK187" s="10">
        <f ca="1">MAX($X$30+AE183,0)</f>
        <v>0</v>
      </c>
      <c r="AM187" t="s">
        <v>42</v>
      </c>
      <c r="AN187" s="1">
        <v>0</v>
      </c>
      <c r="AO187" s="1">
        <v>0</v>
      </c>
      <c r="AP187" s="1">
        <f ca="1">_xlfn.NORM.S.DIST(AI187,0)</f>
        <v>2.9366454656832387E-2</v>
      </c>
      <c r="AQ187" s="1">
        <f ca="1">1-AP187-AR187</f>
        <v>0.57169126494173494</v>
      </c>
      <c r="AR187" s="1">
        <f ca="1">_xlfn.NORM.S.DIST(-AK187,0)</f>
        <v>0.3989422804014327</v>
      </c>
    </row>
    <row r="188" spans="1:44">
      <c r="I188" t="s">
        <v>32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X188" t="s">
        <v>32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M188" t="s">
        <v>32</v>
      </c>
      <c r="AN188" s="1">
        <v>0</v>
      </c>
      <c r="AO188" s="1">
        <v>0</v>
      </c>
      <c r="AP188" s="1">
        <v>0</v>
      </c>
      <c r="AQ188" s="1">
        <v>0</v>
      </c>
      <c r="AR188" s="1">
        <v>1</v>
      </c>
    </row>
    <row r="189" spans="1:44">
      <c r="A189" s="9">
        <f>IF(RIGHT(A182,2)="12",(VALUE(LEFT(A182,4))+1)*100+1,A182+1)</f>
        <v>202202</v>
      </c>
      <c r="H189">
        <f>A189</f>
        <v>202202</v>
      </c>
      <c r="P189" s="9">
        <f>IF(RIGHT(P182,2)="12",(VALUE(LEFT(P182,4))+1)*100+1,P182+1)</f>
        <v>202202</v>
      </c>
      <c r="W189">
        <f>P189</f>
        <v>202202</v>
      </c>
      <c r="AE189" s="9">
        <f>IF(RIGHT(AE182,2)="12",(VALUE(LEFT(AE182,4))+1)*100+1,AE182+1)</f>
        <v>202202</v>
      </c>
      <c r="AL189">
        <f>AE189</f>
        <v>202202</v>
      </c>
    </row>
    <row r="190" spans="1:44">
      <c r="A190" s="37">
        <f ca="1">VLOOKUP(A189,A$36:F$95,6,0)</f>
        <v>-0.31293434284049998</v>
      </c>
      <c r="C190" t="s">
        <v>2</v>
      </c>
      <c r="D190" t="s">
        <v>1</v>
      </c>
      <c r="E190" t="s">
        <v>0</v>
      </c>
      <c r="F190" t="s">
        <v>42</v>
      </c>
      <c r="G190" t="s">
        <v>32</v>
      </c>
      <c r="J190" t="s">
        <v>2</v>
      </c>
      <c r="K190" t="s">
        <v>1</v>
      </c>
      <c r="L190" t="s">
        <v>0</v>
      </c>
      <c r="M190" t="s">
        <v>42</v>
      </c>
      <c r="N190" t="s">
        <v>32</v>
      </c>
      <c r="P190" s="37">
        <f ca="1">VLOOKUP(P189,H$36:M$95,6,0)</f>
        <v>-0.21196561824468882</v>
      </c>
      <c r="R190" t="s">
        <v>2</v>
      </c>
      <c r="S190" t="s">
        <v>1</v>
      </c>
      <c r="T190" t="s">
        <v>0</v>
      </c>
      <c r="U190" t="s">
        <v>42</v>
      </c>
      <c r="V190" t="s">
        <v>32</v>
      </c>
      <c r="Y190" t="s">
        <v>2</v>
      </c>
      <c r="Z190" t="s">
        <v>1</v>
      </c>
      <c r="AA190" t="s">
        <v>0</v>
      </c>
      <c r="AB190" t="s">
        <v>42</v>
      </c>
      <c r="AC190" t="s">
        <v>32</v>
      </c>
      <c r="AE190" s="37">
        <f ca="1">VLOOKUP(AE189,O$36:T$95,6,0)</f>
        <v>-0.41390306743631111</v>
      </c>
      <c r="AG190" t="s">
        <v>2</v>
      </c>
      <c r="AH190" t="s">
        <v>1</v>
      </c>
      <c r="AI190" t="s">
        <v>0</v>
      </c>
      <c r="AJ190" t="s">
        <v>42</v>
      </c>
      <c r="AK190" t="s">
        <v>32</v>
      </c>
      <c r="AN190" t="s">
        <v>2</v>
      </c>
      <c r="AO190" t="s">
        <v>1</v>
      </c>
      <c r="AP190" t="s">
        <v>0</v>
      </c>
      <c r="AQ190" t="s">
        <v>42</v>
      </c>
      <c r="AR190" t="s">
        <v>32</v>
      </c>
    </row>
    <row r="191" spans="1:44">
      <c r="B191" t="s">
        <v>2</v>
      </c>
      <c r="C191" s="10"/>
      <c r="D191" s="10">
        <f ca="1">MAX($U$27+A190,0)</f>
        <v>2.2865849314260074</v>
      </c>
      <c r="E191" s="10"/>
      <c r="F191" s="10"/>
      <c r="G191" s="10"/>
      <c r="I191" t="s">
        <v>2</v>
      </c>
      <c r="J191" s="1">
        <f ca="1">1-K191</f>
        <v>0.97078794631684318</v>
      </c>
      <c r="K191" s="1">
        <f ca="1">_xlfn.NORM.S.DIST(-D191,0)</f>
        <v>2.9212053683156769E-2</v>
      </c>
      <c r="L191" s="1">
        <v>0</v>
      </c>
      <c r="M191" s="1">
        <v>0</v>
      </c>
      <c r="N191" s="1">
        <v>0</v>
      </c>
      <c r="Q191" t="s">
        <v>2</v>
      </c>
      <c r="R191" s="10"/>
      <c r="S191" s="10">
        <f ca="1">MAX($U$27+P190,0)</f>
        <v>2.3875536560218182</v>
      </c>
      <c r="T191" s="10"/>
      <c r="U191" s="10"/>
      <c r="V191" s="10"/>
      <c r="X191" t="s">
        <v>2</v>
      </c>
      <c r="Y191" s="1">
        <f ca="1">1-Z191</f>
        <v>0.97692821331157409</v>
      </c>
      <c r="Z191" s="1">
        <f ca="1">_xlfn.NORM.S.DIST(-S191,0)</f>
        <v>2.3071786688425945E-2</v>
      </c>
      <c r="AA191" s="1">
        <v>0</v>
      </c>
      <c r="AB191" s="1">
        <v>0</v>
      </c>
      <c r="AC191" s="1">
        <v>0</v>
      </c>
      <c r="AF191" t="s">
        <v>2</v>
      </c>
      <c r="AG191" s="10"/>
      <c r="AH191" s="10">
        <f ca="1">MAX($U$27+AE190,0)</f>
        <v>2.1856162068301961</v>
      </c>
      <c r="AI191" s="10"/>
      <c r="AJ191" s="10"/>
      <c r="AK191" s="10"/>
      <c r="AM191" t="s">
        <v>2</v>
      </c>
      <c r="AN191" s="1">
        <f ca="1">1-AO191</f>
        <v>0.96338867407652873</v>
      </c>
      <c r="AO191" s="1">
        <f ca="1">_xlfn.NORM.S.DIST(-AH191,0)</f>
        <v>3.66113259234713E-2</v>
      </c>
      <c r="AP191" s="1">
        <v>0</v>
      </c>
      <c r="AQ191" s="1">
        <v>0</v>
      </c>
      <c r="AR191" s="1">
        <v>0</v>
      </c>
    </row>
    <row r="192" spans="1:44">
      <c r="B192" t="s">
        <v>1</v>
      </c>
      <c r="C192" s="10">
        <f ca="1">MIN($T$28+A190,0)</f>
        <v>-1.9514930154308057</v>
      </c>
      <c r="D192" s="10"/>
      <c r="E192" s="10">
        <f ca="1">MAX($V$28+A190,0)</f>
        <v>0</v>
      </c>
      <c r="F192" s="10"/>
      <c r="G192" s="10"/>
      <c r="I192" t="s">
        <v>1</v>
      </c>
      <c r="J192" s="1">
        <f ca="1">_xlfn.NORM.S.DIST(C192,0)</f>
        <v>5.9421389321524347E-2</v>
      </c>
      <c r="K192" s="1">
        <f ca="1">1-J192-L192</f>
        <v>0.54163633027704305</v>
      </c>
      <c r="L192" s="1">
        <f ca="1">_xlfn.NORM.S.DIST(-E192,0)</f>
        <v>0.3989422804014327</v>
      </c>
      <c r="M192" s="1">
        <v>0</v>
      </c>
      <c r="N192" s="1">
        <v>0</v>
      </c>
      <c r="Q192" t="s">
        <v>1</v>
      </c>
      <c r="R192" s="10">
        <f ca="1">MIN($T$28+P190,0)</f>
        <v>-1.8505242908349944</v>
      </c>
      <c r="S192" s="10"/>
      <c r="T192" s="10">
        <f ca="1">MAX($V$28+P190,0)</f>
        <v>0</v>
      </c>
      <c r="U192" s="10"/>
      <c r="V192" s="10"/>
      <c r="X192" t="s">
        <v>1</v>
      </c>
      <c r="Y192" s="1">
        <f ca="1">_xlfn.NORM.S.DIST(R192,0)</f>
        <v>7.1994999865517023E-2</v>
      </c>
      <c r="Z192" s="1">
        <f ca="1">1-Y192-AA192</f>
        <v>0.52906271973305019</v>
      </c>
      <c r="AA192" s="1">
        <f ca="1">_xlfn.NORM.S.DIST(-T192,0)</f>
        <v>0.3989422804014327</v>
      </c>
      <c r="AB192" s="1">
        <v>0</v>
      </c>
      <c r="AC192" s="1">
        <v>0</v>
      </c>
      <c r="AF192" t="s">
        <v>1</v>
      </c>
      <c r="AG192" s="10">
        <f ca="1">MIN($T$28+AE190,0)</f>
        <v>-2.052461740026617</v>
      </c>
      <c r="AH192" s="10"/>
      <c r="AI192" s="10">
        <f ca="1">MAX($V$28+AE190,0)</f>
        <v>0</v>
      </c>
      <c r="AJ192" s="10"/>
      <c r="AK192" s="10"/>
      <c r="AM192" t="s">
        <v>1</v>
      </c>
      <c r="AN192" s="1">
        <f ca="1">_xlfn.NORM.S.DIST(AG192,0)</f>
        <v>4.8546259556114267E-2</v>
      </c>
      <c r="AO192" s="1">
        <f ca="1">1-AN192-AP192</f>
        <v>0.552511460042453</v>
      </c>
      <c r="AP192" s="1">
        <f ca="1">_xlfn.NORM.S.DIST(-AI192,0)</f>
        <v>0.3989422804014327</v>
      </c>
      <c r="AQ192" s="1">
        <v>0</v>
      </c>
      <c r="AR192" s="1">
        <v>0</v>
      </c>
    </row>
    <row r="193" spans="1:44">
      <c r="B193" t="s">
        <v>0</v>
      </c>
      <c r="C193" s="10"/>
      <c r="D193" s="10">
        <f ca="1">MIN($U$29+A190,0)</f>
        <v>-1.8702059378503098</v>
      </c>
      <c r="E193" s="10"/>
      <c r="F193" s="10">
        <f ca="1">MAX($CI$7+A190,0)</f>
        <v>0</v>
      </c>
      <c r="G193" s="10"/>
      <c r="I193" t="s">
        <v>0</v>
      </c>
      <c r="J193" s="1">
        <v>0</v>
      </c>
      <c r="K193" s="1">
        <f ca="1">_xlfn.NORM.S.DIST(D193,0)</f>
        <v>6.9406576189145072E-2</v>
      </c>
      <c r="L193" s="1">
        <f ca="1">1-K193-M193</f>
        <v>0.53165114340942221</v>
      </c>
      <c r="M193" s="1">
        <f ca="1">_xlfn.NORM.S.DIST(-F193,0)</f>
        <v>0.3989422804014327</v>
      </c>
      <c r="N193" s="1">
        <v>0</v>
      </c>
      <c r="Q193" t="s">
        <v>0</v>
      </c>
      <c r="R193" s="10"/>
      <c r="S193" s="10">
        <f ca="1">MIN($U$29+P190,0)</f>
        <v>-1.7692372132544985</v>
      </c>
      <c r="T193" s="10"/>
      <c r="U193" s="10">
        <f ca="1">MAX($CI$7+P190,0)</f>
        <v>0</v>
      </c>
      <c r="V193" s="10"/>
      <c r="X193" t="s">
        <v>0</v>
      </c>
      <c r="Y193" s="1">
        <v>0</v>
      </c>
      <c r="Z193" s="1">
        <f ca="1">_xlfn.NORM.S.DIST(S193,0)</f>
        <v>8.3405694582148193E-2</v>
      </c>
      <c r="AA193" s="1">
        <f ca="1">1-Z193-AB193</f>
        <v>0.51765202501641916</v>
      </c>
      <c r="AB193" s="1">
        <f ca="1">_xlfn.NORM.S.DIST(-U193,0)</f>
        <v>0.3989422804014327</v>
      </c>
      <c r="AC193" s="1">
        <v>0</v>
      </c>
      <c r="AF193" t="s">
        <v>0</v>
      </c>
      <c r="AG193" s="10"/>
      <c r="AH193" s="10">
        <f ca="1">MIN($U$29+AE190,0)</f>
        <v>-1.9711746624461208</v>
      </c>
      <c r="AI193" s="10"/>
      <c r="AJ193" s="10">
        <f ca="1">MAX($CI$7+AE190,0)</f>
        <v>0</v>
      </c>
      <c r="AK193" s="10"/>
      <c r="AM193" t="s">
        <v>0</v>
      </c>
      <c r="AN193" s="1">
        <v>0</v>
      </c>
      <c r="AO193" s="1">
        <f ca="1">_xlfn.NORM.S.DIST(AH193,0)</f>
        <v>5.717129694856464E-2</v>
      </c>
      <c r="AP193" s="1">
        <f ca="1">1-AO193-AQ193</f>
        <v>0.54388642265000264</v>
      </c>
      <c r="AQ193" s="1">
        <f ca="1">_xlfn.NORM.S.DIST(-AJ193,0)</f>
        <v>0.3989422804014327</v>
      </c>
      <c r="AR193" s="1">
        <v>0</v>
      </c>
    </row>
    <row r="194" spans="1:44">
      <c r="B194" t="s">
        <v>42</v>
      </c>
      <c r="C194" s="10"/>
      <c r="D194" s="10"/>
      <c r="E194" s="10">
        <f ca="1">MIN($V$30+A190,0)</f>
        <v>-2.2136633920995998</v>
      </c>
      <c r="F194" s="10"/>
      <c r="G194" s="10">
        <f ca="1">MAX($X$30+A190,0)</f>
        <v>0</v>
      </c>
      <c r="I194" t="s">
        <v>42</v>
      </c>
      <c r="J194" s="1">
        <v>0</v>
      </c>
      <c r="K194" s="1">
        <v>0</v>
      </c>
      <c r="L194" s="1">
        <f ca="1">_xlfn.NORM.S.DIST(E194,0)</f>
        <v>3.4420900033951013E-2</v>
      </c>
      <c r="M194" s="1">
        <f ca="1">1-L194-N194</f>
        <v>0.56663681956461631</v>
      </c>
      <c r="N194" s="1">
        <f ca="1">_xlfn.NORM.S.DIST(-G194,0)</f>
        <v>0.3989422804014327</v>
      </c>
      <c r="Q194" t="s">
        <v>42</v>
      </c>
      <c r="R194" s="10"/>
      <c r="S194" s="10"/>
      <c r="T194" s="10">
        <f ca="1">MIN($V$30+P190,0)</f>
        <v>-2.112694667503789</v>
      </c>
      <c r="U194" s="10"/>
      <c r="V194" s="10">
        <f ca="1">MAX($X$30+P190,0)</f>
        <v>0</v>
      </c>
      <c r="X194" t="s">
        <v>42</v>
      </c>
      <c r="Y194" s="1">
        <v>0</v>
      </c>
      <c r="Z194" s="1">
        <v>0</v>
      </c>
      <c r="AA194" s="1">
        <f ca="1">_xlfn.NORM.S.DIST(T194,0)</f>
        <v>4.2823086729565495E-2</v>
      </c>
      <c r="AB194" s="1">
        <f ca="1">1-AA194-AC194</f>
        <v>0.55823463286900177</v>
      </c>
      <c r="AC194" s="1">
        <f ca="1">_xlfn.NORM.S.DIST(-V194,0)</f>
        <v>0.3989422804014327</v>
      </c>
      <c r="AF194" t="s">
        <v>42</v>
      </c>
      <c r="AG194" s="10"/>
      <c r="AH194" s="10"/>
      <c r="AI194" s="10">
        <f ca="1">MIN($V$30+AE190,0)</f>
        <v>-2.3146321166954111</v>
      </c>
      <c r="AJ194" s="10"/>
      <c r="AK194" s="10">
        <f ca="1">MAX($X$30+AE190,0)</f>
        <v>0</v>
      </c>
      <c r="AM194" t="s">
        <v>42</v>
      </c>
      <c r="AN194" s="1">
        <v>0</v>
      </c>
      <c r="AO194" s="1">
        <v>0</v>
      </c>
      <c r="AP194" s="1">
        <f ca="1">_xlfn.NORM.S.DIST(AI194,0)</f>
        <v>2.73866543702295E-2</v>
      </c>
      <c r="AQ194" s="1">
        <f ca="1">1-AP194-AR194</f>
        <v>0.57367106522833788</v>
      </c>
      <c r="AR194" s="1">
        <f ca="1">_xlfn.NORM.S.DIST(-AK194,0)</f>
        <v>0.3989422804014327</v>
      </c>
    </row>
    <row r="195" spans="1:44">
      <c r="I195" t="s">
        <v>32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X195" t="s">
        <v>32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M195" t="s">
        <v>32</v>
      </c>
      <c r="AN195" s="1">
        <v>0</v>
      </c>
      <c r="AO195" s="1">
        <v>0</v>
      </c>
      <c r="AP195" s="1">
        <v>0</v>
      </c>
      <c r="AQ195" s="1">
        <v>0</v>
      </c>
      <c r="AR195" s="1">
        <v>1</v>
      </c>
    </row>
    <row r="196" spans="1:44">
      <c r="A196" s="9">
        <f>IF(RIGHT(A189,2)="12",(VALUE(LEFT(A189,4))+1)*100+1,A189+1)</f>
        <v>202203</v>
      </c>
      <c r="H196">
        <f>A196</f>
        <v>202203</v>
      </c>
      <c r="P196" s="9">
        <f>IF(RIGHT(P189,2)="12",(VALUE(LEFT(P189,4))+1)*100+1,P189+1)</f>
        <v>202203</v>
      </c>
      <c r="W196">
        <f>P196</f>
        <v>202203</v>
      </c>
      <c r="AE196" s="9">
        <f>IF(RIGHT(AE189,2)="12",(VALUE(LEFT(AE189,4))+1)*100+1,AE189+1)</f>
        <v>202203</v>
      </c>
      <c r="AL196">
        <f>AE196</f>
        <v>202203</v>
      </c>
    </row>
    <row r="197" spans="1:44">
      <c r="A197" s="37">
        <f ca="1">VLOOKUP(A196,A$36:F$95,6,0)</f>
        <v>-0.31568349083049313</v>
      </c>
      <c r="C197" t="s">
        <v>2</v>
      </c>
      <c r="D197" t="s">
        <v>1</v>
      </c>
      <c r="E197" t="s">
        <v>0</v>
      </c>
      <c r="F197" t="s">
        <v>42</v>
      </c>
      <c r="G197" t="s">
        <v>32</v>
      </c>
      <c r="J197" t="s">
        <v>2</v>
      </c>
      <c r="K197" t="s">
        <v>1</v>
      </c>
      <c r="L197" t="s">
        <v>0</v>
      </c>
      <c r="M197" t="s">
        <v>42</v>
      </c>
      <c r="N197" t="s">
        <v>32</v>
      </c>
      <c r="P197" s="37">
        <f ca="1">VLOOKUP(P196,H$36:M$95,6,0)</f>
        <v>-0.20478084417942466</v>
      </c>
      <c r="R197" t="s">
        <v>2</v>
      </c>
      <c r="S197" t="s">
        <v>1</v>
      </c>
      <c r="T197" t="s">
        <v>0</v>
      </c>
      <c r="U197" t="s">
        <v>42</v>
      </c>
      <c r="V197" t="s">
        <v>32</v>
      </c>
      <c r="Y197" t="s">
        <v>2</v>
      </c>
      <c r="Z197" t="s">
        <v>1</v>
      </c>
      <c r="AA197" t="s">
        <v>0</v>
      </c>
      <c r="AB197" t="s">
        <v>42</v>
      </c>
      <c r="AC197" t="s">
        <v>32</v>
      </c>
      <c r="AE197" s="37">
        <f ca="1">VLOOKUP(AE196,O$36:T$95,6,0)</f>
        <v>-0.42658613748156166</v>
      </c>
      <c r="AG197" t="s">
        <v>2</v>
      </c>
      <c r="AH197" t="s">
        <v>1</v>
      </c>
      <c r="AI197" t="s">
        <v>0</v>
      </c>
      <c r="AJ197" t="s">
        <v>42</v>
      </c>
      <c r="AK197" t="s">
        <v>32</v>
      </c>
      <c r="AN197" t="s">
        <v>2</v>
      </c>
      <c r="AO197" t="s">
        <v>1</v>
      </c>
      <c r="AP197" t="s">
        <v>0</v>
      </c>
      <c r="AQ197" t="s">
        <v>42</v>
      </c>
      <c r="AR197" t="s">
        <v>32</v>
      </c>
    </row>
    <row r="198" spans="1:44">
      <c r="B198" t="s">
        <v>2</v>
      </c>
      <c r="C198" s="10"/>
      <c r="D198" s="10">
        <f ca="1">MAX($U$27+A197,0)</f>
        <v>2.2838357834360141</v>
      </c>
      <c r="E198" s="10"/>
      <c r="F198" s="10"/>
      <c r="G198" s="10"/>
      <c r="I198" t="s">
        <v>2</v>
      </c>
      <c r="J198" s="1">
        <f ca="1">1-K198</f>
        <v>0.97060384736794514</v>
      </c>
      <c r="K198" s="1">
        <f ca="1">_xlfn.NORM.S.DIST(-D198,0)</f>
        <v>2.9396152632054851E-2</v>
      </c>
      <c r="L198" s="1">
        <v>0</v>
      </c>
      <c r="M198" s="1">
        <v>0</v>
      </c>
      <c r="N198" s="1">
        <v>0</v>
      </c>
      <c r="Q198" t="s">
        <v>2</v>
      </c>
      <c r="R198" s="10"/>
      <c r="S198" s="10">
        <f ca="1">MAX($U$27+P197,0)</f>
        <v>2.3947384300870826</v>
      </c>
      <c r="T198" s="10"/>
      <c r="U198" s="10"/>
      <c r="V198" s="10"/>
      <c r="X198" t="s">
        <v>2</v>
      </c>
      <c r="Y198" s="1">
        <f ca="1">1-Z198</f>
        <v>0.97732119763907699</v>
      </c>
      <c r="Z198" s="1">
        <f ca="1">_xlfn.NORM.S.DIST(-S198,0)</f>
        <v>2.2678802360923005E-2</v>
      </c>
      <c r="AA198" s="1">
        <v>0</v>
      </c>
      <c r="AB198" s="1">
        <v>0</v>
      </c>
      <c r="AC198" s="1">
        <v>0</v>
      </c>
      <c r="AF198" t="s">
        <v>2</v>
      </c>
      <c r="AG198" s="10"/>
      <c r="AH198" s="10">
        <f ca="1">MAX($U$27+AE197,0)</f>
        <v>2.1729331367849456</v>
      </c>
      <c r="AI198" s="10"/>
      <c r="AJ198" s="10"/>
      <c r="AK198" s="10"/>
      <c r="AM198" t="s">
        <v>2</v>
      </c>
      <c r="AN198" s="1">
        <f ca="1">1-AO198</f>
        <v>0.96236262633003489</v>
      </c>
      <c r="AO198" s="1">
        <f ca="1">_xlfn.NORM.S.DIST(-AH198,0)</f>
        <v>3.7637373669965113E-2</v>
      </c>
      <c r="AP198" s="1">
        <v>0</v>
      </c>
      <c r="AQ198" s="1">
        <v>0</v>
      </c>
      <c r="AR198" s="1">
        <v>0</v>
      </c>
    </row>
    <row r="199" spans="1:44">
      <c r="B199" t="s">
        <v>1</v>
      </c>
      <c r="C199" s="10">
        <f ca="1">MIN($T$28+A197,0)</f>
        <v>-1.9542421634207987</v>
      </c>
      <c r="D199" s="10"/>
      <c r="E199" s="10">
        <f ca="1">MAX($V$28+A197,0)</f>
        <v>0</v>
      </c>
      <c r="F199" s="10"/>
      <c r="G199" s="10"/>
      <c r="I199" t="s">
        <v>1</v>
      </c>
      <c r="J199" s="1">
        <f ca="1">_xlfn.NORM.S.DIST(C199,0)</f>
        <v>5.9103227227039062E-2</v>
      </c>
      <c r="K199" s="1">
        <f ca="1">1-J199-L199</f>
        <v>0.54195449237152826</v>
      </c>
      <c r="L199" s="1">
        <f ca="1">_xlfn.NORM.S.DIST(-E199,0)</f>
        <v>0.3989422804014327</v>
      </c>
      <c r="M199" s="1">
        <v>0</v>
      </c>
      <c r="N199" s="1">
        <v>0</v>
      </c>
      <c r="Q199" t="s">
        <v>1</v>
      </c>
      <c r="R199" s="10">
        <f ca="1">MIN($T$28+P197,0)</f>
        <v>-1.8433395167697304</v>
      </c>
      <c r="S199" s="10"/>
      <c r="T199" s="10">
        <f ca="1">MAX($V$28+P197,0)</f>
        <v>0</v>
      </c>
      <c r="U199" s="10"/>
      <c r="V199" s="10"/>
      <c r="X199" t="s">
        <v>1</v>
      </c>
      <c r="Y199" s="1">
        <f ca="1">_xlfn.NORM.S.DIST(R199,0)</f>
        <v>7.2956725115715562E-2</v>
      </c>
      <c r="Z199" s="1">
        <f ca="1">1-Y199-AA199</f>
        <v>0.52810099448285164</v>
      </c>
      <c r="AA199" s="1">
        <f ca="1">_xlfn.NORM.S.DIST(-T199,0)</f>
        <v>0.3989422804014327</v>
      </c>
      <c r="AB199" s="1">
        <v>0</v>
      </c>
      <c r="AC199" s="1">
        <v>0</v>
      </c>
      <c r="AF199" t="s">
        <v>1</v>
      </c>
      <c r="AG199" s="10">
        <f ca="1">MIN($T$28+AE197,0)</f>
        <v>-2.0651448100718675</v>
      </c>
      <c r="AH199" s="10"/>
      <c r="AI199" s="10">
        <f ca="1">MAX($V$28+AE197,0)</f>
        <v>0</v>
      </c>
      <c r="AJ199" s="10"/>
      <c r="AK199" s="10"/>
      <c r="AM199" t="s">
        <v>1</v>
      </c>
      <c r="AN199" s="1">
        <f ca="1">_xlfn.NORM.S.DIST(AG199,0)</f>
        <v>4.7295029362114105E-2</v>
      </c>
      <c r="AO199" s="1">
        <f ca="1">1-AN199-AP199</f>
        <v>0.55376269023645319</v>
      </c>
      <c r="AP199" s="1">
        <f ca="1">_xlfn.NORM.S.DIST(-AI199,0)</f>
        <v>0.3989422804014327</v>
      </c>
      <c r="AQ199" s="1">
        <v>0</v>
      </c>
      <c r="AR199" s="1">
        <v>0</v>
      </c>
    </row>
    <row r="200" spans="1:44">
      <c r="B200" t="s">
        <v>0</v>
      </c>
      <c r="C200" s="10"/>
      <c r="D200" s="10">
        <f ca="1">MIN($U$29+A197,0)</f>
        <v>-1.8729550858403028</v>
      </c>
      <c r="E200" s="10"/>
      <c r="F200" s="10">
        <f ca="1">MAX($CI$7+A197,0)</f>
        <v>0</v>
      </c>
      <c r="G200" s="10"/>
      <c r="I200" t="s">
        <v>0</v>
      </c>
      <c r="J200" s="1">
        <v>0</v>
      </c>
      <c r="K200" s="1">
        <f ca="1">_xlfn.NORM.S.DIST(D200,0)</f>
        <v>6.9050379025786826E-2</v>
      </c>
      <c r="L200" s="1">
        <f ca="1">1-K200-M200</f>
        <v>0.53200734057278054</v>
      </c>
      <c r="M200" s="1">
        <f ca="1">_xlfn.NORM.S.DIST(-F200,0)</f>
        <v>0.3989422804014327</v>
      </c>
      <c r="N200" s="1">
        <v>0</v>
      </c>
      <c r="Q200" t="s">
        <v>0</v>
      </c>
      <c r="R200" s="10"/>
      <c r="S200" s="10">
        <f ca="1">MIN($U$29+P197,0)</f>
        <v>-1.7620524391892345</v>
      </c>
      <c r="T200" s="10"/>
      <c r="U200" s="10">
        <f ca="1">MAX($CI$7+P197,0)</f>
        <v>0</v>
      </c>
      <c r="V200" s="10"/>
      <c r="X200" t="s">
        <v>0</v>
      </c>
      <c r="Y200" s="1">
        <v>0</v>
      </c>
      <c r="Z200" s="1">
        <f ca="1">_xlfn.NORM.S.DIST(S200,0)</f>
        <v>8.4470498780916364E-2</v>
      </c>
      <c r="AA200" s="1">
        <f ca="1">1-Z200-AB200</f>
        <v>0.51658722081765096</v>
      </c>
      <c r="AB200" s="1">
        <f ca="1">_xlfn.NORM.S.DIST(-U200,0)</f>
        <v>0.3989422804014327</v>
      </c>
      <c r="AC200" s="1">
        <v>0</v>
      </c>
      <c r="AF200" t="s">
        <v>0</v>
      </c>
      <c r="AG200" s="10"/>
      <c r="AH200" s="10">
        <f ca="1">MIN($U$29+AE197,0)</f>
        <v>-1.9838577324913713</v>
      </c>
      <c r="AI200" s="10"/>
      <c r="AJ200" s="10">
        <f ca="1">MAX($CI$7+AE197,0)</f>
        <v>0</v>
      </c>
      <c r="AK200" s="10"/>
      <c r="AM200" t="s">
        <v>0</v>
      </c>
      <c r="AN200" s="1">
        <v>0</v>
      </c>
      <c r="AO200" s="1">
        <f ca="1">_xlfn.NORM.S.DIST(AH200,0)</f>
        <v>5.5755217555165271E-2</v>
      </c>
      <c r="AP200" s="1">
        <f ca="1">1-AO200-AQ200</f>
        <v>0.54530250204340214</v>
      </c>
      <c r="AQ200" s="1">
        <f ca="1">_xlfn.NORM.S.DIST(-AJ200,0)</f>
        <v>0.3989422804014327</v>
      </c>
      <c r="AR200" s="1">
        <v>0</v>
      </c>
    </row>
    <row r="201" spans="1:44">
      <c r="B201" t="s">
        <v>42</v>
      </c>
      <c r="C201" s="10"/>
      <c r="D201" s="10"/>
      <c r="E201" s="10">
        <f ca="1">MIN($V$30+A197,0)</f>
        <v>-2.2164125400895931</v>
      </c>
      <c r="F201" s="10"/>
      <c r="G201" s="10">
        <f ca="1">MAX($X$30+A197,0)</f>
        <v>0</v>
      </c>
      <c r="I201" t="s">
        <v>42</v>
      </c>
      <c r="J201" s="1">
        <v>0</v>
      </c>
      <c r="K201" s="1">
        <v>0</v>
      </c>
      <c r="L201" s="1">
        <f ca="1">_xlfn.NORM.S.DIST(E201,0)</f>
        <v>3.4211931990913005E-2</v>
      </c>
      <c r="M201" s="1">
        <f ca="1">1-L201-N201</f>
        <v>0.56684578760765425</v>
      </c>
      <c r="N201" s="1">
        <f ca="1">_xlfn.NORM.S.DIST(-G201,0)</f>
        <v>0.3989422804014327</v>
      </c>
      <c r="Q201" t="s">
        <v>42</v>
      </c>
      <c r="R201" s="10"/>
      <c r="S201" s="10"/>
      <c r="T201" s="10">
        <f ca="1">MIN($V$30+P197,0)</f>
        <v>-2.1055098934385246</v>
      </c>
      <c r="U201" s="10"/>
      <c r="V201" s="10">
        <f ca="1">MAX($X$30+P197,0)</f>
        <v>0</v>
      </c>
      <c r="X201" t="s">
        <v>42</v>
      </c>
      <c r="Y201" s="1">
        <v>0</v>
      </c>
      <c r="Z201" s="1">
        <v>0</v>
      </c>
      <c r="AA201" s="1">
        <f ca="1">_xlfn.NORM.S.DIST(T201,0)</f>
        <v>4.3476944673867167E-2</v>
      </c>
      <c r="AB201" s="1">
        <f ca="1">1-AA201-AC201</f>
        <v>0.55758077492470015</v>
      </c>
      <c r="AC201" s="1">
        <f ca="1">_xlfn.NORM.S.DIST(-V201,0)</f>
        <v>0.3989422804014327</v>
      </c>
      <c r="AF201" t="s">
        <v>42</v>
      </c>
      <c r="AG201" s="10"/>
      <c r="AH201" s="10"/>
      <c r="AI201" s="10">
        <f ca="1">MIN($V$30+AE197,0)</f>
        <v>-2.3273151867406616</v>
      </c>
      <c r="AJ201" s="10"/>
      <c r="AK201" s="10">
        <f ca="1">MAX($X$30+AE197,0)</f>
        <v>0</v>
      </c>
      <c r="AM201" t="s">
        <v>42</v>
      </c>
      <c r="AN201" s="1">
        <v>0</v>
      </c>
      <c r="AO201" s="1">
        <v>0</v>
      </c>
      <c r="AP201" s="1">
        <f ca="1">_xlfn.NORM.S.DIST(AI201,0)</f>
        <v>2.6592221722030514E-2</v>
      </c>
      <c r="AQ201" s="1">
        <f ca="1">1-AP201-AR201</f>
        <v>0.57446549787653689</v>
      </c>
      <c r="AR201" s="1">
        <f ca="1">_xlfn.NORM.S.DIST(-AK201,0)</f>
        <v>0.3989422804014327</v>
      </c>
    </row>
    <row r="202" spans="1:44">
      <c r="I202" t="s">
        <v>32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X202" t="s">
        <v>32</v>
      </c>
      <c r="Y202" s="1">
        <v>0</v>
      </c>
      <c r="Z202" s="1">
        <v>0</v>
      </c>
      <c r="AA202" s="1">
        <v>0</v>
      </c>
      <c r="AB202" s="1">
        <v>0</v>
      </c>
      <c r="AC202" s="1">
        <v>1</v>
      </c>
      <c r="AM202" t="s">
        <v>32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>
      <c r="A203" s="9">
        <f>IF(RIGHT(A196,2)="12",(VALUE(LEFT(A196,4))+1)*100+1,A196+1)</f>
        <v>202204</v>
      </c>
      <c r="H203">
        <f>A203</f>
        <v>202204</v>
      </c>
      <c r="P203" s="9">
        <f>IF(RIGHT(P196,2)="12",(VALUE(LEFT(P196,4))+1)*100+1,P196+1)</f>
        <v>202204</v>
      </c>
      <c r="W203">
        <f>P203</f>
        <v>202204</v>
      </c>
      <c r="AE203" s="9">
        <f>IF(RIGHT(AE196,2)="12",(VALUE(LEFT(AE196,4))+1)*100+1,AE196+1)</f>
        <v>202204</v>
      </c>
      <c r="AL203">
        <f>AE203</f>
        <v>202204</v>
      </c>
    </row>
    <row r="204" spans="1:44">
      <c r="A204" s="37">
        <f ca="1">VLOOKUP(A203,A$36:F$95,6,0)</f>
        <v>-0.31003756482349759</v>
      </c>
      <c r="C204" t="s">
        <v>2</v>
      </c>
      <c r="D204" t="s">
        <v>1</v>
      </c>
      <c r="E204" t="s">
        <v>0</v>
      </c>
      <c r="F204" t="s">
        <v>42</v>
      </c>
      <c r="G204" t="s">
        <v>32</v>
      </c>
      <c r="J204" t="s">
        <v>2</v>
      </c>
      <c r="K204" t="s">
        <v>1</v>
      </c>
      <c r="L204" t="s">
        <v>0</v>
      </c>
      <c r="M204" t="s">
        <v>42</v>
      </c>
      <c r="N204" t="s">
        <v>32</v>
      </c>
      <c r="P204" s="37">
        <f ca="1">VLOOKUP(P203,H$36:M$95,6,0)</f>
        <v>-0.1900110432835761</v>
      </c>
      <c r="R204" t="s">
        <v>2</v>
      </c>
      <c r="S204" t="s">
        <v>1</v>
      </c>
      <c r="T204" t="s">
        <v>0</v>
      </c>
      <c r="U204" t="s">
        <v>42</v>
      </c>
      <c r="V204" t="s">
        <v>32</v>
      </c>
      <c r="Y204" t="s">
        <v>2</v>
      </c>
      <c r="Z204" t="s">
        <v>1</v>
      </c>
      <c r="AA204" t="s">
        <v>0</v>
      </c>
      <c r="AB204" t="s">
        <v>42</v>
      </c>
      <c r="AC204" t="s">
        <v>32</v>
      </c>
      <c r="AE204" s="37">
        <f ca="1">VLOOKUP(AE203,O$36:T$95,6,0)</f>
        <v>-0.43006408636341903</v>
      </c>
      <c r="AG204" t="s">
        <v>2</v>
      </c>
      <c r="AH204" t="s">
        <v>1</v>
      </c>
      <c r="AI204" t="s">
        <v>0</v>
      </c>
      <c r="AJ204" t="s">
        <v>42</v>
      </c>
      <c r="AK204" t="s">
        <v>32</v>
      </c>
      <c r="AN204" t="s">
        <v>2</v>
      </c>
      <c r="AO204" t="s">
        <v>1</v>
      </c>
      <c r="AP204" t="s">
        <v>0</v>
      </c>
      <c r="AQ204" t="s">
        <v>42</v>
      </c>
      <c r="AR204" t="s">
        <v>32</v>
      </c>
    </row>
    <row r="205" spans="1:44">
      <c r="B205" t="s">
        <v>2</v>
      </c>
      <c r="C205" s="10"/>
      <c r="D205" s="10">
        <f ca="1">MAX($U$27+A204,0)</f>
        <v>2.2894817094430095</v>
      </c>
      <c r="E205" s="10"/>
      <c r="F205" s="10"/>
      <c r="G205" s="10"/>
      <c r="I205" t="s">
        <v>2</v>
      </c>
      <c r="J205" s="1">
        <f ca="1">1-K205</f>
        <v>0.97098092138823788</v>
      </c>
      <c r="K205" s="1">
        <f ca="1">_xlfn.NORM.S.DIST(-D205,0)</f>
        <v>2.901907861176211E-2</v>
      </c>
      <c r="L205" s="1">
        <v>0</v>
      </c>
      <c r="M205" s="1">
        <v>0</v>
      </c>
      <c r="N205" s="1">
        <v>0</v>
      </c>
      <c r="Q205" t="s">
        <v>2</v>
      </c>
      <c r="R205" s="10"/>
      <c r="S205" s="10">
        <f ca="1">MAX($U$27+P204,0)</f>
        <v>2.4095082309829312</v>
      </c>
      <c r="T205" s="10"/>
      <c r="U205" s="10"/>
      <c r="V205" s="10"/>
      <c r="X205" t="s">
        <v>2</v>
      </c>
      <c r="Y205" s="1">
        <f ca="1">1-Z205</f>
        <v>0.97811171005321385</v>
      </c>
      <c r="Z205" s="1">
        <f ca="1">_xlfn.NORM.S.DIST(-S205,0)</f>
        <v>2.188828994678611E-2</v>
      </c>
      <c r="AA205" s="1">
        <v>0</v>
      </c>
      <c r="AB205" s="1">
        <v>0</v>
      </c>
      <c r="AC205" s="1">
        <v>0</v>
      </c>
      <c r="AF205" t="s">
        <v>2</v>
      </c>
      <c r="AG205" s="10"/>
      <c r="AH205" s="10">
        <f ca="1">MAX($U$27+AE204,0)</f>
        <v>2.1694551879030883</v>
      </c>
      <c r="AI205" s="10"/>
      <c r="AJ205" s="10"/>
      <c r="AK205" s="10"/>
      <c r="AM205" t="s">
        <v>2</v>
      </c>
      <c r="AN205" s="1">
        <f ca="1">1-AO205</f>
        <v>0.96207733935486961</v>
      </c>
      <c r="AO205" s="1">
        <f ca="1">_xlfn.NORM.S.DIST(-AH205,0)</f>
        <v>3.7922660645130418E-2</v>
      </c>
      <c r="AP205" s="1">
        <v>0</v>
      </c>
      <c r="AQ205" s="1">
        <v>0</v>
      </c>
      <c r="AR205" s="1">
        <v>0</v>
      </c>
    </row>
    <row r="206" spans="1:44">
      <c r="B206" t="s">
        <v>1</v>
      </c>
      <c r="C206" s="10">
        <f ca="1">MIN($T$28+A204,0)</f>
        <v>-1.9485962374138033</v>
      </c>
      <c r="D206" s="10"/>
      <c r="E206" s="10">
        <f ca="1">MAX($V$28+A204,0)</f>
        <v>0</v>
      </c>
      <c r="F206" s="10"/>
      <c r="G206" s="10"/>
      <c r="I206" t="s">
        <v>1</v>
      </c>
      <c r="J206" s="1">
        <f ca="1">_xlfn.NORM.S.DIST(C206,0)</f>
        <v>5.9758001463083105E-2</v>
      </c>
      <c r="K206" s="1">
        <f ca="1">1-J206-L206</f>
        <v>0.54129971813548416</v>
      </c>
      <c r="L206" s="1">
        <f ca="1">_xlfn.NORM.S.DIST(-E206,0)</f>
        <v>0.3989422804014327</v>
      </c>
      <c r="M206" s="1">
        <v>0</v>
      </c>
      <c r="N206" s="1">
        <v>0</v>
      </c>
      <c r="Q206" t="s">
        <v>1</v>
      </c>
      <c r="R206" s="10">
        <f ca="1">MIN($T$28+P204,0)</f>
        <v>-1.8285697158738818</v>
      </c>
      <c r="S206" s="10"/>
      <c r="T206" s="10">
        <f ca="1">MAX($V$28+P204,0)</f>
        <v>0</v>
      </c>
      <c r="U206" s="10"/>
      <c r="V206" s="10"/>
      <c r="X206" t="s">
        <v>1</v>
      </c>
      <c r="Y206" s="1">
        <f ca="1">_xlfn.NORM.S.DIST(R206,0)</f>
        <v>7.4962136760887796E-2</v>
      </c>
      <c r="Z206" s="1">
        <f ca="1">1-Y206-AA206</f>
        <v>0.52609558283767943</v>
      </c>
      <c r="AA206" s="1">
        <f ca="1">_xlfn.NORM.S.DIST(-T206,0)</f>
        <v>0.3989422804014327</v>
      </c>
      <c r="AB206" s="1">
        <v>0</v>
      </c>
      <c r="AC206" s="1">
        <v>0</v>
      </c>
      <c r="AF206" t="s">
        <v>1</v>
      </c>
      <c r="AG206" s="10">
        <f ca="1">MIN($T$28+AE204,0)</f>
        <v>-2.0686227589537247</v>
      </c>
      <c r="AH206" s="10"/>
      <c r="AI206" s="10">
        <f ca="1">MAX($V$28+AE204,0)</f>
        <v>0</v>
      </c>
      <c r="AJ206" s="10"/>
      <c r="AK206" s="10"/>
      <c r="AM206" t="s">
        <v>1</v>
      </c>
      <c r="AN206" s="1">
        <f ca="1">_xlfn.NORM.S.DIST(AG206,0)</f>
        <v>4.6956267336789315E-2</v>
      </c>
      <c r="AO206" s="1">
        <f ca="1">1-AN206-AP206</f>
        <v>0.55410145226177798</v>
      </c>
      <c r="AP206" s="1">
        <f ca="1">_xlfn.NORM.S.DIST(-AI206,0)</f>
        <v>0.3989422804014327</v>
      </c>
      <c r="AQ206" s="1">
        <v>0</v>
      </c>
      <c r="AR206" s="1">
        <v>0</v>
      </c>
    </row>
    <row r="207" spans="1:44">
      <c r="B207" t="s">
        <v>0</v>
      </c>
      <c r="C207" s="10"/>
      <c r="D207" s="10">
        <f ca="1">MIN($U$29+A204,0)</f>
        <v>-1.8673091598333074</v>
      </c>
      <c r="E207" s="10"/>
      <c r="F207" s="10">
        <f ca="1">MAX($CI$7+A204,0)</f>
        <v>0</v>
      </c>
      <c r="G207" s="10"/>
      <c r="I207" t="s">
        <v>0</v>
      </c>
      <c r="J207" s="1">
        <v>0</v>
      </c>
      <c r="K207" s="1">
        <f ca="1">_xlfn.NORM.S.DIST(D207,0)</f>
        <v>6.9783318872953623E-2</v>
      </c>
      <c r="L207" s="1">
        <f ca="1">1-K207-M207</f>
        <v>0.5312744007256136</v>
      </c>
      <c r="M207" s="1">
        <f ca="1">_xlfn.NORM.S.DIST(-F207,0)</f>
        <v>0.3989422804014327</v>
      </c>
      <c r="N207" s="1">
        <v>0</v>
      </c>
      <c r="Q207" t="s">
        <v>0</v>
      </c>
      <c r="R207" s="10"/>
      <c r="S207" s="10">
        <f ca="1">MIN($U$29+P204,0)</f>
        <v>-1.7472826382933859</v>
      </c>
      <c r="T207" s="10"/>
      <c r="U207" s="10">
        <f ca="1">MAX($CI$7+P204,0)</f>
        <v>0</v>
      </c>
      <c r="V207" s="10"/>
      <c r="X207" t="s">
        <v>0</v>
      </c>
      <c r="Y207" s="1">
        <v>0</v>
      </c>
      <c r="Z207" s="1">
        <f ca="1">_xlfn.NORM.S.DIST(S207,0)</f>
        <v>8.6688257536043131E-2</v>
      </c>
      <c r="AA207" s="1">
        <f ca="1">1-Z207-AB207</f>
        <v>0.5143694620625241</v>
      </c>
      <c r="AB207" s="1">
        <f ca="1">_xlfn.NORM.S.DIST(-U207,0)</f>
        <v>0.3989422804014327</v>
      </c>
      <c r="AC207" s="1">
        <v>0</v>
      </c>
      <c r="AF207" t="s">
        <v>0</v>
      </c>
      <c r="AG207" s="10"/>
      <c r="AH207" s="10">
        <f ca="1">MIN($U$29+AE204,0)</f>
        <v>-1.9873356813732288</v>
      </c>
      <c r="AI207" s="10"/>
      <c r="AJ207" s="10">
        <f ca="1">MAX($CI$7+AE204,0)</f>
        <v>0</v>
      </c>
      <c r="AK207" s="10"/>
      <c r="AM207" t="s">
        <v>0</v>
      </c>
      <c r="AN207" s="1">
        <v>0</v>
      </c>
      <c r="AO207" s="1">
        <f ca="1">_xlfn.NORM.S.DIST(AH207,0)</f>
        <v>5.5371509390880987E-2</v>
      </c>
      <c r="AP207" s="1">
        <f ca="1">1-AO207-AQ207</f>
        <v>0.54568621020768626</v>
      </c>
      <c r="AQ207" s="1">
        <f ca="1">_xlfn.NORM.S.DIST(-AJ207,0)</f>
        <v>0.3989422804014327</v>
      </c>
      <c r="AR207" s="1">
        <v>0</v>
      </c>
    </row>
    <row r="208" spans="1:44">
      <c r="B208" t="s">
        <v>42</v>
      </c>
      <c r="C208" s="10"/>
      <c r="D208" s="10"/>
      <c r="E208" s="10">
        <f ca="1">MIN($V$30+A204,0)</f>
        <v>-2.2107666140825977</v>
      </c>
      <c r="F208" s="10"/>
      <c r="G208" s="10">
        <f ca="1">MAX($X$30+A204,0)</f>
        <v>0</v>
      </c>
      <c r="I208" t="s">
        <v>42</v>
      </c>
      <c r="J208" s="1">
        <v>0</v>
      </c>
      <c r="K208" s="1">
        <v>0</v>
      </c>
      <c r="L208" s="1">
        <f ca="1">_xlfn.NORM.S.DIST(E208,0)</f>
        <v>3.464218762359831E-2</v>
      </c>
      <c r="M208" s="1">
        <f ca="1">1-L208-N208</f>
        <v>0.56641553197496908</v>
      </c>
      <c r="N208" s="1">
        <f ca="1">_xlfn.NORM.S.DIST(-G208,0)</f>
        <v>0.3989422804014327</v>
      </c>
      <c r="Q208" t="s">
        <v>42</v>
      </c>
      <c r="R208" s="10"/>
      <c r="S208" s="10"/>
      <c r="T208" s="10">
        <f ca="1">MIN($V$30+P204,0)</f>
        <v>-2.090740092542676</v>
      </c>
      <c r="U208" s="10"/>
      <c r="V208" s="10">
        <f ca="1">MAX($X$30+P204,0)</f>
        <v>0</v>
      </c>
      <c r="X208" t="s">
        <v>42</v>
      </c>
      <c r="Y208" s="1">
        <v>0</v>
      </c>
      <c r="Z208" s="1">
        <v>0</v>
      </c>
      <c r="AA208" s="1">
        <f ca="1">_xlfn.NORM.S.DIST(T208,0)</f>
        <v>4.4845339878171478E-2</v>
      </c>
      <c r="AB208" s="1">
        <f ca="1">1-AA208-AC208</f>
        <v>0.55621237972039572</v>
      </c>
      <c r="AC208" s="1">
        <f ca="1">_xlfn.NORM.S.DIST(-V208,0)</f>
        <v>0.3989422804014327</v>
      </c>
      <c r="AF208" t="s">
        <v>42</v>
      </c>
      <c r="AG208" s="10"/>
      <c r="AH208" s="10"/>
      <c r="AI208" s="10">
        <f ca="1">MIN($V$30+AE204,0)</f>
        <v>-2.3307931356225189</v>
      </c>
      <c r="AJ208" s="10"/>
      <c r="AK208" s="10">
        <f ca="1">MAX($X$30+AE204,0)</f>
        <v>0</v>
      </c>
      <c r="AM208" t="s">
        <v>42</v>
      </c>
      <c r="AN208" s="1">
        <v>0</v>
      </c>
      <c r="AO208" s="1">
        <v>0</v>
      </c>
      <c r="AP208" s="1">
        <f ca="1">_xlfn.NORM.S.DIST(AI208,0)</f>
        <v>2.6377685993969339E-2</v>
      </c>
      <c r="AQ208" s="1">
        <f ca="1">1-AP208-AR208</f>
        <v>0.57468003360459785</v>
      </c>
      <c r="AR208" s="1">
        <f ca="1">_xlfn.NORM.S.DIST(-AK208,0)</f>
        <v>0.3989422804014327</v>
      </c>
    </row>
    <row r="209" spans="1:44">
      <c r="I209" t="s">
        <v>32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X209" t="s">
        <v>32</v>
      </c>
      <c r="Y209" s="1">
        <v>0</v>
      </c>
      <c r="Z209" s="1">
        <v>0</v>
      </c>
      <c r="AA209" s="1">
        <v>0</v>
      </c>
      <c r="AB209" s="1">
        <v>0</v>
      </c>
      <c r="AC209" s="1">
        <v>1</v>
      </c>
      <c r="AM209" t="s">
        <v>32</v>
      </c>
      <c r="AN209" s="1">
        <v>0</v>
      </c>
      <c r="AO209" s="1">
        <v>0</v>
      </c>
      <c r="AP209" s="1">
        <v>0</v>
      </c>
      <c r="AQ209" s="1">
        <v>0</v>
      </c>
      <c r="AR209" s="1">
        <v>1</v>
      </c>
    </row>
    <row r="210" spans="1:44">
      <c r="A210" s="9">
        <f>IF(RIGHT(A203,2)="12",(VALUE(LEFT(A203,4))+1)*100+1,A203+1)</f>
        <v>202205</v>
      </c>
      <c r="H210">
        <f>A210</f>
        <v>202205</v>
      </c>
      <c r="P210" s="9">
        <f>IF(RIGHT(P203,2)="12",(VALUE(LEFT(P203,4))+1)*100+1,P203+1)</f>
        <v>202205</v>
      </c>
      <c r="W210">
        <f>P210</f>
        <v>202205</v>
      </c>
      <c r="AE210" s="9">
        <f>IF(RIGHT(AE203,2)="12",(VALUE(LEFT(AE203,4))+1)*100+1,AE203+1)</f>
        <v>202205</v>
      </c>
      <c r="AL210">
        <f>AE210</f>
        <v>202205</v>
      </c>
    </row>
    <row r="211" spans="1:44">
      <c r="A211" s="37">
        <f ca="1">VLOOKUP(A210,A$36:F$95,6,0)</f>
        <v>-0.31693644937564147</v>
      </c>
      <c r="C211" t="s">
        <v>2</v>
      </c>
      <c r="D211" t="s">
        <v>1</v>
      </c>
      <c r="E211" t="s">
        <v>0</v>
      </c>
      <c r="F211" t="s">
        <v>42</v>
      </c>
      <c r="G211" t="s">
        <v>32</v>
      </c>
      <c r="J211" t="s">
        <v>2</v>
      </c>
      <c r="K211" t="s">
        <v>1</v>
      </c>
      <c r="L211" t="s">
        <v>0</v>
      </c>
      <c r="M211" t="s">
        <v>42</v>
      </c>
      <c r="N211" t="s">
        <v>32</v>
      </c>
      <c r="P211" s="37">
        <f ca="1">VLOOKUP(P210,H$36:M$95,6,0)</f>
        <v>-0.18842009589495856</v>
      </c>
      <c r="R211" t="s">
        <v>2</v>
      </c>
      <c r="S211" t="s">
        <v>1</v>
      </c>
      <c r="T211" t="s">
        <v>0</v>
      </c>
      <c r="U211" t="s">
        <v>42</v>
      </c>
      <c r="V211" t="s">
        <v>32</v>
      </c>
      <c r="Y211" t="s">
        <v>2</v>
      </c>
      <c r="Z211" t="s">
        <v>1</v>
      </c>
      <c r="AA211" t="s">
        <v>0</v>
      </c>
      <c r="AB211" t="s">
        <v>42</v>
      </c>
      <c r="AC211" t="s">
        <v>32</v>
      </c>
      <c r="AE211" s="37">
        <f ca="1">VLOOKUP(AE210,O$36:T$95,6,0)</f>
        <v>-0.44545280285632433</v>
      </c>
      <c r="AG211" t="s">
        <v>2</v>
      </c>
      <c r="AH211" t="s">
        <v>1</v>
      </c>
      <c r="AI211" t="s">
        <v>0</v>
      </c>
      <c r="AJ211" t="s">
        <v>42</v>
      </c>
      <c r="AK211" t="s">
        <v>32</v>
      </c>
      <c r="AN211" t="s">
        <v>2</v>
      </c>
      <c r="AO211" t="s">
        <v>1</v>
      </c>
      <c r="AP211" t="s">
        <v>0</v>
      </c>
      <c r="AQ211" t="s">
        <v>42</v>
      </c>
      <c r="AR211" t="s">
        <v>32</v>
      </c>
    </row>
    <row r="212" spans="1:44">
      <c r="B212" t="s">
        <v>2</v>
      </c>
      <c r="C212" s="10"/>
      <c r="D212" s="10">
        <f ca="1">MAX($U$27+A211,0)</f>
        <v>2.2825828248908655</v>
      </c>
      <c r="E212" s="10"/>
      <c r="F212" s="10"/>
      <c r="G212" s="10"/>
      <c r="I212" t="s">
        <v>2</v>
      </c>
      <c r="J212" s="1">
        <f ca="1">1-K212</f>
        <v>0.97051963143245834</v>
      </c>
      <c r="K212" s="1">
        <f ca="1">_xlfn.NORM.S.DIST(-D212,0)</f>
        <v>2.9480368567541621E-2</v>
      </c>
      <c r="L212" s="1">
        <v>0</v>
      </c>
      <c r="M212" s="1">
        <v>0</v>
      </c>
      <c r="N212" s="1">
        <v>0</v>
      </c>
      <c r="Q212" t="s">
        <v>2</v>
      </c>
      <c r="R212" s="10"/>
      <c r="S212" s="10">
        <f ca="1">MAX($U$27+P211,0)</f>
        <v>2.4110991783715487</v>
      </c>
      <c r="T212" s="10"/>
      <c r="U212" s="10"/>
      <c r="V212" s="10"/>
      <c r="X212" t="s">
        <v>2</v>
      </c>
      <c r="Y212" s="1">
        <f ca="1">1-Z212</f>
        <v>0.9781954836183997</v>
      </c>
      <c r="Z212" s="1">
        <f ca="1">_xlfn.NORM.S.DIST(-S212,0)</f>
        <v>2.1804516381600258E-2</v>
      </c>
      <c r="AA212" s="1">
        <v>0</v>
      </c>
      <c r="AB212" s="1">
        <v>0</v>
      </c>
      <c r="AC212" s="1">
        <v>0</v>
      </c>
      <c r="AF212" t="s">
        <v>2</v>
      </c>
      <c r="AG212" s="10"/>
      <c r="AH212" s="10">
        <f ca="1">MAX($U$27+AE211,0)</f>
        <v>2.1540664714101827</v>
      </c>
      <c r="AI212" s="10"/>
      <c r="AJ212" s="10"/>
      <c r="AK212" s="10"/>
      <c r="AM212" t="s">
        <v>2</v>
      </c>
      <c r="AN212" s="1">
        <f ca="1">1-AO212</f>
        <v>0.96079455798199731</v>
      </c>
      <c r="AO212" s="1">
        <f ca="1">_xlfn.NORM.S.DIST(-AH212,0)</f>
        <v>3.9205442018002697E-2</v>
      </c>
      <c r="AP212" s="1">
        <v>0</v>
      </c>
      <c r="AQ212" s="1">
        <v>0</v>
      </c>
      <c r="AR212" s="1">
        <v>0</v>
      </c>
    </row>
    <row r="213" spans="1:44">
      <c r="B213" t="s">
        <v>1</v>
      </c>
      <c r="C213" s="10">
        <f ca="1">MIN($T$28+A211,0)</f>
        <v>-1.9554951219659471</v>
      </c>
      <c r="D213" s="10"/>
      <c r="E213" s="10">
        <f ca="1">MAX($V$28+A211,0)</f>
        <v>0</v>
      </c>
      <c r="F213" s="10"/>
      <c r="G213" s="10"/>
      <c r="I213" t="s">
        <v>1</v>
      </c>
      <c r="J213" s="1">
        <f ca="1">_xlfn.NORM.S.DIST(C213,0)</f>
        <v>5.8958638740163799E-2</v>
      </c>
      <c r="K213" s="1">
        <f ca="1">1-J213-L213</f>
        <v>0.54209908085840341</v>
      </c>
      <c r="L213" s="1">
        <f ca="1">_xlfn.NORM.S.DIST(-E213,0)</f>
        <v>0.3989422804014327</v>
      </c>
      <c r="M213" s="1">
        <v>0</v>
      </c>
      <c r="N213" s="1">
        <v>0</v>
      </c>
      <c r="Q213" t="s">
        <v>1</v>
      </c>
      <c r="R213" s="10">
        <f ca="1">MIN($T$28+P211,0)</f>
        <v>-1.8269787684852643</v>
      </c>
      <c r="S213" s="10"/>
      <c r="T213" s="10">
        <f ca="1">MAX($V$28+P211,0)</f>
        <v>0</v>
      </c>
      <c r="U213" s="10"/>
      <c r="V213" s="10"/>
      <c r="X213" t="s">
        <v>1</v>
      </c>
      <c r="Y213" s="1">
        <f ca="1">_xlfn.NORM.S.DIST(R213,0)</f>
        <v>7.5180435849304159E-2</v>
      </c>
      <c r="Z213" s="1">
        <f ca="1">1-Y213-AA213</f>
        <v>0.52587728374926312</v>
      </c>
      <c r="AA213" s="1">
        <f ca="1">_xlfn.NORM.S.DIST(-T213,0)</f>
        <v>0.3989422804014327</v>
      </c>
      <c r="AB213" s="1">
        <v>0</v>
      </c>
      <c r="AC213" s="1">
        <v>0</v>
      </c>
      <c r="AF213" t="s">
        <v>1</v>
      </c>
      <c r="AG213" s="10">
        <f ca="1">MIN($T$28+AE211,0)</f>
        <v>-2.0840114754466299</v>
      </c>
      <c r="AH213" s="10"/>
      <c r="AI213" s="10">
        <f ca="1">MAX($V$28+AE211,0)</f>
        <v>0</v>
      </c>
      <c r="AJ213" s="10"/>
      <c r="AK213" s="10"/>
      <c r="AM213" t="s">
        <v>1</v>
      </c>
      <c r="AN213" s="1">
        <f ca="1">_xlfn.NORM.S.DIST(AG213,0)</f>
        <v>4.5479643529089217E-2</v>
      </c>
      <c r="AO213" s="1">
        <f ca="1">1-AN213-AP213</f>
        <v>0.55557807606947818</v>
      </c>
      <c r="AP213" s="1">
        <f ca="1">_xlfn.NORM.S.DIST(-AI213,0)</f>
        <v>0.3989422804014327</v>
      </c>
      <c r="AQ213" s="1">
        <v>0</v>
      </c>
      <c r="AR213" s="1">
        <v>0</v>
      </c>
    </row>
    <row r="214" spans="1:44">
      <c r="B214" t="s">
        <v>0</v>
      </c>
      <c r="C214" s="10"/>
      <c r="D214" s="10">
        <f ca="1">MIN($U$29+A211,0)</f>
        <v>-1.8742080443854512</v>
      </c>
      <c r="E214" s="10"/>
      <c r="F214" s="10">
        <f ca="1">MAX($CI$7+A211,0)</f>
        <v>0</v>
      </c>
      <c r="G214" s="10"/>
      <c r="I214" t="s">
        <v>0</v>
      </c>
      <c r="J214" s="1">
        <v>0</v>
      </c>
      <c r="K214" s="1">
        <f ca="1">_xlfn.NORM.S.DIST(D214,0)</f>
        <v>6.8888471992159958E-2</v>
      </c>
      <c r="L214" s="1">
        <f ca="1">1-K214-M214</f>
        <v>0.53216924760640727</v>
      </c>
      <c r="M214" s="1">
        <f ca="1">_xlfn.NORM.S.DIST(-F214,0)</f>
        <v>0.3989422804014327</v>
      </c>
      <c r="N214" s="1">
        <v>0</v>
      </c>
      <c r="Q214" t="s">
        <v>0</v>
      </c>
      <c r="R214" s="10"/>
      <c r="S214" s="10">
        <f ca="1">MIN($U$29+P211,0)</f>
        <v>-1.7456916909047684</v>
      </c>
      <c r="T214" s="10"/>
      <c r="U214" s="10">
        <f ca="1">MAX($CI$7+P211,0)</f>
        <v>0</v>
      </c>
      <c r="V214" s="10"/>
      <c r="X214" t="s">
        <v>0</v>
      </c>
      <c r="Y214" s="1">
        <v>0</v>
      </c>
      <c r="Z214" s="1">
        <f ca="1">_xlfn.NORM.S.DIST(S214,0)</f>
        <v>8.6929461804085228E-2</v>
      </c>
      <c r="AA214" s="1">
        <f ca="1">1-Z214-AB214</f>
        <v>0.51412825779448212</v>
      </c>
      <c r="AB214" s="1">
        <f ca="1">_xlfn.NORM.S.DIST(-U214,0)</f>
        <v>0.3989422804014327</v>
      </c>
      <c r="AC214" s="1">
        <v>0</v>
      </c>
      <c r="AF214" t="s">
        <v>0</v>
      </c>
      <c r="AG214" s="10"/>
      <c r="AH214" s="10">
        <f ca="1">MIN($U$29+AE211,0)</f>
        <v>-2.002724397866134</v>
      </c>
      <c r="AI214" s="10"/>
      <c r="AJ214" s="10">
        <f ca="1">MAX($CI$7+AE211,0)</f>
        <v>0</v>
      </c>
      <c r="AK214" s="10"/>
      <c r="AM214" t="s">
        <v>0</v>
      </c>
      <c r="AN214" s="1">
        <v>0</v>
      </c>
      <c r="AO214" s="1">
        <f ca="1">_xlfn.NORM.S.DIST(AH214,0)</f>
        <v>5.3697381509994785E-2</v>
      </c>
      <c r="AP214" s="1">
        <f ca="1">1-AO214-AQ214</f>
        <v>0.54736033808857254</v>
      </c>
      <c r="AQ214" s="1">
        <f ca="1">_xlfn.NORM.S.DIST(-AJ214,0)</f>
        <v>0.3989422804014327</v>
      </c>
      <c r="AR214" s="1">
        <v>0</v>
      </c>
    </row>
    <row r="215" spans="1:44">
      <c r="B215" t="s">
        <v>42</v>
      </c>
      <c r="C215" s="10"/>
      <c r="D215" s="10"/>
      <c r="E215" s="10">
        <f ca="1">MIN($V$30+A211,0)</f>
        <v>-2.2176654986347417</v>
      </c>
      <c r="F215" s="10"/>
      <c r="G215" s="10">
        <f ca="1">MAX($X$30+A211,0)</f>
        <v>0</v>
      </c>
      <c r="I215" t="s">
        <v>42</v>
      </c>
      <c r="J215" s="1">
        <v>0</v>
      </c>
      <c r="K215" s="1">
        <v>0</v>
      </c>
      <c r="L215" s="1">
        <f ca="1">_xlfn.NORM.S.DIST(E215,0)</f>
        <v>3.4117027978437423E-2</v>
      </c>
      <c r="M215" s="1">
        <f ca="1">1-L215-N215</f>
        <v>0.56694069162012983</v>
      </c>
      <c r="N215" s="1">
        <f ca="1">_xlfn.NORM.S.DIST(-G215,0)</f>
        <v>0.3989422804014327</v>
      </c>
      <c r="Q215" t="s">
        <v>42</v>
      </c>
      <c r="R215" s="10"/>
      <c r="S215" s="10"/>
      <c r="T215" s="10">
        <f ca="1">MIN($V$30+P211,0)</f>
        <v>-2.0891491451540585</v>
      </c>
      <c r="U215" s="10"/>
      <c r="V215" s="10">
        <f ca="1">MAX($X$30+P211,0)</f>
        <v>0</v>
      </c>
      <c r="X215" t="s">
        <v>42</v>
      </c>
      <c r="Y215" s="1">
        <v>0</v>
      </c>
      <c r="Z215" s="1">
        <v>0</v>
      </c>
      <c r="AA215" s="1">
        <f ca="1">_xlfn.NORM.S.DIST(T215,0)</f>
        <v>4.4994698441937174E-2</v>
      </c>
      <c r="AB215" s="1">
        <f ca="1">1-AA215-AC215</f>
        <v>0.5560630211566302</v>
      </c>
      <c r="AC215" s="1">
        <f ca="1">_xlfn.NORM.S.DIST(-V215,0)</f>
        <v>0.3989422804014327</v>
      </c>
      <c r="AF215" t="s">
        <v>42</v>
      </c>
      <c r="AG215" s="10"/>
      <c r="AH215" s="10"/>
      <c r="AI215" s="10">
        <f ca="1">MIN($V$30+AE211,0)</f>
        <v>-2.3461818521154245</v>
      </c>
      <c r="AJ215" s="10"/>
      <c r="AK215" s="10">
        <f ca="1">MAX($X$30+AE211,0)</f>
        <v>0</v>
      </c>
      <c r="AM215" t="s">
        <v>42</v>
      </c>
      <c r="AN215" s="1">
        <v>0</v>
      </c>
      <c r="AO215" s="1">
        <v>0</v>
      </c>
      <c r="AP215" s="1">
        <f ca="1">_xlfn.NORM.S.DIST(AI215,0)</f>
        <v>2.5445326821210285E-2</v>
      </c>
      <c r="AQ215" s="1">
        <f ca="1">1-AP215-AR215</f>
        <v>0.5756123927773571</v>
      </c>
      <c r="AR215" s="1">
        <f ca="1">_xlfn.NORM.S.DIST(-AK215,0)</f>
        <v>0.3989422804014327</v>
      </c>
    </row>
    <row r="216" spans="1:44">
      <c r="I216" t="s">
        <v>32</v>
      </c>
      <c r="J216" s="1">
        <v>0</v>
      </c>
      <c r="K216" s="1">
        <v>0</v>
      </c>
      <c r="L216" s="1">
        <v>0</v>
      </c>
      <c r="M216" s="1">
        <v>0</v>
      </c>
      <c r="N216" s="1">
        <v>1</v>
      </c>
      <c r="X216" t="s">
        <v>32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M216" t="s">
        <v>32</v>
      </c>
      <c r="AN216" s="1">
        <v>0</v>
      </c>
      <c r="AO216" s="1">
        <v>0</v>
      </c>
      <c r="AP216" s="1">
        <v>0</v>
      </c>
      <c r="AQ216" s="1">
        <v>0</v>
      </c>
      <c r="AR216" s="1">
        <v>1</v>
      </c>
    </row>
    <row r="217" spans="1:44">
      <c r="A217" s="9">
        <f>IF(RIGHT(A210,2)="12",(VALUE(LEFT(A210,4))+1)*100+1,A210+1)</f>
        <v>202206</v>
      </c>
      <c r="H217">
        <f>A217</f>
        <v>202206</v>
      </c>
      <c r="P217" s="9">
        <f>IF(RIGHT(P210,2)="12",(VALUE(LEFT(P210,4))+1)*100+1,P210+1)</f>
        <v>202206</v>
      </c>
      <c r="W217">
        <f>P217</f>
        <v>202206</v>
      </c>
      <c r="AE217" s="9">
        <f>IF(RIGHT(AE210,2)="12",(VALUE(LEFT(AE210,4))+1)*100+1,AE210+1)</f>
        <v>202206</v>
      </c>
      <c r="AL217">
        <f>AE217</f>
        <v>202206</v>
      </c>
    </row>
    <row r="218" spans="1:44">
      <c r="A218" s="37">
        <f ca="1">VLOOKUP(A217,A$36:F$95,6,0)</f>
        <v>-0.38610838341744536</v>
      </c>
      <c r="C218" t="s">
        <v>2</v>
      </c>
      <c r="D218" t="s">
        <v>1</v>
      </c>
      <c r="E218" t="s">
        <v>0</v>
      </c>
      <c r="F218" t="s">
        <v>42</v>
      </c>
      <c r="G218" t="s">
        <v>32</v>
      </c>
      <c r="J218" t="s">
        <v>2</v>
      </c>
      <c r="K218" t="s">
        <v>1</v>
      </c>
      <c r="L218" t="s">
        <v>0</v>
      </c>
      <c r="M218" t="s">
        <v>42</v>
      </c>
      <c r="N218" t="s">
        <v>32</v>
      </c>
      <c r="P218" s="37">
        <f ca="1">VLOOKUP(P217,H$36:M$95,6,0)</f>
        <v>-0.24961576778332747</v>
      </c>
      <c r="R218" t="s">
        <v>2</v>
      </c>
      <c r="S218" t="s">
        <v>1</v>
      </c>
      <c r="T218" t="s">
        <v>0</v>
      </c>
      <c r="U218" t="s">
        <v>42</v>
      </c>
      <c r="V218" t="s">
        <v>32</v>
      </c>
      <c r="Y218" t="s">
        <v>2</v>
      </c>
      <c r="Z218" t="s">
        <v>1</v>
      </c>
      <c r="AA218" t="s">
        <v>0</v>
      </c>
      <c r="AB218" t="s">
        <v>42</v>
      </c>
      <c r="AC218" t="s">
        <v>32</v>
      </c>
      <c r="AE218" s="37">
        <f ca="1">VLOOKUP(AE217,O$36:T$95,6,0)</f>
        <v>-0.52260099905156321</v>
      </c>
      <c r="AG218" t="s">
        <v>2</v>
      </c>
      <c r="AH218" t="s">
        <v>1</v>
      </c>
      <c r="AI218" t="s">
        <v>0</v>
      </c>
      <c r="AJ218" t="s">
        <v>42</v>
      </c>
      <c r="AK218" t="s">
        <v>32</v>
      </c>
      <c r="AN218" t="s">
        <v>2</v>
      </c>
      <c r="AO218" t="s">
        <v>1</v>
      </c>
      <c r="AP218" t="s">
        <v>0</v>
      </c>
      <c r="AQ218" t="s">
        <v>42</v>
      </c>
      <c r="AR218" t="s">
        <v>32</v>
      </c>
    </row>
    <row r="219" spans="1:44">
      <c r="B219" t="s">
        <v>2</v>
      </c>
      <c r="C219" s="10"/>
      <c r="D219" s="10">
        <f ca="1">MAX($U$27+A218,0)</f>
        <v>2.2134108908490617</v>
      </c>
      <c r="E219" s="10"/>
      <c r="F219" s="10"/>
      <c r="G219" s="10"/>
      <c r="I219" t="s">
        <v>2</v>
      </c>
      <c r="J219" s="1">
        <f ca="1">1-K219</f>
        <v>0.96555985602833083</v>
      </c>
      <c r="K219" s="1">
        <f ca="1">_xlfn.NORM.S.DIST(-D219,0)</f>
        <v>3.444014397166912E-2</v>
      </c>
      <c r="L219" s="1">
        <v>0</v>
      </c>
      <c r="M219" s="1">
        <v>0</v>
      </c>
      <c r="N219" s="1">
        <v>0</v>
      </c>
      <c r="Q219" t="s">
        <v>2</v>
      </c>
      <c r="R219" s="10"/>
      <c r="S219" s="10">
        <f ca="1">MAX($U$27+P218,0)</f>
        <v>2.3499035064831797</v>
      </c>
      <c r="T219" s="10"/>
      <c r="U219" s="10"/>
      <c r="V219" s="10"/>
      <c r="X219" t="s">
        <v>2</v>
      </c>
      <c r="Y219" s="1">
        <f ca="1">1-Z219</f>
        <v>0.9747760610762165</v>
      </c>
      <c r="Z219" s="1">
        <f ca="1">_xlfn.NORM.S.DIST(-S219,0)</f>
        <v>2.5223938923783461E-2</v>
      </c>
      <c r="AA219" s="1">
        <v>0</v>
      </c>
      <c r="AB219" s="1">
        <v>0</v>
      </c>
      <c r="AC219" s="1">
        <v>0</v>
      </c>
      <c r="AF219" t="s">
        <v>2</v>
      </c>
      <c r="AG219" s="10"/>
      <c r="AH219" s="10">
        <f ca="1">MAX($U$27+AE218,0)</f>
        <v>2.0769182752149442</v>
      </c>
      <c r="AI219" s="10"/>
      <c r="AJ219" s="10"/>
      <c r="AK219" s="10"/>
      <c r="AM219" t="s">
        <v>2</v>
      </c>
      <c r="AN219" s="1">
        <f ca="1">1-AO219</f>
        <v>0.95384422978780636</v>
      </c>
      <c r="AO219" s="1">
        <f ca="1">_xlfn.NORM.S.DIST(-AH219,0)</f>
        <v>4.6155770212193671E-2</v>
      </c>
      <c r="AP219" s="1">
        <v>0</v>
      </c>
      <c r="AQ219" s="1">
        <v>0</v>
      </c>
      <c r="AR219" s="1">
        <v>0</v>
      </c>
    </row>
    <row r="220" spans="1:44">
      <c r="B220" t="s">
        <v>1</v>
      </c>
      <c r="C220" s="10">
        <f ca="1">MIN($T$28+A218,0)</f>
        <v>-2.0246670560077509</v>
      </c>
      <c r="D220" s="10"/>
      <c r="E220" s="10">
        <f ca="1">MAX($V$28+A218,0)</f>
        <v>0</v>
      </c>
      <c r="F220" s="10"/>
      <c r="G220" s="10"/>
      <c r="I220" t="s">
        <v>1</v>
      </c>
      <c r="J220" s="1">
        <f ca="1">_xlfn.NORM.S.DIST(C220,0)</f>
        <v>5.1376373226867784E-2</v>
      </c>
      <c r="K220" s="1">
        <f ca="1">1-J220-L220</f>
        <v>0.54968134637169941</v>
      </c>
      <c r="L220" s="1">
        <f ca="1">_xlfn.NORM.S.DIST(-E220,0)</f>
        <v>0.3989422804014327</v>
      </c>
      <c r="M220" s="1">
        <v>0</v>
      </c>
      <c r="N220" s="1">
        <v>0</v>
      </c>
      <c r="Q220" t="s">
        <v>1</v>
      </c>
      <c r="R220" s="10">
        <f ca="1">MIN($T$28+P218,0)</f>
        <v>-1.8881744403736331</v>
      </c>
      <c r="S220" s="10"/>
      <c r="T220" s="10">
        <f ca="1">MAX($V$28+P218,0)</f>
        <v>0</v>
      </c>
      <c r="U220" s="10"/>
      <c r="V220" s="10"/>
      <c r="X220" t="s">
        <v>1</v>
      </c>
      <c r="Y220" s="1">
        <f ca="1">_xlfn.NORM.S.DIST(R220,0)</f>
        <v>6.7102103158974649E-2</v>
      </c>
      <c r="Z220" s="1">
        <f ca="1">1-Y220-AA220</f>
        <v>0.53395561643959266</v>
      </c>
      <c r="AA220" s="1">
        <f ca="1">_xlfn.NORM.S.DIST(-T220,0)</f>
        <v>0.3989422804014327</v>
      </c>
      <c r="AB220" s="1">
        <v>0</v>
      </c>
      <c r="AC220" s="1">
        <v>0</v>
      </c>
      <c r="AF220" t="s">
        <v>1</v>
      </c>
      <c r="AG220" s="10">
        <f ca="1">MIN($T$28+AE218,0)</f>
        <v>-2.1611596716418688</v>
      </c>
      <c r="AH220" s="10"/>
      <c r="AI220" s="10">
        <f ca="1">MAX($V$28+AE218,0)</f>
        <v>0</v>
      </c>
      <c r="AJ220" s="10"/>
      <c r="AK220" s="10"/>
      <c r="AM220" t="s">
        <v>1</v>
      </c>
      <c r="AN220" s="1">
        <f ca="1">_xlfn.NORM.S.DIST(AG220,0)</f>
        <v>3.8609995070882634E-2</v>
      </c>
      <c r="AO220" s="1">
        <f ca="1">1-AN220-AP220</f>
        <v>0.56244772452768466</v>
      </c>
      <c r="AP220" s="1">
        <f ca="1">_xlfn.NORM.S.DIST(-AI220,0)</f>
        <v>0.3989422804014327</v>
      </c>
      <c r="AQ220" s="1">
        <v>0</v>
      </c>
      <c r="AR220" s="1">
        <v>0</v>
      </c>
    </row>
    <row r="221" spans="1:44">
      <c r="B221" t="s">
        <v>0</v>
      </c>
      <c r="C221" s="10"/>
      <c r="D221" s="10">
        <f ca="1">MIN($U$29+A218,0)</f>
        <v>-1.943379978427255</v>
      </c>
      <c r="E221" s="10"/>
      <c r="F221" s="10">
        <f ca="1">MAX($CI$7+A218,0)</f>
        <v>0</v>
      </c>
      <c r="G221" s="10"/>
      <c r="I221" t="s">
        <v>0</v>
      </c>
      <c r="J221" s="1">
        <v>0</v>
      </c>
      <c r="K221" s="1">
        <f ca="1">_xlfn.NORM.S.DIST(D221,0)</f>
        <v>6.0367680791735864E-2</v>
      </c>
      <c r="L221" s="1">
        <f ca="1">1-K221-M221</f>
        <v>0.54069003880683142</v>
      </c>
      <c r="M221" s="1">
        <f ca="1">_xlfn.NORM.S.DIST(-F221,0)</f>
        <v>0.3989422804014327</v>
      </c>
      <c r="N221" s="1">
        <v>0</v>
      </c>
      <c r="Q221" t="s">
        <v>0</v>
      </c>
      <c r="R221" s="10"/>
      <c r="S221" s="10">
        <f ca="1">MIN($U$29+P218,0)</f>
        <v>-1.8068873627931372</v>
      </c>
      <c r="T221" s="10"/>
      <c r="U221" s="10">
        <f ca="1">MAX($CI$7+P218,0)</f>
        <v>0</v>
      </c>
      <c r="V221" s="10"/>
      <c r="X221" t="s">
        <v>0</v>
      </c>
      <c r="Y221" s="1">
        <v>0</v>
      </c>
      <c r="Z221" s="1">
        <f ca="1">_xlfn.NORM.S.DIST(S221,0)</f>
        <v>7.7975585779471585E-2</v>
      </c>
      <c r="AA221" s="1">
        <f ca="1">1-Z221-AB221</f>
        <v>0.52308213381909563</v>
      </c>
      <c r="AB221" s="1">
        <f ca="1">_xlfn.NORM.S.DIST(-U221,0)</f>
        <v>0.3989422804014327</v>
      </c>
      <c r="AC221" s="1">
        <v>0</v>
      </c>
      <c r="AF221" t="s">
        <v>0</v>
      </c>
      <c r="AG221" s="10"/>
      <c r="AH221" s="10">
        <f ca="1">MIN($U$29+AE218,0)</f>
        <v>-2.0798725940613729</v>
      </c>
      <c r="AI221" s="10"/>
      <c r="AJ221" s="10">
        <f ca="1">MAX($CI$7+AE218,0)</f>
        <v>0</v>
      </c>
      <c r="AK221" s="10"/>
      <c r="AM221" t="s">
        <v>0</v>
      </c>
      <c r="AN221" s="1">
        <v>0</v>
      </c>
      <c r="AO221" s="1">
        <f ca="1">_xlfn.NORM.S.DIST(AH221,0)</f>
        <v>4.5873230894048704E-2</v>
      </c>
      <c r="AP221" s="1">
        <f ca="1">1-AO221-AQ221</f>
        <v>0.55518448870451853</v>
      </c>
      <c r="AQ221" s="1">
        <f ca="1">_xlfn.NORM.S.DIST(-AJ221,0)</f>
        <v>0.3989422804014327</v>
      </c>
      <c r="AR221" s="1">
        <v>0</v>
      </c>
    </row>
    <row r="222" spans="1:44">
      <c r="B222" t="s">
        <v>42</v>
      </c>
      <c r="C222" s="10"/>
      <c r="D222" s="10"/>
      <c r="E222" s="10">
        <f ca="1">MIN($V$30+A218,0)</f>
        <v>-2.2868374326765455</v>
      </c>
      <c r="F222" s="10"/>
      <c r="G222" s="10">
        <f ca="1">MAX($X$30+A218,0)</f>
        <v>0</v>
      </c>
      <c r="I222" t="s">
        <v>42</v>
      </c>
      <c r="J222" s="1">
        <v>0</v>
      </c>
      <c r="K222" s="1">
        <v>0</v>
      </c>
      <c r="L222" s="1">
        <f ca="1">_xlfn.NORM.S.DIST(E222,0)</f>
        <v>2.919519158687893E-2</v>
      </c>
      <c r="M222" s="1">
        <f ca="1">1-L222-N222</f>
        <v>0.57186252801168846</v>
      </c>
      <c r="N222" s="1">
        <f ca="1">_xlfn.NORM.S.DIST(-G222,0)</f>
        <v>0.3989422804014327</v>
      </c>
      <c r="Q222" t="s">
        <v>42</v>
      </c>
      <c r="R222" s="10"/>
      <c r="S222" s="10"/>
      <c r="T222" s="10">
        <f ca="1">MIN($V$30+P218,0)</f>
        <v>-2.1503448170424275</v>
      </c>
      <c r="U222" s="10"/>
      <c r="V222" s="10">
        <f ca="1">MAX($X$30+P218,0)</f>
        <v>0</v>
      </c>
      <c r="X222" t="s">
        <v>42</v>
      </c>
      <c r="Y222" s="1">
        <v>0</v>
      </c>
      <c r="Z222" s="1">
        <v>0</v>
      </c>
      <c r="AA222" s="1">
        <f ca="1">_xlfn.NORM.S.DIST(T222,0)</f>
        <v>3.9520729419751183E-2</v>
      </c>
      <c r="AB222" s="1">
        <f ca="1">1-AA222-AC222</f>
        <v>0.56153699017881609</v>
      </c>
      <c r="AC222" s="1">
        <f ca="1">_xlfn.NORM.S.DIST(-V222,0)</f>
        <v>0.3989422804014327</v>
      </c>
      <c r="AF222" t="s">
        <v>42</v>
      </c>
      <c r="AG222" s="10"/>
      <c r="AH222" s="10"/>
      <c r="AI222" s="10">
        <f ca="1">MIN($V$30+AE218,0)</f>
        <v>-2.423330048310663</v>
      </c>
      <c r="AJ222" s="10"/>
      <c r="AK222" s="10">
        <f ca="1">MAX($X$30+AE218,0)</f>
        <v>0</v>
      </c>
      <c r="AM222" t="s">
        <v>42</v>
      </c>
      <c r="AN222" s="1">
        <v>0</v>
      </c>
      <c r="AO222" s="1">
        <v>0</v>
      </c>
      <c r="AP222" s="1">
        <f ca="1">_xlfn.NORM.S.DIST(AI222,0)</f>
        <v>2.1169309850366393E-2</v>
      </c>
      <c r="AQ222" s="1">
        <f ca="1">1-AP222-AR222</f>
        <v>0.57988840974820088</v>
      </c>
      <c r="AR222" s="1">
        <f ca="1">_xlfn.NORM.S.DIST(-AK222,0)</f>
        <v>0.3989422804014327</v>
      </c>
    </row>
    <row r="223" spans="1:44">
      <c r="I223" t="s">
        <v>32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X223" t="s">
        <v>32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M223" t="s">
        <v>32</v>
      </c>
      <c r="AN223" s="1">
        <v>0</v>
      </c>
      <c r="AO223" s="1">
        <v>0</v>
      </c>
      <c r="AP223" s="1">
        <v>0</v>
      </c>
      <c r="AQ223" s="1">
        <v>0</v>
      </c>
      <c r="AR223" s="1">
        <v>1</v>
      </c>
    </row>
    <row r="224" spans="1:44">
      <c r="A224" s="9">
        <f>IF(RIGHT(A217,2)="12",(VALUE(LEFT(A217,4))+1)*100+1,A217+1)</f>
        <v>202207</v>
      </c>
      <c r="H224">
        <f>A224</f>
        <v>202207</v>
      </c>
      <c r="P224" s="9">
        <f>IF(RIGHT(P217,2)="12",(VALUE(LEFT(P217,4))+1)*100+1,P217+1)</f>
        <v>202207</v>
      </c>
      <c r="W224">
        <f>P224</f>
        <v>202207</v>
      </c>
      <c r="AE224" s="9">
        <f>IF(RIGHT(AE217,2)="12",(VALUE(LEFT(AE217,4))+1)*100+1,AE217+1)</f>
        <v>202207</v>
      </c>
      <c r="AL224">
        <f>AE224</f>
        <v>202207</v>
      </c>
    </row>
    <row r="225" spans="1:44">
      <c r="A225" s="37">
        <f ca="1">VLOOKUP(A224,A$36:F$95,6,0)</f>
        <v>-0.37545098035395502</v>
      </c>
      <c r="C225" t="s">
        <v>2</v>
      </c>
      <c r="D225" t="s">
        <v>1</v>
      </c>
      <c r="E225" t="s">
        <v>0</v>
      </c>
      <c r="F225" t="s">
        <v>42</v>
      </c>
      <c r="G225" t="s">
        <v>32</v>
      </c>
      <c r="J225" t="s">
        <v>2</v>
      </c>
      <c r="K225" t="s">
        <v>1</v>
      </c>
      <c r="L225" t="s">
        <v>0</v>
      </c>
      <c r="M225" t="s">
        <v>42</v>
      </c>
      <c r="N225" t="s">
        <v>32</v>
      </c>
      <c r="P225" s="37">
        <f ca="1">VLOOKUP(P224,H$36:M$95,6,0)</f>
        <v>-0.23140892550759809</v>
      </c>
      <c r="R225" t="s">
        <v>2</v>
      </c>
      <c r="S225" t="s">
        <v>1</v>
      </c>
      <c r="T225" t="s">
        <v>0</v>
      </c>
      <c r="U225" t="s">
        <v>42</v>
      </c>
      <c r="V225" t="s">
        <v>32</v>
      </c>
      <c r="Y225" t="s">
        <v>2</v>
      </c>
      <c r="Z225" t="s">
        <v>1</v>
      </c>
      <c r="AA225" t="s">
        <v>0</v>
      </c>
      <c r="AB225" t="s">
        <v>42</v>
      </c>
      <c r="AC225" t="s">
        <v>32</v>
      </c>
      <c r="AE225" s="37">
        <f ca="1">VLOOKUP(AE224,O$36:T$95,6,0)</f>
        <v>-0.51949303520031198</v>
      </c>
      <c r="AG225" t="s">
        <v>2</v>
      </c>
      <c r="AH225" t="s">
        <v>1</v>
      </c>
      <c r="AI225" t="s">
        <v>0</v>
      </c>
      <c r="AJ225" t="s">
        <v>42</v>
      </c>
      <c r="AK225" t="s">
        <v>32</v>
      </c>
      <c r="AN225" t="s">
        <v>2</v>
      </c>
      <c r="AO225" t="s">
        <v>1</v>
      </c>
      <c r="AP225" t="s">
        <v>0</v>
      </c>
      <c r="AQ225" t="s">
        <v>42</v>
      </c>
      <c r="AR225" t="s">
        <v>32</v>
      </c>
    </row>
    <row r="226" spans="1:44">
      <c r="B226" t="s">
        <v>2</v>
      </c>
      <c r="C226" s="10"/>
      <c r="D226" s="10">
        <f ca="1">MAX($U$27+A225,0)</f>
        <v>2.224068293912552</v>
      </c>
      <c r="E226" s="10"/>
      <c r="F226" s="10"/>
      <c r="G226" s="10"/>
      <c r="I226" t="s">
        <v>2</v>
      </c>
      <c r="J226" s="1">
        <f ca="1">1-K226</f>
        <v>0.96636467487221456</v>
      </c>
      <c r="K226" s="1">
        <f ca="1">_xlfn.NORM.S.DIST(-D226,0)</f>
        <v>3.3635325127785484E-2</v>
      </c>
      <c r="L226" s="1">
        <v>0</v>
      </c>
      <c r="M226" s="1">
        <v>0</v>
      </c>
      <c r="N226" s="1">
        <v>0</v>
      </c>
      <c r="Q226" t="s">
        <v>2</v>
      </c>
      <c r="R226" s="10"/>
      <c r="S226" s="10">
        <f ca="1">MAX($U$27+P225,0)</f>
        <v>2.368110348758909</v>
      </c>
      <c r="T226" s="10"/>
      <c r="U226" s="10"/>
      <c r="V226" s="10"/>
      <c r="X226" t="s">
        <v>2</v>
      </c>
      <c r="Y226" s="1">
        <f ca="1">1-Z226</f>
        <v>0.97583649507779913</v>
      </c>
      <c r="Z226" s="1">
        <f ca="1">_xlfn.NORM.S.DIST(-S226,0)</f>
        <v>2.4163504922200908E-2</v>
      </c>
      <c r="AA226" s="1">
        <v>0</v>
      </c>
      <c r="AB226" s="1">
        <v>0</v>
      </c>
      <c r="AC226" s="1">
        <v>0</v>
      </c>
      <c r="AF226" t="s">
        <v>2</v>
      </c>
      <c r="AG226" s="10"/>
      <c r="AH226" s="10">
        <f ca="1">MAX($U$27+AE225,0)</f>
        <v>2.0800262390661954</v>
      </c>
      <c r="AI226" s="10"/>
      <c r="AJ226" s="10"/>
      <c r="AK226" s="10"/>
      <c r="AM226" t="s">
        <v>2</v>
      </c>
      <c r="AN226" s="1">
        <f ca="1">1-AO226</f>
        <v>0.95414142664820767</v>
      </c>
      <c r="AO226" s="1">
        <f ca="1">_xlfn.NORM.S.DIST(-AH226,0)</f>
        <v>4.5858573351792338E-2</v>
      </c>
      <c r="AP226" s="1">
        <v>0</v>
      </c>
      <c r="AQ226" s="1">
        <v>0</v>
      </c>
      <c r="AR226" s="1">
        <v>0</v>
      </c>
    </row>
    <row r="227" spans="1:44">
      <c r="B227" t="s">
        <v>1</v>
      </c>
      <c r="C227" s="10">
        <f ca="1">MIN($T$28+A225,0)</f>
        <v>-2.0140096529442606</v>
      </c>
      <c r="D227" s="10"/>
      <c r="E227" s="10">
        <f ca="1">MAX($V$28+A225,0)</f>
        <v>0</v>
      </c>
      <c r="F227" s="10"/>
      <c r="G227" s="10"/>
      <c r="I227" t="s">
        <v>1</v>
      </c>
      <c r="J227" s="1">
        <f ca="1">_xlfn.NORM.S.DIST(C227,0)</f>
        <v>5.2494022433260644E-2</v>
      </c>
      <c r="K227" s="1">
        <f ca="1">1-J227-L227</f>
        <v>0.54856369716530673</v>
      </c>
      <c r="L227" s="1">
        <f ca="1">_xlfn.NORM.S.DIST(-E227,0)</f>
        <v>0.3989422804014327</v>
      </c>
      <c r="M227" s="1">
        <v>0</v>
      </c>
      <c r="N227" s="1">
        <v>0</v>
      </c>
      <c r="Q227" t="s">
        <v>1</v>
      </c>
      <c r="R227" s="10">
        <f ca="1">MIN($T$28+P225,0)</f>
        <v>-1.8699675980979038</v>
      </c>
      <c r="S227" s="10"/>
      <c r="T227" s="10">
        <f ca="1">MAX($V$28+P225,0)</f>
        <v>0</v>
      </c>
      <c r="U227" s="10"/>
      <c r="V227" s="10"/>
      <c r="X227" t="s">
        <v>1</v>
      </c>
      <c r="Y227" s="1">
        <f ca="1">_xlfn.NORM.S.DIST(R227,0)</f>
        <v>6.9437518707131204E-2</v>
      </c>
      <c r="Z227" s="1">
        <f ca="1">1-Y227-AA227</f>
        <v>0.53162020089143613</v>
      </c>
      <c r="AA227" s="1">
        <f ca="1">_xlfn.NORM.S.DIST(-T227,0)</f>
        <v>0.3989422804014327</v>
      </c>
      <c r="AB227" s="1">
        <v>0</v>
      </c>
      <c r="AC227" s="1">
        <v>0</v>
      </c>
      <c r="AF227" t="s">
        <v>1</v>
      </c>
      <c r="AG227" s="10">
        <f ca="1">MIN($T$28+AE225,0)</f>
        <v>-2.1580517077906176</v>
      </c>
      <c r="AH227" s="10"/>
      <c r="AI227" s="10">
        <f ca="1">MAX($V$28+AE225,0)</f>
        <v>0</v>
      </c>
      <c r="AJ227" s="10"/>
      <c r="AK227" s="10"/>
      <c r="AM227" t="s">
        <v>1</v>
      </c>
      <c r="AN227" s="1">
        <f ca="1">_xlfn.NORM.S.DIST(AG227,0)</f>
        <v>3.8870016098570916E-2</v>
      </c>
      <c r="AO227" s="1">
        <f ca="1">1-AN227-AP227</f>
        <v>0.56218770349999647</v>
      </c>
      <c r="AP227" s="1">
        <f ca="1">_xlfn.NORM.S.DIST(-AI227,0)</f>
        <v>0.3989422804014327</v>
      </c>
      <c r="AQ227" s="1">
        <v>0</v>
      </c>
      <c r="AR227" s="1">
        <v>0</v>
      </c>
    </row>
    <row r="228" spans="1:44">
      <c r="B228" t="s">
        <v>0</v>
      </c>
      <c r="C228" s="10"/>
      <c r="D228" s="10">
        <f ca="1">MIN($U$29+A225,0)</f>
        <v>-1.9327225753637647</v>
      </c>
      <c r="E228" s="10"/>
      <c r="F228" s="10">
        <f ca="1">MAX($CI$7+A225,0)</f>
        <v>0</v>
      </c>
      <c r="G228" s="10"/>
      <c r="I228" t="s">
        <v>0</v>
      </c>
      <c r="J228" s="1">
        <v>0</v>
      </c>
      <c r="K228" s="1">
        <f ca="1">_xlfn.NORM.S.DIST(D228,0)</f>
        <v>6.1627516616364834E-2</v>
      </c>
      <c r="L228" s="1">
        <f ca="1">1-K228-M228</f>
        <v>0.53943020298220246</v>
      </c>
      <c r="M228" s="1">
        <f ca="1">_xlfn.NORM.S.DIST(-F228,0)</f>
        <v>0.3989422804014327</v>
      </c>
      <c r="N228" s="1">
        <v>0</v>
      </c>
      <c r="Q228" t="s">
        <v>0</v>
      </c>
      <c r="R228" s="10"/>
      <c r="S228" s="10">
        <f ca="1">MIN($U$29+P225,0)</f>
        <v>-1.7886805205174079</v>
      </c>
      <c r="T228" s="10"/>
      <c r="U228" s="10">
        <f ca="1">MAX($CI$7+P225,0)</f>
        <v>0</v>
      </c>
      <c r="V228" s="10"/>
      <c r="X228" t="s">
        <v>0</v>
      </c>
      <c r="Y228" s="1">
        <v>0</v>
      </c>
      <c r="Z228" s="1">
        <f ca="1">_xlfn.NORM.S.DIST(S228,0)</f>
        <v>8.0570110521904589E-2</v>
      </c>
      <c r="AA228" s="1">
        <f ca="1">1-Z228-AB228</f>
        <v>0.5204876090766628</v>
      </c>
      <c r="AB228" s="1">
        <f ca="1">_xlfn.NORM.S.DIST(-U228,0)</f>
        <v>0.3989422804014327</v>
      </c>
      <c r="AC228" s="1">
        <v>0</v>
      </c>
      <c r="AF228" t="s">
        <v>0</v>
      </c>
      <c r="AG228" s="10"/>
      <c r="AH228" s="10">
        <f ca="1">MIN($U$29+AE225,0)</f>
        <v>-2.0767646302101217</v>
      </c>
      <c r="AI228" s="10"/>
      <c r="AJ228" s="10">
        <f ca="1">MAX($CI$7+AE225,0)</f>
        <v>0</v>
      </c>
      <c r="AK228" s="10"/>
      <c r="AM228" t="s">
        <v>0</v>
      </c>
      <c r="AN228" s="1">
        <v>0</v>
      </c>
      <c r="AO228" s="1">
        <f ca="1">_xlfn.NORM.S.DIST(AH228,0)</f>
        <v>4.617050069848215E-2</v>
      </c>
      <c r="AP228" s="1">
        <f ca="1">1-AO228-AQ228</f>
        <v>0.55488721890008508</v>
      </c>
      <c r="AQ228" s="1">
        <f ca="1">_xlfn.NORM.S.DIST(-AJ228,0)</f>
        <v>0.3989422804014327</v>
      </c>
      <c r="AR228" s="1">
        <v>0</v>
      </c>
    </row>
    <row r="229" spans="1:44">
      <c r="B229" t="s">
        <v>42</v>
      </c>
      <c r="C229" s="10"/>
      <c r="D229" s="10"/>
      <c r="E229" s="10">
        <f ca="1">MIN($V$30+A225,0)</f>
        <v>-2.2761800296130552</v>
      </c>
      <c r="F229" s="10"/>
      <c r="G229" s="10">
        <f ca="1">MAX($X$30+A225,0)</f>
        <v>0</v>
      </c>
      <c r="I229" t="s">
        <v>42</v>
      </c>
      <c r="J229" s="1">
        <v>0</v>
      </c>
      <c r="K229" s="1">
        <v>0</v>
      </c>
      <c r="L229" s="1">
        <f ca="1">_xlfn.NORM.S.DIST(E229,0)</f>
        <v>2.9913772173919651E-2</v>
      </c>
      <c r="M229" s="1">
        <f ca="1">1-L229-N229</f>
        <v>0.57114394742464758</v>
      </c>
      <c r="N229" s="1">
        <f ca="1">_xlfn.NORM.S.DIST(-G229,0)</f>
        <v>0.3989422804014327</v>
      </c>
      <c r="Q229" t="s">
        <v>42</v>
      </c>
      <c r="R229" s="10"/>
      <c r="S229" s="10"/>
      <c r="T229" s="10">
        <f ca="1">MIN($V$30+P225,0)</f>
        <v>-2.1321379747666982</v>
      </c>
      <c r="U229" s="10"/>
      <c r="V229" s="10">
        <f ca="1">MAX($X$30+P225,0)</f>
        <v>0</v>
      </c>
      <c r="X229" t="s">
        <v>42</v>
      </c>
      <c r="Y229" s="1">
        <v>0</v>
      </c>
      <c r="Z229" s="1">
        <v>0</v>
      </c>
      <c r="AA229" s="1">
        <f ca="1">_xlfn.NORM.S.DIST(T229,0)</f>
        <v>4.1091881601886648E-2</v>
      </c>
      <c r="AB229" s="1">
        <f ca="1">1-AA229-AC229</f>
        <v>0.55996583799668076</v>
      </c>
      <c r="AC229" s="1">
        <f ca="1">_xlfn.NORM.S.DIST(-V229,0)</f>
        <v>0.3989422804014327</v>
      </c>
      <c r="AF229" t="s">
        <v>42</v>
      </c>
      <c r="AG229" s="10"/>
      <c r="AH229" s="10"/>
      <c r="AI229" s="10">
        <f ca="1">MIN($V$30+AE225,0)</f>
        <v>-2.4202220844594118</v>
      </c>
      <c r="AJ229" s="10"/>
      <c r="AK229" s="10">
        <f ca="1">MAX($X$30+AE225,0)</f>
        <v>0</v>
      </c>
      <c r="AM229" t="s">
        <v>42</v>
      </c>
      <c r="AN229" s="1">
        <v>0</v>
      </c>
      <c r="AO229" s="1">
        <v>0</v>
      </c>
      <c r="AP229" s="1">
        <f ca="1">_xlfn.NORM.S.DIST(AI229,0)</f>
        <v>2.1329248007931033E-2</v>
      </c>
      <c r="AQ229" s="1">
        <f ca="1">1-AP229-AR229</f>
        <v>0.57972847159063634</v>
      </c>
      <c r="AR229" s="1">
        <f ca="1">_xlfn.NORM.S.DIST(-AK229,0)</f>
        <v>0.3989422804014327</v>
      </c>
    </row>
    <row r="230" spans="1:44">
      <c r="I230" t="s">
        <v>32</v>
      </c>
      <c r="J230" s="1">
        <v>0</v>
      </c>
      <c r="K230" s="1">
        <v>0</v>
      </c>
      <c r="L230" s="1">
        <v>0</v>
      </c>
      <c r="M230" s="1">
        <v>0</v>
      </c>
      <c r="N230" s="1">
        <v>1</v>
      </c>
      <c r="X230" t="s">
        <v>32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M230" t="s">
        <v>32</v>
      </c>
      <c r="AN230" s="1">
        <v>0</v>
      </c>
      <c r="AO230" s="1">
        <v>0</v>
      </c>
      <c r="AP230" s="1">
        <v>0</v>
      </c>
      <c r="AQ230" s="1">
        <v>0</v>
      </c>
      <c r="AR230" s="1">
        <v>1</v>
      </c>
    </row>
    <row r="231" spans="1:44">
      <c r="A231" s="9">
        <f>IF(RIGHT(A224,2)="12",(VALUE(LEFT(A224,4))+1)*100+1,A224+1)</f>
        <v>202208</v>
      </c>
      <c r="H231">
        <f>A231</f>
        <v>202208</v>
      </c>
      <c r="P231" s="9">
        <f>IF(RIGHT(P224,2)="12",(VALUE(LEFT(P224,4))+1)*100+1,P224+1)</f>
        <v>202208</v>
      </c>
      <c r="W231">
        <f>P231</f>
        <v>202208</v>
      </c>
      <c r="AE231" s="9">
        <f>IF(RIGHT(AE224,2)="12",(VALUE(LEFT(AE224,4))+1)*100+1,AE224+1)</f>
        <v>202208</v>
      </c>
      <c r="AL231">
        <f>AE231</f>
        <v>202208</v>
      </c>
    </row>
    <row r="232" spans="1:44">
      <c r="A232" s="37">
        <f ca="1">VLOOKUP(A231,A$36:F$95,6,0)</f>
        <v>-0.33358271013981694</v>
      </c>
      <c r="C232" t="s">
        <v>2</v>
      </c>
      <c r="D232" t="s">
        <v>1</v>
      </c>
      <c r="E232" t="s">
        <v>0</v>
      </c>
      <c r="F232" t="s">
        <v>42</v>
      </c>
      <c r="G232" t="s">
        <v>32</v>
      </c>
      <c r="J232" t="s">
        <v>2</v>
      </c>
      <c r="K232" t="s">
        <v>1</v>
      </c>
      <c r="L232" t="s">
        <v>0</v>
      </c>
      <c r="M232" t="s">
        <v>42</v>
      </c>
      <c r="N232" t="s">
        <v>32</v>
      </c>
      <c r="P232" s="37">
        <f ca="1">VLOOKUP(P231,H$36:M$95,6,0)</f>
        <v>-0.18235312324821781</v>
      </c>
      <c r="R232" t="s">
        <v>2</v>
      </c>
      <c r="S232" t="s">
        <v>1</v>
      </c>
      <c r="T232" t="s">
        <v>0</v>
      </c>
      <c r="U232" t="s">
        <v>42</v>
      </c>
      <c r="V232" t="s">
        <v>32</v>
      </c>
      <c r="Y232" t="s">
        <v>2</v>
      </c>
      <c r="Z232" t="s">
        <v>1</v>
      </c>
      <c r="AA232" t="s">
        <v>0</v>
      </c>
      <c r="AB232" t="s">
        <v>42</v>
      </c>
      <c r="AC232" t="s">
        <v>32</v>
      </c>
      <c r="AE232" s="37">
        <f ca="1">VLOOKUP(AE231,O$36:T$95,6,0)</f>
        <v>-0.48481229703141604</v>
      </c>
      <c r="AG232" t="s">
        <v>2</v>
      </c>
      <c r="AH232" t="s">
        <v>1</v>
      </c>
      <c r="AI232" t="s">
        <v>0</v>
      </c>
      <c r="AJ232" t="s">
        <v>42</v>
      </c>
      <c r="AK232" t="s">
        <v>32</v>
      </c>
      <c r="AN232" t="s">
        <v>2</v>
      </c>
      <c r="AO232" t="s">
        <v>1</v>
      </c>
      <c r="AP232" t="s">
        <v>0</v>
      </c>
      <c r="AQ232" t="s">
        <v>42</v>
      </c>
      <c r="AR232" t="s">
        <v>32</v>
      </c>
    </row>
    <row r="233" spans="1:44">
      <c r="B233" t="s">
        <v>2</v>
      </c>
      <c r="C233" s="10"/>
      <c r="D233" s="10">
        <f ca="1">MAX($U$27+A232,0)</f>
        <v>2.2659365641266902</v>
      </c>
      <c r="E233" s="10"/>
      <c r="F233" s="10"/>
      <c r="G233" s="10"/>
      <c r="I233" t="s">
        <v>2</v>
      </c>
      <c r="J233" s="1">
        <f ca="1">1-K233</f>
        <v>0.96938217090477652</v>
      </c>
      <c r="K233" s="1">
        <f ca="1">_xlfn.NORM.S.DIST(-D233,0)</f>
        <v>3.0617829095223439E-2</v>
      </c>
      <c r="L233" s="1">
        <v>0</v>
      </c>
      <c r="M233" s="1">
        <v>0</v>
      </c>
      <c r="N233" s="1">
        <v>0</v>
      </c>
      <c r="Q233" t="s">
        <v>2</v>
      </c>
      <c r="R233" s="10"/>
      <c r="S233" s="10">
        <f ca="1">MAX($U$27+P232,0)</f>
        <v>2.4171661510182894</v>
      </c>
      <c r="T233" s="10"/>
      <c r="U233" s="10"/>
      <c r="V233" s="10"/>
      <c r="X233" t="s">
        <v>2</v>
      </c>
      <c r="Y233" s="1">
        <f ca="1">1-Z233</f>
        <v>0.97851251559445696</v>
      </c>
      <c r="Z233" s="1">
        <f ca="1">_xlfn.NORM.S.DIST(-S233,0)</f>
        <v>2.148748440554301E-2</v>
      </c>
      <c r="AA233" s="1">
        <v>0</v>
      </c>
      <c r="AB233" s="1">
        <v>0</v>
      </c>
      <c r="AC233" s="1">
        <v>0</v>
      </c>
      <c r="AF233" t="s">
        <v>2</v>
      </c>
      <c r="AG233" s="10"/>
      <c r="AH233" s="10">
        <f ca="1">MAX($U$27+AE232,0)</f>
        <v>2.114706977235091</v>
      </c>
      <c r="AI233" s="10"/>
      <c r="AJ233" s="10"/>
      <c r="AK233" s="10"/>
      <c r="AM233" t="s">
        <v>2</v>
      </c>
      <c r="AN233" s="1">
        <f ca="1">1-AO233</f>
        <v>0.9573586710552312</v>
      </c>
      <c r="AO233" s="1">
        <f ca="1">_xlfn.NORM.S.DIST(-AH233,0)</f>
        <v>4.2641328944768749E-2</v>
      </c>
      <c r="AP233" s="1">
        <v>0</v>
      </c>
      <c r="AQ233" s="1">
        <v>0</v>
      </c>
      <c r="AR233" s="1">
        <v>0</v>
      </c>
    </row>
    <row r="234" spans="1:44">
      <c r="B234" t="s">
        <v>1</v>
      </c>
      <c r="C234" s="10">
        <f ca="1">MIN($T$28+A232,0)</f>
        <v>-1.9721413827301226</v>
      </c>
      <c r="D234" s="10"/>
      <c r="E234" s="10">
        <f ca="1">MAX($V$28+A232,0)</f>
        <v>0</v>
      </c>
      <c r="F234" s="10"/>
      <c r="G234" s="10"/>
      <c r="I234" t="s">
        <v>1</v>
      </c>
      <c r="J234" s="1">
        <f ca="1">_xlfn.NORM.S.DIST(C234,0)</f>
        <v>5.7062429852195277E-2</v>
      </c>
      <c r="K234" s="1">
        <f ca="1">1-J234-L234</f>
        <v>0.54399528974637201</v>
      </c>
      <c r="L234" s="1">
        <f ca="1">_xlfn.NORM.S.DIST(-E234,0)</f>
        <v>0.3989422804014327</v>
      </c>
      <c r="M234" s="1">
        <v>0</v>
      </c>
      <c r="N234" s="1">
        <v>0</v>
      </c>
      <c r="Q234" t="s">
        <v>1</v>
      </c>
      <c r="R234" s="10">
        <f ca="1">MIN($T$28+P232,0)</f>
        <v>-1.8209117958385235</v>
      </c>
      <c r="S234" s="10"/>
      <c r="T234" s="10">
        <f ca="1">MAX($V$28+P232,0)</f>
        <v>0</v>
      </c>
      <c r="U234" s="10"/>
      <c r="V234" s="10"/>
      <c r="X234" t="s">
        <v>1</v>
      </c>
      <c r="Y234" s="1">
        <f ca="1">_xlfn.NORM.S.DIST(R234,0)</f>
        <v>7.6016989523508938E-2</v>
      </c>
      <c r="Z234" s="1">
        <f ca="1">1-Y234-AA234</f>
        <v>0.52504073007505836</v>
      </c>
      <c r="AA234" s="1">
        <f ca="1">_xlfn.NORM.S.DIST(-T234,0)</f>
        <v>0.3989422804014327</v>
      </c>
      <c r="AB234" s="1">
        <v>0</v>
      </c>
      <c r="AC234" s="1">
        <v>0</v>
      </c>
      <c r="AF234" t="s">
        <v>1</v>
      </c>
      <c r="AG234" s="10">
        <f ca="1">MIN($T$28+AE232,0)</f>
        <v>-2.1233709696217216</v>
      </c>
      <c r="AH234" s="10"/>
      <c r="AI234" s="10">
        <f ca="1">MAX($V$28+AE232,0)</f>
        <v>0</v>
      </c>
      <c r="AJ234" s="10"/>
      <c r="AK234" s="10"/>
      <c r="AM234" t="s">
        <v>1</v>
      </c>
      <c r="AN234" s="1">
        <f ca="1">_xlfn.NORM.S.DIST(AG234,0)</f>
        <v>4.1865605071050624E-2</v>
      </c>
      <c r="AO234" s="1">
        <f ca="1">1-AN234-AP234</f>
        <v>0.55919211452751671</v>
      </c>
      <c r="AP234" s="1">
        <f ca="1">_xlfn.NORM.S.DIST(-AI234,0)</f>
        <v>0.3989422804014327</v>
      </c>
      <c r="AQ234" s="1">
        <v>0</v>
      </c>
      <c r="AR234" s="1">
        <v>0</v>
      </c>
    </row>
    <row r="235" spans="1:44">
      <c r="B235" t="s">
        <v>0</v>
      </c>
      <c r="C235" s="10"/>
      <c r="D235" s="10">
        <f ca="1">MIN($U$29+A232,0)</f>
        <v>-1.8908543051496267</v>
      </c>
      <c r="E235" s="10"/>
      <c r="F235" s="10">
        <f ca="1">MAX($CI$7+A232,0)</f>
        <v>0</v>
      </c>
      <c r="G235" s="10"/>
      <c r="I235" t="s">
        <v>0</v>
      </c>
      <c r="J235" s="1">
        <v>0</v>
      </c>
      <c r="K235" s="1">
        <f ca="1">_xlfn.NORM.S.DIST(D235,0)</f>
        <v>6.6763180878166836E-2</v>
      </c>
      <c r="L235" s="1">
        <f ca="1">1-K235-M235</f>
        <v>0.53429453872040056</v>
      </c>
      <c r="M235" s="1">
        <f ca="1">_xlfn.NORM.S.DIST(-F235,0)</f>
        <v>0.3989422804014327</v>
      </c>
      <c r="N235" s="1">
        <v>0</v>
      </c>
      <c r="Q235" t="s">
        <v>0</v>
      </c>
      <c r="R235" s="10"/>
      <c r="S235" s="10">
        <f ca="1">MIN($U$29+P232,0)</f>
        <v>-1.7396247182580276</v>
      </c>
      <c r="T235" s="10"/>
      <c r="U235" s="10">
        <f ca="1">MAX($CI$7+P232,0)</f>
        <v>0</v>
      </c>
      <c r="V235" s="10"/>
      <c r="X235" t="s">
        <v>0</v>
      </c>
      <c r="Y235" s="1">
        <v>0</v>
      </c>
      <c r="Z235" s="1">
        <f ca="1">_xlfn.NORM.S.DIST(S235,0)</f>
        <v>8.7853413122890897E-2</v>
      </c>
      <c r="AA235" s="1">
        <f ca="1">1-Z235-AB235</f>
        <v>0.51320430647567639</v>
      </c>
      <c r="AB235" s="1">
        <f ca="1">_xlfn.NORM.S.DIST(-U235,0)</f>
        <v>0.3989422804014327</v>
      </c>
      <c r="AC235" s="1">
        <v>0</v>
      </c>
      <c r="AF235" t="s">
        <v>0</v>
      </c>
      <c r="AG235" s="10"/>
      <c r="AH235" s="10">
        <f ca="1">MIN($U$29+AE232,0)</f>
        <v>-2.0420838920412256</v>
      </c>
      <c r="AI235" s="10"/>
      <c r="AJ235" s="10">
        <f ca="1">MAX($CI$7+AE232,0)</f>
        <v>0</v>
      </c>
      <c r="AK235" s="10"/>
      <c r="AM235" t="s">
        <v>0</v>
      </c>
      <c r="AN235" s="1">
        <v>0</v>
      </c>
      <c r="AO235" s="1">
        <f ca="1">_xlfn.NORM.S.DIST(AH235,0)</f>
        <v>4.9588722290899945E-2</v>
      </c>
      <c r="AP235" s="1">
        <f ca="1">1-AO235-AQ235</f>
        <v>0.55146899730766741</v>
      </c>
      <c r="AQ235" s="1">
        <f ca="1">_xlfn.NORM.S.DIST(-AJ235,0)</f>
        <v>0.3989422804014327</v>
      </c>
      <c r="AR235" s="1">
        <v>0</v>
      </c>
    </row>
    <row r="236" spans="1:44">
      <c r="B236" t="s">
        <v>42</v>
      </c>
      <c r="C236" s="10"/>
      <c r="D236" s="10"/>
      <c r="E236" s="10">
        <f ca="1">MIN($V$30+A232,0)</f>
        <v>-2.234311759398917</v>
      </c>
      <c r="F236" s="10"/>
      <c r="G236" s="10">
        <f ca="1">MAX($X$30+A232,0)</f>
        <v>0</v>
      </c>
      <c r="I236" t="s">
        <v>42</v>
      </c>
      <c r="J236" s="1">
        <v>0</v>
      </c>
      <c r="K236" s="1">
        <v>0</v>
      </c>
      <c r="L236" s="1">
        <f ca="1">_xlfn.NORM.S.DIST(E236,0)</f>
        <v>3.287597759162967E-2</v>
      </c>
      <c r="M236" s="1">
        <f ca="1">1-L236-N236</f>
        <v>0.56818174200693772</v>
      </c>
      <c r="N236" s="1">
        <f ca="1">_xlfn.NORM.S.DIST(-G236,0)</f>
        <v>0.3989422804014327</v>
      </c>
      <c r="Q236" t="s">
        <v>42</v>
      </c>
      <c r="R236" s="10"/>
      <c r="S236" s="10"/>
      <c r="T236" s="10">
        <f ca="1">MIN($V$30+P232,0)</f>
        <v>-2.0830821725073179</v>
      </c>
      <c r="U236" s="10"/>
      <c r="V236" s="10">
        <f ca="1">MAX($X$30+P232,0)</f>
        <v>0</v>
      </c>
      <c r="X236" t="s">
        <v>42</v>
      </c>
      <c r="Y236" s="1">
        <v>0</v>
      </c>
      <c r="Z236" s="1">
        <v>0</v>
      </c>
      <c r="AA236" s="1">
        <f ca="1">_xlfn.NORM.S.DIST(T236,0)</f>
        <v>4.5567788623254016E-2</v>
      </c>
      <c r="AB236" s="1">
        <f ca="1">1-AA236-AC236</f>
        <v>0.55548993097531318</v>
      </c>
      <c r="AC236" s="1">
        <f ca="1">_xlfn.NORM.S.DIST(-V236,0)</f>
        <v>0.3989422804014327</v>
      </c>
      <c r="AF236" t="s">
        <v>42</v>
      </c>
      <c r="AG236" s="10"/>
      <c r="AH236" s="10"/>
      <c r="AI236" s="10">
        <f ca="1">MIN($V$30+AE232,0)</f>
        <v>-2.3855413462905162</v>
      </c>
      <c r="AJ236" s="10"/>
      <c r="AK236" s="10">
        <f ca="1">MAX($X$30+AE232,0)</f>
        <v>0</v>
      </c>
      <c r="AM236" t="s">
        <v>42</v>
      </c>
      <c r="AN236" s="1">
        <v>0</v>
      </c>
      <c r="AO236" s="1">
        <v>0</v>
      </c>
      <c r="AP236" s="1">
        <f ca="1">_xlfn.NORM.S.DIST(AI236,0)</f>
        <v>2.3182854802866533E-2</v>
      </c>
      <c r="AQ236" s="1">
        <f ca="1">1-AP236-AR236</f>
        <v>0.57787486479570083</v>
      </c>
      <c r="AR236" s="1">
        <f ca="1">_xlfn.NORM.S.DIST(-AK236,0)</f>
        <v>0.3989422804014327</v>
      </c>
    </row>
    <row r="237" spans="1:44">
      <c r="I237" t="s">
        <v>32</v>
      </c>
      <c r="J237" s="1">
        <v>0</v>
      </c>
      <c r="K237" s="1">
        <v>0</v>
      </c>
      <c r="L237" s="1">
        <v>0</v>
      </c>
      <c r="M237" s="1">
        <v>0</v>
      </c>
      <c r="N237" s="1">
        <v>1</v>
      </c>
      <c r="X237" t="s">
        <v>32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M237" t="s">
        <v>32</v>
      </c>
      <c r="AN237" s="1">
        <v>0</v>
      </c>
      <c r="AO237" s="1">
        <v>0</v>
      </c>
      <c r="AP237" s="1">
        <v>0</v>
      </c>
      <c r="AQ237" s="1">
        <v>0</v>
      </c>
      <c r="AR237" s="1">
        <v>1</v>
      </c>
    </row>
    <row r="238" spans="1:44">
      <c r="A238" s="9">
        <f>IF(RIGHT(A231,2)="12",(VALUE(LEFT(A231,4))+1)*100+1,A231+1)</f>
        <v>202209</v>
      </c>
      <c r="H238">
        <f>A238</f>
        <v>202209</v>
      </c>
      <c r="P238" s="9">
        <f>IF(RIGHT(P231,2)="12",(VALUE(LEFT(P231,4))+1)*100+1,P231+1)</f>
        <v>202209</v>
      </c>
      <c r="W238">
        <f>P238</f>
        <v>202209</v>
      </c>
      <c r="AE238" s="9">
        <f>IF(RIGHT(AE231,2)="12",(VALUE(LEFT(AE231,4))+1)*100+1,AE231+1)</f>
        <v>202209</v>
      </c>
      <c r="AL238">
        <f>AE238</f>
        <v>202209</v>
      </c>
    </row>
    <row r="239" spans="1:44">
      <c r="A239" s="37">
        <f ca="1">VLOOKUP(A238,A$36:F$95,6,0)</f>
        <v>-0.33166569764164755</v>
      </c>
      <c r="C239" t="s">
        <v>2</v>
      </c>
      <c r="D239" t="s">
        <v>1</v>
      </c>
      <c r="E239" t="s">
        <v>0</v>
      </c>
      <c r="F239" t="s">
        <v>42</v>
      </c>
      <c r="G239" t="s">
        <v>32</v>
      </c>
      <c r="J239" t="s">
        <v>2</v>
      </c>
      <c r="K239" t="s">
        <v>1</v>
      </c>
      <c r="L239" t="s">
        <v>0</v>
      </c>
      <c r="M239" t="s">
        <v>42</v>
      </c>
      <c r="N239" t="s">
        <v>32</v>
      </c>
      <c r="P239" s="37">
        <f ca="1">VLOOKUP(P238,H$36:M$95,6,0)</f>
        <v>-0.17356041071280942</v>
      </c>
      <c r="R239" t="s">
        <v>2</v>
      </c>
      <c r="S239" t="s">
        <v>1</v>
      </c>
      <c r="T239" t="s">
        <v>0</v>
      </c>
      <c r="U239" t="s">
        <v>42</v>
      </c>
      <c r="V239" t="s">
        <v>32</v>
      </c>
      <c r="Y239" t="s">
        <v>2</v>
      </c>
      <c r="Z239" t="s">
        <v>1</v>
      </c>
      <c r="AA239" t="s">
        <v>0</v>
      </c>
      <c r="AB239" t="s">
        <v>42</v>
      </c>
      <c r="AC239" t="s">
        <v>32</v>
      </c>
      <c r="AE239" s="37">
        <f ca="1">VLOOKUP(AE238,O$36:T$95,6,0)</f>
        <v>-0.48977098457048557</v>
      </c>
      <c r="AG239" t="s">
        <v>2</v>
      </c>
      <c r="AH239" t="s">
        <v>1</v>
      </c>
      <c r="AI239" t="s">
        <v>0</v>
      </c>
      <c r="AJ239" t="s">
        <v>42</v>
      </c>
      <c r="AK239" t="s">
        <v>32</v>
      </c>
      <c r="AN239" t="s">
        <v>2</v>
      </c>
      <c r="AO239" t="s">
        <v>1</v>
      </c>
      <c r="AP239" t="s">
        <v>0</v>
      </c>
      <c r="AQ239" t="s">
        <v>42</v>
      </c>
      <c r="AR239" t="s">
        <v>32</v>
      </c>
    </row>
    <row r="240" spans="1:44">
      <c r="B240" t="s">
        <v>2</v>
      </c>
      <c r="C240" s="10"/>
      <c r="D240" s="10">
        <f ca="1">MAX($U$27+A239,0)</f>
        <v>2.2678535766248595</v>
      </c>
      <c r="E240" s="10"/>
      <c r="F240" s="10"/>
      <c r="G240" s="10"/>
      <c r="I240" t="s">
        <v>2</v>
      </c>
      <c r="J240" s="1">
        <f ca="1">1-K240</f>
        <v>0.96951493708155945</v>
      </c>
      <c r="K240" s="1">
        <f ca="1">_xlfn.NORM.S.DIST(-D240,0)</f>
        <v>3.0485062918440577E-2</v>
      </c>
      <c r="L240" s="1">
        <v>0</v>
      </c>
      <c r="M240" s="1">
        <v>0</v>
      </c>
      <c r="N240" s="1">
        <v>0</v>
      </c>
      <c r="Q240" t="s">
        <v>2</v>
      </c>
      <c r="R240" s="10"/>
      <c r="S240" s="10">
        <f ca="1">MAX($U$27+P239,0)</f>
        <v>2.4259588635536979</v>
      </c>
      <c r="T240" s="10"/>
      <c r="U240" s="10"/>
      <c r="V240" s="10"/>
      <c r="X240" t="s">
        <v>2</v>
      </c>
      <c r="Y240" s="1">
        <f ca="1">1-Z240</f>
        <v>0.9789651929971831</v>
      </c>
      <c r="Z240" s="1">
        <f ca="1">_xlfn.NORM.S.DIST(-S240,0)</f>
        <v>2.1034807002816867E-2</v>
      </c>
      <c r="AA240" s="1">
        <v>0</v>
      </c>
      <c r="AB240" s="1">
        <v>0</v>
      </c>
      <c r="AC240" s="1">
        <v>0</v>
      </c>
      <c r="AF240" t="s">
        <v>2</v>
      </c>
      <c r="AG240" s="10"/>
      <c r="AH240" s="10">
        <f ca="1">MAX($U$27+AE239,0)</f>
        <v>2.1097482896960216</v>
      </c>
      <c r="AI240" s="10"/>
      <c r="AJ240" s="10"/>
      <c r="AK240" s="10"/>
      <c r="AM240" t="s">
        <v>2</v>
      </c>
      <c r="AN240" s="1">
        <f ca="1">1-AO240</f>
        <v>0.95690970391845454</v>
      </c>
      <c r="AO240" s="1">
        <f ca="1">_xlfn.NORM.S.DIST(-AH240,0)</f>
        <v>4.3090296081545465E-2</v>
      </c>
      <c r="AP240" s="1">
        <v>0</v>
      </c>
      <c r="AQ240" s="1">
        <v>0</v>
      </c>
      <c r="AR240" s="1">
        <v>0</v>
      </c>
    </row>
    <row r="241" spans="1:44">
      <c r="B241" t="s">
        <v>1</v>
      </c>
      <c r="C241" s="10">
        <f ca="1">MIN($T$28+A239,0)</f>
        <v>-1.9702243702319531</v>
      </c>
      <c r="D241" s="10"/>
      <c r="E241" s="10">
        <f ca="1">MAX($V$28+A239,0)</f>
        <v>0</v>
      </c>
      <c r="F241" s="10"/>
      <c r="G241" s="10"/>
      <c r="I241" t="s">
        <v>1</v>
      </c>
      <c r="J241" s="1">
        <f ca="1">_xlfn.NORM.S.DIST(C241,0)</f>
        <v>5.7278464263431098E-2</v>
      </c>
      <c r="K241" s="1">
        <f ca="1">1-J241-L241</f>
        <v>0.54377925533513616</v>
      </c>
      <c r="L241" s="1">
        <f ca="1">_xlfn.NORM.S.DIST(-E241,0)</f>
        <v>0.3989422804014327</v>
      </c>
      <c r="M241" s="1">
        <v>0</v>
      </c>
      <c r="N241" s="1">
        <v>0</v>
      </c>
      <c r="Q241" t="s">
        <v>1</v>
      </c>
      <c r="R241" s="10">
        <f ca="1">MIN($T$28+P239,0)</f>
        <v>-1.8121190833031151</v>
      </c>
      <c r="S241" s="10"/>
      <c r="T241" s="10">
        <f ca="1">MAX($V$28+P239,0)</f>
        <v>0</v>
      </c>
      <c r="U241" s="10"/>
      <c r="V241" s="10"/>
      <c r="X241" t="s">
        <v>1</v>
      </c>
      <c r="Y241" s="1">
        <f ca="1">_xlfn.NORM.S.DIST(R241,0)</f>
        <v>7.7240888433607713E-2</v>
      </c>
      <c r="Z241" s="1">
        <f ca="1">1-Y241-AA241</f>
        <v>0.52381683116495958</v>
      </c>
      <c r="AA241" s="1">
        <f ca="1">_xlfn.NORM.S.DIST(-T241,0)</f>
        <v>0.3989422804014327</v>
      </c>
      <c r="AB241" s="1">
        <v>0</v>
      </c>
      <c r="AC241" s="1">
        <v>0</v>
      </c>
      <c r="AF241" t="s">
        <v>1</v>
      </c>
      <c r="AG241" s="10">
        <f ca="1">MIN($T$28+AE239,0)</f>
        <v>-2.128329657160791</v>
      </c>
      <c r="AH241" s="10"/>
      <c r="AI241" s="10">
        <f ca="1">MAX($V$28+AE239,0)</f>
        <v>0</v>
      </c>
      <c r="AJ241" s="10"/>
      <c r="AK241" s="10"/>
      <c r="AM241" t="s">
        <v>1</v>
      </c>
      <c r="AN241" s="1">
        <f ca="1">_xlfn.NORM.S.DIST(AG241,0)</f>
        <v>4.1426599768687483E-2</v>
      </c>
      <c r="AO241" s="1">
        <f ca="1">1-AN241-AP241</f>
        <v>0.55963111982987979</v>
      </c>
      <c r="AP241" s="1">
        <f ca="1">_xlfn.NORM.S.DIST(-AI241,0)</f>
        <v>0.3989422804014327</v>
      </c>
      <c r="AQ241" s="1">
        <v>0</v>
      </c>
      <c r="AR241" s="1">
        <v>0</v>
      </c>
    </row>
    <row r="242" spans="1:44">
      <c r="B242" t="s">
        <v>0</v>
      </c>
      <c r="C242" s="10"/>
      <c r="D242" s="10">
        <f ca="1">MIN($U$29+A239,0)</f>
        <v>-1.8889372926514572</v>
      </c>
      <c r="E242" s="10"/>
      <c r="F242" s="10">
        <f ca="1">MAX($CI$7+A239,0)</f>
        <v>0</v>
      </c>
      <c r="G242" s="10"/>
      <c r="I242" t="s">
        <v>0</v>
      </c>
      <c r="J242" s="1">
        <v>0</v>
      </c>
      <c r="K242" s="1">
        <f ca="1">_xlfn.NORM.S.DIST(D242,0)</f>
        <v>6.7005499492012149E-2</v>
      </c>
      <c r="L242" s="1">
        <f ca="1">1-K242-M242</f>
        <v>0.53405222010655518</v>
      </c>
      <c r="M242" s="1">
        <f ca="1">_xlfn.NORM.S.DIST(-F242,0)</f>
        <v>0.3989422804014327</v>
      </c>
      <c r="N242" s="1">
        <v>0</v>
      </c>
      <c r="Q242" t="s">
        <v>0</v>
      </c>
      <c r="R242" s="10"/>
      <c r="S242" s="10">
        <f ca="1">MIN($U$29+P239,0)</f>
        <v>-1.7308320057226192</v>
      </c>
      <c r="T242" s="10"/>
      <c r="U242" s="10">
        <f ca="1">MAX($CI$7+P239,0)</f>
        <v>0</v>
      </c>
      <c r="V242" s="10"/>
      <c r="X242" t="s">
        <v>0</v>
      </c>
      <c r="Y242" s="1">
        <v>0</v>
      </c>
      <c r="Z242" s="1">
        <f ca="1">_xlfn.NORM.S.DIST(S242,0)</f>
        <v>8.9204102417909784E-2</v>
      </c>
      <c r="AA242" s="1">
        <f ca="1">1-Z242-AB242</f>
        <v>0.51185361718065758</v>
      </c>
      <c r="AB242" s="1">
        <f ca="1">_xlfn.NORM.S.DIST(-U242,0)</f>
        <v>0.3989422804014327</v>
      </c>
      <c r="AC242" s="1">
        <v>0</v>
      </c>
      <c r="AF242" t="s">
        <v>0</v>
      </c>
      <c r="AG242" s="10"/>
      <c r="AH242" s="10">
        <f ca="1">MIN($U$29+AE239,0)</f>
        <v>-2.0470425795802951</v>
      </c>
      <c r="AI242" s="10"/>
      <c r="AJ242" s="10">
        <f ca="1">MAX($CI$7+AE239,0)</f>
        <v>0</v>
      </c>
      <c r="AK242" s="10"/>
      <c r="AM242" t="s">
        <v>0</v>
      </c>
      <c r="AN242" s="1">
        <v>0</v>
      </c>
      <c r="AO242" s="1">
        <f ca="1">_xlfn.NORM.S.DIST(AH242,0)</f>
        <v>4.9088514382362503E-2</v>
      </c>
      <c r="AP242" s="1">
        <f ca="1">1-AO242-AQ242</f>
        <v>0.55196920521620485</v>
      </c>
      <c r="AQ242" s="1">
        <f ca="1">_xlfn.NORM.S.DIST(-AJ242,0)</f>
        <v>0.3989422804014327</v>
      </c>
      <c r="AR242" s="1">
        <v>0</v>
      </c>
    </row>
    <row r="243" spans="1:44">
      <c r="B243" t="s">
        <v>42</v>
      </c>
      <c r="C243" s="10"/>
      <c r="D243" s="10"/>
      <c r="E243" s="10">
        <f ca="1">MIN($V$30+A239,0)</f>
        <v>-2.2323947469007477</v>
      </c>
      <c r="F243" s="10"/>
      <c r="G243" s="10">
        <f ca="1">MAX($X$30+A239,0)</f>
        <v>0</v>
      </c>
      <c r="I243" t="s">
        <v>42</v>
      </c>
      <c r="J243" s="1">
        <v>0</v>
      </c>
      <c r="K243" s="1">
        <v>0</v>
      </c>
      <c r="L243" s="1">
        <f ca="1">_xlfn.NORM.S.DIST(E243,0)</f>
        <v>3.3017033427939727E-2</v>
      </c>
      <c r="M243" s="1">
        <f ca="1">1-L243-N243</f>
        <v>0.56804068617062753</v>
      </c>
      <c r="N243" s="1">
        <f ca="1">_xlfn.NORM.S.DIST(-G243,0)</f>
        <v>0.3989422804014327</v>
      </c>
      <c r="Q243" t="s">
        <v>42</v>
      </c>
      <c r="R243" s="10"/>
      <c r="S243" s="10"/>
      <c r="T243" s="10">
        <f ca="1">MIN($V$30+P239,0)</f>
        <v>-2.0742894599719093</v>
      </c>
      <c r="U243" s="10"/>
      <c r="V243" s="10">
        <f ca="1">MAX($X$30+P239,0)</f>
        <v>0</v>
      </c>
      <c r="X243" t="s">
        <v>42</v>
      </c>
      <c r="Y243" s="1">
        <v>0</v>
      </c>
      <c r="Z243" s="1">
        <v>0</v>
      </c>
      <c r="AA243" s="1">
        <f ca="1">_xlfn.NORM.S.DIST(T243,0)</f>
        <v>4.6408301919290865E-2</v>
      </c>
      <c r="AB243" s="1">
        <f ca="1">1-AA243-AC243</f>
        <v>0.55464941767927645</v>
      </c>
      <c r="AC243" s="1">
        <f ca="1">_xlfn.NORM.S.DIST(-V243,0)</f>
        <v>0.3989422804014327</v>
      </c>
      <c r="AF243" t="s">
        <v>42</v>
      </c>
      <c r="AG243" s="10"/>
      <c r="AH243" s="10"/>
      <c r="AI243" s="10">
        <f ca="1">MIN($V$30+AE239,0)</f>
        <v>-2.3905000338295856</v>
      </c>
      <c r="AJ243" s="10"/>
      <c r="AK243" s="10">
        <f ca="1">MAX($X$30+AE239,0)</f>
        <v>0</v>
      </c>
      <c r="AM243" t="s">
        <v>42</v>
      </c>
      <c r="AN243" s="1">
        <v>0</v>
      </c>
      <c r="AO243" s="1">
        <v>0</v>
      </c>
      <c r="AP243" s="1">
        <f ca="1">_xlfn.NORM.S.DIST(AI243,0)</f>
        <v>2.290995517531004E-2</v>
      </c>
      <c r="AQ243" s="1">
        <f ca="1">1-AP243-AR243</f>
        <v>0.57814776442325733</v>
      </c>
      <c r="AR243" s="1">
        <f ca="1">_xlfn.NORM.S.DIST(-AK243,0)</f>
        <v>0.3989422804014327</v>
      </c>
    </row>
    <row r="244" spans="1:44">
      <c r="I244" t="s">
        <v>32</v>
      </c>
      <c r="J244" s="1">
        <v>0</v>
      </c>
      <c r="K244" s="1">
        <v>0</v>
      </c>
      <c r="L244" s="1">
        <v>0</v>
      </c>
      <c r="M244" s="1">
        <v>0</v>
      </c>
      <c r="N244" s="1">
        <v>1</v>
      </c>
      <c r="X244" t="s">
        <v>32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M244" t="s">
        <v>32</v>
      </c>
      <c r="AN244" s="1">
        <v>0</v>
      </c>
      <c r="AO244" s="1">
        <v>0</v>
      </c>
      <c r="AP244" s="1">
        <v>0</v>
      </c>
      <c r="AQ244" s="1">
        <v>0</v>
      </c>
      <c r="AR244" s="1">
        <v>1</v>
      </c>
    </row>
    <row r="245" spans="1:44">
      <c r="A245" s="9">
        <f>IF(RIGHT(A238,2)="12",(VALUE(LEFT(A238,4))+1)*100+1,A238+1)</f>
        <v>202210</v>
      </c>
      <c r="H245">
        <f>A245</f>
        <v>202210</v>
      </c>
      <c r="P245" s="9">
        <f>IF(RIGHT(P238,2)="12",(VALUE(LEFT(P238,4))+1)*100+1,P238+1)</f>
        <v>202210</v>
      </c>
      <c r="W245">
        <f>P245</f>
        <v>202210</v>
      </c>
      <c r="AE245" s="9">
        <f>IF(RIGHT(AE238,2)="12",(VALUE(LEFT(AE238,4))+1)*100+1,AE238+1)</f>
        <v>202210</v>
      </c>
      <c r="AL245">
        <f>AE245</f>
        <v>202210</v>
      </c>
    </row>
    <row r="246" spans="1:44">
      <c r="A246" s="37">
        <f ca="1">VLOOKUP(A245,A$36:F$95,6,0)</f>
        <v>-0.31738130544943044</v>
      </c>
      <c r="C246" t="s">
        <v>2</v>
      </c>
      <c r="D246" t="s">
        <v>1</v>
      </c>
      <c r="E246" t="s">
        <v>0</v>
      </c>
      <c r="F246" t="s">
        <v>42</v>
      </c>
      <c r="G246" t="s">
        <v>32</v>
      </c>
      <c r="J246" t="s">
        <v>2</v>
      </c>
      <c r="K246" t="s">
        <v>1</v>
      </c>
      <c r="L246" t="s">
        <v>0</v>
      </c>
      <c r="M246" t="s">
        <v>42</v>
      </c>
      <c r="N246" t="s">
        <v>32</v>
      </c>
      <c r="P246" s="37">
        <f ca="1">VLOOKUP(P245,H$36:M$95,6,0)</f>
        <v>-0.15267256400086326</v>
      </c>
      <c r="R246" t="s">
        <v>2</v>
      </c>
      <c r="S246" t="s">
        <v>1</v>
      </c>
      <c r="T246" t="s">
        <v>0</v>
      </c>
      <c r="U246" t="s">
        <v>42</v>
      </c>
      <c r="V246" t="s">
        <v>32</v>
      </c>
      <c r="Y246" t="s">
        <v>2</v>
      </c>
      <c r="Z246" t="s">
        <v>1</v>
      </c>
      <c r="AA246" t="s">
        <v>0</v>
      </c>
      <c r="AB246" t="s">
        <v>42</v>
      </c>
      <c r="AC246" t="s">
        <v>32</v>
      </c>
      <c r="AE246" s="37">
        <f ca="1">VLOOKUP(AE245,O$36:T$95,6,0)</f>
        <v>-0.48209004689799756</v>
      </c>
      <c r="AG246" t="s">
        <v>2</v>
      </c>
      <c r="AH246" t="s">
        <v>1</v>
      </c>
      <c r="AI246" t="s">
        <v>0</v>
      </c>
      <c r="AJ246" t="s">
        <v>42</v>
      </c>
      <c r="AK246" t="s">
        <v>32</v>
      </c>
      <c r="AN246" t="s">
        <v>2</v>
      </c>
      <c r="AO246" t="s">
        <v>1</v>
      </c>
      <c r="AP246" t="s">
        <v>0</v>
      </c>
      <c r="AQ246" t="s">
        <v>42</v>
      </c>
      <c r="AR246" t="s">
        <v>32</v>
      </c>
    </row>
    <row r="247" spans="1:44">
      <c r="B247" t="s">
        <v>2</v>
      </c>
      <c r="C247" s="10"/>
      <c r="D247" s="10">
        <f ca="1">MAX($U$27+A246,0)</f>
        <v>2.2821379688170769</v>
      </c>
      <c r="E247" s="10"/>
      <c r="F247" s="10"/>
      <c r="G247" s="10"/>
      <c r="I247" t="s">
        <v>2</v>
      </c>
      <c r="J247" s="1">
        <f ca="1">1-K247</f>
        <v>0.97048968416858694</v>
      </c>
      <c r="K247" s="1">
        <f ca="1">_xlfn.NORM.S.DIST(-D247,0)</f>
        <v>2.9510315831413038E-2</v>
      </c>
      <c r="L247" s="1">
        <v>0</v>
      </c>
      <c r="M247" s="1">
        <v>0</v>
      </c>
      <c r="N247" s="1">
        <v>0</v>
      </c>
      <c r="Q247" t="s">
        <v>2</v>
      </c>
      <c r="R247" s="10"/>
      <c r="S247" s="10">
        <f ca="1">MAX($U$27+P246,0)</f>
        <v>2.4468467102656439</v>
      </c>
      <c r="T247" s="10"/>
      <c r="U247" s="10"/>
      <c r="V247" s="10"/>
      <c r="X247" t="s">
        <v>2</v>
      </c>
      <c r="Y247" s="1">
        <f ca="1">1-Z247</f>
        <v>0.98000889681149017</v>
      </c>
      <c r="Z247" s="1">
        <f ca="1">_xlfn.NORM.S.DIST(-S247,0)</f>
        <v>1.9991103188509829E-2</v>
      </c>
      <c r="AA247" s="1">
        <v>0</v>
      </c>
      <c r="AB247" s="1">
        <v>0</v>
      </c>
      <c r="AC247" s="1">
        <v>0</v>
      </c>
      <c r="AF247" t="s">
        <v>2</v>
      </c>
      <c r="AG247" s="10"/>
      <c r="AH247" s="10">
        <f ca="1">MAX($U$27+AE246,0)</f>
        <v>2.1174292273685098</v>
      </c>
      <c r="AI247" s="10"/>
      <c r="AJ247" s="10"/>
      <c r="AK247" s="10"/>
      <c r="AM247" t="s">
        <v>2</v>
      </c>
      <c r="AN247" s="1">
        <f ca="1">1-AO247</f>
        <v>0.95760359888296431</v>
      </c>
      <c r="AO247" s="1">
        <f ca="1">_xlfn.NORM.S.DIST(-AH247,0)</f>
        <v>4.2396401117035652E-2</v>
      </c>
      <c r="AP247" s="1">
        <v>0</v>
      </c>
      <c r="AQ247" s="1">
        <v>0</v>
      </c>
      <c r="AR247" s="1">
        <v>0</v>
      </c>
    </row>
    <row r="248" spans="1:44">
      <c r="B248" t="s">
        <v>1</v>
      </c>
      <c r="C248" s="10">
        <f ca="1">MIN($T$28+A246,0)</f>
        <v>-1.9559399780397362</v>
      </c>
      <c r="D248" s="10"/>
      <c r="E248" s="10">
        <f ca="1">MAX($V$28+A246,0)</f>
        <v>0</v>
      </c>
      <c r="F248" s="10"/>
      <c r="G248" s="10"/>
      <c r="I248" t="s">
        <v>1</v>
      </c>
      <c r="J248" s="1">
        <f ca="1">_xlfn.NORM.S.DIST(C248,0)</f>
        <v>5.8907366275062573E-2</v>
      </c>
      <c r="K248" s="1">
        <f ca="1">1-J248-L248</f>
        <v>0.54215035332350481</v>
      </c>
      <c r="L248" s="1">
        <f ca="1">_xlfn.NORM.S.DIST(-E248,0)</f>
        <v>0.3989422804014327</v>
      </c>
      <c r="M248" s="1">
        <v>0</v>
      </c>
      <c r="N248" s="1">
        <v>0</v>
      </c>
      <c r="Q248" t="s">
        <v>1</v>
      </c>
      <c r="R248" s="10">
        <f ca="1">MIN($T$28+P246,0)</f>
        <v>-1.7912312365911689</v>
      </c>
      <c r="S248" s="10"/>
      <c r="T248" s="10">
        <f ca="1">MAX($V$28+P246,0)</f>
        <v>0</v>
      </c>
      <c r="U248" s="10"/>
      <c r="V248" s="10"/>
      <c r="X248" t="s">
        <v>1</v>
      </c>
      <c r="Y248" s="1">
        <f ca="1">_xlfn.NORM.S.DIST(R248,0)</f>
        <v>8.0203092526312178E-2</v>
      </c>
      <c r="Z248" s="1">
        <f ca="1">1-Y248-AA248</f>
        <v>0.52085462707225516</v>
      </c>
      <c r="AA248" s="1">
        <f ca="1">_xlfn.NORM.S.DIST(-T248,0)</f>
        <v>0.3989422804014327</v>
      </c>
      <c r="AB248" s="1">
        <v>0</v>
      </c>
      <c r="AC248" s="1">
        <v>0</v>
      </c>
      <c r="AF248" t="s">
        <v>1</v>
      </c>
      <c r="AG248" s="10">
        <f ca="1">MIN($T$28+AE246,0)</f>
        <v>-2.1206487194883032</v>
      </c>
      <c r="AH248" s="10"/>
      <c r="AI248" s="10">
        <f ca="1">MAX($V$28+AE246,0)</f>
        <v>0</v>
      </c>
      <c r="AJ248" s="10"/>
      <c r="AK248" s="10"/>
      <c r="AM248" t="s">
        <v>1</v>
      </c>
      <c r="AN248" s="1">
        <f ca="1">_xlfn.NORM.S.DIST(AG248,0)</f>
        <v>4.2108147532150378E-2</v>
      </c>
      <c r="AO248" s="1">
        <f ca="1">1-AN248-AP248</f>
        <v>0.55894957206641682</v>
      </c>
      <c r="AP248" s="1">
        <f ca="1">_xlfn.NORM.S.DIST(-AI248,0)</f>
        <v>0.3989422804014327</v>
      </c>
      <c r="AQ248" s="1">
        <v>0</v>
      </c>
      <c r="AR248" s="1">
        <v>0</v>
      </c>
    </row>
    <row r="249" spans="1:44">
      <c r="B249" t="s">
        <v>0</v>
      </c>
      <c r="C249" s="10"/>
      <c r="D249" s="10">
        <f ca="1">MIN($U$29+A246,0)</f>
        <v>-1.8746529004592403</v>
      </c>
      <c r="E249" s="10"/>
      <c r="F249" s="10">
        <f ca="1">MAX($CI$7+A246,0)</f>
        <v>0</v>
      </c>
      <c r="G249" s="10"/>
      <c r="I249" t="s">
        <v>0</v>
      </c>
      <c r="J249" s="1">
        <v>0</v>
      </c>
      <c r="K249" s="1">
        <f ca="1">_xlfn.NORM.S.DIST(D249,0)</f>
        <v>6.8831053159854508E-2</v>
      </c>
      <c r="L249" s="1">
        <f ca="1">1-K249-M249</f>
        <v>0.53222666643871275</v>
      </c>
      <c r="M249" s="1">
        <f ca="1">_xlfn.NORM.S.DIST(-F249,0)</f>
        <v>0.3989422804014327</v>
      </c>
      <c r="N249" s="1">
        <v>0</v>
      </c>
      <c r="Q249" t="s">
        <v>0</v>
      </c>
      <c r="R249" s="10"/>
      <c r="S249" s="10">
        <f ca="1">MIN($U$29+P246,0)</f>
        <v>-1.709944159010673</v>
      </c>
      <c r="T249" s="10"/>
      <c r="U249" s="10">
        <f ca="1">MAX($CI$7+P246,0)</f>
        <v>0</v>
      </c>
      <c r="V249" s="10"/>
      <c r="X249" t="s">
        <v>0</v>
      </c>
      <c r="Y249" s="1">
        <v>0</v>
      </c>
      <c r="Z249" s="1">
        <f ca="1">_xlfn.NORM.S.DIST(S249,0)</f>
        <v>9.2467962420159436E-2</v>
      </c>
      <c r="AA249" s="1">
        <f ca="1">1-Z249-AB249</f>
        <v>0.50858975717840793</v>
      </c>
      <c r="AB249" s="1">
        <f ca="1">_xlfn.NORM.S.DIST(-U249,0)</f>
        <v>0.3989422804014327</v>
      </c>
      <c r="AC249" s="1">
        <v>0</v>
      </c>
      <c r="AF249" t="s">
        <v>0</v>
      </c>
      <c r="AG249" s="10"/>
      <c r="AH249" s="10">
        <f ca="1">MIN($U$29+AE246,0)</f>
        <v>-2.0393616419078073</v>
      </c>
      <c r="AI249" s="10"/>
      <c r="AJ249" s="10">
        <f ca="1">MAX($CI$7+AE246,0)</f>
        <v>0</v>
      </c>
      <c r="AK249" s="10"/>
      <c r="AM249" t="s">
        <v>0</v>
      </c>
      <c r="AN249" s="1">
        <v>0</v>
      </c>
      <c r="AO249" s="1">
        <f ca="1">_xlfn.NORM.S.DIST(AH249,0)</f>
        <v>4.9864972009844862E-2</v>
      </c>
      <c r="AP249" s="1">
        <f ca="1">1-AO249-AQ249</f>
        <v>0.55119274758872239</v>
      </c>
      <c r="AQ249" s="1">
        <f ca="1">_xlfn.NORM.S.DIST(-AJ249,0)</f>
        <v>0.3989422804014327</v>
      </c>
      <c r="AR249" s="1">
        <v>0</v>
      </c>
    </row>
    <row r="250" spans="1:44">
      <c r="B250" t="s">
        <v>42</v>
      </c>
      <c r="C250" s="10"/>
      <c r="D250" s="10"/>
      <c r="E250" s="10">
        <f ca="1">MIN($V$30+A246,0)</f>
        <v>-2.2181103547085304</v>
      </c>
      <c r="F250" s="10"/>
      <c r="G250" s="10">
        <f ca="1">MAX($X$30+A246,0)</f>
        <v>0</v>
      </c>
      <c r="I250" t="s">
        <v>42</v>
      </c>
      <c r="J250" s="1">
        <v>0</v>
      </c>
      <c r="K250" s="1">
        <v>0</v>
      </c>
      <c r="L250" s="1">
        <f ca="1">_xlfn.NORM.S.DIST(E250,0)</f>
        <v>3.4083383323056257E-2</v>
      </c>
      <c r="M250" s="1">
        <f ca="1">1-L250-N250</f>
        <v>0.56697433627551108</v>
      </c>
      <c r="N250" s="1">
        <f ca="1">_xlfn.NORM.S.DIST(-G250,0)</f>
        <v>0.3989422804014327</v>
      </c>
      <c r="Q250" t="s">
        <v>42</v>
      </c>
      <c r="R250" s="10"/>
      <c r="S250" s="10"/>
      <c r="T250" s="10">
        <f ca="1">MIN($V$30+P246,0)</f>
        <v>-2.0534016132599633</v>
      </c>
      <c r="U250" s="10"/>
      <c r="V250" s="10">
        <f ca="1">MAX($X$30+P246,0)</f>
        <v>0</v>
      </c>
      <c r="X250" t="s">
        <v>42</v>
      </c>
      <c r="Y250" s="1">
        <v>0</v>
      </c>
      <c r="Z250" s="1">
        <v>0</v>
      </c>
      <c r="AA250" s="1">
        <f ca="1">_xlfn.NORM.S.DIST(T250,0)</f>
        <v>4.8452680074796486E-2</v>
      </c>
      <c r="AB250" s="1">
        <f ca="1">1-AA250-AC250</f>
        <v>0.55260503952377071</v>
      </c>
      <c r="AC250" s="1">
        <f ca="1">_xlfn.NORM.S.DIST(-V250,0)</f>
        <v>0.3989422804014327</v>
      </c>
      <c r="AF250" t="s">
        <v>42</v>
      </c>
      <c r="AG250" s="10"/>
      <c r="AH250" s="10"/>
      <c r="AI250" s="10">
        <f ca="1">MIN($V$30+AE246,0)</f>
        <v>-2.3828190961570974</v>
      </c>
      <c r="AJ250" s="10"/>
      <c r="AK250" s="10">
        <f ca="1">MAX($X$30+AE246,0)</f>
        <v>0</v>
      </c>
      <c r="AM250" t="s">
        <v>42</v>
      </c>
      <c r="AN250" s="1">
        <v>0</v>
      </c>
      <c r="AO250" s="1">
        <v>0</v>
      </c>
      <c r="AP250" s="1">
        <f ca="1">_xlfn.NORM.S.DIST(AI250,0)</f>
        <v>2.333380863562512E-2</v>
      </c>
      <c r="AQ250" s="1">
        <f ca="1">1-AP250-AR250</f>
        <v>0.57772391096294218</v>
      </c>
      <c r="AR250" s="1">
        <f ca="1">_xlfn.NORM.S.DIST(-AK250,0)</f>
        <v>0.3989422804014327</v>
      </c>
    </row>
    <row r="251" spans="1:44">
      <c r="I251" t="s">
        <v>32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X251" t="s">
        <v>32</v>
      </c>
      <c r="Y251" s="1">
        <v>0</v>
      </c>
      <c r="Z251" s="1">
        <v>0</v>
      </c>
      <c r="AA251" s="1">
        <v>0</v>
      </c>
      <c r="AB251" s="1">
        <v>0</v>
      </c>
      <c r="AC251" s="1">
        <v>1</v>
      </c>
      <c r="AM251" t="s">
        <v>32</v>
      </c>
      <c r="AN251" s="1">
        <v>0</v>
      </c>
      <c r="AO251" s="1">
        <v>0</v>
      </c>
      <c r="AP251" s="1">
        <v>0</v>
      </c>
      <c r="AQ251" s="1">
        <v>0</v>
      </c>
      <c r="AR251" s="1">
        <v>1</v>
      </c>
    </row>
    <row r="252" spans="1:44">
      <c r="A252" s="9">
        <f>IF(RIGHT(A245,2)="12",(VALUE(LEFT(A245,4))+1)*100+1,A245+1)</f>
        <v>202211</v>
      </c>
      <c r="H252">
        <f>A252</f>
        <v>202211</v>
      </c>
      <c r="P252" s="9">
        <f>IF(RIGHT(P245,2)="12",(VALUE(LEFT(P245,4))+1)*100+1,P245+1)</f>
        <v>202211</v>
      </c>
      <c r="W252">
        <f>P252</f>
        <v>202211</v>
      </c>
      <c r="AE252" s="9">
        <f>IF(RIGHT(AE245,2)="12",(VALUE(LEFT(AE245,4))+1)*100+1,AE245+1)</f>
        <v>202211</v>
      </c>
      <c r="AL252">
        <f>AE252</f>
        <v>202211</v>
      </c>
    </row>
    <row r="253" spans="1:44">
      <c r="A253" s="37">
        <f ca="1">VLOOKUP(A252,A$36:F$95,6,0)</f>
        <v>-0.3251212430149113</v>
      </c>
      <c r="C253" t="s">
        <v>2</v>
      </c>
      <c r="D253" t="s">
        <v>1</v>
      </c>
      <c r="E253" t="s">
        <v>0</v>
      </c>
      <c r="F253" t="s">
        <v>42</v>
      </c>
      <c r="G253" t="s">
        <v>32</v>
      </c>
      <c r="J253" t="s">
        <v>2</v>
      </c>
      <c r="K253" t="s">
        <v>1</v>
      </c>
      <c r="L253" t="s">
        <v>0</v>
      </c>
      <c r="M253" t="s">
        <v>42</v>
      </c>
      <c r="N253" t="s">
        <v>32</v>
      </c>
      <c r="P253" s="37">
        <f ca="1">VLOOKUP(P252,H$36:M$95,6,0)</f>
        <v>-0.15404935752301052</v>
      </c>
      <c r="R253" t="s">
        <v>2</v>
      </c>
      <c r="S253" t="s">
        <v>1</v>
      </c>
      <c r="T253" t="s">
        <v>0</v>
      </c>
      <c r="U253" t="s">
        <v>42</v>
      </c>
      <c r="V253" t="s">
        <v>32</v>
      </c>
      <c r="Y253" t="s">
        <v>2</v>
      </c>
      <c r="Z253" t="s">
        <v>1</v>
      </c>
      <c r="AA253" t="s">
        <v>0</v>
      </c>
      <c r="AB253" t="s">
        <v>42</v>
      </c>
      <c r="AC253" t="s">
        <v>32</v>
      </c>
      <c r="AE253" s="37">
        <f ca="1">VLOOKUP(AE252,O$36:T$95,6,0)</f>
        <v>-0.49619312850681196</v>
      </c>
      <c r="AG253" t="s">
        <v>2</v>
      </c>
      <c r="AH253" t="s">
        <v>1</v>
      </c>
      <c r="AI253" t="s">
        <v>0</v>
      </c>
      <c r="AJ253" t="s">
        <v>42</v>
      </c>
      <c r="AK253" t="s">
        <v>32</v>
      </c>
      <c r="AN253" t="s">
        <v>2</v>
      </c>
      <c r="AO253" t="s">
        <v>1</v>
      </c>
      <c r="AP253" t="s">
        <v>0</v>
      </c>
      <c r="AQ253" t="s">
        <v>42</v>
      </c>
      <c r="AR253" t="s">
        <v>32</v>
      </c>
    </row>
    <row r="254" spans="1:44">
      <c r="B254" t="s">
        <v>2</v>
      </c>
      <c r="C254" s="10"/>
      <c r="D254" s="10">
        <f ca="1">MAX($U$27+A253,0)</f>
        <v>2.2743980312515957</v>
      </c>
      <c r="E254" s="10"/>
      <c r="F254" s="10"/>
      <c r="G254" s="10"/>
      <c r="I254" t="s">
        <v>2</v>
      </c>
      <c r="J254" s="1">
        <f ca="1">1-K254</f>
        <v>0.96996469438647015</v>
      </c>
      <c r="K254" s="1">
        <f ca="1">_xlfn.NORM.S.DIST(-D254,0)</f>
        <v>3.0035305613529833E-2</v>
      </c>
      <c r="L254" s="1">
        <v>0</v>
      </c>
      <c r="M254" s="1">
        <v>0</v>
      </c>
      <c r="N254" s="1">
        <v>0</v>
      </c>
      <c r="Q254" t="s">
        <v>2</v>
      </c>
      <c r="R254" s="10"/>
      <c r="S254" s="10">
        <f ca="1">MAX($U$27+P253,0)</f>
        <v>2.4454699167434968</v>
      </c>
      <c r="T254" s="10"/>
      <c r="U254" s="10"/>
      <c r="V254" s="10"/>
      <c r="X254" t="s">
        <v>2</v>
      </c>
      <c r="Y254" s="1">
        <f ca="1">1-Z254</f>
        <v>0.97994145617486217</v>
      </c>
      <c r="Z254" s="1">
        <f ca="1">_xlfn.NORM.S.DIST(-S254,0)</f>
        <v>2.0058543825137869E-2</v>
      </c>
      <c r="AA254" s="1">
        <v>0</v>
      </c>
      <c r="AB254" s="1">
        <v>0</v>
      </c>
      <c r="AC254" s="1">
        <v>0</v>
      </c>
      <c r="AF254" t="s">
        <v>2</v>
      </c>
      <c r="AG254" s="10"/>
      <c r="AH254" s="10">
        <f ca="1">MAX($U$27+AE253,0)</f>
        <v>2.103326145759695</v>
      </c>
      <c r="AI254" s="10"/>
      <c r="AJ254" s="10"/>
      <c r="AK254" s="10"/>
      <c r="AM254" t="s">
        <v>2</v>
      </c>
      <c r="AN254" s="1">
        <f ca="1">1-AO254</f>
        <v>0.95632279645160267</v>
      </c>
      <c r="AO254" s="1">
        <f ca="1">_xlfn.NORM.S.DIST(-AH254,0)</f>
        <v>4.367720354839736E-2</v>
      </c>
      <c r="AP254" s="1">
        <v>0</v>
      </c>
      <c r="AQ254" s="1">
        <v>0</v>
      </c>
      <c r="AR254" s="1">
        <v>0</v>
      </c>
    </row>
    <row r="255" spans="1:44">
      <c r="B255" t="s">
        <v>1</v>
      </c>
      <c r="C255" s="10">
        <f ca="1">MIN($T$28+A253,0)</f>
        <v>-1.9636799156052169</v>
      </c>
      <c r="D255" s="10"/>
      <c r="E255" s="10">
        <f ca="1">MAX($V$28+A253,0)</f>
        <v>0</v>
      </c>
      <c r="F255" s="10"/>
      <c r="G255" s="10"/>
      <c r="I255" t="s">
        <v>1</v>
      </c>
      <c r="J255" s="1">
        <f ca="1">_xlfn.NORM.S.DIST(C255,0)</f>
        <v>5.8020554767180328E-2</v>
      </c>
      <c r="K255" s="1">
        <f ca="1">1-J255-L255</f>
        <v>0.54303716483138698</v>
      </c>
      <c r="L255" s="1">
        <f ca="1">_xlfn.NORM.S.DIST(-E255,0)</f>
        <v>0.3989422804014327</v>
      </c>
      <c r="M255" s="1">
        <v>0</v>
      </c>
      <c r="N255" s="1">
        <v>0</v>
      </c>
      <c r="Q255" t="s">
        <v>1</v>
      </c>
      <c r="R255" s="10">
        <f ca="1">MIN($T$28+P253,0)</f>
        <v>-1.7926080301133163</v>
      </c>
      <c r="S255" s="10"/>
      <c r="T255" s="10">
        <f ca="1">MAX($V$28+P253,0)</f>
        <v>0</v>
      </c>
      <c r="U255" s="10"/>
      <c r="V255" s="10"/>
      <c r="X255" t="s">
        <v>1</v>
      </c>
      <c r="Y255" s="1">
        <f ca="1">_xlfn.NORM.S.DIST(R255,0)</f>
        <v>8.0005467090015048E-2</v>
      </c>
      <c r="Z255" s="1">
        <f ca="1">1-Y255-AA255</f>
        <v>0.52105225250855236</v>
      </c>
      <c r="AA255" s="1">
        <f ca="1">_xlfn.NORM.S.DIST(-T255,0)</f>
        <v>0.3989422804014327</v>
      </c>
      <c r="AB255" s="1">
        <v>0</v>
      </c>
      <c r="AC255" s="1">
        <v>0</v>
      </c>
      <c r="AF255" t="s">
        <v>1</v>
      </c>
      <c r="AG255" s="10">
        <f ca="1">MIN($T$28+AE253,0)</f>
        <v>-2.1347518010971176</v>
      </c>
      <c r="AH255" s="10"/>
      <c r="AI255" s="10">
        <f ca="1">MAX($V$28+AE253,0)</f>
        <v>0</v>
      </c>
      <c r="AJ255" s="10"/>
      <c r="AK255" s="10"/>
      <c r="AM255" t="s">
        <v>1</v>
      </c>
      <c r="AN255" s="1">
        <f ca="1">_xlfn.NORM.S.DIST(AG255,0)</f>
        <v>4.0863372324939362E-2</v>
      </c>
      <c r="AO255" s="1">
        <f ca="1">1-AN255-AP255</f>
        <v>0.56019434727362794</v>
      </c>
      <c r="AP255" s="1">
        <f ca="1">_xlfn.NORM.S.DIST(-AI255,0)</f>
        <v>0.3989422804014327</v>
      </c>
      <c r="AQ255" s="1">
        <v>0</v>
      </c>
      <c r="AR255" s="1">
        <v>0</v>
      </c>
    </row>
    <row r="256" spans="1:44">
      <c r="B256" t="s">
        <v>0</v>
      </c>
      <c r="C256" s="10"/>
      <c r="D256" s="10">
        <f ca="1">MIN($U$29+A253,0)</f>
        <v>-1.882392838024721</v>
      </c>
      <c r="E256" s="10"/>
      <c r="F256" s="10">
        <f ca="1">MAX($CI$7+A253,0)</f>
        <v>0</v>
      </c>
      <c r="G256" s="10"/>
      <c r="I256" t="s">
        <v>0</v>
      </c>
      <c r="J256" s="1">
        <v>0</v>
      </c>
      <c r="K256" s="1">
        <f ca="1">_xlfn.NORM.S.DIST(D256,0)</f>
        <v>6.7837514114581013E-2</v>
      </c>
      <c r="L256" s="1">
        <f ca="1">1-K256-M256</f>
        <v>0.5332202054839863</v>
      </c>
      <c r="M256" s="1">
        <f ca="1">_xlfn.NORM.S.DIST(-F256,0)</f>
        <v>0.3989422804014327</v>
      </c>
      <c r="N256" s="1">
        <v>0</v>
      </c>
      <c r="Q256" t="s">
        <v>0</v>
      </c>
      <c r="R256" s="10"/>
      <c r="S256" s="10">
        <f ca="1">MIN($U$29+P253,0)</f>
        <v>-1.7113209525328203</v>
      </c>
      <c r="T256" s="10"/>
      <c r="U256" s="10">
        <f ca="1">MAX($CI$7+P253,0)</f>
        <v>0</v>
      </c>
      <c r="V256" s="10"/>
      <c r="X256" t="s">
        <v>0</v>
      </c>
      <c r="Y256" s="1">
        <v>0</v>
      </c>
      <c r="Z256" s="1">
        <f ca="1">_xlfn.NORM.S.DIST(S256,0)</f>
        <v>9.2250439255685296E-2</v>
      </c>
      <c r="AA256" s="1">
        <f ca="1">1-Z256-AB256</f>
        <v>0.50880728034288203</v>
      </c>
      <c r="AB256" s="1">
        <f ca="1">_xlfn.NORM.S.DIST(-U256,0)</f>
        <v>0.3989422804014327</v>
      </c>
      <c r="AC256" s="1">
        <v>0</v>
      </c>
      <c r="AF256" t="s">
        <v>0</v>
      </c>
      <c r="AG256" s="10"/>
      <c r="AH256" s="10">
        <f ca="1">MIN($U$29+AE253,0)</f>
        <v>-2.0534647235166217</v>
      </c>
      <c r="AI256" s="10"/>
      <c r="AJ256" s="10">
        <f ca="1">MAX($CI$7+AE253,0)</f>
        <v>0</v>
      </c>
      <c r="AK256" s="10"/>
      <c r="AM256" t="s">
        <v>0</v>
      </c>
      <c r="AN256" s="1">
        <v>0</v>
      </c>
      <c r="AO256" s="1">
        <f ca="1">_xlfn.NORM.S.DIST(AH256,0)</f>
        <v>4.8446401368286172E-2</v>
      </c>
      <c r="AP256" s="1">
        <f ca="1">1-AO256-AQ256</f>
        <v>0.5526113182302812</v>
      </c>
      <c r="AQ256" s="1">
        <f ca="1">_xlfn.NORM.S.DIST(-AJ256,0)</f>
        <v>0.3989422804014327</v>
      </c>
      <c r="AR256" s="1">
        <v>0</v>
      </c>
    </row>
    <row r="257" spans="1:44">
      <c r="B257" t="s">
        <v>42</v>
      </c>
      <c r="C257" s="10"/>
      <c r="D257" s="10"/>
      <c r="E257" s="10">
        <f ca="1">MIN($V$30+A253,0)</f>
        <v>-2.2258502922740115</v>
      </c>
      <c r="F257" s="10"/>
      <c r="G257" s="10">
        <f ca="1">MAX($X$30+A253,0)</f>
        <v>0</v>
      </c>
      <c r="I257" t="s">
        <v>42</v>
      </c>
      <c r="J257" s="1">
        <v>0</v>
      </c>
      <c r="K257" s="1">
        <v>0</v>
      </c>
      <c r="L257" s="1">
        <f ca="1">_xlfn.NORM.S.DIST(E257,0)</f>
        <v>3.3502229336307726E-2</v>
      </c>
      <c r="M257" s="1">
        <f ca="1">1-L257-N257</f>
        <v>0.56755549026225949</v>
      </c>
      <c r="N257" s="1">
        <f ca="1">_xlfn.NORM.S.DIST(-G257,0)</f>
        <v>0.3989422804014327</v>
      </c>
      <c r="Q257" t="s">
        <v>42</v>
      </c>
      <c r="R257" s="10"/>
      <c r="S257" s="10"/>
      <c r="T257" s="10">
        <f ca="1">MIN($V$30+P253,0)</f>
        <v>-2.0547784067821104</v>
      </c>
      <c r="U257" s="10"/>
      <c r="V257" s="10">
        <f ca="1">MAX($X$30+P253,0)</f>
        <v>0</v>
      </c>
      <c r="X257" t="s">
        <v>42</v>
      </c>
      <c r="Y257" s="1">
        <v>0</v>
      </c>
      <c r="Z257" s="1">
        <v>0</v>
      </c>
      <c r="AA257" s="1">
        <f ca="1">_xlfn.NORM.S.DIST(T257,0)</f>
        <v>4.8315846671611734E-2</v>
      </c>
      <c r="AB257" s="1">
        <f ca="1">1-AA257-AC257</f>
        <v>0.55274187292695554</v>
      </c>
      <c r="AC257" s="1">
        <f ca="1">_xlfn.NORM.S.DIST(-V257,0)</f>
        <v>0.3989422804014327</v>
      </c>
      <c r="AF257" t="s">
        <v>42</v>
      </c>
      <c r="AG257" s="10"/>
      <c r="AH257" s="10"/>
      <c r="AI257" s="10">
        <f ca="1">MIN($V$30+AE253,0)</f>
        <v>-2.3969221777659122</v>
      </c>
      <c r="AJ257" s="10"/>
      <c r="AK257" s="10">
        <f ca="1">MAX($X$30+AE253,0)</f>
        <v>0</v>
      </c>
      <c r="AM257" t="s">
        <v>42</v>
      </c>
      <c r="AN257" s="1">
        <v>0</v>
      </c>
      <c r="AO257" s="1">
        <v>0</v>
      </c>
      <c r="AP257" s="1">
        <f ca="1">_xlfn.NORM.S.DIST(AI257,0)</f>
        <v>2.256045923636267E-2</v>
      </c>
      <c r="AQ257" s="1">
        <f ca="1">1-AP257-AR257</f>
        <v>0.57849726036220472</v>
      </c>
      <c r="AR257" s="1">
        <f ca="1">_xlfn.NORM.S.DIST(-AK257,0)</f>
        <v>0.3989422804014327</v>
      </c>
    </row>
    <row r="258" spans="1:44">
      <c r="I258" t="s">
        <v>32</v>
      </c>
      <c r="J258" s="1">
        <v>0</v>
      </c>
      <c r="K258" s="1">
        <v>0</v>
      </c>
      <c r="L258" s="1">
        <v>0</v>
      </c>
      <c r="M258" s="1">
        <v>0</v>
      </c>
      <c r="N258" s="1">
        <v>1</v>
      </c>
      <c r="X258" t="s">
        <v>32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M258" t="s">
        <v>32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</row>
    <row r="259" spans="1:44">
      <c r="A259" s="9">
        <f>IF(RIGHT(A252,2)="12",(VALUE(LEFT(A252,4))+1)*100+1,A252+1)</f>
        <v>202212</v>
      </c>
      <c r="H259">
        <f>A259</f>
        <v>202212</v>
      </c>
      <c r="P259" s="9">
        <f>IF(RIGHT(P252,2)="12",(VALUE(LEFT(P252,4))+1)*100+1,P252+1)</f>
        <v>202212</v>
      </c>
      <c r="W259">
        <f>P259</f>
        <v>202212</v>
      </c>
      <c r="AE259" s="9">
        <f>IF(RIGHT(AE252,2)="12",(VALUE(LEFT(AE252,4))+1)*100+1,AE252+1)</f>
        <v>202212</v>
      </c>
      <c r="AL259">
        <f>AE259</f>
        <v>202212</v>
      </c>
    </row>
    <row r="260" spans="1:44">
      <c r="A260" s="37">
        <f ca="1">VLOOKUP(A259,A$36:F$95,6,0)</f>
        <v>-0.30498793202657826</v>
      </c>
      <c r="C260" t="s">
        <v>2</v>
      </c>
      <c r="D260" t="s">
        <v>1</v>
      </c>
      <c r="E260" t="s">
        <v>0</v>
      </c>
      <c r="F260" t="s">
        <v>42</v>
      </c>
      <c r="G260" t="s">
        <v>32</v>
      </c>
      <c r="J260" t="s">
        <v>2</v>
      </c>
      <c r="K260" t="s">
        <v>1</v>
      </c>
      <c r="L260" t="s">
        <v>0</v>
      </c>
      <c r="M260" t="s">
        <v>42</v>
      </c>
      <c r="N260" t="s">
        <v>32</v>
      </c>
      <c r="P260" s="37">
        <f ca="1">VLOOKUP(P259,H$36:M$95,6,0)</f>
        <v>-0.12776700844139785</v>
      </c>
      <c r="R260" t="s">
        <v>2</v>
      </c>
      <c r="S260" t="s">
        <v>1</v>
      </c>
      <c r="T260" t="s">
        <v>0</v>
      </c>
      <c r="U260" t="s">
        <v>42</v>
      </c>
      <c r="V260" t="s">
        <v>32</v>
      </c>
      <c r="Y260" t="s">
        <v>2</v>
      </c>
      <c r="Z260" t="s">
        <v>1</v>
      </c>
      <c r="AA260" t="s">
        <v>0</v>
      </c>
      <c r="AB260" t="s">
        <v>42</v>
      </c>
      <c r="AC260" t="s">
        <v>32</v>
      </c>
      <c r="AE260" s="37">
        <f ca="1">VLOOKUP(AE259,O$36:T$95,6,0)</f>
        <v>-0.48220885561175864</v>
      </c>
      <c r="AG260" t="s">
        <v>2</v>
      </c>
      <c r="AH260" t="s">
        <v>1</v>
      </c>
      <c r="AI260" t="s">
        <v>0</v>
      </c>
      <c r="AJ260" t="s">
        <v>42</v>
      </c>
      <c r="AK260" t="s">
        <v>32</v>
      </c>
      <c r="AN260" t="s">
        <v>2</v>
      </c>
      <c r="AO260" t="s">
        <v>1</v>
      </c>
      <c r="AP260" t="s">
        <v>0</v>
      </c>
      <c r="AQ260" t="s">
        <v>42</v>
      </c>
      <c r="AR260" t="s">
        <v>32</v>
      </c>
    </row>
    <row r="261" spans="1:44">
      <c r="B261" t="s">
        <v>2</v>
      </c>
      <c r="C261" s="10"/>
      <c r="D261" s="10">
        <f ca="1">MAX($U$27+A260,0)</f>
        <v>2.2945313422399289</v>
      </c>
      <c r="E261" s="10"/>
      <c r="F261" s="10"/>
      <c r="G261" s="10"/>
      <c r="I261" t="s">
        <v>2</v>
      </c>
      <c r="J261" s="1">
        <f ca="1">1-K261</f>
        <v>0.97131484603391227</v>
      </c>
      <c r="K261" s="1">
        <f ca="1">_xlfn.NORM.S.DIST(-D261,0)</f>
        <v>2.8685153966087781E-2</v>
      </c>
      <c r="L261" s="1">
        <v>0</v>
      </c>
      <c r="M261" s="1">
        <v>0</v>
      </c>
      <c r="N261" s="1">
        <v>0</v>
      </c>
      <c r="Q261" t="s">
        <v>2</v>
      </c>
      <c r="R261" s="10"/>
      <c r="S261" s="10">
        <f ca="1">MAX($U$27+P260,0)</f>
        <v>2.4717522658251094</v>
      </c>
      <c r="T261" s="10"/>
      <c r="U261" s="10"/>
      <c r="V261" s="10"/>
      <c r="X261" t="s">
        <v>2</v>
      </c>
      <c r="Y261" s="1">
        <f ca="1">1-Z261</f>
        <v>0.98119661110484224</v>
      </c>
      <c r="Z261" s="1">
        <f ca="1">_xlfn.NORM.S.DIST(-S261,0)</f>
        <v>1.8803388895157716E-2</v>
      </c>
      <c r="AA261" s="1">
        <v>0</v>
      </c>
      <c r="AB261" s="1">
        <v>0</v>
      </c>
      <c r="AC261" s="1">
        <v>0</v>
      </c>
      <c r="AF261" t="s">
        <v>2</v>
      </c>
      <c r="AG261" s="10"/>
      <c r="AH261" s="10">
        <f ca="1">MAX($U$27+AE260,0)</f>
        <v>2.1173104186547484</v>
      </c>
      <c r="AI261" s="10"/>
      <c r="AJ261" s="10"/>
      <c r="AK261" s="10"/>
      <c r="AM261" t="s">
        <v>2</v>
      </c>
      <c r="AN261" s="1">
        <f ca="1">1-AO261</f>
        <v>0.95759293221852537</v>
      </c>
      <c r="AO261" s="1">
        <f ca="1">_xlfn.NORM.S.DIST(-AH261,0)</f>
        <v>4.24070677814746E-2</v>
      </c>
      <c r="AP261" s="1">
        <v>0</v>
      </c>
      <c r="AQ261" s="1">
        <v>0</v>
      </c>
      <c r="AR261" s="1">
        <v>0</v>
      </c>
    </row>
    <row r="262" spans="1:44">
      <c r="B262" t="s">
        <v>1</v>
      </c>
      <c r="C262" s="10">
        <f ca="1">MIN($T$28+A260,0)</f>
        <v>-1.9435466046168839</v>
      </c>
      <c r="D262" s="10"/>
      <c r="E262" s="10">
        <f ca="1">MAX($V$28+A260,0)</f>
        <v>0</v>
      </c>
      <c r="F262" s="10"/>
      <c r="G262" s="10"/>
      <c r="I262" t="s">
        <v>1</v>
      </c>
      <c r="J262" s="1">
        <f ca="1">_xlfn.NORM.S.DIST(C262,0)</f>
        <v>6.034813497694555E-2</v>
      </c>
      <c r="K262" s="1">
        <f ca="1">1-J262-L262</f>
        <v>0.54070958462162166</v>
      </c>
      <c r="L262" s="1">
        <f ca="1">_xlfn.NORM.S.DIST(-E262,0)</f>
        <v>0.3989422804014327</v>
      </c>
      <c r="M262" s="1">
        <v>0</v>
      </c>
      <c r="N262" s="1">
        <v>0</v>
      </c>
      <c r="Q262" t="s">
        <v>1</v>
      </c>
      <c r="R262" s="10">
        <f ca="1">MIN($T$28+P260,0)</f>
        <v>-1.7663256810317034</v>
      </c>
      <c r="S262" s="10"/>
      <c r="T262" s="10">
        <f ca="1">MAX($V$28+P260,0)</f>
        <v>0</v>
      </c>
      <c r="U262" s="10"/>
      <c r="V262" s="10"/>
      <c r="X262" t="s">
        <v>1</v>
      </c>
      <c r="Y262" s="1">
        <f ca="1">_xlfn.NORM.S.DIST(R262,0)</f>
        <v>8.3836086395599155E-2</v>
      </c>
      <c r="Z262" s="1">
        <f ca="1">1-Y262-AA262</f>
        <v>0.51722163320296821</v>
      </c>
      <c r="AA262" s="1">
        <f ca="1">_xlfn.NORM.S.DIST(-T262,0)</f>
        <v>0.3989422804014327</v>
      </c>
      <c r="AB262" s="1">
        <v>0</v>
      </c>
      <c r="AC262" s="1">
        <v>0</v>
      </c>
      <c r="AF262" t="s">
        <v>1</v>
      </c>
      <c r="AG262" s="10">
        <f ca="1">MIN($T$28+AE260,0)</f>
        <v>-2.1207675282020642</v>
      </c>
      <c r="AH262" s="10"/>
      <c r="AI262" s="10">
        <f ca="1">MAX($V$28+AE260,0)</f>
        <v>0</v>
      </c>
      <c r="AJ262" s="10"/>
      <c r="AK262" s="10"/>
      <c r="AM262" t="s">
        <v>1</v>
      </c>
      <c r="AN262" s="1">
        <f ca="1">_xlfn.NORM.S.DIST(AG262,0)</f>
        <v>4.209753935852837E-2</v>
      </c>
      <c r="AO262" s="1">
        <f ca="1">1-AN262-AP262</f>
        <v>0.55896018024003902</v>
      </c>
      <c r="AP262" s="1">
        <f ca="1">_xlfn.NORM.S.DIST(-AI262,0)</f>
        <v>0.3989422804014327</v>
      </c>
      <c r="AQ262" s="1">
        <v>0</v>
      </c>
      <c r="AR262" s="1">
        <v>0</v>
      </c>
    </row>
    <row r="263" spans="1:44">
      <c r="B263" t="s">
        <v>0</v>
      </c>
      <c r="C263" s="10"/>
      <c r="D263" s="10">
        <f ca="1">MIN($U$29+A260,0)</f>
        <v>-1.862259527036388</v>
      </c>
      <c r="E263" s="10"/>
      <c r="F263" s="10">
        <f ca="1">MAX($CI$7+A260,0)</f>
        <v>0</v>
      </c>
      <c r="G263" s="10"/>
      <c r="I263" t="s">
        <v>0</v>
      </c>
      <c r="J263" s="1">
        <v>0</v>
      </c>
      <c r="K263" s="1">
        <f ca="1">_xlfn.NORM.S.DIST(D263,0)</f>
        <v>7.0443535411075744E-2</v>
      </c>
      <c r="L263" s="1">
        <f ca="1">1-K263-M263</f>
        <v>0.53061418418749162</v>
      </c>
      <c r="M263" s="1">
        <f ca="1">_xlfn.NORM.S.DIST(-F263,0)</f>
        <v>0.3989422804014327</v>
      </c>
      <c r="N263" s="1">
        <v>0</v>
      </c>
      <c r="Q263" t="s">
        <v>0</v>
      </c>
      <c r="R263" s="10"/>
      <c r="S263" s="10">
        <f ca="1">MIN($U$29+P260,0)</f>
        <v>-1.6850386034512075</v>
      </c>
      <c r="T263" s="10"/>
      <c r="U263" s="10">
        <f ca="1">MAX($CI$7+P260,0)</f>
        <v>0</v>
      </c>
      <c r="V263" s="10"/>
      <c r="X263" t="s">
        <v>0</v>
      </c>
      <c r="Y263" s="1">
        <v>0</v>
      </c>
      <c r="Z263" s="1">
        <f ca="1">_xlfn.NORM.S.DIST(S263,0)</f>
        <v>9.6461040189372654E-2</v>
      </c>
      <c r="AA263" s="1">
        <f ca="1">1-Z263-AB263</f>
        <v>0.50459667940919473</v>
      </c>
      <c r="AB263" s="1">
        <f ca="1">_xlfn.NORM.S.DIST(-U263,0)</f>
        <v>0.3989422804014327</v>
      </c>
      <c r="AC263" s="1">
        <v>0</v>
      </c>
      <c r="AF263" t="s">
        <v>0</v>
      </c>
      <c r="AG263" s="10"/>
      <c r="AH263" s="10">
        <f ca="1">MIN($U$29+AE260,0)</f>
        <v>-2.0394804506215682</v>
      </c>
      <c r="AI263" s="10"/>
      <c r="AJ263" s="10">
        <f ca="1">MAX($CI$7+AE260,0)</f>
        <v>0</v>
      </c>
      <c r="AK263" s="10"/>
      <c r="AM263" t="s">
        <v>0</v>
      </c>
      <c r="AN263" s="1">
        <v>0</v>
      </c>
      <c r="AO263" s="1">
        <f ca="1">_xlfn.NORM.S.DIST(AH263,0)</f>
        <v>4.9852891141356846E-2</v>
      </c>
      <c r="AP263" s="1">
        <f ca="1">1-AO263-AQ263</f>
        <v>0.55120482845721042</v>
      </c>
      <c r="AQ263" s="1">
        <f ca="1">_xlfn.NORM.S.DIST(-AJ263,0)</f>
        <v>0.3989422804014327</v>
      </c>
      <c r="AR263" s="1">
        <v>0</v>
      </c>
    </row>
    <row r="264" spans="1:44">
      <c r="B264" t="s">
        <v>42</v>
      </c>
      <c r="C264" s="10"/>
      <c r="D264" s="10"/>
      <c r="E264" s="10">
        <f ca="1">MIN($V$30+A260,0)</f>
        <v>-2.2057169812856783</v>
      </c>
      <c r="F264" s="10"/>
      <c r="G264" s="10">
        <f ca="1">MAX($X$30+A260,0)</f>
        <v>0</v>
      </c>
      <c r="I264" t="s">
        <v>42</v>
      </c>
      <c r="J264" s="1">
        <v>0</v>
      </c>
      <c r="K264" s="1">
        <v>0</v>
      </c>
      <c r="L264" s="1">
        <f ca="1">_xlfn.NORM.S.DIST(E264,0)</f>
        <v>3.5030637825113058E-2</v>
      </c>
      <c r="M264" s="1">
        <f ca="1">1-L264-N264</f>
        <v>0.56602708177345429</v>
      </c>
      <c r="N264" s="1">
        <f ca="1">_xlfn.NORM.S.DIST(-G264,0)</f>
        <v>0.3989422804014327</v>
      </c>
      <c r="Q264" t="s">
        <v>42</v>
      </c>
      <c r="R264" s="10"/>
      <c r="S264" s="10"/>
      <c r="T264" s="10">
        <f ca="1">MIN($V$30+P260,0)</f>
        <v>-2.0284960577004978</v>
      </c>
      <c r="U264" s="10"/>
      <c r="V264" s="10">
        <f ca="1">MAX($X$30+P260,0)</f>
        <v>0</v>
      </c>
      <c r="X264" t="s">
        <v>42</v>
      </c>
      <c r="Y264" s="1">
        <v>0</v>
      </c>
      <c r="Z264" s="1">
        <v>0</v>
      </c>
      <c r="AA264" s="1">
        <f ca="1">_xlfn.NORM.S.DIST(T264,0)</f>
        <v>5.0979246458783094E-2</v>
      </c>
      <c r="AB264" s="1">
        <f ca="1">1-AA264-AC264</f>
        <v>0.55007847313978431</v>
      </c>
      <c r="AC264" s="1">
        <f ca="1">_xlfn.NORM.S.DIST(-V264,0)</f>
        <v>0.3989422804014327</v>
      </c>
      <c r="AF264" t="s">
        <v>42</v>
      </c>
      <c r="AG264" s="10"/>
      <c r="AH264" s="10"/>
      <c r="AI264" s="10">
        <f ca="1">MIN($V$30+AE260,0)</f>
        <v>-2.3829379048708588</v>
      </c>
      <c r="AJ264" s="10"/>
      <c r="AK264" s="10">
        <f ca="1">MAX($X$30+AE260,0)</f>
        <v>0</v>
      </c>
      <c r="AM264" t="s">
        <v>42</v>
      </c>
      <c r="AN264" s="1">
        <v>0</v>
      </c>
      <c r="AO264" s="1">
        <v>0</v>
      </c>
      <c r="AP264" s="1">
        <f ca="1">_xlfn.NORM.S.DIST(AI264,0)</f>
        <v>2.3327203612378319E-2</v>
      </c>
      <c r="AQ264" s="1">
        <f ca="1">1-AP264-AR264</f>
        <v>0.57773051598618896</v>
      </c>
      <c r="AR264" s="1">
        <f ca="1">_xlfn.NORM.S.DIST(-AK264,0)</f>
        <v>0.3989422804014327</v>
      </c>
    </row>
    <row r="265" spans="1:44">
      <c r="I265" t="s">
        <v>32</v>
      </c>
      <c r="J265" s="1">
        <v>0</v>
      </c>
      <c r="K265" s="1">
        <v>0</v>
      </c>
      <c r="L265" s="1">
        <v>0</v>
      </c>
      <c r="M265" s="1">
        <v>0</v>
      </c>
      <c r="N265" s="1">
        <v>1</v>
      </c>
      <c r="X265" t="s">
        <v>32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M265" t="s">
        <v>32</v>
      </c>
      <c r="AN265" s="1">
        <v>0</v>
      </c>
      <c r="AO265" s="1">
        <v>0</v>
      </c>
      <c r="AP265" s="1">
        <v>0</v>
      </c>
      <c r="AQ265" s="1">
        <v>0</v>
      </c>
      <c r="AR265" s="1">
        <v>1</v>
      </c>
    </row>
    <row r="266" spans="1:44">
      <c r="A266" s="9">
        <f>IF(RIGHT(A259,2)="12",(VALUE(LEFT(A259,4))+1)*100+1,A259+1)</f>
        <v>202301</v>
      </c>
      <c r="H266">
        <f>A266</f>
        <v>202301</v>
      </c>
      <c r="P266" s="9">
        <f>IF(RIGHT(P259,2)="12",(VALUE(LEFT(P259,4))+1)*100+1,P259+1)</f>
        <v>202301</v>
      </c>
      <c r="W266">
        <f>P266</f>
        <v>202301</v>
      </c>
      <c r="AE266" s="9">
        <f>IF(RIGHT(AE259,2)="12",(VALUE(LEFT(AE259,4))+1)*100+1,AE259+1)</f>
        <v>202301</v>
      </c>
      <c r="AL266">
        <f>AE266</f>
        <v>202301</v>
      </c>
    </row>
    <row r="267" spans="1:44">
      <c r="A267" s="37">
        <f ca="1">VLOOKUP(A266,A$36:F$95,6,0)</f>
        <v>-0.30890299668442317</v>
      </c>
      <c r="C267" t="s">
        <v>2</v>
      </c>
      <c r="D267" t="s">
        <v>1</v>
      </c>
      <c r="E267" t="s">
        <v>0</v>
      </c>
      <c r="F267" t="s">
        <v>42</v>
      </c>
      <c r="G267" t="s">
        <v>32</v>
      </c>
      <c r="J267" t="s">
        <v>2</v>
      </c>
      <c r="K267" t="s">
        <v>1</v>
      </c>
      <c r="L267" t="s">
        <v>0</v>
      </c>
      <c r="M267" t="s">
        <v>42</v>
      </c>
      <c r="N267" t="s">
        <v>32</v>
      </c>
      <c r="P267" s="37">
        <f ca="1">VLOOKUP(P266,H$36:M$95,6,0)</f>
        <v>-0.12572532468661146</v>
      </c>
      <c r="R267" t="s">
        <v>2</v>
      </c>
      <c r="S267" t="s">
        <v>1</v>
      </c>
      <c r="T267" t="s">
        <v>0</v>
      </c>
      <c r="U267" t="s">
        <v>42</v>
      </c>
      <c r="V267" t="s">
        <v>32</v>
      </c>
      <c r="Y267" t="s">
        <v>2</v>
      </c>
      <c r="Z267" t="s">
        <v>1</v>
      </c>
      <c r="AA267" t="s">
        <v>0</v>
      </c>
      <c r="AB267" t="s">
        <v>42</v>
      </c>
      <c r="AC267" t="s">
        <v>32</v>
      </c>
      <c r="AE267" s="37">
        <f ca="1">VLOOKUP(AE266,O$36:T$95,6,0)</f>
        <v>-0.49208066868223482</v>
      </c>
      <c r="AG267" t="s">
        <v>2</v>
      </c>
      <c r="AH267" t="s">
        <v>1</v>
      </c>
      <c r="AI267" t="s">
        <v>0</v>
      </c>
      <c r="AJ267" t="s">
        <v>42</v>
      </c>
      <c r="AK267" t="s">
        <v>32</v>
      </c>
      <c r="AN267" t="s">
        <v>2</v>
      </c>
      <c r="AO267" t="s">
        <v>1</v>
      </c>
      <c r="AP267" t="s">
        <v>0</v>
      </c>
      <c r="AQ267" t="s">
        <v>42</v>
      </c>
      <c r="AR267" t="s">
        <v>32</v>
      </c>
    </row>
    <row r="268" spans="1:44">
      <c r="B268" t="s">
        <v>2</v>
      </c>
      <c r="C268" s="10"/>
      <c r="D268" s="10">
        <f ca="1">MAX($U$27+A267,0)</f>
        <v>2.290616277582084</v>
      </c>
      <c r="E268" s="10"/>
      <c r="F268" s="10"/>
      <c r="G268" s="10"/>
      <c r="I268" t="s">
        <v>2</v>
      </c>
      <c r="J268" s="1">
        <f ca="1">1-K268</f>
        <v>0.97105622137552772</v>
      </c>
      <c r="K268" s="1">
        <f ca="1">_xlfn.NORM.S.DIST(-D268,0)</f>
        <v>2.8943778624472283E-2</v>
      </c>
      <c r="L268" s="1">
        <v>0</v>
      </c>
      <c r="M268" s="1">
        <v>0</v>
      </c>
      <c r="N268" s="1">
        <v>0</v>
      </c>
      <c r="Q268" t="s">
        <v>2</v>
      </c>
      <c r="R268" s="10"/>
      <c r="S268" s="10">
        <f ca="1">MAX($U$27+P267,0)</f>
        <v>2.4737939495798957</v>
      </c>
      <c r="T268" s="10"/>
      <c r="U268" s="10"/>
      <c r="V268" s="10"/>
      <c r="X268" t="s">
        <v>2</v>
      </c>
      <c r="Y268" s="1">
        <f ca="1">1-Z268</f>
        <v>0.98129130304994749</v>
      </c>
      <c r="Z268" s="1">
        <f ca="1">_xlfn.NORM.S.DIST(-S268,0)</f>
        <v>1.8708696950052495E-2</v>
      </c>
      <c r="AA268" s="1">
        <v>0</v>
      </c>
      <c r="AB268" s="1">
        <v>0</v>
      </c>
      <c r="AC268" s="1">
        <v>0</v>
      </c>
      <c r="AF268" t="s">
        <v>2</v>
      </c>
      <c r="AG268" s="10"/>
      <c r="AH268" s="10">
        <f ca="1">MAX($U$27+AE267,0)</f>
        <v>2.1074386055842722</v>
      </c>
      <c r="AI268" s="10"/>
      <c r="AJ268" s="10"/>
      <c r="AK268" s="10"/>
      <c r="AM268" t="s">
        <v>2</v>
      </c>
      <c r="AN268" s="1">
        <f ca="1">1-AO268</f>
        <v>0.95669933436063126</v>
      </c>
      <c r="AO268" s="1">
        <f ca="1">_xlfn.NORM.S.DIST(-AH268,0)</f>
        <v>4.3300665639368713E-2</v>
      </c>
      <c r="AP268" s="1">
        <v>0</v>
      </c>
      <c r="AQ268" s="1">
        <v>0</v>
      </c>
      <c r="AR268" s="1">
        <v>0</v>
      </c>
    </row>
    <row r="269" spans="1:44">
      <c r="B269" t="s">
        <v>1</v>
      </c>
      <c r="C269" s="10">
        <f ca="1">MIN($T$28+A267,0)</f>
        <v>-1.9474616692747289</v>
      </c>
      <c r="D269" s="10"/>
      <c r="E269" s="10">
        <f ca="1">MAX($V$28+A267,0)</f>
        <v>0</v>
      </c>
      <c r="F269" s="10"/>
      <c r="G269" s="10"/>
      <c r="I269" t="s">
        <v>1</v>
      </c>
      <c r="J269" s="1">
        <f ca="1">_xlfn.NORM.S.DIST(C269,0)</f>
        <v>5.9890222962137293E-2</v>
      </c>
      <c r="K269" s="1">
        <f ca="1">1-J269-L269</f>
        <v>0.54116749663642993</v>
      </c>
      <c r="L269" s="1">
        <f ca="1">_xlfn.NORM.S.DIST(-E269,0)</f>
        <v>0.3989422804014327</v>
      </c>
      <c r="M269" s="1">
        <v>0</v>
      </c>
      <c r="N269" s="1">
        <v>0</v>
      </c>
      <c r="Q269" t="s">
        <v>1</v>
      </c>
      <c r="R269" s="10">
        <f ca="1">MIN($T$28+P267,0)</f>
        <v>-1.7642839972769171</v>
      </c>
      <c r="S269" s="10"/>
      <c r="T269" s="10">
        <f ca="1">MAX($V$28+P267,0)</f>
        <v>0</v>
      </c>
      <c r="U269" s="10"/>
      <c r="V269" s="10"/>
      <c r="X269" t="s">
        <v>1</v>
      </c>
      <c r="Y269" s="1">
        <f ca="1">_xlfn.NORM.S.DIST(R269,0)</f>
        <v>8.4138793112184571E-2</v>
      </c>
      <c r="Z269" s="1">
        <f ca="1">1-Y269-AA269</f>
        <v>0.51691892648638271</v>
      </c>
      <c r="AA269" s="1">
        <f ca="1">_xlfn.NORM.S.DIST(-T269,0)</f>
        <v>0.3989422804014327</v>
      </c>
      <c r="AB269" s="1">
        <v>0</v>
      </c>
      <c r="AC269" s="1">
        <v>0</v>
      </c>
      <c r="AF269" t="s">
        <v>1</v>
      </c>
      <c r="AG269" s="10">
        <f ca="1">MIN($T$28+AE267,0)</f>
        <v>-2.1306393412725404</v>
      </c>
      <c r="AH269" s="10"/>
      <c r="AI269" s="10">
        <f ca="1">MAX($V$28+AE267,0)</f>
        <v>0</v>
      </c>
      <c r="AJ269" s="10"/>
      <c r="AK269" s="10"/>
      <c r="AM269" t="s">
        <v>1</v>
      </c>
      <c r="AN269" s="1">
        <f ca="1">_xlfn.NORM.S.DIST(AG269,0)</f>
        <v>4.1223345923042908E-2</v>
      </c>
      <c r="AO269" s="1">
        <f ca="1">1-AN269-AP269</f>
        <v>0.55983437367552447</v>
      </c>
      <c r="AP269" s="1">
        <f ca="1">_xlfn.NORM.S.DIST(-AI269,0)</f>
        <v>0.3989422804014327</v>
      </c>
      <c r="AQ269" s="1">
        <v>0</v>
      </c>
      <c r="AR269" s="1">
        <v>0</v>
      </c>
    </row>
    <row r="270" spans="1:44">
      <c r="B270" t="s">
        <v>0</v>
      </c>
      <c r="C270" s="10"/>
      <c r="D270" s="10">
        <f ca="1">MIN($U$29+A267,0)</f>
        <v>-1.8661745916942329</v>
      </c>
      <c r="E270" s="10"/>
      <c r="F270" s="10">
        <f ca="1">MAX($CI$7+A267,0)</f>
        <v>0</v>
      </c>
      <c r="G270" s="10"/>
      <c r="I270" t="s">
        <v>0</v>
      </c>
      <c r="J270" s="1">
        <v>0</v>
      </c>
      <c r="K270" s="1">
        <f ca="1">_xlfn.NORM.S.DIST(D270,0)</f>
        <v>6.9931272787870882E-2</v>
      </c>
      <c r="L270" s="1">
        <f ca="1">1-K270-M270</f>
        <v>0.53112644681069643</v>
      </c>
      <c r="M270" s="1">
        <f ca="1">_xlfn.NORM.S.DIST(-F270,0)</f>
        <v>0.3989422804014327</v>
      </c>
      <c r="N270" s="1">
        <v>0</v>
      </c>
      <c r="Q270" t="s">
        <v>0</v>
      </c>
      <c r="R270" s="10"/>
      <c r="S270" s="10">
        <f ca="1">MIN($U$29+P267,0)</f>
        <v>-1.6829969196964212</v>
      </c>
      <c r="T270" s="10"/>
      <c r="U270" s="10">
        <f ca="1">MAX($CI$7+P267,0)</f>
        <v>0</v>
      </c>
      <c r="V270" s="10"/>
      <c r="X270" t="s">
        <v>0</v>
      </c>
      <c r="Y270" s="1">
        <v>0</v>
      </c>
      <c r="Z270" s="1">
        <f ca="1">_xlfn.NORM.S.DIST(S270,0)</f>
        <v>9.6793266404271508E-2</v>
      </c>
      <c r="AA270" s="1">
        <f ca="1">1-Z270-AB270</f>
        <v>0.50426445319429569</v>
      </c>
      <c r="AB270" s="1">
        <f ca="1">_xlfn.NORM.S.DIST(-U270,0)</f>
        <v>0.3989422804014327</v>
      </c>
      <c r="AC270" s="1">
        <v>0</v>
      </c>
      <c r="AF270" t="s">
        <v>0</v>
      </c>
      <c r="AG270" s="10"/>
      <c r="AH270" s="10">
        <f ca="1">MIN($U$29+AE267,0)</f>
        <v>-2.0493522636920445</v>
      </c>
      <c r="AI270" s="10"/>
      <c r="AJ270" s="10">
        <f ca="1">MAX($CI$7+AE267,0)</f>
        <v>0</v>
      </c>
      <c r="AK270" s="10"/>
      <c r="AM270" t="s">
        <v>0</v>
      </c>
      <c r="AN270" s="1">
        <v>0</v>
      </c>
      <c r="AO270" s="1">
        <f ca="1">_xlfn.NORM.S.DIST(AH270,0)</f>
        <v>4.8856840306329516E-2</v>
      </c>
      <c r="AP270" s="1">
        <f ca="1">1-AO270-AQ270</f>
        <v>0.55220087929223771</v>
      </c>
      <c r="AQ270" s="1">
        <f ca="1">_xlfn.NORM.S.DIST(-AJ270,0)</f>
        <v>0.3989422804014327</v>
      </c>
      <c r="AR270" s="1">
        <v>0</v>
      </c>
    </row>
    <row r="271" spans="1:44">
      <c r="B271" t="s">
        <v>42</v>
      </c>
      <c r="C271" s="10"/>
      <c r="D271" s="10"/>
      <c r="E271" s="10">
        <f ca="1">MIN($V$30+A267,0)</f>
        <v>-2.2096320459435232</v>
      </c>
      <c r="F271" s="10"/>
      <c r="G271" s="10">
        <f ca="1">MAX($X$30+A267,0)</f>
        <v>0</v>
      </c>
      <c r="I271" t="s">
        <v>42</v>
      </c>
      <c r="J271" s="1">
        <v>0</v>
      </c>
      <c r="K271" s="1">
        <v>0</v>
      </c>
      <c r="L271" s="1">
        <f ca="1">_xlfn.NORM.S.DIST(E271,0)</f>
        <v>3.4729166135459101E-2</v>
      </c>
      <c r="M271" s="1">
        <f ca="1">1-L271-N271</f>
        <v>0.56632855346310818</v>
      </c>
      <c r="N271" s="1">
        <f ca="1">_xlfn.NORM.S.DIST(-G271,0)</f>
        <v>0.3989422804014327</v>
      </c>
      <c r="Q271" t="s">
        <v>42</v>
      </c>
      <c r="R271" s="10"/>
      <c r="S271" s="10"/>
      <c r="T271" s="10">
        <f ca="1">MIN($V$30+P267,0)</f>
        <v>-2.0264543739457115</v>
      </c>
      <c r="U271" s="10"/>
      <c r="V271" s="10">
        <f ca="1">MAX($X$30+P267,0)</f>
        <v>0</v>
      </c>
      <c r="X271" t="s">
        <v>42</v>
      </c>
      <c r="Y271" s="1">
        <v>0</v>
      </c>
      <c r="Z271" s="1">
        <v>0</v>
      </c>
      <c r="AA271" s="1">
        <f ca="1">_xlfn.NORM.S.DIST(T271,0)</f>
        <v>5.1190710545992016E-2</v>
      </c>
      <c r="AB271" s="1">
        <f ca="1">1-AA271-AC271</f>
        <v>0.54986700905257524</v>
      </c>
      <c r="AC271" s="1">
        <f ca="1">_xlfn.NORM.S.DIST(-V271,0)</f>
        <v>0.3989422804014327</v>
      </c>
      <c r="AF271" t="s">
        <v>42</v>
      </c>
      <c r="AG271" s="10"/>
      <c r="AH271" s="10"/>
      <c r="AI271" s="10">
        <f ca="1">MIN($V$30+AE267,0)</f>
        <v>-2.392809717941335</v>
      </c>
      <c r="AJ271" s="10"/>
      <c r="AK271" s="10">
        <f ca="1">MAX($X$30+AE267,0)</f>
        <v>0</v>
      </c>
      <c r="AM271" t="s">
        <v>42</v>
      </c>
      <c r="AN271" s="1">
        <v>0</v>
      </c>
      <c r="AO271" s="1">
        <v>0</v>
      </c>
      <c r="AP271" s="1">
        <f ca="1">_xlfn.NORM.S.DIST(AI271,0)</f>
        <v>2.2783750229733397E-2</v>
      </c>
      <c r="AQ271" s="1">
        <f ca="1">1-AP271-AR271</f>
        <v>0.57827396936883391</v>
      </c>
      <c r="AR271" s="1">
        <f ca="1">_xlfn.NORM.S.DIST(-AK271,0)</f>
        <v>0.3989422804014327</v>
      </c>
    </row>
    <row r="272" spans="1:44">
      <c r="I272" t="s">
        <v>32</v>
      </c>
      <c r="J272" s="1">
        <v>0</v>
      </c>
      <c r="K272" s="1">
        <v>0</v>
      </c>
      <c r="L272" s="1">
        <v>0</v>
      </c>
      <c r="M272" s="1">
        <v>0</v>
      </c>
      <c r="N272" s="1">
        <v>1</v>
      </c>
      <c r="X272" t="s">
        <v>32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M272" t="s">
        <v>32</v>
      </c>
      <c r="AN272" s="1">
        <v>0</v>
      </c>
      <c r="AO272" s="1">
        <v>0</v>
      </c>
      <c r="AP272" s="1">
        <v>0</v>
      </c>
      <c r="AQ272" s="1">
        <v>0</v>
      </c>
      <c r="AR272" s="1">
        <v>1</v>
      </c>
    </row>
    <row r="273" spans="1:44">
      <c r="A273" s="9">
        <f>IF(RIGHT(A266,2)="12",(VALUE(LEFT(A266,4))+1)*100+1,A266+1)</f>
        <v>202302</v>
      </c>
      <c r="H273">
        <f>A273</f>
        <v>202302</v>
      </c>
      <c r="P273" s="9">
        <f>IF(RIGHT(P266,2)="12",(VALUE(LEFT(P266,4))+1)*100+1,P266+1)</f>
        <v>202302</v>
      </c>
      <c r="W273">
        <f>P273</f>
        <v>202302</v>
      </c>
      <c r="AE273" s="9">
        <f>IF(RIGHT(AE266,2)="12",(VALUE(LEFT(AE266,4))+1)*100+1,AE266+1)</f>
        <v>202302</v>
      </c>
      <c r="AL273">
        <f>AE273</f>
        <v>202302</v>
      </c>
    </row>
    <row r="274" spans="1:44">
      <c r="A274" s="37">
        <f ca="1">VLOOKUP(A273,A$36:F$95,6,0)</f>
        <v>-0.29048863511877909</v>
      </c>
      <c r="C274" t="s">
        <v>2</v>
      </c>
      <c r="D274" t="s">
        <v>1</v>
      </c>
      <c r="E274" t="s">
        <v>0</v>
      </c>
      <c r="F274" t="s">
        <v>42</v>
      </c>
      <c r="G274" t="s">
        <v>32</v>
      </c>
      <c r="J274" t="s">
        <v>2</v>
      </c>
      <c r="K274" t="s">
        <v>1</v>
      </c>
      <c r="L274" t="s">
        <v>0</v>
      </c>
      <c r="M274" t="s">
        <v>42</v>
      </c>
      <c r="N274" t="s">
        <v>32</v>
      </c>
      <c r="P274" s="37">
        <f ca="1">VLOOKUP(P273,H$36:M$95,6,0)</f>
        <v>-0.10152811302889039</v>
      </c>
      <c r="R274" t="s">
        <v>2</v>
      </c>
      <c r="S274" t="s">
        <v>1</v>
      </c>
      <c r="T274" t="s">
        <v>0</v>
      </c>
      <c r="U274" t="s">
        <v>42</v>
      </c>
      <c r="V274" t="s">
        <v>32</v>
      </c>
      <c r="Y274" t="s">
        <v>2</v>
      </c>
      <c r="Z274" t="s">
        <v>1</v>
      </c>
      <c r="AA274" t="s">
        <v>0</v>
      </c>
      <c r="AB274" t="s">
        <v>42</v>
      </c>
      <c r="AC274" t="s">
        <v>32</v>
      </c>
      <c r="AE274" s="37">
        <f ca="1">VLOOKUP(AE273,O$36:T$95,6,0)</f>
        <v>-0.47944915720866765</v>
      </c>
      <c r="AG274" t="s">
        <v>2</v>
      </c>
      <c r="AH274" t="s">
        <v>1</v>
      </c>
      <c r="AI274" t="s">
        <v>0</v>
      </c>
      <c r="AJ274" t="s">
        <v>42</v>
      </c>
      <c r="AK274" t="s">
        <v>32</v>
      </c>
      <c r="AN274" t="s">
        <v>2</v>
      </c>
      <c r="AO274" t="s">
        <v>1</v>
      </c>
      <c r="AP274" t="s">
        <v>0</v>
      </c>
      <c r="AQ274" t="s">
        <v>42</v>
      </c>
      <c r="AR274" t="s">
        <v>32</v>
      </c>
    </row>
    <row r="275" spans="1:44">
      <c r="B275" t="s">
        <v>2</v>
      </c>
      <c r="C275" s="10"/>
      <c r="D275" s="10">
        <f ca="1">MAX($U$27+A274,0)</f>
        <v>2.309030639147728</v>
      </c>
      <c r="E275" s="10"/>
      <c r="F275" s="10"/>
      <c r="G275" s="10"/>
      <c r="I275" t="s">
        <v>2</v>
      </c>
      <c r="J275" s="1">
        <f ca="1">1-K275</f>
        <v>0.97225639121766483</v>
      </c>
      <c r="K275" s="1">
        <f ca="1">_xlfn.NORM.S.DIST(-D275,0)</f>
        <v>2.7743608782335148E-2</v>
      </c>
      <c r="L275" s="1">
        <v>0</v>
      </c>
      <c r="M275" s="1">
        <v>0</v>
      </c>
      <c r="N275" s="1">
        <v>0</v>
      </c>
      <c r="Q275" t="s">
        <v>2</v>
      </c>
      <c r="R275" s="10"/>
      <c r="S275" s="10">
        <f ca="1">MAX($U$27+P274,0)</f>
        <v>2.4979911612376169</v>
      </c>
      <c r="T275" s="10"/>
      <c r="U275" s="10"/>
      <c r="V275" s="10"/>
      <c r="X275" t="s">
        <v>2</v>
      </c>
      <c r="Y275" s="1">
        <f ca="1">1-Z275</f>
        <v>0.98238348481278437</v>
      </c>
      <c r="Z275" s="1">
        <f ca="1">_xlfn.NORM.S.DIST(-S275,0)</f>
        <v>1.7616515187215666E-2</v>
      </c>
      <c r="AA275" s="1">
        <v>0</v>
      </c>
      <c r="AB275" s="1">
        <v>0</v>
      </c>
      <c r="AC275" s="1">
        <v>0</v>
      </c>
      <c r="AF275" t="s">
        <v>2</v>
      </c>
      <c r="AG275" s="10"/>
      <c r="AH275" s="10">
        <f ca="1">MAX($U$27+AE274,0)</f>
        <v>2.1200701170578395</v>
      </c>
      <c r="AI275" s="10"/>
      <c r="AJ275" s="10"/>
      <c r="AK275" s="10"/>
      <c r="AM275" t="s">
        <v>2</v>
      </c>
      <c r="AN275" s="1">
        <f ca="1">1-AO275</f>
        <v>0.95784016059035781</v>
      </c>
      <c r="AO275" s="1">
        <f ca="1">_xlfn.NORM.S.DIST(-AH275,0)</f>
        <v>4.2159839409642151E-2</v>
      </c>
      <c r="AP275" s="1">
        <v>0</v>
      </c>
      <c r="AQ275" s="1">
        <v>0</v>
      </c>
      <c r="AR275" s="1">
        <v>0</v>
      </c>
    </row>
    <row r="276" spans="1:44">
      <c r="B276" t="s">
        <v>1</v>
      </c>
      <c r="C276" s="10">
        <f ca="1">MIN($T$28+A274,0)</f>
        <v>-1.9290473077090846</v>
      </c>
      <c r="D276" s="10"/>
      <c r="E276" s="10">
        <f ca="1">MAX($V$28+A274,0)</f>
        <v>0</v>
      </c>
      <c r="F276" s="10"/>
      <c r="G276" s="10"/>
      <c r="I276" t="s">
        <v>1</v>
      </c>
      <c r="J276" s="1">
        <f ca="1">_xlfn.NORM.S.DIST(C276,0)</f>
        <v>6.2066412933238127E-2</v>
      </c>
      <c r="K276" s="1">
        <f ca="1">1-J276-L276</f>
        <v>0.53899130666532913</v>
      </c>
      <c r="L276" s="1">
        <f ca="1">_xlfn.NORM.S.DIST(-E276,0)</f>
        <v>0.3989422804014327</v>
      </c>
      <c r="M276" s="1">
        <v>0</v>
      </c>
      <c r="N276" s="1">
        <v>0</v>
      </c>
      <c r="Q276" t="s">
        <v>1</v>
      </c>
      <c r="R276" s="10">
        <f ca="1">MIN($T$28+P274,0)</f>
        <v>-1.7400867856191959</v>
      </c>
      <c r="S276" s="10"/>
      <c r="T276" s="10">
        <f ca="1">MAX($V$28+P274,0)</f>
        <v>0</v>
      </c>
      <c r="U276" s="10"/>
      <c r="V276" s="10"/>
      <c r="X276" t="s">
        <v>1</v>
      </c>
      <c r="Y276" s="1">
        <f ca="1">_xlfn.NORM.S.DIST(R276,0)</f>
        <v>8.7782813462037396E-2</v>
      </c>
      <c r="Z276" s="1">
        <f ca="1">1-Y276-AA276</f>
        <v>0.51327490613652982</v>
      </c>
      <c r="AA276" s="1">
        <f ca="1">_xlfn.NORM.S.DIST(-T276,0)</f>
        <v>0.3989422804014327</v>
      </c>
      <c r="AB276" s="1">
        <v>0</v>
      </c>
      <c r="AC276" s="1">
        <v>0</v>
      </c>
      <c r="AF276" t="s">
        <v>1</v>
      </c>
      <c r="AG276" s="10">
        <f ca="1">MIN($T$28+AE274,0)</f>
        <v>-2.1180078297989731</v>
      </c>
      <c r="AH276" s="10"/>
      <c r="AI276" s="10">
        <f ca="1">MAX($V$28+AE274,0)</f>
        <v>0</v>
      </c>
      <c r="AJ276" s="10"/>
      <c r="AK276" s="10"/>
      <c r="AM276" t="s">
        <v>1</v>
      </c>
      <c r="AN276" s="1">
        <f ca="1">_xlfn.NORM.S.DIST(AG276,0)</f>
        <v>4.2344483896315566E-2</v>
      </c>
      <c r="AO276" s="1">
        <f ca="1">1-AN276-AP276</f>
        <v>0.55871323570225173</v>
      </c>
      <c r="AP276" s="1">
        <f ca="1">_xlfn.NORM.S.DIST(-AI276,0)</f>
        <v>0.3989422804014327</v>
      </c>
      <c r="AQ276" s="1">
        <v>0</v>
      </c>
      <c r="AR276" s="1">
        <v>0</v>
      </c>
    </row>
    <row r="277" spans="1:44">
      <c r="B277" t="s">
        <v>0</v>
      </c>
      <c r="C277" s="10"/>
      <c r="D277" s="10">
        <f ca="1">MIN($U$29+A274,0)</f>
        <v>-1.8477602301285887</v>
      </c>
      <c r="E277" s="10"/>
      <c r="F277" s="10">
        <f ca="1">MAX($CI$7+A274,0)</f>
        <v>0</v>
      </c>
      <c r="G277" s="10"/>
      <c r="I277" t="s">
        <v>0</v>
      </c>
      <c r="J277" s="1">
        <v>0</v>
      </c>
      <c r="K277" s="1">
        <f ca="1">_xlfn.NORM.S.DIST(D277,0)</f>
        <v>7.2363918488948464E-2</v>
      </c>
      <c r="L277" s="1">
        <f ca="1">1-K277-M277</f>
        <v>0.52869380110961894</v>
      </c>
      <c r="M277" s="1">
        <f ca="1">_xlfn.NORM.S.DIST(-F277,0)</f>
        <v>0.3989422804014327</v>
      </c>
      <c r="N277" s="1">
        <v>0</v>
      </c>
      <c r="Q277" t="s">
        <v>0</v>
      </c>
      <c r="R277" s="10"/>
      <c r="S277" s="10">
        <f ca="1">MIN($U$29+P274,0)</f>
        <v>-1.6587997080387</v>
      </c>
      <c r="T277" s="10"/>
      <c r="U277" s="10">
        <f ca="1">MAX($CI$7+P274,0)</f>
        <v>0</v>
      </c>
      <c r="V277" s="10"/>
      <c r="X277" t="s">
        <v>0</v>
      </c>
      <c r="Y277" s="1">
        <v>0</v>
      </c>
      <c r="Z277" s="1">
        <f ca="1">_xlfn.NORM.S.DIST(S277,0)</f>
        <v>0.1007869124178128</v>
      </c>
      <c r="AA277" s="1">
        <f ca="1">1-Z277-AB277</f>
        <v>0.50027080718075445</v>
      </c>
      <c r="AB277" s="1">
        <f ca="1">_xlfn.NORM.S.DIST(-U277,0)</f>
        <v>0.3989422804014327</v>
      </c>
      <c r="AC277" s="1">
        <v>0</v>
      </c>
      <c r="AF277" t="s">
        <v>0</v>
      </c>
      <c r="AG277" s="10"/>
      <c r="AH277" s="10">
        <f ca="1">MIN($U$29+AE274,0)</f>
        <v>-2.0367207522184776</v>
      </c>
      <c r="AI277" s="10"/>
      <c r="AJ277" s="10">
        <f ca="1">MAX($CI$7+AE274,0)</f>
        <v>0</v>
      </c>
      <c r="AK277" s="10"/>
      <c r="AM277" t="s">
        <v>0</v>
      </c>
      <c r="AN277" s="1">
        <v>0</v>
      </c>
      <c r="AO277" s="1">
        <f ca="1">_xlfn.NORM.S.DIST(AH277,0)</f>
        <v>5.0134080910686649E-2</v>
      </c>
      <c r="AP277" s="1">
        <f ca="1">1-AO277-AQ277</f>
        <v>0.55092363868788063</v>
      </c>
      <c r="AQ277" s="1">
        <f ca="1">_xlfn.NORM.S.DIST(-AJ277,0)</f>
        <v>0.3989422804014327</v>
      </c>
      <c r="AR277" s="1">
        <v>0</v>
      </c>
    </row>
    <row r="278" spans="1:44">
      <c r="B278" t="s">
        <v>42</v>
      </c>
      <c r="C278" s="10"/>
      <c r="D278" s="10"/>
      <c r="E278" s="10">
        <f ca="1">MIN($V$30+A274,0)</f>
        <v>-2.1912176843778792</v>
      </c>
      <c r="F278" s="10"/>
      <c r="G278" s="10">
        <f ca="1">MAX($X$30+A274,0)</f>
        <v>0</v>
      </c>
      <c r="I278" t="s">
        <v>42</v>
      </c>
      <c r="J278" s="1">
        <v>0</v>
      </c>
      <c r="K278" s="1">
        <v>0</v>
      </c>
      <c r="L278" s="1">
        <f ca="1">_xlfn.NORM.S.DIST(E278,0)</f>
        <v>3.6165270345634319E-2</v>
      </c>
      <c r="M278" s="1">
        <f ca="1">1-L278-N278</f>
        <v>0.56489244925293303</v>
      </c>
      <c r="N278" s="1">
        <f ca="1">_xlfn.NORM.S.DIST(-G278,0)</f>
        <v>0.3989422804014327</v>
      </c>
      <c r="Q278" t="s">
        <v>42</v>
      </c>
      <c r="R278" s="10"/>
      <c r="S278" s="10"/>
      <c r="T278" s="10">
        <f ca="1">MIN($V$30+P274,0)</f>
        <v>-2.0022571622879903</v>
      </c>
      <c r="U278" s="10"/>
      <c r="V278" s="10">
        <f ca="1">MAX($X$30+P274,0)</f>
        <v>0</v>
      </c>
      <c r="X278" t="s">
        <v>42</v>
      </c>
      <c r="Y278" s="1">
        <v>0</v>
      </c>
      <c r="Z278" s="1">
        <v>0</v>
      </c>
      <c r="AA278" s="1">
        <f ca="1">_xlfn.NORM.S.DIST(T278,0)</f>
        <v>5.374764616719796E-2</v>
      </c>
      <c r="AB278" s="1">
        <f ca="1">1-AA278-AC278</f>
        <v>0.54731007343136939</v>
      </c>
      <c r="AC278" s="1">
        <f ca="1">_xlfn.NORM.S.DIST(-V278,0)</f>
        <v>0.3989422804014327</v>
      </c>
      <c r="AF278" t="s">
        <v>42</v>
      </c>
      <c r="AG278" s="10"/>
      <c r="AH278" s="10"/>
      <c r="AI278" s="10">
        <f ca="1">MIN($V$30+AE274,0)</f>
        <v>-2.3801782064677677</v>
      </c>
      <c r="AJ278" s="10"/>
      <c r="AK278" s="10">
        <f ca="1">MAX($X$30+AE274,0)</f>
        <v>0</v>
      </c>
      <c r="AM278" t="s">
        <v>42</v>
      </c>
      <c r="AN278" s="1">
        <v>0</v>
      </c>
      <c r="AO278" s="1">
        <v>0</v>
      </c>
      <c r="AP278" s="1">
        <f ca="1">_xlfn.NORM.S.DIST(AI278,0)</f>
        <v>2.3481023833569779E-2</v>
      </c>
      <c r="AQ278" s="1">
        <f ca="1">1-AP278-AR278</f>
        <v>0.57757669576499748</v>
      </c>
      <c r="AR278" s="1">
        <f ca="1">_xlfn.NORM.S.DIST(-AK278,0)</f>
        <v>0.3989422804014327</v>
      </c>
    </row>
    <row r="279" spans="1:44">
      <c r="I279" t="s">
        <v>32</v>
      </c>
      <c r="J279" s="1">
        <v>0</v>
      </c>
      <c r="K279" s="1">
        <v>0</v>
      </c>
      <c r="L279" s="1">
        <v>0</v>
      </c>
      <c r="M279" s="1">
        <v>0</v>
      </c>
      <c r="N279" s="1">
        <v>1</v>
      </c>
      <c r="X279" t="s">
        <v>32</v>
      </c>
      <c r="Y279" s="1">
        <v>0</v>
      </c>
      <c r="Z279" s="1">
        <v>0</v>
      </c>
      <c r="AA279" s="1">
        <v>0</v>
      </c>
      <c r="AB279" s="1">
        <v>0</v>
      </c>
      <c r="AC279" s="1">
        <v>1</v>
      </c>
      <c r="AM279" t="s">
        <v>32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</row>
    <row r="280" spans="1:44">
      <c r="A280" s="9">
        <f>IF(RIGHT(A273,2)="12",(VALUE(LEFT(A273,4))+1)*100+1,A273+1)</f>
        <v>202303</v>
      </c>
      <c r="H280">
        <f>A280</f>
        <v>202303</v>
      </c>
      <c r="P280" s="9">
        <f>IF(RIGHT(P273,2)="12",(VALUE(LEFT(P273,4))+1)*100+1,P273+1)</f>
        <v>202303</v>
      </c>
      <c r="W280">
        <f>P280</f>
        <v>202303</v>
      </c>
      <c r="AE280" s="9">
        <f>IF(RIGHT(AE273,2)="12",(VALUE(LEFT(AE273,4))+1)*100+1,AE273+1)</f>
        <v>202303</v>
      </c>
      <c r="AL280">
        <f>AE280</f>
        <v>202303</v>
      </c>
    </row>
    <row r="281" spans="1:44">
      <c r="A281" s="37">
        <f ca="1">VLOOKUP(A280,A$36:F$95,6,0)</f>
        <v>-0.29932835299744565</v>
      </c>
      <c r="C281" t="s">
        <v>2</v>
      </c>
      <c r="D281" t="s">
        <v>1</v>
      </c>
      <c r="E281" t="s">
        <v>0</v>
      </c>
      <c r="F281" t="s">
        <v>42</v>
      </c>
      <c r="G281" t="s">
        <v>32</v>
      </c>
      <c r="J281" t="s">
        <v>2</v>
      </c>
      <c r="K281" t="s">
        <v>1</v>
      </c>
      <c r="L281" t="s">
        <v>0</v>
      </c>
      <c r="M281" t="s">
        <v>42</v>
      </c>
      <c r="N281" t="s">
        <v>32</v>
      </c>
      <c r="P281" s="37">
        <f ca="1">VLOOKUP(P280,H$36:M$95,6,0)</f>
        <v>-0.10474320519731525</v>
      </c>
      <c r="R281" t="s">
        <v>2</v>
      </c>
      <c r="S281" t="s">
        <v>1</v>
      </c>
      <c r="T281" t="s">
        <v>0</v>
      </c>
      <c r="U281" t="s">
        <v>42</v>
      </c>
      <c r="V281" t="s">
        <v>32</v>
      </c>
      <c r="Y281" t="s">
        <v>2</v>
      </c>
      <c r="Z281" t="s">
        <v>1</v>
      </c>
      <c r="AA281" t="s">
        <v>0</v>
      </c>
      <c r="AB281" t="s">
        <v>42</v>
      </c>
      <c r="AC281" t="s">
        <v>32</v>
      </c>
      <c r="AE281" s="37">
        <f ca="1">VLOOKUP(AE280,O$36:T$95,6,0)</f>
        <v>-0.49391350079757601</v>
      </c>
      <c r="AG281" t="s">
        <v>2</v>
      </c>
      <c r="AH281" t="s">
        <v>1</v>
      </c>
      <c r="AI281" t="s">
        <v>0</v>
      </c>
      <c r="AJ281" t="s">
        <v>42</v>
      </c>
      <c r="AK281" t="s">
        <v>32</v>
      </c>
      <c r="AN281" t="s">
        <v>2</v>
      </c>
      <c r="AO281" t="s">
        <v>1</v>
      </c>
      <c r="AP281" t="s">
        <v>0</v>
      </c>
      <c r="AQ281" t="s">
        <v>42</v>
      </c>
      <c r="AR281" t="s">
        <v>32</v>
      </c>
    </row>
    <row r="282" spans="1:44">
      <c r="B282" t="s">
        <v>2</v>
      </c>
      <c r="C282" s="10"/>
      <c r="D282" s="10">
        <f ca="1">MAX($U$27+A281,0)</f>
        <v>2.3001909212690617</v>
      </c>
      <c r="E282" s="10"/>
      <c r="F282" s="10"/>
      <c r="G282" s="10"/>
      <c r="I282" t="s">
        <v>2</v>
      </c>
      <c r="J282" s="1">
        <f ca="1">1-K282</f>
        <v>0.97168539898194584</v>
      </c>
      <c r="K282" s="1">
        <f ca="1">_xlfn.NORM.S.DIST(-D282,0)</f>
        <v>2.8314601018054136E-2</v>
      </c>
      <c r="L282" s="1">
        <v>0</v>
      </c>
      <c r="M282" s="1">
        <v>0</v>
      </c>
      <c r="N282" s="1">
        <v>0</v>
      </c>
      <c r="Q282" t="s">
        <v>2</v>
      </c>
      <c r="R282" s="10"/>
      <c r="S282" s="10">
        <f ca="1">MAX($U$27+P281,0)</f>
        <v>2.494776069069192</v>
      </c>
      <c r="T282" s="10"/>
      <c r="U282" s="10"/>
      <c r="V282" s="10"/>
      <c r="X282" t="s">
        <v>2</v>
      </c>
      <c r="Y282" s="1">
        <f ca="1">1-Z282</f>
        <v>0.98224152390577268</v>
      </c>
      <c r="Z282" s="1">
        <f ca="1">_xlfn.NORM.S.DIST(-S282,0)</f>
        <v>1.775847609422726E-2</v>
      </c>
      <c r="AA282" s="1">
        <v>0</v>
      </c>
      <c r="AB282" s="1">
        <v>0</v>
      </c>
      <c r="AC282" s="1">
        <v>0</v>
      </c>
      <c r="AF282" t="s">
        <v>2</v>
      </c>
      <c r="AG282" s="10"/>
      <c r="AH282" s="10">
        <f ca="1">MAX($U$27+AE281,0)</f>
        <v>2.1056057734689313</v>
      </c>
      <c r="AI282" s="10"/>
      <c r="AJ282" s="10"/>
      <c r="AK282" s="10"/>
      <c r="AM282" t="s">
        <v>2</v>
      </c>
      <c r="AN282" s="1">
        <f ca="1">1-AO282</f>
        <v>0.95653183160707556</v>
      </c>
      <c r="AO282" s="1">
        <f ca="1">_xlfn.NORM.S.DIST(-AH282,0)</f>
        <v>4.3468168392924431E-2</v>
      </c>
      <c r="AP282" s="1">
        <v>0</v>
      </c>
      <c r="AQ282" s="1">
        <v>0</v>
      </c>
      <c r="AR282" s="1">
        <v>0</v>
      </c>
    </row>
    <row r="283" spans="1:44">
      <c r="B283" t="s">
        <v>1</v>
      </c>
      <c r="C283" s="10">
        <f ca="1">MIN($T$28+A281,0)</f>
        <v>-1.9378870255877514</v>
      </c>
      <c r="D283" s="10"/>
      <c r="E283" s="10">
        <f ca="1">MAX($V$28+A281,0)</f>
        <v>0</v>
      </c>
      <c r="F283" s="10"/>
      <c r="G283" s="10"/>
      <c r="I283" t="s">
        <v>1</v>
      </c>
      <c r="J283" s="1">
        <f ca="1">_xlfn.NORM.S.DIST(C283,0)</f>
        <v>6.1014630751943057E-2</v>
      </c>
      <c r="K283" s="1">
        <f ca="1">1-J283-L283</f>
        <v>0.54004308884662433</v>
      </c>
      <c r="L283" s="1">
        <f ca="1">_xlfn.NORM.S.DIST(-E283,0)</f>
        <v>0.3989422804014327</v>
      </c>
      <c r="M283" s="1">
        <v>0</v>
      </c>
      <c r="N283" s="1">
        <v>0</v>
      </c>
      <c r="Q283" t="s">
        <v>1</v>
      </c>
      <c r="R283" s="10">
        <f ca="1">MIN($T$28+P281,0)</f>
        <v>-1.7433018777876208</v>
      </c>
      <c r="S283" s="10"/>
      <c r="T283" s="10">
        <f ca="1">MAX($V$28+P281,0)</f>
        <v>0</v>
      </c>
      <c r="U283" s="10"/>
      <c r="V283" s="10"/>
      <c r="X283" t="s">
        <v>1</v>
      </c>
      <c r="Y283" s="1">
        <f ca="1">_xlfn.NORM.S.DIST(R283,0)</f>
        <v>8.7292629081823017E-2</v>
      </c>
      <c r="Z283" s="1">
        <f ca="1">1-Y283-AA283</f>
        <v>0.51376509051674435</v>
      </c>
      <c r="AA283" s="1">
        <f ca="1">_xlfn.NORM.S.DIST(-T283,0)</f>
        <v>0.3989422804014327</v>
      </c>
      <c r="AB283" s="1">
        <v>0</v>
      </c>
      <c r="AC283" s="1">
        <v>0</v>
      </c>
      <c r="AF283" t="s">
        <v>1</v>
      </c>
      <c r="AG283" s="10">
        <f ca="1">MIN($T$28+AE281,0)</f>
        <v>-2.1324721733878818</v>
      </c>
      <c r="AH283" s="10"/>
      <c r="AI283" s="10">
        <f ca="1">MAX($V$28+AE281,0)</f>
        <v>0</v>
      </c>
      <c r="AJ283" s="10"/>
      <c r="AK283" s="10"/>
      <c r="AM283" t="s">
        <v>1</v>
      </c>
      <c r="AN283" s="1">
        <f ca="1">_xlfn.NORM.S.DIST(AG283,0)</f>
        <v>4.1062609406898994E-2</v>
      </c>
      <c r="AO283" s="1">
        <f ca="1">1-AN283-AP283</f>
        <v>0.55999511019166825</v>
      </c>
      <c r="AP283" s="1">
        <f ca="1">_xlfn.NORM.S.DIST(-AI283,0)</f>
        <v>0.3989422804014327</v>
      </c>
      <c r="AQ283" s="1">
        <v>0</v>
      </c>
      <c r="AR283" s="1">
        <v>0</v>
      </c>
    </row>
    <row r="284" spans="1:44">
      <c r="B284" t="s">
        <v>0</v>
      </c>
      <c r="C284" s="10"/>
      <c r="D284" s="10">
        <f ca="1">MIN($U$29+A281,0)</f>
        <v>-1.8565999480072555</v>
      </c>
      <c r="E284" s="10"/>
      <c r="F284" s="10">
        <f ca="1">MAX($CI$7+A281,0)</f>
        <v>0</v>
      </c>
      <c r="G284" s="10"/>
      <c r="I284" t="s">
        <v>0</v>
      </c>
      <c r="J284" s="1">
        <v>0</v>
      </c>
      <c r="K284" s="1">
        <f ca="1">_xlfn.NORM.S.DIST(D284,0)</f>
        <v>7.1188768650845752E-2</v>
      </c>
      <c r="L284" s="1">
        <f ca="1">1-K284-M284</f>
        <v>0.52986895094772146</v>
      </c>
      <c r="M284" s="1">
        <f ca="1">_xlfn.NORM.S.DIST(-F284,0)</f>
        <v>0.3989422804014327</v>
      </c>
      <c r="N284" s="1">
        <v>0</v>
      </c>
      <c r="Q284" t="s">
        <v>0</v>
      </c>
      <c r="R284" s="10"/>
      <c r="S284" s="10">
        <f ca="1">MIN($U$29+P281,0)</f>
        <v>-1.6620148002071249</v>
      </c>
      <c r="T284" s="10"/>
      <c r="U284" s="10">
        <f ca="1">MAX($CI$7+P281,0)</f>
        <v>0</v>
      </c>
      <c r="V284" s="10"/>
      <c r="X284" t="s">
        <v>0</v>
      </c>
      <c r="Y284" s="1">
        <v>0</v>
      </c>
      <c r="Z284" s="1">
        <f ca="1">_xlfn.NORM.S.DIST(S284,0)</f>
        <v>0.10025030892456234</v>
      </c>
      <c r="AA284" s="1">
        <f ca="1">1-Z284-AB284</f>
        <v>0.50080741067400503</v>
      </c>
      <c r="AB284" s="1">
        <f ca="1">_xlfn.NORM.S.DIST(-U284,0)</f>
        <v>0.3989422804014327</v>
      </c>
      <c r="AC284" s="1">
        <v>0</v>
      </c>
      <c r="AF284" t="s">
        <v>0</v>
      </c>
      <c r="AG284" s="10"/>
      <c r="AH284" s="10">
        <f ca="1">MIN($U$29+AE281,0)</f>
        <v>-2.0511850958073858</v>
      </c>
      <c r="AI284" s="10"/>
      <c r="AJ284" s="10">
        <f ca="1">MAX($CI$7+AE281,0)</f>
        <v>0</v>
      </c>
      <c r="AK284" s="10"/>
      <c r="AM284" t="s">
        <v>0</v>
      </c>
      <c r="AN284" s="1">
        <v>0</v>
      </c>
      <c r="AO284" s="1">
        <f ca="1">_xlfn.NORM.S.DIST(AH284,0)</f>
        <v>4.8673590679002468E-2</v>
      </c>
      <c r="AP284" s="1">
        <f ca="1">1-AO284-AQ284</f>
        <v>0.55238412891956479</v>
      </c>
      <c r="AQ284" s="1">
        <f ca="1">_xlfn.NORM.S.DIST(-AJ284,0)</f>
        <v>0.3989422804014327</v>
      </c>
      <c r="AR284" s="1">
        <v>0</v>
      </c>
    </row>
    <row r="285" spans="1:44">
      <c r="B285" t="s">
        <v>42</v>
      </c>
      <c r="C285" s="10"/>
      <c r="D285" s="10"/>
      <c r="E285" s="10">
        <f ca="1">MIN($V$30+A281,0)</f>
        <v>-2.2000574022565456</v>
      </c>
      <c r="F285" s="10"/>
      <c r="G285" s="10">
        <f ca="1">MAX($X$30+A281,0)</f>
        <v>0</v>
      </c>
      <c r="I285" t="s">
        <v>42</v>
      </c>
      <c r="J285" s="1">
        <v>0</v>
      </c>
      <c r="K285" s="1">
        <v>0</v>
      </c>
      <c r="L285" s="1">
        <f ca="1">_xlfn.NORM.S.DIST(E285,0)</f>
        <v>3.5470113162959983E-2</v>
      </c>
      <c r="M285" s="1">
        <f ca="1">1-L285-N285</f>
        <v>0.56558760643560735</v>
      </c>
      <c r="N285" s="1">
        <f ca="1">_xlfn.NORM.S.DIST(-G285,0)</f>
        <v>0.3989422804014327</v>
      </c>
      <c r="Q285" t="s">
        <v>42</v>
      </c>
      <c r="R285" s="10"/>
      <c r="S285" s="10"/>
      <c r="T285" s="10">
        <f ca="1">MIN($V$30+P281,0)</f>
        <v>-2.0054722544564152</v>
      </c>
      <c r="U285" s="10"/>
      <c r="V285" s="10">
        <f ca="1">MAX($X$30+P281,0)</f>
        <v>0</v>
      </c>
      <c r="X285" t="s">
        <v>42</v>
      </c>
      <c r="Y285" s="1">
        <v>0</v>
      </c>
      <c r="Z285" s="1">
        <v>0</v>
      </c>
      <c r="AA285" s="1">
        <f ca="1">_xlfn.NORM.S.DIST(T285,0)</f>
        <v>5.3402484125069115E-2</v>
      </c>
      <c r="AB285" s="1">
        <f ca="1">1-AA285-AC285</f>
        <v>0.54765523547349826</v>
      </c>
      <c r="AC285" s="1">
        <f ca="1">_xlfn.NORM.S.DIST(-V285,0)</f>
        <v>0.3989422804014327</v>
      </c>
      <c r="AF285" t="s">
        <v>42</v>
      </c>
      <c r="AG285" s="10"/>
      <c r="AH285" s="10"/>
      <c r="AI285" s="10">
        <f ca="1">MIN($V$30+AE281,0)</f>
        <v>-2.3946425500566759</v>
      </c>
      <c r="AJ285" s="10"/>
      <c r="AK285" s="10">
        <f ca="1">MAX($X$30+AE281,0)</f>
        <v>0</v>
      </c>
      <c r="AM285" t="s">
        <v>42</v>
      </c>
      <c r="AN285" s="1">
        <v>0</v>
      </c>
      <c r="AO285" s="1">
        <v>0</v>
      </c>
      <c r="AP285" s="1">
        <f ca="1">_xlfn.NORM.S.DIST(AI285,0)</f>
        <v>2.2684010079744549E-2</v>
      </c>
      <c r="AQ285" s="1">
        <f ca="1">1-AP285-AR285</f>
        <v>0.57837370951882283</v>
      </c>
      <c r="AR285" s="1">
        <f ca="1">_xlfn.NORM.S.DIST(-AK285,0)</f>
        <v>0.3989422804014327</v>
      </c>
    </row>
    <row r="286" spans="1:44">
      <c r="I286" t="s">
        <v>32</v>
      </c>
      <c r="J286" s="1">
        <v>0</v>
      </c>
      <c r="K286" s="1">
        <v>0</v>
      </c>
      <c r="L286" s="1">
        <v>0</v>
      </c>
      <c r="M286" s="1">
        <v>0</v>
      </c>
      <c r="N286" s="1">
        <v>1</v>
      </c>
      <c r="X286" t="s">
        <v>32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M286" t="s">
        <v>32</v>
      </c>
      <c r="AN286" s="1">
        <v>0</v>
      </c>
      <c r="AO286" s="1">
        <v>0</v>
      </c>
      <c r="AP286" s="1">
        <v>0</v>
      </c>
      <c r="AQ286" s="1">
        <v>0</v>
      </c>
      <c r="AR286" s="1">
        <v>1</v>
      </c>
    </row>
    <row r="287" spans="1:44">
      <c r="A287" s="9">
        <f>IF(RIGHT(A280,2)="12",(VALUE(LEFT(A280,4))+1)*100+1,A280+1)</f>
        <v>202304</v>
      </c>
      <c r="H287">
        <f>A287</f>
        <v>202304</v>
      </c>
      <c r="P287" s="9">
        <f>IF(RIGHT(P280,2)="12",(VALUE(LEFT(P280,4))+1)*100+1,P280+1)</f>
        <v>202304</v>
      </c>
      <c r="W287">
        <f>P287</f>
        <v>202304</v>
      </c>
      <c r="AE287" s="9">
        <f>IF(RIGHT(AE280,2)="12",(VALUE(LEFT(AE280,4))+1)*100+1,AE280+1)</f>
        <v>202304</v>
      </c>
      <c r="AL287">
        <f>AE287</f>
        <v>202304</v>
      </c>
    </row>
    <row r="288" spans="1:44">
      <c r="A288" s="37">
        <f ca="1">VLOOKUP(A287,A$36:F$95,6,0)</f>
        <v>-0.30128089228054006</v>
      </c>
      <c r="C288" t="s">
        <v>2</v>
      </c>
      <c r="D288" t="s">
        <v>1</v>
      </c>
      <c r="E288" t="s">
        <v>0</v>
      </c>
      <c r="F288" t="s">
        <v>42</v>
      </c>
      <c r="G288" t="s">
        <v>32</v>
      </c>
      <c r="J288" t="s">
        <v>2</v>
      </c>
      <c r="K288" t="s">
        <v>1</v>
      </c>
      <c r="L288" t="s">
        <v>0</v>
      </c>
      <c r="M288" t="s">
        <v>42</v>
      </c>
      <c r="N288" t="s">
        <v>32</v>
      </c>
      <c r="P288" s="37">
        <f ca="1">VLOOKUP(P287,H$36:M$95,6,0)</f>
        <v>-0.10121585656295021</v>
      </c>
      <c r="R288" t="s">
        <v>2</v>
      </c>
      <c r="S288" t="s">
        <v>1</v>
      </c>
      <c r="T288" t="s">
        <v>0</v>
      </c>
      <c r="U288" t="s">
        <v>42</v>
      </c>
      <c r="V288" t="s">
        <v>32</v>
      </c>
      <c r="Y288" t="s">
        <v>2</v>
      </c>
      <c r="Z288" t="s">
        <v>1</v>
      </c>
      <c r="AA288" t="s">
        <v>0</v>
      </c>
      <c r="AB288" t="s">
        <v>42</v>
      </c>
      <c r="AC288" t="s">
        <v>32</v>
      </c>
      <c r="AE288" s="37">
        <f ca="1">VLOOKUP(AE287,O$36:T$95,6,0)</f>
        <v>-0.50134592799812971</v>
      </c>
      <c r="AG288" t="s">
        <v>2</v>
      </c>
      <c r="AH288" t="s">
        <v>1</v>
      </c>
      <c r="AI288" t="s">
        <v>0</v>
      </c>
      <c r="AJ288" t="s">
        <v>42</v>
      </c>
      <c r="AK288" t="s">
        <v>32</v>
      </c>
      <c r="AN288" t="s">
        <v>2</v>
      </c>
      <c r="AO288" t="s">
        <v>1</v>
      </c>
      <c r="AP288" t="s">
        <v>0</v>
      </c>
      <c r="AQ288" t="s">
        <v>42</v>
      </c>
      <c r="AR288" t="s">
        <v>32</v>
      </c>
    </row>
    <row r="289" spans="1:44">
      <c r="B289" t="s">
        <v>2</v>
      </c>
      <c r="C289" s="10"/>
      <c r="D289" s="10">
        <f ca="1">MAX($U$27+A288,0)</f>
        <v>2.2982383819859673</v>
      </c>
      <c r="E289" s="10"/>
      <c r="F289" s="10"/>
      <c r="G289" s="10"/>
      <c r="I289" t="s">
        <v>2</v>
      </c>
      <c r="J289" s="1">
        <f ca="1">1-K289</f>
        <v>0.9715580002955061</v>
      </c>
      <c r="K289" s="1">
        <f ca="1">_xlfn.NORM.S.DIST(-D289,0)</f>
        <v>2.8441999704493921E-2</v>
      </c>
      <c r="L289" s="1">
        <v>0</v>
      </c>
      <c r="M289" s="1">
        <v>0</v>
      </c>
      <c r="N289" s="1">
        <v>0</v>
      </c>
      <c r="Q289" t="s">
        <v>2</v>
      </c>
      <c r="R289" s="10"/>
      <c r="S289" s="10">
        <f ca="1">MAX($U$27+P288,0)</f>
        <v>2.498303417703557</v>
      </c>
      <c r="T289" s="10"/>
      <c r="U289" s="10"/>
      <c r="V289" s="10"/>
      <c r="X289" t="s">
        <v>2</v>
      </c>
      <c r="Y289" s="1">
        <f ca="1">1-Z289</f>
        <v>0.98239722143978814</v>
      </c>
      <c r="Z289" s="1">
        <f ca="1">_xlfn.NORM.S.DIST(-S289,0)</f>
        <v>1.7602778560211869E-2</v>
      </c>
      <c r="AA289" s="1">
        <v>0</v>
      </c>
      <c r="AB289" s="1">
        <v>0</v>
      </c>
      <c r="AC289" s="1">
        <v>0</v>
      </c>
      <c r="AF289" t="s">
        <v>2</v>
      </c>
      <c r="AG289" s="10"/>
      <c r="AH289" s="10">
        <f ca="1">MAX($U$27+AE288,0)</f>
        <v>2.0981733462683776</v>
      </c>
      <c r="AI289" s="10"/>
      <c r="AJ289" s="10"/>
      <c r="AK289" s="10"/>
      <c r="AM289" t="s">
        <v>2</v>
      </c>
      <c r="AN289" s="1">
        <f ca="1">1-AO289</f>
        <v>0.95584743378473069</v>
      </c>
      <c r="AO289" s="1">
        <f ca="1">_xlfn.NORM.S.DIST(-AH289,0)</f>
        <v>4.415256621526932E-2</v>
      </c>
      <c r="AP289" s="1">
        <v>0</v>
      </c>
      <c r="AQ289" s="1">
        <v>0</v>
      </c>
      <c r="AR289" s="1">
        <v>0</v>
      </c>
    </row>
    <row r="290" spans="1:44">
      <c r="B290" t="s">
        <v>1</v>
      </c>
      <c r="C290" s="10">
        <f ca="1">MIN($T$28+A288,0)</f>
        <v>-1.9398395648708457</v>
      </c>
      <c r="D290" s="10"/>
      <c r="E290" s="10">
        <f ca="1">MAX($V$28+A288,0)</f>
        <v>0</v>
      </c>
      <c r="F290" s="10"/>
      <c r="G290" s="10"/>
      <c r="I290" t="s">
        <v>1</v>
      </c>
      <c r="J290" s="1">
        <f ca="1">_xlfn.NORM.S.DIST(C290,0)</f>
        <v>6.078408391924086E-2</v>
      </c>
      <c r="K290" s="1">
        <f ca="1">1-J290-L290</f>
        <v>0.54027363567932651</v>
      </c>
      <c r="L290" s="1">
        <f ca="1">_xlfn.NORM.S.DIST(-E290,0)</f>
        <v>0.3989422804014327</v>
      </c>
      <c r="M290" s="1">
        <v>0</v>
      </c>
      <c r="N290" s="1">
        <v>0</v>
      </c>
      <c r="Q290" t="s">
        <v>1</v>
      </c>
      <c r="R290" s="10">
        <f ca="1">MIN($T$28+P288,0)</f>
        <v>-1.7397745291532558</v>
      </c>
      <c r="S290" s="10"/>
      <c r="T290" s="10">
        <f ca="1">MAX($V$28+P288,0)</f>
        <v>0</v>
      </c>
      <c r="U290" s="10"/>
      <c r="V290" s="10"/>
      <c r="X290" t="s">
        <v>1</v>
      </c>
      <c r="Y290" s="1">
        <f ca="1">_xlfn.NORM.S.DIST(R290,0)</f>
        <v>8.7830519226428733E-2</v>
      </c>
      <c r="Z290" s="1">
        <f ca="1">1-Y290-AA290</f>
        <v>0.51322720037213854</v>
      </c>
      <c r="AA290" s="1">
        <f ca="1">_xlfn.NORM.S.DIST(-T290,0)</f>
        <v>0.3989422804014327</v>
      </c>
      <c r="AB290" s="1">
        <v>0</v>
      </c>
      <c r="AC290" s="1">
        <v>0</v>
      </c>
      <c r="AF290" t="s">
        <v>1</v>
      </c>
      <c r="AG290" s="10">
        <f ca="1">MIN($T$28+AE288,0)</f>
        <v>-2.1399046005884355</v>
      </c>
      <c r="AH290" s="10"/>
      <c r="AI290" s="10">
        <f ca="1">MAX($V$28+AE288,0)</f>
        <v>0</v>
      </c>
      <c r="AJ290" s="10"/>
      <c r="AK290" s="10"/>
      <c r="AM290" t="s">
        <v>1</v>
      </c>
      <c r="AN290" s="1">
        <f ca="1">_xlfn.NORM.S.DIST(AG290,0)</f>
        <v>4.0415803974776336E-2</v>
      </c>
      <c r="AO290" s="1">
        <f ca="1">1-AN290-AP290</f>
        <v>0.56064191562379095</v>
      </c>
      <c r="AP290" s="1">
        <f ca="1">_xlfn.NORM.S.DIST(-AI290,0)</f>
        <v>0.3989422804014327</v>
      </c>
      <c r="AQ290" s="1">
        <v>0</v>
      </c>
      <c r="AR290" s="1">
        <v>0</v>
      </c>
    </row>
    <row r="291" spans="1:44">
      <c r="B291" t="s">
        <v>0</v>
      </c>
      <c r="C291" s="10"/>
      <c r="D291" s="10">
        <f ca="1">MIN($U$29+A288,0)</f>
        <v>-1.8585524872903498</v>
      </c>
      <c r="E291" s="10"/>
      <c r="F291" s="10">
        <f ca="1">MAX($CI$7+A288,0)</f>
        <v>0</v>
      </c>
      <c r="G291" s="10"/>
      <c r="I291" t="s">
        <v>0</v>
      </c>
      <c r="J291" s="1">
        <v>0</v>
      </c>
      <c r="K291" s="1">
        <f ca="1">_xlfn.NORM.S.DIST(D291,0)</f>
        <v>7.0931035341336809E-2</v>
      </c>
      <c r="L291" s="1">
        <f ca="1">1-K291-M291</f>
        <v>0.53012668425723053</v>
      </c>
      <c r="M291" s="1">
        <f ca="1">_xlfn.NORM.S.DIST(-F291,0)</f>
        <v>0.3989422804014327</v>
      </c>
      <c r="N291" s="1">
        <v>0</v>
      </c>
      <c r="Q291" t="s">
        <v>0</v>
      </c>
      <c r="R291" s="10"/>
      <c r="S291" s="10">
        <f ca="1">MIN($U$29+P288,0)</f>
        <v>-1.6584874515727599</v>
      </c>
      <c r="T291" s="10"/>
      <c r="U291" s="10">
        <f ca="1">MAX($CI$7+P288,0)</f>
        <v>0</v>
      </c>
      <c r="V291" s="10"/>
      <c r="X291" t="s">
        <v>0</v>
      </c>
      <c r="Y291" s="1">
        <v>0</v>
      </c>
      <c r="Z291" s="1">
        <f ca="1">_xlfn.NORM.S.DIST(S291,0)</f>
        <v>0.10083912571550351</v>
      </c>
      <c r="AA291" s="1">
        <f ca="1">1-Z291-AB291</f>
        <v>0.50021859388306389</v>
      </c>
      <c r="AB291" s="1">
        <f ca="1">_xlfn.NORM.S.DIST(-U291,0)</f>
        <v>0.3989422804014327</v>
      </c>
      <c r="AC291" s="1">
        <v>0</v>
      </c>
      <c r="AF291" t="s">
        <v>0</v>
      </c>
      <c r="AG291" s="10"/>
      <c r="AH291" s="10">
        <f ca="1">MIN($U$29+AE288,0)</f>
        <v>-2.0586175230079395</v>
      </c>
      <c r="AI291" s="10"/>
      <c r="AJ291" s="10">
        <f ca="1">MAX($CI$7+AE288,0)</f>
        <v>0</v>
      </c>
      <c r="AK291" s="10"/>
      <c r="AM291" t="s">
        <v>0</v>
      </c>
      <c r="AN291" s="1">
        <v>0</v>
      </c>
      <c r="AO291" s="1">
        <f ca="1">_xlfn.NORM.S.DIST(AH291,0)</f>
        <v>4.7935851631840061E-2</v>
      </c>
      <c r="AP291" s="1">
        <f ca="1">1-AO291-AQ291</f>
        <v>0.55312186796672713</v>
      </c>
      <c r="AQ291" s="1">
        <f ca="1">_xlfn.NORM.S.DIST(-AJ291,0)</f>
        <v>0.3989422804014327</v>
      </c>
      <c r="AR291" s="1">
        <v>0</v>
      </c>
    </row>
    <row r="292" spans="1:44">
      <c r="B292" t="s">
        <v>42</v>
      </c>
      <c r="C292" s="10"/>
      <c r="D292" s="10"/>
      <c r="E292" s="10">
        <f ca="1">MIN($V$30+A288,0)</f>
        <v>-2.2020099415396399</v>
      </c>
      <c r="F292" s="10"/>
      <c r="G292" s="10">
        <f ca="1">MAX($X$30+A288,0)</f>
        <v>0</v>
      </c>
      <c r="I292" t="s">
        <v>42</v>
      </c>
      <c r="J292" s="1">
        <v>0</v>
      </c>
      <c r="K292" s="1">
        <v>0</v>
      </c>
      <c r="L292" s="1">
        <f ca="1">_xlfn.NORM.S.DIST(E292,0)</f>
        <v>3.531800372487761E-2</v>
      </c>
      <c r="M292" s="1">
        <f ca="1">1-L292-N292</f>
        <v>0.56573971587368965</v>
      </c>
      <c r="N292" s="1">
        <f ca="1">_xlfn.NORM.S.DIST(-G292,0)</f>
        <v>0.3989422804014327</v>
      </c>
      <c r="Q292" t="s">
        <v>42</v>
      </c>
      <c r="R292" s="10"/>
      <c r="S292" s="10"/>
      <c r="T292" s="10">
        <f ca="1">MIN($V$30+P288,0)</f>
        <v>-2.0019449058220502</v>
      </c>
      <c r="U292" s="10"/>
      <c r="V292" s="10">
        <f ca="1">MAX($X$30+P288,0)</f>
        <v>0</v>
      </c>
      <c r="X292" t="s">
        <v>42</v>
      </c>
      <c r="Y292" s="1">
        <v>0</v>
      </c>
      <c r="Z292" s="1">
        <v>0</v>
      </c>
      <c r="AA292" s="1">
        <f ca="1">_xlfn.NORM.S.DIST(T292,0)</f>
        <v>5.3781258034501088E-2</v>
      </c>
      <c r="AB292" s="1">
        <f ca="1">1-AA292-AC292</f>
        <v>0.54727646156406617</v>
      </c>
      <c r="AC292" s="1">
        <f ca="1">_xlfn.NORM.S.DIST(-V292,0)</f>
        <v>0.3989422804014327</v>
      </c>
      <c r="AF292" t="s">
        <v>42</v>
      </c>
      <c r="AG292" s="10"/>
      <c r="AH292" s="10"/>
      <c r="AI292" s="10">
        <f ca="1">MIN($V$30+AE288,0)</f>
        <v>-2.4020749772572296</v>
      </c>
      <c r="AJ292" s="10"/>
      <c r="AK292" s="10">
        <f ca="1">MAX($X$30+AE288,0)</f>
        <v>0</v>
      </c>
      <c r="AM292" t="s">
        <v>42</v>
      </c>
      <c r="AN292" s="1">
        <v>0</v>
      </c>
      <c r="AO292" s="1">
        <v>0</v>
      </c>
      <c r="AP292" s="1">
        <f ca="1">_xlfn.NORM.S.DIST(AI292,0)</f>
        <v>2.2283236015877571E-2</v>
      </c>
      <c r="AQ292" s="1">
        <f ca="1">1-AP292-AR292</f>
        <v>0.57877448358268979</v>
      </c>
      <c r="AR292" s="1">
        <f ca="1">_xlfn.NORM.S.DIST(-AK292,0)</f>
        <v>0.3989422804014327</v>
      </c>
    </row>
    <row r="293" spans="1:44">
      <c r="I293" t="s">
        <v>32</v>
      </c>
      <c r="J293" s="1">
        <v>0</v>
      </c>
      <c r="K293" s="1">
        <v>0</v>
      </c>
      <c r="L293" s="1">
        <v>0</v>
      </c>
      <c r="M293" s="1">
        <v>0</v>
      </c>
      <c r="N293" s="1">
        <v>1</v>
      </c>
      <c r="X293" t="s">
        <v>32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M293" t="s">
        <v>32</v>
      </c>
      <c r="AN293" s="1">
        <v>0</v>
      </c>
      <c r="AO293" s="1">
        <v>0</v>
      </c>
      <c r="AP293" s="1">
        <v>0</v>
      </c>
      <c r="AQ293" s="1">
        <v>0</v>
      </c>
      <c r="AR293" s="1">
        <v>1</v>
      </c>
    </row>
    <row r="294" spans="1:44">
      <c r="A294" s="9">
        <f>IF(RIGHT(A287,2)="12",(VALUE(LEFT(A287,4))+1)*100+1,A287+1)</f>
        <v>202305</v>
      </c>
      <c r="H294">
        <f>A294</f>
        <v>202305</v>
      </c>
      <c r="P294" s="9">
        <f>IF(RIGHT(P287,2)="12",(VALUE(LEFT(P287,4))+1)*100+1,P287+1)</f>
        <v>202305</v>
      </c>
      <c r="W294">
        <f>P294</f>
        <v>202305</v>
      </c>
      <c r="AE294" s="9">
        <f>IF(RIGHT(AE287,2)="12",(VALUE(LEFT(AE287,4))+1)*100+1,AE287+1)</f>
        <v>202305</v>
      </c>
      <c r="AL294">
        <f>AE294</f>
        <v>202305</v>
      </c>
    </row>
    <row r="295" spans="1:44">
      <c r="A295" s="37">
        <f ca="1">VLOOKUP(A294,A$36:F$95,6,0)</f>
        <v>-0.29187572581909454</v>
      </c>
      <c r="C295" t="s">
        <v>2</v>
      </c>
      <c r="D295" t="s">
        <v>1</v>
      </c>
      <c r="E295" t="s">
        <v>0</v>
      </c>
      <c r="F295" t="s">
        <v>42</v>
      </c>
      <c r="G295" t="s">
        <v>32</v>
      </c>
      <c r="J295" t="s">
        <v>2</v>
      </c>
      <c r="K295" t="s">
        <v>1</v>
      </c>
      <c r="L295" t="s">
        <v>0</v>
      </c>
      <c r="M295" t="s">
        <v>42</v>
      </c>
      <c r="N295" t="s">
        <v>32</v>
      </c>
      <c r="P295" s="37">
        <f ca="1">VLOOKUP(P294,H$36:M$95,6,0)</f>
        <v>-8.6463836567341745E-2</v>
      </c>
      <c r="R295" t="s">
        <v>2</v>
      </c>
      <c r="S295" t="s">
        <v>1</v>
      </c>
      <c r="T295" t="s">
        <v>0</v>
      </c>
      <c r="U295" t="s">
        <v>42</v>
      </c>
      <c r="V295" t="s">
        <v>32</v>
      </c>
      <c r="Y295" t="s">
        <v>2</v>
      </c>
      <c r="Z295" t="s">
        <v>1</v>
      </c>
      <c r="AA295" t="s">
        <v>0</v>
      </c>
      <c r="AB295" t="s">
        <v>42</v>
      </c>
      <c r="AC295" t="s">
        <v>32</v>
      </c>
      <c r="AE295" s="37">
        <f ca="1">VLOOKUP(AE294,O$36:T$95,6,0)</f>
        <v>-0.49728761507084734</v>
      </c>
      <c r="AG295" t="s">
        <v>2</v>
      </c>
      <c r="AH295" t="s">
        <v>1</v>
      </c>
      <c r="AI295" t="s">
        <v>0</v>
      </c>
      <c r="AJ295" t="s">
        <v>42</v>
      </c>
      <c r="AK295" t="s">
        <v>32</v>
      </c>
      <c r="AN295" t="s">
        <v>2</v>
      </c>
      <c r="AO295" t="s">
        <v>1</v>
      </c>
      <c r="AP295" t="s">
        <v>0</v>
      </c>
      <c r="AQ295" t="s">
        <v>42</v>
      </c>
      <c r="AR295" t="s">
        <v>32</v>
      </c>
    </row>
    <row r="296" spans="1:44">
      <c r="B296" t="s">
        <v>2</v>
      </c>
      <c r="C296" s="10"/>
      <c r="D296" s="10">
        <f ca="1">MAX($U$27+A295,0)</f>
        <v>2.3076435484474125</v>
      </c>
      <c r="E296" s="10"/>
      <c r="F296" s="10"/>
      <c r="G296" s="10"/>
      <c r="I296" t="s">
        <v>2</v>
      </c>
      <c r="J296" s="1">
        <f ca="1">1-K296</f>
        <v>0.97216741734260548</v>
      </c>
      <c r="K296" s="1">
        <f ca="1">_xlfn.NORM.S.DIST(-D296,0)</f>
        <v>2.7832582657394533E-2</v>
      </c>
      <c r="L296" s="1">
        <v>0</v>
      </c>
      <c r="M296" s="1">
        <v>0</v>
      </c>
      <c r="N296" s="1">
        <v>0</v>
      </c>
      <c r="Q296" t="s">
        <v>2</v>
      </c>
      <c r="R296" s="10"/>
      <c r="S296" s="10">
        <f ca="1">MAX($U$27+P295,0)</f>
        <v>2.5130554376991654</v>
      </c>
      <c r="T296" s="10"/>
      <c r="U296" s="10"/>
      <c r="V296" s="10"/>
      <c r="X296" t="s">
        <v>2</v>
      </c>
      <c r="Y296" s="1">
        <f ca="1">1-Z296</f>
        <v>0.98303600886045694</v>
      </c>
      <c r="Z296" s="1">
        <f ca="1">_xlfn.NORM.S.DIST(-S296,0)</f>
        <v>1.696399113954308E-2</v>
      </c>
      <c r="AA296" s="1">
        <v>0</v>
      </c>
      <c r="AB296" s="1">
        <v>0</v>
      </c>
      <c r="AC296" s="1">
        <v>0</v>
      </c>
      <c r="AF296" t="s">
        <v>2</v>
      </c>
      <c r="AG296" s="10"/>
      <c r="AH296" s="10">
        <f ca="1">MAX($U$27+AE295,0)</f>
        <v>2.10223165919566</v>
      </c>
      <c r="AI296" s="10"/>
      <c r="AJ296" s="10"/>
      <c r="AK296" s="10"/>
      <c r="AM296" t="s">
        <v>2</v>
      </c>
      <c r="AN296" s="1">
        <f ca="1">1-AO296</f>
        <v>0.95622215921048004</v>
      </c>
      <c r="AO296" s="1">
        <f ca="1">_xlfn.NORM.S.DIST(-AH296,0)</f>
        <v>4.3777840789519962E-2</v>
      </c>
      <c r="AP296" s="1">
        <v>0</v>
      </c>
      <c r="AQ296" s="1">
        <v>0</v>
      </c>
      <c r="AR296" s="1">
        <v>0</v>
      </c>
    </row>
    <row r="297" spans="1:44">
      <c r="B297" t="s">
        <v>1</v>
      </c>
      <c r="C297" s="10">
        <f ca="1">MIN($T$28+A295,0)</f>
        <v>-1.9304343984094001</v>
      </c>
      <c r="D297" s="10"/>
      <c r="E297" s="10">
        <f ca="1">MAX($V$28+A295,0)</f>
        <v>0</v>
      </c>
      <c r="F297" s="10"/>
      <c r="G297" s="10"/>
      <c r="I297" t="s">
        <v>1</v>
      </c>
      <c r="J297" s="1">
        <f ca="1">_xlfn.NORM.S.DIST(C297,0)</f>
        <v>6.1900500327699975E-2</v>
      </c>
      <c r="K297" s="1">
        <f ca="1">1-J297-L297</f>
        <v>0.53915721927086735</v>
      </c>
      <c r="L297" s="1">
        <f ca="1">_xlfn.NORM.S.DIST(-E297,0)</f>
        <v>0.3989422804014327</v>
      </c>
      <c r="M297" s="1">
        <v>0</v>
      </c>
      <c r="N297" s="1">
        <v>0</v>
      </c>
      <c r="Q297" t="s">
        <v>1</v>
      </c>
      <c r="R297" s="10">
        <f ca="1">MIN($T$28+P295,0)</f>
        <v>-1.7250225091576474</v>
      </c>
      <c r="S297" s="10"/>
      <c r="T297" s="10">
        <f ca="1">MAX($V$28+P295,0)</f>
        <v>0</v>
      </c>
      <c r="U297" s="10"/>
      <c r="V297" s="10"/>
      <c r="X297" t="s">
        <v>1</v>
      </c>
      <c r="Y297" s="1">
        <f ca="1">_xlfn.NORM.S.DIST(R297,0)</f>
        <v>9.0104077352676976E-2</v>
      </c>
      <c r="Z297" s="1">
        <f ca="1">1-Y297-AA297</f>
        <v>0.51095364224589024</v>
      </c>
      <c r="AA297" s="1">
        <f ca="1">_xlfn.NORM.S.DIST(-T297,0)</f>
        <v>0.3989422804014327</v>
      </c>
      <c r="AB297" s="1">
        <v>0</v>
      </c>
      <c r="AC297" s="1">
        <v>0</v>
      </c>
      <c r="AF297" t="s">
        <v>1</v>
      </c>
      <c r="AG297" s="10">
        <f ca="1">MIN($T$28+AE295,0)</f>
        <v>-2.135846287661153</v>
      </c>
      <c r="AH297" s="10"/>
      <c r="AI297" s="10">
        <f ca="1">MAX($V$28+AE295,0)</f>
        <v>0</v>
      </c>
      <c r="AJ297" s="10"/>
      <c r="AK297" s="10"/>
      <c r="AM297" t="s">
        <v>1</v>
      </c>
      <c r="AN297" s="1">
        <f ca="1">_xlfn.NORM.S.DIST(AG297,0)</f>
        <v>4.0767983838336887E-2</v>
      </c>
      <c r="AO297" s="1">
        <f ca="1">1-AN297-AP297</f>
        <v>0.56028973576023033</v>
      </c>
      <c r="AP297" s="1">
        <f ca="1">_xlfn.NORM.S.DIST(-AI297,0)</f>
        <v>0.3989422804014327</v>
      </c>
      <c r="AQ297" s="1">
        <v>0</v>
      </c>
      <c r="AR297" s="1">
        <v>0</v>
      </c>
    </row>
    <row r="298" spans="1:44">
      <c r="B298" t="s">
        <v>0</v>
      </c>
      <c r="C298" s="10"/>
      <c r="D298" s="10">
        <f ca="1">MIN($U$29+A295,0)</f>
        <v>-1.8491473208289042</v>
      </c>
      <c r="E298" s="10"/>
      <c r="F298" s="10">
        <f ca="1">MAX($CI$7+A295,0)</f>
        <v>0</v>
      </c>
      <c r="G298" s="10"/>
      <c r="I298" t="s">
        <v>0</v>
      </c>
      <c r="J298" s="1">
        <v>0</v>
      </c>
      <c r="K298" s="1">
        <f ca="1">_xlfn.NORM.S.DIST(D298,0)</f>
        <v>7.2178617008248624E-2</v>
      </c>
      <c r="L298" s="1">
        <f ca="1">1-K298-M298</f>
        <v>0.52887910259031878</v>
      </c>
      <c r="M298" s="1">
        <f ca="1">_xlfn.NORM.S.DIST(-F298,0)</f>
        <v>0.3989422804014327</v>
      </c>
      <c r="N298" s="1">
        <v>0</v>
      </c>
      <c r="Q298" t="s">
        <v>0</v>
      </c>
      <c r="R298" s="10"/>
      <c r="S298" s="10">
        <f ca="1">MIN($U$29+P295,0)</f>
        <v>-1.6437354315771515</v>
      </c>
      <c r="T298" s="10"/>
      <c r="U298" s="10">
        <f ca="1">MAX($CI$7+P295,0)</f>
        <v>0</v>
      </c>
      <c r="V298" s="10"/>
      <c r="X298" t="s">
        <v>0</v>
      </c>
      <c r="Y298" s="1">
        <v>0</v>
      </c>
      <c r="Z298" s="1">
        <f ca="1">_xlfn.NORM.S.DIST(S298,0)</f>
        <v>0.10332544438820433</v>
      </c>
      <c r="AA298" s="1">
        <f ca="1">1-Z298-AB298</f>
        <v>0.49773227521036295</v>
      </c>
      <c r="AB298" s="1">
        <f ca="1">_xlfn.NORM.S.DIST(-U298,0)</f>
        <v>0.3989422804014327</v>
      </c>
      <c r="AC298" s="1">
        <v>0</v>
      </c>
      <c r="AF298" t="s">
        <v>0</v>
      </c>
      <c r="AG298" s="10"/>
      <c r="AH298" s="10">
        <f ca="1">MIN($U$29+AE295,0)</f>
        <v>-2.0545592100806571</v>
      </c>
      <c r="AI298" s="10"/>
      <c r="AJ298" s="10">
        <f ca="1">MAX($CI$7+AE295,0)</f>
        <v>0</v>
      </c>
      <c r="AK298" s="10"/>
      <c r="AM298" t="s">
        <v>0</v>
      </c>
      <c r="AN298" s="1">
        <v>0</v>
      </c>
      <c r="AO298" s="1">
        <f ca="1">_xlfn.NORM.S.DIST(AH298,0)</f>
        <v>4.8337611900495681E-2</v>
      </c>
      <c r="AP298" s="1">
        <f ca="1">1-AO298-AQ298</f>
        <v>0.55272010769807167</v>
      </c>
      <c r="AQ298" s="1">
        <f ca="1">_xlfn.NORM.S.DIST(-AJ298,0)</f>
        <v>0.3989422804014327</v>
      </c>
      <c r="AR298" s="1">
        <v>0</v>
      </c>
    </row>
    <row r="299" spans="1:44">
      <c r="B299" t="s">
        <v>42</v>
      </c>
      <c r="C299" s="10"/>
      <c r="D299" s="10"/>
      <c r="E299" s="10">
        <f ca="1">MIN($V$30+A295,0)</f>
        <v>-2.1926047750781947</v>
      </c>
      <c r="F299" s="10"/>
      <c r="G299" s="10">
        <f ca="1">MAX($X$30+A295,0)</f>
        <v>0</v>
      </c>
      <c r="I299" t="s">
        <v>42</v>
      </c>
      <c r="J299" s="1">
        <v>0</v>
      </c>
      <c r="K299" s="1">
        <v>0</v>
      </c>
      <c r="L299" s="1">
        <f ca="1">_xlfn.NORM.S.DIST(E299,0)</f>
        <v>3.6055481177408713E-2</v>
      </c>
      <c r="M299" s="1">
        <f ca="1">1-L299-N299</f>
        <v>0.5650022384211586</v>
      </c>
      <c r="N299" s="1">
        <f ca="1">_xlfn.NORM.S.DIST(-G299,0)</f>
        <v>0.3989422804014327</v>
      </c>
      <c r="Q299" t="s">
        <v>42</v>
      </c>
      <c r="R299" s="10"/>
      <c r="S299" s="10"/>
      <c r="T299" s="10">
        <f ca="1">MIN($V$30+P295,0)</f>
        <v>-1.9871928858264418</v>
      </c>
      <c r="U299" s="10"/>
      <c r="V299" s="10">
        <f ca="1">MAX($X$30+P295,0)</f>
        <v>0</v>
      </c>
      <c r="X299" t="s">
        <v>42</v>
      </c>
      <c r="Y299" s="1">
        <v>0</v>
      </c>
      <c r="Z299" s="1">
        <v>0</v>
      </c>
      <c r="AA299" s="1">
        <f ca="1">_xlfn.NORM.S.DIST(T299,0)</f>
        <v>5.5387224531632029E-2</v>
      </c>
      <c r="AB299" s="1">
        <f ca="1">1-AA299-AC299</f>
        <v>0.54567049506693532</v>
      </c>
      <c r="AC299" s="1">
        <f ca="1">_xlfn.NORM.S.DIST(-V299,0)</f>
        <v>0.3989422804014327</v>
      </c>
      <c r="AF299" t="s">
        <v>42</v>
      </c>
      <c r="AG299" s="10"/>
      <c r="AH299" s="10"/>
      <c r="AI299" s="10">
        <f ca="1">MIN($V$30+AE295,0)</f>
        <v>-2.3980166643299472</v>
      </c>
      <c r="AJ299" s="10"/>
      <c r="AK299" s="10">
        <f ca="1">MAX($X$30+AE295,0)</f>
        <v>0</v>
      </c>
      <c r="AM299" t="s">
        <v>42</v>
      </c>
      <c r="AN299" s="1">
        <v>0</v>
      </c>
      <c r="AO299" s="1">
        <v>0</v>
      </c>
      <c r="AP299" s="1">
        <f ca="1">_xlfn.NORM.S.DIST(AI299,0)</f>
        <v>2.250133823550873E-2</v>
      </c>
      <c r="AQ299" s="1">
        <f ca="1">1-AP299-AR299</f>
        <v>0.57855638136305854</v>
      </c>
      <c r="AR299" s="1">
        <f ca="1">_xlfn.NORM.S.DIST(-AK299,0)</f>
        <v>0.3989422804014327</v>
      </c>
    </row>
    <row r="300" spans="1:44">
      <c r="I300" t="s">
        <v>32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X300" t="s">
        <v>32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M300" t="s">
        <v>32</v>
      </c>
      <c r="AN300" s="1">
        <v>0</v>
      </c>
      <c r="AO300" s="1">
        <v>0</v>
      </c>
      <c r="AP300" s="1">
        <v>0</v>
      </c>
      <c r="AQ300" s="1">
        <v>0</v>
      </c>
      <c r="AR300" s="1">
        <v>1</v>
      </c>
    </row>
    <row r="301" spans="1:44">
      <c r="A301" s="9">
        <f>IF(RIGHT(A294,2)="12",(VALUE(LEFT(A294,4))+1)*100+1,A294+1)</f>
        <v>202306</v>
      </c>
      <c r="H301">
        <f>A301</f>
        <v>202306</v>
      </c>
      <c r="P301" s="9">
        <f>IF(RIGHT(P294,2)="12",(VALUE(LEFT(P294,4))+1)*100+1,P294+1)</f>
        <v>202306</v>
      </c>
      <c r="W301">
        <f>P301</f>
        <v>202306</v>
      </c>
      <c r="AE301" s="9">
        <f>IF(RIGHT(AE294,2)="12",(VALUE(LEFT(AE294,4))+1)*100+1,AE294+1)</f>
        <v>202306</v>
      </c>
      <c r="AL301">
        <f>AE301</f>
        <v>202306</v>
      </c>
    </row>
    <row r="302" spans="1:44">
      <c r="A302" s="37">
        <f ca="1">VLOOKUP(A301,A$36:F$95,6,0)</f>
        <v>-0.28788217118597126</v>
      </c>
      <c r="C302" t="s">
        <v>2</v>
      </c>
      <c r="D302" t="s">
        <v>1</v>
      </c>
      <c r="E302" t="s">
        <v>0</v>
      </c>
      <c r="F302" t="s">
        <v>42</v>
      </c>
      <c r="G302" t="s">
        <v>32</v>
      </c>
      <c r="J302" t="s">
        <v>2</v>
      </c>
      <c r="K302" t="s">
        <v>1</v>
      </c>
      <c r="L302" t="s">
        <v>0</v>
      </c>
      <c r="M302" t="s">
        <v>42</v>
      </c>
      <c r="N302" t="s">
        <v>32</v>
      </c>
      <c r="P302" s="37">
        <f ca="1">VLOOKUP(P301,H$36:M$95,6,0)</f>
        <v>-7.7246229564889912E-2</v>
      </c>
      <c r="R302" t="s">
        <v>2</v>
      </c>
      <c r="S302" t="s">
        <v>1</v>
      </c>
      <c r="T302" t="s">
        <v>0</v>
      </c>
      <c r="U302" t="s">
        <v>42</v>
      </c>
      <c r="V302" t="s">
        <v>32</v>
      </c>
      <c r="Y302" t="s">
        <v>2</v>
      </c>
      <c r="Z302" t="s">
        <v>1</v>
      </c>
      <c r="AA302" t="s">
        <v>0</v>
      </c>
      <c r="AB302" t="s">
        <v>42</v>
      </c>
      <c r="AC302" t="s">
        <v>32</v>
      </c>
      <c r="AE302" s="37">
        <f ca="1">VLOOKUP(AE301,O$36:T$95,6,0)</f>
        <v>-0.49851811280705255</v>
      </c>
      <c r="AG302" t="s">
        <v>2</v>
      </c>
      <c r="AH302" t="s">
        <v>1</v>
      </c>
      <c r="AI302" t="s">
        <v>0</v>
      </c>
      <c r="AJ302" t="s">
        <v>42</v>
      </c>
      <c r="AK302" t="s">
        <v>32</v>
      </c>
      <c r="AN302" t="s">
        <v>2</v>
      </c>
      <c r="AO302" t="s">
        <v>1</v>
      </c>
      <c r="AP302" t="s">
        <v>0</v>
      </c>
      <c r="AQ302" t="s">
        <v>42</v>
      </c>
      <c r="AR302" t="s">
        <v>32</v>
      </c>
    </row>
    <row r="303" spans="1:44">
      <c r="B303" t="s">
        <v>2</v>
      </c>
      <c r="C303" s="10"/>
      <c r="D303" s="10">
        <f ca="1">MAX($U$27+A302,0)</f>
        <v>2.3116371030805358</v>
      </c>
      <c r="E303" s="10"/>
      <c r="F303" s="10"/>
      <c r="G303" s="10"/>
      <c r="I303" t="s">
        <v>2</v>
      </c>
      <c r="J303" s="1">
        <f ca="1">1-K303</f>
        <v>0.97242295572140525</v>
      </c>
      <c r="K303" s="1">
        <f ca="1">_xlfn.NORM.S.DIST(-D303,0)</f>
        <v>2.757704427859476E-2</v>
      </c>
      <c r="L303" s="1">
        <v>0</v>
      </c>
      <c r="M303" s="1">
        <v>0</v>
      </c>
      <c r="N303" s="1">
        <v>0</v>
      </c>
      <c r="Q303" t="s">
        <v>2</v>
      </c>
      <c r="R303" s="10"/>
      <c r="S303" s="10">
        <f ca="1">MAX($U$27+P302,0)</f>
        <v>2.5222730447016173</v>
      </c>
      <c r="T303" s="10"/>
      <c r="U303" s="10"/>
      <c r="V303" s="10"/>
      <c r="X303" t="s">
        <v>2</v>
      </c>
      <c r="Y303" s="1">
        <f ca="1">1-Z303</f>
        <v>0.98342515657182628</v>
      </c>
      <c r="Z303" s="1">
        <f ca="1">_xlfn.NORM.S.DIST(-S303,0)</f>
        <v>1.6574843428173718E-2</v>
      </c>
      <c r="AA303" s="1">
        <v>0</v>
      </c>
      <c r="AB303" s="1">
        <v>0</v>
      </c>
      <c r="AC303" s="1">
        <v>0</v>
      </c>
      <c r="AF303" t="s">
        <v>2</v>
      </c>
      <c r="AG303" s="10"/>
      <c r="AH303" s="10">
        <f ca="1">MAX($U$27+AE302,0)</f>
        <v>2.1010011614594548</v>
      </c>
      <c r="AI303" s="10"/>
      <c r="AJ303" s="10"/>
      <c r="AK303" s="10"/>
      <c r="AM303" t="s">
        <v>2</v>
      </c>
      <c r="AN303" s="1">
        <f ca="1">1-AO303</f>
        <v>0.95610880170543111</v>
      </c>
      <c r="AO303" s="1">
        <f ca="1">_xlfn.NORM.S.DIST(-AH303,0)</f>
        <v>4.3891198294568862E-2</v>
      </c>
      <c r="AP303" s="1">
        <v>0</v>
      </c>
      <c r="AQ303" s="1">
        <v>0</v>
      </c>
      <c r="AR303" s="1">
        <v>0</v>
      </c>
    </row>
    <row r="304" spans="1:44">
      <c r="B304" t="s">
        <v>1</v>
      </c>
      <c r="C304" s="10">
        <f ca="1">MIN($T$28+A302,0)</f>
        <v>-1.9264408437762768</v>
      </c>
      <c r="D304" s="10"/>
      <c r="E304" s="10">
        <f ca="1">MAX($V$28+A302,0)</f>
        <v>0</v>
      </c>
      <c r="F304" s="10"/>
      <c r="G304" s="10"/>
      <c r="I304" t="s">
        <v>1</v>
      </c>
      <c r="J304" s="1">
        <f ca="1">_xlfn.NORM.S.DIST(C304,0)</f>
        <v>6.2379056342027665E-2</v>
      </c>
      <c r="K304" s="1">
        <f ca="1">1-J304-L304</f>
        <v>0.53867866325653968</v>
      </c>
      <c r="L304" s="1">
        <f ca="1">_xlfn.NORM.S.DIST(-E304,0)</f>
        <v>0.3989422804014327</v>
      </c>
      <c r="M304" s="1">
        <v>0</v>
      </c>
      <c r="N304" s="1">
        <v>0</v>
      </c>
      <c r="Q304" t="s">
        <v>1</v>
      </c>
      <c r="R304" s="10">
        <f ca="1">MIN($T$28+P302,0)</f>
        <v>-1.7158049021551955</v>
      </c>
      <c r="S304" s="10"/>
      <c r="T304" s="10">
        <f ca="1">MAX($V$28+P302,0)</f>
        <v>0</v>
      </c>
      <c r="U304" s="10"/>
      <c r="V304" s="10"/>
      <c r="X304" t="s">
        <v>1</v>
      </c>
      <c r="Y304" s="1">
        <f ca="1">_xlfn.NORM.S.DIST(R304,0)</f>
        <v>9.1544346369476878E-2</v>
      </c>
      <c r="Z304" s="1">
        <f ca="1">1-Y304-AA304</f>
        <v>0.5095133732290904</v>
      </c>
      <c r="AA304" s="1">
        <f ca="1">_xlfn.NORM.S.DIST(-T304,0)</f>
        <v>0.3989422804014327</v>
      </c>
      <c r="AB304" s="1">
        <v>0</v>
      </c>
      <c r="AC304" s="1">
        <v>0</v>
      </c>
      <c r="AF304" t="s">
        <v>1</v>
      </c>
      <c r="AG304" s="10">
        <f ca="1">MIN($T$28+AE302,0)</f>
        <v>-2.1370767853973582</v>
      </c>
      <c r="AH304" s="10"/>
      <c r="AI304" s="10">
        <f ca="1">MAX($V$28+AE302,0)</f>
        <v>0</v>
      </c>
      <c r="AJ304" s="10"/>
      <c r="AK304" s="10"/>
      <c r="AM304" t="s">
        <v>1</v>
      </c>
      <c r="AN304" s="1">
        <f ca="1">_xlfn.NORM.S.DIST(AG304,0)</f>
        <v>4.0660949187678583E-2</v>
      </c>
      <c r="AO304" s="1">
        <f ca="1">1-AN304-AP304</f>
        <v>0.56039677041088876</v>
      </c>
      <c r="AP304" s="1">
        <f ca="1">_xlfn.NORM.S.DIST(-AI304,0)</f>
        <v>0.3989422804014327</v>
      </c>
      <c r="AQ304" s="1">
        <v>0</v>
      </c>
      <c r="AR304" s="1">
        <v>0</v>
      </c>
    </row>
    <row r="305" spans="1:44">
      <c r="B305" t="s">
        <v>0</v>
      </c>
      <c r="C305" s="10"/>
      <c r="D305" s="10">
        <f ca="1">MIN($U$29+A302,0)</f>
        <v>-1.8451537661957809</v>
      </c>
      <c r="E305" s="10"/>
      <c r="F305" s="10">
        <f ca="1">MAX($CI$7+A302,0)</f>
        <v>0</v>
      </c>
      <c r="G305" s="10"/>
      <c r="I305" t="s">
        <v>0</v>
      </c>
      <c r="J305" s="1">
        <v>0</v>
      </c>
      <c r="K305" s="1">
        <f ca="1">_xlfn.NORM.S.DIST(D305,0)</f>
        <v>7.2713025428774641E-2</v>
      </c>
      <c r="L305" s="1">
        <f ca="1">1-K305-M305</f>
        <v>0.52834469416979268</v>
      </c>
      <c r="M305" s="1">
        <f ca="1">_xlfn.NORM.S.DIST(-F305,0)</f>
        <v>0.3989422804014327</v>
      </c>
      <c r="N305" s="1">
        <v>0</v>
      </c>
      <c r="Q305" t="s">
        <v>0</v>
      </c>
      <c r="R305" s="10"/>
      <c r="S305" s="10">
        <f ca="1">MIN($U$29+P302,0)</f>
        <v>-1.6345178245746996</v>
      </c>
      <c r="T305" s="10"/>
      <c r="U305" s="10">
        <f ca="1">MAX($CI$7+P302,0)</f>
        <v>0</v>
      </c>
      <c r="V305" s="10"/>
      <c r="X305" t="s">
        <v>0</v>
      </c>
      <c r="Y305" s="1">
        <v>0</v>
      </c>
      <c r="Z305" s="1">
        <f ca="1">_xlfn.NORM.S.DIST(S305,0)</f>
        <v>0.10489842346439797</v>
      </c>
      <c r="AA305" s="1">
        <f ca="1">1-Z305-AB305</f>
        <v>0.49615929613416937</v>
      </c>
      <c r="AB305" s="1">
        <f ca="1">_xlfn.NORM.S.DIST(-U305,0)</f>
        <v>0.3989422804014327</v>
      </c>
      <c r="AC305" s="1">
        <v>0</v>
      </c>
      <c r="AF305" t="s">
        <v>0</v>
      </c>
      <c r="AG305" s="10"/>
      <c r="AH305" s="10">
        <f ca="1">MIN($U$29+AE302,0)</f>
        <v>-2.0557897078168623</v>
      </c>
      <c r="AI305" s="10"/>
      <c r="AJ305" s="10">
        <f ca="1">MAX($CI$7+AE302,0)</f>
        <v>0</v>
      </c>
      <c r="AK305" s="10"/>
      <c r="AM305" t="s">
        <v>0</v>
      </c>
      <c r="AN305" s="1">
        <v>0</v>
      </c>
      <c r="AO305" s="1">
        <f ca="1">_xlfn.NORM.S.DIST(AH305,0)</f>
        <v>4.8215525952929425E-2</v>
      </c>
      <c r="AP305" s="1">
        <f ca="1">1-AO305-AQ305</f>
        <v>0.5528421936456378</v>
      </c>
      <c r="AQ305" s="1">
        <f ca="1">_xlfn.NORM.S.DIST(-AJ305,0)</f>
        <v>0.3989422804014327</v>
      </c>
      <c r="AR305" s="1">
        <v>0</v>
      </c>
    </row>
    <row r="306" spans="1:44">
      <c r="B306" t="s">
        <v>42</v>
      </c>
      <c r="C306" s="10"/>
      <c r="D306" s="10"/>
      <c r="E306" s="10">
        <f ca="1">MIN($V$30+A302,0)</f>
        <v>-2.1886112204450714</v>
      </c>
      <c r="F306" s="10"/>
      <c r="G306" s="10">
        <f ca="1">MAX($X$30+A302,0)</f>
        <v>0</v>
      </c>
      <c r="I306" t="s">
        <v>42</v>
      </c>
      <c r="J306" s="1">
        <v>0</v>
      </c>
      <c r="K306" s="1">
        <v>0</v>
      </c>
      <c r="L306" s="1">
        <f ca="1">_xlfn.NORM.S.DIST(E306,0)</f>
        <v>3.637228955081602E-2</v>
      </c>
      <c r="M306" s="1">
        <f ca="1">1-L306-N306</f>
        <v>0.56468543004775129</v>
      </c>
      <c r="N306" s="1">
        <f ca="1">_xlfn.NORM.S.DIST(-G306,0)</f>
        <v>0.3989422804014327</v>
      </c>
      <c r="Q306" t="s">
        <v>42</v>
      </c>
      <c r="R306" s="10"/>
      <c r="S306" s="10"/>
      <c r="T306" s="10">
        <f ca="1">MIN($V$30+P302,0)</f>
        <v>-1.9779752788239899</v>
      </c>
      <c r="U306" s="10"/>
      <c r="V306" s="10">
        <f ca="1">MAX($X$30+P302,0)</f>
        <v>0</v>
      </c>
      <c r="X306" t="s">
        <v>42</v>
      </c>
      <c r="Y306" s="1">
        <v>0</v>
      </c>
      <c r="Z306" s="1">
        <v>0</v>
      </c>
      <c r="AA306" s="1">
        <f ca="1">_xlfn.NORM.S.DIST(T306,0)</f>
        <v>5.6408713652656303E-2</v>
      </c>
      <c r="AB306" s="1">
        <f ca="1">1-AA306-AC306</f>
        <v>0.54464900594591104</v>
      </c>
      <c r="AC306" s="1">
        <f ca="1">_xlfn.NORM.S.DIST(-V306,0)</f>
        <v>0.3989422804014327</v>
      </c>
      <c r="AF306" t="s">
        <v>42</v>
      </c>
      <c r="AG306" s="10"/>
      <c r="AH306" s="10"/>
      <c r="AI306" s="10">
        <f ca="1">MIN($V$30+AE302,0)</f>
        <v>-2.3992471620661524</v>
      </c>
      <c r="AJ306" s="10"/>
      <c r="AK306" s="10">
        <f ca="1">MAX($X$30+AE302,0)</f>
        <v>0</v>
      </c>
      <c r="AM306" t="s">
        <v>42</v>
      </c>
      <c r="AN306" s="1">
        <v>0</v>
      </c>
      <c r="AO306" s="1">
        <v>0</v>
      </c>
      <c r="AP306" s="1">
        <f ca="1">_xlfn.NORM.S.DIST(AI306,0)</f>
        <v>2.2435023197987635E-2</v>
      </c>
      <c r="AQ306" s="1">
        <f ca="1">1-AP306-AR306</f>
        <v>0.57862269640057962</v>
      </c>
      <c r="AR306" s="1">
        <f ca="1">_xlfn.NORM.S.DIST(-AK306,0)</f>
        <v>0.3989422804014327</v>
      </c>
    </row>
    <row r="307" spans="1:44">
      <c r="I307" t="s">
        <v>32</v>
      </c>
      <c r="J307" s="1">
        <v>0</v>
      </c>
      <c r="K307" s="1">
        <v>0</v>
      </c>
      <c r="L307" s="1">
        <v>0</v>
      </c>
      <c r="M307" s="1">
        <v>0</v>
      </c>
      <c r="N307" s="1">
        <v>1</v>
      </c>
      <c r="X307" t="s">
        <v>32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M307" t="s">
        <v>32</v>
      </c>
      <c r="AN307" s="1">
        <v>0</v>
      </c>
      <c r="AO307" s="1">
        <v>0</v>
      </c>
      <c r="AP307" s="1">
        <v>0</v>
      </c>
      <c r="AQ307" s="1">
        <v>0</v>
      </c>
      <c r="AR307" s="1">
        <v>1</v>
      </c>
    </row>
    <row r="308" spans="1:44">
      <c r="A308" s="9">
        <f>IF(RIGHT(A301,2)="12",(VALUE(LEFT(A301,4))+1)*100+1,A301+1)</f>
        <v>202307</v>
      </c>
      <c r="H308">
        <f>A308</f>
        <v>202307</v>
      </c>
      <c r="P308" s="9">
        <f>IF(RIGHT(P301,2)="12",(VALUE(LEFT(P301,4))+1)*100+1,P301+1)</f>
        <v>202307</v>
      </c>
      <c r="W308">
        <f>P308</f>
        <v>202307</v>
      </c>
      <c r="AE308" s="9">
        <f>IF(RIGHT(AE301,2)="12",(VALUE(LEFT(AE301,4))+1)*100+1,AE301+1)</f>
        <v>202307</v>
      </c>
      <c r="AL308">
        <f>AE308</f>
        <v>202307</v>
      </c>
    </row>
    <row r="309" spans="1:44">
      <c r="A309" s="37">
        <f ca="1">VLOOKUP(A308,A$36:F$95,6,0)</f>
        <v>-0.28775180065521283</v>
      </c>
      <c r="C309" t="s">
        <v>2</v>
      </c>
      <c r="D309" t="s">
        <v>1</v>
      </c>
      <c r="E309" t="s">
        <v>0</v>
      </c>
      <c r="F309" t="s">
        <v>42</v>
      </c>
      <c r="G309" t="s">
        <v>32</v>
      </c>
      <c r="J309" t="s">
        <v>2</v>
      </c>
      <c r="K309" t="s">
        <v>1</v>
      </c>
      <c r="L309" t="s">
        <v>0</v>
      </c>
      <c r="M309" t="s">
        <v>42</v>
      </c>
      <c r="N309" t="s">
        <v>32</v>
      </c>
      <c r="P309" s="37">
        <f ca="1">VLOOKUP(P308,H$36:M$95,6,0)</f>
        <v>-7.2005599052420377E-2</v>
      </c>
      <c r="R309" t="s">
        <v>2</v>
      </c>
      <c r="S309" t="s">
        <v>1</v>
      </c>
      <c r="T309" t="s">
        <v>0</v>
      </c>
      <c r="U309" t="s">
        <v>42</v>
      </c>
      <c r="V309" t="s">
        <v>32</v>
      </c>
      <c r="Y309" t="s">
        <v>2</v>
      </c>
      <c r="Z309" t="s">
        <v>1</v>
      </c>
      <c r="AA309" t="s">
        <v>0</v>
      </c>
      <c r="AB309" t="s">
        <v>42</v>
      </c>
      <c r="AC309" t="s">
        <v>32</v>
      </c>
      <c r="AE309" s="37">
        <f ca="1">VLOOKUP(AE308,O$36:T$95,6,0)</f>
        <v>-0.50349800225800534</v>
      </c>
      <c r="AG309" t="s">
        <v>2</v>
      </c>
      <c r="AH309" t="s">
        <v>1</v>
      </c>
      <c r="AI309" t="s">
        <v>0</v>
      </c>
      <c r="AJ309" t="s">
        <v>42</v>
      </c>
      <c r="AK309" t="s">
        <v>32</v>
      </c>
      <c r="AN309" t="s">
        <v>2</v>
      </c>
      <c r="AO309" t="s">
        <v>1</v>
      </c>
      <c r="AP309" t="s">
        <v>0</v>
      </c>
      <c r="AQ309" t="s">
        <v>42</v>
      </c>
      <c r="AR309" t="s">
        <v>32</v>
      </c>
    </row>
    <row r="310" spans="1:44">
      <c r="B310" t="s">
        <v>2</v>
      </c>
      <c r="C310" s="10"/>
      <c r="D310" s="10">
        <f ca="1">MAX($U$27+A309,0)</f>
        <v>2.3117674736112943</v>
      </c>
      <c r="E310" s="10"/>
      <c r="F310" s="10"/>
      <c r="G310" s="10"/>
      <c r="I310" t="s">
        <v>2</v>
      </c>
      <c r="J310" s="1">
        <f ca="1">1-K310</f>
        <v>0.97243126557957105</v>
      </c>
      <c r="K310" s="1">
        <f ca="1">_xlfn.NORM.S.DIST(-D310,0)</f>
        <v>2.7568734420429002E-2</v>
      </c>
      <c r="L310" s="1">
        <v>0</v>
      </c>
      <c r="M310" s="1">
        <v>0</v>
      </c>
      <c r="N310" s="1">
        <v>0</v>
      </c>
      <c r="Q310" t="s">
        <v>2</v>
      </c>
      <c r="R310" s="10"/>
      <c r="S310" s="10">
        <f ca="1">MAX($U$27+P309,0)</f>
        <v>2.5275136752140868</v>
      </c>
      <c r="T310" s="10"/>
      <c r="U310" s="10"/>
      <c r="V310" s="10"/>
      <c r="X310" t="s">
        <v>2</v>
      </c>
      <c r="Y310" s="1">
        <f ca="1">1-Z310</f>
        <v>0.98364303081158699</v>
      </c>
      <c r="Z310" s="1">
        <f ca="1">_xlfn.NORM.S.DIST(-S310,0)</f>
        <v>1.6356969188412989E-2</v>
      </c>
      <c r="AA310" s="1">
        <v>0</v>
      </c>
      <c r="AB310" s="1">
        <v>0</v>
      </c>
      <c r="AC310" s="1">
        <v>0</v>
      </c>
      <c r="AF310" t="s">
        <v>2</v>
      </c>
      <c r="AG310" s="10"/>
      <c r="AH310" s="10">
        <f ca="1">MAX($U$27+AE309,0)</f>
        <v>2.0960212720085019</v>
      </c>
      <c r="AI310" s="10"/>
      <c r="AJ310" s="10"/>
      <c r="AK310" s="10"/>
      <c r="AM310" t="s">
        <v>2</v>
      </c>
      <c r="AN310" s="1">
        <f ca="1">1-AO310</f>
        <v>0.95564771810426941</v>
      </c>
      <c r="AO310" s="1">
        <f ca="1">_xlfn.NORM.S.DIST(-AH310,0)</f>
        <v>4.4352281895730566E-2</v>
      </c>
      <c r="AP310" s="1">
        <v>0</v>
      </c>
      <c r="AQ310" s="1">
        <v>0</v>
      </c>
      <c r="AR310" s="1">
        <v>0</v>
      </c>
    </row>
    <row r="311" spans="1:44">
      <c r="B311" t="s">
        <v>1</v>
      </c>
      <c r="C311" s="10">
        <f ca="1">MIN($T$28+A309,0)</f>
        <v>-1.9263104732455185</v>
      </c>
      <c r="D311" s="10"/>
      <c r="E311" s="10">
        <f ca="1">MAX($V$28+A309,0)</f>
        <v>0</v>
      </c>
      <c r="F311" s="10"/>
      <c r="G311" s="10"/>
      <c r="I311" t="s">
        <v>1</v>
      </c>
      <c r="J311" s="1">
        <f ca="1">_xlfn.NORM.S.DIST(C311,0)</f>
        <v>6.2394724348855644E-2</v>
      </c>
      <c r="K311" s="1">
        <f ca="1">1-J311-L311</f>
        <v>0.53866299524971173</v>
      </c>
      <c r="L311" s="1">
        <f ca="1">_xlfn.NORM.S.DIST(-E311,0)</f>
        <v>0.3989422804014327</v>
      </c>
      <c r="M311" s="1">
        <v>0</v>
      </c>
      <c r="N311" s="1">
        <v>0</v>
      </c>
      <c r="Q311" t="s">
        <v>1</v>
      </c>
      <c r="R311" s="10">
        <f ca="1">MIN($T$28+P309,0)</f>
        <v>-1.7105642716427261</v>
      </c>
      <c r="S311" s="10"/>
      <c r="T311" s="10">
        <f ca="1">MAX($V$28+P309,0)</f>
        <v>0</v>
      </c>
      <c r="U311" s="10"/>
      <c r="V311" s="10"/>
      <c r="X311" t="s">
        <v>1</v>
      </c>
      <c r="Y311" s="1">
        <f ca="1">_xlfn.NORM.S.DIST(R311,0)</f>
        <v>9.2369947484219048E-2</v>
      </c>
      <c r="Z311" s="1">
        <f ca="1">1-Y311-AA311</f>
        <v>0.50868777211434835</v>
      </c>
      <c r="AA311" s="1">
        <f ca="1">_xlfn.NORM.S.DIST(-T311,0)</f>
        <v>0.3989422804014327</v>
      </c>
      <c r="AB311" s="1">
        <v>0</v>
      </c>
      <c r="AC311" s="1">
        <v>0</v>
      </c>
      <c r="AF311" t="s">
        <v>1</v>
      </c>
      <c r="AG311" s="10">
        <f ca="1">MIN($T$28+AE309,0)</f>
        <v>-2.1420566748483107</v>
      </c>
      <c r="AH311" s="10"/>
      <c r="AI311" s="10">
        <f ca="1">MAX($V$28+AE309,0)</f>
        <v>0</v>
      </c>
      <c r="AJ311" s="10"/>
      <c r="AK311" s="10"/>
      <c r="AM311" t="s">
        <v>1</v>
      </c>
      <c r="AN311" s="1">
        <f ca="1">_xlfn.NORM.S.DIST(AG311,0)</f>
        <v>4.0230014510346752E-2</v>
      </c>
      <c r="AO311" s="1">
        <f ca="1">1-AN311-AP311</f>
        <v>0.56082770508822044</v>
      </c>
      <c r="AP311" s="1">
        <f ca="1">_xlfn.NORM.S.DIST(-AI311,0)</f>
        <v>0.3989422804014327</v>
      </c>
      <c r="AQ311" s="1">
        <v>0</v>
      </c>
      <c r="AR311" s="1">
        <v>0</v>
      </c>
    </row>
    <row r="312" spans="1:44">
      <c r="B312" t="s">
        <v>0</v>
      </c>
      <c r="C312" s="10"/>
      <c r="D312" s="10">
        <f ca="1">MIN($U$29+A309,0)</f>
        <v>-1.8450233956650226</v>
      </c>
      <c r="E312" s="10"/>
      <c r="F312" s="10">
        <f ca="1">MAX($CI$7+A309,0)</f>
        <v>0</v>
      </c>
      <c r="G312" s="10"/>
      <c r="I312" t="s">
        <v>0</v>
      </c>
      <c r="J312" s="1">
        <v>0</v>
      </c>
      <c r="K312" s="1">
        <f ca="1">_xlfn.NORM.S.DIST(D312,0)</f>
        <v>7.2730518300218219E-2</v>
      </c>
      <c r="L312" s="1">
        <f ca="1">1-K312-M312</f>
        <v>0.52832720129834909</v>
      </c>
      <c r="M312" s="1">
        <f ca="1">_xlfn.NORM.S.DIST(-F312,0)</f>
        <v>0.3989422804014327</v>
      </c>
      <c r="N312" s="1">
        <v>0</v>
      </c>
      <c r="Q312" t="s">
        <v>0</v>
      </c>
      <c r="R312" s="10"/>
      <c r="S312" s="10">
        <f ca="1">MIN($U$29+P309,0)</f>
        <v>-1.6292771940622301</v>
      </c>
      <c r="T312" s="10"/>
      <c r="U312" s="10">
        <f ca="1">MAX($CI$7+P309,0)</f>
        <v>0</v>
      </c>
      <c r="V312" s="10"/>
      <c r="X312" t="s">
        <v>0</v>
      </c>
      <c r="Y312" s="1">
        <v>0</v>
      </c>
      <c r="Z312" s="1">
        <f ca="1">_xlfn.NORM.S.DIST(S312,0)</f>
        <v>0.10579937988766333</v>
      </c>
      <c r="AA312" s="1">
        <f ca="1">1-Z312-AB312</f>
        <v>0.49525833971090399</v>
      </c>
      <c r="AB312" s="1">
        <f ca="1">_xlfn.NORM.S.DIST(-U312,0)</f>
        <v>0.3989422804014327</v>
      </c>
      <c r="AC312" s="1">
        <v>0</v>
      </c>
      <c r="AF312" t="s">
        <v>0</v>
      </c>
      <c r="AG312" s="10"/>
      <c r="AH312" s="10">
        <f ca="1">MIN($U$29+AE309,0)</f>
        <v>-2.0607695972678153</v>
      </c>
      <c r="AI312" s="10"/>
      <c r="AJ312" s="10">
        <f ca="1">MAX($CI$7+AE309,0)</f>
        <v>0</v>
      </c>
      <c r="AK312" s="10"/>
      <c r="AM312" t="s">
        <v>0</v>
      </c>
      <c r="AN312" s="1">
        <v>0</v>
      </c>
      <c r="AO312" s="1">
        <f ca="1">_xlfn.NORM.S.DIST(AH312,0)</f>
        <v>4.7723840757315276E-2</v>
      </c>
      <c r="AP312" s="1">
        <f ca="1">1-AO312-AQ312</f>
        <v>0.55333387884125207</v>
      </c>
      <c r="AQ312" s="1">
        <f ca="1">_xlfn.NORM.S.DIST(-AJ312,0)</f>
        <v>0.3989422804014327</v>
      </c>
      <c r="AR312" s="1">
        <v>0</v>
      </c>
    </row>
    <row r="313" spans="1:44">
      <c r="B313" t="s">
        <v>42</v>
      </c>
      <c r="C313" s="10"/>
      <c r="D313" s="10"/>
      <c r="E313" s="10">
        <f ca="1">MIN($V$30+A309,0)</f>
        <v>-2.1884808499143129</v>
      </c>
      <c r="F313" s="10"/>
      <c r="G313" s="10">
        <f ca="1">MAX($X$30+A309,0)</f>
        <v>0</v>
      </c>
      <c r="I313" t="s">
        <v>42</v>
      </c>
      <c r="J313" s="1">
        <v>0</v>
      </c>
      <c r="K313" s="1">
        <v>0</v>
      </c>
      <c r="L313" s="1">
        <f ca="1">_xlfn.NORM.S.DIST(E313,0)</f>
        <v>3.6382668842525348E-2</v>
      </c>
      <c r="M313" s="1">
        <f ca="1">1-L313-N313</f>
        <v>0.56467505075604185</v>
      </c>
      <c r="N313" s="1">
        <f ca="1">_xlfn.NORM.S.DIST(-G313,0)</f>
        <v>0.3989422804014327</v>
      </c>
      <c r="Q313" t="s">
        <v>42</v>
      </c>
      <c r="R313" s="10"/>
      <c r="S313" s="10"/>
      <c r="T313" s="10">
        <f ca="1">MIN($V$30+P309,0)</f>
        <v>-1.9727346483115205</v>
      </c>
      <c r="U313" s="10"/>
      <c r="V313" s="10">
        <f ca="1">MAX($X$30+P309,0)</f>
        <v>0</v>
      </c>
      <c r="X313" t="s">
        <v>42</v>
      </c>
      <c r="Y313" s="1">
        <v>0</v>
      </c>
      <c r="Z313" s="1">
        <v>0</v>
      </c>
      <c r="AA313" s="1">
        <f ca="1">_xlfn.NORM.S.DIST(T313,0)</f>
        <v>5.6995695614788074E-2</v>
      </c>
      <c r="AB313" s="1">
        <f ca="1">1-AA313-AC313</f>
        <v>0.54406202398377923</v>
      </c>
      <c r="AC313" s="1">
        <f ca="1">_xlfn.NORM.S.DIST(-V313,0)</f>
        <v>0.3989422804014327</v>
      </c>
      <c r="AF313" t="s">
        <v>42</v>
      </c>
      <c r="AG313" s="10"/>
      <c r="AH313" s="10"/>
      <c r="AI313" s="10">
        <f ca="1">MIN($V$30+AE309,0)</f>
        <v>-2.4042270515171054</v>
      </c>
      <c r="AJ313" s="10"/>
      <c r="AK313" s="10">
        <f ca="1">MAX($X$30+AE309,0)</f>
        <v>0</v>
      </c>
      <c r="AM313" t="s">
        <v>42</v>
      </c>
      <c r="AN313" s="1">
        <v>0</v>
      </c>
      <c r="AO313" s="1">
        <v>0</v>
      </c>
      <c r="AP313" s="1">
        <f ca="1">_xlfn.NORM.S.DIST(AI313,0)</f>
        <v>2.2168289972492549E-2</v>
      </c>
      <c r="AQ313" s="1">
        <f ca="1">1-AP313-AR313</f>
        <v>0.5788894296260747</v>
      </c>
      <c r="AR313" s="1">
        <f ca="1">_xlfn.NORM.S.DIST(-AK313,0)</f>
        <v>0.3989422804014327</v>
      </c>
    </row>
    <row r="314" spans="1:44">
      <c r="I314" t="s">
        <v>32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X314" t="s">
        <v>32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M314" t="s">
        <v>32</v>
      </c>
      <c r="AN314" s="1">
        <v>0</v>
      </c>
      <c r="AO314" s="1">
        <v>0</v>
      </c>
      <c r="AP314" s="1">
        <v>0</v>
      </c>
      <c r="AQ314" s="1">
        <v>0</v>
      </c>
      <c r="AR314" s="1">
        <v>1</v>
      </c>
    </row>
    <row r="315" spans="1:44">
      <c r="A315" s="9">
        <f>IF(RIGHT(A308,2)="12",(VALUE(LEFT(A308,4))+1)*100+1,A308+1)</f>
        <v>202308</v>
      </c>
      <c r="H315">
        <f>A315</f>
        <v>202308</v>
      </c>
      <c r="P315" s="9">
        <f>IF(RIGHT(P308,2)="12",(VALUE(LEFT(P308,4))+1)*100+1,P308+1)</f>
        <v>202308</v>
      </c>
      <c r="W315">
        <f>P315</f>
        <v>202308</v>
      </c>
      <c r="AE315" s="9">
        <f>IF(RIGHT(AE308,2)="12",(VALUE(LEFT(AE308,4))+1)*100+1,AE308+1)</f>
        <v>202308</v>
      </c>
      <c r="AL315">
        <f>AE315</f>
        <v>202308</v>
      </c>
    </row>
    <row r="316" spans="1:44">
      <c r="A316" s="37">
        <f ca="1">VLOOKUP(A315,A$36:F$95,6,0)</f>
        <v>-0.26827495377804328</v>
      </c>
      <c r="C316" t="s">
        <v>2</v>
      </c>
      <c r="D316" t="s">
        <v>1</v>
      </c>
      <c r="E316" t="s">
        <v>0</v>
      </c>
      <c r="F316" t="s">
        <v>42</v>
      </c>
      <c r="G316" t="s">
        <v>32</v>
      </c>
      <c r="J316" t="s">
        <v>2</v>
      </c>
      <c r="K316" t="s">
        <v>1</v>
      </c>
      <c r="L316" t="s">
        <v>0</v>
      </c>
      <c r="M316" t="s">
        <v>42</v>
      </c>
      <c r="N316" t="s">
        <v>32</v>
      </c>
      <c r="P316" s="37">
        <f ca="1">VLOOKUP(P315,H$36:M$95,6,0)</f>
        <v>-4.7524304883855076E-2</v>
      </c>
      <c r="R316" t="s">
        <v>2</v>
      </c>
      <c r="S316" t="s">
        <v>1</v>
      </c>
      <c r="T316" t="s">
        <v>0</v>
      </c>
      <c r="U316" t="s">
        <v>42</v>
      </c>
      <c r="V316" t="s">
        <v>32</v>
      </c>
      <c r="Y316" t="s">
        <v>2</v>
      </c>
      <c r="Z316" t="s">
        <v>1</v>
      </c>
      <c r="AA316" t="s">
        <v>0</v>
      </c>
      <c r="AB316" t="s">
        <v>42</v>
      </c>
      <c r="AC316" t="s">
        <v>32</v>
      </c>
      <c r="AE316" s="37">
        <f ca="1">VLOOKUP(AE315,O$36:T$95,6,0)</f>
        <v>-0.48902560267223139</v>
      </c>
      <c r="AG316" t="s">
        <v>2</v>
      </c>
      <c r="AH316" t="s">
        <v>1</v>
      </c>
      <c r="AI316" t="s">
        <v>0</v>
      </c>
      <c r="AJ316" t="s">
        <v>42</v>
      </c>
      <c r="AK316" t="s">
        <v>32</v>
      </c>
      <c r="AN316" t="s">
        <v>2</v>
      </c>
      <c r="AO316" t="s">
        <v>1</v>
      </c>
      <c r="AP316" t="s">
        <v>0</v>
      </c>
      <c r="AQ316" t="s">
        <v>42</v>
      </c>
      <c r="AR316" t="s">
        <v>32</v>
      </c>
    </row>
    <row r="317" spans="1:44">
      <c r="B317" t="s">
        <v>2</v>
      </c>
      <c r="C317" s="10"/>
      <c r="D317" s="10">
        <f ca="1">MAX($U$27+A316,0)</f>
        <v>2.3312443204884641</v>
      </c>
      <c r="E317" s="10"/>
      <c r="F317" s="10"/>
      <c r="G317" s="10"/>
      <c r="I317" t="s">
        <v>2</v>
      </c>
      <c r="J317" s="1">
        <f ca="1">1-K317</f>
        <v>0.97365004137249167</v>
      </c>
      <c r="K317" s="1">
        <f ca="1">_xlfn.NORM.S.DIST(-D317,0)</f>
        <v>2.6349958627508357E-2</v>
      </c>
      <c r="L317" s="1">
        <v>0</v>
      </c>
      <c r="M317" s="1">
        <v>0</v>
      </c>
      <c r="N317" s="1">
        <v>0</v>
      </c>
      <c r="Q317" t="s">
        <v>2</v>
      </c>
      <c r="R317" s="10"/>
      <c r="S317" s="10">
        <f ca="1">MAX($U$27+P316,0)</f>
        <v>2.551994969382652</v>
      </c>
      <c r="T317" s="10"/>
      <c r="U317" s="10"/>
      <c r="V317" s="10"/>
      <c r="X317" t="s">
        <v>2</v>
      </c>
      <c r="Y317" s="1">
        <f ca="1">1-Z317</f>
        <v>0.98462907736731309</v>
      </c>
      <c r="Z317" s="1">
        <f ca="1">_xlfn.NORM.S.DIST(-S317,0)</f>
        <v>1.5370922632686954E-2</v>
      </c>
      <c r="AA317" s="1">
        <v>0</v>
      </c>
      <c r="AB317" s="1">
        <v>0</v>
      </c>
      <c r="AC317" s="1">
        <v>0</v>
      </c>
      <c r="AF317" t="s">
        <v>2</v>
      </c>
      <c r="AG317" s="10"/>
      <c r="AH317" s="10">
        <f ca="1">MAX($U$27+AE316,0)</f>
        <v>2.1104936715942757</v>
      </c>
      <c r="AI317" s="10"/>
      <c r="AJ317" s="10"/>
      <c r="AK317" s="10"/>
      <c r="AM317" t="s">
        <v>2</v>
      </c>
      <c r="AN317" s="1">
        <f ca="1">1-AO317</f>
        <v>0.95697742504610117</v>
      </c>
      <c r="AO317" s="1">
        <f ca="1">_xlfn.NORM.S.DIST(-AH317,0)</f>
        <v>4.3022574953898877E-2</v>
      </c>
      <c r="AP317" s="1">
        <v>0</v>
      </c>
      <c r="AQ317" s="1">
        <v>0</v>
      </c>
      <c r="AR317" s="1">
        <v>0</v>
      </c>
    </row>
    <row r="318" spans="1:44">
      <c r="B318" t="s">
        <v>1</v>
      </c>
      <c r="C318" s="10">
        <f ca="1">MIN($T$28+A316,0)</f>
        <v>-1.906833626368349</v>
      </c>
      <c r="D318" s="10"/>
      <c r="E318" s="10">
        <f ca="1">MAX($V$28+A316,0)</f>
        <v>0</v>
      </c>
      <c r="F318" s="10"/>
      <c r="G318" s="10"/>
      <c r="I318" t="s">
        <v>1</v>
      </c>
      <c r="J318" s="1">
        <f ca="1">_xlfn.NORM.S.DIST(C318,0)</f>
        <v>6.4767860893251497E-2</v>
      </c>
      <c r="K318" s="1">
        <f ca="1">1-J318-L318</f>
        <v>0.53628985870531576</v>
      </c>
      <c r="L318" s="1">
        <f ca="1">_xlfn.NORM.S.DIST(-E318,0)</f>
        <v>0.3989422804014327</v>
      </c>
      <c r="M318" s="1">
        <v>0</v>
      </c>
      <c r="N318" s="1">
        <v>0</v>
      </c>
      <c r="Q318" t="s">
        <v>1</v>
      </c>
      <c r="R318" s="10">
        <f ca="1">MIN($T$28+P316,0)</f>
        <v>-1.6860829774741608</v>
      </c>
      <c r="S318" s="10"/>
      <c r="T318" s="10">
        <f ca="1">MAX($V$28+P316,0)</f>
        <v>1.6002019979486262E-2</v>
      </c>
      <c r="U318" s="10"/>
      <c r="V318" s="10"/>
      <c r="X318" t="s">
        <v>1</v>
      </c>
      <c r="Y318" s="1">
        <f ca="1">_xlfn.NORM.S.DIST(R318,0)</f>
        <v>9.6291383799426852E-2</v>
      </c>
      <c r="Z318" s="1">
        <f ca="1">1-Y318-AA318</f>
        <v>0.5048174100358831</v>
      </c>
      <c r="AA318" s="1">
        <f ca="1">_xlfn.NORM.S.DIST(-T318,0)</f>
        <v>0.39889120616469015</v>
      </c>
      <c r="AB318" s="1">
        <v>0</v>
      </c>
      <c r="AC318" s="1">
        <v>0</v>
      </c>
      <c r="AF318" t="s">
        <v>1</v>
      </c>
      <c r="AG318" s="10">
        <f ca="1">MIN($T$28+AE316,0)</f>
        <v>-2.1275842752625369</v>
      </c>
      <c r="AH318" s="10"/>
      <c r="AI318" s="10">
        <f ca="1">MAX($V$28+AE316,0)</f>
        <v>0</v>
      </c>
      <c r="AJ318" s="10"/>
      <c r="AK318" s="10"/>
      <c r="AM318" t="s">
        <v>1</v>
      </c>
      <c r="AN318" s="1">
        <f ca="1">_xlfn.NORM.S.DIST(AG318,0)</f>
        <v>4.1492360319572756E-2</v>
      </c>
      <c r="AO318" s="1">
        <f ca="1">1-AN318-AP318</f>
        <v>0.55956535927899465</v>
      </c>
      <c r="AP318" s="1">
        <f ca="1">_xlfn.NORM.S.DIST(-AI318,0)</f>
        <v>0.3989422804014327</v>
      </c>
      <c r="AQ318" s="1">
        <v>0</v>
      </c>
      <c r="AR318" s="1">
        <v>0</v>
      </c>
    </row>
    <row r="319" spans="1:44">
      <c r="B319" t="s">
        <v>0</v>
      </c>
      <c r="C319" s="10"/>
      <c r="D319" s="10">
        <f ca="1">MIN($U$29+A316,0)</f>
        <v>-1.8255465487878531</v>
      </c>
      <c r="E319" s="10"/>
      <c r="F319" s="10">
        <f ca="1">MAX($CI$7+A316,0)</f>
        <v>0</v>
      </c>
      <c r="G319" s="10"/>
      <c r="I319" t="s">
        <v>0</v>
      </c>
      <c r="J319" s="1">
        <v>0</v>
      </c>
      <c r="K319" s="1">
        <f ca="1">_xlfn.NORM.S.DIST(D319,0)</f>
        <v>7.5377335894969325E-2</v>
      </c>
      <c r="L319" s="1">
        <f ca="1">1-K319-M319</f>
        <v>0.52568038370359793</v>
      </c>
      <c r="M319" s="1">
        <f ca="1">_xlfn.NORM.S.DIST(-F319,0)</f>
        <v>0.3989422804014327</v>
      </c>
      <c r="N319" s="1">
        <v>0</v>
      </c>
      <c r="Q319" t="s">
        <v>0</v>
      </c>
      <c r="R319" s="10"/>
      <c r="S319" s="10">
        <f ca="1">MIN($U$29+P316,0)</f>
        <v>-1.6047958998936649</v>
      </c>
      <c r="T319" s="10"/>
      <c r="U319" s="10">
        <f ca="1">MAX($CI$7+P316,0)</f>
        <v>0</v>
      </c>
      <c r="V319" s="10"/>
      <c r="X319" t="s">
        <v>0</v>
      </c>
      <c r="Y319" s="1">
        <v>0</v>
      </c>
      <c r="Z319" s="1">
        <f ca="1">_xlfn.NORM.S.DIST(S319,0)</f>
        <v>0.11007168172663265</v>
      </c>
      <c r="AA319" s="1">
        <f ca="1">1-Z319-AB319</f>
        <v>0.49098603787193468</v>
      </c>
      <c r="AB319" s="1">
        <f ca="1">_xlfn.NORM.S.DIST(-U319,0)</f>
        <v>0.3989422804014327</v>
      </c>
      <c r="AC319" s="1">
        <v>0</v>
      </c>
      <c r="AF319" t="s">
        <v>0</v>
      </c>
      <c r="AG319" s="10"/>
      <c r="AH319" s="10">
        <f ca="1">MIN($U$29+AE316,0)</f>
        <v>-2.046297197682041</v>
      </c>
      <c r="AI319" s="10"/>
      <c r="AJ319" s="10">
        <f ca="1">MAX($CI$7+AE316,0)</f>
        <v>0</v>
      </c>
      <c r="AK319" s="10"/>
      <c r="AM319" t="s">
        <v>0</v>
      </c>
      <c r="AN319" s="1">
        <v>0</v>
      </c>
      <c r="AO319" s="1">
        <f ca="1">_xlfn.NORM.S.DIST(AH319,0)</f>
        <v>4.9163458550215519E-2</v>
      </c>
      <c r="AP319" s="1">
        <f ca="1">1-AO319-AQ319</f>
        <v>0.55189426104835171</v>
      </c>
      <c r="AQ319" s="1">
        <f ca="1">_xlfn.NORM.S.DIST(-AJ319,0)</f>
        <v>0.3989422804014327</v>
      </c>
      <c r="AR319" s="1">
        <v>0</v>
      </c>
    </row>
    <row r="320" spans="1:44">
      <c r="B320" t="s">
        <v>42</v>
      </c>
      <c r="C320" s="10"/>
      <c r="D320" s="10"/>
      <c r="E320" s="10">
        <f ca="1">MIN($V$30+A316,0)</f>
        <v>-2.1690040030371431</v>
      </c>
      <c r="F320" s="10"/>
      <c r="G320" s="10">
        <f ca="1">MAX($X$30+A316,0)</f>
        <v>0</v>
      </c>
      <c r="I320" t="s">
        <v>42</v>
      </c>
      <c r="J320" s="1">
        <v>0</v>
      </c>
      <c r="K320" s="1">
        <v>0</v>
      </c>
      <c r="L320" s="1">
        <f ca="1">_xlfn.NORM.S.DIST(E320,0)</f>
        <v>3.7959794615704166E-2</v>
      </c>
      <c r="M320" s="1">
        <f ca="1">1-L320-N320</f>
        <v>0.56309792498286315</v>
      </c>
      <c r="N320" s="1">
        <f ca="1">_xlfn.NORM.S.DIST(-G320,0)</f>
        <v>0.3989422804014327</v>
      </c>
      <c r="Q320" t="s">
        <v>42</v>
      </c>
      <c r="R320" s="10"/>
      <c r="S320" s="10"/>
      <c r="T320" s="10">
        <f ca="1">MIN($V$30+P316,0)</f>
        <v>-1.9482533541429552</v>
      </c>
      <c r="U320" s="10"/>
      <c r="V320" s="10">
        <f ca="1">MAX($X$30+P316,0)</f>
        <v>0</v>
      </c>
      <c r="X320" t="s">
        <v>42</v>
      </c>
      <c r="Y320" s="1">
        <v>0</v>
      </c>
      <c r="Z320" s="1">
        <v>0</v>
      </c>
      <c r="AA320" s="1">
        <f ca="1">_xlfn.NORM.S.DIST(T320,0)</f>
        <v>5.9797938063152367E-2</v>
      </c>
      <c r="AB320" s="1">
        <f ca="1">1-AA320-AC320</f>
        <v>0.54125978153541499</v>
      </c>
      <c r="AC320" s="1">
        <f ca="1">_xlfn.NORM.S.DIST(-V320,0)</f>
        <v>0.3989422804014327</v>
      </c>
      <c r="AF320" t="s">
        <v>42</v>
      </c>
      <c r="AG320" s="10"/>
      <c r="AH320" s="10"/>
      <c r="AI320" s="10">
        <f ca="1">MIN($V$30+AE316,0)</f>
        <v>-2.3897546519313315</v>
      </c>
      <c r="AJ320" s="10"/>
      <c r="AK320" s="10">
        <f ca="1">MAX($X$30+AE316,0)</f>
        <v>0</v>
      </c>
      <c r="AM320" t="s">
        <v>42</v>
      </c>
      <c r="AN320" s="1">
        <v>0</v>
      </c>
      <c r="AO320" s="1">
        <v>0</v>
      </c>
      <c r="AP320" s="1">
        <f ca="1">_xlfn.NORM.S.DIST(AI320,0)</f>
        <v>2.2950806960449224E-2</v>
      </c>
      <c r="AQ320" s="1">
        <f ca="1">1-AP320-AR320</f>
        <v>0.57810691263811798</v>
      </c>
      <c r="AR320" s="1">
        <f ca="1">_xlfn.NORM.S.DIST(-AK320,0)</f>
        <v>0.3989422804014327</v>
      </c>
    </row>
    <row r="321" spans="1:44">
      <c r="I321" t="s">
        <v>32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X321" t="s">
        <v>32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M321" t="s">
        <v>32</v>
      </c>
      <c r="AN321" s="1">
        <v>0</v>
      </c>
      <c r="AO321" s="1">
        <v>0</v>
      </c>
      <c r="AP321" s="1">
        <v>0</v>
      </c>
      <c r="AQ321" s="1">
        <v>0</v>
      </c>
      <c r="AR321" s="1">
        <v>1</v>
      </c>
    </row>
    <row r="322" spans="1:44">
      <c r="A322" s="9">
        <f>IF(RIGHT(A315,2)="12",(VALUE(LEFT(A315,4))+1)*100+1,A315+1)</f>
        <v>202309</v>
      </c>
      <c r="H322">
        <f>A322</f>
        <v>202309</v>
      </c>
      <c r="P322" s="9">
        <f>IF(RIGHT(P315,2)="12",(VALUE(LEFT(P315,4))+1)*100+1,P315+1)</f>
        <v>202309</v>
      </c>
      <c r="W322">
        <f>P322</f>
        <v>202309</v>
      </c>
      <c r="AE322" s="9">
        <f>IF(RIGHT(AE315,2)="12",(VALUE(LEFT(AE315,4))+1)*100+1,AE315+1)</f>
        <v>202309</v>
      </c>
      <c r="AL322">
        <f>AE322</f>
        <v>202309</v>
      </c>
    </row>
    <row r="323" spans="1:44">
      <c r="A323" s="37">
        <f ca="1">VLOOKUP(A322,A$36:F$95,6,0)</f>
        <v>-0.26662229658002706</v>
      </c>
      <c r="C323" t="s">
        <v>2</v>
      </c>
      <c r="D323" t="s">
        <v>1</v>
      </c>
      <c r="E323" t="s">
        <v>0</v>
      </c>
      <c r="F323" t="s">
        <v>42</v>
      </c>
      <c r="G323" t="s">
        <v>32</v>
      </c>
      <c r="J323" t="s">
        <v>2</v>
      </c>
      <c r="K323" t="s">
        <v>1</v>
      </c>
      <c r="L323" t="s">
        <v>0</v>
      </c>
      <c r="M323" t="s">
        <v>42</v>
      </c>
      <c r="N323" t="s">
        <v>32</v>
      </c>
      <c r="P323" s="37">
        <f ca="1">VLOOKUP(P322,H$36:M$95,6,0)</f>
        <v>-4.0965905417726739E-2</v>
      </c>
      <c r="R323" t="s">
        <v>2</v>
      </c>
      <c r="S323" t="s">
        <v>1</v>
      </c>
      <c r="T323" t="s">
        <v>0</v>
      </c>
      <c r="U323" t="s">
        <v>42</v>
      </c>
      <c r="V323" t="s">
        <v>32</v>
      </c>
      <c r="Y323" t="s">
        <v>2</v>
      </c>
      <c r="Z323" t="s">
        <v>1</v>
      </c>
      <c r="AA323" t="s">
        <v>0</v>
      </c>
      <c r="AB323" t="s">
        <v>42</v>
      </c>
      <c r="AC323" t="s">
        <v>32</v>
      </c>
      <c r="AE323" s="37">
        <f ca="1">VLOOKUP(AE322,O$36:T$95,6,0)</f>
        <v>-0.49227868774232736</v>
      </c>
      <c r="AG323" t="s">
        <v>2</v>
      </c>
      <c r="AH323" t="s">
        <v>1</v>
      </c>
      <c r="AI323" t="s">
        <v>0</v>
      </c>
      <c r="AJ323" t="s">
        <v>42</v>
      </c>
      <c r="AK323" t="s">
        <v>32</v>
      </c>
      <c r="AN323" t="s">
        <v>2</v>
      </c>
      <c r="AO323" t="s">
        <v>1</v>
      </c>
      <c r="AP323" t="s">
        <v>0</v>
      </c>
      <c r="AQ323" t="s">
        <v>42</v>
      </c>
      <c r="AR323" t="s">
        <v>32</v>
      </c>
    </row>
    <row r="324" spans="1:44">
      <c r="B324" t="s">
        <v>2</v>
      </c>
      <c r="C324" s="10"/>
      <c r="D324" s="10">
        <f ca="1">MAX($U$27+A323,0)</f>
        <v>2.3328969776864801</v>
      </c>
      <c r="E324" s="10"/>
      <c r="F324" s="10"/>
      <c r="G324" s="10"/>
      <c r="I324" t="s">
        <v>2</v>
      </c>
      <c r="J324" s="1">
        <f ca="1">1-K324</f>
        <v>0.97375140164720242</v>
      </c>
      <c r="K324" s="1">
        <f ca="1">_xlfn.NORM.S.DIST(-D324,0)</f>
        <v>2.6248598352797539E-2</v>
      </c>
      <c r="L324" s="1">
        <v>0</v>
      </c>
      <c r="M324" s="1">
        <v>0</v>
      </c>
      <c r="N324" s="1">
        <v>0</v>
      </c>
      <c r="Q324" t="s">
        <v>2</v>
      </c>
      <c r="R324" s="10"/>
      <c r="S324" s="10">
        <f ca="1">MAX($U$27+P323,0)</f>
        <v>2.5585533688487803</v>
      </c>
      <c r="T324" s="10"/>
      <c r="U324" s="10"/>
      <c r="V324" s="10"/>
      <c r="X324" t="s">
        <v>2</v>
      </c>
      <c r="Y324" s="1">
        <f ca="1">1-Z324</f>
        <v>0.98488452467229537</v>
      </c>
      <c r="Z324" s="1">
        <f ca="1">_xlfn.NORM.S.DIST(-S324,0)</f>
        <v>1.511547532770465E-2</v>
      </c>
      <c r="AA324" s="1">
        <v>0</v>
      </c>
      <c r="AB324" s="1">
        <v>0</v>
      </c>
      <c r="AC324" s="1">
        <v>0</v>
      </c>
      <c r="AF324" t="s">
        <v>2</v>
      </c>
      <c r="AG324" s="10"/>
      <c r="AH324" s="10">
        <f ca="1">MAX($U$27+AE323,0)</f>
        <v>2.1072405865241799</v>
      </c>
      <c r="AI324" s="10"/>
      <c r="AJ324" s="10"/>
      <c r="AK324" s="10"/>
      <c r="AM324" t="s">
        <v>2</v>
      </c>
      <c r="AN324" s="1">
        <f ca="1">1-AO324</f>
        <v>0.95668126150780108</v>
      </c>
      <c r="AO324" s="1">
        <f ca="1">_xlfn.NORM.S.DIST(-AH324,0)</f>
        <v>4.331873849219893E-2</v>
      </c>
      <c r="AP324" s="1">
        <v>0</v>
      </c>
      <c r="AQ324" s="1">
        <v>0</v>
      </c>
      <c r="AR324" s="1">
        <v>0</v>
      </c>
    </row>
    <row r="325" spans="1:44">
      <c r="B325" t="s">
        <v>1</v>
      </c>
      <c r="C325" s="10">
        <f ca="1">MIN($T$28+A323,0)</f>
        <v>-1.9051809691703327</v>
      </c>
      <c r="D325" s="10"/>
      <c r="E325" s="10">
        <f ca="1">MAX($V$28+A323,0)</f>
        <v>0</v>
      </c>
      <c r="F325" s="10"/>
      <c r="G325" s="10"/>
      <c r="I325" t="s">
        <v>1</v>
      </c>
      <c r="J325" s="1">
        <f ca="1">_xlfn.NORM.S.DIST(C325,0)</f>
        <v>6.4972199807133701E-2</v>
      </c>
      <c r="K325" s="1">
        <f ca="1">1-J325-L325</f>
        <v>0.5360855197914336</v>
      </c>
      <c r="L325" s="1">
        <f ca="1">_xlfn.NORM.S.DIST(-E325,0)</f>
        <v>0.3989422804014327</v>
      </c>
      <c r="M325" s="1">
        <v>0</v>
      </c>
      <c r="N325" s="1">
        <v>0</v>
      </c>
      <c r="Q325" t="s">
        <v>1</v>
      </c>
      <c r="R325" s="10">
        <f ca="1">MIN($T$28+P323,0)</f>
        <v>-1.6795245780080323</v>
      </c>
      <c r="S325" s="10"/>
      <c r="T325" s="10">
        <f ca="1">MAX($V$28+P323,0)</f>
        <v>2.2560419445614599E-2</v>
      </c>
      <c r="U325" s="10"/>
      <c r="V325" s="10"/>
      <c r="X325" t="s">
        <v>1</v>
      </c>
      <c r="Y325" s="1">
        <f ca="1">_xlfn.NORM.S.DIST(R325,0)</f>
        <v>9.7359989585563272E-2</v>
      </c>
      <c r="Z325" s="1">
        <f ca="1">1-Y325-AA325</f>
        <v>0.50379924242570362</v>
      </c>
      <c r="AA325" s="1">
        <f ca="1">_xlfn.NORM.S.DIST(-T325,0)</f>
        <v>0.39884076798873314</v>
      </c>
      <c r="AB325" s="1">
        <v>0</v>
      </c>
      <c r="AC325" s="1">
        <v>0</v>
      </c>
      <c r="AF325" t="s">
        <v>1</v>
      </c>
      <c r="AG325" s="10">
        <f ca="1">MIN($T$28+AE323,0)</f>
        <v>-2.1308373603326332</v>
      </c>
      <c r="AH325" s="10"/>
      <c r="AI325" s="10">
        <f ca="1">MAX($V$28+AE323,0)</f>
        <v>0</v>
      </c>
      <c r="AJ325" s="10"/>
      <c r="AK325" s="10"/>
      <c r="AM325" t="s">
        <v>1</v>
      </c>
      <c r="AN325" s="1">
        <f ca="1">_xlfn.NORM.S.DIST(AG325,0)</f>
        <v>4.1205956357204324E-2</v>
      </c>
      <c r="AO325" s="1">
        <f ca="1">1-AN325-AP325</f>
        <v>0.55985176324136288</v>
      </c>
      <c r="AP325" s="1">
        <f ca="1">_xlfn.NORM.S.DIST(-AI325,0)</f>
        <v>0.3989422804014327</v>
      </c>
      <c r="AQ325" s="1">
        <v>0</v>
      </c>
      <c r="AR325" s="1">
        <v>0</v>
      </c>
    </row>
    <row r="326" spans="1:44">
      <c r="B326" t="s">
        <v>0</v>
      </c>
      <c r="C326" s="10"/>
      <c r="D326" s="10">
        <f ca="1">MIN($U$29+A323,0)</f>
        <v>-1.8238938915898368</v>
      </c>
      <c r="E326" s="10"/>
      <c r="F326" s="10">
        <f ca="1">MAX($CI$7+A323,0)</f>
        <v>0</v>
      </c>
      <c r="G326" s="10"/>
      <c r="I326" t="s">
        <v>0</v>
      </c>
      <c r="J326" s="1">
        <v>0</v>
      </c>
      <c r="K326" s="1">
        <f ca="1">_xlfn.NORM.S.DIST(D326,0)</f>
        <v>7.5604989666571823E-2</v>
      </c>
      <c r="L326" s="1">
        <f ca="1">1-K326-M326</f>
        <v>0.52545272993199554</v>
      </c>
      <c r="M326" s="1">
        <f ca="1">_xlfn.NORM.S.DIST(-F326,0)</f>
        <v>0.3989422804014327</v>
      </c>
      <c r="N326" s="1">
        <v>0</v>
      </c>
      <c r="Q326" t="s">
        <v>0</v>
      </c>
      <c r="R326" s="10"/>
      <c r="S326" s="10">
        <f ca="1">MIN($U$29+P323,0)</f>
        <v>-1.5982375004275364</v>
      </c>
      <c r="T326" s="10"/>
      <c r="U326" s="10">
        <f ca="1">MAX($CI$7+P323,0)</f>
        <v>0</v>
      </c>
      <c r="V326" s="10"/>
      <c r="X326" t="s">
        <v>0</v>
      </c>
      <c r="Y326" s="1">
        <v>0</v>
      </c>
      <c r="Z326" s="1">
        <f ca="1">_xlfn.NORM.S.DIST(S326,0)</f>
        <v>0.11123390004656565</v>
      </c>
      <c r="AA326" s="1">
        <f ca="1">1-Z326-AB326</f>
        <v>0.48982381955200166</v>
      </c>
      <c r="AB326" s="1">
        <f ca="1">_xlfn.NORM.S.DIST(-U326,0)</f>
        <v>0.3989422804014327</v>
      </c>
      <c r="AC326" s="1">
        <v>0</v>
      </c>
      <c r="AF326" t="s">
        <v>0</v>
      </c>
      <c r="AG326" s="10"/>
      <c r="AH326" s="10">
        <f ca="1">MIN($U$29+AE323,0)</f>
        <v>-2.0495502827521372</v>
      </c>
      <c r="AI326" s="10"/>
      <c r="AJ326" s="10">
        <f ca="1">MAX($CI$7+AE323,0)</f>
        <v>0</v>
      </c>
      <c r="AK326" s="10"/>
      <c r="AM326" t="s">
        <v>0</v>
      </c>
      <c r="AN326" s="1">
        <v>0</v>
      </c>
      <c r="AO326" s="1">
        <f ca="1">_xlfn.NORM.S.DIST(AH326,0)</f>
        <v>4.8837016737336432E-2</v>
      </c>
      <c r="AP326" s="1">
        <f ca="1">1-AO326-AQ326</f>
        <v>0.55222070286123093</v>
      </c>
      <c r="AQ326" s="1">
        <f ca="1">_xlfn.NORM.S.DIST(-AJ326,0)</f>
        <v>0.3989422804014327</v>
      </c>
      <c r="AR326" s="1">
        <v>0</v>
      </c>
    </row>
    <row r="327" spans="1:44">
      <c r="B327" t="s">
        <v>42</v>
      </c>
      <c r="C327" s="10"/>
      <c r="D327" s="10"/>
      <c r="E327" s="10">
        <f ca="1">MIN($V$30+A323,0)</f>
        <v>-2.1673513458391271</v>
      </c>
      <c r="F327" s="10"/>
      <c r="G327" s="10">
        <f ca="1">MAX($X$30+A323,0)</f>
        <v>0</v>
      </c>
      <c r="I327" t="s">
        <v>42</v>
      </c>
      <c r="J327" s="1">
        <v>0</v>
      </c>
      <c r="K327" s="1">
        <v>0</v>
      </c>
      <c r="L327" s="1">
        <f ca="1">_xlfn.NORM.S.DIST(E327,0)</f>
        <v>3.8096058206070267E-2</v>
      </c>
      <c r="M327" s="1">
        <f ca="1">1-L327-N327</f>
        <v>0.56296166139249704</v>
      </c>
      <c r="N327" s="1">
        <f ca="1">_xlfn.NORM.S.DIST(-G327,0)</f>
        <v>0.3989422804014327</v>
      </c>
      <c r="Q327" t="s">
        <v>42</v>
      </c>
      <c r="R327" s="10"/>
      <c r="S327" s="10"/>
      <c r="T327" s="10">
        <f ca="1">MIN($V$30+P323,0)</f>
        <v>-1.9416949546768267</v>
      </c>
      <c r="U327" s="10"/>
      <c r="V327" s="10">
        <f ca="1">MAX($X$30+P323,0)</f>
        <v>0</v>
      </c>
      <c r="X327" t="s">
        <v>42</v>
      </c>
      <c r="Y327" s="1">
        <v>0</v>
      </c>
      <c r="Z327" s="1">
        <v>0</v>
      </c>
      <c r="AA327" s="1">
        <f ca="1">_xlfn.NORM.S.DIST(T327,0)</f>
        <v>6.0565601340755879E-2</v>
      </c>
      <c r="AB327" s="1">
        <f ca="1">1-AA327-AC327</f>
        <v>0.54049211825781152</v>
      </c>
      <c r="AC327" s="1">
        <f ca="1">_xlfn.NORM.S.DIST(-V327,0)</f>
        <v>0.3989422804014327</v>
      </c>
      <c r="AF327" t="s">
        <v>42</v>
      </c>
      <c r="AG327" s="10"/>
      <c r="AH327" s="10"/>
      <c r="AI327" s="10">
        <f ca="1">MIN($V$30+AE323,0)</f>
        <v>-2.3930077370014273</v>
      </c>
      <c r="AJ327" s="10"/>
      <c r="AK327" s="10">
        <f ca="1">MAX($X$30+AE323,0)</f>
        <v>0</v>
      </c>
      <c r="AM327" t="s">
        <v>42</v>
      </c>
      <c r="AN327" s="1">
        <v>0</v>
      </c>
      <c r="AO327" s="1">
        <v>0</v>
      </c>
      <c r="AP327" s="1">
        <f ca="1">_xlfn.NORM.S.DIST(AI327,0)</f>
        <v>2.2772956899869575E-2</v>
      </c>
      <c r="AQ327" s="1">
        <f ca="1">1-AP327-AR327</f>
        <v>0.57828476269869777</v>
      </c>
      <c r="AR327" s="1">
        <f ca="1">_xlfn.NORM.S.DIST(-AK327,0)</f>
        <v>0.3989422804014327</v>
      </c>
    </row>
    <row r="328" spans="1:44">
      <c r="I328" t="s">
        <v>32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X328" t="s">
        <v>32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M328" t="s">
        <v>32</v>
      </c>
      <c r="AN328" s="1">
        <v>0</v>
      </c>
      <c r="AO328" s="1">
        <v>0</v>
      </c>
      <c r="AP328" s="1">
        <v>0</v>
      </c>
      <c r="AQ328" s="1">
        <v>0</v>
      </c>
      <c r="AR328" s="1">
        <v>1</v>
      </c>
    </row>
    <row r="329" spans="1:44">
      <c r="A329" s="9">
        <f>IF(RIGHT(A322,2)="12",(VALUE(LEFT(A322,4))+1)*100+1,A322+1)</f>
        <v>202310</v>
      </c>
      <c r="H329">
        <f>A329</f>
        <v>202310</v>
      </c>
      <c r="P329" s="9">
        <f>IF(RIGHT(P322,2)="12",(VALUE(LEFT(P322,4))+1)*100+1,P322+1)</f>
        <v>202310</v>
      </c>
      <c r="W329">
        <f>P329</f>
        <v>202310</v>
      </c>
      <c r="AE329" s="9">
        <f>IF(RIGHT(AE322,2)="12",(VALUE(LEFT(AE322,4))+1)*100+1,AE322+1)</f>
        <v>202310</v>
      </c>
      <c r="AL329">
        <f>AE329</f>
        <v>202310</v>
      </c>
    </row>
    <row r="330" spans="1:44">
      <c r="A330" s="37">
        <f ca="1">VLOOKUP(A329,A$36:F$95,6,0)</f>
        <v>-0.28026646156055746</v>
      </c>
      <c r="C330" t="s">
        <v>2</v>
      </c>
      <c r="D330" t="s">
        <v>1</v>
      </c>
      <c r="E330" t="s">
        <v>0</v>
      </c>
      <c r="F330" t="s">
        <v>42</v>
      </c>
      <c r="G330" t="s">
        <v>32</v>
      </c>
      <c r="J330" t="s">
        <v>2</v>
      </c>
      <c r="K330" t="s">
        <v>1</v>
      </c>
      <c r="L330" t="s">
        <v>0</v>
      </c>
      <c r="M330" t="s">
        <v>42</v>
      </c>
      <c r="N330" t="s">
        <v>32</v>
      </c>
      <c r="P330" s="37">
        <f ca="1">VLOOKUP(P329,H$36:M$95,6,0)</f>
        <v>-4.9796669980086528E-2</v>
      </c>
      <c r="R330" t="s">
        <v>2</v>
      </c>
      <c r="S330" t="s">
        <v>1</v>
      </c>
      <c r="T330" t="s">
        <v>0</v>
      </c>
      <c r="U330" t="s">
        <v>42</v>
      </c>
      <c r="V330" t="s">
        <v>32</v>
      </c>
      <c r="Y330" t="s">
        <v>2</v>
      </c>
      <c r="Z330" t="s">
        <v>1</v>
      </c>
      <c r="AA330" t="s">
        <v>0</v>
      </c>
      <c r="AB330" t="s">
        <v>42</v>
      </c>
      <c r="AC330" t="s">
        <v>32</v>
      </c>
      <c r="AE330" s="37">
        <f ca="1">VLOOKUP(AE329,O$36:T$95,6,0)</f>
        <v>-0.51073625314102844</v>
      </c>
      <c r="AG330" t="s">
        <v>2</v>
      </c>
      <c r="AH330" t="s">
        <v>1</v>
      </c>
      <c r="AI330" t="s">
        <v>0</v>
      </c>
      <c r="AJ330" t="s">
        <v>42</v>
      </c>
      <c r="AK330" t="s">
        <v>32</v>
      </c>
      <c r="AN330" t="s">
        <v>2</v>
      </c>
      <c r="AO330" t="s">
        <v>1</v>
      </c>
      <c r="AP330" t="s">
        <v>0</v>
      </c>
      <c r="AQ330" t="s">
        <v>42</v>
      </c>
      <c r="AR330" t="s">
        <v>32</v>
      </c>
    </row>
    <row r="331" spans="1:44">
      <c r="B331" t="s">
        <v>2</v>
      </c>
      <c r="C331" s="10"/>
      <c r="D331" s="10">
        <f ca="1">MAX($U$27+A330,0)</f>
        <v>2.3192528127059497</v>
      </c>
      <c r="E331" s="10"/>
      <c r="F331" s="10"/>
      <c r="G331" s="10"/>
      <c r="I331" t="s">
        <v>2</v>
      </c>
      <c r="J331" s="1">
        <f ca="1">1-K331</f>
        <v>0.97290498016273641</v>
      </c>
      <c r="K331" s="1">
        <f ca="1">_xlfn.NORM.S.DIST(-D331,0)</f>
        <v>2.7095019837263538E-2</v>
      </c>
      <c r="L331" s="1">
        <v>0</v>
      </c>
      <c r="M331" s="1">
        <v>0</v>
      </c>
      <c r="N331" s="1">
        <v>0</v>
      </c>
      <c r="Q331" t="s">
        <v>2</v>
      </c>
      <c r="R331" s="10"/>
      <c r="S331" s="10">
        <f ca="1">MAX($U$27+P330,0)</f>
        <v>2.5497226042864205</v>
      </c>
      <c r="T331" s="10"/>
      <c r="U331" s="10"/>
      <c r="V331" s="10"/>
      <c r="X331" t="s">
        <v>2</v>
      </c>
      <c r="Y331" s="1">
        <f ca="1">1-Z331</f>
        <v>0.98453972135860635</v>
      </c>
      <c r="Z331" s="1">
        <f ca="1">_xlfn.NORM.S.DIST(-S331,0)</f>
        <v>1.5460278641393647E-2</v>
      </c>
      <c r="AA331" s="1">
        <v>0</v>
      </c>
      <c r="AB331" s="1">
        <v>0</v>
      </c>
      <c r="AC331" s="1">
        <v>0</v>
      </c>
      <c r="AF331" t="s">
        <v>2</v>
      </c>
      <c r="AG331" s="10"/>
      <c r="AH331" s="10">
        <f ca="1">MAX($U$27+AE330,0)</f>
        <v>2.0887830211254785</v>
      </c>
      <c r="AI331" s="10"/>
      <c r="AJ331" s="10"/>
      <c r="AK331" s="10"/>
      <c r="AM331" t="s">
        <v>2</v>
      </c>
      <c r="AN331" s="1">
        <f ca="1">1-AO331</f>
        <v>0.95497087551910231</v>
      </c>
      <c r="AO331" s="1">
        <f ca="1">_xlfn.NORM.S.DIST(-AH331,0)</f>
        <v>4.5029124480897728E-2</v>
      </c>
      <c r="AP331" s="1">
        <v>0</v>
      </c>
      <c r="AQ331" s="1">
        <v>0</v>
      </c>
      <c r="AR331" s="1">
        <v>0</v>
      </c>
    </row>
    <row r="332" spans="1:44">
      <c r="B332" t="s">
        <v>1</v>
      </c>
      <c r="C332" s="10">
        <f ca="1">MIN($T$28+A330,0)</f>
        <v>-1.9188251341508631</v>
      </c>
      <c r="D332" s="10"/>
      <c r="E332" s="10">
        <f ca="1">MAX($V$28+A330,0)</f>
        <v>0</v>
      </c>
      <c r="F332" s="10"/>
      <c r="G332" s="10"/>
      <c r="I332" t="s">
        <v>1</v>
      </c>
      <c r="J332" s="1">
        <f ca="1">_xlfn.NORM.S.DIST(C332,0)</f>
        <v>6.3299143487341725E-2</v>
      </c>
      <c r="K332" s="1">
        <f ca="1">1-J332-L332</f>
        <v>0.53775857611122557</v>
      </c>
      <c r="L332" s="1">
        <f ca="1">_xlfn.NORM.S.DIST(-E332,0)</f>
        <v>0.3989422804014327</v>
      </c>
      <c r="M332" s="1">
        <v>0</v>
      </c>
      <c r="N332" s="1">
        <v>0</v>
      </c>
      <c r="Q332" t="s">
        <v>1</v>
      </c>
      <c r="R332" s="10">
        <f ca="1">MIN($T$28+P330,0)</f>
        <v>-1.6883553425703921</v>
      </c>
      <c r="S332" s="10"/>
      <c r="T332" s="10">
        <f ca="1">MAX($V$28+P330,0)</f>
        <v>1.372965488325481E-2</v>
      </c>
      <c r="U332" s="10"/>
      <c r="V332" s="10"/>
      <c r="X332" t="s">
        <v>1</v>
      </c>
      <c r="Y332" s="1">
        <f ca="1">_xlfn.NORM.S.DIST(R332,0)</f>
        <v>9.5922911567755342E-2</v>
      </c>
      <c r="Z332" s="1">
        <f ca="1">1-Y332-AA332</f>
        <v>0.5051724072516488</v>
      </c>
      <c r="AA332" s="1">
        <f ca="1">_xlfn.NORM.S.DIST(-T332,0)</f>
        <v>0.39890468118059591</v>
      </c>
      <c r="AB332" s="1">
        <v>0</v>
      </c>
      <c r="AC332" s="1">
        <v>0</v>
      </c>
      <c r="AF332" t="s">
        <v>1</v>
      </c>
      <c r="AG332" s="10">
        <f ca="1">MIN($T$28+AE330,0)</f>
        <v>-2.1492949257313341</v>
      </c>
      <c r="AH332" s="10"/>
      <c r="AI332" s="10">
        <f ca="1">MAX($V$28+AE330,0)</f>
        <v>0</v>
      </c>
      <c r="AJ332" s="10"/>
      <c r="AK332" s="10"/>
      <c r="AM332" t="s">
        <v>1</v>
      </c>
      <c r="AN332" s="1">
        <f ca="1">_xlfn.NORM.S.DIST(AG332,0)</f>
        <v>3.9610031500118874E-2</v>
      </c>
      <c r="AO332" s="1">
        <f ca="1">1-AN332-AP332</f>
        <v>0.56144768809844847</v>
      </c>
      <c r="AP332" s="1">
        <f ca="1">_xlfn.NORM.S.DIST(-AI332,0)</f>
        <v>0.3989422804014327</v>
      </c>
      <c r="AQ332" s="1">
        <v>0</v>
      </c>
      <c r="AR332" s="1">
        <v>0</v>
      </c>
    </row>
    <row r="333" spans="1:44">
      <c r="B333" t="s">
        <v>0</v>
      </c>
      <c r="C333" s="10"/>
      <c r="D333" s="10">
        <f ca="1">MIN($U$29+A330,0)</f>
        <v>-1.8375380565703672</v>
      </c>
      <c r="E333" s="10"/>
      <c r="F333" s="10">
        <f ca="1">MAX($CI$7+A330,0)</f>
        <v>0</v>
      </c>
      <c r="G333" s="10"/>
      <c r="I333" t="s">
        <v>0</v>
      </c>
      <c r="J333" s="1">
        <v>0</v>
      </c>
      <c r="K333" s="1">
        <f ca="1">_xlfn.NORM.S.DIST(D333,0)</f>
        <v>7.3739874516694573E-2</v>
      </c>
      <c r="L333" s="1">
        <f ca="1">1-K333-M333</f>
        <v>0.52731784508187274</v>
      </c>
      <c r="M333" s="1">
        <f ca="1">_xlfn.NORM.S.DIST(-F333,0)</f>
        <v>0.3989422804014327</v>
      </c>
      <c r="N333" s="1">
        <v>0</v>
      </c>
      <c r="Q333" t="s">
        <v>0</v>
      </c>
      <c r="R333" s="10"/>
      <c r="S333" s="10">
        <f ca="1">MIN($U$29+P330,0)</f>
        <v>-1.6070682649898962</v>
      </c>
      <c r="T333" s="10"/>
      <c r="U333" s="10">
        <f ca="1">MAX($CI$7+P330,0)</f>
        <v>0</v>
      </c>
      <c r="V333" s="10"/>
      <c r="X333" t="s">
        <v>0</v>
      </c>
      <c r="Y333" s="1">
        <v>0</v>
      </c>
      <c r="Z333" s="1">
        <f ca="1">_xlfn.NORM.S.DIST(S333,0)</f>
        <v>0.10967073312847259</v>
      </c>
      <c r="AA333" s="1">
        <f ca="1">1-Z333-AB333</f>
        <v>0.49138698647009477</v>
      </c>
      <c r="AB333" s="1">
        <f ca="1">_xlfn.NORM.S.DIST(-U333,0)</f>
        <v>0.3989422804014327</v>
      </c>
      <c r="AC333" s="1">
        <v>0</v>
      </c>
      <c r="AF333" t="s">
        <v>0</v>
      </c>
      <c r="AG333" s="10"/>
      <c r="AH333" s="10">
        <f ca="1">MIN($U$29+AE330,0)</f>
        <v>-2.0680078481508382</v>
      </c>
      <c r="AI333" s="10"/>
      <c r="AJ333" s="10">
        <f ca="1">MAX($CI$7+AE330,0)</f>
        <v>0</v>
      </c>
      <c r="AK333" s="10"/>
      <c r="AM333" t="s">
        <v>0</v>
      </c>
      <c r="AN333" s="1">
        <v>0</v>
      </c>
      <c r="AO333" s="1">
        <f ca="1">_xlfn.NORM.S.DIST(AH333,0)</f>
        <v>4.7016025692388483E-2</v>
      </c>
      <c r="AP333" s="1">
        <f ca="1">1-AO333-AQ333</f>
        <v>0.55404169390617874</v>
      </c>
      <c r="AQ333" s="1">
        <f ca="1">_xlfn.NORM.S.DIST(-AJ333,0)</f>
        <v>0.3989422804014327</v>
      </c>
      <c r="AR333" s="1">
        <v>0</v>
      </c>
    </row>
    <row r="334" spans="1:44">
      <c r="B334" t="s">
        <v>42</v>
      </c>
      <c r="C334" s="10"/>
      <c r="D334" s="10"/>
      <c r="E334" s="10">
        <f ca="1">MIN($V$30+A330,0)</f>
        <v>-2.1809955108196575</v>
      </c>
      <c r="F334" s="10"/>
      <c r="G334" s="10">
        <f ca="1">MAX($X$30+A330,0)</f>
        <v>0</v>
      </c>
      <c r="I334" t="s">
        <v>42</v>
      </c>
      <c r="J334" s="1">
        <v>0</v>
      </c>
      <c r="K334" s="1">
        <v>0</v>
      </c>
      <c r="L334" s="1">
        <f ca="1">_xlfn.NORM.S.DIST(E334,0)</f>
        <v>3.6982544707633597E-2</v>
      </c>
      <c r="M334" s="1">
        <f ca="1">1-L334-N334</f>
        <v>0.56407517489093362</v>
      </c>
      <c r="N334" s="1">
        <f ca="1">_xlfn.NORM.S.DIST(-G334,0)</f>
        <v>0.3989422804014327</v>
      </c>
      <c r="Q334" t="s">
        <v>42</v>
      </c>
      <c r="R334" s="10"/>
      <c r="S334" s="10"/>
      <c r="T334" s="10">
        <f ca="1">MIN($V$30+P330,0)</f>
        <v>-1.9505257192391865</v>
      </c>
      <c r="U334" s="10"/>
      <c r="V334" s="10">
        <f ca="1">MAX($X$30+P330,0)</f>
        <v>0</v>
      </c>
      <c r="X334" t="s">
        <v>42</v>
      </c>
      <c r="Y334" s="1">
        <v>0</v>
      </c>
      <c r="Z334" s="1">
        <v>0</v>
      </c>
      <c r="AA334" s="1">
        <f ca="1">_xlfn.NORM.S.DIST(T334,0)</f>
        <v>5.9533635483412589E-2</v>
      </c>
      <c r="AB334" s="1">
        <f ca="1">1-AA334-AC334</f>
        <v>0.54152408411515474</v>
      </c>
      <c r="AC334" s="1">
        <f ca="1">_xlfn.NORM.S.DIST(-V334,0)</f>
        <v>0.3989422804014327</v>
      </c>
      <c r="AF334" t="s">
        <v>42</v>
      </c>
      <c r="AG334" s="10"/>
      <c r="AH334" s="10"/>
      <c r="AI334" s="10">
        <f ca="1">MIN($V$30+AE330,0)</f>
        <v>-2.4114653024001287</v>
      </c>
      <c r="AJ334" s="10"/>
      <c r="AK334" s="10">
        <f ca="1">MAX($X$30+AE330,0)</f>
        <v>0</v>
      </c>
      <c r="AM334" t="s">
        <v>42</v>
      </c>
      <c r="AN334" s="1">
        <v>0</v>
      </c>
      <c r="AO334" s="1">
        <v>0</v>
      </c>
      <c r="AP334" s="1">
        <f ca="1">_xlfn.NORM.S.DIST(AI334,0)</f>
        <v>2.1785275230557066E-2</v>
      </c>
      <c r="AQ334" s="1">
        <f ca="1">1-AP334-AR334</f>
        <v>0.57927244436801018</v>
      </c>
      <c r="AR334" s="1">
        <f ca="1">_xlfn.NORM.S.DIST(-AK334,0)</f>
        <v>0.3989422804014327</v>
      </c>
    </row>
    <row r="335" spans="1:44">
      <c r="I335" t="s">
        <v>32</v>
      </c>
      <c r="J335" s="1">
        <v>0</v>
      </c>
      <c r="K335" s="1">
        <v>0</v>
      </c>
      <c r="L335" s="1">
        <v>0</v>
      </c>
      <c r="M335" s="1">
        <v>0</v>
      </c>
      <c r="N335" s="1">
        <v>1</v>
      </c>
      <c r="X335" t="s">
        <v>32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M335" t="s">
        <v>32</v>
      </c>
      <c r="AN335" s="1">
        <v>0</v>
      </c>
      <c r="AO335" s="1">
        <v>0</v>
      </c>
      <c r="AP335" s="1">
        <v>0</v>
      </c>
      <c r="AQ335" s="1">
        <v>0</v>
      </c>
      <c r="AR335" s="1">
        <v>1</v>
      </c>
    </row>
    <row r="336" spans="1:44">
      <c r="A336" s="9">
        <f>IF(RIGHT(A329,2)="12",(VALUE(LEFT(A329,4))+1)*100+1,A329+1)</f>
        <v>202311</v>
      </c>
      <c r="H336">
        <f>A336</f>
        <v>202311</v>
      </c>
      <c r="P336" s="9">
        <f>IF(RIGHT(P329,2)="12",(VALUE(LEFT(P329,4))+1)*100+1,P329+1)</f>
        <v>202311</v>
      </c>
      <c r="W336">
        <f>P336</f>
        <v>202311</v>
      </c>
      <c r="AE336" s="9">
        <f>IF(RIGHT(AE329,2)="12",(VALUE(LEFT(AE329,4))+1)*100+1,AE329+1)</f>
        <v>202311</v>
      </c>
      <c r="AL336">
        <f>AE336</f>
        <v>202311</v>
      </c>
    </row>
    <row r="337" spans="1:44">
      <c r="A337" s="37">
        <f ca="1">VLOOKUP(A336,A$36:F$95,6,0)</f>
        <v>-0.27900388367831541</v>
      </c>
      <c r="C337" t="s">
        <v>2</v>
      </c>
      <c r="D337" t="s">
        <v>1</v>
      </c>
      <c r="E337" t="s">
        <v>0</v>
      </c>
      <c r="F337" t="s">
        <v>42</v>
      </c>
      <c r="G337" t="s">
        <v>32</v>
      </c>
      <c r="J337" t="s">
        <v>2</v>
      </c>
      <c r="K337" t="s">
        <v>1</v>
      </c>
      <c r="L337" t="s">
        <v>0</v>
      </c>
      <c r="M337" t="s">
        <v>42</v>
      </c>
      <c r="N337" t="s">
        <v>32</v>
      </c>
      <c r="P337" s="37">
        <f ca="1">VLOOKUP(P336,H$36:M$95,6,0)</f>
        <v>-4.3807310320291878E-2</v>
      </c>
      <c r="R337" t="s">
        <v>2</v>
      </c>
      <c r="S337" t="s">
        <v>1</v>
      </c>
      <c r="T337" t="s">
        <v>0</v>
      </c>
      <c r="U337" t="s">
        <v>42</v>
      </c>
      <c r="V337" t="s">
        <v>32</v>
      </c>
      <c r="Y337" t="s">
        <v>2</v>
      </c>
      <c r="Z337" t="s">
        <v>1</v>
      </c>
      <c r="AA337" t="s">
        <v>0</v>
      </c>
      <c r="AB337" t="s">
        <v>42</v>
      </c>
      <c r="AC337" t="s">
        <v>32</v>
      </c>
      <c r="AE337" s="37">
        <f ca="1">VLOOKUP(AE336,O$36:T$95,6,0)</f>
        <v>-0.51420045703633888</v>
      </c>
      <c r="AG337" t="s">
        <v>2</v>
      </c>
      <c r="AH337" t="s">
        <v>1</v>
      </c>
      <c r="AI337" t="s">
        <v>0</v>
      </c>
      <c r="AJ337" t="s">
        <v>42</v>
      </c>
      <c r="AK337" t="s">
        <v>32</v>
      </c>
      <c r="AN337" t="s">
        <v>2</v>
      </c>
      <c r="AO337" t="s">
        <v>1</v>
      </c>
      <c r="AP337" t="s">
        <v>0</v>
      </c>
      <c r="AQ337" t="s">
        <v>42</v>
      </c>
      <c r="AR337" t="s">
        <v>32</v>
      </c>
    </row>
    <row r="338" spans="1:44">
      <c r="B338" t="s">
        <v>2</v>
      </c>
      <c r="C338" s="10"/>
      <c r="D338" s="10">
        <f ca="1">MAX($U$27+A337,0)</f>
        <v>2.3205153905881919</v>
      </c>
      <c r="E338" s="10"/>
      <c r="F338" s="10"/>
      <c r="G338" s="10"/>
      <c r="I338" t="s">
        <v>2</v>
      </c>
      <c r="J338" s="1">
        <f ca="1">1-K338</f>
        <v>0.9729842262927445</v>
      </c>
      <c r="K338" s="1">
        <f ca="1">_xlfn.NORM.S.DIST(-D338,0)</f>
        <v>2.7015773707255518E-2</v>
      </c>
      <c r="L338" s="1">
        <v>0</v>
      </c>
      <c r="M338" s="1">
        <v>0</v>
      </c>
      <c r="N338" s="1">
        <v>0</v>
      </c>
      <c r="Q338" t="s">
        <v>2</v>
      </c>
      <c r="R338" s="10"/>
      <c r="S338" s="10">
        <f ca="1">MAX($U$27+P337,0)</f>
        <v>2.5557119639462154</v>
      </c>
      <c r="T338" s="10"/>
      <c r="U338" s="10"/>
      <c r="V338" s="10"/>
      <c r="X338" t="s">
        <v>2</v>
      </c>
      <c r="Y338" s="1">
        <f ca="1">1-Z338</f>
        <v>0.98477429794608329</v>
      </c>
      <c r="Z338" s="1">
        <f ca="1">_xlfn.NORM.S.DIST(-S338,0)</f>
        <v>1.5225702053916757E-2</v>
      </c>
      <c r="AA338" s="1">
        <v>0</v>
      </c>
      <c r="AB338" s="1">
        <v>0</v>
      </c>
      <c r="AC338" s="1">
        <v>0</v>
      </c>
      <c r="AF338" t="s">
        <v>2</v>
      </c>
      <c r="AG338" s="10"/>
      <c r="AH338" s="10">
        <f ca="1">MAX($U$27+AE337,0)</f>
        <v>2.0853188172301684</v>
      </c>
      <c r="AI338" s="10"/>
      <c r="AJ338" s="10"/>
      <c r="AK338" s="10"/>
      <c r="AM338" t="s">
        <v>2</v>
      </c>
      <c r="AN338" s="1">
        <f ca="1">1-AO338</f>
        <v>0.95464413657030456</v>
      </c>
      <c r="AO338" s="1">
        <f ca="1">_xlfn.NORM.S.DIST(-AH338,0)</f>
        <v>4.5355863429695449E-2</v>
      </c>
      <c r="AP338" s="1">
        <v>0</v>
      </c>
      <c r="AQ338" s="1">
        <v>0</v>
      </c>
      <c r="AR338" s="1">
        <v>0</v>
      </c>
    </row>
    <row r="339" spans="1:44">
      <c r="B339" t="s">
        <v>1</v>
      </c>
      <c r="C339" s="10">
        <f ca="1">MIN($T$28+A337,0)</f>
        <v>-1.9175625562686212</v>
      </c>
      <c r="D339" s="10"/>
      <c r="E339" s="10">
        <f ca="1">MAX($V$28+A337,0)</f>
        <v>0</v>
      </c>
      <c r="F339" s="10"/>
      <c r="G339" s="10"/>
      <c r="I339" t="s">
        <v>1</v>
      </c>
      <c r="J339" s="1">
        <f ca="1">_xlfn.NORM.S.DIST(C339,0)</f>
        <v>6.3452631517391639E-2</v>
      </c>
      <c r="K339" s="1">
        <f ca="1">1-J339-L339</f>
        <v>0.53760508808117557</v>
      </c>
      <c r="L339" s="1">
        <f ca="1">_xlfn.NORM.S.DIST(-E339,0)</f>
        <v>0.3989422804014327</v>
      </c>
      <c r="M339" s="1">
        <v>0</v>
      </c>
      <c r="N339" s="1">
        <v>0</v>
      </c>
      <c r="Q339" t="s">
        <v>1</v>
      </c>
      <c r="R339" s="10">
        <f ca="1">MIN($T$28+P337,0)</f>
        <v>-1.6823659829105975</v>
      </c>
      <c r="S339" s="10"/>
      <c r="T339" s="10">
        <f ca="1">MAX($V$28+P337,0)</f>
        <v>1.971901454304946E-2</v>
      </c>
      <c r="U339" s="10"/>
      <c r="V339" s="10"/>
      <c r="X339" t="s">
        <v>1</v>
      </c>
      <c r="Y339" s="1">
        <f ca="1">_xlfn.NORM.S.DIST(R339,0)</f>
        <v>9.6896083056880397E-2</v>
      </c>
      <c r="Z339" s="1">
        <f ca="1">1-Y339-AA339</f>
        <v>0.50423919126766836</v>
      </c>
      <c r="AA339" s="1">
        <f ca="1">_xlfn.NORM.S.DIST(-T339,0)</f>
        <v>0.39886472567545128</v>
      </c>
      <c r="AB339" s="1">
        <v>0</v>
      </c>
      <c r="AC339" s="1">
        <v>0</v>
      </c>
      <c r="AF339" t="s">
        <v>1</v>
      </c>
      <c r="AG339" s="10">
        <f ca="1">MIN($T$28+AE337,0)</f>
        <v>-2.1527591296266446</v>
      </c>
      <c r="AH339" s="10"/>
      <c r="AI339" s="10">
        <f ca="1">MAX($V$28+AE337,0)</f>
        <v>0</v>
      </c>
      <c r="AJ339" s="10"/>
      <c r="AK339" s="10"/>
      <c r="AM339" t="s">
        <v>1</v>
      </c>
      <c r="AN339" s="1">
        <f ca="1">_xlfn.NORM.S.DIST(AG339,0)</f>
        <v>3.9315970512132238E-2</v>
      </c>
      <c r="AO339" s="1">
        <f ca="1">1-AN339-AP339</f>
        <v>0.56174174908643515</v>
      </c>
      <c r="AP339" s="1">
        <f ca="1">_xlfn.NORM.S.DIST(-AI339,0)</f>
        <v>0.3989422804014327</v>
      </c>
      <c r="AQ339" s="1">
        <v>0</v>
      </c>
      <c r="AR339" s="1">
        <v>0</v>
      </c>
    </row>
    <row r="340" spans="1:44">
      <c r="B340" t="s">
        <v>0</v>
      </c>
      <c r="C340" s="10"/>
      <c r="D340" s="10">
        <f ca="1">MIN($U$29+A337,0)</f>
        <v>-1.8362754786881252</v>
      </c>
      <c r="E340" s="10"/>
      <c r="F340" s="10">
        <f ca="1">MAX($CI$7+A337,0)</f>
        <v>0</v>
      </c>
      <c r="G340" s="10"/>
      <c r="I340" t="s">
        <v>0</v>
      </c>
      <c r="J340" s="1">
        <v>0</v>
      </c>
      <c r="K340" s="1">
        <f ca="1">_xlfn.NORM.S.DIST(D340,0)</f>
        <v>7.3911093297002517E-2</v>
      </c>
      <c r="L340" s="1">
        <f ca="1">1-K340-M340</f>
        <v>0.52714662630156472</v>
      </c>
      <c r="M340" s="1">
        <f ca="1">_xlfn.NORM.S.DIST(-F340,0)</f>
        <v>0.3989422804014327</v>
      </c>
      <c r="N340" s="1">
        <v>0</v>
      </c>
      <c r="Q340" t="s">
        <v>0</v>
      </c>
      <c r="R340" s="10"/>
      <c r="S340" s="10">
        <f ca="1">MIN($U$29+P337,0)</f>
        <v>-1.6010789053301016</v>
      </c>
      <c r="T340" s="10"/>
      <c r="U340" s="10">
        <f ca="1">MAX($CI$7+P337,0)</f>
        <v>0</v>
      </c>
      <c r="V340" s="10"/>
      <c r="X340" t="s">
        <v>0</v>
      </c>
      <c r="Y340" s="1">
        <v>0</v>
      </c>
      <c r="Z340" s="1">
        <f ca="1">_xlfn.NORM.S.DIST(S340,0)</f>
        <v>0.11072945847857667</v>
      </c>
      <c r="AA340" s="1">
        <f ca="1">1-Z340-AB340</f>
        <v>0.49032826111999067</v>
      </c>
      <c r="AB340" s="1">
        <f ca="1">_xlfn.NORM.S.DIST(-U340,0)</f>
        <v>0.3989422804014327</v>
      </c>
      <c r="AC340" s="1">
        <v>0</v>
      </c>
      <c r="AF340" t="s">
        <v>0</v>
      </c>
      <c r="AG340" s="10"/>
      <c r="AH340" s="10">
        <f ca="1">MIN($U$29+AE337,0)</f>
        <v>-2.0714720520461487</v>
      </c>
      <c r="AI340" s="10"/>
      <c r="AJ340" s="10">
        <f ca="1">MAX($CI$7+AE337,0)</f>
        <v>0</v>
      </c>
      <c r="AK340" s="10"/>
      <c r="AM340" t="s">
        <v>0</v>
      </c>
      <c r="AN340" s="1">
        <v>0</v>
      </c>
      <c r="AO340" s="1">
        <f ca="1">_xlfn.NORM.S.DIST(AH340,0)</f>
        <v>4.6680126370164957E-2</v>
      </c>
      <c r="AP340" s="1">
        <f ca="1">1-AO340-AQ340</f>
        <v>0.5543775932284023</v>
      </c>
      <c r="AQ340" s="1">
        <f ca="1">_xlfn.NORM.S.DIST(-AJ340,0)</f>
        <v>0.3989422804014327</v>
      </c>
      <c r="AR340" s="1">
        <v>0</v>
      </c>
    </row>
    <row r="341" spans="1:44">
      <c r="B341" t="s">
        <v>42</v>
      </c>
      <c r="C341" s="10"/>
      <c r="D341" s="10"/>
      <c r="E341" s="10">
        <f ca="1">MIN($V$30+A337,0)</f>
        <v>-2.1797329329374153</v>
      </c>
      <c r="F341" s="10"/>
      <c r="G341" s="10">
        <f ca="1">MAX($X$30+A337,0)</f>
        <v>0</v>
      </c>
      <c r="I341" t="s">
        <v>42</v>
      </c>
      <c r="J341" s="1">
        <v>0</v>
      </c>
      <c r="K341" s="1">
        <v>0</v>
      </c>
      <c r="L341" s="1">
        <f ca="1">_xlfn.NORM.S.DIST(E341,0)</f>
        <v>3.7084493464004699E-2</v>
      </c>
      <c r="M341" s="1">
        <f ca="1">1-L341-N341</f>
        <v>0.56397322613456269</v>
      </c>
      <c r="N341" s="1">
        <f ca="1">_xlfn.NORM.S.DIST(-G341,0)</f>
        <v>0.3989422804014327</v>
      </c>
      <c r="Q341" t="s">
        <v>42</v>
      </c>
      <c r="R341" s="10"/>
      <c r="S341" s="10"/>
      <c r="T341" s="10">
        <f ca="1">MIN($V$30+P337,0)</f>
        <v>-1.9445363595793919</v>
      </c>
      <c r="U341" s="10"/>
      <c r="V341" s="10">
        <f ca="1">MAX($X$30+P337,0)</f>
        <v>0</v>
      </c>
      <c r="X341" t="s">
        <v>42</v>
      </c>
      <c r="Y341" s="1">
        <v>0</v>
      </c>
      <c r="Z341" s="1">
        <v>0</v>
      </c>
      <c r="AA341" s="1">
        <f ca="1">_xlfn.NORM.S.DIST(T341,0)</f>
        <v>6.0232129280086151E-2</v>
      </c>
      <c r="AB341" s="1">
        <f ca="1">1-AA341-AC341</f>
        <v>0.5408255903184811</v>
      </c>
      <c r="AC341" s="1">
        <f ca="1">_xlfn.NORM.S.DIST(-V341,0)</f>
        <v>0.3989422804014327</v>
      </c>
      <c r="AF341" t="s">
        <v>42</v>
      </c>
      <c r="AG341" s="10"/>
      <c r="AH341" s="10"/>
      <c r="AI341" s="10">
        <f ca="1">MIN($V$30+AE337,0)</f>
        <v>-2.4149295062954388</v>
      </c>
      <c r="AJ341" s="10"/>
      <c r="AK341" s="10">
        <f ca="1">MAX($X$30+AE337,0)</f>
        <v>0</v>
      </c>
      <c r="AM341" t="s">
        <v>42</v>
      </c>
      <c r="AN341" s="1">
        <v>0</v>
      </c>
      <c r="AO341" s="1">
        <v>0</v>
      </c>
      <c r="AP341" s="1">
        <f ca="1">_xlfn.NORM.S.DIST(AI341,0)</f>
        <v>2.1603913645930943E-2</v>
      </c>
      <c r="AQ341" s="1">
        <f ca="1">1-AP341-AR341</f>
        <v>0.5794538059526364</v>
      </c>
      <c r="AR341" s="1">
        <f ca="1">_xlfn.NORM.S.DIST(-AK341,0)</f>
        <v>0.3989422804014327</v>
      </c>
    </row>
    <row r="342" spans="1:44">
      <c r="I342" t="s">
        <v>32</v>
      </c>
      <c r="J342" s="1">
        <v>0</v>
      </c>
      <c r="K342" s="1">
        <v>0</v>
      </c>
      <c r="L342" s="1">
        <v>0</v>
      </c>
      <c r="M342" s="1">
        <v>0</v>
      </c>
      <c r="N342" s="1">
        <v>1</v>
      </c>
      <c r="X342" t="s">
        <v>32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M342" t="s">
        <v>32</v>
      </c>
      <c r="AN342" s="1">
        <v>0</v>
      </c>
      <c r="AO342" s="1">
        <v>0</v>
      </c>
      <c r="AP342" s="1">
        <v>0</v>
      </c>
      <c r="AQ342" s="1">
        <v>0</v>
      </c>
      <c r="AR342" s="1">
        <v>1</v>
      </c>
    </row>
    <row r="343" spans="1:44">
      <c r="A343" s="9">
        <f>IF(RIGHT(A336,2)="12",(VALUE(LEFT(A336,4))+1)*100+1,A336+1)</f>
        <v>202312</v>
      </c>
      <c r="H343">
        <f>A343</f>
        <v>202312</v>
      </c>
      <c r="P343" s="9">
        <f>IF(RIGHT(P336,2)="12",(VALUE(LEFT(P336,4))+1)*100+1,P336+1)</f>
        <v>202312</v>
      </c>
      <c r="W343">
        <f>P343</f>
        <v>202312</v>
      </c>
      <c r="AE343" s="9">
        <f>IF(RIGHT(AE336,2)="12",(VALUE(LEFT(AE336,4))+1)*100+1,AE336+1)</f>
        <v>202312</v>
      </c>
      <c r="AL343">
        <f>AE343</f>
        <v>202312</v>
      </c>
    </row>
    <row r="344" spans="1:44">
      <c r="A344" s="37">
        <f ca="1">VLOOKUP(A343,A$36:F$95,6,0)</f>
        <v>-0.29793995118509131</v>
      </c>
      <c r="C344" t="s">
        <v>2</v>
      </c>
      <c r="D344" t="s">
        <v>1</v>
      </c>
      <c r="E344" t="s">
        <v>0</v>
      </c>
      <c r="F344" t="s">
        <v>42</v>
      </c>
      <c r="G344" t="s">
        <v>32</v>
      </c>
      <c r="J344" t="s">
        <v>2</v>
      </c>
      <c r="K344" t="s">
        <v>1</v>
      </c>
      <c r="L344" t="s">
        <v>0</v>
      </c>
      <c r="M344" t="s">
        <v>42</v>
      </c>
      <c r="N344" t="s">
        <v>32</v>
      </c>
      <c r="P344" s="37">
        <f ca="1">VLOOKUP(P343,H$36:M$95,6,0)</f>
        <v>-5.8098045045682202E-2</v>
      </c>
      <c r="R344" t="s">
        <v>2</v>
      </c>
      <c r="S344" t="s">
        <v>1</v>
      </c>
      <c r="T344" t="s">
        <v>0</v>
      </c>
      <c r="U344" t="s">
        <v>42</v>
      </c>
      <c r="V344" t="s">
        <v>32</v>
      </c>
      <c r="Y344" t="s">
        <v>2</v>
      </c>
      <c r="Z344" t="s">
        <v>1</v>
      </c>
      <c r="AA344" t="s">
        <v>0</v>
      </c>
      <c r="AB344" t="s">
        <v>42</v>
      </c>
      <c r="AC344" t="s">
        <v>32</v>
      </c>
      <c r="AE344" s="37">
        <f ca="1">VLOOKUP(AE343,O$36:T$95,6,0)</f>
        <v>-0.53778185732450046</v>
      </c>
      <c r="AG344" t="s">
        <v>2</v>
      </c>
      <c r="AH344" t="s">
        <v>1</v>
      </c>
      <c r="AI344" t="s">
        <v>0</v>
      </c>
      <c r="AJ344" t="s">
        <v>42</v>
      </c>
      <c r="AK344" t="s">
        <v>32</v>
      </c>
      <c r="AN344" t="s">
        <v>2</v>
      </c>
      <c r="AO344" t="s">
        <v>1</v>
      </c>
      <c r="AP344" t="s">
        <v>0</v>
      </c>
      <c r="AQ344" t="s">
        <v>42</v>
      </c>
      <c r="AR344" t="s">
        <v>32</v>
      </c>
    </row>
    <row r="345" spans="1:44">
      <c r="B345" t="s">
        <v>2</v>
      </c>
      <c r="C345" s="10"/>
      <c r="D345" s="10">
        <f ca="1">MAX($U$27+A344,0)</f>
        <v>2.3015793230814161</v>
      </c>
      <c r="E345" s="10"/>
      <c r="F345" s="10"/>
      <c r="G345" s="10"/>
      <c r="I345" t="s">
        <v>2</v>
      </c>
      <c r="J345" s="1">
        <f ca="1">1-K345</f>
        <v>0.97177570715373252</v>
      </c>
      <c r="K345" s="1">
        <f ca="1">_xlfn.NORM.S.DIST(-D345,0)</f>
        <v>2.8224292846267526E-2</v>
      </c>
      <c r="L345" s="1">
        <v>0</v>
      </c>
      <c r="M345" s="1">
        <v>0</v>
      </c>
      <c r="N345" s="1">
        <v>0</v>
      </c>
      <c r="Q345" t="s">
        <v>2</v>
      </c>
      <c r="R345" s="10"/>
      <c r="S345" s="10">
        <f ca="1">MAX($U$27+P344,0)</f>
        <v>2.5414212292208251</v>
      </c>
      <c r="T345" s="10"/>
      <c r="U345" s="10"/>
      <c r="V345" s="10"/>
      <c r="X345" t="s">
        <v>2</v>
      </c>
      <c r="Y345" s="1">
        <f ca="1">1-Z345</f>
        <v>0.98420954231480462</v>
      </c>
      <c r="Z345" s="1">
        <f ca="1">_xlfn.NORM.S.DIST(-S345,0)</f>
        <v>1.5790457685195367E-2</v>
      </c>
      <c r="AA345" s="1">
        <v>0</v>
      </c>
      <c r="AB345" s="1">
        <v>0</v>
      </c>
      <c r="AC345" s="1">
        <v>0</v>
      </c>
      <c r="AF345" t="s">
        <v>2</v>
      </c>
      <c r="AG345" s="10"/>
      <c r="AH345" s="10">
        <f ca="1">MAX($U$27+AE344,0)</f>
        <v>2.0617374169420066</v>
      </c>
      <c r="AI345" s="10"/>
      <c r="AJ345" s="10"/>
      <c r="AK345" s="10"/>
      <c r="AM345" t="s">
        <v>2</v>
      </c>
      <c r="AN345" s="1">
        <f ca="1">1-AO345</f>
        <v>0.95237126966763985</v>
      </c>
      <c r="AO345" s="1">
        <f ca="1">_xlfn.NORM.S.DIST(-AH345,0)</f>
        <v>4.762873033236014E-2</v>
      </c>
      <c r="AP345" s="1">
        <v>0</v>
      </c>
      <c r="AQ345" s="1">
        <v>0</v>
      </c>
      <c r="AR345" s="1">
        <v>0</v>
      </c>
    </row>
    <row r="346" spans="1:44">
      <c r="B346" t="s">
        <v>1</v>
      </c>
      <c r="C346" s="10">
        <f ca="1">MIN($T$28+A344,0)</f>
        <v>-1.9364986237753969</v>
      </c>
      <c r="D346" s="10"/>
      <c r="E346" s="10">
        <f ca="1">MAX($V$28+A344,0)</f>
        <v>0</v>
      </c>
      <c r="F346" s="10"/>
      <c r="G346" s="10"/>
      <c r="I346" t="s">
        <v>1</v>
      </c>
      <c r="J346" s="1">
        <f ca="1">_xlfn.NORM.S.DIST(C346,0)</f>
        <v>6.1178956713250771E-2</v>
      </c>
      <c r="K346" s="1">
        <f ca="1">1-J346-L346</f>
        <v>0.53987876288531655</v>
      </c>
      <c r="L346" s="1">
        <f ca="1">_xlfn.NORM.S.DIST(-E346,0)</f>
        <v>0.3989422804014327</v>
      </c>
      <c r="M346" s="1">
        <v>0</v>
      </c>
      <c r="N346" s="1">
        <v>0</v>
      </c>
      <c r="Q346" t="s">
        <v>1</v>
      </c>
      <c r="R346" s="10">
        <f ca="1">MIN($T$28+P344,0)</f>
        <v>-1.6966567176359879</v>
      </c>
      <c r="S346" s="10"/>
      <c r="T346" s="10">
        <f ca="1">MAX($V$28+P344,0)</f>
        <v>5.428279817659136E-3</v>
      </c>
      <c r="U346" s="10"/>
      <c r="V346" s="10"/>
      <c r="X346" t="s">
        <v>1</v>
      </c>
      <c r="Y346" s="1">
        <f ca="1">_xlfn.NORM.S.DIST(R346,0)</f>
        <v>9.4584606140383998E-2</v>
      </c>
      <c r="Z346" s="1">
        <f ca="1">1-Y346-AA346</f>
        <v>0.50647899107574101</v>
      </c>
      <c r="AA346" s="1">
        <f ca="1">_xlfn.NORM.S.DIST(-T346,0)</f>
        <v>0.39893640278387499</v>
      </c>
      <c r="AB346" s="1">
        <v>0</v>
      </c>
      <c r="AC346" s="1">
        <v>0</v>
      </c>
      <c r="AF346" t="s">
        <v>1</v>
      </c>
      <c r="AG346" s="10">
        <f ca="1">MIN($T$28+AE344,0)</f>
        <v>-2.176340529914806</v>
      </c>
      <c r="AH346" s="10"/>
      <c r="AI346" s="10">
        <f ca="1">MAX($V$28+AE344,0)</f>
        <v>0</v>
      </c>
      <c r="AJ346" s="10"/>
      <c r="AK346" s="10"/>
      <c r="AM346" t="s">
        <v>1</v>
      </c>
      <c r="AN346" s="1">
        <f ca="1">_xlfn.NORM.S.DIST(AG346,0)</f>
        <v>3.7359517362050662E-2</v>
      </c>
      <c r="AO346" s="1">
        <f ca="1">1-AN346-AP346</f>
        <v>0.56369820223651668</v>
      </c>
      <c r="AP346" s="1">
        <f ca="1">_xlfn.NORM.S.DIST(-AI346,0)</f>
        <v>0.3989422804014327</v>
      </c>
      <c r="AQ346" s="1">
        <v>0</v>
      </c>
      <c r="AR346" s="1">
        <v>0</v>
      </c>
    </row>
    <row r="347" spans="1:44">
      <c r="B347" t="s">
        <v>0</v>
      </c>
      <c r="C347" s="10"/>
      <c r="D347" s="10">
        <f ca="1">MIN($U$29+A344,0)</f>
        <v>-1.855211546194901</v>
      </c>
      <c r="E347" s="10"/>
      <c r="F347" s="10">
        <f ca="1">MAX($CI$7+A344,0)</f>
        <v>0</v>
      </c>
      <c r="G347" s="10"/>
      <c r="I347" t="s">
        <v>0</v>
      </c>
      <c r="J347" s="1">
        <v>0</v>
      </c>
      <c r="K347" s="1">
        <f ca="1">_xlfn.NORM.S.DIST(D347,0)</f>
        <v>7.1372440340964724E-2</v>
      </c>
      <c r="L347" s="1">
        <f ca="1">1-K347-M347</f>
        <v>0.52968527925760256</v>
      </c>
      <c r="M347" s="1">
        <f ca="1">_xlfn.NORM.S.DIST(-F347,0)</f>
        <v>0.3989422804014327</v>
      </c>
      <c r="N347" s="1">
        <v>0</v>
      </c>
      <c r="Q347" t="s">
        <v>0</v>
      </c>
      <c r="R347" s="10"/>
      <c r="S347" s="10">
        <f ca="1">MIN($U$29+P344,0)</f>
        <v>-1.615369640055492</v>
      </c>
      <c r="T347" s="10"/>
      <c r="U347" s="10">
        <f ca="1">MAX($CI$7+P344,0)</f>
        <v>0</v>
      </c>
      <c r="V347" s="10"/>
      <c r="X347" t="s">
        <v>0</v>
      </c>
      <c r="Y347" s="1">
        <v>0</v>
      </c>
      <c r="Z347" s="1">
        <f ca="1">_xlfn.NORM.S.DIST(S347,0)</f>
        <v>0.10821361699997789</v>
      </c>
      <c r="AA347" s="1">
        <f ca="1">1-Z347-AB347</f>
        <v>0.49284410259858941</v>
      </c>
      <c r="AB347" s="1">
        <f ca="1">_xlfn.NORM.S.DIST(-U347,0)</f>
        <v>0.3989422804014327</v>
      </c>
      <c r="AC347" s="1">
        <v>0</v>
      </c>
      <c r="AF347" t="s">
        <v>0</v>
      </c>
      <c r="AG347" s="10"/>
      <c r="AH347" s="10">
        <f ca="1">MIN($U$29+AE344,0)</f>
        <v>-2.0950534523343101</v>
      </c>
      <c r="AI347" s="10"/>
      <c r="AJ347" s="10">
        <f ca="1">MAX($CI$7+AE344,0)</f>
        <v>0</v>
      </c>
      <c r="AK347" s="10"/>
      <c r="AM347" t="s">
        <v>0</v>
      </c>
      <c r="AN347" s="1">
        <v>0</v>
      </c>
      <c r="AO347" s="1">
        <f ca="1">_xlfn.NORM.S.DIST(AH347,0)</f>
        <v>4.4442324136655893E-2</v>
      </c>
      <c r="AP347" s="1">
        <f ca="1">1-AO347-AQ347</f>
        <v>0.5566153954619113</v>
      </c>
      <c r="AQ347" s="1">
        <f ca="1">_xlfn.NORM.S.DIST(-AJ347,0)</f>
        <v>0.3989422804014327</v>
      </c>
      <c r="AR347" s="1">
        <v>0</v>
      </c>
    </row>
    <row r="348" spans="1:44">
      <c r="B348" t="s">
        <v>42</v>
      </c>
      <c r="C348" s="10"/>
      <c r="D348" s="10"/>
      <c r="E348" s="10">
        <f ca="1">MIN($V$30+A344,0)</f>
        <v>-2.1986690004441911</v>
      </c>
      <c r="F348" s="10"/>
      <c r="G348" s="10">
        <f ca="1">MAX($X$30+A344,0)</f>
        <v>0</v>
      </c>
      <c r="I348" t="s">
        <v>42</v>
      </c>
      <c r="J348" s="1">
        <v>0</v>
      </c>
      <c r="K348" s="1">
        <v>0</v>
      </c>
      <c r="L348" s="1">
        <f ca="1">_xlfn.NORM.S.DIST(E348,0)</f>
        <v>3.5578590233856469E-2</v>
      </c>
      <c r="M348" s="1">
        <f ca="1">1-L348-N348</f>
        <v>0.56547912936471079</v>
      </c>
      <c r="N348" s="1">
        <f ca="1">_xlfn.NORM.S.DIST(-G348,0)</f>
        <v>0.3989422804014327</v>
      </c>
      <c r="Q348" t="s">
        <v>42</v>
      </c>
      <c r="R348" s="10"/>
      <c r="S348" s="10"/>
      <c r="T348" s="10">
        <f ca="1">MIN($V$30+P344,0)</f>
        <v>-1.9588270943047823</v>
      </c>
      <c r="U348" s="10"/>
      <c r="V348" s="10">
        <f ca="1">MAX($X$30+P344,0)</f>
        <v>0</v>
      </c>
      <c r="X348" t="s">
        <v>42</v>
      </c>
      <c r="Y348" s="1">
        <v>0</v>
      </c>
      <c r="Z348" s="1">
        <v>0</v>
      </c>
      <c r="AA348" s="1">
        <f ca="1">_xlfn.NORM.S.DIST(T348,0)</f>
        <v>5.8575408192576499E-2</v>
      </c>
      <c r="AB348" s="1">
        <f ca="1">1-AA348-AC348</f>
        <v>0.5424823114059909</v>
      </c>
      <c r="AC348" s="1">
        <f ca="1">_xlfn.NORM.S.DIST(-V348,0)</f>
        <v>0.3989422804014327</v>
      </c>
      <c r="AF348" t="s">
        <v>42</v>
      </c>
      <c r="AG348" s="10"/>
      <c r="AH348" s="10"/>
      <c r="AI348" s="10">
        <f ca="1">MIN($V$30+AE344,0)</f>
        <v>-2.4385109065836006</v>
      </c>
      <c r="AJ348" s="10"/>
      <c r="AK348" s="10">
        <f ca="1">MAX($X$30+AE344,0)</f>
        <v>0</v>
      </c>
      <c r="AM348" t="s">
        <v>42</v>
      </c>
      <c r="AN348" s="1">
        <v>0</v>
      </c>
      <c r="AO348" s="1">
        <v>0</v>
      </c>
      <c r="AP348" s="1">
        <f ca="1">_xlfn.NORM.S.DIST(AI348,0)</f>
        <v>2.0402328265792788E-2</v>
      </c>
      <c r="AQ348" s="1">
        <f ca="1">1-AP348-AR348</f>
        <v>0.58065539133277455</v>
      </c>
      <c r="AR348" s="1">
        <f ca="1">_xlfn.NORM.S.DIST(-AK348,0)</f>
        <v>0.3989422804014327</v>
      </c>
    </row>
    <row r="349" spans="1:44">
      <c r="I349" t="s">
        <v>32</v>
      </c>
      <c r="J349" s="1">
        <v>0</v>
      </c>
      <c r="K349" s="1">
        <v>0</v>
      </c>
      <c r="L349" s="1">
        <v>0</v>
      </c>
      <c r="M349" s="1">
        <v>0</v>
      </c>
      <c r="N349" s="1">
        <v>1</v>
      </c>
      <c r="X349" t="s">
        <v>32</v>
      </c>
      <c r="Y349" s="1">
        <v>0</v>
      </c>
      <c r="Z349" s="1">
        <v>0</v>
      </c>
      <c r="AA349" s="1">
        <v>0</v>
      </c>
      <c r="AB349" s="1">
        <v>0</v>
      </c>
      <c r="AC349" s="1">
        <v>1</v>
      </c>
      <c r="AM349" t="s">
        <v>32</v>
      </c>
      <c r="AN349" s="1">
        <v>0</v>
      </c>
      <c r="AO349" s="1">
        <v>0</v>
      </c>
      <c r="AP349" s="1">
        <v>0</v>
      </c>
      <c r="AQ349" s="1">
        <v>0</v>
      </c>
      <c r="AR349" s="1">
        <v>1</v>
      </c>
    </row>
    <row r="350" spans="1:44">
      <c r="A350" s="9">
        <f>IF(RIGHT(A343,2)="12",(VALUE(LEFT(A343,4))+1)*100+1,A343+1)</f>
        <v>202401</v>
      </c>
      <c r="H350">
        <f>A350</f>
        <v>202401</v>
      </c>
      <c r="P350" s="9">
        <f>IF(RIGHT(P343,2)="12",(VALUE(LEFT(P343,4))+1)*100+1,P343+1)</f>
        <v>202401</v>
      </c>
      <c r="W350">
        <f>P350</f>
        <v>202401</v>
      </c>
      <c r="AE350" s="9">
        <f>IF(RIGHT(AE343,2)="12",(VALUE(LEFT(AE343,4))+1)*100+1,AE343+1)</f>
        <v>202401</v>
      </c>
      <c r="AL350">
        <f>AE350</f>
        <v>202401</v>
      </c>
    </row>
    <row r="351" spans="1:44">
      <c r="A351" s="37">
        <f ca="1">VLOOKUP(A350,A$36:F$95,6,0)</f>
        <v>-0.28172233825150911</v>
      </c>
      <c r="C351" t="s">
        <v>2</v>
      </c>
      <c r="D351" t="s">
        <v>1</v>
      </c>
      <c r="E351" t="s">
        <v>0</v>
      </c>
      <c r="F351" t="s">
        <v>42</v>
      </c>
      <c r="G351" t="s">
        <v>32</v>
      </c>
      <c r="J351" t="s">
        <v>2</v>
      </c>
      <c r="K351" t="s">
        <v>1</v>
      </c>
      <c r="L351" t="s">
        <v>0</v>
      </c>
      <c r="M351" t="s">
        <v>42</v>
      </c>
      <c r="N351" t="s">
        <v>32</v>
      </c>
      <c r="P351" s="37">
        <f ca="1">VLOOKUP(P350,H$36:M$95,6,0)</f>
        <v>-3.7300705348722159E-2</v>
      </c>
      <c r="R351" t="s">
        <v>2</v>
      </c>
      <c r="S351" t="s">
        <v>1</v>
      </c>
      <c r="T351" t="s">
        <v>0</v>
      </c>
      <c r="U351" t="s">
        <v>42</v>
      </c>
      <c r="V351" t="s">
        <v>32</v>
      </c>
      <c r="Y351" t="s">
        <v>2</v>
      </c>
      <c r="Z351" t="s">
        <v>1</v>
      </c>
      <c r="AA351" t="s">
        <v>0</v>
      </c>
      <c r="AB351" t="s">
        <v>42</v>
      </c>
      <c r="AC351" t="s">
        <v>32</v>
      </c>
      <c r="AE351" s="37">
        <f ca="1">VLOOKUP(AE350,O$36:T$95,6,0)</f>
        <v>-0.5261439711542959</v>
      </c>
      <c r="AG351" t="s">
        <v>2</v>
      </c>
      <c r="AH351" t="s">
        <v>1</v>
      </c>
      <c r="AI351" t="s">
        <v>0</v>
      </c>
      <c r="AJ351" t="s">
        <v>42</v>
      </c>
      <c r="AK351" t="s">
        <v>32</v>
      </c>
      <c r="AN351" t="s">
        <v>2</v>
      </c>
      <c r="AO351" t="s">
        <v>1</v>
      </c>
      <c r="AP351" t="s">
        <v>0</v>
      </c>
      <c r="AQ351" t="s">
        <v>42</v>
      </c>
      <c r="AR351" t="s">
        <v>32</v>
      </c>
    </row>
    <row r="352" spans="1:44">
      <c r="B352" t="s">
        <v>2</v>
      </c>
      <c r="C352" s="10"/>
      <c r="D352" s="10">
        <f ca="1">MAX($U$27+A351,0)</f>
        <v>2.3177969360149979</v>
      </c>
      <c r="E352" s="10"/>
      <c r="F352" s="10"/>
      <c r="G352" s="10"/>
      <c r="I352" t="s">
        <v>2</v>
      </c>
      <c r="J352" s="1">
        <f ca="1">1-K352</f>
        <v>0.97281336676097607</v>
      </c>
      <c r="K352" s="1">
        <f ca="1">_xlfn.NORM.S.DIST(-D352,0)</f>
        <v>2.7186633239023889E-2</v>
      </c>
      <c r="L352" s="1">
        <v>0</v>
      </c>
      <c r="M352" s="1">
        <v>0</v>
      </c>
      <c r="N352" s="1">
        <v>0</v>
      </c>
      <c r="Q352" t="s">
        <v>2</v>
      </c>
      <c r="R352" s="10"/>
      <c r="S352" s="10">
        <f ca="1">MAX($U$27+P351,0)</f>
        <v>2.562218568917785</v>
      </c>
      <c r="T352" s="10"/>
      <c r="U352" s="10"/>
      <c r="V352" s="10"/>
      <c r="X352" t="s">
        <v>2</v>
      </c>
      <c r="Y352" s="1">
        <f ca="1">1-Z352</f>
        <v>0.98502570973345283</v>
      </c>
      <c r="Z352" s="1">
        <f ca="1">_xlfn.NORM.S.DIST(-S352,0)</f>
        <v>1.4974290266547226E-2</v>
      </c>
      <c r="AA352" s="1">
        <v>0</v>
      </c>
      <c r="AB352" s="1">
        <v>0</v>
      </c>
      <c r="AC352" s="1">
        <v>0</v>
      </c>
      <c r="AF352" t="s">
        <v>2</v>
      </c>
      <c r="AG352" s="10"/>
      <c r="AH352" s="10">
        <f ca="1">MAX($U$27+AE351,0)</f>
        <v>2.0733753031122113</v>
      </c>
      <c r="AI352" s="10"/>
      <c r="AJ352" s="10"/>
      <c r="AK352" s="10"/>
      <c r="AM352" t="s">
        <v>2</v>
      </c>
      <c r="AN352" s="1">
        <f ca="1">1-AO352</f>
        <v>0.95350363339564614</v>
      </c>
      <c r="AO352" s="1">
        <f ca="1">_xlfn.NORM.S.DIST(-AH352,0)</f>
        <v>4.6496366604353884E-2</v>
      </c>
      <c r="AP352" s="1">
        <v>0</v>
      </c>
      <c r="AQ352" s="1">
        <v>0</v>
      </c>
      <c r="AR352" s="1">
        <v>0</v>
      </c>
    </row>
    <row r="353" spans="1:44">
      <c r="B353" t="s">
        <v>1</v>
      </c>
      <c r="C353" s="10">
        <f ca="1">MIN($T$28+A351,0)</f>
        <v>-1.9202810108418147</v>
      </c>
      <c r="D353" s="10"/>
      <c r="E353" s="10">
        <f ca="1">MAX($V$28+A351,0)</f>
        <v>0</v>
      </c>
      <c r="F353" s="10"/>
      <c r="G353" s="10"/>
      <c r="I353" t="s">
        <v>1</v>
      </c>
      <c r="J353" s="1">
        <f ca="1">_xlfn.NORM.S.DIST(C353,0)</f>
        <v>6.312249259110829E-2</v>
      </c>
      <c r="K353" s="1">
        <f ca="1">1-J353-L353</f>
        <v>0.5379352270074591</v>
      </c>
      <c r="L353" s="1">
        <f ca="1">_xlfn.NORM.S.DIST(-E353,0)</f>
        <v>0.3989422804014327</v>
      </c>
      <c r="M353" s="1">
        <v>0</v>
      </c>
      <c r="N353" s="1">
        <v>0</v>
      </c>
      <c r="Q353" t="s">
        <v>1</v>
      </c>
      <c r="R353" s="10">
        <f ca="1">MIN($T$28+P351,0)</f>
        <v>-1.6758593779390278</v>
      </c>
      <c r="S353" s="10"/>
      <c r="T353" s="10">
        <f ca="1">MAX($V$28+P351,0)</f>
        <v>2.6225619514619179E-2</v>
      </c>
      <c r="U353" s="10"/>
      <c r="V353" s="10"/>
      <c r="X353" t="s">
        <v>1</v>
      </c>
      <c r="Y353" s="1">
        <f ca="1">_xlfn.NORM.S.DIST(R353,0)</f>
        <v>9.7960508059141929E-2</v>
      </c>
      <c r="Z353" s="1">
        <f ca="1">1-Y353-AA353</f>
        <v>0.50323438083533489</v>
      </c>
      <c r="AA353" s="1">
        <f ca="1">_xlfn.NORM.S.DIST(-T353,0)</f>
        <v>0.39880511110552319</v>
      </c>
      <c r="AB353" s="1">
        <v>0</v>
      </c>
      <c r="AC353" s="1">
        <v>0</v>
      </c>
      <c r="AF353" t="s">
        <v>1</v>
      </c>
      <c r="AG353" s="10">
        <f ca="1">MIN($T$28+AE351,0)</f>
        <v>-2.1647026437446018</v>
      </c>
      <c r="AH353" s="10"/>
      <c r="AI353" s="10">
        <f ca="1">MAX($V$28+AE351,0)</f>
        <v>0</v>
      </c>
      <c r="AJ353" s="10"/>
      <c r="AK353" s="10"/>
      <c r="AM353" t="s">
        <v>1</v>
      </c>
      <c r="AN353" s="1">
        <f ca="1">_xlfn.NORM.S.DIST(AG353,0)</f>
        <v>3.8315249563176799E-2</v>
      </c>
      <c r="AO353" s="1">
        <f ca="1">1-AN353-AP353</f>
        <v>0.56274247003539046</v>
      </c>
      <c r="AP353" s="1">
        <f ca="1">_xlfn.NORM.S.DIST(-AI353,0)</f>
        <v>0.3989422804014327</v>
      </c>
      <c r="AQ353" s="1">
        <v>0</v>
      </c>
      <c r="AR353" s="1">
        <v>0</v>
      </c>
    </row>
    <row r="354" spans="1:44">
      <c r="B354" t="s">
        <v>0</v>
      </c>
      <c r="C354" s="10"/>
      <c r="D354" s="10">
        <f ca="1">MIN($U$29+A351,0)</f>
        <v>-1.8389939332613188</v>
      </c>
      <c r="E354" s="10"/>
      <c r="F354" s="10">
        <f ca="1">MAX($CI$7+A351,0)</f>
        <v>0</v>
      </c>
      <c r="G354" s="10"/>
      <c r="I354" t="s">
        <v>0</v>
      </c>
      <c r="J354" s="1">
        <v>0</v>
      </c>
      <c r="K354" s="1">
        <f ca="1">_xlfn.NORM.S.DIST(D354,0)</f>
        <v>7.354278917640665E-2</v>
      </c>
      <c r="L354" s="1">
        <f ca="1">1-K354-M354</f>
        <v>0.52751493042216069</v>
      </c>
      <c r="M354" s="1">
        <f ca="1">_xlfn.NORM.S.DIST(-F354,0)</f>
        <v>0.3989422804014327</v>
      </c>
      <c r="N354" s="1">
        <v>0</v>
      </c>
      <c r="Q354" t="s">
        <v>0</v>
      </c>
      <c r="R354" s="10"/>
      <c r="S354" s="10">
        <f ca="1">MIN($U$29+P351,0)</f>
        <v>-1.5945723003585319</v>
      </c>
      <c r="T354" s="10"/>
      <c r="U354" s="10">
        <f ca="1">MAX($CI$7+P351,0)</f>
        <v>0</v>
      </c>
      <c r="V354" s="10"/>
      <c r="X354" t="s">
        <v>0</v>
      </c>
      <c r="Y354" s="1">
        <v>0</v>
      </c>
      <c r="Z354" s="1">
        <f ca="1">_xlfn.NORM.S.DIST(S354,0)</f>
        <v>0.11188665335553208</v>
      </c>
      <c r="AA354" s="1">
        <f ca="1">1-Z354-AB354</f>
        <v>0.48917106624303525</v>
      </c>
      <c r="AB354" s="1">
        <f ca="1">_xlfn.NORM.S.DIST(-U354,0)</f>
        <v>0.3989422804014327</v>
      </c>
      <c r="AC354" s="1">
        <v>0</v>
      </c>
      <c r="AF354" t="s">
        <v>0</v>
      </c>
      <c r="AG354" s="10"/>
      <c r="AH354" s="10">
        <f ca="1">MIN($U$29+AE351,0)</f>
        <v>-2.0834155661641054</v>
      </c>
      <c r="AI354" s="10"/>
      <c r="AJ354" s="10">
        <f ca="1">MAX($CI$7+AE351,0)</f>
        <v>0</v>
      </c>
      <c r="AK354" s="10"/>
      <c r="AM354" t="s">
        <v>0</v>
      </c>
      <c r="AN354" s="1">
        <v>0</v>
      </c>
      <c r="AO354" s="1">
        <f ca="1">_xlfn.NORM.S.DIST(AH354,0)</f>
        <v>4.5536150870242278E-2</v>
      </c>
      <c r="AP354" s="1">
        <f ca="1">1-AO354-AQ354</f>
        <v>0.55552156872832503</v>
      </c>
      <c r="AQ354" s="1">
        <f ca="1">_xlfn.NORM.S.DIST(-AJ354,0)</f>
        <v>0.3989422804014327</v>
      </c>
      <c r="AR354" s="1">
        <v>0</v>
      </c>
    </row>
    <row r="355" spans="1:44">
      <c r="B355" t="s">
        <v>42</v>
      </c>
      <c r="C355" s="10"/>
      <c r="D355" s="10"/>
      <c r="E355" s="10">
        <f ca="1">MIN($V$30+A351,0)</f>
        <v>-2.1824513875106093</v>
      </c>
      <c r="F355" s="10"/>
      <c r="G355" s="10">
        <f ca="1">MAX($X$30+A351,0)</f>
        <v>0</v>
      </c>
      <c r="I355" t="s">
        <v>42</v>
      </c>
      <c r="J355" s="1">
        <v>0</v>
      </c>
      <c r="K355" s="1">
        <v>0</v>
      </c>
      <c r="L355" s="1">
        <f ca="1">_xlfn.NORM.S.DIST(E355,0)</f>
        <v>3.686526266082981E-2</v>
      </c>
      <c r="M355" s="1">
        <f ca="1">1-L355-N355</f>
        <v>0.56419245693773745</v>
      </c>
      <c r="N355" s="1">
        <f ca="1">_xlfn.NORM.S.DIST(-G355,0)</f>
        <v>0.3989422804014327</v>
      </c>
      <c r="Q355" t="s">
        <v>42</v>
      </c>
      <c r="R355" s="10"/>
      <c r="S355" s="10"/>
      <c r="T355" s="10">
        <f ca="1">MIN($V$30+P351,0)</f>
        <v>-1.9380297546078222</v>
      </c>
      <c r="U355" s="10"/>
      <c r="V355" s="10">
        <f ca="1">MAX($X$30+P351,0)</f>
        <v>0</v>
      </c>
      <c r="X355" t="s">
        <v>42</v>
      </c>
      <c r="Y355" s="1">
        <v>0</v>
      </c>
      <c r="Z355" s="1">
        <v>0</v>
      </c>
      <c r="AA355" s="1">
        <f ca="1">_xlfn.NORM.S.DIST(T355,0)</f>
        <v>6.0997756261889302E-2</v>
      </c>
      <c r="AB355" s="1">
        <f ca="1">1-AA355-AC355</f>
        <v>0.54005996333667805</v>
      </c>
      <c r="AC355" s="1">
        <f ca="1">_xlfn.NORM.S.DIST(-V355,0)</f>
        <v>0.3989422804014327</v>
      </c>
      <c r="AF355" t="s">
        <v>42</v>
      </c>
      <c r="AG355" s="10"/>
      <c r="AH355" s="10"/>
      <c r="AI355" s="10">
        <f ca="1">MIN($V$30+AE351,0)</f>
        <v>-2.4268730204133959</v>
      </c>
      <c r="AJ355" s="10"/>
      <c r="AK355" s="10">
        <f ca="1">MAX($X$30+AE351,0)</f>
        <v>0</v>
      </c>
      <c r="AM355" t="s">
        <v>42</v>
      </c>
      <c r="AN355" s="1">
        <v>0</v>
      </c>
      <c r="AO355" s="1">
        <v>0</v>
      </c>
      <c r="AP355" s="1">
        <f ca="1">_xlfn.NORM.S.DIST(AI355,0)</f>
        <v>2.0988200884408562E-2</v>
      </c>
      <c r="AQ355" s="1">
        <f ca="1">1-AP355-AR355</f>
        <v>0.58006951871415868</v>
      </c>
      <c r="AR355" s="1">
        <f ca="1">_xlfn.NORM.S.DIST(-AK355,0)</f>
        <v>0.3989422804014327</v>
      </c>
    </row>
    <row r="356" spans="1:44">
      <c r="I356" t="s">
        <v>32</v>
      </c>
      <c r="J356" s="1">
        <v>0</v>
      </c>
      <c r="K356" s="1">
        <v>0</v>
      </c>
      <c r="L356" s="1">
        <v>0</v>
      </c>
      <c r="M356" s="1">
        <v>0</v>
      </c>
      <c r="N356" s="1">
        <v>1</v>
      </c>
      <c r="X356" t="s">
        <v>32</v>
      </c>
      <c r="Y356" s="1">
        <v>0</v>
      </c>
      <c r="Z356" s="1">
        <v>0</v>
      </c>
      <c r="AA356" s="1">
        <v>0</v>
      </c>
      <c r="AB356" s="1">
        <v>0</v>
      </c>
      <c r="AC356" s="1">
        <v>1</v>
      </c>
      <c r="AM356" t="s">
        <v>32</v>
      </c>
      <c r="AN356" s="1">
        <v>0</v>
      </c>
      <c r="AO356" s="1">
        <v>0</v>
      </c>
      <c r="AP356" s="1">
        <v>0</v>
      </c>
      <c r="AQ356" s="1">
        <v>0</v>
      </c>
      <c r="AR356" s="1">
        <v>1</v>
      </c>
    </row>
    <row r="357" spans="1:44">
      <c r="A357" s="9">
        <f>IF(RIGHT(A350,2)="12",(VALUE(LEFT(A350,4))+1)*100+1,A350+1)</f>
        <v>202402</v>
      </c>
      <c r="H357">
        <f>A357</f>
        <v>202402</v>
      </c>
      <c r="P357" s="9">
        <f>IF(RIGHT(P350,2)="12",(VALUE(LEFT(P350,4))+1)*100+1,P350+1)</f>
        <v>202402</v>
      </c>
      <c r="W357">
        <f>P357</f>
        <v>202402</v>
      </c>
      <c r="AE357" s="9">
        <f>IF(RIGHT(AE350,2)="12",(VALUE(LEFT(AE350,4))+1)*100+1,AE350+1)</f>
        <v>202402</v>
      </c>
      <c r="AL357">
        <f>AE357</f>
        <v>202402</v>
      </c>
    </row>
    <row r="358" spans="1:44">
      <c r="A358" s="37">
        <f ca="1">VLOOKUP(A357,A$36:F$95,6,0)</f>
        <v>-0.30259348530971364</v>
      </c>
      <c r="C358" t="s">
        <v>2</v>
      </c>
      <c r="D358" t="s">
        <v>1</v>
      </c>
      <c r="E358" t="s">
        <v>0</v>
      </c>
      <c r="F358" t="s">
        <v>42</v>
      </c>
      <c r="G358" t="s">
        <v>32</v>
      </c>
      <c r="J358" t="s">
        <v>2</v>
      </c>
      <c r="K358" t="s">
        <v>1</v>
      </c>
      <c r="L358" t="s">
        <v>0</v>
      </c>
      <c r="M358" t="s">
        <v>42</v>
      </c>
      <c r="N358" t="s">
        <v>32</v>
      </c>
      <c r="P358" s="37">
        <f ca="1">VLOOKUP(P357,H$36:M$95,6,0)</f>
        <v>-5.3171738024871025E-2</v>
      </c>
      <c r="R358" t="s">
        <v>2</v>
      </c>
      <c r="S358" t="s">
        <v>1</v>
      </c>
      <c r="T358" t="s">
        <v>0</v>
      </c>
      <c r="U358" t="s">
        <v>42</v>
      </c>
      <c r="V358" t="s">
        <v>32</v>
      </c>
      <c r="Y358" t="s">
        <v>2</v>
      </c>
      <c r="Z358" t="s">
        <v>1</v>
      </c>
      <c r="AA358" t="s">
        <v>0</v>
      </c>
      <c r="AB358" t="s">
        <v>42</v>
      </c>
      <c r="AC358" t="s">
        <v>32</v>
      </c>
      <c r="AE358" s="37">
        <f ca="1">VLOOKUP(AE357,O$36:T$95,6,0)</f>
        <v>-0.5520152325945562</v>
      </c>
      <c r="AG358" t="s">
        <v>2</v>
      </c>
      <c r="AH358" t="s">
        <v>1</v>
      </c>
      <c r="AI358" t="s">
        <v>0</v>
      </c>
      <c r="AJ358" t="s">
        <v>42</v>
      </c>
      <c r="AK358" t="s">
        <v>32</v>
      </c>
      <c r="AN358" t="s">
        <v>2</v>
      </c>
      <c r="AO358" t="s">
        <v>1</v>
      </c>
      <c r="AP358" t="s">
        <v>0</v>
      </c>
      <c r="AQ358" t="s">
        <v>42</v>
      </c>
      <c r="AR358" t="s">
        <v>32</v>
      </c>
    </row>
    <row r="359" spans="1:44">
      <c r="B359" t="s">
        <v>2</v>
      </c>
      <c r="C359" s="10"/>
      <c r="D359" s="10">
        <f ca="1">MAX($U$27+A358,0)</f>
        <v>2.2969257889567936</v>
      </c>
      <c r="E359" s="10"/>
      <c r="F359" s="10"/>
      <c r="G359" s="10"/>
      <c r="I359" t="s">
        <v>2</v>
      </c>
      <c r="J359" s="1">
        <f ca="1">1-K359</f>
        <v>0.97147209572071402</v>
      </c>
      <c r="K359" s="1">
        <f ca="1">_xlfn.NORM.S.DIST(-D359,0)</f>
        <v>2.8527904279285962E-2</v>
      </c>
      <c r="L359" s="1">
        <v>0</v>
      </c>
      <c r="M359" s="1">
        <v>0</v>
      </c>
      <c r="N359" s="1">
        <v>0</v>
      </c>
      <c r="Q359" t="s">
        <v>2</v>
      </c>
      <c r="R359" s="10"/>
      <c r="S359" s="10">
        <f ca="1">MAX($U$27+P358,0)</f>
        <v>2.5463475362416363</v>
      </c>
      <c r="T359" s="10"/>
      <c r="U359" s="10"/>
      <c r="V359" s="10"/>
      <c r="X359" t="s">
        <v>2</v>
      </c>
      <c r="Y359" s="1">
        <f ca="1">1-Z359</f>
        <v>0.98440619284624808</v>
      </c>
      <c r="Z359" s="1">
        <f ca="1">_xlfn.NORM.S.DIST(-S359,0)</f>
        <v>1.5593807153751913E-2</v>
      </c>
      <c r="AA359" s="1">
        <v>0</v>
      </c>
      <c r="AB359" s="1">
        <v>0</v>
      </c>
      <c r="AC359" s="1">
        <v>0</v>
      </c>
      <c r="AF359" t="s">
        <v>2</v>
      </c>
      <c r="AG359" s="10"/>
      <c r="AH359" s="10">
        <f ca="1">MAX($U$27+AE358,0)</f>
        <v>2.0475040416719512</v>
      </c>
      <c r="AI359" s="10"/>
      <c r="AJ359" s="10"/>
      <c r="AK359" s="10"/>
      <c r="AM359" t="s">
        <v>2</v>
      </c>
      <c r="AN359" s="1">
        <f ca="1">1-AO359</f>
        <v>0.95095783955317659</v>
      </c>
      <c r="AO359" s="1">
        <f ca="1">_xlfn.NORM.S.DIST(-AH359,0)</f>
        <v>4.9042160446823364E-2</v>
      </c>
      <c r="AP359" s="1">
        <v>0</v>
      </c>
      <c r="AQ359" s="1">
        <v>0</v>
      </c>
      <c r="AR359" s="1">
        <v>0</v>
      </c>
    </row>
    <row r="360" spans="1:44">
      <c r="B360" t="s">
        <v>1</v>
      </c>
      <c r="C360" s="10">
        <f ca="1">MIN($T$28+A358,0)</f>
        <v>-1.9411521579000193</v>
      </c>
      <c r="D360" s="10"/>
      <c r="E360" s="10">
        <f ca="1">MAX($V$28+A358,0)</f>
        <v>0</v>
      </c>
      <c r="F360" s="10"/>
      <c r="G360" s="10"/>
      <c r="I360" t="s">
        <v>1</v>
      </c>
      <c r="J360" s="1">
        <f ca="1">_xlfn.NORM.S.DIST(C360,0)</f>
        <v>6.0629458918096214E-2</v>
      </c>
      <c r="K360" s="1">
        <f ca="1">1-J360-L360</f>
        <v>0.54042826068047112</v>
      </c>
      <c r="L360" s="1">
        <f ca="1">_xlfn.NORM.S.DIST(-E360,0)</f>
        <v>0.3989422804014327</v>
      </c>
      <c r="M360" s="1">
        <v>0</v>
      </c>
      <c r="N360" s="1">
        <v>0</v>
      </c>
      <c r="Q360" t="s">
        <v>1</v>
      </c>
      <c r="R360" s="10">
        <f ca="1">MIN($T$28+P358,0)</f>
        <v>-1.6917304106151767</v>
      </c>
      <c r="S360" s="10"/>
      <c r="T360" s="10">
        <f ca="1">MAX($V$28+P358,0)</f>
        <v>1.0354586838470313E-2</v>
      </c>
      <c r="U360" s="10"/>
      <c r="V360" s="10"/>
      <c r="X360" t="s">
        <v>1</v>
      </c>
      <c r="Y360" s="1">
        <f ca="1">_xlfn.NORM.S.DIST(R360,0)</f>
        <v>9.5377323847123399E-2</v>
      </c>
      <c r="Z360" s="1">
        <f ca="1">1-Y360-AA360</f>
        <v>0.50570178196890492</v>
      </c>
      <c r="AA360" s="1">
        <f ca="1">_xlfn.NORM.S.DIST(-T360,0)</f>
        <v>0.39892089418397164</v>
      </c>
      <c r="AB360" s="1">
        <v>0</v>
      </c>
      <c r="AC360" s="1">
        <v>0</v>
      </c>
      <c r="AF360" t="s">
        <v>1</v>
      </c>
      <c r="AG360" s="10">
        <f ca="1">MIN($T$28+AE358,0)</f>
        <v>-2.1905739051848618</v>
      </c>
      <c r="AH360" s="10"/>
      <c r="AI360" s="10">
        <f ca="1">MAX($V$28+AE358,0)</f>
        <v>0</v>
      </c>
      <c r="AJ360" s="10"/>
      <c r="AK360" s="10"/>
      <c r="AM360" t="s">
        <v>1</v>
      </c>
      <c r="AN360" s="1">
        <f ca="1">_xlfn.NORM.S.DIST(AG360,0)</f>
        <v>3.6216315754388877E-2</v>
      </c>
      <c r="AO360" s="1">
        <f ca="1">1-AN360-AP360</f>
        <v>0.56484140384417847</v>
      </c>
      <c r="AP360" s="1">
        <f ca="1">_xlfn.NORM.S.DIST(-AI360,0)</f>
        <v>0.3989422804014327</v>
      </c>
      <c r="AQ360" s="1">
        <v>0</v>
      </c>
      <c r="AR360" s="1">
        <v>0</v>
      </c>
    </row>
    <row r="361" spans="1:44">
      <c r="B361" t="s">
        <v>0</v>
      </c>
      <c r="C361" s="10"/>
      <c r="D361" s="10">
        <f ca="1">MIN($U$29+A358,0)</f>
        <v>-1.8598650803195234</v>
      </c>
      <c r="E361" s="10"/>
      <c r="F361" s="10">
        <f ca="1">MAX($CI$7+A358,0)</f>
        <v>0</v>
      </c>
      <c r="G361" s="10"/>
      <c r="I361" t="s">
        <v>0</v>
      </c>
      <c r="J361" s="1">
        <v>0</v>
      </c>
      <c r="K361" s="1">
        <f ca="1">_xlfn.NORM.S.DIST(D361,0)</f>
        <v>7.0758147385218462E-2</v>
      </c>
      <c r="L361" s="1">
        <f ca="1">1-K361-M361</f>
        <v>0.53029957221334878</v>
      </c>
      <c r="M361" s="1">
        <f ca="1">_xlfn.NORM.S.DIST(-F361,0)</f>
        <v>0.3989422804014327</v>
      </c>
      <c r="N361" s="1">
        <v>0</v>
      </c>
      <c r="Q361" t="s">
        <v>0</v>
      </c>
      <c r="R361" s="10"/>
      <c r="S361" s="10">
        <f ca="1">MIN($U$29+P358,0)</f>
        <v>-1.6104433330346808</v>
      </c>
      <c r="T361" s="10"/>
      <c r="U361" s="10">
        <f ca="1">MAX($CI$7+P358,0)</f>
        <v>0</v>
      </c>
      <c r="V361" s="10"/>
      <c r="X361" t="s">
        <v>0</v>
      </c>
      <c r="Y361" s="1">
        <v>0</v>
      </c>
      <c r="Z361" s="1">
        <f ca="1">_xlfn.NORM.S.DIST(S361,0)</f>
        <v>0.10907687199501238</v>
      </c>
      <c r="AA361" s="1">
        <f ca="1">1-Z361-AB361</f>
        <v>0.49198084760355493</v>
      </c>
      <c r="AB361" s="1">
        <f ca="1">_xlfn.NORM.S.DIST(-U361,0)</f>
        <v>0.3989422804014327</v>
      </c>
      <c r="AC361" s="1">
        <v>0</v>
      </c>
      <c r="AF361" t="s">
        <v>0</v>
      </c>
      <c r="AG361" s="10"/>
      <c r="AH361" s="10">
        <f ca="1">MIN($U$29+AE358,0)</f>
        <v>-2.1092868276043659</v>
      </c>
      <c r="AI361" s="10"/>
      <c r="AJ361" s="10">
        <f ca="1">MAX($CI$7+AE358,0)</f>
        <v>0</v>
      </c>
      <c r="AK361" s="10"/>
      <c r="AM361" t="s">
        <v>0</v>
      </c>
      <c r="AN361" s="1">
        <v>0</v>
      </c>
      <c r="AO361" s="1">
        <f ca="1">_xlfn.NORM.S.DIST(AH361,0)</f>
        <v>4.3132263287373358E-2</v>
      </c>
      <c r="AP361" s="1">
        <f ca="1">1-AO361-AQ361</f>
        <v>0.55792545631119395</v>
      </c>
      <c r="AQ361" s="1">
        <f ca="1">_xlfn.NORM.S.DIST(-AJ361,0)</f>
        <v>0.3989422804014327</v>
      </c>
      <c r="AR361" s="1">
        <v>0</v>
      </c>
    </row>
    <row r="362" spans="1:44">
      <c r="B362" t="s">
        <v>42</v>
      </c>
      <c r="C362" s="10"/>
      <c r="D362" s="10"/>
      <c r="E362" s="10">
        <f ca="1">MIN($V$30+A358,0)</f>
        <v>-2.2033225345688137</v>
      </c>
      <c r="F362" s="10"/>
      <c r="G362" s="10">
        <f ca="1">MAX($X$30+A358,0)</f>
        <v>0</v>
      </c>
      <c r="I362" t="s">
        <v>42</v>
      </c>
      <c r="J362" s="1">
        <v>0</v>
      </c>
      <c r="K362" s="1">
        <v>0</v>
      </c>
      <c r="L362" s="1">
        <f ca="1">_xlfn.NORM.S.DIST(E362,0)</f>
        <v>3.5216039629431851E-2</v>
      </c>
      <c r="M362" s="1">
        <f ca="1">1-L362-N362</f>
        <v>0.56584167996913548</v>
      </c>
      <c r="N362" s="1">
        <f ca="1">_xlfn.NORM.S.DIST(-G362,0)</f>
        <v>0.3989422804014327</v>
      </c>
      <c r="Q362" t="s">
        <v>42</v>
      </c>
      <c r="R362" s="10"/>
      <c r="S362" s="10"/>
      <c r="T362" s="10">
        <f ca="1">MIN($V$30+P358,0)</f>
        <v>-1.9539007872839711</v>
      </c>
      <c r="U362" s="10"/>
      <c r="V362" s="10">
        <f ca="1">MAX($X$30+P358,0)</f>
        <v>0</v>
      </c>
      <c r="X362" t="s">
        <v>42</v>
      </c>
      <c r="Y362" s="1">
        <v>0</v>
      </c>
      <c r="Z362" s="1">
        <v>0</v>
      </c>
      <c r="AA362" s="1">
        <f ca="1">_xlfn.NORM.S.DIST(T362,0)</f>
        <v>5.9142666569087454E-2</v>
      </c>
      <c r="AB362" s="1">
        <f ca="1">1-AA362-AC362</f>
        <v>0.54191505302947984</v>
      </c>
      <c r="AC362" s="1">
        <f ca="1">_xlfn.NORM.S.DIST(-V362,0)</f>
        <v>0.3989422804014327</v>
      </c>
      <c r="AF362" t="s">
        <v>42</v>
      </c>
      <c r="AG362" s="10"/>
      <c r="AH362" s="10"/>
      <c r="AI362" s="10">
        <f ca="1">MIN($V$30+AE358,0)</f>
        <v>-2.452744281853656</v>
      </c>
      <c r="AJ362" s="10"/>
      <c r="AK362" s="10">
        <f ca="1">MAX($X$30+AE358,0)</f>
        <v>0</v>
      </c>
      <c r="AM362" t="s">
        <v>42</v>
      </c>
      <c r="AN362" s="1">
        <v>0</v>
      </c>
      <c r="AO362" s="1">
        <v>0</v>
      </c>
      <c r="AP362" s="1">
        <f ca="1">_xlfn.NORM.S.DIST(AI362,0)</f>
        <v>1.9704351303310757E-2</v>
      </c>
      <c r="AQ362" s="1">
        <f ca="1">1-AP362-AR362</f>
        <v>0.58135336829525652</v>
      </c>
      <c r="AR362" s="1">
        <f ca="1">_xlfn.NORM.S.DIST(-AK362,0)</f>
        <v>0.3989422804014327</v>
      </c>
    </row>
    <row r="363" spans="1:44">
      <c r="I363" t="s">
        <v>32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X363" t="s">
        <v>32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M363" t="s">
        <v>32</v>
      </c>
      <c r="AN363" s="1">
        <v>0</v>
      </c>
      <c r="AO363" s="1">
        <v>0</v>
      </c>
      <c r="AP363" s="1">
        <v>0</v>
      </c>
      <c r="AQ363" s="1">
        <v>0</v>
      </c>
      <c r="AR363" s="1">
        <v>1</v>
      </c>
    </row>
    <row r="364" spans="1:44">
      <c r="A364" s="9">
        <f>IF(RIGHT(A357,2)="12",(VALUE(LEFT(A357,4))+1)*100+1,A357+1)</f>
        <v>202403</v>
      </c>
      <c r="H364">
        <f>A364</f>
        <v>202403</v>
      </c>
      <c r="P364" s="9">
        <f>IF(RIGHT(P357,2)="12",(VALUE(LEFT(P357,4))+1)*100+1,P357+1)</f>
        <v>202403</v>
      </c>
      <c r="W364">
        <f>P364</f>
        <v>202403</v>
      </c>
      <c r="AE364" s="9">
        <f>IF(RIGHT(AE357,2)="12",(VALUE(LEFT(AE357,4))+1)*100+1,AE357+1)</f>
        <v>202403</v>
      </c>
      <c r="AL364">
        <f>AE364</f>
        <v>202403</v>
      </c>
    </row>
    <row r="365" spans="1:44">
      <c r="A365" s="37">
        <f ca="1">VLOOKUP(A364,A$36:F$95,6,0)</f>
        <v>-0.29331939492664605</v>
      </c>
      <c r="C365" t="s">
        <v>2</v>
      </c>
      <c r="D365" t="s">
        <v>1</v>
      </c>
      <c r="E365" t="s">
        <v>0</v>
      </c>
      <c r="F365" t="s">
        <v>42</v>
      </c>
      <c r="G365" t="s">
        <v>32</v>
      </c>
      <c r="J365" t="s">
        <v>2</v>
      </c>
      <c r="K365" t="s">
        <v>1</v>
      </c>
      <c r="L365" t="s">
        <v>0</v>
      </c>
      <c r="M365" t="s">
        <v>42</v>
      </c>
      <c r="N365" t="s">
        <v>32</v>
      </c>
      <c r="P365" s="37">
        <f ca="1">VLOOKUP(P364,H$36:M$95,6,0)</f>
        <v>-3.9475201225590756E-2</v>
      </c>
      <c r="R365" t="s">
        <v>2</v>
      </c>
      <c r="S365" t="s">
        <v>1</v>
      </c>
      <c r="T365" t="s">
        <v>0</v>
      </c>
      <c r="U365" t="s">
        <v>42</v>
      </c>
      <c r="V365" t="s">
        <v>32</v>
      </c>
      <c r="Y365" t="s">
        <v>2</v>
      </c>
      <c r="Z365" t="s">
        <v>1</v>
      </c>
      <c r="AA365" t="s">
        <v>0</v>
      </c>
      <c r="AB365" t="s">
        <v>42</v>
      </c>
      <c r="AC365" t="s">
        <v>32</v>
      </c>
      <c r="AE365" s="37">
        <f ca="1">VLOOKUP(AE364,O$36:T$95,6,0)</f>
        <v>-0.54716358862770131</v>
      </c>
      <c r="AG365" t="s">
        <v>2</v>
      </c>
      <c r="AH365" t="s">
        <v>1</v>
      </c>
      <c r="AI365" t="s">
        <v>0</v>
      </c>
      <c r="AJ365" t="s">
        <v>42</v>
      </c>
      <c r="AK365" t="s">
        <v>32</v>
      </c>
      <c r="AN365" t="s">
        <v>2</v>
      </c>
      <c r="AO365" t="s">
        <v>1</v>
      </c>
      <c r="AP365" t="s">
        <v>0</v>
      </c>
      <c r="AQ365" t="s">
        <v>42</v>
      </c>
      <c r="AR365" t="s">
        <v>32</v>
      </c>
    </row>
    <row r="366" spans="1:44">
      <c r="B366" t="s">
        <v>2</v>
      </c>
      <c r="C366" s="10"/>
      <c r="D366" s="10">
        <f ca="1">MAX($U$27+A365,0)</f>
        <v>2.3061998793398613</v>
      </c>
      <c r="E366" s="10"/>
      <c r="F366" s="10"/>
      <c r="G366" s="10"/>
      <c r="I366" t="s">
        <v>2</v>
      </c>
      <c r="J366" s="1">
        <f ca="1">1-K366</f>
        <v>0.97207456830161387</v>
      </c>
      <c r="K366" s="1">
        <f ca="1">_xlfn.NORM.S.DIST(-D366,0)</f>
        <v>2.7925431698386113E-2</v>
      </c>
      <c r="L366" s="1">
        <v>0</v>
      </c>
      <c r="M366" s="1">
        <v>0</v>
      </c>
      <c r="N366" s="1">
        <v>0</v>
      </c>
      <c r="Q366" t="s">
        <v>2</v>
      </c>
      <c r="R366" s="10"/>
      <c r="S366" s="10">
        <f ca="1">MAX($U$27+P365,0)</f>
        <v>2.5600440730409164</v>
      </c>
      <c r="T366" s="10"/>
      <c r="U366" s="10"/>
      <c r="V366" s="10"/>
      <c r="X366" t="s">
        <v>2</v>
      </c>
      <c r="Y366" s="1">
        <f ca="1">1-Z366</f>
        <v>0.98494208272249839</v>
      </c>
      <c r="Z366" s="1">
        <f ca="1">_xlfn.NORM.S.DIST(-S366,0)</f>
        <v>1.5057917277501623E-2</v>
      </c>
      <c r="AA366" s="1">
        <v>0</v>
      </c>
      <c r="AB366" s="1">
        <v>0</v>
      </c>
      <c r="AC366" s="1">
        <v>0</v>
      </c>
      <c r="AF366" t="s">
        <v>2</v>
      </c>
      <c r="AG366" s="10"/>
      <c r="AH366" s="10">
        <f ca="1">MAX($U$27+AE365,0)</f>
        <v>2.0523556856388057</v>
      </c>
      <c r="AI366" s="10"/>
      <c r="AJ366" s="10"/>
      <c r="AK366" s="10"/>
      <c r="AM366" t="s">
        <v>2</v>
      </c>
      <c r="AN366" s="1">
        <f ca="1">1-AO366</f>
        <v>0.95144317237753706</v>
      </c>
      <c r="AO366" s="1">
        <f ca="1">_xlfn.NORM.S.DIST(-AH366,0)</f>
        <v>4.8556827622462918E-2</v>
      </c>
      <c r="AP366" s="1">
        <v>0</v>
      </c>
      <c r="AQ366" s="1">
        <v>0</v>
      </c>
      <c r="AR366" s="1">
        <v>0</v>
      </c>
    </row>
    <row r="367" spans="1:44">
      <c r="B367" t="s">
        <v>1</v>
      </c>
      <c r="C367" s="10">
        <f ca="1">MIN($T$28+A365,0)</f>
        <v>-1.9318780675169518</v>
      </c>
      <c r="D367" s="10"/>
      <c r="E367" s="10">
        <f ca="1">MAX($V$28+A365,0)</f>
        <v>0</v>
      </c>
      <c r="F367" s="10"/>
      <c r="G367" s="10"/>
      <c r="I367" t="s">
        <v>1</v>
      </c>
      <c r="J367" s="1">
        <f ca="1">_xlfn.NORM.S.DIST(C367,0)</f>
        <v>6.1728165133585602E-2</v>
      </c>
      <c r="K367" s="1">
        <f ca="1">1-J367-L367</f>
        <v>0.53932955446498165</v>
      </c>
      <c r="L367" s="1">
        <f ca="1">_xlfn.NORM.S.DIST(-E367,0)</f>
        <v>0.3989422804014327</v>
      </c>
      <c r="M367" s="1">
        <v>0</v>
      </c>
      <c r="N367" s="1">
        <v>0</v>
      </c>
      <c r="Q367" t="s">
        <v>1</v>
      </c>
      <c r="R367" s="10">
        <f ca="1">MIN($T$28+P365,0)</f>
        <v>-1.6780338738158964</v>
      </c>
      <c r="S367" s="10"/>
      <c r="T367" s="10">
        <f ca="1">MAX($V$28+P365,0)</f>
        <v>2.4051123637750582E-2</v>
      </c>
      <c r="U367" s="10"/>
      <c r="V367" s="10"/>
      <c r="X367" t="s">
        <v>1</v>
      </c>
      <c r="Y367" s="1">
        <f ca="1">_xlfn.NORM.S.DIST(R367,0)</f>
        <v>9.7603944244206584E-2</v>
      </c>
      <c r="Z367" s="1">
        <f ca="1">1-Y367-AA367</f>
        <v>0.50356914405684483</v>
      </c>
      <c r="AA367" s="1">
        <f ca="1">_xlfn.NORM.S.DIST(-T367,0)</f>
        <v>0.39882691169894863</v>
      </c>
      <c r="AB367" s="1">
        <v>0</v>
      </c>
      <c r="AC367" s="1">
        <v>0</v>
      </c>
      <c r="AF367" t="s">
        <v>1</v>
      </c>
      <c r="AG367" s="10">
        <f ca="1">MIN($T$28+AE365,0)</f>
        <v>-2.1857222612180069</v>
      </c>
      <c r="AH367" s="10"/>
      <c r="AI367" s="10">
        <f ca="1">MAX($V$28+AE365,0)</f>
        <v>0</v>
      </c>
      <c r="AJ367" s="10"/>
      <c r="AK367" s="10"/>
      <c r="AM367" t="s">
        <v>1</v>
      </c>
      <c r="AN367" s="1">
        <f ca="1">_xlfn.NORM.S.DIST(AG367,0)</f>
        <v>3.6602840408492626E-2</v>
      </c>
      <c r="AO367" s="1">
        <f ca="1">1-AN367-AP367</f>
        <v>0.56445487919007475</v>
      </c>
      <c r="AP367" s="1">
        <f ca="1">_xlfn.NORM.S.DIST(-AI367,0)</f>
        <v>0.3989422804014327</v>
      </c>
      <c r="AQ367" s="1">
        <v>0</v>
      </c>
      <c r="AR367" s="1">
        <v>0</v>
      </c>
    </row>
    <row r="368" spans="1:44">
      <c r="B368" t="s">
        <v>0</v>
      </c>
      <c r="C368" s="10"/>
      <c r="D368" s="10">
        <f ca="1">MIN($U$29+A365,0)</f>
        <v>-1.8505909899364559</v>
      </c>
      <c r="E368" s="10"/>
      <c r="F368" s="10">
        <f ca="1">MAX($CI$7+A365,0)</f>
        <v>0</v>
      </c>
      <c r="G368" s="10"/>
      <c r="I368" t="s">
        <v>0</v>
      </c>
      <c r="J368" s="1">
        <v>0</v>
      </c>
      <c r="K368" s="1">
        <f ca="1">_xlfn.NORM.S.DIST(D368,0)</f>
        <v>7.198611403279831E-2</v>
      </c>
      <c r="L368" s="1">
        <f ca="1">1-K368-M368</f>
        <v>0.52907160556576893</v>
      </c>
      <c r="M368" s="1">
        <f ca="1">_xlfn.NORM.S.DIST(-F368,0)</f>
        <v>0.3989422804014327</v>
      </c>
      <c r="N368" s="1">
        <v>0</v>
      </c>
      <c r="Q368" t="s">
        <v>0</v>
      </c>
      <c r="R368" s="10"/>
      <c r="S368" s="10">
        <f ca="1">MIN($U$29+P365,0)</f>
        <v>-1.5967467962354005</v>
      </c>
      <c r="T368" s="10"/>
      <c r="U368" s="10">
        <f ca="1">MAX($CI$7+P365,0)</f>
        <v>0</v>
      </c>
      <c r="V368" s="10"/>
      <c r="X368" t="s">
        <v>0</v>
      </c>
      <c r="Y368" s="1">
        <v>0</v>
      </c>
      <c r="Z368" s="1">
        <f ca="1">_xlfn.NORM.S.DIST(S368,0)</f>
        <v>0.11149910680308868</v>
      </c>
      <c r="AA368" s="1">
        <f ca="1">1-Z368-AB368</f>
        <v>0.48955861279547858</v>
      </c>
      <c r="AB368" s="1">
        <f ca="1">_xlfn.NORM.S.DIST(-U368,0)</f>
        <v>0.3989422804014327</v>
      </c>
      <c r="AC368" s="1">
        <v>0</v>
      </c>
      <c r="AF368" t="s">
        <v>0</v>
      </c>
      <c r="AG368" s="10"/>
      <c r="AH368" s="10">
        <f ca="1">MIN($U$29+AE365,0)</f>
        <v>-2.104435183637511</v>
      </c>
      <c r="AI368" s="10"/>
      <c r="AJ368" s="10">
        <f ca="1">MAX($CI$7+AE365,0)</f>
        <v>0</v>
      </c>
      <c r="AK368" s="10"/>
      <c r="AM368" t="s">
        <v>0</v>
      </c>
      <c r="AN368" s="1">
        <v>0</v>
      </c>
      <c r="AO368" s="1">
        <f ca="1">_xlfn.NORM.S.DIST(AH368,0)</f>
        <v>4.357541105823283E-2</v>
      </c>
      <c r="AP368" s="1">
        <f ca="1">1-AO368-AQ368</f>
        <v>0.55748230854033443</v>
      </c>
      <c r="AQ368" s="1">
        <f ca="1">_xlfn.NORM.S.DIST(-AJ368,0)</f>
        <v>0.3989422804014327</v>
      </c>
      <c r="AR368" s="1">
        <v>0</v>
      </c>
    </row>
    <row r="369" spans="1:44">
      <c r="B369" t="s">
        <v>42</v>
      </c>
      <c r="C369" s="10"/>
      <c r="D369" s="10"/>
      <c r="E369" s="10">
        <f ca="1">MIN($V$30+A365,0)</f>
        <v>-2.194048444185746</v>
      </c>
      <c r="F369" s="10"/>
      <c r="G369" s="10">
        <f ca="1">MAX($X$30+A365,0)</f>
        <v>0</v>
      </c>
      <c r="I369" t="s">
        <v>42</v>
      </c>
      <c r="J369" s="1">
        <v>0</v>
      </c>
      <c r="K369" s="1">
        <v>0</v>
      </c>
      <c r="L369" s="1">
        <f ca="1">_xlfn.NORM.S.DIST(E369,0)</f>
        <v>3.5941494297845253E-2</v>
      </c>
      <c r="M369" s="1">
        <f ca="1">1-L369-N369</f>
        <v>0.56511622530072203</v>
      </c>
      <c r="N369" s="1">
        <f ca="1">_xlfn.NORM.S.DIST(-G369,0)</f>
        <v>0.3989422804014327</v>
      </c>
      <c r="Q369" t="s">
        <v>42</v>
      </c>
      <c r="R369" s="10"/>
      <c r="S369" s="10"/>
      <c r="T369" s="10">
        <f ca="1">MIN($V$30+P365,0)</f>
        <v>-1.9402042504846908</v>
      </c>
      <c r="U369" s="10"/>
      <c r="V369" s="10">
        <f ca="1">MAX($X$30+P365,0)</f>
        <v>0</v>
      </c>
      <c r="X369" t="s">
        <v>42</v>
      </c>
      <c r="Y369" s="1">
        <v>0</v>
      </c>
      <c r="Z369" s="1">
        <v>0</v>
      </c>
      <c r="AA369" s="1">
        <f ca="1">_xlfn.NORM.S.DIST(T369,0)</f>
        <v>6.074109450581372E-2</v>
      </c>
      <c r="AB369" s="1">
        <f ca="1">1-AA369-AC369</f>
        <v>0.54031662509275358</v>
      </c>
      <c r="AC369" s="1">
        <f ca="1">_xlfn.NORM.S.DIST(-V369,0)</f>
        <v>0.3989422804014327</v>
      </c>
      <c r="AF369" t="s">
        <v>42</v>
      </c>
      <c r="AG369" s="10"/>
      <c r="AH369" s="10"/>
      <c r="AI369" s="10">
        <f ca="1">MIN($V$30+AE365,0)</f>
        <v>-2.4478926378868016</v>
      </c>
      <c r="AJ369" s="10"/>
      <c r="AK369" s="10">
        <f ca="1">MAX($X$30+AE365,0)</f>
        <v>0</v>
      </c>
      <c r="AM369" t="s">
        <v>42</v>
      </c>
      <c r="AN369" s="1">
        <v>0</v>
      </c>
      <c r="AO369" s="1">
        <v>0</v>
      </c>
      <c r="AP369" s="1">
        <f ca="1">_xlfn.NORM.S.DIST(AI369,0)</f>
        <v>1.9939995970795803E-2</v>
      </c>
      <c r="AQ369" s="1">
        <f ca="1">1-AP369-AR369</f>
        <v>0.58111772362777159</v>
      </c>
      <c r="AR369" s="1">
        <f ca="1">_xlfn.NORM.S.DIST(-AK369,0)</f>
        <v>0.3989422804014327</v>
      </c>
    </row>
    <row r="370" spans="1:44">
      <c r="I370" t="s">
        <v>32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X370" t="s">
        <v>32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M370" t="s">
        <v>32</v>
      </c>
      <c r="AN370" s="1">
        <v>0</v>
      </c>
      <c r="AO370" s="1">
        <v>0</v>
      </c>
      <c r="AP370" s="1">
        <v>0</v>
      </c>
      <c r="AQ370" s="1">
        <v>0</v>
      </c>
      <c r="AR370" s="1">
        <v>1</v>
      </c>
    </row>
    <row r="371" spans="1:44">
      <c r="A371" s="9">
        <f>IF(RIGHT(A364,2)="12",(VALUE(LEFT(A364,4))+1)*100+1,A364+1)</f>
        <v>202404</v>
      </c>
      <c r="H371">
        <f>A371</f>
        <v>202404</v>
      </c>
      <c r="P371" s="9">
        <f>IF(RIGHT(P364,2)="12",(VALUE(LEFT(P364,4))+1)*100+1,P364+1)</f>
        <v>202404</v>
      </c>
      <c r="W371">
        <f>P371</f>
        <v>202404</v>
      </c>
      <c r="AE371" s="9">
        <f>IF(RIGHT(AE364,2)="12",(VALUE(LEFT(AE364,4))+1)*100+1,AE364+1)</f>
        <v>202404</v>
      </c>
      <c r="AL371">
        <f>AE371</f>
        <v>202404</v>
      </c>
    </row>
    <row r="372" spans="1:44">
      <c r="A372" s="37">
        <f ca="1">VLOOKUP(A371,A$36:F$95,6,0)</f>
        <v>-0.3154361950518082</v>
      </c>
      <c r="C372" t="s">
        <v>2</v>
      </c>
      <c r="D372" t="s">
        <v>1</v>
      </c>
      <c r="E372" t="s">
        <v>0</v>
      </c>
      <c r="F372" t="s">
        <v>42</v>
      </c>
      <c r="G372" t="s">
        <v>32</v>
      </c>
      <c r="J372" t="s">
        <v>2</v>
      </c>
      <c r="K372" t="s">
        <v>1</v>
      </c>
      <c r="L372" t="s">
        <v>0</v>
      </c>
      <c r="M372" t="s">
        <v>42</v>
      </c>
      <c r="N372" t="s">
        <v>32</v>
      </c>
      <c r="P372" s="37">
        <f ca="1">VLOOKUP(P371,H$36:M$95,6,0)</f>
        <v>-5.723446804672698E-2</v>
      </c>
      <c r="R372" t="s">
        <v>2</v>
      </c>
      <c r="S372" t="s">
        <v>1</v>
      </c>
      <c r="T372" t="s">
        <v>0</v>
      </c>
      <c r="U372" t="s">
        <v>42</v>
      </c>
      <c r="V372" t="s">
        <v>32</v>
      </c>
      <c r="Y372" t="s">
        <v>2</v>
      </c>
      <c r="Z372" t="s">
        <v>1</v>
      </c>
      <c r="AA372" t="s">
        <v>0</v>
      </c>
      <c r="AB372" t="s">
        <v>42</v>
      </c>
      <c r="AC372" t="s">
        <v>32</v>
      </c>
      <c r="AE372" s="37">
        <f ca="1">VLOOKUP(AE371,O$36:T$95,6,0)</f>
        <v>-0.57363792205688946</v>
      </c>
      <c r="AG372" t="s">
        <v>2</v>
      </c>
      <c r="AH372" t="s">
        <v>1</v>
      </c>
      <c r="AI372" t="s">
        <v>0</v>
      </c>
      <c r="AJ372" t="s">
        <v>42</v>
      </c>
      <c r="AK372" t="s">
        <v>32</v>
      </c>
      <c r="AN372" t="s">
        <v>2</v>
      </c>
      <c r="AO372" t="s">
        <v>1</v>
      </c>
      <c r="AP372" t="s">
        <v>0</v>
      </c>
      <c r="AQ372" t="s">
        <v>42</v>
      </c>
      <c r="AR372" t="s">
        <v>32</v>
      </c>
    </row>
    <row r="373" spans="1:44">
      <c r="B373" t="s">
        <v>2</v>
      </c>
      <c r="C373" s="10"/>
      <c r="D373" s="10">
        <f ca="1">MAX($U$27+A372,0)</f>
        <v>2.2840830792146991</v>
      </c>
      <c r="E373" s="10"/>
      <c r="F373" s="10"/>
      <c r="G373" s="10"/>
      <c r="I373" t="s">
        <v>2</v>
      </c>
      <c r="J373" s="1">
        <f ca="1">1-K373</f>
        <v>0.97062044602455155</v>
      </c>
      <c r="K373" s="1">
        <f ca="1">_xlfn.NORM.S.DIST(-D373,0)</f>
        <v>2.9379553975448447E-2</v>
      </c>
      <c r="L373" s="1">
        <v>0</v>
      </c>
      <c r="M373" s="1">
        <v>0</v>
      </c>
      <c r="N373" s="1">
        <v>0</v>
      </c>
      <c r="Q373" t="s">
        <v>2</v>
      </c>
      <c r="R373" s="10"/>
      <c r="S373" s="10">
        <f ca="1">MAX($U$27+P372,0)</f>
        <v>2.5422848062197803</v>
      </c>
      <c r="T373" s="10"/>
      <c r="U373" s="10"/>
      <c r="V373" s="10"/>
      <c r="X373" t="s">
        <v>2</v>
      </c>
      <c r="Y373" s="1">
        <f ca="1">1-Z373</f>
        <v>0.98424416570969431</v>
      </c>
      <c r="Z373" s="1">
        <f ca="1">_xlfn.NORM.S.DIST(-S373,0)</f>
        <v>1.5755834290305724E-2</v>
      </c>
      <c r="AA373" s="1">
        <v>0</v>
      </c>
      <c r="AB373" s="1">
        <v>0</v>
      </c>
      <c r="AC373" s="1">
        <v>0</v>
      </c>
      <c r="AF373" t="s">
        <v>2</v>
      </c>
      <c r="AG373" s="10"/>
      <c r="AH373" s="10">
        <f ca="1">MAX($U$27+AE372,0)</f>
        <v>2.025881352209618</v>
      </c>
      <c r="AI373" s="10"/>
      <c r="AJ373" s="10"/>
      <c r="AK373" s="10"/>
      <c r="AM373" t="s">
        <v>2</v>
      </c>
      <c r="AN373" s="1">
        <f ca="1">1-AO373</f>
        <v>0.94874982056607582</v>
      </c>
      <c r="AO373" s="1">
        <f ca="1">_xlfn.NORM.S.DIST(-AH373,0)</f>
        <v>5.1250179433924216E-2</v>
      </c>
      <c r="AP373" s="1">
        <v>0</v>
      </c>
      <c r="AQ373" s="1">
        <v>0</v>
      </c>
      <c r="AR373" s="1">
        <v>0</v>
      </c>
    </row>
    <row r="374" spans="1:44">
      <c r="B374" t="s">
        <v>1</v>
      </c>
      <c r="C374" s="10">
        <f ca="1">MIN($T$28+A372,0)</f>
        <v>-1.9539948676421139</v>
      </c>
      <c r="D374" s="10"/>
      <c r="E374" s="10">
        <f ca="1">MAX($V$28+A372,0)</f>
        <v>0</v>
      </c>
      <c r="F374" s="10"/>
      <c r="G374" s="10"/>
      <c r="I374" t="s">
        <v>1</v>
      </c>
      <c r="J374" s="1">
        <f ca="1">_xlfn.NORM.S.DIST(C374,0)</f>
        <v>5.9131795483625058E-2</v>
      </c>
      <c r="K374" s="1">
        <f ca="1">1-J374-L374</f>
        <v>0.54192592411494234</v>
      </c>
      <c r="L374" s="1">
        <f ca="1">_xlfn.NORM.S.DIST(-E374,0)</f>
        <v>0.3989422804014327</v>
      </c>
      <c r="M374" s="1">
        <v>0</v>
      </c>
      <c r="N374" s="1">
        <v>0</v>
      </c>
      <c r="Q374" t="s">
        <v>1</v>
      </c>
      <c r="R374" s="10">
        <f ca="1">MIN($T$28+P372,0)</f>
        <v>-1.6957931406370326</v>
      </c>
      <c r="S374" s="10"/>
      <c r="T374" s="10">
        <f ca="1">MAX($V$28+P372,0)</f>
        <v>6.2918568166143579E-3</v>
      </c>
      <c r="U374" s="10"/>
      <c r="V374" s="10"/>
      <c r="X374" t="s">
        <v>1</v>
      </c>
      <c r="Y374" s="1">
        <f ca="1">_xlfn.NORM.S.DIST(R374,0)</f>
        <v>9.4723257166684588E-2</v>
      </c>
      <c r="Z374" s="1">
        <f ca="1">1-Y374-AA374</f>
        <v>0.50634235890995494</v>
      </c>
      <c r="AA374" s="1">
        <f ca="1">_xlfn.NORM.S.DIST(-T374,0)</f>
        <v>0.3989343839233605</v>
      </c>
      <c r="AB374" s="1">
        <v>0</v>
      </c>
      <c r="AC374" s="1">
        <v>0</v>
      </c>
      <c r="AF374" t="s">
        <v>1</v>
      </c>
      <c r="AG374" s="10">
        <f ca="1">MIN($T$28+AE372,0)</f>
        <v>-2.2121965946471951</v>
      </c>
      <c r="AH374" s="10"/>
      <c r="AI374" s="10">
        <f ca="1">MAX($V$28+AE372,0)</f>
        <v>0</v>
      </c>
      <c r="AJ374" s="10"/>
      <c r="AK374" s="10"/>
      <c r="AM374" t="s">
        <v>1</v>
      </c>
      <c r="AN374" s="1">
        <f ca="1">_xlfn.NORM.S.DIST(AG374,0)</f>
        <v>3.4532809050031844E-2</v>
      </c>
      <c r="AO374" s="1">
        <f ca="1">1-AN374-AP374</f>
        <v>0.56652491054853549</v>
      </c>
      <c r="AP374" s="1">
        <f ca="1">_xlfn.NORM.S.DIST(-AI374,0)</f>
        <v>0.3989422804014327</v>
      </c>
      <c r="AQ374" s="1">
        <v>0</v>
      </c>
      <c r="AR374" s="1">
        <v>0</v>
      </c>
    </row>
    <row r="375" spans="1:44">
      <c r="B375" t="s">
        <v>0</v>
      </c>
      <c r="C375" s="10"/>
      <c r="D375" s="10">
        <f ca="1">MIN($U$29+A372,0)</f>
        <v>-1.872707790061618</v>
      </c>
      <c r="E375" s="10"/>
      <c r="F375" s="10">
        <f ca="1">MAX($CI$7+A372,0)</f>
        <v>0</v>
      </c>
      <c r="G375" s="10"/>
      <c r="I375" t="s">
        <v>0</v>
      </c>
      <c r="J375" s="1">
        <v>0</v>
      </c>
      <c r="K375" s="1">
        <f ca="1">_xlfn.NORM.S.DIST(D375,0)</f>
        <v>6.9082366653658397E-2</v>
      </c>
      <c r="L375" s="1">
        <f ca="1">1-K375-M375</f>
        <v>0.53197535294490894</v>
      </c>
      <c r="M375" s="1">
        <f ca="1">_xlfn.NORM.S.DIST(-F375,0)</f>
        <v>0.3989422804014327</v>
      </c>
      <c r="N375" s="1">
        <v>0</v>
      </c>
      <c r="Q375" t="s">
        <v>0</v>
      </c>
      <c r="R375" s="10"/>
      <c r="S375" s="10">
        <f ca="1">MIN($U$29+P372,0)</f>
        <v>-1.6145060630565367</v>
      </c>
      <c r="T375" s="10"/>
      <c r="U375" s="10">
        <f ca="1">MAX($CI$7+P372,0)</f>
        <v>0</v>
      </c>
      <c r="V375" s="10"/>
      <c r="X375" t="s">
        <v>0</v>
      </c>
      <c r="Y375" s="1">
        <v>0</v>
      </c>
      <c r="Z375" s="1">
        <f ca="1">_xlfn.NORM.S.DIST(S375,0)</f>
        <v>0.10836463950426475</v>
      </c>
      <c r="AA375" s="1">
        <f ca="1">1-Z375-AB375</f>
        <v>0.49269308009430252</v>
      </c>
      <c r="AB375" s="1">
        <f ca="1">_xlfn.NORM.S.DIST(-U375,0)</f>
        <v>0.3989422804014327</v>
      </c>
      <c r="AC375" s="1">
        <v>0</v>
      </c>
      <c r="AF375" t="s">
        <v>0</v>
      </c>
      <c r="AG375" s="10"/>
      <c r="AH375" s="10">
        <f ca="1">MIN($U$29+AE372,0)</f>
        <v>-2.1309095170666992</v>
      </c>
      <c r="AI375" s="10"/>
      <c r="AJ375" s="10">
        <f ca="1">MAX($CI$7+AE372,0)</f>
        <v>0</v>
      </c>
      <c r="AK375" s="10"/>
      <c r="AM375" t="s">
        <v>0</v>
      </c>
      <c r="AN375" s="1">
        <v>0</v>
      </c>
      <c r="AO375" s="1">
        <f ca="1">_xlfn.NORM.S.DIST(AH375,0)</f>
        <v>4.1199621145463688E-2</v>
      </c>
      <c r="AP375" s="1">
        <f ca="1">1-AO375-AQ375</f>
        <v>0.55985809845310364</v>
      </c>
      <c r="AQ375" s="1">
        <f ca="1">_xlfn.NORM.S.DIST(-AJ375,0)</f>
        <v>0.3989422804014327</v>
      </c>
      <c r="AR375" s="1">
        <v>0</v>
      </c>
    </row>
    <row r="376" spans="1:44">
      <c r="B376" t="s">
        <v>42</v>
      </c>
      <c r="C376" s="10"/>
      <c r="D376" s="10"/>
      <c r="E376" s="10">
        <f ca="1">MIN($V$30+A372,0)</f>
        <v>-2.2161652443109081</v>
      </c>
      <c r="F376" s="10"/>
      <c r="G376" s="10">
        <f ca="1">MAX($X$30+A372,0)</f>
        <v>0</v>
      </c>
      <c r="I376" t="s">
        <v>42</v>
      </c>
      <c r="J376" s="1">
        <v>0</v>
      </c>
      <c r="K376" s="1">
        <v>0</v>
      </c>
      <c r="L376" s="1">
        <f ca="1">_xlfn.NORM.S.DIST(E376,0)</f>
        <v>3.4230687967941965E-2</v>
      </c>
      <c r="M376" s="1">
        <f ca="1">1-L376-N376</f>
        <v>0.56682703163062542</v>
      </c>
      <c r="N376" s="1">
        <f ca="1">_xlfn.NORM.S.DIST(-G376,0)</f>
        <v>0.3989422804014327</v>
      </c>
      <c r="Q376" t="s">
        <v>42</v>
      </c>
      <c r="R376" s="10"/>
      <c r="S376" s="10"/>
      <c r="T376" s="10">
        <f ca="1">MIN($V$30+P372,0)</f>
        <v>-1.957963517305827</v>
      </c>
      <c r="U376" s="10"/>
      <c r="V376" s="10">
        <f ca="1">MAX($X$30+P372,0)</f>
        <v>0</v>
      </c>
      <c r="X376" t="s">
        <v>42</v>
      </c>
      <c r="Y376" s="1">
        <v>0</v>
      </c>
      <c r="Z376" s="1">
        <v>0</v>
      </c>
      <c r="AA376" s="1">
        <f ca="1">_xlfn.NORM.S.DIST(T376,0)</f>
        <v>5.8674556212733417E-2</v>
      </c>
      <c r="AB376" s="1">
        <f ca="1">1-AA376-AC376</f>
        <v>0.54238316338583381</v>
      </c>
      <c r="AC376" s="1">
        <f ca="1">_xlfn.NORM.S.DIST(-V376,0)</f>
        <v>0.3989422804014327</v>
      </c>
      <c r="AF376" t="s">
        <v>42</v>
      </c>
      <c r="AG376" s="10"/>
      <c r="AH376" s="10"/>
      <c r="AI376" s="10">
        <f ca="1">MIN($V$30+AE372,0)</f>
        <v>-2.4743669713159893</v>
      </c>
      <c r="AJ376" s="10"/>
      <c r="AK376" s="10">
        <f ca="1">MAX($X$30+AE372,0)</f>
        <v>0</v>
      </c>
      <c r="AM376" t="s">
        <v>42</v>
      </c>
      <c r="AN376" s="1">
        <v>0</v>
      </c>
      <c r="AO376" s="1">
        <v>0</v>
      </c>
      <c r="AP376" s="1">
        <f ca="1">_xlfn.NORM.S.DIST(AI376,0)</f>
        <v>1.8682192387424704E-2</v>
      </c>
      <c r="AQ376" s="1">
        <f ca="1">1-AP376-AR376</f>
        <v>0.58237552721114261</v>
      </c>
      <c r="AR376" s="1">
        <f ca="1">_xlfn.NORM.S.DIST(-AK376,0)</f>
        <v>0.3989422804014327</v>
      </c>
    </row>
    <row r="377" spans="1:44">
      <c r="I377" t="s">
        <v>32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X377" t="s">
        <v>32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M377" t="s">
        <v>32</v>
      </c>
      <c r="AN377" s="1">
        <v>0</v>
      </c>
      <c r="AO377" s="1">
        <v>0</v>
      </c>
      <c r="AP377" s="1">
        <v>0</v>
      </c>
      <c r="AQ377" s="1">
        <v>0</v>
      </c>
      <c r="AR377" s="1">
        <v>1</v>
      </c>
    </row>
    <row r="378" spans="1:44">
      <c r="A378" s="9">
        <f>IF(RIGHT(A371,2)="12",(VALUE(LEFT(A371,4))+1)*100+1,A371+1)</f>
        <v>202405</v>
      </c>
      <c r="H378">
        <f>A378</f>
        <v>202405</v>
      </c>
      <c r="P378" s="9">
        <f>IF(RIGHT(P371,2)="12",(VALUE(LEFT(P371,4))+1)*100+1,P371+1)</f>
        <v>202405</v>
      </c>
      <c r="W378">
        <f>P378</f>
        <v>202405</v>
      </c>
      <c r="AE378" s="9">
        <f>IF(RIGHT(AE371,2)="12",(VALUE(LEFT(AE371,4))+1)*100+1,AE371+1)</f>
        <v>202405</v>
      </c>
      <c r="AL378">
        <f>AE378</f>
        <v>202405</v>
      </c>
    </row>
    <row r="379" spans="1:44">
      <c r="A379" s="37">
        <f ca="1">VLOOKUP(A378,A$36:F$95,6,0)</f>
        <v>-0.31812848321214077</v>
      </c>
      <c r="C379" t="s">
        <v>2</v>
      </c>
      <c r="D379" t="s">
        <v>1</v>
      </c>
      <c r="E379" t="s">
        <v>0</v>
      </c>
      <c r="F379" t="s">
        <v>42</v>
      </c>
      <c r="G379" t="s">
        <v>32</v>
      </c>
      <c r="J379" t="s">
        <v>2</v>
      </c>
      <c r="K379" t="s">
        <v>1</v>
      </c>
      <c r="L379" t="s">
        <v>0</v>
      </c>
      <c r="M379" t="s">
        <v>42</v>
      </c>
      <c r="N379" t="s">
        <v>32</v>
      </c>
      <c r="P379" s="37">
        <f ca="1">VLOOKUP(P378,H$36:M$95,6,0)</f>
        <v>-5.5630860774622301E-2</v>
      </c>
      <c r="R379" t="s">
        <v>2</v>
      </c>
      <c r="S379" t="s">
        <v>1</v>
      </c>
      <c r="T379" t="s">
        <v>0</v>
      </c>
      <c r="U379" t="s">
        <v>42</v>
      </c>
      <c r="V379" t="s">
        <v>32</v>
      </c>
      <c r="Y379" t="s">
        <v>2</v>
      </c>
      <c r="Z379" t="s">
        <v>1</v>
      </c>
      <c r="AA379" t="s">
        <v>0</v>
      </c>
      <c r="AB379" t="s">
        <v>42</v>
      </c>
      <c r="AC379" t="s">
        <v>32</v>
      </c>
      <c r="AE379" s="37">
        <f ca="1">VLOOKUP(AE378,O$36:T$95,6,0)</f>
        <v>-0.58062610564965922</v>
      </c>
      <c r="AG379" t="s">
        <v>2</v>
      </c>
      <c r="AH379" t="s">
        <v>1</v>
      </c>
      <c r="AI379" t="s">
        <v>0</v>
      </c>
      <c r="AJ379" t="s">
        <v>42</v>
      </c>
      <c r="AK379" t="s">
        <v>32</v>
      </c>
      <c r="AN379" t="s">
        <v>2</v>
      </c>
      <c r="AO379" t="s">
        <v>1</v>
      </c>
      <c r="AP379" t="s">
        <v>0</v>
      </c>
      <c r="AQ379" t="s">
        <v>42</v>
      </c>
      <c r="AR379" t="s">
        <v>32</v>
      </c>
    </row>
    <row r="380" spans="1:44">
      <c r="B380" t="s">
        <v>2</v>
      </c>
      <c r="C380" s="10"/>
      <c r="D380" s="10">
        <f ca="1">MAX($U$27+A379,0)</f>
        <v>2.2813907910543665</v>
      </c>
      <c r="E380" s="10"/>
      <c r="F380" s="10"/>
      <c r="G380" s="10"/>
      <c r="I380" t="s">
        <v>2</v>
      </c>
      <c r="J380" s="1">
        <f ca="1">1-K380</f>
        <v>0.97043932960282442</v>
      </c>
      <c r="K380" s="1">
        <f ca="1">_xlfn.NORM.S.DIST(-D380,0)</f>
        <v>2.9560670397175606E-2</v>
      </c>
      <c r="L380" s="1">
        <v>0</v>
      </c>
      <c r="M380" s="1">
        <v>0</v>
      </c>
      <c r="N380" s="1">
        <v>0</v>
      </c>
      <c r="Q380" t="s">
        <v>2</v>
      </c>
      <c r="R380" s="10"/>
      <c r="S380" s="10">
        <f ca="1">MAX($U$27+P379,0)</f>
        <v>2.5438884134918851</v>
      </c>
      <c r="T380" s="10"/>
      <c r="U380" s="10"/>
      <c r="V380" s="10"/>
      <c r="X380" t="s">
        <v>2</v>
      </c>
      <c r="Y380" s="1">
        <f ca="1">1-Z380</f>
        <v>0.98430828892972611</v>
      </c>
      <c r="Z380" s="1">
        <f ca="1">_xlfn.NORM.S.DIST(-S380,0)</f>
        <v>1.5691711070273891E-2</v>
      </c>
      <c r="AA380" s="1">
        <v>0</v>
      </c>
      <c r="AB380" s="1">
        <v>0</v>
      </c>
      <c r="AC380" s="1">
        <v>0</v>
      </c>
      <c r="AF380" t="s">
        <v>2</v>
      </c>
      <c r="AG380" s="10"/>
      <c r="AH380" s="10">
        <f ca="1">MAX($U$27+AE379,0)</f>
        <v>2.0188931686168479</v>
      </c>
      <c r="AI380" s="10"/>
      <c r="AJ380" s="10"/>
      <c r="AK380" s="10"/>
      <c r="AM380" t="s">
        <v>2</v>
      </c>
      <c r="AN380" s="1">
        <f ca="1">1-AO380</f>
        <v>0.94802036887890739</v>
      </c>
      <c r="AO380" s="1">
        <f ca="1">_xlfn.NORM.S.DIST(-AH380,0)</f>
        <v>5.1979631121092558E-2</v>
      </c>
      <c r="AP380" s="1">
        <v>0</v>
      </c>
      <c r="AQ380" s="1">
        <v>0</v>
      </c>
      <c r="AR380" s="1">
        <v>0</v>
      </c>
    </row>
    <row r="381" spans="1:44">
      <c r="B381" t="s">
        <v>1</v>
      </c>
      <c r="C381" s="10">
        <f ca="1">MIN($T$28+A379,0)</f>
        <v>-1.9566871558024463</v>
      </c>
      <c r="D381" s="10"/>
      <c r="E381" s="10">
        <f ca="1">MAX($V$28+A379,0)</f>
        <v>0</v>
      </c>
      <c r="F381" s="10"/>
      <c r="G381" s="10"/>
      <c r="I381" t="s">
        <v>1</v>
      </c>
      <c r="J381" s="1">
        <f ca="1">_xlfn.NORM.S.DIST(C381,0)</f>
        <v>5.8821323453741227E-2</v>
      </c>
      <c r="K381" s="1">
        <f ca="1">1-J381-L381</f>
        <v>0.54223639614482599</v>
      </c>
      <c r="L381" s="1">
        <f ca="1">_xlfn.NORM.S.DIST(-E381,0)</f>
        <v>0.3989422804014327</v>
      </c>
      <c r="M381" s="1">
        <v>0</v>
      </c>
      <c r="N381" s="1">
        <v>0</v>
      </c>
      <c r="Q381" t="s">
        <v>1</v>
      </c>
      <c r="R381" s="10">
        <f ca="1">MIN($T$28+P379,0)</f>
        <v>-1.6941895333649279</v>
      </c>
      <c r="S381" s="10"/>
      <c r="T381" s="10">
        <f ca="1">MAX($V$28+P379,0)</f>
        <v>7.8954640887190369E-3</v>
      </c>
      <c r="U381" s="10"/>
      <c r="V381" s="10"/>
      <c r="X381" t="s">
        <v>1</v>
      </c>
      <c r="Y381" s="1">
        <f ca="1">_xlfn.NORM.S.DIST(R381,0)</f>
        <v>9.4981074721387809E-2</v>
      </c>
      <c r="Z381" s="1">
        <f ca="1">1-Y381-AA381</f>
        <v>0.50608907938577807</v>
      </c>
      <c r="AA381" s="1">
        <f ca="1">_xlfn.NORM.S.DIST(-T381,0)</f>
        <v>0.39892984589283409</v>
      </c>
      <c r="AB381" s="1">
        <v>0</v>
      </c>
      <c r="AC381" s="1">
        <v>0</v>
      </c>
      <c r="AF381" t="s">
        <v>1</v>
      </c>
      <c r="AG381" s="10">
        <f ca="1">MIN($T$28+AE379,0)</f>
        <v>-2.2191847782399647</v>
      </c>
      <c r="AH381" s="10"/>
      <c r="AI381" s="10">
        <f ca="1">MAX($V$28+AE379,0)</f>
        <v>0</v>
      </c>
      <c r="AJ381" s="10"/>
      <c r="AK381" s="10"/>
      <c r="AM381" t="s">
        <v>1</v>
      </c>
      <c r="AN381" s="1">
        <f ca="1">_xlfn.NORM.S.DIST(AG381,0)</f>
        <v>3.4002233233300844E-2</v>
      </c>
      <c r="AO381" s="1">
        <f ca="1">1-AN381-AP381</f>
        <v>0.56705548636526637</v>
      </c>
      <c r="AP381" s="1">
        <f ca="1">_xlfn.NORM.S.DIST(-AI381,0)</f>
        <v>0.3989422804014327</v>
      </c>
      <c r="AQ381" s="1">
        <v>0</v>
      </c>
      <c r="AR381" s="1">
        <v>0</v>
      </c>
    </row>
    <row r="382" spans="1:44">
      <c r="B382" t="s">
        <v>0</v>
      </c>
      <c r="C382" s="10"/>
      <c r="D382" s="10">
        <f ca="1">MIN($U$29+A379,0)</f>
        <v>-1.8754000782219504</v>
      </c>
      <c r="E382" s="10"/>
      <c r="F382" s="10">
        <f ca="1">MAX($CI$7+A379,0)</f>
        <v>0</v>
      </c>
      <c r="G382" s="10"/>
      <c r="I382" t="s">
        <v>0</v>
      </c>
      <c r="J382" s="1">
        <v>0</v>
      </c>
      <c r="K382" s="1">
        <f ca="1">_xlfn.NORM.S.DIST(D382,0)</f>
        <v>6.873468987914573E-2</v>
      </c>
      <c r="L382" s="1">
        <f ca="1">1-K382-M382</f>
        <v>0.53232302971942147</v>
      </c>
      <c r="M382" s="1">
        <f ca="1">_xlfn.NORM.S.DIST(-F382,0)</f>
        <v>0.3989422804014327</v>
      </c>
      <c r="N382" s="1">
        <v>0</v>
      </c>
      <c r="Q382" t="s">
        <v>0</v>
      </c>
      <c r="R382" s="10"/>
      <c r="S382" s="10">
        <f ca="1">MIN($U$29+P379,0)</f>
        <v>-1.612902455784432</v>
      </c>
      <c r="T382" s="10"/>
      <c r="U382" s="10">
        <f ca="1">MAX($CI$7+P379,0)</f>
        <v>0</v>
      </c>
      <c r="V382" s="10"/>
      <c r="X382" t="s">
        <v>0</v>
      </c>
      <c r="Y382" s="1">
        <v>0</v>
      </c>
      <c r="Z382" s="1">
        <f ca="1">_xlfn.NORM.S.DIST(S382,0)</f>
        <v>0.10864542301277536</v>
      </c>
      <c r="AA382" s="1">
        <f ca="1">1-Z382-AB382</f>
        <v>0.49241229658579194</v>
      </c>
      <c r="AB382" s="1">
        <f ca="1">_xlfn.NORM.S.DIST(-U382,0)</f>
        <v>0.3989422804014327</v>
      </c>
      <c r="AC382" s="1">
        <v>0</v>
      </c>
      <c r="AF382" t="s">
        <v>0</v>
      </c>
      <c r="AG382" s="10"/>
      <c r="AH382" s="10">
        <f ca="1">MIN($U$29+AE379,0)</f>
        <v>-2.1378977006594688</v>
      </c>
      <c r="AI382" s="10"/>
      <c r="AJ382" s="10">
        <f ca="1">MAX($CI$7+AE379,0)</f>
        <v>0</v>
      </c>
      <c r="AK382" s="10"/>
      <c r="AM382" t="s">
        <v>0</v>
      </c>
      <c r="AN382" s="1">
        <v>0</v>
      </c>
      <c r="AO382" s="1">
        <f ca="1">_xlfn.NORM.S.DIST(AH382,0)</f>
        <v>4.0589664146908566E-2</v>
      </c>
      <c r="AP382" s="1">
        <f ca="1">1-AO382-AQ382</f>
        <v>0.56046805545165879</v>
      </c>
      <c r="AQ382" s="1">
        <f ca="1">_xlfn.NORM.S.DIST(-AJ382,0)</f>
        <v>0.3989422804014327</v>
      </c>
      <c r="AR382" s="1">
        <v>0</v>
      </c>
    </row>
    <row r="383" spans="1:44">
      <c r="B383" t="s">
        <v>42</v>
      </c>
      <c r="C383" s="10"/>
      <c r="D383" s="10"/>
      <c r="E383" s="10">
        <f ca="1">MIN($V$30+A379,0)</f>
        <v>-2.2188575324712407</v>
      </c>
      <c r="F383" s="10"/>
      <c r="G383" s="10">
        <f ca="1">MAX($X$30+A379,0)</f>
        <v>0</v>
      </c>
      <c r="I383" t="s">
        <v>42</v>
      </c>
      <c r="J383" s="1">
        <v>0</v>
      </c>
      <c r="K383" s="1">
        <v>0</v>
      </c>
      <c r="L383" s="1">
        <f ca="1">_xlfn.NORM.S.DIST(E383,0)</f>
        <v>3.4026933441778061E-2</v>
      </c>
      <c r="M383" s="1">
        <f ca="1">1-L383-N383</f>
        <v>0.56703078615678915</v>
      </c>
      <c r="N383" s="1">
        <f ca="1">_xlfn.NORM.S.DIST(-G383,0)</f>
        <v>0.3989422804014327</v>
      </c>
      <c r="Q383" t="s">
        <v>42</v>
      </c>
      <c r="R383" s="10"/>
      <c r="S383" s="10"/>
      <c r="T383" s="10">
        <f ca="1">MIN($V$30+P379,0)</f>
        <v>-1.9563599100337223</v>
      </c>
      <c r="U383" s="10"/>
      <c r="V383" s="10">
        <f ca="1">MAX($X$30+P379,0)</f>
        <v>0</v>
      </c>
      <c r="X383" t="s">
        <v>42</v>
      </c>
      <c r="Y383" s="1">
        <v>0</v>
      </c>
      <c r="Z383" s="1">
        <v>0</v>
      </c>
      <c r="AA383" s="1">
        <f ca="1">_xlfn.NORM.S.DIST(T383,0)</f>
        <v>5.8858996691501214E-2</v>
      </c>
      <c r="AB383" s="1">
        <f ca="1">1-AA383-AC383</f>
        <v>0.54219872290706617</v>
      </c>
      <c r="AC383" s="1">
        <f ca="1">_xlfn.NORM.S.DIST(-V383,0)</f>
        <v>0.3989422804014327</v>
      </c>
      <c r="AF383" t="s">
        <v>42</v>
      </c>
      <c r="AG383" s="10"/>
      <c r="AH383" s="10"/>
      <c r="AI383" s="10">
        <f ca="1">MIN($V$30+AE379,0)</f>
        <v>-2.4813551549087594</v>
      </c>
      <c r="AJ383" s="10"/>
      <c r="AK383" s="10">
        <f ca="1">MAX($X$30+AE379,0)</f>
        <v>0</v>
      </c>
      <c r="AM383" t="s">
        <v>42</v>
      </c>
      <c r="AN383" s="1">
        <v>0</v>
      </c>
      <c r="AO383" s="1">
        <v>0</v>
      </c>
      <c r="AP383" s="1">
        <f ca="1">_xlfn.NORM.S.DIST(AI383,0)</f>
        <v>1.8361480944074068E-2</v>
      </c>
      <c r="AQ383" s="1">
        <f ca="1">1-AP383-AR383</f>
        <v>0.58269623865449316</v>
      </c>
      <c r="AR383" s="1">
        <f ca="1">_xlfn.NORM.S.DIST(-AK383,0)</f>
        <v>0.3989422804014327</v>
      </c>
    </row>
    <row r="384" spans="1:44">
      <c r="I384" t="s">
        <v>32</v>
      </c>
      <c r="J384" s="1">
        <v>0</v>
      </c>
      <c r="K384" s="1">
        <v>0</v>
      </c>
      <c r="L384" s="1">
        <v>0</v>
      </c>
      <c r="M384" s="1">
        <v>0</v>
      </c>
      <c r="N384" s="1">
        <v>1</v>
      </c>
      <c r="X384" t="s">
        <v>32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M384" t="s">
        <v>32</v>
      </c>
      <c r="AN384" s="1">
        <v>0</v>
      </c>
      <c r="AO384" s="1">
        <v>0</v>
      </c>
      <c r="AP384" s="1">
        <v>0</v>
      </c>
      <c r="AQ384" s="1">
        <v>0</v>
      </c>
      <c r="AR384" s="1">
        <v>1</v>
      </c>
    </row>
    <row r="385" spans="1:44">
      <c r="A385" s="9">
        <f>IF(RIGHT(A378,2)="12",(VALUE(LEFT(A378,4))+1)*100+1,A378+1)</f>
        <v>202406</v>
      </c>
      <c r="H385">
        <f>A385</f>
        <v>202406</v>
      </c>
      <c r="P385" s="9">
        <f>IF(RIGHT(P378,2)="12",(VALUE(LEFT(P378,4))+1)*100+1,P378+1)</f>
        <v>202406</v>
      </c>
      <c r="W385">
        <f>P385</f>
        <v>202406</v>
      </c>
      <c r="AE385" s="9">
        <f>IF(RIGHT(AE378,2)="12",(VALUE(LEFT(AE378,4))+1)*100+1,AE378+1)</f>
        <v>202406</v>
      </c>
      <c r="AL385">
        <f>AE385</f>
        <v>202406</v>
      </c>
    </row>
    <row r="386" spans="1:44">
      <c r="A386" s="37">
        <f ca="1">VLOOKUP(A385,A$36:F$95,6,0)</f>
        <v>-0.31253708466775437</v>
      </c>
      <c r="C386" t="s">
        <v>2</v>
      </c>
      <c r="D386" t="s">
        <v>1</v>
      </c>
      <c r="E386" t="s">
        <v>0</v>
      </c>
      <c r="F386" t="s">
        <v>42</v>
      </c>
      <c r="G386" t="s">
        <v>32</v>
      </c>
      <c r="J386" t="s">
        <v>2</v>
      </c>
      <c r="K386" t="s">
        <v>1</v>
      </c>
      <c r="L386" t="s">
        <v>0</v>
      </c>
      <c r="M386" t="s">
        <v>42</v>
      </c>
      <c r="N386" t="s">
        <v>32</v>
      </c>
      <c r="P386" s="37">
        <f ca="1">VLOOKUP(P385,H$36:M$95,6,0)</f>
        <v>-4.5802187225048002E-2</v>
      </c>
      <c r="R386" t="s">
        <v>2</v>
      </c>
      <c r="S386" t="s">
        <v>1</v>
      </c>
      <c r="T386" t="s">
        <v>0</v>
      </c>
      <c r="U386" t="s">
        <v>42</v>
      </c>
      <c r="V386" t="s">
        <v>32</v>
      </c>
      <c r="Y386" t="s">
        <v>2</v>
      </c>
      <c r="Z386" t="s">
        <v>1</v>
      </c>
      <c r="AA386" t="s">
        <v>0</v>
      </c>
      <c r="AB386" t="s">
        <v>42</v>
      </c>
      <c r="AC386" t="s">
        <v>32</v>
      </c>
      <c r="AE386" s="37">
        <f ca="1">VLOOKUP(AE385,O$36:T$95,6,0)</f>
        <v>-0.5792719821104606</v>
      </c>
      <c r="AG386" t="s">
        <v>2</v>
      </c>
      <c r="AH386" t="s">
        <v>1</v>
      </c>
      <c r="AI386" t="s">
        <v>0</v>
      </c>
      <c r="AJ386" t="s">
        <v>42</v>
      </c>
      <c r="AK386" t="s">
        <v>32</v>
      </c>
      <c r="AN386" t="s">
        <v>2</v>
      </c>
      <c r="AO386" t="s">
        <v>1</v>
      </c>
      <c r="AP386" t="s">
        <v>0</v>
      </c>
      <c r="AQ386" t="s">
        <v>42</v>
      </c>
      <c r="AR386" t="s">
        <v>32</v>
      </c>
    </row>
    <row r="387" spans="1:44">
      <c r="B387" t="s">
        <v>2</v>
      </c>
      <c r="C387" s="10"/>
      <c r="D387" s="10">
        <f ca="1">MAX($U$27+A386,0)</f>
        <v>2.2869821895987528</v>
      </c>
      <c r="E387" s="10"/>
      <c r="F387" s="10"/>
      <c r="G387" s="10"/>
      <c r="I387" t="s">
        <v>2</v>
      </c>
      <c r="J387" s="1">
        <f ca="1">1-K387</f>
        <v>0.97081447176566782</v>
      </c>
      <c r="K387" s="1">
        <f ca="1">_xlfn.NORM.S.DIST(-D387,0)</f>
        <v>2.9185528234332184E-2</v>
      </c>
      <c r="L387" s="1">
        <v>0</v>
      </c>
      <c r="M387" s="1">
        <v>0</v>
      </c>
      <c r="N387" s="1">
        <v>0</v>
      </c>
      <c r="Q387" t="s">
        <v>2</v>
      </c>
      <c r="R387" s="10"/>
      <c r="S387" s="10">
        <f ca="1">MAX($U$27+P386,0)</f>
        <v>2.5537170870414592</v>
      </c>
      <c r="T387" s="10"/>
      <c r="U387" s="10"/>
      <c r="V387" s="10"/>
      <c r="X387" t="s">
        <v>2</v>
      </c>
      <c r="Y387" s="1">
        <f ca="1">1-Z387</f>
        <v>0.98469650451381951</v>
      </c>
      <c r="Z387" s="1">
        <f ca="1">_xlfn.NORM.S.DIST(-S387,0)</f>
        <v>1.5303495486180435E-2</v>
      </c>
      <c r="AA387" s="1">
        <v>0</v>
      </c>
      <c r="AB387" s="1">
        <v>0</v>
      </c>
      <c r="AC387" s="1">
        <v>0</v>
      </c>
      <c r="AF387" t="s">
        <v>2</v>
      </c>
      <c r="AG387" s="10"/>
      <c r="AH387" s="10">
        <f ca="1">MAX($U$27+AE386,0)</f>
        <v>2.0202472921560464</v>
      </c>
      <c r="AI387" s="10"/>
      <c r="AJ387" s="10"/>
      <c r="AK387" s="10"/>
      <c r="AM387" t="s">
        <v>2</v>
      </c>
      <c r="AN387" s="1">
        <f ca="1">1-AO387</f>
        <v>0.94816232585302351</v>
      </c>
      <c r="AO387" s="1">
        <f ca="1">_xlfn.NORM.S.DIST(-AH387,0)</f>
        <v>5.1837674146976535E-2</v>
      </c>
      <c r="AP387" s="1">
        <v>0</v>
      </c>
      <c r="AQ387" s="1">
        <v>0</v>
      </c>
      <c r="AR387" s="1">
        <v>0</v>
      </c>
    </row>
    <row r="388" spans="1:44">
      <c r="B388" t="s">
        <v>1</v>
      </c>
      <c r="C388" s="10">
        <f ca="1">MIN($T$28+A386,0)</f>
        <v>-1.9510957572580601</v>
      </c>
      <c r="D388" s="10"/>
      <c r="E388" s="10">
        <f ca="1">MAX($V$28+A386,0)</f>
        <v>0</v>
      </c>
      <c r="F388" s="10"/>
      <c r="G388" s="10"/>
      <c r="I388" t="s">
        <v>1</v>
      </c>
      <c r="J388" s="1">
        <f ca="1">_xlfn.NORM.S.DIST(C388,0)</f>
        <v>5.9467468717114176E-2</v>
      </c>
      <c r="K388" s="1">
        <f ca="1">1-J388-L388</f>
        <v>0.54159025088145318</v>
      </c>
      <c r="L388" s="1">
        <f ca="1">_xlfn.NORM.S.DIST(-E388,0)</f>
        <v>0.3989422804014327</v>
      </c>
      <c r="M388" s="1">
        <v>0</v>
      </c>
      <c r="N388" s="1">
        <v>0</v>
      </c>
      <c r="Q388" t="s">
        <v>1</v>
      </c>
      <c r="R388" s="10">
        <f ca="1">MIN($T$28+P386,0)</f>
        <v>-1.6843608598153537</v>
      </c>
      <c r="S388" s="10"/>
      <c r="T388" s="10">
        <f ca="1">MAX($V$28+P386,0)</f>
        <v>1.7724137638293336E-2</v>
      </c>
      <c r="U388" s="10"/>
      <c r="V388" s="10"/>
      <c r="X388" t="s">
        <v>1</v>
      </c>
      <c r="Y388" s="1">
        <f ca="1">_xlfn.NORM.S.DIST(R388,0)</f>
        <v>9.6571241778406078E-2</v>
      </c>
      <c r="Z388" s="1">
        <f ca="1">1-Y388-AA388</f>
        <v>0.50454913577142457</v>
      </c>
      <c r="AA388" s="1">
        <f ca="1">_xlfn.NORM.S.DIST(-T388,0)</f>
        <v>0.39887962245016939</v>
      </c>
      <c r="AB388" s="1">
        <v>0</v>
      </c>
      <c r="AC388" s="1">
        <v>0</v>
      </c>
      <c r="AF388" t="s">
        <v>1</v>
      </c>
      <c r="AG388" s="10">
        <f ca="1">MIN($T$28+AE386,0)</f>
        <v>-2.2178306547007662</v>
      </c>
      <c r="AH388" s="10"/>
      <c r="AI388" s="10">
        <f ca="1">MAX($V$28+AE386,0)</f>
        <v>0</v>
      </c>
      <c r="AJ388" s="10"/>
      <c r="AK388" s="10"/>
      <c r="AM388" t="s">
        <v>1</v>
      </c>
      <c r="AN388" s="1">
        <f ca="1">_xlfn.NORM.S.DIST(AG388,0)</f>
        <v>3.4104534067683608E-2</v>
      </c>
      <c r="AO388" s="1">
        <f ca="1">1-AN388-AP388</f>
        <v>0.56695318553088359</v>
      </c>
      <c r="AP388" s="1">
        <f ca="1">_xlfn.NORM.S.DIST(-AI388,0)</f>
        <v>0.3989422804014327</v>
      </c>
      <c r="AQ388" s="1">
        <v>0</v>
      </c>
      <c r="AR388" s="1">
        <v>0</v>
      </c>
    </row>
    <row r="389" spans="1:44">
      <c r="B389" t="s">
        <v>0</v>
      </c>
      <c r="C389" s="10"/>
      <c r="D389" s="10">
        <f ca="1">MIN($U$29+A386,0)</f>
        <v>-1.8698086796775641</v>
      </c>
      <c r="E389" s="10"/>
      <c r="F389" s="10">
        <f ca="1">MAX($CI$7+A386,0)</f>
        <v>0</v>
      </c>
      <c r="G389" s="10"/>
      <c r="I389" t="s">
        <v>0</v>
      </c>
      <c r="J389" s="1">
        <v>0</v>
      </c>
      <c r="K389" s="1">
        <f ca="1">_xlfn.NORM.S.DIST(D389,0)</f>
        <v>6.9458155803327815E-2</v>
      </c>
      <c r="L389" s="1">
        <f ca="1">1-K389-M389</f>
        <v>0.53159956379523954</v>
      </c>
      <c r="M389" s="1">
        <f ca="1">_xlfn.NORM.S.DIST(-F389,0)</f>
        <v>0.3989422804014327</v>
      </c>
      <c r="N389" s="1">
        <v>0</v>
      </c>
      <c r="Q389" t="s">
        <v>0</v>
      </c>
      <c r="R389" s="10"/>
      <c r="S389" s="10">
        <f ca="1">MIN($U$29+P386,0)</f>
        <v>-1.6030737822348577</v>
      </c>
      <c r="T389" s="10"/>
      <c r="U389" s="10">
        <f ca="1">MAX($CI$7+P386,0)</f>
        <v>0</v>
      </c>
      <c r="V389" s="10"/>
      <c r="X389" t="s">
        <v>0</v>
      </c>
      <c r="Y389" s="1">
        <v>0</v>
      </c>
      <c r="Z389" s="1">
        <f ca="1">_xlfn.NORM.S.DIST(S389,0)</f>
        <v>0.11037613810555594</v>
      </c>
      <c r="AA389" s="1">
        <f ca="1">1-Z389-AB389</f>
        <v>0.49068158149301139</v>
      </c>
      <c r="AB389" s="1">
        <f ca="1">_xlfn.NORM.S.DIST(-U389,0)</f>
        <v>0.3989422804014327</v>
      </c>
      <c r="AC389" s="1">
        <v>0</v>
      </c>
      <c r="AF389" t="s">
        <v>0</v>
      </c>
      <c r="AG389" s="10"/>
      <c r="AH389" s="10">
        <f ca="1">MIN($U$29+AE386,0)</f>
        <v>-2.1365435771202703</v>
      </c>
      <c r="AI389" s="10"/>
      <c r="AJ389" s="10">
        <f ca="1">MAX($CI$7+AE386,0)</f>
        <v>0</v>
      </c>
      <c r="AK389" s="10"/>
      <c r="AM389" t="s">
        <v>0</v>
      </c>
      <c r="AN389" s="1">
        <v>0</v>
      </c>
      <c r="AO389" s="1">
        <f ca="1">_xlfn.NORM.S.DIST(AH389,0)</f>
        <v>4.0707303247054828E-2</v>
      </c>
      <c r="AP389" s="1">
        <f ca="1">1-AO389-AQ389</f>
        <v>0.5603504163515125</v>
      </c>
      <c r="AQ389" s="1">
        <f ca="1">_xlfn.NORM.S.DIST(-AJ389,0)</f>
        <v>0.3989422804014327</v>
      </c>
      <c r="AR389" s="1">
        <v>0</v>
      </c>
    </row>
    <row r="390" spans="1:44">
      <c r="B390" t="s">
        <v>42</v>
      </c>
      <c r="C390" s="10"/>
      <c r="D390" s="10"/>
      <c r="E390" s="10">
        <f ca="1">MIN($V$30+A386,0)</f>
        <v>-2.2132661339268545</v>
      </c>
      <c r="F390" s="10"/>
      <c r="G390" s="10">
        <f ca="1">MAX($X$30+A386,0)</f>
        <v>0</v>
      </c>
      <c r="I390" t="s">
        <v>42</v>
      </c>
      <c r="J390" s="1">
        <v>0</v>
      </c>
      <c r="K390" s="1">
        <v>0</v>
      </c>
      <c r="L390" s="1">
        <f ca="1">_xlfn.NORM.S.DIST(E390,0)</f>
        <v>3.4451180226369282E-2</v>
      </c>
      <c r="M390" s="1">
        <f ca="1">1-L390-N390</f>
        <v>0.56660653937219796</v>
      </c>
      <c r="N390" s="1">
        <f ca="1">_xlfn.NORM.S.DIST(-G390,0)</f>
        <v>0.3989422804014327</v>
      </c>
      <c r="Q390" t="s">
        <v>42</v>
      </c>
      <c r="R390" s="10"/>
      <c r="S390" s="10"/>
      <c r="T390" s="10">
        <f ca="1">MIN($V$30+P386,0)</f>
        <v>-1.9465312364841481</v>
      </c>
      <c r="U390" s="10"/>
      <c r="V390" s="10">
        <f ca="1">MAX($X$30+P386,0)</f>
        <v>0</v>
      </c>
      <c r="X390" t="s">
        <v>42</v>
      </c>
      <c r="Y390" s="1">
        <v>0</v>
      </c>
      <c r="Z390" s="1">
        <v>0</v>
      </c>
      <c r="AA390" s="1">
        <f ca="1">_xlfn.NORM.S.DIST(T390,0)</f>
        <v>5.9998815386761023E-2</v>
      </c>
      <c r="AB390" s="1">
        <f ca="1">1-AA390-AC390</f>
        <v>0.54105890421180636</v>
      </c>
      <c r="AC390" s="1">
        <f ca="1">_xlfn.NORM.S.DIST(-V390,0)</f>
        <v>0.3989422804014327</v>
      </c>
      <c r="AF390" t="s">
        <v>42</v>
      </c>
      <c r="AG390" s="10"/>
      <c r="AH390" s="10"/>
      <c r="AI390" s="10">
        <f ca="1">MIN($V$30+AE386,0)</f>
        <v>-2.4800010313695608</v>
      </c>
      <c r="AJ390" s="10"/>
      <c r="AK390" s="10">
        <f ca="1">MAX($X$30+AE386,0)</f>
        <v>0</v>
      </c>
      <c r="AM390" t="s">
        <v>42</v>
      </c>
      <c r="AN390" s="1">
        <v>0</v>
      </c>
      <c r="AO390" s="1">
        <v>0</v>
      </c>
      <c r="AP390" s="1">
        <f ca="1">_xlfn.NORM.S.DIST(AI390,0)</f>
        <v>1.8423263523832823E-2</v>
      </c>
      <c r="AQ390" s="1">
        <f ca="1">1-AP390-AR390</f>
        <v>0.58263445607473452</v>
      </c>
      <c r="AR390" s="1">
        <f ca="1">_xlfn.NORM.S.DIST(-AK390,0)</f>
        <v>0.3989422804014327</v>
      </c>
    </row>
    <row r="391" spans="1:44">
      <c r="I391" t="s">
        <v>32</v>
      </c>
      <c r="J391" s="1">
        <v>0</v>
      </c>
      <c r="K391" s="1">
        <v>0</v>
      </c>
      <c r="L391" s="1">
        <v>0</v>
      </c>
      <c r="M391" s="1">
        <v>0</v>
      </c>
      <c r="N391" s="1">
        <v>1</v>
      </c>
      <c r="X391" t="s">
        <v>32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M391" t="s">
        <v>32</v>
      </c>
      <c r="AN391" s="1">
        <v>0</v>
      </c>
      <c r="AO391" s="1">
        <v>0</v>
      </c>
      <c r="AP391" s="1">
        <v>0</v>
      </c>
      <c r="AQ391" s="1">
        <v>0</v>
      </c>
      <c r="AR391" s="1">
        <v>1</v>
      </c>
    </row>
    <row r="392" spans="1:44">
      <c r="A392" s="9">
        <f>IF(RIGHT(A385,2)="12",(VALUE(LEFT(A385,4))+1)*100+1,A385+1)</f>
        <v>202407</v>
      </c>
      <c r="H392">
        <f>A392</f>
        <v>202407</v>
      </c>
      <c r="P392" s="9">
        <f>IF(RIGHT(P385,2)="12",(VALUE(LEFT(P385,4))+1)*100+1,P385+1)</f>
        <v>202407</v>
      </c>
      <c r="W392">
        <f>P392</f>
        <v>202407</v>
      </c>
      <c r="AE392" s="9">
        <f>IF(RIGHT(AE385,2)="12",(VALUE(LEFT(AE385,4))+1)*100+1,AE385+1)</f>
        <v>202407</v>
      </c>
      <c r="AL392">
        <f>AE392</f>
        <v>202407</v>
      </c>
    </row>
    <row r="393" spans="1:44">
      <c r="A393" s="37">
        <f ca="1">VLOOKUP(A392,A$36:F$95,6,0)</f>
        <v>-0.32068097818748559</v>
      </c>
      <c r="C393" t="s">
        <v>2</v>
      </c>
      <c r="D393" t="s">
        <v>1</v>
      </c>
      <c r="E393" t="s">
        <v>0</v>
      </c>
      <c r="F393" t="s">
        <v>42</v>
      </c>
      <c r="G393" t="s">
        <v>32</v>
      </c>
      <c r="J393" t="s">
        <v>2</v>
      </c>
      <c r="K393" t="s">
        <v>1</v>
      </c>
      <c r="L393" t="s">
        <v>0</v>
      </c>
      <c r="M393" t="s">
        <v>42</v>
      </c>
      <c r="N393" t="s">
        <v>32</v>
      </c>
      <c r="P393" s="37">
        <f ca="1">VLOOKUP(P392,H$36:M$95,6,0)</f>
        <v>-4.9764639082377431E-2</v>
      </c>
      <c r="R393" t="s">
        <v>2</v>
      </c>
      <c r="S393" t="s">
        <v>1</v>
      </c>
      <c r="T393" t="s">
        <v>0</v>
      </c>
      <c r="U393" t="s">
        <v>42</v>
      </c>
      <c r="V393" t="s">
        <v>32</v>
      </c>
      <c r="Y393" t="s">
        <v>2</v>
      </c>
      <c r="Z393" t="s">
        <v>1</v>
      </c>
      <c r="AA393" t="s">
        <v>0</v>
      </c>
      <c r="AB393" t="s">
        <v>42</v>
      </c>
      <c r="AC393" t="s">
        <v>32</v>
      </c>
      <c r="AE393" s="37">
        <f ca="1">VLOOKUP(AE392,O$36:T$95,6,0)</f>
        <v>-0.59159731729259357</v>
      </c>
      <c r="AG393" t="s">
        <v>2</v>
      </c>
      <c r="AH393" t="s">
        <v>1</v>
      </c>
      <c r="AI393" t="s">
        <v>0</v>
      </c>
      <c r="AJ393" t="s">
        <v>42</v>
      </c>
      <c r="AK393" t="s">
        <v>32</v>
      </c>
      <c r="AN393" t="s">
        <v>2</v>
      </c>
      <c r="AO393" t="s">
        <v>1</v>
      </c>
      <c r="AP393" t="s">
        <v>0</v>
      </c>
      <c r="AQ393" t="s">
        <v>42</v>
      </c>
      <c r="AR393" t="s">
        <v>32</v>
      </c>
    </row>
    <row r="394" spans="1:44">
      <c r="B394" t="s">
        <v>2</v>
      </c>
      <c r="C394" s="10"/>
      <c r="D394" s="10">
        <f ca="1">MAX($U$27+A393,0)</f>
        <v>2.2788382960790217</v>
      </c>
      <c r="E394" s="10"/>
      <c r="F394" s="10"/>
      <c r="G394" s="10"/>
      <c r="I394" t="s">
        <v>2</v>
      </c>
      <c r="J394" s="1">
        <f ca="1">1-K394</f>
        <v>0.97026678545045852</v>
      </c>
      <c r="K394" s="1">
        <f ca="1">_xlfn.NORM.S.DIST(-D394,0)</f>
        <v>2.9733214549541444E-2</v>
      </c>
      <c r="L394" s="1">
        <v>0</v>
      </c>
      <c r="M394" s="1">
        <v>0</v>
      </c>
      <c r="N394" s="1">
        <v>0</v>
      </c>
      <c r="Q394" t="s">
        <v>2</v>
      </c>
      <c r="R394" s="10"/>
      <c r="S394" s="10">
        <f ca="1">MAX($U$27+P393,0)</f>
        <v>2.5497546351841298</v>
      </c>
      <c r="T394" s="10"/>
      <c r="U394" s="10"/>
      <c r="V394" s="10"/>
      <c r="X394" t="s">
        <v>2</v>
      </c>
      <c r="Y394" s="1">
        <f ca="1">1-Z394</f>
        <v>0.98454098395444956</v>
      </c>
      <c r="Z394" s="1">
        <f ca="1">_xlfn.NORM.S.DIST(-S394,0)</f>
        <v>1.5459016045550462E-2</v>
      </c>
      <c r="AA394" s="1">
        <v>0</v>
      </c>
      <c r="AB394" s="1">
        <v>0</v>
      </c>
      <c r="AC394" s="1">
        <v>0</v>
      </c>
      <c r="AF394" t="s">
        <v>2</v>
      </c>
      <c r="AG394" s="10"/>
      <c r="AH394" s="10">
        <f ca="1">MAX($U$27+AE393,0)</f>
        <v>2.0079219569739135</v>
      </c>
      <c r="AI394" s="10"/>
      <c r="AJ394" s="10"/>
      <c r="AK394" s="10"/>
      <c r="AM394" t="s">
        <v>2</v>
      </c>
      <c r="AN394" s="1">
        <f ca="1">1-AO394</f>
        <v>0.94685938820645521</v>
      </c>
      <c r="AO394" s="1">
        <f ca="1">_xlfn.NORM.S.DIST(-AH394,0)</f>
        <v>5.3140611793544824E-2</v>
      </c>
      <c r="AP394" s="1">
        <v>0</v>
      </c>
      <c r="AQ394" s="1">
        <v>0</v>
      </c>
      <c r="AR394" s="1">
        <v>0</v>
      </c>
    </row>
    <row r="395" spans="1:44">
      <c r="B395" t="s">
        <v>1</v>
      </c>
      <c r="C395" s="10">
        <f ca="1">MIN($T$28+A393,0)</f>
        <v>-1.9592396507777912</v>
      </c>
      <c r="D395" s="10"/>
      <c r="E395" s="10">
        <f ca="1">MAX($V$28+A393,0)</f>
        <v>0</v>
      </c>
      <c r="F395" s="10"/>
      <c r="G395" s="10"/>
      <c r="I395" t="s">
        <v>1</v>
      </c>
      <c r="J395" s="1">
        <f ca="1">_xlfn.NORM.S.DIST(C395,0)</f>
        <v>5.8528085976470079E-2</v>
      </c>
      <c r="K395" s="1">
        <f ca="1">1-J395-L395</f>
        <v>0.54252963362209727</v>
      </c>
      <c r="L395" s="1">
        <f ca="1">_xlfn.NORM.S.DIST(-E395,0)</f>
        <v>0.3989422804014327</v>
      </c>
      <c r="M395" s="1">
        <v>0</v>
      </c>
      <c r="N395" s="1">
        <v>0</v>
      </c>
      <c r="Q395" t="s">
        <v>1</v>
      </c>
      <c r="R395" s="10">
        <f ca="1">MIN($T$28+P393,0)</f>
        <v>-1.688323311672683</v>
      </c>
      <c r="S395" s="10"/>
      <c r="T395" s="10">
        <f ca="1">MAX($V$28+P393,0)</f>
        <v>1.3761685780963907E-2</v>
      </c>
      <c r="U395" s="10"/>
      <c r="V395" s="10"/>
      <c r="X395" t="s">
        <v>1</v>
      </c>
      <c r="Y395" s="1">
        <f ca="1">_xlfn.NORM.S.DIST(R395,0)</f>
        <v>9.5928099125487276E-2</v>
      </c>
      <c r="Z395" s="1">
        <f ca="1">1-Y395-AA395</f>
        <v>0.50516739532608856</v>
      </c>
      <c r="AA395" s="1">
        <f ca="1">_xlfn.NORM.S.DIST(-T395,0)</f>
        <v>0.39890450554842416</v>
      </c>
      <c r="AB395" s="1">
        <v>0</v>
      </c>
      <c r="AC395" s="1">
        <v>0</v>
      </c>
      <c r="AF395" t="s">
        <v>1</v>
      </c>
      <c r="AG395" s="10">
        <f ca="1">MIN($T$28+AE393,0)</f>
        <v>-2.2301559898828991</v>
      </c>
      <c r="AH395" s="10"/>
      <c r="AI395" s="10">
        <f ca="1">MAX($V$28+AE393,0)</f>
        <v>0</v>
      </c>
      <c r="AJ395" s="10"/>
      <c r="AK395" s="10"/>
      <c r="AM395" t="s">
        <v>1</v>
      </c>
      <c r="AN395" s="1">
        <f ca="1">_xlfn.NORM.S.DIST(AG395,0)</f>
        <v>3.3182375488011048E-2</v>
      </c>
      <c r="AO395" s="1">
        <f ca="1">1-AN395-AP395</f>
        <v>0.56787534411055618</v>
      </c>
      <c r="AP395" s="1">
        <f ca="1">_xlfn.NORM.S.DIST(-AI395,0)</f>
        <v>0.3989422804014327</v>
      </c>
      <c r="AQ395" s="1">
        <v>0</v>
      </c>
      <c r="AR395" s="1">
        <v>0</v>
      </c>
    </row>
    <row r="396" spans="1:44">
      <c r="B396" t="s">
        <v>0</v>
      </c>
      <c r="C396" s="10"/>
      <c r="D396" s="10">
        <f ca="1">MIN($U$29+A393,0)</f>
        <v>-1.8779525731972952</v>
      </c>
      <c r="E396" s="10"/>
      <c r="F396" s="10">
        <f ca="1">MAX($CI$7+A393,0)</f>
        <v>0</v>
      </c>
      <c r="G396" s="10"/>
      <c r="I396" t="s">
        <v>0</v>
      </c>
      <c r="J396" s="1">
        <v>0</v>
      </c>
      <c r="K396" s="1">
        <f ca="1">_xlfn.NORM.S.DIST(D396,0)</f>
        <v>6.8406223832230884E-2</v>
      </c>
      <c r="L396" s="1">
        <f ca="1">1-K396-M396</f>
        <v>0.53265149576633641</v>
      </c>
      <c r="M396" s="1">
        <f ca="1">_xlfn.NORM.S.DIST(-F396,0)</f>
        <v>0.3989422804014327</v>
      </c>
      <c r="N396" s="1">
        <v>0</v>
      </c>
      <c r="Q396" t="s">
        <v>0</v>
      </c>
      <c r="R396" s="10"/>
      <c r="S396" s="10">
        <f ca="1">MIN($U$29+P393,0)</f>
        <v>-1.6070362340921871</v>
      </c>
      <c r="T396" s="10"/>
      <c r="U396" s="10">
        <f ca="1">MAX($CI$7+P393,0)</f>
        <v>0</v>
      </c>
      <c r="V396" s="10"/>
      <c r="X396" t="s">
        <v>0</v>
      </c>
      <c r="Y396" s="1">
        <v>0</v>
      </c>
      <c r="Z396" s="1">
        <f ca="1">_xlfn.NORM.S.DIST(S396,0)</f>
        <v>0.10967637861053724</v>
      </c>
      <c r="AA396" s="1">
        <f ca="1">1-Z396-AB396</f>
        <v>0.49138134098803005</v>
      </c>
      <c r="AB396" s="1">
        <f ca="1">_xlfn.NORM.S.DIST(-U396,0)</f>
        <v>0.3989422804014327</v>
      </c>
      <c r="AC396" s="1">
        <v>0</v>
      </c>
      <c r="AF396" t="s">
        <v>0</v>
      </c>
      <c r="AG396" s="10"/>
      <c r="AH396" s="10">
        <f ca="1">MIN($U$29+AE393,0)</f>
        <v>-2.1488689123024032</v>
      </c>
      <c r="AI396" s="10"/>
      <c r="AJ396" s="10">
        <f ca="1">MAX($CI$7+AE393,0)</f>
        <v>0</v>
      </c>
      <c r="AK396" s="10"/>
      <c r="AM396" t="s">
        <v>0</v>
      </c>
      <c r="AN396" s="1">
        <v>0</v>
      </c>
      <c r="AO396" s="1">
        <f ca="1">_xlfn.NORM.S.DIST(AH396,0)</f>
        <v>3.9646312585345428E-2</v>
      </c>
      <c r="AP396" s="1">
        <f ca="1">1-AO396-AQ396</f>
        <v>0.5614114070132219</v>
      </c>
      <c r="AQ396" s="1">
        <f ca="1">_xlfn.NORM.S.DIST(-AJ396,0)</f>
        <v>0.3989422804014327</v>
      </c>
      <c r="AR396" s="1">
        <v>0</v>
      </c>
    </row>
    <row r="397" spans="1:44">
      <c r="B397" t="s">
        <v>42</v>
      </c>
      <c r="C397" s="10"/>
      <c r="D397" s="10"/>
      <c r="E397" s="10">
        <f ca="1">MIN($V$30+A393,0)</f>
        <v>-2.2214100274465856</v>
      </c>
      <c r="F397" s="10"/>
      <c r="G397" s="10">
        <f ca="1">MAX($X$30+A393,0)</f>
        <v>0</v>
      </c>
      <c r="I397" t="s">
        <v>42</v>
      </c>
      <c r="J397" s="1">
        <v>0</v>
      </c>
      <c r="K397" s="1">
        <v>0</v>
      </c>
      <c r="L397" s="1">
        <f ca="1">_xlfn.NORM.S.DIST(E397,0)</f>
        <v>3.3834652214297663E-2</v>
      </c>
      <c r="M397" s="1">
        <f ca="1">1-L397-N397</f>
        <v>0.56722306738426953</v>
      </c>
      <c r="N397" s="1">
        <f ca="1">_xlfn.NORM.S.DIST(-G397,0)</f>
        <v>0.3989422804014327</v>
      </c>
      <c r="Q397" t="s">
        <v>42</v>
      </c>
      <c r="R397" s="10"/>
      <c r="S397" s="10"/>
      <c r="T397" s="10">
        <f ca="1">MIN($V$30+P393,0)</f>
        <v>-1.9504936883414774</v>
      </c>
      <c r="U397" s="10"/>
      <c r="V397" s="10">
        <f ca="1">MAX($X$30+P393,0)</f>
        <v>0</v>
      </c>
      <c r="X397" t="s">
        <v>42</v>
      </c>
      <c r="Y397" s="1">
        <v>0</v>
      </c>
      <c r="Z397" s="1">
        <v>0</v>
      </c>
      <c r="AA397" s="1">
        <f ca="1">_xlfn.NORM.S.DIST(T397,0)</f>
        <v>5.9537355057354122E-2</v>
      </c>
      <c r="AB397" s="1">
        <f ca="1">1-AA397-AC397</f>
        <v>0.54152036454121322</v>
      </c>
      <c r="AC397" s="1">
        <f ca="1">_xlfn.NORM.S.DIST(-V397,0)</f>
        <v>0.3989422804014327</v>
      </c>
      <c r="AF397" t="s">
        <v>42</v>
      </c>
      <c r="AG397" s="10"/>
      <c r="AH397" s="10"/>
      <c r="AI397" s="10">
        <f ca="1">MIN($V$30+AE393,0)</f>
        <v>-2.4923263665516937</v>
      </c>
      <c r="AJ397" s="10"/>
      <c r="AK397" s="10">
        <f ca="1">MAX($X$30+AE393,0)</f>
        <v>0</v>
      </c>
      <c r="AM397" t="s">
        <v>42</v>
      </c>
      <c r="AN397" s="1">
        <v>0</v>
      </c>
      <c r="AO397" s="1">
        <v>0</v>
      </c>
      <c r="AP397" s="1">
        <f ca="1">_xlfn.NORM.S.DIST(AI397,0)</f>
        <v>1.786728500097071E-2</v>
      </c>
      <c r="AQ397" s="1">
        <f ca="1">1-AP397-AR397</f>
        <v>0.58319043459759667</v>
      </c>
      <c r="AR397" s="1">
        <f ca="1">_xlfn.NORM.S.DIST(-AK397,0)</f>
        <v>0.3989422804014327</v>
      </c>
    </row>
    <row r="398" spans="1:44">
      <c r="I398" t="s">
        <v>32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X398" t="s">
        <v>32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M398" t="s">
        <v>32</v>
      </c>
      <c r="AN398" s="1">
        <v>0</v>
      </c>
      <c r="AO398" s="1">
        <v>0</v>
      </c>
      <c r="AP398" s="1">
        <v>0</v>
      </c>
      <c r="AQ398" s="1">
        <v>0</v>
      </c>
      <c r="AR398" s="1">
        <v>1</v>
      </c>
    </row>
    <row r="399" spans="1:44">
      <c r="A399" s="9">
        <f>IF(RIGHT(A392,2)="12",(VALUE(LEFT(A392,4))+1)*100+1,A392+1)</f>
        <v>202408</v>
      </c>
      <c r="H399">
        <f>A399</f>
        <v>202408</v>
      </c>
      <c r="P399" s="9">
        <f>IF(RIGHT(P392,2)="12",(VALUE(LEFT(P392,4))+1)*100+1,P392+1)</f>
        <v>202408</v>
      </c>
      <c r="W399">
        <f>P399</f>
        <v>202408</v>
      </c>
      <c r="AE399" s="9">
        <f>IF(RIGHT(AE392,2)="12",(VALUE(LEFT(AE392,4))+1)*100+1,AE392+1)</f>
        <v>202408</v>
      </c>
      <c r="AL399">
        <f>AE399</f>
        <v>202408</v>
      </c>
    </row>
    <row r="400" spans="1:44">
      <c r="A400" s="37">
        <f ca="1">VLOOKUP(A399,A$36:F$95,6,0)</f>
        <v>-0.39024022824045668</v>
      </c>
      <c r="C400" t="s">
        <v>2</v>
      </c>
      <c r="D400" t="s">
        <v>1</v>
      </c>
      <c r="E400" t="s">
        <v>0</v>
      </c>
      <c r="F400" t="s">
        <v>42</v>
      </c>
      <c r="G400" t="s">
        <v>32</v>
      </c>
      <c r="J400" t="s">
        <v>2</v>
      </c>
      <c r="K400" t="s">
        <v>1</v>
      </c>
      <c r="L400" t="s">
        <v>0</v>
      </c>
      <c r="M400" t="s">
        <v>42</v>
      </c>
      <c r="N400" t="s">
        <v>32</v>
      </c>
      <c r="P400" s="37">
        <f ca="1">VLOOKUP(P399,H$36:M$95,6,0)</f>
        <v>-0.11519570029401144</v>
      </c>
      <c r="R400" t="s">
        <v>2</v>
      </c>
      <c r="S400" t="s">
        <v>1</v>
      </c>
      <c r="T400" t="s">
        <v>0</v>
      </c>
      <c r="U400" t="s">
        <v>42</v>
      </c>
      <c r="V400" t="s">
        <v>32</v>
      </c>
      <c r="Y400" t="s">
        <v>2</v>
      </c>
      <c r="Z400" t="s">
        <v>1</v>
      </c>
      <c r="AA400" t="s">
        <v>0</v>
      </c>
      <c r="AB400" t="s">
        <v>42</v>
      </c>
      <c r="AC400" t="s">
        <v>32</v>
      </c>
      <c r="AE400" s="37">
        <f ca="1">VLOOKUP(AE399,O$36:T$95,6,0)</f>
        <v>-0.66528475618690197</v>
      </c>
      <c r="AG400" t="s">
        <v>2</v>
      </c>
      <c r="AH400" t="s">
        <v>1</v>
      </c>
      <c r="AI400" t="s">
        <v>0</v>
      </c>
      <c r="AJ400" t="s">
        <v>42</v>
      </c>
      <c r="AK400" t="s">
        <v>32</v>
      </c>
      <c r="AN400" t="s">
        <v>2</v>
      </c>
      <c r="AO400" t="s">
        <v>1</v>
      </c>
      <c r="AP400" t="s">
        <v>0</v>
      </c>
      <c r="AQ400" t="s">
        <v>42</v>
      </c>
      <c r="AR400" t="s">
        <v>32</v>
      </c>
    </row>
    <row r="401" spans="1:44">
      <c r="B401" t="s">
        <v>2</v>
      </c>
      <c r="C401" s="10"/>
      <c r="D401" s="10">
        <f ca="1">MAX($U$27+A400,0)</f>
        <v>2.2092790460260505</v>
      </c>
      <c r="E401" s="10"/>
      <c r="F401" s="10"/>
      <c r="G401" s="10"/>
      <c r="I401" t="s">
        <v>2</v>
      </c>
      <c r="J401" s="1">
        <f ca="1">1-K401</f>
        <v>0.9652437367155039</v>
      </c>
      <c r="K401" s="1">
        <f ca="1">_xlfn.NORM.S.DIST(-D401,0)</f>
        <v>3.4756263284496075E-2</v>
      </c>
      <c r="L401" s="1">
        <v>0</v>
      </c>
      <c r="M401" s="1">
        <v>0</v>
      </c>
      <c r="N401" s="1">
        <v>0</v>
      </c>
      <c r="Q401" t="s">
        <v>2</v>
      </c>
      <c r="R401" s="10"/>
      <c r="S401" s="10">
        <f ca="1">MAX($U$27+P400,0)</f>
        <v>2.4843235739724956</v>
      </c>
      <c r="T401" s="10"/>
      <c r="U401" s="10"/>
      <c r="V401" s="10"/>
      <c r="X401" t="s">
        <v>2</v>
      </c>
      <c r="Y401" s="1">
        <f ca="1">1-Z401</f>
        <v>0.98177334768697189</v>
      </c>
      <c r="Z401" s="1">
        <f ca="1">_xlfn.NORM.S.DIST(-S401,0)</f>
        <v>1.8226652313028117E-2</v>
      </c>
      <c r="AA401" s="1">
        <v>0</v>
      </c>
      <c r="AB401" s="1">
        <v>0</v>
      </c>
      <c r="AC401" s="1">
        <v>0</v>
      </c>
      <c r="AF401" t="s">
        <v>2</v>
      </c>
      <c r="AG401" s="10"/>
      <c r="AH401" s="10">
        <f ca="1">MAX($U$27+AE400,0)</f>
        <v>1.9342345180796052</v>
      </c>
      <c r="AI401" s="10"/>
      <c r="AJ401" s="10"/>
      <c r="AK401" s="10"/>
      <c r="AM401" t="s">
        <v>2</v>
      </c>
      <c r="AN401" s="1">
        <f ca="1">1-AO401</f>
        <v>0.93855237657580071</v>
      </c>
      <c r="AO401" s="1">
        <f ca="1">_xlfn.NORM.S.DIST(-AH401,0)</f>
        <v>6.1447623424199266E-2</v>
      </c>
      <c r="AP401" s="1">
        <v>0</v>
      </c>
      <c r="AQ401" s="1">
        <v>0</v>
      </c>
      <c r="AR401" s="1">
        <v>0</v>
      </c>
    </row>
    <row r="402" spans="1:44">
      <c r="B402" t="s">
        <v>1</v>
      </c>
      <c r="C402" s="10">
        <f ca="1">MIN($T$28+A400,0)</f>
        <v>-2.0287989008307621</v>
      </c>
      <c r="D402" s="10"/>
      <c r="E402" s="10">
        <f ca="1">MAX($V$28+A400,0)</f>
        <v>0</v>
      </c>
      <c r="F402" s="10"/>
      <c r="G402" s="10"/>
      <c r="I402" t="s">
        <v>1</v>
      </c>
      <c r="J402" s="1">
        <f ca="1">_xlfn.NORM.S.DIST(C402,0)</f>
        <v>5.0947936368224214E-2</v>
      </c>
      <c r="K402" s="1">
        <f ca="1">1-J402-L402</f>
        <v>0.55010978323034299</v>
      </c>
      <c r="L402" s="1">
        <f ca="1">_xlfn.NORM.S.DIST(-E402,0)</f>
        <v>0.3989422804014327</v>
      </c>
      <c r="M402" s="1">
        <v>0</v>
      </c>
      <c r="N402" s="1">
        <v>0</v>
      </c>
      <c r="Q402" t="s">
        <v>1</v>
      </c>
      <c r="R402" s="10">
        <f ca="1">MIN($T$28+P400,0)</f>
        <v>-1.753754372884317</v>
      </c>
      <c r="S402" s="10"/>
      <c r="T402" s="10">
        <f ca="1">MAX($V$28+P400,0)</f>
        <v>0</v>
      </c>
      <c r="U402" s="10"/>
      <c r="V402" s="10"/>
      <c r="X402" t="s">
        <v>1</v>
      </c>
      <c r="Y402" s="1">
        <f ca="1">_xlfn.NORM.S.DIST(R402,0)</f>
        <v>8.5711717702286846E-2</v>
      </c>
      <c r="Z402" s="1">
        <f ca="1">1-Y402-AA402</f>
        <v>0.51534600189628055</v>
      </c>
      <c r="AA402" s="1">
        <f ca="1">_xlfn.NORM.S.DIST(-T402,0)</f>
        <v>0.3989422804014327</v>
      </c>
      <c r="AB402" s="1">
        <v>0</v>
      </c>
      <c r="AC402" s="1">
        <v>0</v>
      </c>
      <c r="AF402" t="s">
        <v>1</v>
      </c>
      <c r="AG402" s="10">
        <f ca="1">MIN($T$28+AE400,0)</f>
        <v>-2.3038434287772076</v>
      </c>
      <c r="AH402" s="10"/>
      <c r="AI402" s="10">
        <f ca="1">MAX($V$28+AE400,0)</f>
        <v>0</v>
      </c>
      <c r="AJ402" s="10"/>
      <c r="AK402" s="10"/>
      <c r="AM402" t="s">
        <v>1</v>
      </c>
      <c r="AN402" s="1">
        <f ca="1">_xlfn.NORM.S.DIST(AG402,0)</f>
        <v>2.807752610541733E-2</v>
      </c>
      <c r="AO402" s="1">
        <f ca="1">1-AN402-AP402</f>
        <v>0.57298019349314999</v>
      </c>
      <c r="AP402" s="1">
        <f ca="1">_xlfn.NORM.S.DIST(-AI402,0)</f>
        <v>0.3989422804014327</v>
      </c>
      <c r="AQ402" s="1">
        <v>0</v>
      </c>
      <c r="AR402" s="1">
        <v>0</v>
      </c>
    </row>
    <row r="403" spans="1:44">
      <c r="B403" t="s">
        <v>0</v>
      </c>
      <c r="C403" s="10"/>
      <c r="D403" s="10">
        <f ca="1">MIN($U$29+A400,0)</f>
        <v>-1.9475118232502664</v>
      </c>
      <c r="E403" s="10"/>
      <c r="F403" s="10">
        <f ca="1">MAX($CI$7+A400,0)</f>
        <v>0</v>
      </c>
      <c r="G403" s="10"/>
      <c r="I403" t="s">
        <v>0</v>
      </c>
      <c r="J403" s="1">
        <v>0</v>
      </c>
      <c r="K403" s="1">
        <f ca="1">_xlfn.NORM.S.DIST(D403,0)</f>
        <v>5.9884373518038575E-2</v>
      </c>
      <c r="L403" s="1">
        <f ca="1">1-K403-M403</f>
        <v>0.54117334608052881</v>
      </c>
      <c r="M403" s="1">
        <f ca="1">_xlfn.NORM.S.DIST(-F403,0)</f>
        <v>0.3989422804014327</v>
      </c>
      <c r="N403" s="1">
        <v>0</v>
      </c>
      <c r="Q403" t="s">
        <v>0</v>
      </c>
      <c r="R403" s="10"/>
      <c r="S403" s="10">
        <f ca="1">MIN($U$29+P400,0)</f>
        <v>-1.6724672953038211</v>
      </c>
      <c r="T403" s="10"/>
      <c r="U403" s="10">
        <f ca="1">MAX($CI$7+P400,0)</f>
        <v>0</v>
      </c>
      <c r="V403" s="10"/>
      <c r="X403" t="s">
        <v>0</v>
      </c>
      <c r="Y403" s="1">
        <v>0</v>
      </c>
      <c r="Z403" s="1">
        <f ca="1">_xlfn.NORM.S.DIST(S403,0)</f>
        <v>9.8518398629003356E-2</v>
      </c>
      <c r="AA403" s="1">
        <f ca="1">1-Z403-AB403</f>
        <v>0.50253932096956389</v>
      </c>
      <c r="AB403" s="1">
        <f ca="1">_xlfn.NORM.S.DIST(-U403,0)</f>
        <v>0.3989422804014327</v>
      </c>
      <c r="AC403" s="1">
        <v>0</v>
      </c>
      <c r="AF403" t="s">
        <v>0</v>
      </c>
      <c r="AG403" s="10"/>
      <c r="AH403" s="10">
        <f ca="1">MIN($U$29+AE400,0)</f>
        <v>-2.2225563511967117</v>
      </c>
      <c r="AI403" s="10"/>
      <c r="AJ403" s="10">
        <f ca="1">MAX($CI$7+AE400,0)</f>
        <v>0</v>
      </c>
      <c r="AK403" s="10"/>
      <c r="AM403" t="s">
        <v>0</v>
      </c>
      <c r="AN403" s="1">
        <v>0</v>
      </c>
      <c r="AO403" s="1">
        <f ca="1">_xlfn.NORM.S.DIST(AH403,0)</f>
        <v>3.3748581224928957E-2</v>
      </c>
      <c r="AP403" s="1">
        <f ca="1">1-AO403-AQ403</f>
        <v>0.56730913837363839</v>
      </c>
      <c r="AQ403" s="1">
        <f ca="1">_xlfn.NORM.S.DIST(-AJ403,0)</f>
        <v>0.3989422804014327</v>
      </c>
      <c r="AR403" s="1">
        <v>0</v>
      </c>
    </row>
    <row r="404" spans="1:44">
      <c r="B404" t="s">
        <v>42</v>
      </c>
      <c r="C404" s="10"/>
      <c r="D404" s="10"/>
      <c r="E404" s="10">
        <f ca="1">MIN($V$30+A400,0)</f>
        <v>-2.2909692774995567</v>
      </c>
      <c r="F404" s="10"/>
      <c r="G404" s="10">
        <f ca="1">MAX($X$30+A400,0)</f>
        <v>0</v>
      </c>
      <c r="I404" t="s">
        <v>42</v>
      </c>
      <c r="J404" s="1">
        <v>0</v>
      </c>
      <c r="K404" s="1">
        <v>0</v>
      </c>
      <c r="L404" s="1">
        <f ca="1">_xlfn.NORM.S.DIST(E404,0)</f>
        <v>2.8920382708512084E-2</v>
      </c>
      <c r="M404" s="1">
        <f ca="1">1-L404-N404</f>
        <v>0.5721373368900553</v>
      </c>
      <c r="N404" s="1">
        <f ca="1">_xlfn.NORM.S.DIST(-G404,0)</f>
        <v>0.3989422804014327</v>
      </c>
      <c r="Q404" t="s">
        <v>42</v>
      </c>
      <c r="R404" s="10"/>
      <c r="S404" s="10"/>
      <c r="T404" s="10">
        <f ca="1">MIN($V$30+P400,0)</f>
        <v>-2.0159247495531116</v>
      </c>
      <c r="U404" s="10"/>
      <c r="V404" s="10">
        <f ca="1">MAX($X$30+P400,0)</f>
        <v>0</v>
      </c>
      <c r="X404" t="s">
        <v>42</v>
      </c>
      <c r="Y404" s="1">
        <v>0</v>
      </c>
      <c r="Z404" s="1">
        <v>0</v>
      </c>
      <c r="AA404" s="1">
        <f ca="1">_xlfn.NORM.S.DIST(T404,0)</f>
        <v>5.2291845851122322E-2</v>
      </c>
      <c r="AB404" s="1">
        <f ca="1">1-AA404-AC404</f>
        <v>0.54876587374744501</v>
      </c>
      <c r="AC404" s="1">
        <f ca="1">_xlfn.NORM.S.DIST(-V404,0)</f>
        <v>0.3989422804014327</v>
      </c>
      <c r="AF404" t="s">
        <v>42</v>
      </c>
      <c r="AG404" s="10"/>
      <c r="AH404" s="10"/>
      <c r="AI404" s="10">
        <f ca="1">MIN($V$30+AE400,0)</f>
        <v>-2.5660138054460022</v>
      </c>
      <c r="AJ404" s="10"/>
      <c r="AK404" s="10">
        <f ca="1">MAX($X$30+AE400,0)</f>
        <v>0</v>
      </c>
      <c r="AM404" t="s">
        <v>42</v>
      </c>
      <c r="AN404" s="1">
        <v>0</v>
      </c>
      <c r="AO404" s="1">
        <v>0</v>
      </c>
      <c r="AP404" s="1">
        <f ca="1">_xlfn.NORM.S.DIST(AI404,0)</f>
        <v>1.4829275791043062E-2</v>
      </c>
      <c r="AQ404" s="1">
        <f ca="1">1-AP404-AR404</f>
        <v>0.58622844380752426</v>
      </c>
      <c r="AR404" s="1">
        <f ca="1">_xlfn.NORM.S.DIST(-AK404,0)</f>
        <v>0.3989422804014327</v>
      </c>
    </row>
    <row r="405" spans="1:44">
      <c r="I405" t="s">
        <v>32</v>
      </c>
      <c r="J405" s="1">
        <v>0</v>
      </c>
      <c r="K405" s="1">
        <v>0</v>
      </c>
      <c r="L405" s="1">
        <v>0</v>
      </c>
      <c r="M405" s="1">
        <v>0</v>
      </c>
      <c r="N405" s="1">
        <v>1</v>
      </c>
      <c r="X405" t="s">
        <v>32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M405" t="s">
        <v>32</v>
      </c>
      <c r="AN405" s="1">
        <v>0</v>
      </c>
      <c r="AO405" s="1">
        <v>0</v>
      </c>
      <c r="AP405" s="1">
        <v>0</v>
      </c>
      <c r="AQ405" s="1">
        <v>0</v>
      </c>
      <c r="AR405" s="1">
        <v>1</v>
      </c>
    </row>
    <row r="406" spans="1:44">
      <c r="A406" s="9">
        <f>IF(RIGHT(A399,2)="12",(VALUE(LEFT(A399,4))+1)*100+1,A399+1)</f>
        <v>202409</v>
      </c>
      <c r="H406">
        <f>A406</f>
        <v>202409</v>
      </c>
      <c r="P406" s="9">
        <f>IF(RIGHT(P399,2)="12",(VALUE(LEFT(P399,4))+1)*100+1,P399+1)</f>
        <v>202409</v>
      </c>
      <c r="W406">
        <f>P406</f>
        <v>202409</v>
      </c>
      <c r="AE406" s="9">
        <f>IF(RIGHT(AE399,2)="12",(VALUE(LEFT(AE399,4))+1)*100+1,AE399+1)</f>
        <v>202409</v>
      </c>
      <c r="AL406">
        <f>AE406</f>
        <v>202409</v>
      </c>
    </row>
    <row r="407" spans="1:44">
      <c r="A407" s="37">
        <f ca="1">VLOOKUP(A406,A$36:F$95,6,0)</f>
        <v>-0.37999516507184011</v>
      </c>
      <c r="C407" t="s">
        <v>2</v>
      </c>
      <c r="D407" t="s">
        <v>1</v>
      </c>
      <c r="E407" t="s">
        <v>0</v>
      </c>
      <c r="F407" t="s">
        <v>42</v>
      </c>
      <c r="G407" t="s">
        <v>32</v>
      </c>
      <c r="J407" t="s">
        <v>2</v>
      </c>
      <c r="K407" t="s">
        <v>1</v>
      </c>
      <c r="L407" t="s">
        <v>0</v>
      </c>
      <c r="M407" t="s">
        <v>42</v>
      </c>
      <c r="N407" t="s">
        <v>32</v>
      </c>
      <c r="P407" s="37">
        <f ca="1">VLOOKUP(P406,H$36:M$95,6,0)</f>
        <v>-0.10087330641542394</v>
      </c>
      <c r="R407" t="s">
        <v>2</v>
      </c>
      <c r="S407" t="s">
        <v>1</v>
      </c>
      <c r="T407" t="s">
        <v>0</v>
      </c>
      <c r="U407" t="s">
        <v>42</v>
      </c>
      <c r="V407" t="s">
        <v>32</v>
      </c>
      <c r="Y407" t="s">
        <v>2</v>
      </c>
      <c r="Z407" t="s">
        <v>1</v>
      </c>
      <c r="AA407" t="s">
        <v>0</v>
      </c>
      <c r="AB407" t="s">
        <v>42</v>
      </c>
      <c r="AC407" t="s">
        <v>32</v>
      </c>
      <c r="AE407" s="37">
        <f ca="1">VLOOKUP(AE406,O$36:T$95,6,0)</f>
        <v>-0.6591170237282562</v>
      </c>
      <c r="AG407" t="s">
        <v>2</v>
      </c>
      <c r="AH407" t="s">
        <v>1</v>
      </c>
      <c r="AI407" t="s">
        <v>0</v>
      </c>
      <c r="AJ407" t="s">
        <v>42</v>
      </c>
      <c r="AK407" t="s">
        <v>32</v>
      </c>
      <c r="AN407" t="s">
        <v>2</v>
      </c>
      <c r="AO407" t="s">
        <v>1</v>
      </c>
      <c r="AP407" t="s">
        <v>0</v>
      </c>
      <c r="AQ407" t="s">
        <v>42</v>
      </c>
      <c r="AR407" t="s">
        <v>32</v>
      </c>
    </row>
    <row r="408" spans="1:44">
      <c r="B408" t="s">
        <v>2</v>
      </c>
      <c r="C408" s="10"/>
      <c r="D408" s="10">
        <f ca="1">MAX($U$27+A407,0)</f>
        <v>2.2195241091946669</v>
      </c>
      <c r="E408" s="10"/>
      <c r="F408" s="10"/>
      <c r="G408" s="10"/>
      <c r="I408" t="s">
        <v>2</v>
      </c>
      <c r="J408" s="1">
        <f ca="1">1-K408</f>
        <v>0.96602336406123701</v>
      </c>
      <c r="K408" s="1">
        <f ca="1">_xlfn.NORM.S.DIST(-D408,0)</f>
        <v>3.3976635938762968E-2</v>
      </c>
      <c r="L408" s="1">
        <v>0</v>
      </c>
      <c r="M408" s="1">
        <v>0</v>
      </c>
      <c r="N408" s="1">
        <v>0</v>
      </c>
      <c r="Q408" t="s">
        <v>2</v>
      </c>
      <c r="R408" s="10"/>
      <c r="S408" s="10">
        <f ca="1">MAX($U$27+P407,0)</f>
        <v>2.4986459678510831</v>
      </c>
      <c r="T408" s="10"/>
      <c r="U408" s="10"/>
      <c r="V408" s="10"/>
      <c r="X408" t="s">
        <v>2</v>
      </c>
      <c r="Y408" s="1">
        <f ca="1">1-Z408</f>
        <v>0.98241228038338058</v>
      </c>
      <c r="Z408" s="1">
        <f ca="1">_xlfn.NORM.S.DIST(-S408,0)</f>
        <v>1.7587719616619434E-2</v>
      </c>
      <c r="AA408" s="1">
        <v>0</v>
      </c>
      <c r="AB408" s="1">
        <v>0</v>
      </c>
      <c r="AC408" s="1">
        <v>0</v>
      </c>
      <c r="AF408" t="s">
        <v>2</v>
      </c>
      <c r="AG408" s="10"/>
      <c r="AH408" s="10">
        <f ca="1">MAX($U$27+AE407,0)</f>
        <v>1.940402250538251</v>
      </c>
      <c r="AI408" s="10"/>
      <c r="AJ408" s="10"/>
      <c r="AK408" s="10"/>
      <c r="AM408" t="s">
        <v>2</v>
      </c>
      <c r="AN408" s="1">
        <f ca="1">1-AO408</f>
        <v>0.93928223653488607</v>
      </c>
      <c r="AO408" s="1">
        <f ca="1">_xlfn.NORM.S.DIST(-AH408,0)</f>
        <v>6.0717763465113976E-2</v>
      </c>
      <c r="AP408" s="1">
        <v>0</v>
      </c>
      <c r="AQ408" s="1">
        <v>0</v>
      </c>
      <c r="AR408" s="1">
        <v>0</v>
      </c>
    </row>
    <row r="409" spans="1:44">
      <c r="B409" t="s">
        <v>1</v>
      </c>
      <c r="C409" s="10">
        <f ca="1">MIN($T$28+A407,0)</f>
        <v>-2.0185538376621457</v>
      </c>
      <c r="D409" s="10"/>
      <c r="E409" s="10">
        <f ca="1">MAX($V$28+A407,0)</f>
        <v>0</v>
      </c>
      <c r="F409" s="10"/>
      <c r="G409" s="10"/>
      <c r="I409" t="s">
        <v>1</v>
      </c>
      <c r="J409" s="1">
        <f ca="1">_xlfn.NORM.S.DIST(C409,0)</f>
        <v>5.2015250165928381E-2</v>
      </c>
      <c r="K409" s="1">
        <f ca="1">1-J409-L409</f>
        <v>0.54904246943263901</v>
      </c>
      <c r="L409" s="1">
        <f ca="1">_xlfn.NORM.S.DIST(-E409,0)</f>
        <v>0.3989422804014327</v>
      </c>
      <c r="M409" s="1">
        <v>0</v>
      </c>
      <c r="N409" s="1">
        <v>0</v>
      </c>
      <c r="Q409" t="s">
        <v>1</v>
      </c>
      <c r="R409" s="10">
        <f ca="1">MIN($T$28+P407,0)</f>
        <v>-1.7394319790057295</v>
      </c>
      <c r="S409" s="10"/>
      <c r="T409" s="10">
        <f ca="1">MAX($V$28+P407,0)</f>
        <v>0</v>
      </c>
      <c r="U409" s="10"/>
      <c r="V409" s="10"/>
      <c r="X409" t="s">
        <v>1</v>
      </c>
      <c r="Y409" s="1">
        <f ca="1">_xlfn.NORM.S.DIST(R409,0)</f>
        <v>8.788287314886041E-2</v>
      </c>
      <c r="Z409" s="1">
        <f ca="1">1-Y409-AA409</f>
        <v>0.51317484644970679</v>
      </c>
      <c r="AA409" s="1">
        <f ca="1">_xlfn.NORM.S.DIST(-T409,0)</f>
        <v>0.3989422804014327</v>
      </c>
      <c r="AB409" s="1">
        <v>0</v>
      </c>
      <c r="AC409" s="1">
        <v>0</v>
      </c>
      <c r="AF409" t="s">
        <v>1</v>
      </c>
      <c r="AG409" s="10">
        <f ca="1">MIN($T$28+AE407,0)</f>
        <v>-2.2976756963185618</v>
      </c>
      <c r="AH409" s="10"/>
      <c r="AI409" s="10">
        <f ca="1">MAX($V$28+AE407,0)</f>
        <v>0</v>
      </c>
      <c r="AJ409" s="10"/>
      <c r="AK409" s="10"/>
      <c r="AM409" t="s">
        <v>1</v>
      </c>
      <c r="AN409" s="1">
        <f ca="1">_xlfn.NORM.S.DIST(AG409,0)</f>
        <v>2.8478799778615858E-2</v>
      </c>
      <c r="AO409" s="1">
        <f ca="1">1-AN409-AP409</f>
        <v>0.57257891981995135</v>
      </c>
      <c r="AP409" s="1">
        <f ca="1">_xlfn.NORM.S.DIST(-AI409,0)</f>
        <v>0.3989422804014327</v>
      </c>
      <c r="AQ409" s="1">
        <v>0</v>
      </c>
      <c r="AR409" s="1">
        <v>0</v>
      </c>
    </row>
    <row r="410" spans="1:44">
      <c r="B410" t="s">
        <v>0</v>
      </c>
      <c r="C410" s="10"/>
      <c r="D410" s="10">
        <f ca="1">MIN($U$29+A407,0)</f>
        <v>-1.9372667600816498</v>
      </c>
      <c r="E410" s="10"/>
      <c r="F410" s="10">
        <f ca="1">MAX($CI$7+A407,0)</f>
        <v>0</v>
      </c>
      <c r="G410" s="10"/>
      <c r="I410" t="s">
        <v>0</v>
      </c>
      <c r="J410" s="1">
        <v>0</v>
      </c>
      <c r="K410" s="1">
        <f ca="1">_xlfn.NORM.S.DIST(D410,0)</f>
        <v>6.108800295516268E-2</v>
      </c>
      <c r="L410" s="1">
        <f ca="1">1-K410-M410</f>
        <v>0.53996971664340454</v>
      </c>
      <c r="M410" s="1">
        <f ca="1">_xlfn.NORM.S.DIST(-F410,0)</f>
        <v>0.3989422804014327</v>
      </c>
      <c r="N410" s="1">
        <v>0</v>
      </c>
      <c r="Q410" t="s">
        <v>0</v>
      </c>
      <c r="R410" s="10"/>
      <c r="S410" s="10">
        <f ca="1">MIN($U$29+P407,0)</f>
        <v>-1.6581449014252336</v>
      </c>
      <c r="T410" s="10"/>
      <c r="U410" s="10">
        <f ca="1">MAX($CI$7+P407,0)</f>
        <v>0</v>
      </c>
      <c r="V410" s="10"/>
      <c r="X410" t="s">
        <v>0</v>
      </c>
      <c r="Y410" s="1">
        <v>0</v>
      </c>
      <c r="Z410" s="1">
        <f ca="1">_xlfn.NORM.S.DIST(S410,0)</f>
        <v>0.10089642430424549</v>
      </c>
      <c r="AA410" s="1">
        <f ca="1">1-Z410-AB410</f>
        <v>0.50016129529432174</v>
      </c>
      <c r="AB410" s="1">
        <f ca="1">_xlfn.NORM.S.DIST(-U410,0)</f>
        <v>0.3989422804014327</v>
      </c>
      <c r="AC410" s="1">
        <v>0</v>
      </c>
      <c r="AF410" t="s">
        <v>0</v>
      </c>
      <c r="AG410" s="10"/>
      <c r="AH410" s="10">
        <f ca="1">MIN($U$29+AE407,0)</f>
        <v>-2.2163886187380659</v>
      </c>
      <c r="AI410" s="10"/>
      <c r="AJ410" s="10">
        <f ca="1">MAX($CI$7+AE407,0)</f>
        <v>0</v>
      </c>
      <c r="AK410" s="10"/>
      <c r="AM410" t="s">
        <v>0</v>
      </c>
      <c r="AN410" s="1">
        <v>0</v>
      </c>
      <c r="AO410" s="1">
        <f ca="1">_xlfn.NORM.S.DIST(AH410,0)</f>
        <v>3.421374593159586E-2</v>
      </c>
      <c r="AP410" s="1">
        <f ca="1">1-AO410-AQ410</f>
        <v>0.56684397366697148</v>
      </c>
      <c r="AQ410" s="1">
        <f ca="1">_xlfn.NORM.S.DIST(-AJ410,0)</f>
        <v>0.3989422804014327</v>
      </c>
      <c r="AR410" s="1">
        <v>0</v>
      </c>
    </row>
    <row r="411" spans="1:44">
      <c r="B411" t="s">
        <v>42</v>
      </c>
      <c r="C411" s="10"/>
      <c r="D411" s="10"/>
      <c r="E411" s="10">
        <f ca="1">MIN($V$30+A407,0)</f>
        <v>-2.2807242143309403</v>
      </c>
      <c r="F411" s="10"/>
      <c r="G411" s="10">
        <f ca="1">MAX($X$30+A407,0)</f>
        <v>0</v>
      </c>
      <c r="I411" t="s">
        <v>42</v>
      </c>
      <c r="J411" s="1">
        <v>0</v>
      </c>
      <c r="K411" s="1">
        <v>0</v>
      </c>
      <c r="L411" s="1">
        <f ca="1">_xlfn.NORM.S.DIST(E411,0)</f>
        <v>2.9605651579943701E-2</v>
      </c>
      <c r="M411" s="1">
        <f ca="1">1-L411-N411</f>
        <v>0.57145206801862369</v>
      </c>
      <c r="N411" s="1">
        <f ca="1">_xlfn.NORM.S.DIST(-G411,0)</f>
        <v>0.3989422804014327</v>
      </c>
      <c r="Q411" t="s">
        <v>42</v>
      </c>
      <c r="R411" s="10"/>
      <c r="S411" s="10"/>
      <c r="T411" s="10">
        <f ca="1">MIN($V$30+P407,0)</f>
        <v>-2.0016023556745242</v>
      </c>
      <c r="U411" s="10"/>
      <c r="V411" s="10">
        <f ca="1">MAX($X$30+P407,0)</f>
        <v>0</v>
      </c>
      <c r="X411" t="s">
        <v>42</v>
      </c>
      <c r="Y411" s="1">
        <v>0</v>
      </c>
      <c r="Z411" s="1">
        <v>0</v>
      </c>
      <c r="AA411" s="1">
        <f ca="1">_xlfn.NORM.S.DIST(T411,0)</f>
        <v>5.3818148912190875E-2</v>
      </c>
      <c r="AB411" s="1">
        <f ca="1">1-AA411-AC411</f>
        <v>0.54723957068637641</v>
      </c>
      <c r="AC411" s="1">
        <f ca="1">_xlfn.NORM.S.DIST(-V411,0)</f>
        <v>0.3989422804014327</v>
      </c>
      <c r="AF411" t="s">
        <v>42</v>
      </c>
      <c r="AG411" s="10"/>
      <c r="AH411" s="10"/>
      <c r="AI411" s="10">
        <f ca="1">MIN($V$30+AE407,0)</f>
        <v>-2.559846072987356</v>
      </c>
      <c r="AJ411" s="10"/>
      <c r="AK411" s="10">
        <f ca="1">MAX($X$30+AE407,0)</f>
        <v>0</v>
      </c>
      <c r="AM411" t="s">
        <v>42</v>
      </c>
      <c r="AN411" s="1">
        <v>0</v>
      </c>
      <c r="AO411" s="1">
        <v>0</v>
      </c>
      <c r="AP411" s="1">
        <f ca="1">_xlfn.NORM.S.DIST(AI411,0)</f>
        <v>1.5065551607552994E-2</v>
      </c>
      <c r="AQ411" s="1">
        <f ca="1">1-AP411-AR411</f>
        <v>0.58599216799101428</v>
      </c>
      <c r="AR411" s="1">
        <f ca="1">_xlfn.NORM.S.DIST(-AK411,0)</f>
        <v>0.3989422804014327</v>
      </c>
    </row>
    <row r="412" spans="1:44">
      <c r="I412" t="s">
        <v>32</v>
      </c>
      <c r="J412" s="1">
        <v>0</v>
      </c>
      <c r="K412" s="1">
        <v>0</v>
      </c>
      <c r="L412" s="1">
        <v>0</v>
      </c>
      <c r="M412" s="1">
        <v>0</v>
      </c>
      <c r="N412" s="1">
        <v>1</v>
      </c>
      <c r="X412" t="s">
        <v>32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M412" t="s">
        <v>32</v>
      </c>
      <c r="AN412" s="1">
        <v>0</v>
      </c>
      <c r="AO412" s="1">
        <v>0</v>
      </c>
      <c r="AP412" s="1">
        <v>0</v>
      </c>
      <c r="AQ412" s="1">
        <v>0</v>
      </c>
      <c r="AR412" s="1">
        <v>1</v>
      </c>
    </row>
    <row r="413" spans="1:44">
      <c r="A413" s="9">
        <f>IF(RIGHT(A406,2)="12",(VALUE(LEFT(A406,4))+1)*100+1,A406+1)</f>
        <v>202410</v>
      </c>
      <c r="H413">
        <f>A413</f>
        <v>202410</v>
      </c>
      <c r="P413" s="9">
        <f>IF(RIGHT(P406,2)="12",(VALUE(LEFT(P406,4))+1)*100+1,P406+1)</f>
        <v>202410</v>
      </c>
      <c r="W413">
        <f>P413</f>
        <v>202410</v>
      </c>
      <c r="AE413" s="9">
        <f>IF(RIGHT(AE406,2)="12",(VALUE(LEFT(AE406,4))+1)*100+1,AE406+1)</f>
        <v>202410</v>
      </c>
      <c r="AL413">
        <f>AE413</f>
        <v>202410</v>
      </c>
    </row>
    <row r="414" spans="1:44">
      <c r="A414" s="37">
        <f ca="1">VLOOKUP(A413,A$36:F$95,6,0)</f>
        <v>-0.33963643461107063</v>
      </c>
      <c r="C414" t="s">
        <v>2</v>
      </c>
      <c r="D414" t="s">
        <v>1</v>
      </c>
      <c r="E414" t="s">
        <v>0</v>
      </c>
      <c r="F414" t="s">
        <v>42</v>
      </c>
      <c r="G414" t="s">
        <v>32</v>
      </c>
      <c r="J414" t="s">
        <v>2</v>
      </c>
      <c r="K414" t="s">
        <v>1</v>
      </c>
      <c r="L414" t="s">
        <v>0</v>
      </c>
      <c r="M414" t="s">
        <v>42</v>
      </c>
      <c r="N414" t="s">
        <v>32</v>
      </c>
      <c r="P414" s="37">
        <f ca="1">VLOOKUP(P413,H$36:M$95,6,0)</f>
        <v>-5.6485876384812367E-2</v>
      </c>
      <c r="R414" t="s">
        <v>2</v>
      </c>
      <c r="S414" t="s">
        <v>1</v>
      </c>
      <c r="T414" t="s">
        <v>0</v>
      </c>
      <c r="U414" t="s">
        <v>42</v>
      </c>
      <c r="V414" t="s">
        <v>32</v>
      </c>
      <c r="Y414" t="s">
        <v>2</v>
      </c>
      <c r="Z414" t="s">
        <v>1</v>
      </c>
      <c r="AA414" t="s">
        <v>0</v>
      </c>
      <c r="AB414" t="s">
        <v>42</v>
      </c>
      <c r="AC414" t="s">
        <v>32</v>
      </c>
      <c r="AE414" s="37">
        <f ca="1">VLOOKUP(AE413,O$36:T$95,6,0)</f>
        <v>-0.62278699283732886</v>
      </c>
      <c r="AG414" t="s">
        <v>2</v>
      </c>
      <c r="AH414" t="s">
        <v>1</v>
      </c>
      <c r="AI414" t="s">
        <v>0</v>
      </c>
      <c r="AJ414" t="s">
        <v>42</v>
      </c>
      <c r="AK414" t="s">
        <v>32</v>
      </c>
      <c r="AN414" t="s">
        <v>2</v>
      </c>
      <c r="AO414" t="s">
        <v>1</v>
      </c>
      <c r="AP414" t="s">
        <v>0</v>
      </c>
      <c r="AQ414" t="s">
        <v>42</v>
      </c>
      <c r="AR414" t="s">
        <v>32</v>
      </c>
    </row>
    <row r="415" spans="1:44">
      <c r="B415" t="s">
        <v>2</v>
      </c>
      <c r="C415" s="10"/>
      <c r="D415" s="10">
        <f ca="1">MAX($U$27+A414,0)</f>
        <v>2.2598828396554365</v>
      </c>
      <c r="E415" s="10"/>
      <c r="F415" s="10"/>
      <c r="G415" s="10"/>
      <c r="I415" t="s">
        <v>2</v>
      </c>
      <c r="J415" s="1">
        <f ca="1">1-K415</f>
        <v>0.96895985020128494</v>
      </c>
      <c r="K415" s="1">
        <f ca="1">_xlfn.NORM.S.DIST(-D415,0)</f>
        <v>3.1040149798715069E-2</v>
      </c>
      <c r="L415" s="1">
        <v>0</v>
      </c>
      <c r="M415" s="1">
        <v>0</v>
      </c>
      <c r="N415" s="1">
        <v>0</v>
      </c>
      <c r="Q415" t="s">
        <v>2</v>
      </c>
      <c r="R415" s="10"/>
      <c r="S415" s="10">
        <f ca="1">MAX($U$27+P414,0)</f>
        <v>2.543033397881695</v>
      </c>
      <c r="T415" s="10"/>
      <c r="U415" s="10"/>
      <c r="V415" s="10"/>
      <c r="X415" t="s">
        <v>2</v>
      </c>
      <c r="Y415" s="1">
        <f ca="1">1-Z415</f>
        <v>0.98427412705239969</v>
      </c>
      <c r="Z415" s="1">
        <f ca="1">_xlfn.NORM.S.DIST(-S415,0)</f>
        <v>1.5725872947600313E-2</v>
      </c>
      <c r="AA415" s="1">
        <v>0</v>
      </c>
      <c r="AB415" s="1">
        <v>0</v>
      </c>
      <c r="AC415" s="1">
        <v>0</v>
      </c>
      <c r="AF415" t="s">
        <v>2</v>
      </c>
      <c r="AG415" s="10"/>
      <c r="AH415" s="10">
        <f ca="1">MAX($U$27+AE414,0)</f>
        <v>1.9767322814291783</v>
      </c>
      <c r="AI415" s="10"/>
      <c r="AJ415" s="10"/>
      <c r="AK415" s="10"/>
      <c r="AM415" t="s">
        <v>2</v>
      </c>
      <c r="AN415" s="1">
        <f ca="1">1-AO415</f>
        <v>0.94345247191650483</v>
      </c>
      <c r="AO415" s="1">
        <f ca="1">_xlfn.NORM.S.DIST(-AH415,0)</f>
        <v>5.6547528083495155E-2</v>
      </c>
      <c r="AP415" s="1">
        <v>0</v>
      </c>
      <c r="AQ415" s="1">
        <v>0</v>
      </c>
      <c r="AR415" s="1">
        <v>0</v>
      </c>
    </row>
    <row r="416" spans="1:44">
      <c r="B416" t="s">
        <v>1</v>
      </c>
      <c r="C416" s="10">
        <f ca="1">MIN($T$28+A414,0)</f>
        <v>-1.9781951072013761</v>
      </c>
      <c r="D416" s="10"/>
      <c r="E416" s="10">
        <f ca="1">MAX($V$28+A414,0)</f>
        <v>0</v>
      </c>
      <c r="F416" s="10"/>
      <c r="G416" s="10"/>
      <c r="I416" t="s">
        <v>1</v>
      </c>
      <c r="J416" s="1">
        <f ca="1">_xlfn.NORM.S.DIST(C416,0)</f>
        <v>5.6384190261702244E-2</v>
      </c>
      <c r="K416" s="1">
        <f ca="1">1-J416-L416</f>
        <v>0.54467352933686497</v>
      </c>
      <c r="L416" s="1">
        <f ca="1">_xlfn.NORM.S.DIST(-E416,0)</f>
        <v>0.3989422804014327</v>
      </c>
      <c r="M416" s="1">
        <v>0</v>
      </c>
      <c r="N416" s="1">
        <v>0</v>
      </c>
      <c r="Q416" t="s">
        <v>1</v>
      </c>
      <c r="R416" s="10">
        <f ca="1">MIN($T$28+P414,0)</f>
        <v>-1.695044548975118</v>
      </c>
      <c r="S416" s="10"/>
      <c r="T416" s="10">
        <f ca="1">MAX($V$28+P414,0)</f>
        <v>7.0404484785289712E-3</v>
      </c>
      <c r="U416" s="10"/>
      <c r="V416" s="10"/>
      <c r="X416" t="s">
        <v>1</v>
      </c>
      <c r="Y416" s="1">
        <f ca="1">_xlfn.NORM.S.DIST(R416,0)</f>
        <v>9.4843554013034723E-2</v>
      </c>
      <c r="Z416" s="1">
        <f ca="1">1-Y416-AA416</f>
        <v>0.50622405283148786</v>
      </c>
      <c r="AA416" s="1">
        <f ca="1">_xlfn.NORM.S.DIST(-T416,0)</f>
        <v>0.39893239315547746</v>
      </c>
      <c r="AB416" s="1">
        <v>0</v>
      </c>
      <c r="AC416" s="1">
        <v>0</v>
      </c>
      <c r="AF416" t="s">
        <v>1</v>
      </c>
      <c r="AG416" s="10">
        <f ca="1">MIN($T$28+AE414,0)</f>
        <v>-2.2613456654276343</v>
      </c>
      <c r="AH416" s="10"/>
      <c r="AI416" s="10">
        <f ca="1">MAX($V$28+AE414,0)</f>
        <v>0</v>
      </c>
      <c r="AJ416" s="10"/>
      <c r="AK416" s="10"/>
      <c r="AM416" t="s">
        <v>1</v>
      </c>
      <c r="AN416" s="1">
        <f ca="1">_xlfn.NORM.S.DIST(AG416,0)</f>
        <v>3.0937673132129327E-2</v>
      </c>
      <c r="AO416" s="1">
        <f ca="1">1-AN416-AP416</f>
        <v>0.57012004646643799</v>
      </c>
      <c r="AP416" s="1">
        <f ca="1">_xlfn.NORM.S.DIST(-AI416,0)</f>
        <v>0.3989422804014327</v>
      </c>
      <c r="AQ416" s="1">
        <v>0</v>
      </c>
      <c r="AR416" s="1">
        <v>0</v>
      </c>
    </row>
    <row r="417" spans="1:44">
      <c r="B417" t="s">
        <v>0</v>
      </c>
      <c r="C417" s="10"/>
      <c r="D417" s="10">
        <f ca="1">MIN($U$29+A414,0)</f>
        <v>-1.8969080296208802</v>
      </c>
      <c r="E417" s="10"/>
      <c r="F417" s="10">
        <f ca="1">MAX($CI$7+A414,0)</f>
        <v>0</v>
      </c>
      <c r="G417" s="10"/>
      <c r="I417" t="s">
        <v>0</v>
      </c>
      <c r="J417" s="1">
        <v>0</v>
      </c>
      <c r="K417" s="1">
        <f ca="1">_xlfn.NORM.S.DIST(D417,0)</f>
        <v>6.6002109877566342E-2</v>
      </c>
      <c r="L417" s="1">
        <f ca="1">1-K417-M417</f>
        <v>0.53505560972100086</v>
      </c>
      <c r="M417" s="1">
        <f ca="1">_xlfn.NORM.S.DIST(-F417,0)</f>
        <v>0.3989422804014327</v>
      </c>
      <c r="N417" s="1">
        <v>0</v>
      </c>
      <c r="Q417" t="s">
        <v>0</v>
      </c>
      <c r="R417" s="10"/>
      <c r="S417" s="10">
        <f ca="1">MIN($U$29+P414,0)</f>
        <v>-1.6137574713946221</v>
      </c>
      <c r="T417" s="10"/>
      <c r="U417" s="10">
        <f ca="1">MAX($CI$7+P414,0)</f>
        <v>0</v>
      </c>
      <c r="V417" s="10"/>
      <c r="X417" t="s">
        <v>0</v>
      </c>
      <c r="Y417" s="1">
        <v>0</v>
      </c>
      <c r="Z417" s="1">
        <f ca="1">_xlfn.NORM.S.DIST(S417,0)</f>
        <v>0.10849565841118838</v>
      </c>
      <c r="AA417" s="1">
        <f ca="1">1-Z417-AB417</f>
        <v>0.49256206118737894</v>
      </c>
      <c r="AB417" s="1">
        <f ca="1">_xlfn.NORM.S.DIST(-U417,0)</f>
        <v>0.3989422804014327</v>
      </c>
      <c r="AC417" s="1">
        <v>0</v>
      </c>
      <c r="AF417" t="s">
        <v>0</v>
      </c>
      <c r="AG417" s="10"/>
      <c r="AH417" s="10">
        <f ca="1">MIN($U$29+AE414,0)</f>
        <v>-2.1800585878471388</v>
      </c>
      <c r="AI417" s="10"/>
      <c r="AJ417" s="10">
        <f ca="1">MAX($CI$7+AE414,0)</f>
        <v>0</v>
      </c>
      <c r="AK417" s="10"/>
      <c r="AM417" t="s">
        <v>0</v>
      </c>
      <c r="AN417" s="1">
        <v>0</v>
      </c>
      <c r="AO417" s="1">
        <f ca="1">_xlfn.NORM.S.DIST(AH417,0)</f>
        <v>3.7058176755749607E-2</v>
      </c>
      <c r="AP417" s="1">
        <f ca="1">1-AO417-AQ417</f>
        <v>0.56399954284281772</v>
      </c>
      <c r="AQ417" s="1">
        <f ca="1">_xlfn.NORM.S.DIST(-AJ417,0)</f>
        <v>0.3989422804014327</v>
      </c>
      <c r="AR417" s="1">
        <v>0</v>
      </c>
    </row>
    <row r="418" spans="1:44">
      <c r="B418" t="s">
        <v>42</v>
      </c>
      <c r="C418" s="10"/>
      <c r="D418" s="10"/>
      <c r="E418" s="10">
        <f ca="1">MIN($V$30+A414,0)</f>
        <v>-2.2403654838701708</v>
      </c>
      <c r="F418" s="10"/>
      <c r="G418" s="10">
        <f ca="1">MAX($X$30+A414,0)</f>
        <v>0</v>
      </c>
      <c r="I418" t="s">
        <v>42</v>
      </c>
      <c r="J418" s="1">
        <v>0</v>
      </c>
      <c r="K418" s="1">
        <v>0</v>
      </c>
      <c r="L418" s="1">
        <f ca="1">_xlfn.NORM.S.DIST(E418,0)</f>
        <v>3.2433699656773139E-2</v>
      </c>
      <c r="M418" s="1">
        <f ca="1">1-L418-N418</f>
        <v>0.56862401994179423</v>
      </c>
      <c r="N418" s="1">
        <f ca="1">_xlfn.NORM.S.DIST(-G418,0)</f>
        <v>0.3989422804014327</v>
      </c>
      <c r="Q418" t="s">
        <v>42</v>
      </c>
      <c r="R418" s="10"/>
      <c r="S418" s="10"/>
      <c r="T418" s="10">
        <f ca="1">MIN($V$30+P414,0)</f>
        <v>-1.9572149256439124</v>
      </c>
      <c r="U418" s="10"/>
      <c r="V418" s="10">
        <f ca="1">MAX($X$30+P414,0)</f>
        <v>0</v>
      </c>
      <c r="X418" t="s">
        <v>42</v>
      </c>
      <c r="Y418" s="1">
        <v>0</v>
      </c>
      <c r="Z418" s="1">
        <v>0</v>
      </c>
      <c r="AA418" s="1">
        <f ca="1">_xlfn.NORM.S.DIST(T418,0)</f>
        <v>5.8760602991758247E-2</v>
      </c>
      <c r="AB418" s="1">
        <f ca="1">1-AA418-AC418</f>
        <v>0.54229711660680913</v>
      </c>
      <c r="AC418" s="1">
        <f ca="1">_xlfn.NORM.S.DIST(-V418,0)</f>
        <v>0.3989422804014327</v>
      </c>
      <c r="AF418" t="s">
        <v>42</v>
      </c>
      <c r="AG418" s="10"/>
      <c r="AH418" s="10"/>
      <c r="AI418" s="10">
        <f ca="1">MIN($V$30+AE414,0)</f>
        <v>-2.5235160420964289</v>
      </c>
      <c r="AJ418" s="10"/>
      <c r="AK418" s="10">
        <f ca="1">MAX($X$30+AE414,0)</f>
        <v>0</v>
      </c>
      <c r="AM418" t="s">
        <v>42</v>
      </c>
      <c r="AN418" s="1">
        <v>0</v>
      </c>
      <c r="AO418" s="1">
        <v>0</v>
      </c>
      <c r="AP418" s="1">
        <f ca="1">_xlfn.NORM.S.DIST(AI418,0)</f>
        <v>1.6522946940594797E-2</v>
      </c>
      <c r="AQ418" s="1">
        <f ca="1">1-AP418-AR418</f>
        <v>0.5845347726579726</v>
      </c>
      <c r="AR418" s="1">
        <f ca="1">_xlfn.NORM.S.DIST(-AK418,0)</f>
        <v>0.3989422804014327</v>
      </c>
    </row>
    <row r="419" spans="1:44">
      <c r="I419" t="s">
        <v>32</v>
      </c>
      <c r="J419" s="1">
        <v>0</v>
      </c>
      <c r="K419" s="1">
        <v>0</v>
      </c>
      <c r="L419" s="1">
        <v>0</v>
      </c>
      <c r="M419" s="1">
        <v>0</v>
      </c>
      <c r="N419" s="1">
        <v>1</v>
      </c>
      <c r="X419" t="s">
        <v>32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M419" t="s">
        <v>32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</row>
    <row r="420" spans="1:44">
      <c r="A420" s="9">
        <f>IF(RIGHT(A413,2)="12",(VALUE(LEFT(A413,4))+1)*100+1,A413+1)</f>
        <v>202411</v>
      </c>
      <c r="H420">
        <f>A420</f>
        <v>202411</v>
      </c>
      <c r="P420" s="9">
        <f>IF(RIGHT(P413,2)="12",(VALUE(LEFT(P413,4))+1)*100+1,P413+1)</f>
        <v>202411</v>
      </c>
      <c r="W420">
        <f>P420</f>
        <v>202411</v>
      </c>
      <c r="AE420" s="9">
        <f>IF(RIGHT(AE413,2)="12",(VALUE(LEFT(AE413,4))+1)*100+1,AE413+1)</f>
        <v>202411</v>
      </c>
      <c r="AL420">
        <f>AE420</f>
        <v>202411</v>
      </c>
    </row>
    <row r="421" spans="1:44">
      <c r="A421" s="37">
        <f ca="1">VLOOKUP(A420,A$36:F$95,6,0)</f>
        <v>-0.33846475089599493</v>
      </c>
      <c r="C421" t="s">
        <v>2</v>
      </c>
      <c r="D421" t="s">
        <v>1</v>
      </c>
      <c r="E421" t="s">
        <v>0</v>
      </c>
      <c r="F421" t="s">
        <v>42</v>
      </c>
      <c r="G421" t="s">
        <v>32</v>
      </c>
      <c r="J421" t="s">
        <v>2</v>
      </c>
      <c r="K421" t="s">
        <v>1</v>
      </c>
      <c r="L421" t="s">
        <v>0</v>
      </c>
      <c r="M421" t="s">
        <v>42</v>
      </c>
      <c r="N421" t="s">
        <v>32</v>
      </c>
      <c r="P421" s="37">
        <f ca="1">VLOOKUP(P420,H$36:M$95,6,0)</f>
        <v>-5.1332049024134505E-2</v>
      </c>
      <c r="R421" t="s">
        <v>2</v>
      </c>
      <c r="S421" t="s">
        <v>1</v>
      </c>
      <c r="T421" t="s">
        <v>0</v>
      </c>
      <c r="U421" t="s">
        <v>42</v>
      </c>
      <c r="V421" t="s">
        <v>32</v>
      </c>
      <c r="Y421" t="s">
        <v>2</v>
      </c>
      <c r="Z421" t="s">
        <v>1</v>
      </c>
      <c r="AA421" t="s">
        <v>0</v>
      </c>
      <c r="AB421" t="s">
        <v>42</v>
      </c>
      <c r="AC421" t="s">
        <v>32</v>
      </c>
      <c r="AE421" s="37">
        <f ca="1">VLOOKUP(AE420,O$36:T$95,6,0)</f>
        <v>-0.62559745276785528</v>
      </c>
      <c r="AG421" t="s">
        <v>2</v>
      </c>
      <c r="AH421" t="s">
        <v>1</v>
      </c>
      <c r="AI421" t="s">
        <v>0</v>
      </c>
      <c r="AJ421" t="s">
        <v>42</v>
      </c>
      <c r="AK421" t="s">
        <v>32</v>
      </c>
      <c r="AN421" t="s">
        <v>2</v>
      </c>
      <c r="AO421" t="s">
        <v>1</v>
      </c>
      <c r="AP421" t="s">
        <v>0</v>
      </c>
      <c r="AQ421" t="s">
        <v>42</v>
      </c>
      <c r="AR421" t="s">
        <v>32</v>
      </c>
    </row>
    <row r="422" spans="1:44">
      <c r="B422" t="s">
        <v>2</v>
      </c>
      <c r="C422" s="10"/>
      <c r="D422" s="10">
        <f ca="1">MAX($U$27+A421,0)</f>
        <v>2.2610545233705124</v>
      </c>
      <c r="E422" s="10"/>
      <c r="F422" s="10"/>
      <c r="G422" s="10"/>
      <c r="I422" t="s">
        <v>2</v>
      </c>
      <c r="J422" s="1">
        <f ca="1">1-K422</f>
        <v>0.96904195295003759</v>
      </c>
      <c r="K422" s="1">
        <f ca="1">_xlfn.NORM.S.DIST(-D422,0)</f>
        <v>3.0958047049962394E-2</v>
      </c>
      <c r="L422" s="1">
        <v>0</v>
      </c>
      <c r="M422" s="1">
        <v>0</v>
      </c>
      <c r="N422" s="1">
        <v>0</v>
      </c>
      <c r="Q422" t="s">
        <v>2</v>
      </c>
      <c r="R422" s="10"/>
      <c r="S422" s="10">
        <f ca="1">MAX($U$27+P421,0)</f>
        <v>2.5481872252423727</v>
      </c>
      <c r="T422" s="10"/>
      <c r="U422" s="10"/>
      <c r="V422" s="10"/>
      <c r="X422" t="s">
        <v>2</v>
      </c>
      <c r="Y422" s="1">
        <f ca="1">1-Z422</f>
        <v>0.98447909727501404</v>
      </c>
      <c r="Z422" s="1">
        <f ca="1">_xlfn.NORM.S.DIST(-S422,0)</f>
        <v>1.552090272498596E-2</v>
      </c>
      <c r="AA422" s="1">
        <v>0</v>
      </c>
      <c r="AB422" s="1">
        <v>0</v>
      </c>
      <c r="AC422" s="1">
        <v>0</v>
      </c>
      <c r="AF422" t="s">
        <v>2</v>
      </c>
      <c r="AG422" s="10"/>
      <c r="AH422" s="10">
        <f ca="1">MAX($U$27+AE421,0)</f>
        <v>1.973921821498652</v>
      </c>
      <c r="AI422" s="10"/>
      <c r="AJ422" s="10"/>
      <c r="AK422" s="10"/>
      <c r="AM422" t="s">
        <v>2</v>
      </c>
      <c r="AN422" s="1">
        <f ca="1">1-AO422</f>
        <v>0.94313767091778122</v>
      </c>
      <c r="AO422" s="1">
        <f ca="1">_xlfn.NORM.S.DIST(-AH422,0)</f>
        <v>5.6862329082218784E-2</v>
      </c>
      <c r="AP422" s="1">
        <v>0</v>
      </c>
      <c r="AQ422" s="1">
        <v>0</v>
      </c>
      <c r="AR422" s="1">
        <v>0</v>
      </c>
    </row>
    <row r="423" spans="1:44">
      <c r="B423" t="s">
        <v>1</v>
      </c>
      <c r="C423" s="10">
        <f ca="1">MIN($T$28+A421,0)</f>
        <v>-1.9770234234863007</v>
      </c>
      <c r="D423" s="10"/>
      <c r="E423" s="10">
        <f ca="1">MAX($V$28+A421,0)</f>
        <v>0</v>
      </c>
      <c r="F423" s="10"/>
      <c r="G423" s="10"/>
      <c r="I423" t="s">
        <v>1</v>
      </c>
      <c r="J423" s="1">
        <f ca="1">_xlfn.NORM.S.DIST(C423,0)</f>
        <v>5.6514991388698414E-2</v>
      </c>
      <c r="K423" s="1">
        <f ca="1">1-J423-L423</f>
        <v>0.54454272820986893</v>
      </c>
      <c r="L423" s="1">
        <f ca="1">_xlfn.NORM.S.DIST(-E423,0)</f>
        <v>0.3989422804014327</v>
      </c>
      <c r="M423" s="1">
        <v>0</v>
      </c>
      <c r="N423" s="1">
        <v>0</v>
      </c>
      <c r="Q423" t="s">
        <v>1</v>
      </c>
      <c r="R423" s="10">
        <f ca="1">MIN($T$28+P421,0)</f>
        <v>-1.6898907216144401</v>
      </c>
      <c r="S423" s="10"/>
      <c r="T423" s="10">
        <f ca="1">MAX($V$28+P421,0)</f>
        <v>1.2194275839206833E-2</v>
      </c>
      <c r="U423" s="10"/>
      <c r="V423" s="10"/>
      <c r="X423" t="s">
        <v>1</v>
      </c>
      <c r="Y423" s="1">
        <f ca="1">_xlfn.NORM.S.DIST(R423,0)</f>
        <v>9.5674463165867543E-2</v>
      </c>
      <c r="Z423" s="1">
        <f ca="1">1-Y423-AA423</f>
        <v>0.50541291676106492</v>
      </c>
      <c r="AA423" s="1">
        <f ca="1">_xlfn.NORM.S.DIST(-T423,0)</f>
        <v>0.39891262007306749</v>
      </c>
      <c r="AB423" s="1">
        <v>0</v>
      </c>
      <c r="AC423" s="1">
        <v>0</v>
      </c>
      <c r="AF423" t="s">
        <v>1</v>
      </c>
      <c r="AG423" s="10">
        <f ca="1">MIN($T$28+AE421,0)</f>
        <v>-2.264156125358161</v>
      </c>
      <c r="AH423" s="10"/>
      <c r="AI423" s="10">
        <f ca="1">MAX($V$28+AE421,0)</f>
        <v>0</v>
      </c>
      <c r="AJ423" s="10"/>
      <c r="AK423" s="10"/>
      <c r="AM423" t="s">
        <v>1</v>
      </c>
      <c r="AN423" s="1">
        <f ca="1">_xlfn.NORM.S.DIST(AG423,0)</f>
        <v>3.0741553259772941E-2</v>
      </c>
      <c r="AO423" s="1">
        <f ca="1">1-AN423-AP423</f>
        <v>0.57031616633879434</v>
      </c>
      <c r="AP423" s="1">
        <f ca="1">_xlfn.NORM.S.DIST(-AI423,0)</f>
        <v>0.3989422804014327</v>
      </c>
      <c r="AQ423" s="1">
        <v>0</v>
      </c>
      <c r="AR423" s="1">
        <v>0</v>
      </c>
    </row>
    <row r="424" spans="1:44">
      <c r="B424" t="s">
        <v>0</v>
      </c>
      <c r="C424" s="10"/>
      <c r="D424" s="10">
        <f ca="1">MIN($U$29+A421,0)</f>
        <v>-1.8957363459058048</v>
      </c>
      <c r="E424" s="10"/>
      <c r="F424" s="10">
        <f ca="1">MAX($CI$7+A421,0)</f>
        <v>0</v>
      </c>
      <c r="G424" s="10"/>
      <c r="I424" t="s">
        <v>0</v>
      </c>
      <c r="J424" s="1">
        <v>0</v>
      </c>
      <c r="K424" s="1">
        <f ca="1">_xlfn.NORM.S.DIST(D424,0)</f>
        <v>6.6148922334147015E-2</v>
      </c>
      <c r="L424" s="1">
        <f ca="1">1-K424-M424</f>
        <v>0.5349087972644202</v>
      </c>
      <c r="M424" s="1">
        <f ca="1">_xlfn.NORM.S.DIST(-F424,0)</f>
        <v>0.3989422804014327</v>
      </c>
      <c r="N424" s="1">
        <v>0</v>
      </c>
      <c r="Q424" t="s">
        <v>0</v>
      </c>
      <c r="R424" s="10"/>
      <c r="S424" s="10">
        <f ca="1">MIN($U$29+P421,0)</f>
        <v>-1.6086036440339442</v>
      </c>
      <c r="T424" s="10"/>
      <c r="U424" s="10">
        <f ca="1">MAX($CI$7+P421,0)</f>
        <v>0</v>
      </c>
      <c r="V424" s="10"/>
      <c r="X424" t="s">
        <v>0</v>
      </c>
      <c r="Y424" s="1">
        <v>0</v>
      </c>
      <c r="Z424" s="1">
        <f ca="1">_xlfn.NORM.S.DIST(S424,0)</f>
        <v>0.10940032973099649</v>
      </c>
      <c r="AA424" s="1">
        <f ca="1">1-Z424-AB424</f>
        <v>0.49165738986757085</v>
      </c>
      <c r="AB424" s="1">
        <f ca="1">_xlfn.NORM.S.DIST(-U424,0)</f>
        <v>0.3989422804014327</v>
      </c>
      <c r="AC424" s="1">
        <v>0</v>
      </c>
      <c r="AF424" t="s">
        <v>0</v>
      </c>
      <c r="AG424" s="10"/>
      <c r="AH424" s="10">
        <f ca="1">MIN($U$29+AE421,0)</f>
        <v>-2.1828690477776651</v>
      </c>
      <c r="AI424" s="10"/>
      <c r="AJ424" s="10">
        <f ca="1">MAX($CI$7+AE421,0)</f>
        <v>0</v>
      </c>
      <c r="AK424" s="10"/>
      <c r="AM424" t="s">
        <v>0</v>
      </c>
      <c r="AN424" s="1">
        <v>0</v>
      </c>
      <c r="AO424" s="1">
        <f ca="1">_xlfn.NORM.S.DIST(AH424,0)</f>
        <v>3.6831671215651098E-2</v>
      </c>
      <c r="AP424" s="1">
        <f ca="1">1-AO424-AQ424</f>
        <v>0.56422604838291623</v>
      </c>
      <c r="AQ424" s="1">
        <f ca="1">_xlfn.NORM.S.DIST(-AJ424,0)</f>
        <v>0.3989422804014327</v>
      </c>
      <c r="AR424" s="1">
        <v>0</v>
      </c>
    </row>
    <row r="425" spans="1:44">
      <c r="B425" t="s">
        <v>42</v>
      </c>
      <c r="C425" s="10"/>
      <c r="D425" s="10"/>
      <c r="E425" s="10">
        <f ca="1">MIN($V$30+A421,0)</f>
        <v>-2.2391938001550948</v>
      </c>
      <c r="F425" s="10"/>
      <c r="G425" s="10">
        <f ca="1">MAX($X$30+A421,0)</f>
        <v>0</v>
      </c>
      <c r="I425" t="s">
        <v>42</v>
      </c>
      <c r="J425" s="1">
        <v>0</v>
      </c>
      <c r="K425" s="1">
        <v>0</v>
      </c>
      <c r="L425" s="1">
        <f ca="1">_xlfn.NORM.S.DIST(E425,0)</f>
        <v>3.2518927630725641E-2</v>
      </c>
      <c r="M425" s="1">
        <f ca="1">1-L425-N425</f>
        <v>0.56853879196784174</v>
      </c>
      <c r="N425" s="1">
        <f ca="1">_xlfn.NORM.S.DIST(-G425,0)</f>
        <v>0.3989422804014327</v>
      </c>
      <c r="Q425" t="s">
        <v>42</v>
      </c>
      <c r="R425" s="10"/>
      <c r="S425" s="10"/>
      <c r="T425" s="10">
        <f ca="1">MIN($V$30+P421,0)</f>
        <v>-1.9520610982832345</v>
      </c>
      <c r="U425" s="10"/>
      <c r="V425" s="10">
        <f ca="1">MAX($X$30+P421,0)</f>
        <v>0</v>
      </c>
      <c r="X425" t="s">
        <v>42</v>
      </c>
      <c r="Y425" s="1">
        <v>0</v>
      </c>
      <c r="Z425" s="1">
        <v>0</v>
      </c>
      <c r="AA425" s="1">
        <f ca="1">_xlfn.NORM.S.DIST(T425,0)</f>
        <v>5.9355541115683141E-2</v>
      </c>
      <c r="AB425" s="1">
        <f ca="1">1-AA425-AC425</f>
        <v>0.54170217848288416</v>
      </c>
      <c r="AC425" s="1">
        <f ca="1">_xlfn.NORM.S.DIST(-V425,0)</f>
        <v>0.3989422804014327</v>
      </c>
      <c r="AF425" t="s">
        <v>42</v>
      </c>
      <c r="AG425" s="10"/>
      <c r="AH425" s="10"/>
      <c r="AI425" s="10">
        <f ca="1">MIN($V$30+AE421,0)</f>
        <v>-2.5263265020269552</v>
      </c>
      <c r="AJ425" s="10"/>
      <c r="AK425" s="10">
        <f ca="1">MAX($X$30+AE421,0)</f>
        <v>0</v>
      </c>
      <c r="AM425" t="s">
        <v>42</v>
      </c>
      <c r="AN425" s="1">
        <v>0</v>
      </c>
      <c r="AO425" s="1">
        <v>0</v>
      </c>
      <c r="AP425" s="1">
        <f ca="1">_xlfn.NORM.S.DIST(AI425,0)</f>
        <v>1.6406112000453454E-2</v>
      </c>
      <c r="AQ425" s="1">
        <f ca="1">1-AP425-AR425</f>
        <v>0.58465160759811385</v>
      </c>
      <c r="AR425" s="1">
        <f ca="1">_xlfn.NORM.S.DIST(-AK425,0)</f>
        <v>0.3989422804014327</v>
      </c>
    </row>
    <row r="426" spans="1:44">
      <c r="I426" t="s">
        <v>32</v>
      </c>
      <c r="J426" s="1">
        <v>0</v>
      </c>
      <c r="K426" s="1">
        <v>0</v>
      </c>
      <c r="L426" s="1">
        <v>0</v>
      </c>
      <c r="M426" s="1">
        <v>0</v>
      </c>
      <c r="N426" s="1">
        <v>1</v>
      </c>
      <c r="X426" t="s">
        <v>32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M426" t="s">
        <v>32</v>
      </c>
      <c r="AN426" s="1">
        <v>0</v>
      </c>
      <c r="AO426" s="1">
        <v>0</v>
      </c>
      <c r="AP426" s="1">
        <v>0</v>
      </c>
      <c r="AQ426" s="1">
        <v>0</v>
      </c>
      <c r="AR426" s="1">
        <v>1</v>
      </c>
    </row>
    <row r="427" spans="1:44">
      <c r="A427" s="9">
        <f>IF(RIGHT(A420,2)="12",(VALUE(LEFT(A420,4))+1)*100+1,A420+1)</f>
        <v>202412</v>
      </c>
      <c r="H427">
        <f>A427</f>
        <v>202412</v>
      </c>
      <c r="P427" s="9">
        <f>IF(RIGHT(P420,2)="12",(VALUE(LEFT(P420,4))+1)*100+1,P420+1)</f>
        <v>202412</v>
      </c>
      <c r="W427">
        <f>P427</f>
        <v>202412</v>
      </c>
      <c r="AE427" s="9">
        <f>IF(RIGHT(AE420,2)="12",(VALUE(LEFT(AE420,4))+1)*100+1,AE420+1)</f>
        <v>202412</v>
      </c>
      <c r="AL427">
        <f>AE427</f>
        <v>202412</v>
      </c>
    </row>
    <row r="428" spans="1:44">
      <c r="A428" s="37">
        <f ca="1">VLOOKUP(A427,A$36:F$95,6,0)</f>
        <v>-0.32538194619156685</v>
      </c>
      <c r="C428" t="s">
        <v>2</v>
      </c>
      <c r="D428" t="s">
        <v>1</v>
      </c>
      <c r="E428" t="s">
        <v>0</v>
      </c>
      <c r="F428" t="s">
        <v>42</v>
      </c>
      <c r="G428" t="s">
        <v>32</v>
      </c>
      <c r="J428" t="s">
        <v>2</v>
      </c>
      <c r="K428" t="s">
        <v>1</v>
      </c>
      <c r="L428" t="s">
        <v>0</v>
      </c>
      <c r="M428" t="s">
        <v>42</v>
      </c>
      <c r="N428" t="s">
        <v>32</v>
      </c>
      <c r="P428" s="37">
        <f ca="1">VLOOKUP(P427,H$36:M$95,6,0)</f>
        <v>-3.4311719124672548E-2</v>
      </c>
      <c r="R428" t="s">
        <v>2</v>
      </c>
      <c r="S428" t="s">
        <v>1</v>
      </c>
      <c r="T428" t="s">
        <v>0</v>
      </c>
      <c r="U428" t="s">
        <v>42</v>
      </c>
      <c r="V428" t="s">
        <v>32</v>
      </c>
      <c r="Y428" t="s">
        <v>2</v>
      </c>
      <c r="Z428" t="s">
        <v>1</v>
      </c>
      <c r="AA428" t="s">
        <v>0</v>
      </c>
      <c r="AB428" t="s">
        <v>42</v>
      </c>
      <c r="AC428" t="s">
        <v>32</v>
      </c>
      <c r="AE428" s="37">
        <f ca="1">VLOOKUP(AE427,O$36:T$95,6,0)</f>
        <v>-0.61645217325846113</v>
      </c>
      <c r="AG428" t="s">
        <v>2</v>
      </c>
      <c r="AH428" t="s">
        <v>1</v>
      </c>
      <c r="AI428" t="s">
        <v>0</v>
      </c>
      <c r="AJ428" t="s">
        <v>42</v>
      </c>
      <c r="AK428" t="s">
        <v>32</v>
      </c>
      <c r="AN428" t="s">
        <v>2</v>
      </c>
      <c r="AO428" t="s">
        <v>1</v>
      </c>
      <c r="AP428" t="s">
        <v>0</v>
      </c>
      <c r="AQ428" t="s">
        <v>42</v>
      </c>
      <c r="AR428" t="s">
        <v>32</v>
      </c>
    </row>
    <row r="429" spans="1:44">
      <c r="B429" t="s">
        <v>2</v>
      </c>
      <c r="C429" s="10"/>
      <c r="D429" s="10">
        <f ca="1">MAX($U$27+A428,0)</f>
        <v>2.2741373280749402</v>
      </c>
      <c r="E429" s="10"/>
      <c r="F429" s="10"/>
      <c r="G429" s="10"/>
      <c r="I429" t="s">
        <v>2</v>
      </c>
      <c r="J429" s="1">
        <f ca="1">1-K429</f>
        <v>0.96994688090883929</v>
      </c>
      <c r="K429" s="1">
        <f ca="1">_xlfn.NORM.S.DIST(-D429,0)</f>
        <v>3.0053119091160728E-2</v>
      </c>
      <c r="L429" s="1">
        <v>0</v>
      </c>
      <c r="M429" s="1">
        <v>0</v>
      </c>
      <c r="N429" s="1">
        <v>0</v>
      </c>
      <c r="Q429" t="s">
        <v>2</v>
      </c>
      <c r="R429" s="10"/>
      <c r="S429" s="10">
        <f ca="1">MAX($U$27+P428,0)</f>
        <v>2.5652075551418347</v>
      </c>
      <c r="T429" s="10"/>
      <c r="U429" s="10"/>
      <c r="V429" s="10"/>
      <c r="X429" t="s">
        <v>2</v>
      </c>
      <c r="Y429" s="1">
        <f ca="1">1-Z429</f>
        <v>0.98514001774268856</v>
      </c>
      <c r="Z429" s="1">
        <f ca="1">_xlfn.NORM.S.DIST(-S429,0)</f>
        <v>1.4859982257311414E-2</v>
      </c>
      <c r="AA429" s="1">
        <v>0</v>
      </c>
      <c r="AB429" s="1">
        <v>0</v>
      </c>
      <c r="AC429" s="1">
        <v>0</v>
      </c>
      <c r="AF429" t="s">
        <v>2</v>
      </c>
      <c r="AG429" s="10"/>
      <c r="AH429" s="10">
        <f ca="1">MAX($U$27+AE428,0)</f>
        <v>1.9830671010080461</v>
      </c>
      <c r="AI429" s="10"/>
      <c r="AJ429" s="10"/>
      <c r="AK429" s="10"/>
      <c r="AM429" t="s">
        <v>2</v>
      </c>
      <c r="AN429" s="1">
        <f ca="1">1-AO429</f>
        <v>0.94415727919822567</v>
      </c>
      <c r="AO429" s="1">
        <f ca="1">_xlfn.NORM.S.DIST(-AH429,0)</f>
        <v>5.5842720801774298E-2</v>
      </c>
      <c r="AP429" s="1">
        <v>0</v>
      </c>
      <c r="AQ429" s="1">
        <v>0</v>
      </c>
      <c r="AR429" s="1">
        <v>0</v>
      </c>
    </row>
    <row r="430" spans="1:44">
      <c r="B430" t="s">
        <v>1</v>
      </c>
      <c r="C430" s="10">
        <f ca="1">MIN($T$28+A428,0)</f>
        <v>-1.9639406187818724</v>
      </c>
      <c r="D430" s="10"/>
      <c r="E430" s="10">
        <f ca="1">MAX($V$28+A428,0)</f>
        <v>0</v>
      </c>
      <c r="F430" s="10"/>
      <c r="G430" s="10"/>
      <c r="I430" t="s">
        <v>1</v>
      </c>
      <c r="J430" s="1">
        <f ca="1">_xlfn.NORM.S.DIST(C430,0)</f>
        <v>5.7990857495101709E-2</v>
      </c>
      <c r="K430" s="1">
        <f ca="1">1-J430-L430</f>
        <v>0.54306686210346555</v>
      </c>
      <c r="L430" s="1">
        <f ca="1">_xlfn.NORM.S.DIST(-E430,0)</f>
        <v>0.3989422804014327</v>
      </c>
      <c r="M430" s="1">
        <v>0</v>
      </c>
      <c r="N430" s="1">
        <v>0</v>
      </c>
      <c r="Q430" t="s">
        <v>1</v>
      </c>
      <c r="R430" s="10">
        <f ca="1">MIN($T$28+P428,0)</f>
        <v>-1.6728703917149781</v>
      </c>
      <c r="S430" s="10"/>
      <c r="T430" s="10">
        <f ca="1">MAX($V$28+P428,0)</f>
        <v>2.921460573866879E-2</v>
      </c>
      <c r="U430" s="10"/>
      <c r="V430" s="10"/>
      <c r="X430" t="s">
        <v>1</v>
      </c>
      <c r="Y430" s="1">
        <f ca="1">_xlfn.NORM.S.DIST(R430,0)</f>
        <v>9.8451995301842316E-2</v>
      </c>
      <c r="Z430" s="1">
        <f ca="1">1-Y430-AA430</f>
        <v>0.50277593523512953</v>
      </c>
      <c r="AA430" s="1">
        <f ca="1">_xlfn.NORM.S.DIST(-T430,0)</f>
        <v>0.39877206946302812</v>
      </c>
      <c r="AB430" s="1">
        <v>0</v>
      </c>
      <c r="AC430" s="1">
        <v>0</v>
      </c>
      <c r="AF430" t="s">
        <v>1</v>
      </c>
      <c r="AG430" s="10">
        <f ca="1">MIN($T$28+AE428,0)</f>
        <v>-2.2550108458487665</v>
      </c>
      <c r="AH430" s="10"/>
      <c r="AI430" s="10">
        <f ca="1">MAX($V$28+AE428,0)</f>
        <v>0</v>
      </c>
      <c r="AJ430" s="10"/>
      <c r="AK430" s="10"/>
      <c r="AM430" t="s">
        <v>1</v>
      </c>
      <c r="AN430" s="1">
        <f ca="1">_xlfn.NORM.S.DIST(AG430,0)</f>
        <v>3.1383421893918031E-2</v>
      </c>
      <c r="AO430" s="1">
        <f ca="1">1-AN430-AP430</f>
        <v>0.56967429770464917</v>
      </c>
      <c r="AP430" s="1">
        <f ca="1">_xlfn.NORM.S.DIST(-AI430,0)</f>
        <v>0.3989422804014327</v>
      </c>
      <c r="AQ430" s="1">
        <v>0</v>
      </c>
      <c r="AR430" s="1">
        <v>0</v>
      </c>
    </row>
    <row r="431" spans="1:44">
      <c r="B431" t="s">
        <v>0</v>
      </c>
      <c r="C431" s="10"/>
      <c r="D431" s="10">
        <f ca="1">MIN($U$29+A428,0)</f>
        <v>-1.8826535412013765</v>
      </c>
      <c r="E431" s="10"/>
      <c r="F431" s="10">
        <f ca="1">MAX($CI$7+A428,0)</f>
        <v>0</v>
      </c>
      <c r="G431" s="10"/>
      <c r="I431" t="s">
        <v>0</v>
      </c>
      <c r="J431" s="1">
        <v>0</v>
      </c>
      <c r="K431" s="1">
        <f ca="1">_xlfn.NORM.S.DIST(D431,0)</f>
        <v>6.7804229003120414E-2</v>
      </c>
      <c r="L431" s="1">
        <f ca="1">1-K431-M431</f>
        <v>0.53325349059544691</v>
      </c>
      <c r="M431" s="1">
        <f ca="1">_xlfn.NORM.S.DIST(-F431,0)</f>
        <v>0.3989422804014327</v>
      </c>
      <c r="N431" s="1">
        <v>0</v>
      </c>
      <c r="Q431" t="s">
        <v>0</v>
      </c>
      <c r="R431" s="10"/>
      <c r="S431" s="10">
        <f ca="1">MIN($U$29+P428,0)</f>
        <v>-1.5915833141344822</v>
      </c>
      <c r="T431" s="10"/>
      <c r="U431" s="10">
        <f ca="1">MAX($CI$7+P428,0)</f>
        <v>0</v>
      </c>
      <c r="V431" s="10"/>
      <c r="X431" t="s">
        <v>0</v>
      </c>
      <c r="Y431" s="1">
        <v>0</v>
      </c>
      <c r="Z431" s="1">
        <f ca="1">_xlfn.NORM.S.DIST(S431,0)</f>
        <v>0.11242069310380057</v>
      </c>
      <c r="AA431" s="1">
        <f ca="1">1-Z431-AB431</f>
        <v>0.48863702649476676</v>
      </c>
      <c r="AB431" s="1">
        <f ca="1">_xlfn.NORM.S.DIST(-U431,0)</f>
        <v>0.3989422804014327</v>
      </c>
      <c r="AC431" s="1">
        <v>0</v>
      </c>
      <c r="AF431" t="s">
        <v>0</v>
      </c>
      <c r="AG431" s="10"/>
      <c r="AH431" s="10">
        <f ca="1">MIN($U$29+AE428,0)</f>
        <v>-2.1737237682682711</v>
      </c>
      <c r="AI431" s="10"/>
      <c r="AJ431" s="10">
        <f ca="1">MAX($CI$7+AE428,0)</f>
        <v>0</v>
      </c>
      <c r="AK431" s="10"/>
      <c r="AM431" t="s">
        <v>0</v>
      </c>
      <c r="AN431" s="1">
        <v>0</v>
      </c>
      <c r="AO431" s="1">
        <f ca="1">_xlfn.NORM.S.DIST(AH431,0)</f>
        <v>3.757275683086312E-2</v>
      </c>
      <c r="AP431" s="1">
        <f ca="1">1-AO431-AQ431</f>
        <v>0.5634849627677041</v>
      </c>
      <c r="AQ431" s="1">
        <f ca="1">_xlfn.NORM.S.DIST(-AJ431,0)</f>
        <v>0.3989422804014327</v>
      </c>
      <c r="AR431" s="1">
        <v>0</v>
      </c>
    </row>
    <row r="432" spans="1:44">
      <c r="B432" t="s">
        <v>42</v>
      </c>
      <c r="C432" s="10"/>
      <c r="D432" s="10"/>
      <c r="E432" s="10">
        <f ca="1">MIN($V$30+A428,0)</f>
        <v>-2.226110995450667</v>
      </c>
      <c r="F432" s="10"/>
      <c r="G432" s="10">
        <f ca="1">MAX($X$30+A428,0)</f>
        <v>0</v>
      </c>
      <c r="I432" t="s">
        <v>42</v>
      </c>
      <c r="J432" s="1">
        <v>0</v>
      </c>
      <c r="K432" s="1">
        <v>0</v>
      </c>
      <c r="L432" s="1">
        <f ca="1">_xlfn.NORM.S.DIST(E432,0)</f>
        <v>3.3482792955248301E-2</v>
      </c>
      <c r="M432" s="1">
        <f ca="1">1-L432-N432</f>
        <v>0.56757492664331899</v>
      </c>
      <c r="N432" s="1">
        <f ca="1">_xlfn.NORM.S.DIST(-G432,0)</f>
        <v>0.3989422804014327</v>
      </c>
      <c r="Q432" t="s">
        <v>42</v>
      </c>
      <c r="R432" s="10"/>
      <c r="S432" s="10"/>
      <c r="T432" s="10">
        <f ca="1">MIN($V$30+P428,0)</f>
        <v>-1.9350407683837725</v>
      </c>
      <c r="U432" s="10"/>
      <c r="V432" s="10">
        <f ca="1">MAX($X$30+P428,0)</f>
        <v>1.6269726294870154E-3</v>
      </c>
      <c r="X432" t="s">
        <v>42</v>
      </c>
      <c r="Y432" s="1">
        <v>0</v>
      </c>
      <c r="Z432" s="1">
        <v>0</v>
      </c>
      <c r="AA432" s="1">
        <f ca="1">_xlfn.NORM.S.DIST(T432,0)</f>
        <v>6.1351851998373126E-2</v>
      </c>
      <c r="AB432" s="1">
        <f ca="1">1-AA432-AC432</f>
        <v>0.53970639560791911</v>
      </c>
      <c r="AC432" s="1">
        <f ca="1">_xlfn.NORM.S.DIST(-V432,0)</f>
        <v>0.39894175239370772</v>
      </c>
      <c r="AF432" t="s">
        <v>42</v>
      </c>
      <c r="AG432" s="10"/>
      <c r="AH432" s="10"/>
      <c r="AI432" s="10">
        <f ca="1">MIN($V$30+AE428,0)</f>
        <v>-2.5171812225175612</v>
      </c>
      <c r="AJ432" s="10"/>
      <c r="AK432" s="10">
        <f ca="1">MAX($X$30+AE428,0)</f>
        <v>0</v>
      </c>
      <c r="AM432" t="s">
        <v>42</v>
      </c>
      <c r="AN432" s="1">
        <v>0</v>
      </c>
      <c r="AO432" s="1">
        <v>0</v>
      </c>
      <c r="AP432" s="1">
        <f ca="1">_xlfn.NORM.S.DIST(AI432,0)</f>
        <v>1.6788868747900351E-2</v>
      </c>
      <c r="AQ432" s="1">
        <f ca="1">1-AP432-AR432</f>
        <v>0.58426885085066704</v>
      </c>
      <c r="AR432" s="1">
        <f ca="1">_xlfn.NORM.S.DIST(-AK432,0)</f>
        <v>0.3989422804014327</v>
      </c>
    </row>
    <row r="433" spans="1:44">
      <c r="I433" t="s">
        <v>32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X433" t="s">
        <v>32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M433" t="s">
        <v>32</v>
      </c>
      <c r="AN433" s="1">
        <v>0</v>
      </c>
      <c r="AO433" s="1">
        <v>0</v>
      </c>
      <c r="AP433" s="1">
        <v>0</v>
      </c>
      <c r="AQ433" s="1">
        <v>0</v>
      </c>
      <c r="AR433" s="1">
        <v>1</v>
      </c>
    </row>
    <row r="434" spans="1:44">
      <c r="A434" s="9">
        <f>IF(RIGHT(A427,2)="12",(VALUE(LEFT(A427,4))+1)*100+1,A427+1)</f>
        <v>202501</v>
      </c>
      <c r="H434">
        <f>A434</f>
        <v>202501</v>
      </c>
      <c r="P434" s="9">
        <f>IF(RIGHT(P427,2)="12",(VALUE(LEFT(P427,4))+1)*100+1,P427+1)</f>
        <v>202501</v>
      </c>
      <c r="W434">
        <f>P434</f>
        <v>202501</v>
      </c>
      <c r="AE434" s="9">
        <f>IF(RIGHT(AE427,2)="12",(VALUE(LEFT(AE427,4))+1)*100+1,AE427+1)</f>
        <v>202501</v>
      </c>
      <c r="AL434">
        <f>AE434</f>
        <v>202501</v>
      </c>
    </row>
    <row r="435" spans="1:44">
      <c r="A435" s="37">
        <f ca="1">VLOOKUP(A434,A$36:F$95,6,0)</f>
        <v>-0.33460500801429999</v>
      </c>
      <c r="C435" t="s">
        <v>2</v>
      </c>
      <c r="D435" t="s">
        <v>1</v>
      </c>
      <c r="E435" t="s">
        <v>0</v>
      </c>
      <c r="F435" t="s">
        <v>42</v>
      </c>
      <c r="G435" t="s">
        <v>32</v>
      </c>
      <c r="J435" t="s">
        <v>2</v>
      </c>
      <c r="K435" t="s">
        <v>1</v>
      </c>
      <c r="L435" t="s">
        <v>0</v>
      </c>
      <c r="M435" t="s">
        <v>42</v>
      </c>
      <c r="N435" t="s">
        <v>32</v>
      </c>
      <c r="P435" s="37">
        <f ca="1">VLOOKUP(P434,H$36:M$95,6,0)</f>
        <v>-3.9640062061352399E-2</v>
      </c>
      <c r="R435" t="s">
        <v>2</v>
      </c>
      <c r="S435" t="s">
        <v>1</v>
      </c>
      <c r="T435" t="s">
        <v>0</v>
      </c>
      <c r="U435" t="s">
        <v>42</v>
      </c>
      <c r="V435" t="s">
        <v>32</v>
      </c>
      <c r="Y435" t="s">
        <v>2</v>
      </c>
      <c r="Z435" t="s">
        <v>1</v>
      </c>
      <c r="AA435" t="s">
        <v>0</v>
      </c>
      <c r="AB435" t="s">
        <v>42</v>
      </c>
      <c r="AC435" t="s">
        <v>32</v>
      </c>
      <c r="AE435" s="37">
        <f ca="1">VLOOKUP(AE434,O$36:T$95,6,0)</f>
        <v>-0.62956995396724758</v>
      </c>
      <c r="AG435" t="s">
        <v>2</v>
      </c>
      <c r="AH435" t="s">
        <v>1</v>
      </c>
      <c r="AI435" t="s">
        <v>0</v>
      </c>
      <c r="AJ435" t="s">
        <v>42</v>
      </c>
      <c r="AK435" t="s">
        <v>32</v>
      </c>
      <c r="AN435" t="s">
        <v>2</v>
      </c>
      <c r="AO435" t="s">
        <v>1</v>
      </c>
      <c r="AP435" t="s">
        <v>0</v>
      </c>
      <c r="AQ435" t="s">
        <v>42</v>
      </c>
      <c r="AR435" t="s">
        <v>32</v>
      </c>
    </row>
    <row r="436" spans="1:44">
      <c r="B436" t="s">
        <v>2</v>
      </c>
      <c r="C436" s="10"/>
      <c r="D436" s="10">
        <f ca="1">MAX($U$27+A435,0)</f>
        <v>2.264914266252207</v>
      </c>
      <c r="E436" s="10"/>
      <c r="F436" s="10"/>
      <c r="G436" s="10"/>
      <c r="I436" t="s">
        <v>2</v>
      </c>
      <c r="J436" s="1">
        <f ca="1">1-K436</f>
        <v>0.969311179688361</v>
      </c>
      <c r="K436" s="1">
        <f ca="1">_xlfn.NORM.S.DIST(-D436,0)</f>
        <v>3.0688820311639001E-2</v>
      </c>
      <c r="L436" s="1">
        <v>0</v>
      </c>
      <c r="M436" s="1">
        <v>0</v>
      </c>
      <c r="N436" s="1">
        <v>0</v>
      </c>
      <c r="Q436" t="s">
        <v>2</v>
      </c>
      <c r="R436" s="10"/>
      <c r="S436" s="10">
        <f ca="1">MAX($U$27+P435,0)</f>
        <v>2.5598792122051548</v>
      </c>
      <c r="T436" s="10"/>
      <c r="U436" s="10"/>
      <c r="V436" s="10"/>
      <c r="X436" t="s">
        <v>2</v>
      </c>
      <c r="Y436" s="1">
        <f ca="1">1-Z436</f>
        <v>0.98493572637678795</v>
      </c>
      <c r="Z436" s="1">
        <f ca="1">_xlfn.NORM.S.DIST(-S436,0)</f>
        <v>1.5064273623212077E-2</v>
      </c>
      <c r="AA436" s="1">
        <v>0</v>
      </c>
      <c r="AB436" s="1">
        <v>0</v>
      </c>
      <c r="AC436" s="1">
        <v>0</v>
      </c>
      <c r="AF436" t="s">
        <v>2</v>
      </c>
      <c r="AG436" s="10"/>
      <c r="AH436" s="10">
        <f ca="1">MAX($U$27+AE435,0)</f>
        <v>1.9699493202992597</v>
      </c>
      <c r="AI436" s="10"/>
      <c r="AJ436" s="10"/>
      <c r="AK436" s="10"/>
      <c r="AM436" t="s">
        <v>2</v>
      </c>
      <c r="AN436" s="1">
        <f ca="1">1-AO436</f>
        <v>0.94269048971529279</v>
      </c>
      <c r="AO436" s="1">
        <f ca="1">_xlfn.NORM.S.DIST(-AH436,0)</f>
        <v>5.7309510284707189E-2</v>
      </c>
      <c r="AP436" s="1">
        <v>0</v>
      </c>
      <c r="AQ436" s="1">
        <v>0</v>
      </c>
      <c r="AR436" s="1">
        <v>0</v>
      </c>
    </row>
    <row r="437" spans="1:44">
      <c r="B437" t="s">
        <v>1</v>
      </c>
      <c r="C437" s="10">
        <f ca="1">MIN($T$28+A435,0)</f>
        <v>-1.9731636806046056</v>
      </c>
      <c r="D437" s="10"/>
      <c r="E437" s="10">
        <f ca="1">MAX($V$28+A435,0)</f>
        <v>0</v>
      </c>
      <c r="F437" s="10"/>
      <c r="G437" s="10"/>
      <c r="I437" t="s">
        <v>1</v>
      </c>
      <c r="J437" s="1">
        <f ca="1">_xlfn.NORM.S.DIST(C437,0)</f>
        <v>5.6947471513475026E-2</v>
      </c>
      <c r="K437" s="1">
        <f ca="1">1-J437-L437</f>
        <v>0.54411024808509234</v>
      </c>
      <c r="L437" s="1">
        <f ca="1">_xlfn.NORM.S.DIST(-E437,0)</f>
        <v>0.3989422804014327</v>
      </c>
      <c r="M437" s="1">
        <v>0</v>
      </c>
      <c r="N437" s="1">
        <v>0</v>
      </c>
      <c r="Q437" t="s">
        <v>1</v>
      </c>
      <c r="R437" s="10">
        <f ca="1">MIN($T$28+P435,0)</f>
        <v>-1.678198734651658</v>
      </c>
      <c r="S437" s="10"/>
      <c r="T437" s="10">
        <f ca="1">MAX($V$28+P435,0)</f>
        <v>2.3886262801988939E-2</v>
      </c>
      <c r="U437" s="10"/>
      <c r="V437" s="10"/>
      <c r="X437" t="s">
        <v>1</v>
      </c>
      <c r="Y437" s="1">
        <f ca="1">_xlfn.NORM.S.DIST(R437,0)</f>
        <v>9.7576945295820505E-2</v>
      </c>
      <c r="Z437" s="1">
        <f ca="1">1-Y437-AA437</f>
        <v>0.50359456703805572</v>
      </c>
      <c r="AA437" s="1">
        <f ca="1">_xlfn.NORM.S.DIST(-T437,0)</f>
        <v>0.39882848766612383</v>
      </c>
      <c r="AB437" s="1">
        <v>0</v>
      </c>
      <c r="AC437" s="1">
        <v>0</v>
      </c>
      <c r="AF437" t="s">
        <v>1</v>
      </c>
      <c r="AG437" s="10">
        <f ca="1">MIN($T$28+AE435,0)</f>
        <v>-2.2681286265575533</v>
      </c>
      <c r="AH437" s="10"/>
      <c r="AI437" s="10">
        <f ca="1">MAX($V$28+AE435,0)</f>
        <v>0</v>
      </c>
      <c r="AJ437" s="10"/>
      <c r="AK437" s="10"/>
      <c r="AM437" t="s">
        <v>1</v>
      </c>
      <c r="AN437" s="1">
        <f ca="1">_xlfn.NORM.S.DIST(AG437,0)</f>
        <v>3.0466051937202369E-2</v>
      </c>
      <c r="AO437" s="1">
        <f ca="1">1-AN437-AP437</f>
        <v>0.57059166766136493</v>
      </c>
      <c r="AP437" s="1">
        <f ca="1">_xlfn.NORM.S.DIST(-AI437,0)</f>
        <v>0.3989422804014327</v>
      </c>
      <c r="AQ437" s="1">
        <v>0</v>
      </c>
      <c r="AR437" s="1">
        <v>0</v>
      </c>
    </row>
    <row r="438" spans="1:44">
      <c r="B438" t="s">
        <v>0</v>
      </c>
      <c r="C438" s="10"/>
      <c r="D438" s="10">
        <f ca="1">MIN($U$29+A435,0)</f>
        <v>-1.8918766030241096</v>
      </c>
      <c r="E438" s="10"/>
      <c r="F438" s="10">
        <f ca="1">MAX($CI$7+A435,0)</f>
        <v>0</v>
      </c>
      <c r="G438" s="10"/>
      <c r="I438" t="s">
        <v>0</v>
      </c>
      <c r="J438" s="1">
        <v>0</v>
      </c>
      <c r="K438" s="1">
        <f ca="1">_xlfn.NORM.S.DIST(D438,0)</f>
        <v>6.6634216391050993E-2</v>
      </c>
      <c r="L438" s="1">
        <f ca="1">1-K438-M438</f>
        <v>0.53442350320751641</v>
      </c>
      <c r="M438" s="1">
        <f ca="1">_xlfn.NORM.S.DIST(-F438,0)</f>
        <v>0.3989422804014327</v>
      </c>
      <c r="N438" s="1">
        <v>0</v>
      </c>
      <c r="Q438" t="s">
        <v>0</v>
      </c>
      <c r="R438" s="10"/>
      <c r="S438" s="10">
        <f ca="1">MIN($U$29+P435,0)</f>
        <v>-1.5969116570711621</v>
      </c>
      <c r="T438" s="10"/>
      <c r="U438" s="10">
        <f ca="1">MAX($CI$7+P435,0)</f>
        <v>0</v>
      </c>
      <c r="V438" s="10"/>
      <c r="X438" t="s">
        <v>0</v>
      </c>
      <c r="Y438" s="1">
        <v>0</v>
      </c>
      <c r="Z438" s="1">
        <f ca="1">_xlfn.NORM.S.DIST(S438,0)</f>
        <v>0.11146975801350079</v>
      </c>
      <c r="AA438" s="1">
        <f ca="1">1-Z438-AB438</f>
        <v>0.48958796158506651</v>
      </c>
      <c r="AB438" s="1">
        <f ca="1">_xlfn.NORM.S.DIST(-U438,0)</f>
        <v>0.3989422804014327</v>
      </c>
      <c r="AC438" s="1">
        <v>0</v>
      </c>
      <c r="AF438" t="s">
        <v>0</v>
      </c>
      <c r="AG438" s="10"/>
      <c r="AH438" s="10">
        <f ca="1">MIN($U$29+AE435,0)</f>
        <v>-2.1868415489770574</v>
      </c>
      <c r="AI438" s="10"/>
      <c r="AJ438" s="10">
        <f ca="1">MAX($CI$7+AE435,0)</f>
        <v>0</v>
      </c>
      <c r="AK438" s="10"/>
      <c r="AM438" t="s">
        <v>0</v>
      </c>
      <c r="AN438" s="1">
        <v>0</v>
      </c>
      <c r="AO438" s="1">
        <f ca="1">_xlfn.NORM.S.DIST(AH438,0)</f>
        <v>3.651337988508109E-2</v>
      </c>
      <c r="AP438" s="1">
        <f ca="1">1-AO438-AQ438</f>
        <v>0.56454433971348617</v>
      </c>
      <c r="AQ438" s="1">
        <f ca="1">_xlfn.NORM.S.DIST(-AJ438,0)</f>
        <v>0.3989422804014327</v>
      </c>
      <c r="AR438" s="1">
        <v>0</v>
      </c>
    </row>
    <row r="439" spans="1:44">
      <c r="B439" t="s">
        <v>42</v>
      </c>
      <c r="C439" s="10"/>
      <c r="D439" s="10"/>
      <c r="E439" s="10">
        <f ca="1">MIN($V$30+A435,0)</f>
        <v>-2.2353340572734002</v>
      </c>
      <c r="F439" s="10"/>
      <c r="G439" s="10">
        <f ca="1">MAX($X$30+A435,0)</f>
        <v>0</v>
      </c>
      <c r="I439" t="s">
        <v>42</v>
      </c>
      <c r="J439" s="1">
        <v>0</v>
      </c>
      <c r="K439" s="1">
        <v>0</v>
      </c>
      <c r="L439" s="1">
        <f ca="1">_xlfn.NORM.S.DIST(E439,0)</f>
        <v>3.2800953069807702E-2</v>
      </c>
      <c r="M439" s="1">
        <f ca="1">1-L439-N439</f>
        <v>0.56825676652875967</v>
      </c>
      <c r="N439" s="1">
        <f ca="1">_xlfn.NORM.S.DIST(-G439,0)</f>
        <v>0.3989422804014327</v>
      </c>
      <c r="Q439" t="s">
        <v>42</v>
      </c>
      <c r="R439" s="10"/>
      <c r="S439" s="10"/>
      <c r="T439" s="10">
        <f ca="1">MIN($V$30+P435,0)</f>
        <v>-1.9403691113204524</v>
      </c>
      <c r="U439" s="10"/>
      <c r="V439" s="10">
        <f ca="1">MAX($X$30+P435,0)</f>
        <v>0</v>
      </c>
      <c r="X439" t="s">
        <v>42</v>
      </c>
      <c r="Y439" s="1">
        <v>0</v>
      </c>
      <c r="Z439" s="1">
        <v>0</v>
      </c>
      <c r="AA439" s="1">
        <f ca="1">_xlfn.NORM.S.DIST(T439,0)</f>
        <v>6.0721667916714211E-2</v>
      </c>
      <c r="AB439" s="1">
        <f ca="1">1-AA439-AC439</f>
        <v>0.54033605168185317</v>
      </c>
      <c r="AC439" s="1">
        <f ca="1">_xlfn.NORM.S.DIST(-V439,0)</f>
        <v>0.3989422804014327</v>
      </c>
      <c r="AF439" t="s">
        <v>42</v>
      </c>
      <c r="AG439" s="10"/>
      <c r="AH439" s="10"/>
      <c r="AI439" s="10">
        <f ca="1">MIN($V$30+AE435,0)</f>
        <v>-2.5302990032263475</v>
      </c>
      <c r="AJ439" s="10"/>
      <c r="AK439" s="10">
        <f ca="1">MAX($X$30+AE435,0)</f>
        <v>0</v>
      </c>
      <c r="AM439" t="s">
        <v>42</v>
      </c>
      <c r="AN439" s="1">
        <v>0</v>
      </c>
      <c r="AO439" s="1">
        <v>0</v>
      </c>
      <c r="AP439" s="1">
        <f ca="1">_xlfn.NORM.S.DIST(AI439,0)</f>
        <v>1.62421582474397E-2</v>
      </c>
      <c r="AQ439" s="1">
        <f ca="1">1-AP439-AR439</f>
        <v>0.58481556135112767</v>
      </c>
      <c r="AR439" s="1">
        <f ca="1">_xlfn.NORM.S.DIST(-AK439,0)</f>
        <v>0.3989422804014327</v>
      </c>
    </row>
    <row r="440" spans="1:44">
      <c r="I440" t="s">
        <v>32</v>
      </c>
      <c r="J440" s="1">
        <v>0</v>
      </c>
      <c r="K440" s="1">
        <v>0</v>
      </c>
      <c r="L440" s="1">
        <v>0</v>
      </c>
      <c r="M440" s="1">
        <v>0</v>
      </c>
      <c r="N440" s="1">
        <v>1</v>
      </c>
      <c r="X440" t="s">
        <v>32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M440" t="s">
        <v>32</v>
      </c>
      <c r="AN440" s="1">
        <v>0</v>
      </c>
      <c r="AO440" s="1">
        <v>0</v>
      </c>
      <c r="AP440" s="1">
        <v>0</v>
      </c>
      <c r="AQ440" s="1">
        <v>0</v>
      </c>
      <c r="AR440" s="1">
        <v>1</v>
      </c>
    </row>
    <row r="441" spans="1:44">
      <c r="A441" s="9">
        <f>IF(RIGHT(A434,2)="12",(VALUE(LEFT(A434,4))+1)*100+1,A434+1)</f>
        <v>202502</v>
      </c>
      <c r="H441">
        <f>A441</f>
        <v>202502</v>
      </c>
      <c r="P441" s="9">
        <f>IF(RIGHT(P434,2)="12",(VALUE(LEFT(P434,4))+1)*100+1,P434+1)</f>
        <v>202502</v>
      </c>
      <c r="W441">
        <f>P441</f>
        <v>202502</v>
      </c>
      <c r="AE441" s="9">
        <f>IF(RIGHT(AE434,2)="12",(VALUE(LEFT(AE434,4))+1)*100+1,AE434+1)</f>
        <v>202502</v>
      </c>
      <c r="AL441">
        <f>AE441</f>
        <v>202502</v>
      </c>
    </row>
    <row r="442" spans="1:44">
      <c r="A442" s="37">
        <f ca="1">VLOOKUP(A441,A$36:F$95,6,0)</f>
        <v>-0.31550344354705079</v>
      </c>
      <c r="C442" t="s">
        <v>2</v>
      </c>
      <c r="D442" t="s">
        <v>1</v>
      </c>
      <c r="E442" t="s">
        <v>0</v>
      </c>
      <c r="F442" t="s">
        <v>42</v>
      </c>
      <c r="G442" t="s">
        <v>32</v>
      </c>
      <c r="J442" t="s">
        <v>2</v>
      </c>
      <c r="K442" t="s">
        <v>1</v>
      </c>
      <c r="L442" t="s">
        <v>0</v>
      </c>
      <c r="M442" t="s">
        <v>42</v>
      </c>
      <c r="N442" t="s">
        <v>32</v>
      </c>
      <c r="P442" s="37">
        <f ca="1">VLOOKUP(P441,H$36:M$95,6,0)</f>
        <v>-1.6684887196851513E-2</v>
      </c>
      <c r="R442" t="s">
        <v>2</v>
      </c>
      <c r="S442" t="s">
        <v>1</v>
      </c>
      <c r="T442" t="s">
        <v>0</v>
      </c>
      <c r="U442" t="s">
        <v>42</v>
      </c>
      <c r="V442" t="s">
        <v>32</v>
      </c>
      <c r="Y442" t="s">
        <v>2</v>
      </c>
      <c r="Z442" t="s">
        <v>1</v>
      </c>
      <c r="AA442" t="s">
        <v>0</v>
      </c>
      <c r="AB442" t="s">
        <v>42</v>
      </c>
      <c r="AC442" t="s">
        <v>32</v>
      </c>
      <c r="AE442" s="37">
        <f ca="1">VLOOKUP(AE441,O$36:T$95,6,0)</f>
        <v>-0.61432199989725</v>
      </c>
      <c r="AG442" t="s">
        <v>2</v>
      </c>
      <c r="AH442" t="s">
        <v>1</v>
      </c>
      <c r="AI442" t="s">
        <v>0</v>
      </c>
      <c r="AJ442" t="s">
        <v>42</v>
      </c>
      <c r="AK442" t="s">
        <v>32</v>
      </c>
      <c r="AN442" t="s">
        <v>2</v>
      </c>
      <c r="AO442" t="s">
        <v>1</v>
      </c>
      <c r="AP442" t="s">
        <v>0</v>
      </c>
      <c r="AQ442" t="s">
        <v>42</v>
      </c>
      <c r="AR442" t="s">
        <v>32</v>
      </c>
    </row>
    <row r="443" spans="1:44">
      <c r="B443" t="s">
        <v>2</v>
      </c>
      <c r="C443" s="10"/>
      <c r="D443" s="10">
        <f ca="1">MAX($U$27+A442,0)</f>
        <v>2.2840158307194565</v>
      </c>
      <c r="E443" s="10"/>
      <c r="F443" s="10"/>
      <c r="G443" s="10"/>
      <c r="I443" t="s">
        <v>2</v>
      </c>
      <c r="J443" s="1">
        <f ca="1">1-K443</f>
        <v>0.97061593301111626</v>
      </c>
      <c r="K443" s="1">
        <f ca="1">_xlfn.NORM.S.DIST(-D443,0)</f>
        <v>2.9384066988883698E-2</v>
      </c>
      <c r="L443" s="1">
        <v>0</v>
      </c>
      <c r="M443" s="1">
        <v>0</v>
      </c>
      <c r="N443" s="1">
        <v>0</v>
      </c>
      <c r="Q443" t="s">
        <v>2</v>
      </c>
      <c r="R443" s="10"/>
      <c r="S443" s="10">
        <f ca="1">MAX($U$27+P442,0)</f>
        <v>2.5828343870696555</v>
      </c>
      <c r="T443" s="10"/>
      <c r="U443" s="10"/>
      <c r="V443" s="10"/>
      <c r="X443" t="s">
        <v>2</v>
      </c>
      <c r="Y443" s="1">
        <f ca="1">1-Z443</f>
        <v>0.98579917572776932</v>
      </c>
      <c r="Z443" s="1">
        <f ca="1">_xlfn.NORM.S.DIST(-S443,0)</f>
        <v>1.4200824272230688E-2</v>
      </c>
      <c r="AA443" s="1">
        <v>0</v>
      </c>
      <c r="AB443" s="1">
        <v>0</v>
      </c>
      <c r="AC443" s="1">
        <v>0</v>
      </c>
      <c r="AF443" t="s">
        <v>2</v>
      </c>
      <c r="AG443" s="10"/>
      <c r="AH443" s="10">
        <f ca="1">MAX($U$27+AE442,0)</f>
        <v>1.9851972743692572</v>
      </c>
      <c r="AI443" s="10"/>
      <c r="AJ443" s="10"/>
      <c r="AK443" s="10"/>
      <c r="AM443" t="s">
        <v>2</v>
      </c>
      <c r="AN443" s="1">
        <f ca="1">1-AO443</f>
        <v>0.94439280292380301</v>
      </c>
      <c r="AO443" s="1">
        <f ca="1">_xlfn.NORM.S.DIST(-AH443,0)</f>
        <v>5.5607197076196942E-2</v>
      </c>
      <c r="AP443" s="1">
        <v>0</v>
      </c>
      <c r="AQ443" s="1">
        <v>0</v>
      </c>
      <c r="AR443" s="1">
        <v>0</v>
      </c>
    </row>
    <row r="444" spans="1:44">
      <c r="B444" t="s">
        <v>1</v>
      </c>
      <c r="C444" s="10">
        <f ca="1">MIN($T$28+A442,0)</f>
        <v>-1.9540621161373564</v>
      </c>
      <c r="D444" s="10"/>
      <c r="E444" s="10">
        <f ca="1">MAX($V$28+A442,0)</f>
        <v>0</v>
      </c>
      <c r="F444" s="10"/>
      <c r="G444" s="10"/>
      <c r="I444" t="s">
        <v>1</v>
      </c>
      <c r="J444" s="1">
        <f ca="1">_xlfn.NORM.S.DIST(C444,0)</f>
        <v>5.9124025752411949E-2</v>
      </c>
      <c r="K444" s="1">
        <f ca="1">1-J444-L444</f>
        <v>0.54193369384615542</v>
      </c>
      <c r="L444" s="1">
        <f ca="1">_xlfn.NORM.S.DIST(-E444,0)</f>
        <v>0.3989422804014327</v>
      </c>
      <c r="M444" s="1">
        <v>0</v>
      </c>
      <c r="N444" s="1">
        <v>0</v>
      </c>
      <c r="Q444" t="s">
        <v>1</v>
      </c>
      <c r="R444" s="10">
        <f ca="1">MIN($T$28+P442,0)</f>
        <v>-1.6552435597871571</v>
      </c>
      <c r="S444" s="10"/>
      <c r="T444" s="10">
        <f ca="1">MAX($V$28+P442,0)</f>
        <v>4.6841437666489821E-2</v>
      </c>
      <c r="U444" s="10"/>
      <c r="V444" s="10"/>
      <c r="X444" t="s">
        <v>1</v>
      </c>
      <c r="Y444" s="1">
        <f ca="1">_xlfn.NORM.S.DIST(R444,0)</f>
        <v>0.10138256409735032</v>
      </c>
      <c r="Z444" s="1">
        <f ca="1">1-Y444-AA444</f>
        <v>0.50011257919181795</v>
      </c>
      <c r="AA444" s="1">
        <f ca="1">_xlfn.NORM.S.DIST(-T444,0)</f>
        <v>0.39850485671083163</v>
      </c>
      <c r="AB444" s="1">
        <v>0</v>
      </c>
      <c r="AC444" s="1">
        <v>0</v>
      </c>
      <c r="AF444" t="s">
        <v>1</v>
      </c>
      <c r="AG444" s="10">
        <f ca="1">MIN($T$28+AE442,0)</f>
        <v>-2.2528806724875556</v>
      </c>
      <c r="AH444" s="10"/>
      <c r="AI444" s="10">
        <f ca="1">MAX($V$28+AE442,0)</f>
        <v>0</v>
      </c>
      <c r="AJ444" s="10"/>
      <c r="AK444" s="10"/>
      <c r="AM444" t="s">
        <v>1</v>
      </c>
      <c r="AN444" s="1">
        <f ca="1">_xlfn.NORM.S.DIST(AG444,0)</f>
        <v>3.1534465279031081E-2</v>
      </c>
      <c r="AO444" s="1">
        <f ca="1">1-AN444-AP444</f>
        <v>0.56952325431953632</v>
      </c>
      <c r="AP444" s="1">
        <f ca="1">_xlfn.NORM.S.DIST(-AI444,0)</f>
        <v>0.3989422804014327</v>
      </c>
      <c r="AQ444" s="1">
        <v>0</v>
      </c>
      <c r="AR444" s="1">
        <v>0</v>
      </c>
    </row>
    <row r="445" spans="1:44">
      <c r="B445" t="s">
        <v>0</v>
      </c>
      <c r="C445" s="10"/>
      <c r="D445" s="10">
        <f ca="1">MIN($U$29+A442,0)</f>
        <v>-1.8727750385568604</v>
      </c>
      <c r="E445" s="10"/>
      <c r="F445" s="10">
        <f ca="1">MAX($CI$7+A442,0)</f>
        <v>0</v>
      </c>
      <c r="G445" s="10"/>
      <c r="I445" t="s">
        <v>0</v>
      </c>
      <c r="J445" s="1">
        <v>0</v>
      </c>
      <c r="K445" s="1">
        <f ca="1">_xlfn.NORM.S.DIST(D445,0)</f>
        <v>6.9073667034399044E-2</v>
      </c>
      <c r="L445" s="1">
        <f ca="1">1-K445-M445</f>
        <v>0.53198405256416836</v>
      </c>
      <c r="M445" s="1">
        <f ca="1">_xlfn.NORM.S.DIST(-F445,0)</f>
        <v>0.3989422804014327</v>
      </c>
      <c r="N445" s="1">
        <v>0</v>
      </c>
      <c r="Q445" t="s">
        <v>0</v>
      </c>
      <c r="R445" s="10"/>
      <c r="S445" s="10">
        <f ca="1">MIN($U$29+P442,0)</f>
        <v>-1.5739564822066612</v>
      </c>
      <c r="T445" s="10"/>
      <c r="U445" s="10">
        <f ca="1">MAX($CI$7+P442,0)</f>
        <v>0</v>
      </c>
      <c r="V445" s="10"/>
      <c r="X445" t="s">
        <v>0</v>
      </c>
      <c r="Y445" s="1">
        <v>0</v>
      </c>
      <c r="Z445" s="1">
        <f ca="1">_xlfn.NORM.S.DIST(S445,0)</f>
        <v>0.11560130462260651</v>
      </c>
      <c r="AA445" s="1">
        <f ca="1">1-Z445-AB445</f>
        <v>0.48545641497596076</v>
      </c>
      <c r="AB445" s="1">
        <f ca="1">_xlfn.NORM.S.DIST(-U445,0)</f>
        <v>0.3989422804014327</v>
      </c>
      <c r="AC445" s="1">
        <v>0</v>
      </c>
      <c r="AF445" t="s">
        <v>0</v>
      </c>
      <c r="AG445" s="10"/>
      <c r="AH445" s="10">
        <f ca="1">MIN($U$29+AE442,0)</f>
        <v>-2.1715935949070597</v>
      </c>
      <c r="AI445" s="10"/>
      <c r="AJ445" s="10">
        <f ca="1">MAX($CI$7+AE442,0)</f>
        <v>0</v>
      </c>
      <c r="AK445" s="10"/>
      <c r="AM445" t="s">
        <v>0</v>
      </c>
      <c r="AN445" s="1">
        <v>0</v>
      </c>
      <c r="AO445" s="1">
        <f ca="1">_xlfn.NORM.S.DIST(AH445,0)</f>
        <v>3.7747051816034986E-2</v>
      </c>
      <c r="AP445" s="1">
        <f ca="1">1-AO445-AQ445</f>
        <v>0.56331066778253236</v>
      </c>
      <c r="AQ445" s="1">
        <f ca="1">_xlfn.NORM.S.DIST(-AJ445,0)</f>
        <v>0.3989422804014327</v>
      </c>
      <c r="AR445" s="1">
        <v>0</v>
      </c>
    </row>
    <row r="446" spans="1:44">
      <c r="B446" t="s">
        <v>42</v>
      </c>
      <c r="C446" s="10"/>
      <c r="D446" s="10"/>
      <c r="E446" s="10">
        <f ca="1">MIN($V$30+A442,0)</f>
        <v>-2.2162324928061508</v>
      </c>
      <c r="F446" s="10"/>
      <c r="G446" s="10">
        <f ca="1">MAX($X$30+A442,0)</f>
        <v>0</v>
      </c>
      <c r="I446" t="s">
        <v>42</v>
      </c>
      <c r="J446" s="1">
        <v>0</v>
      </c>
      <c r="K446" s="1">
        <v>0</v>
      </c>
      <c r="L446" s="1">
        <f ca="1">_xlfn.NORM.S.DIST(E446,0)</f>
        <v>3.4225586741935314E-2</v>
      </c>
      <c r="M446" s="1">
        <f ca="1">1-L446-N446</f>
        <v>0.56683213285663192</v>
      </c>
      <c r="N446" s="1">
        <f ca="1">_xlfn.NORM.S.DIST(-G446,0)</f>
        <v>0.3989422804014327</v>
      </c>
      <c r="Q446" t="s">
        <v>42</v>
      </c>
      <c r="R446" s="10"/>
      <c r="S446" s="10"/>
      <c r="T446" s="10">
        <f ca="1">MIN($V$30+P442,0)</f>
        <v>-1.9174139364559515</v>
      </c>
      <c r="U446" s="10"/>
      <c r="V446" s="10">
        <f ca="1">MAX($X$30+P442,0)</f>
        <v>1.925380455730805E-2</v>
      </c>
      <c r="X446" t="s">
        <v>42</v>
      </c>
      <c r="Y446" s="1">
        <v>0</v>
      </c>
      <c r="Z446" s="1">
        <v>0</v>
      </c>
      <c r="AA446" s="1">
        <f ca="1">_xlfn.NORM.S.DIST(T446,0)</f>
        <v>6.3470716618512044E-2</v>
      </c>
      <c r="AB446" s="1">
        <f ca="1">1-AA446-AC446</f>
        <v>0.53766094187229485</v>
      </c>
      <c r="AC446" s="1">
        <f ca="1">_xlfn.NORM.S.DIST(-V446,0)</f>
        <v>0.3988683415091932</v>
      </c>
      <c r="AF446" t="s">
        <v>42</v>
      </c>
      <c r="AG446" s="10"/>
      <c r="AH446" s="10"/>
      <c r="AI446" s="10">
        <f ca="1">MIN($V$30+AE442,0)</f>
        <v>-2.5150510491563498</v>
      </c>
      <c r="AJ446" s="10"/>
      <c r="AK446" s="10">
        <f ca="1">MAX($X$30+AE442,0)</f>
        <v>0</v>
      </c>
      <c r="AM446" t="s">
        <v>42</v>
      </c>
      <c r="AN446" s="1">
        <v>0</v>
      </c>
      <c r="AO446" s="1">
        <v>0</v>
      </c>
      <c r="AP446" s="1">
        <f ca="1">_xlfn.NORM.S.DIST(AI446,0)</f>
        <v>1.6879094693809323E-2</v>
      </c>
      <c r="AQ446" s="1">
        <f ca="1">1-AP446-AR446</f>
        <v>0.58417862490475803</v>
      </c>
      <c r="AR446" s="1">
        <f ca="1">_xlfn.NORM.S.DIST(-AK446,0)</f>
        <v>0.3989422804014327</v>
      </c>
    </row>
    <row r="447" spans="1:44">
      <c r="I447" t="s">
        <v>32</v>
      </c>
      <c r="J447" s="1">
        <v>0</v>
      </c>
      <c r="K447" s="1">
        <v>0</v>
      </c>
      <c r="L447" s="1">
        <v>0</v>
      </c>
      <c r="M447" s="1">
        <v>0</v>
      </c>
      <c r="N447" s="1">
        <v>1</v>
      </c>
      <c r="X447" t="s">
        <v>32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M447" t="s">
        <v>32</v>
      </c>
      <c r="AN447" s="1">
        <v>0</v>
      </c>
      <c r="AO447" s="1">
        <v>0</v>
      </c>
      <c r="AP447" s="1">
        <v>0</v>
      </c>
      <c r="AQ447" s="1">
        <v>0</v>
      </c>
      <c r="AR447" s="1">
        <v>1</v>
      </c>
    </row>
    <row r="448" spans="1:44">
      <c r="A448" s="9">
        <f>IF(RIGHT(A441,2)="12",(VALUE(LEFT(A441,4))+1)*100+1,A441+1)</f>
        <v>202503</v>
      </c>
      <c r="H448">
        <f>A448</f>
        <v>202503</v>
      </c>
      <c r="P448" s="9">
        <f>IF(RIGHT(P441,2)="12",(VALUE(LEFT(P441,4))+1)*100+1,P441+1)</f>
        <v>202503</v>
      </c>
      <c r="W448">
        <f>P448</f>
        <v>202503</v>
      </c>
      <c r="AE448" s="9">
        <f>IF(RIGHT(AE441,2)="12",(VALUE(LEFT(AE441,4))+1)*100+1,AE441+1)</f>
        <v>202503</v>
      </c>
      <c r="AL448">
        <f>AE448</f>
        <v>202503</v>
      </c>
    </row>
    <row r="449" spans="1:44">
      <c r="A449" s="37">
        <f ca="1">VLOOKUP(A448,A$36:F$95,6,0)</f>
        <v>-0.32073315229411553</v>
      </c>
      <c r="C449" t="s">
        <v>2</v>
      </c>
      <c r="D449" t="s">
        <v>1</v>
      </c>
      <c r="E449" t="s">
        <v>0</v>
      </c>
      <c r="F449" t="s">
        <v>42</v>
      </c>
      <c r="G449" t="s">
        <v>32</v>
      </c>
      <c r="J449" t="s">
        <v>2</v>
      </c>
      <c r="K449" t="s">
        <v>1</v>
      </c>
      <c r="L449" t="s">
        <v>0</v>
      </c>
      <c r="M449" t="s">
        <v>42</v>
      </c>
      <c r="N449" t="s">
        <v>32</v>
      </c>
      <c r="P449" s="37">
        <f ca="1">VLOOKUP(P448,H$36:M$95,6,0)</f>
        <v>-1.8100500737427513E-2</v>
      </c>
      <c r="R449" t="s">
        <v>2</v>
      </c>
      <c r="S449" t="s">
        <v>1</v>
      </c>
      <c r="T449" t="s">
        <v>0</v>
      </c>
      <c r="U449" t="s">
        <v>42</v>
      </c>
      <c r="V449" t="s">
        <v>32</v>
      </c>
      <c r="Y449" t="s">
        <v>2</v>
      </c>
      <c r="Z449" t="s">
        <v>1</v>
      </c>
      <c r="AA449" t="s">
        <v>0</v>
      </c>
      <c r="AB449" t="s">
        <v>42</v>
      </c>
      <c r="AC449" t="s">
        <v>32</v>
      </c>
      <c r="AE449" s="37">
        <f ca="1">VLOOKUP(AE448,O$36:T$95,6,0)</f>
        <v>-0.62336580385080365</v>
      </c>
      <c r="AG449" t="s">
        <v>2</v>
      </c>
      <c r="AH449" t="s">
        <v>1</v>
      </c>
      <c r="AI449" t="s">
        <v>0</v>
      </c>
      <c r="AJ449" t="s">
        <v>42</v>
      </c>
      <c r="AK449" t="s">
        <v>32</v>
      </c>
      <c r="AN449" t="s">
        <v>2</v>
      </c>
      <c r="AO449" t="s">
        <v>1</v>
      </c>
      <c r="AP449" t="s">
        <v>0</v>
      </c>
      <c r="AQ449" t="s">
        <v>42</v>
      </c>
      <c r="AR449" t="s">
        <v>32</v>
      </c>
    </row>
    <row r="450" spans="1:44">
      <c r="B450" t="s">
        <v>2</v>
      </c>
      <c r="C450" s="10"/>
      <c r="D450" s="10">
        <f ca="1">MAX($U$27+A449,0)</f>
        <v>2.2787861219723915</v>
      </c>
      <c r="E450" s="10"/>
      <c r="F450" s="10"/>
      <c r="G450" s="10"/>
      <c r="I450" t="s">
        <v>2</v>
      </c>
      <c r="J450" s="1">
        <f ca="1">1-K450</f>
        <v>0.9702632501100138</v>
      </c>
      <c r="K450" s="1">
        <f ca="1">_xlfn.NORM.S.DIST(-D450,0)</f>
        <v>2.9736749889986151E-2</v>
      </c>
      <c r="L450" s="1">
        <v>0</v>
      </c>
      <c r="M450" s="1">
        <v>0</v>
      </c>
      <c r="N450" s="1">
        <v>0</v>
      </c>
      <c r="Q450" t="s">
        <v>2</v>
      </c>
      <c r="R450" s="10"/>
      <c r="S450" s="10">
        <f ca="1">MAX($U$27+P449,0)</f>
        <v>2.5814187735290797</v>
      </c>
      <c r="T450" s="10"/>
      <c r="U450" s="10"/>
      <c r="V450" s="10"/>
      <c r="X450" t="s">
        <v>2</v>
      </c>
      <c r="Y450" s="1">
        <f ca="1">1-Z450</f>
        <v>0.98574717256372668</v>
      </c>
      <c r="Z450" s="1">
        <f ca="1">_xlfn.NORM.S.DIST(-S450,0)</f>
        <v>1.4252827436273298E-2</v>
      </c>
      <c r="AA450" s="1">
        <v>0</v>
      </c>
      <c r="AB450" s="1">
        <v>0</v>
      </c>
      <c r="AC450" s="1">
        <v>0</v>
      </c>
      <c r="AF450" t="s">
        <v>2</v>
      </c>
      <c r="AG450" s="10"/>
      <c r="AH450" s="10">
        <f ca="1">MAX($U$27+AE449,0)</f>
        <v>1.9761534704157036</v>
      </c>
      <c r="AI450" s="10"/>
      <c r="AJ450" s="10"/>
      <c r="AK450" s="10"/>
      <c r="AM450" t="s">
        <v>2</v>
      </c>
      <c r="AN450" s="1">
        <f ca="1">1-AO450</f>
        <v>0.94338774526875913</v>
      </c>
      <c r="AO450" s="1">
        <f ca="1">_xlfn.NORM.S.DIST(-AH450,0)</f>
        <v>5.6612254731240881E-2</v>
      </c>
      <c r="AP450" s="1">
        <v>0</v>
      </c>
      <c r="AQ450" s="1">
        <v>0</v>
      </c>
      <c r="AR450" s="1">
        <v>0</v>
      </c>
    </row>
    <row r="451" spans="1:44">
      <c r="B451" t="s">
        <v>1</v>
      </c>
      <c r="C451" s="10">
        <f ca="1">MIN($T$28+A449,0)</f>
        <v>-1.9592918248844211</v>
      </c>
      <c r="D451" s="10"/>
      <c r="E451" s="10">
        <f ca="1">MAX($V$28+A449,0)</f>
        <v>0</v>
      </c>
      <c r="F451" s="10"/>
      <c r="G451" s="10"/>
      <c r="I451" t="s">
        <v>1</v>
      </c>
      <c r="J451" s="1">
        <f ca="1">_xlfn.NORM.S.DIST(C451,0)</f>
        <v>5.852210336926203E-2</v>
      </c>
      <c r="K451" s="1">
        <f ca="1">1-J451-L451</f>
        <v>0.54253561622930535</v>
      </c>
      <c r="L451" s="1">
        <f ca="1">_xlfn.NORM.S.DIST(-E451,0)</f>
        <v>0.3989422804014327</v>
      </c>
      <c r="M451" s="1">
        <v>0</v>
      </c>
      <c r="N451" s="1">
        <v>0</v>
      </c>
      <c r="Q451" t="s">
        <v>1</v>
      </c>
      <c r="R451" s="10">
        <f ca="1">MIN($T$28+P449,0)</f>
        <v>-1.6566591733277332</v>
      </c>
      <c r="S451" s="10"/>
      <c r="T451" s="10">
        <f ca="1">MAX($V$28+P449,0)</f>
        <v>4.5425824125913825E-2</v>
      </c>
      <c r="U451" s="10"/>
      <c r="V451" s="10"/>
      <c r="X451" t="s">
        <v>1</v>
      </c>
      <c r="Y451" s="1">
        <f ca="1">_xlfn.NORM.S.DIST(R451,0)</f>
        <v>0.10114518273249938</v>
      </c>
      <c r="Z451" s="1">
        <f ca="1">1-Y451-AA451</f>
        <v>0.50032393439370848</v>
      </c>
      <c r="AA451" s="1">
        <f ca="1">_xlfn.NORM.S.DIST(-T451,0)</f>
        <v>0.39853088287379207</v>
      </c>
      <c r="AB451" s="1">
        <v>0</v>
      </c>
      <c r="AC451" s="1">
        <v>0</v>
      </c>
      <c r="AF451" t="s">
        <v>1</v>
      </c>
      <c r="AG451" s="10">
        <f ca="1">MIN($T$28+AE449,0)</f>
        <v>-2.2619244764411093</v>
      </c>
      <c r="AH451" s="10"/>
      <c r="AI451" s="10">
        <f ca="1">MAX($V$28+AE449,0)</f>
        <v>0</v>
      </c>
      <c r="AJ451" s="10"/>
      <c r="AK451" s="10"/>
      <c r="AM451" t="s">
        <v>1</v>
      </c>
      <c r="AN451" s="1">
        <f ca="1">_xlfn.NORM.S.DIST(AG451,0)</f>
        <v>3.0897200380177063E-2</v>
      </c>
      <c r="AO451" s="1">
        <f ca="1">1-AN451-AP451</f>
        <v>0.57016051921839028</v>
      </c>
      <c r="AP451" s="1">
        <f ca="1">_xlfn.NORM.S.DIST(-AI451,0)</f>
        <v>0.3989422804014327</v>
      </c>
      <c r="AQ451" s="1">
        <v>0</v>
      </c>
      <c r="AR451" s="1">
        <v>0</v>
      </c>
    </row>
    <row r="452" spans="1:44">
      <c r="B452" t="s">
        <v>0</v>
      </c>
      <c r="C452" s="10"/>
      <c r="D452" s="10">
        <f ca="1">MIN($U$29+A449,0)</f>
        <v>-1.8780047473039252</v>
      </c>
      <c r="E452" s="10"/>
      <c r="F452" s="10">
        <f ca="1">MAX($CI$7+A449,0)</f>
        <v>0</v>
      </c>
      <c r="G452" s="10"/>
      <c r="I452" t="s">
        <v>0</v>
      </c>
      <c r="J452" s="1">
        <v>0</v>
      </c>
      <c r="K452" s="1">
        <f ca="1">_xlfn.NORM.S.DIST(D452,0)</f>
        <v>6.8399521591615969E-2</v>
      </c>
      <c r="L452" s="1">
        <f ca="1">1-K452-M452</f>
        <v>0.53265819800695136</v>
      </c>
      <c r="M452" s="1">
        <f ca="1">_xlfn.NORM.S.DIST(-F452,0)</f>
        <v>0.3989422804014327</v>
      </c>
      <c r="N452" s="1">
        <v>0</v>
      </c>
      <c r="Q452" t="s">
        <v>0</v>
      </c>
      <c r="R452" s="10"/>
      <c r="S452" s="10">
        <f ca="1">MIN($U$29+P449,0)</f>
        <v>-1.5753720957472372</v>
      </c>
      <c r="T452" s="10"/>
      <c r="U452" s="10">
        <f ca="1">MAX($CI$7+P449,0)</f>
        <v>0</v>
      </c>
      <c r="V452" s="10"/>
      <c r="X452" t="s">
        <v>0</v>
      </c>
      <c r="Y452" s="1">
        <v>0</v>
      </c>
      <c r="Z452" s="1">
        <f ca="1">_xlfn.NORM.S.DIST(S452,0)</f>
        <v>0.11534390289028024</v>
      </c>
      <c r="AA452" s="1">
        <f ca="1">1-Z452-AB452</f>
        <v>0.48571381670828701</v>
      </c>
      <c r="AB452" s="1">
        <f ca="1">_xlfn.NORM.S.DIST(-U452,0)</f>
        <v>0.3989422804014327</v>
      </c>
      <c r="AC452" s="1">
        <v>0</v>
      </c>
      <c r="AF452" t="s">
        <v>0</v>
      </c>
      <c r="AG452" s="10"/>
      <c r="AH452" s="10">
        <f ca="1">MIN($U$29+AE449,0)</f>
        <v>-2.1806373988606134</v>
      </c>
      <c r="AI452" s="10"/>
      <c r="AJ452" s="10">
        <f ca="1">MAX($CI$7+AE449,0)</f>
        <v>0</v>
      </c>
      <c r="AK452" s="10"/>
      <c r="AM452" t="s">
        <v>0</v>
      </c>
      <c r="AN452" s="1">
        <v>0</v>
      </c>
      <c r="AO452" s="1">
        <f ca="1">_xlfn.NORM.S.DIST(AH452,0)</f>
        <v>3.7011438485432195E-2</v>
      </c>
      <c r="AP452" s="1">
        <f ca="1">1-AO452-AQ452</f>
        <v>0.56404628111313504</v>
      </c>
      <c r="AQ452" s="1">
        <f ca="1">_xlfn.NORM.S.DIST(-AJ452,0)</f>
        <v>0.3989422804014327</v>
      </c>
      <c r="AR452" s="1">
        <v>0</v>
      </c>
    </row>
    <row r="453" spans="1:44">
      <c r="B453" t="s">
        <v>42</v>
      </c>
      <c r="C453" s="10"/>
      <c r="D453" s="10"/>
      <c r="E453" s="10">
        <f ca="1">MIN($V$30+A449,0)</f>
        <v>-2.2214622015532157</v>
      </c>
      <c r="F453" s="10"/>
      <c r="G453" s="10">
        <f ca="1">MAX($X$30+A449,0)</f>
        <v>0</v>
      </c>
      <c r="I453" t="s">
        <v>42</v>
      </c>
      <c r="J453" s="1">
        <v>0</v>
      </c>
      <c r="K453" s="1">
        <v>0</v>
      </c>
      <c r="L453" s="1">
        <f ca="1">_xlfn.NORM.S.DIST(E453,0)</f>
        <v>3.3830730956468866E-2</v>
      </c>
      <c r="M453" s="1">
        <f ca="1">1-L453-N453</f>
        <v>0.56722698864209842</v>
      </c>
      <c r="N453" s="1">
        <f ca="1">_xlfn.NORM.S.DIST(-G453,0)</f>
        <v>0.3989422804014327</v>
      </c>
      <c r="Q453" t="s">
        <v>42</v>
      </c>
      <c r="R453" s="10"/>
      <c r="S453" s="10"/>
      <c r="T453" s="10">
        <f ca="1">MIN($V$30+P449,0)</f>
        <v>-1.9188295499965276</v>
      </c>
      <c r="U453" s="10"/>
      <c r="V453" s="10">
        <f ca="1">MAX($X$30+P449,0)</f>
        <v>1.783819101673205E-2</v>
      </c>
      <c r="X453" t="s">
        <v>42</v>
      </c>
      <c r="Y453" s="1">
        <v>0</v>
      </c>
      <c r="Z453" s="1">
        <v>0</v>
      </c>
      <c r="AA453" s="1">
        <f ca="1">_xlfn.NORM.S.DIST(T453,0)</f>
        <v>6.3298607140437668E-2</v>
      </c>
      <c r="AB453" s="1">
        <f ca="1">1-AA453-AC453</f>
        <v>0.53782257933719047</v>
      </c>
      <c r="AC453" s="1">
        <f ca="1">_xlfn.NORM.S.DIST(-V453,0)</f>
        <v>0.39887881352237181</v>
      </c>
      <c r="AF453" t="s">
        <v>42</v>
      </c>
      <c r="AG453" s="10"/>
      <c r="AH453" s="10"/>
      <c r="AI453" s="10">
        <f ca="1">MIN($V$30+AE449,0)</f>
        <v>-2.5240948531099034</v>
      </c>
      <c r="AJ453" s="10"/>
      <c r="AK453" s="10">
        <f ca="1">MAX($X$30+AE449,0)</f>
        <v>0</v>
      </c>
      <c r="AM453" t="s">
        <v>42</v>
      </c>
      <c r="AN453" s="1">
        <v>0</v>
      </c>
      <c r="AO453" s="1">
        <v>0</v>
      </c>
      <c r="AP453" s="1">
        <f ca="1">_xlfn.NORM.S.DIST(AI453,0)</f>
        <v>1.6498827735173666E-2</v>
      </c>
      <c r="AQ453" s="1">
        <f ca="1">1-AP453-AR453</f>
        <v>0.58455889186339371</v>
      </c>
      <c r="AR453" s="1">
        <f ca="1">_xlfn.NORM.S.DIST(-AK453,0)</f>
        <v>0.3989422804014327</v>
      </c>
    </row>
    <row r="454" spans="1:44">
      <c r="I454" t="s">
        <v>32</v>
      </c>
      <c r="J454" s="1">
        <v>0</v>
      </c>
      <c r="K454" s="1">
        <v>0</v>
      </c>
      <c r="L454" s="1">
        <v>0</v>
      </c>
      <c r="M454" s="1">
        <v>0</v>
      </c>
      <c r="N454" s="1">
        <v>1</v>
      </c>
      <c r="X454" t="s">
        <v>32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M454" t="s">
        <v>32</v>
      </c>
      <c r="AN454" s="1">
        <v>0</v>
      </c>
      <c r="AO454" s="1">
        <v>0</v>
      </c>
      <c r="AP454" s="1">
        <v>0</v>
      </c>
      <c r="AQ454" s="1">
        <v>0</v>
      </c>
      <c r="AR454" s="1">
        <v>1</v>
      </c>
    </row>
    <row r="455" spans="1:44">
      <c r="A455" s="9">
        <f>IF(RIGHT(A448,2)="12",(VALUE(LEFT(A448,4))+1)*100+1,A448+1)</f>
        <v>202504</v>
      </c>
      <c r="H455">
        <f>A455</f>
        <v>202504</v>
      </c>
      <c r="P455" s="9">
        <f>IF(RIGHT(P448,2)="12",(VALUE(LEFT(P448,4))+1)*100+1,P448+1)</f>
        <v>202504</v>
      </c>
      <c r="W455">
        <f>P455</f>
        <v>202504</v>
      </c>
      <c r="AE455" s="9">
        <f>IF(RIGHT(AE448,2)="12",(VALUE(LEFT(AE448,4))+1)*100+1,AE448+1)</f>
        <v>202504</v>
      </c>
      <c r="AL455">
        <f>AE455</f>
        <v>202504</v>
      </c>
    </row>
    <row r="456" spans="1:44">
      <c r="A456" s="37">
        <f ca="1">VLOOKUP(A455,A$36:F$95,6,0)</f>
        <v>-0.3032459785331646</v>
      </c>
      <c r="C456" t="s">
        <v>2</v>
      </c>
      <c r="D456" t="s">
        <v>1</v>
      </c>
      <c r="E456" t="s">
        <v>0</v>
      </c>
      <c r="F456" t="s">
        <v>42</v>
      </c>
      <c r="G456" t="s">
        <v>32</v>
      </c>
      <c r="J456" t="s">
        <v>2</v>
      </c>
      <c r="K456" t="s">
        <v>1</v>
      </c>
      <c r="L456" t="s">
        <v>0</v>
      </c>
      <c r="M456" t="s">
        <v>42</v>
      </c>
      <c r="N456" t="s">
        <v>32</v>
      </c>
      <c r="P456" s="37">
        <f ca="1">VLOOKUP(P455,H$36:M$95,6,0)</f>
        <v>3.162750561918868E-3</v>
      </c>
      <c r="R456" t="s">
        <v>2</v>
      </c>
      <c r="S456" t="s">
        <v>1</v>
      </c>
      <c r="T456" t="s">
        <v>0</v>
      </c>
      <c r="U456" t="s">
        <v>42</v>
      </c>
      <c r="V456" t="s">
        <v>32</v>
      </c>
      <c r="Y456" t="s">
        <v>2</v>
      </c>
      <c r="Z456" t="s">
        <v>1</v>
      </c>
      <c r="AA456" t="s">
        <v>0</v>
      </c>
      <c r="AB456" t="s">
        <v>42</v>
      </c>
      <c r="AC456" t="s">
        <v>32</v>
      </c>
      <c r="AE456" s="37">
        <f ca="1">VLOOKUP(AE455,O$36:T$95,6,0)</f>
        <v>-0.60965470762824803</v>
      </c>
      <c r="AG456" t="s">
        <v>2</v>
      </c>
      <c r="AH456" t="s">
        <v>1</v>
      </c>
      <c r="AI456" t="s">
        <v>0</v>
      </c>
      <c r="AJ456" t="s">
        <v>42</v>
      </c>
      <c r="AK456" t="s">
        <v>32</v>
      </c>
      <c r="AN456" t="s">
        <v>2</v>
      </c>
      <c r="AO456" t="s">
        <v>1</v>
      </c>
      <c r="AP456" t="s">
        <v>0</v>
      </c>
      <c r="AQ456" t="s">
        <v>42</v>
      </c>
      <c r="AR456" t="s">
        <v>32</v>
      </c>
    </row>
    <row r="457" spans="1:44">
      <c r="B457" t="s">
        <v>2</v>
      </c>
      <c r="C457" s="10"/>
      <c r="D457" s="10">
        <f ca="1">MAX($U$27+A456,0)</f>
        <v>2.2962732957333425</v>
      </c>
      <c r="E457" s="10"/>
      <c r="F457" s="10"/>
      <c r="G457" s="10"/>
      <c r="I457" t="s">
        <v>2</v>
      </c>
      <c r="J457" s="1">
        <f ca="1">1-K457</f>
        <v>0.97142931416361133</v>
      </c>
      <c r="K457" s="1">
        <f ca="1">_xlfn.NORM.S.DIST(-D457,0)</f>
        <v>2.8570685836388644E-2</v>
      </c>
      <c r="L457" s="1">
        <v>0</v>
      </c>
      <c r="M457" s="1">
        <v>0</v>
      </c>
      <c r="N457" s="1">
        <v>0</v>
      </c>
      <c r="Q457" t="s">
        <v>2</v>
      </c>
      <c r="R457" s="10"/>
      <c r="S457" s="10">
        <f ca="1">MAX($U$27+P456,0)</f>
        <v>2.6026820248284261</v>
      </c>
      <c r="T457" s="10"/>
      <c r="U457" s="10"/>
      <c r="V457" s="10"/>
      <c r="X457" t="s">
        <v>2</v>
      </c>
      <c r="Y457" s="1">
        <f ca="1">1-Z457</f>
        <v>0.98651146743825768</v>
      </c>
      <c r="Z457" s="1">
        <f ca="1">_xlfn.NORM.S.DIST(-S457,0)</f>
        <v>1.3488532561742364E-2</v>
      </c>
      <c r="AA457" s="1">
        <v>0</v>
      </c>
      <c r="AB457" s="1">
        <v>0</v>
      </c>
      <c r="AC457" s="1">
        <v>0</v>
      </c>
      <c r="AF457" t="s">
        <v>2</v>
      </c>
      <c r="AG457" s="10"/>
      <c r="AH457" s="10">
        <f ca="1">MAX($U$27+AE456,0)</f>
        <v>1.9898645666382593</v>
      </c>
      <c r="AI457" s="10"/>
      <c r="AJ457" s="10"/>
      <c r="AK457" s="10"/>
      <c r="AM457" t="s">
        <v>2</v>
      </c>
      <c r="AN457" s="1">
        <f ca="1">1-AO457</f>
        <v>0.94490625168597409</v>
      </c>
      <c r="AO457" s="1">
        <f ca="1">_xlfn.NORM.S.DIST(-AH457,0)</f>
        <v>5.5093748314025873E-2</v>
      </c>
      <c r="AP457" s="1">
        <v>0</v>
      </c>
      <c r="AQ457" s="1">
        <v>0</v>
      </c>
      <c r="AR457" s="1">
        <v>0</v>
      </c>
    </row>
    <row r="458" spans="1:44">
      <c r="B458" t="s">
        <v>1</v>
      </c>
      <c r="C458" s="10">
        <f ca="1">MIN($T$28+A456,0)</f>
        <v>-1.9418046511234701</v>
      </c>
      <c r="D458" s="10"/>
      <c r="E458" s="10">
        <f ca="1">MAX($V$28+A456,0)</f>
        <v>0</v>
      </c>
      <c r="F458" s="10"/>
      <c r="G458" s="10"/>
      <c r="I458" t="s">
        <v>1</v>
      </c>
      <c r="J458" s="1">
        <f ca="1">_xlfn.NORM.S.DIST(C458,0)</f>
        <v>6.0552702056566474E-2</v>
      </c>
      <c r="K458" s="1">
        <f ca="1">1-J458-L458</f>
        <v>0.54050501754200075</v>
      </c>
      <c r="L458" s="1">
        <f ca="1">_xlfn.NORM.S.DIST(-E458,0)</f>
        <v>0.3989422804014327</v>
      </c>
      <c r="M458" s="1">
        <v>0</v>
      </c>
      <c r="N458" s="1">
        <v>0</v>
      </c>
      <c r="Q458" t="s">
        <v>1</v>
      </c>
      <c r="R458" s="10">
        <f ca="1">MIN($T$28+P456,0)</f>
        <v>-1.6353959220283867</v>
      </c>
      <c r="S458" s="10"/>
      <c r="T458" s="10">
        <f ca="1">MAX($V$28+P456,0)</f>
        <v>6.6689075425260202E-2</v>
      </c>
      <c r="U458" s="10"/>
      <c r="V458" s="10"/>
      <c r="X458" t="s">
        <v>1</v>
      </c>
      <c r="Y458" s="1">
        <f ca="1">_xlfn.NORM.S.DIST(R458,0)</f>
        <v>0.1047479339399313</v>
      </c>
      <c r="Z458" s="1">
        <f ca="1">1-Y458-AA458</f>
        <v>0.49719593450942046</v>
      </c>
      <c r="AA458" s="1">
        <f ca="1">_xlfn.NORM.S.DIST(-T458,0)</f>
        <v>0.39805613155064823</v>
      </c>
      <c r="AB458" s="1">
        <v>0</v>
      </c>
      <c r="AC458" s="1">
        <v>0</v>
      </c>
      <c r="AF458" t="s">
        <v>1</v>
      </c>
      <c r="AG458" s="10">
        <f ca="1">MIN($T$28+AE456,0)</f>
        <v>-2.2482133802185538</v>
      </c>
      <c r="AH458" s="10"/>
      <c r="AI458" s="10">
        <f ca="1">MAX($V$28+AE456,0)</f>
        <v>0</v>
      </c>
      <c r="AJ458" s="10"/>
      <c r="AK458" s="10"/>
      <c r="AM458" t="s">
        <v>1</v>
      </c>
      <c r="AN458" s="1">
        <f ca="1">_xlfn.NORM.S.DIST(AG458,0)</f>
        <v>3.1867447820378508E-2</v>
      </c>
      <c r="AO458" s="1">
        <f ca="1">1-AN458-AP458</f>
        <v>0.56919027177818871</v>
      </c>
      <c r="AP458" s="1">
        <f ca="1">_xlfn.NORM.S.DIST(-AI458,0)</f>
        <v>0.3989422804014327</v>
      </c>
      <c r="AQ458" s="1">
        <v>0</v>
      </c>
      <c r="AR458" s="1">
        <v>0</v>
      </c>
    </row>
    <row r="459" spans="1:44">
      <c r="B459" t="s">
        <v>0</v>
      </c>
      <c r="C459" s="10"/>
      <c r="D459" s="10">
        <f ca="1">MIN($U$29+A456,0)</f>
        <v>-1.8605175735429742</v>
      </c>
      <c r="E459" s="10"/>
      <c r="F459" s="10">
        <f ca="1">MAX($CI$7+A456,0)</f>
        <v>0</v>
      </c>
      <c r="G459" s="10"/>
      <c r="I459" t="s">
        <v>0</v>
      </c>
      <c r="J459" s="1">
        <v>0</v>
      </c>
      <c r="K459" s="1">
        <f ca="1">_xlfn.NORM.S.DIST(D459,0)</f>
        <v>7.0672315918127532E-2</v>
      </c>
      <c r="L459" s="1">
        <f ca="1">1-K459-M459</f>
        <v>0.53038540368043985</v>
      </c>
      <c r="M459" s="1">
        <f ca="1">_xlfn.NORM.S.DIST(-F459,0)</f>
        <v>0.3989422804014327</v>
      </c>
      <c r="N459" s="1">
        <v>0</v>
      </c>
      <c r="Q459" t="s">
        <v>0</v>
      </c>
      <c r="R459" s="10"/>
      <c r="S459" s="10">
        <f ca="1">MIN($U$29+P456,0)</f>
        <v>-1.5541088444478908</v>
      </c>
      <c r="T459" s="10"/>
      <c r="U459" s="10">
        <f ca="1">MAX($CI$7+P456,0)</f>
        <v>3.162750561918868E-3</v>
      </c>
      <c r="V459" s="10"/>
      <c r="X459" t="s">
        <v>0</v>
      </c>
      <c r="Y459" s="1">
        <v>0</v>
      </c>
      <c r="Z459" s="1">
        <f ca="1">_xlfn.NORM.S.DIST(S459,0)</f>
        <v>0.11924612036136288</v>
      </c>
      <c r="AA459" s="1">
        <f ca="1">1-Z459-AB459</f>
        <v>0.48181359454025824</v>
      </c>
      <c r="AB459" s="1">
        <f ca="1">_xlfn.NORM.S.DIST(-U459,0)</f>
        <v>0.39894028509837892</v>
      </c>
      <c r="AC459" s="1">
        <v>0</v>
      </c>
      <c r="AF459" t="s">
        <v>0</v>
      </c>
      <c r="AG459" s="10"/>
      <c r="AH459" s="10">
        <f ca="1">MIN($U$29+AE456,0)</f>
        <v>-2.1669263026380579</v>
      </c>
      <c r="AI459" s="10"/>
      <c r="AJ459" s="10">
        <f ca="1">MAX($CI$7+AE456,0)</f>
        <v>0</v>
      </c>
      <c r="AK459" s="10"/>
      <c r="AM459" t="s">
        <v>0</v>
      </c>
      <c r="AN459" s="1">
        <v>0</v>
      </c>
      <c r="AO459" s="1">
        <f ca="1">_xlfn.NORM.S.DIST(AH459,0)</f>
        <v>3.8131165704372798E-2</v>
      </c>
      <c r="AP459" s="1">
        <f ca="1">1-AO459-AQ459</f>
        <v>0.56292655389419455</v>
      </c>
      <c r="AQ459" s="1">
        <f ca="1">_xlfn.NORM.S.DIST(-AJ459,0)</f>
        <v>0.3989422804014327</v>
      </c>
      <c r="AR459" s="1">
        <v>0</v>
      </c>
    </row>
    <row r="460" spans="1:44">
      <c r="B460" t="s">
        <v>42</v>
      </c>
      <c r="C460" s="10"/>
      <c r="D460" s="10"/>
      <c r="E460" s="10">
        <f ca="1">MIN($V$30+A456,0)</f>
        <v>-2.2039750277922647</v>
      </c>
      <c r="F460" s="10"/>
      <c r="G460" s="10">
        <f ca="1">MAX($X$30+A456,0)</f>
        <v>0</v>
      </c>
      <c r="I460" t="s">
        <v>42</v>
      </c>
      <c r="J460" s="1">
        <v>0</v>
      </c>
      <c r="K460" s="1">
        <v>0</v>
      </c>
      <c r="L460" s="1">
        <f ca="1">_xlfn.NORM.S.DIST(E460,0)</f>
        <v>3.5165440073441537E-2</v>
      </c>
      <c r="M460" s="1">
        <f ca="1">1-L460-N460</f>
        <v>0.56589227952512577</v>
      </c>
      <c r="N460" s="1">
        <f ca="1">_xlfn.NORM.S.DIST(-G460,0)</f>
        <v>0.3989422804014327</v>
      </c>
      <c r="Q460" t="s">
        <v>42</v>
      </c>
      <c r="R460" s="10"/>
      <c r="S460" s="10"/>
      <c r="T460" s="10">
        <f ca="1">MIN($V$30+P456,0)</f>
        <v>-1.8975662986971811</v>
      </c>
      <c r="U460" s="10"/>
      <c r="V460" s="10">
        <f ca="1">MAX($X$30+P456,0)</f>
        <v>3.9101442316078427E-2</v>
      </c>
      <c r="X460" t="s">
        <v>42</v>
      </c>
      <c r="Y460" s="1">
        <v>0</v>
      </c>
      <c r="Z460" s="1">
        <v>0</v>
      </c>
      <c r="AA460" s="1">
        <f ca="1">_xlfn.NORM.S.DIST(T460,0)</f>
        <v>6.5919731785288441E-2</v>
      </c>
      <c r="AB460" s="1">
        <f ca="1">1-AA460-AC460</f>
        <v>0.53544284724423818</v>
      </c>
      <c r="AC460" s="1">
        <f ca="1">_xlfn.NORM.S.DIST(-V460,0)</f>
        <v>0.39863742097047339</v>
      </c>
      <c r="AF460" t="s">
        <v>42</v>
      </c>
      <c r="AG460" s="10"/>
      <c r="AH460" s="10"/>
      <c r="AI460" s="10">
        <f ca="1">MIN($V$30+AE456,0)</f>
        <v>-2.5103837568873479</v>
      </c>
      <c r="AJ460" s="10"/>
      <c r="AK460" s="10">
        <f ca="1">MAX($X$30+AE456,0)</f>
        <v>0</v>
      </c>
      <c r="AM460" t="s">
        <v>42</v>
      </c>
      <c r="AN460" s="1">
        <v>0</v>
      </c>
      <c r="AO460" s="1">
        <v>0</v>
      </c>
      <c r="AP460" s="1">
        <f ca="1">_xlfn.NORM.S.DIST(AI460,0)</f>
        <v>1.7078211031931963E-2</v>
      </c>
      <c r="AQ460" s="1">
        <f ca="1">1-AP460-AR460</f>
        <v>0.58397950856663527</v>
      </c>
      <c r="AR460" s="1">
        <f ca="1">_xlfn.NORM.S.DIST(-AK460,0)</f>
        <v>0.3989422804014327</v>
      </c>
    </row>
    <row r="461" spans="1:44">
      <c r="I461" t="s">
        <v>32</v>
      </c>
      <c r="J461" s="1">
        <v>0</v>
      </c>
      <c r="K461" s="1">
        <v>0</v>
      </c>
      <c r="L461" s="1">
        <v>0</v>
      </c>
      <c r="M461" s="1">
        <v>0</v>
      </c>
      <c r="N461" s="1">
        <v>1</v>
      </c>
      <c r="X461" t="s">
        <v>32</v>
      </c>
      <c r="Y461" s="1">
        <v>0</v>
      </c>
      <c r="Z461" s="1">
        <v>0</v>
      </c>
      <c r="AA461" s="1">
        <v>0</v>
      </c>
      <c r="AB461" s="1">
        <v>0</v>
      </c>
      <c r="AC461" s="1">
        <v>1</v>
      </c>
      <c r="AM461" t="s">
        <v>32</v>
      </c>
      <c r="AN461" s="1">
        <v>0</v>
      </c>
      <c r="AO461" s="1">
        <v>0</v>
      </c>
      <c r="AP461" s="1">
        <v>0</v>
      </c>
      <c r="AQ461" s="1">
        <v>0</v>
      </c>
      <c r="AR461" s="1">
        <v>1</v>
      </c>
    </row>
    <row r="462" spans="1:44">
      <c r="A462" s="9">
        <f>IF(RIGHT(A455,2)="12",(VALUE(LEFT(A455,4))+1)*100+1,A455+1)</f>
        <v>202505</v>
      </c>
      <c r="H462">
        <f>A462</f>
        <v>202505</v>
      </c>
      <c r="P462" s="9">
        <f>IF(RIGHT(P455,2)="12",(VALUE(LEFT(P455,4))+1)*100+1,P455+1)</f>
        <v>202505</v>
      </c>
      <c r="W462">
        <f>P462</f>
        <v>202505</v>
      </c>
      <c r="AE462" s="9">
        <f>IF(RIGHT(AE455,2)="12",(VALUE(LEFT(AE455,4))+1)*100+1,AE455+1)</f>
        <v>202505</v>
      </c>
      <c r="AL462">
        <f>AE462</f>
        <v>202505</v>
      </c>
    </row>
    <row r="463" spans="1:44">
      <c r="A463" s="37">
        <f ca="1">VLOOKUP(A462,A$36:F$95,6,0)</f>
        <v>-0.31285894771096501</v>
      </c>
      <c r="C463" t="s">
        <v>2</v>
      </c>
      <c r="D463" t="s">
        <v>1</v>
      </c>
      <c r="E463" t="s">
        <v>0</v>
      </c>
      <c r="F463" t="s">
        <v>42</v>
      </c>
      <c r="G463" t="s">
        <v>32</v>
      </c>
      <c r="J463" t="s">
        <v>2</v>
      </c>
      <c r="K463" t="s">
        <v>1</v>
      </c>
      <c r="L463" t="s">
        <v>0</v>
      </c>
      <c r="M463" t="s">
        <v>42</v>
      </c>
      <c r="N463" t="s">
        <v>32</v>
      </c>
      <c r="P463" s="37">
        <f ca="1">VLOOKUP(P462,H$36:M$95,6,0)</f>
        <v>-2.7107491691505323E-3</v>
      </c>
      <c r="R463" t="s">
        <v>2</v>
      </c>
      <c r="S463" t="s">
        <v>1</v>
      </c>
      <c r="T463" t="s">
        <v>0</v>
      </c>
      <c r="U463" t="s">
        <v>42</v>
      </c>
      <c r="V463" t="s">
        <v>32</v>
      </c>
      <c r="Y463" t="s">
        <v>2</v>
      </c>
      <c r="Z463" t="s">
        <v>1</v>
      </c>
      <c r="AA463" t="s">
        <v>0</v>
      </c>
      <c r="AB463" t="s">
        <v>42</v>
      </c>
      <c r="AC463" t="s">
        <v>32</v>
      </c>
      <c r="AE463" s="37">
        <f ca="1">VLOOKUP(AE462,O$36:T$95,6,0)</f>
        <v>-0.62300714625277942</v>
      </c>
      <c r="AG463" t="s">
        <v>2</v>
      </c>
      <c r="AH463" t="s">
        <v>1</v>
      </c>
      <c r="AI463" t="s">
        <v>0</v>
      </c>
      <c r="AJ463" t="s">
        <v>42</v>
      </c>
      <c r="AK463" t="s">
        <v>32</v>
      </c>
      <c r="AN463" t="s">
        <v>2</v>
      </c>
      <c r="AO463" t="s">
        <v>1</v>
      </c>
      <c r="AP463" t="s">
        <v>0</v>
      </c>
      <c r="AQ463" t="s">
        <v>42</v>
      </c>
      <c r="AR463" t="s">
        <v>32</v>
      </c>
    </row>
    <row r="464" spans="1:44">
      <c r="B464" t="s">
        <v>2</v>
      </c>
      <c r="C464" s="10"/>
      <c r="D464" s="10">
        <f ca="1">MAX($U$27+A463,0)</f>
        <v>2.2866603265555421</v>
      </c>
      <c r="E464" s="10"/>
      <c r="F464" s="10"/>
      <c r="G464" s="10"/>
      <c r="I464" t="s">
        <v>2</v>
      </c>
      <c r="J464" s="1">
        <f ca="1">1-K464</f>
        <v>0.97079298204691966</v>
      </c>
      <c r="K464" s="1">
        <f ca="1">_xlfn.NORM.S.DIST(-D464,0)</f>
        <v>2.9207017953080359E-2</v>
      </c>
      <c r="L464" s="1">
        <v>0</v>
      </c>
      <c r="M464" s="1">
        <v>0</v>
      </c>
      <c r="N464" s="1">
        <v>0</v>
      </c>
      <c r="Q464" t="s">
        <v>2</v>
      </c>
      <c r="R464" s="10"/>
      <c r="S464" s="10">
        <f ca="1">MAX($U$27+P463,0)</f>
        <v>2.5968085250973565</v>
      </c>
      <c r="T464" s="10"/>
      <c r="U464" s="10"/>
      <c r="V464" s="10"/>
      <c r="X464" t="s">
        <v>2</v>
      </c>
      <c r="Y464" s="1">
        <f ca="1">1-Z464</f>
        <v>0.98630392236579922</v>
      </c>
      <c r="Z464" s="1">
        <f ca="1">_xlfn.NORM.S.DIST(-S464,0)</f>
        <v>1.3696077634200814E-2</v>
      </c>
      <c r="AA464" s="1">
        <v>0</v>
      </c>
      <c r="AB464" s="1">
        <v>0</v>
      </c>
      <c r="AC464" s="1">
        <v>0</v>
      </c>
      <c r="AF464" t="s">
        <v>2</v>
      </c>
      <c r="AG464" s="10"/>
      <c r="AH464" s="10">
        <f ca="1">MAX($U$27+AE463,0)</f>
        <v>1.9765121280137277</v>
      </c>
      <c r="AI464" s="10"/>
      <c r="AJ464" s="10"/>
      <c r="AK464" s="10"/>
      <c r="AM464" t="s">
        <v>2</v>
      </c>
      <c r="AN464" s="1">
        <f ca="1">1-AO464</f>
        <v>0.94342785933204609</v>
      </c>
      <c r="AO464" s="1">
        <f ca="1">_xlfn.NORM.S.DIST(-AH464,0)</f>
        <v>5.6572140667953956E-2</v>
      </c>
      <c r="AP464" s="1">
        <v>0</v>
      </c>
      <c r="AQ464" s="1">
        <v>0</v>
      </c>
      <c r="AR464" s="1">
        <v>0</v>
      </c>
    </row>
    <row r="465" spans="1:44">
      <c r="B465" t="s">
        <v>1</v>
      </c>
      <c r="C465" s="10">
        <f ca="1">MIN($T$28+A463,0)</f>
        <v>-1.9514176203012705</v>
      </c>
      <c r="D465" s="10"/>
      <c r="E465" s="10">
        <f ca="1">MAX($V$28+A463,0)</f>
        <v>0</v>
      </c>
      <c r="F465" s="10"/>
      <c r="G465" s="10"/>
      <c r="I465" t="s">
        <v>1</v>
      </c>
      <c r="J465" s="1">
        <f ca="1">_xlfn.NORM.S.DIST(C465,0)</f>
        <v>5.9430132647180507E-2</v>
      </c>
      <c r="K465" s="1">
        <f ca="1">1-J465-L465</f>
        <v>0.54162758695138669</v>
      </c>
      <c r="L465" s="1">
        <f ca="1">_xlfn.NORM.S.DIST(-E465,0)</f>
        <v>0.3989422804014327</v>
      </c>
      <c r="M465" s="1">
        <v>0</v>
      </c>
      <c r="N465" s="1">
        <v>0</v>
      </c>
      <c r="Q465" t="s">
        <v>1</v>
      </c>
      <c r="R465" s="10">
        <f ca="1">MIN($T$28+P463,0)</f>
        <v>-1.6412694217594561</v>
      </c>
      <c r="S465" s="10"/>
      <c r="T465" s="10">
        <f ca="1">MAX($V$28+P463,0)</f>
        <v>6.0815575694190806E-2</v>
      </c>
      <c r="U465" s="10"/>
      <c r="V465" s="10"/>
      <c r="X465" t="s">
        <v>1</v>
      </c>
      <c r="Y465" s="1">
        <f ca="1">_xlfn.NORM.S.DIST(R465,0)</f>
        <v>0.10374480529133227</v>
      </c>
      <c r="Z465" s="1">
        <f ca="1">1-Y465-AA465</f>
        <v>0.49804998342166645</v>
      </c>
      <c r="AA465" s="1">
        <f ca="1">_xlfn.NORM.S.DIST(-T465,0)</f>
        <v>0.39820521128700131</v>
      </c>
      <c r="AB465" s="1">
        <v>0</v>
      </c>
      <c r="AC465" s="1">
        <v>0</v>
      </c>
      <c r="AF465" t="s">
        <v>1</v>
      </c>
      <c r="AG465" s="10">
        <f ca="1">MIN($T$28+AE463,0)</f>
        <v>-2.2615658188430849</v>
      </c>
      <c r="AH465" s="10"/>
      <c r="AI465" s="10">
        <f ca="1">MAX($V$28+AE463,0)</f>
        <v>0</v>
      </c>
      <c r="AJ465" s="10"/>
      <c r="AK465" s="10"/>
      <c r="AM465" t="s">
        <v>1</v>
      </c>
      <c r="AN465" s="1">
        <f ca="1">_xlfn.NORM.S.DIST(AG465,0)</f>
        <v>3.0922274112913112E-2</v>
      </c>
      <c r="AO465" s="1">
        <f ca="1">1-AN465-AP465</f>
        <v>0.5701354454856542</v>
      </c>
      <c r="AP465" s="1">
        <f ca="1">_xlfn.NORM.S.DIST(-AI465,0)</f>
        <v>0.3989422804014327</v>
      </c>
      <c r="AQ465" s="1">
        <v>0</v>
      </c>
      <c r="AR465" s="1">
        <v>0</v>
      </c>
    </row>
    <row r="466" spans="1:44">
      <c r="B466" t="s">
        <v>0</v>
      </c>
      <c r="C466" s="10"/>
      <c r="D466" s="10">
        <f ca="1">MIN($U$29+A463,0)</f>
        <v>-1.8701305427207746</v>
      </c>
      <c r="E466" s="10"/>
      <c r="F466" s="10">
        <f ca="1">MAX($CI$7+A463,0)</f>
        <v>0</v>
      </c>
      <c r="G466" s="10"/>
      <c r="I466" t="s">
        <v>0</v>
      </c>
      <c r="J466" s="1">
        <v>0</v>
      </c>
      <c r="K466" s="1">
        <f ca="1">_xlfn.NORM.S.DIST(D466,0)</f>
        <v>6.9416363315807028E-2</v>
      </c>
      <c r="L466" s="1">
        <f ca="1">1-K466-M466</f>
        <v>0.53164135628276021</v>
      </c>
      <c r="M466" s="1">
        <f ca="1">_xlfn.NORM.S.DIST(-F466,0)</f>
        <v>0.3989422804014327</v>
      </c>
      <c r="N466" s="1">
        <v>0</v>
      </c>
      <c r="Q466" t="s">
        <v>0</v>
      </c>
      <c r="R466" s="10"/>
      <c r="S466" s="10">
        <f ca="1">MIN($U$29+P463,0)</f>
        <v>-1.5599823441789602</v>
      </c>
      <c r="T466" s="10"/>
      <c r="U466" s="10">
        <f ca="1">MAX($CI$7+P463,0)</f>
        <v>0</v>
      </c>
      <c r="V466" s="10"/>
      <c r="X466" t="s">
        <v>0</v>
      </c>
      <c r="Y466" s="1">
        <v>0</v>
      </c>
      <c r="Z466" s="1">
        <f ca="1">_xlfn.NORM.S.DIST(S466,0)</f>
        <v>0.11816054950191157</v>
      </c>
      <c r="AA466" s="1">
        <f ca="1">1-Z466-AB466</f>
        <v>0.48289717009665573</v>
      </c>
      <c r="AB466" s="1">
        <f ca="1">_xlfn.NORM.S.DIST(-U466,0)</f>
        <v>0.3989422804014327</v>
      </c>
      <c r="AC466" s="1">
        <v>0</v>
      </c>
      <c r="AF466" t="s">
        <v>0</v>
      </c>
      <c r="AG466" s="10"/>
      <c r="AH466" s="10">
        <f ca="1">MIN($U$29+AE463,0)</f>
        <v>-2.180278741262589</v>
      </c>
      <c r="AI466" s="10"/>
      <c r="AJ466" s="10">
        <f ca="1">MAX($CI$7+AE463,0)</f>
        <v>0</v>
      </c>
      <c r="AK466" s="10"/>
      <c r="AM466" t="s">
        <v>0</v>
      </c>
      <c r="AN466" s="1">
        <v>0</v>
      </c>
      <c r="AO466" s="1">
        <f ca="1">_xlfn.NORM.S.DIST(AH466,0)</f>
        <v>3.7040394152096826E-2</v>
      </c>
      <c r="AP466" s="1">
        <f ca="1">1-AO466-AQ466</f>
        <v>0.56401732544647043</v>
      </c>
      <c r="AQ466" s="1">
        <f ca="1">_xlfn.NORM.S.DIST(-AJ466,0)</f>
        <v>0.3989422804014327</v>
      </c>
      <c r="AR466" s="1">
        <v>0</v>
      </c>
    </row>
    <row r="467" spans="1:44">
      <c r="B467" t="s">
        <v>42</v>
      </c>
      <c r="C467" s="10"/>
      <c r="D467" s="10"/>
      <c r="E467" s="10">
        <f ca="1">MIN($V$30+A463,0)</f>
        <v>-2.2135879969700651</v>
      </c>
      <c r="F467" s="10"/>
      <c r="G467" s="10">
        <f ca="1">MAX($X$30+A463,0)</f>
        <v>0</v>
      </c>
      <c r="I467" t="s">
        <v>42</v>
      </c>
      <c r="J467" s="1">
        <v>0</v>
      </c>
      <c r="K467" s="1">
        <v>0</v>
      </c>
      <c r="L467" s="1">
        <f ca="1">_xlfn.NORM.S.DIST(E467,0)</f>
        <v>3.4426645244411969E-2</v>
      </c>
      <c r="M467" s="1">
        <f ca="1">1-L467-N467</f>
        <v>0.56663107435415538</v>
      </c>
      <c r="N467" s="1">
        <f ca="1">_xlfn.NORM.S.DIST(-G467,0)</f>
        <v>0.3989422804014327</v>
      </c>
      <c r="Q467" t="s">
        <v>42</v>
      </c>
      <c r="R467" s="10"/>
      <c r="S467" s="10"/>
      <c r="T467" s="10">
        <f ca="1">MIN($V$30+P463,0)</f>
        <v>-1.9034397984282505</v>
      </c>
      <c r="U467" s="10"/>
      <c r="V467" s="10">
        <f ca="1">MAX($X$30+P463,0)</f>
        <v>3.3227942585009031E-2</v>
      </c>
      <c r="X467" t="s">
        <v>42</v>
      </c>
      <c r="Y467" s="1">
        <v>0</v>
      </c>
      <c r="Z467" s="1">
        <v>0</v>
      </c>
      <c r="AA467" s="1">
        <f ca="1">_xlfn.NORM.S.DIST(T467,0)</f>
        <v>6.5187987597556049E-2</v>
      </c>
      <c r="AB467" s="1">
        <f ca="1">1-AA467-AC467</f>
        <v>0.53608990654356092</v>
      </c>
      <c r="AC467" s="1">
        <f ca="1">_xlfn.NORM.S.DIST(-V467,0)</f>
        <v>0.39872210585888301</v>
      </c>
      <c r="AF467" t="s">
        <v>42</v>
      </c>
      <c r="AG467" s="10"/>
      <c r="AH467" s="10"/>
      <c r="AI467" s="10">
        <f ca="1">MIN($V$30+AE463,0)</f>
        <v>-2.5237361955118796</v>
      </c>
      <c r="AJ467" s="10"/>
      <c r="AK467" s="10">
        <f ca="1">MAX($X$30+AE463,0)</f>
        <v>0</v>
      </c>
      <c r="AM467" t="s">
        <v>42</v>
      </c>
      <c r="AN467" s="1">
        <v>0</v>
      </c>
      <c r="AO467" s="1">
        <v>0</v>
      </c>
      <c r="AP467" s="1">
        <f ca="1">_xlfn.NORM.S.DIST(AI467,0)</f>
        <v>1.6513769590250946E-2</v>
      </c>
      <c r="AQ467" s="1">
        <f ca="1">1-AP467-AR467</f>
        <v>0.58454395000831627</v>
      </c>
      <c r="AR467" s="1">
        <f ca="1">_xlfn.NORM.S.DIST(-AK467,0)</f>
        <v>0.3989422804014327</v>
      </c>
    </row>
    <row r="468" spans="1:44">
      <c r="I468" t="s">
        <v>32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X468" t="s">
        <v>32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M468" t="s">
        <v>32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</row>
    <row r="469" spans="1:44">
      <c r="A469" s="9">
        <f>IF(RIGHT(A462,2)="12",(VALUE(LEFT(A462,4))+1)*100+1,A462+1)</f>
        <v>202506</v>
      </c>
      <c r="H469">
        <f>A469</f>
        <v>202506</v>
      </c>
      <c r="P469" s="9">
        <f>IF(RIGHT(P462,2)="12",(VALUE(LEFT(P462,4))+1)*100+1,P462+1)</f>
        <v>202506</v>
      </c>
      <c r="W469">
        <f>P469</f>
        <v>202506</v>
      </c>
      <c r="AE469" s="9">
        <f>IF(RIGHT(AE462,2)="12",(VALUE(LEFT(AE462,4))+1)*100+1,AE462+1)</f>
        <v>202506</v>
      </c>
      <c r="AL469">
        <f>AE469</f>
        <v>202506</v>
      </c>
    </row>
    <row r="470" spans="1:44">
      <c r="A470" s="37">
        <f ca="1">VLOOKUP(A469,A$36:F$95,6,0)</f>
        <v>-0.31600878532984544</v>
      </c>
      <c r="C470" t="s">
        <v>2</v>
      </c>
      <c r="D470" t="s">
        <v>1</v>
      </c>
      <c r="E470" t="s">
        <v>0</v>
      </c>
      <c r="F470" t="s">
        <v>42</v>
      </c>
      <c r="G470" t="s">
        <v>32</v>
      </c>
      <c r="J470" t="s">
        <v>2</v>
      </c>
      <c r="K470" t="s">
        <v>1</v>
      </c>
      <c r="L470" t="s">
        <v>0</v>
      </c>
      <c r="M470" t="s">
        <v>42</v>
      </c>
      <c r="N470" t="s">
        <v>32</v>
      </c>
      <c r="P470" s="37">
        <f ca="1">VLOOKUP(P469,H$36:M$95,6,0)</f>
        <v>-2.1563967763836515E-3</v>
      </c>
      <c r="R470" t="s">
        <v>2</v>
      </c>
      <c r="S470" t="s">
        <v>1</v>
      </c>
      <c r="T470" t="s">
        <v>0</v>
      </c>
      <c r="U470" t="s">
        <v>42</v>
      </c>
      <c r="V470" t="s">
        <v>32</v>
      </c>
      <c r="Y470" t="s">
        <v>2</v>
      </c>
      <c r="Z470" t="s">
        <v>1</v>
      </c>
      <c r="AA470" t="s">
        <v>0</v>
      </c>
      <c r="AB470" t="s">
        <v>42</v>
      </c>
      <c r="AC470" t="s">
        <v>32</v>
      </c>
      <c r="AE470" s="37">
        <f ca="1">VLOOKUP(AE469,O$36:T$95,6,0)</f>
        <v>-0.62986117388330709</v>
      </c>
      <c r="AG470" t="s">
        <v>2</v>
      </c>
      <c r="AH470" t="s">
        <v>1</v>
      </c>
      <c r="AI470" t="s">
        <v>0</v>
      </c>
      <c r="AJ470" t="s">
        <v>42</v>
      </c>
      <c r="AK470" t="s">
        <v>32</v>
      </c>
      <c r="AN470" t="s">
        <v>2</v>
      </c>
      <c r="AO470" t="s">
        <v>1</v>
      </c>
      <c r="AP470" t="s">
        <v>0</v>
      </c>
      <c r="AQ470" t="s">
        <v>42</v>
      </c>
      <c r="AR470" t="s">
        <v>32</v>
      </c>
    </row>
    <row r="471" spans="1:44">
      <c r="B471" t="s">
        <v>2</v>
      </c>
      <c r="C471" s="10"/>
      <c r="D471" s="10">
        <f ca="1">MAX($U$27+A470,0)</f>
        <v>2.2835104889366615</v>
      </c>
      <c r="E471" s="10"/>
      <c r="F471" s="10"/>
      <c r="G471" s="10"/>
      <c r="I471" t="s">
        <v>2</v>
      </c>
      <c r="J471" s="1">
        <f ca="1">1-K471</f>
        <v>0.97058200184337773</v>
      </c>
      <c r="K471" s="1">
        <f ca="1">_xlfn.NORM.S.DIST(-D471,0)</f>
        <v>2.9417998156622219E-2</v>
      </c>
      <c r="L471" s="1">
        <v>0</v>
      </c>
      <c r="M471" s="1">
        <v>0</v>
      </c>
      <c r="N471" s="1">
        <v>0</v>
      </c>
      <c r="Q471" t="s">
        <v>2</v>
      </c>
      <c r="R471" s="10"/>
      <c r="S471" s="10">
        <f ca="1">MAX($U$27+P470,0)</f>
        <v>2.5973628774901236</v>
      </c>
      <c r="T471" s="10"/>
      <c r="U471" s="10"/>
      <c r="V471" s="10"/>
      <c r="X471" t="s">
        <v>2</v>
      </c>
      <c r="Y471" s="1">
        <f ca="1">1-Z471</f>
        <v>0.98632362643060179</v>
      </c>
      <c r="Z471" s="1">
        <f ca="1">_xlfn.NORM.S.DIST(-S471,0)</f>
        <v>1.367637356939817E-2</v>
      </c>
      <c r="AA471" s="1">
        <v>0</v>
      </c>
      <c r="AB471" s="1">
        <v>0</v>
      </c>
      <c r="AC471" s="1">
        <v>0</v>
      </c>
      <c r="AF471" t="s">
        <v>2</v>
      </c>
      <c r="AG471" s="10"/>
      <c r="AH471" s="10">
        <f ca="1">MAX($U$27+AE470,0)</f>
        <v>1.9696581003832001</v>
      </c>
      <c r="AI471" s="10"/>
      <c r="AJ471" s="10"/>
      <c r="AK471" s="10"/>
      <c r="AM471" t="s">
        <v>2</v>
      </c>
      <c r="AN471" s="1">
        <f ca="1">1-AO471</f>
        <v>0.94265760490865846</v>
      </c>
      <c r="AO471" s="1">
        <f ca="1">_xlfn.NORM.S.DIST(-AH471,0)</f>
        <v>5.7342395091341529E-2</v>
      </c>
      <c r="AP471" s="1">
        <v>0</v>
      </c>
      <c r="AQ471" s="1">
        <v>0</v>
      </c>
      <c r="AR471" s="1">
        <v>0</v>
      </c>
    </row>
    <row r="472" spans="1:44">
      <c r="B472" t="s">
        <v>1</v>
      </c>
      <c r="C472" s="10">
        <f ca="1">MIN($T$28+A470,0)</f>
        <v>-1.9545674579201511</v>
      </c>
      <c r="D472" s="10"/>
      <c r="E472" s="10">
        <f ca="1">MAX($V$28+A470,0)</f>
        <v>0</v>
      </c>
      <c r="F472" s="10"/>
      <c r="G472" s="10"/>
      <c r="I472" t="s">
        <v>1</v>
      </c>
      <c r="J472" s="1">
        <f ca="1">_xlfn.NORM.S.DIST(C472,0)</f>
        <v>5.9065663870513464E-2</v>
      </c>
      <c r="K472" s="1">
        <f ca="1">1-J472-L472</f>
        <v>0.54199205572805376</v>
      </c>
      <c r="L472" s="1">
        <f ca="1">_xlfn.NORM.S.DIST(-E472,0)</f>
        <v>0.3989422804014327</v>
      </c>
      <c r="M472" s="1">
        <v>0</v>
      </c>
      <c r="N472" s="1">
        <v>0</v>
      </c>
      <c r="Q472" t="s">
        <v>1</v>
      </c>
      <c r="R472" s="10">
        <f ca="1">MIN($T$28+P470,0)</f>
        <v>-1.6407150693666892</v>
      </c>
      <c r="S472" s="10"/>
      <c r="T472" s="10">
        <f ca="1">MAX($V$28+P470,0)</f>
        <v>6.1369928086957688E-2</v>
      </c>
      <c r="U472" s="10"/>
      <c r="V472" s="10"/>
      <c r="X472" t="s">
        <v>1</v>
      </c>
      <c r="Y472" s="1">
        <f ca="1">_xlfn.NORM.S.DIST(R472,0)</f>
        <v>0.10383922363257291</v>
      </c>
      <c r="Z472" s="1">
        <f ca="1">1-Y472-AA472</f>
        <v>0.49796905083338699</v>
      </c>
      <c r="AA472" s="1">
        <f ca="1">_xlfn.NORM.S.DIST(-T472,0)</f>
        <v>0.39819172553404009</v>
      </c>
      <c r="AB472" s="1">
        <v>0</v>
      </c>
      <c r="AC472" s="1">
        <v>0</v>
      </c>
      <c r="AF472" t="s">
        <v>1</v>
      </c>
      <c r="AG472" s="10">
        <f ca="1">MIN($T$28+AE470,0)</f>
        <v>-2.2684198464736127</v>
      </c>
      <c r="AH472" s="10"/>
      <c r="AI472" s="10">
        <f ca="1">MAX($V$28+AE470,0)</f>
        <v>0</v>
      </c>
      <c r="AJ472" s="10"/>
      <c r="AK472" s="10"/>
      <c r="AM472" t="s">
        <v>1</v>
      </c>
      <c r="AN472" s="1">
        <f ca="1">_xlfn.NORM.S.DIST(AG472,0)</f>
        <v>3.044593372530207E-2</v>
      </c>
      <c r="AO472" s="1">
        <f ca="1">1-AN472-AP472</f>
        <v>0.57061178587326533</v>
      </c>
      <c r="AP472" s="1">
        <f ca="1">_xlfn.NORM.S.DIST(-AI472,0)</f>
        <v>0.3989422804014327</v>
      </c>
      <c r="AQ472" s="1">
        <v>0</v>
      </c>
      <c r="AR472" s="1">
        <v>0</v>
      </c>
    </row>
    <row r="473" spans="1:44">
      <c r="B473" t="s">
        <v>0</v>
      </c>
      <c r="C473" s="10"/>
      <c r="D473" s="10">
        <f ca="1">MIN($U$29+A470,0)</f>
        <v>-1.8732803803396552</v>
      </c>
      <c r="E473" s="10"/>
      <c r="F473" s="10">
        <f ca="1">MAX($CI$7+A470,0)</f>
        <v>0</v>
      </c>
      <c r="G473" s="10"/>
      <c r="I473" t="s">
        <v>0</v>
      </c>
      <c r="J473" s="1">
        <v>0</v>
      </c>
      <c r="K473" s="1">
        <f ca="1">_xlfn.NORM.S.DIST(D473,0)</f>
        <v>6.9008318416705378E-2</v>
      </c>
      <c r="L473" s="1">
        <f ca="1">1-K473-M473</f>
        <v>0.53204940118186195</v>
      </c>
      <c r="M473" s="1">
        <f ca="1">_xlfn.NORM.S.DIST(-F473,0)</f>
        <v>0.3989422804014327</v>
      </c>
      <c r="N473" s="1">
        <v>0</v>
      </c>
      <c r="Q473" t="s">
        <v>0</v>
      </c>
      <c r="R473" s="10"/>
      <c r="S473" s="10">
        <f ca="1">MIN($U$29+P470,0)</f>
        <v>-1.5594279917861933</v>
      </c>
      <c r="T473" s="10"/>
      <c r="U473" s="10">
        <f ca="1">MAX($CI$7+P470,0)</f>
        <v>0</v>
      </c>
      <c r="V473" s="10"/>
      <c r="X473" t="s">
        <v>0</v>
      </c>
      <c r="Y473" s="1">
        <v>0</v>
      </c>
      <c r="Z473" s="1">
        <f ca="1">_xlfn.NORM.S.DIST(S473,0)</f>
        <v>0.11826275839955681</v>
      </c>
      <c r="AA473" s="1">
        <f ca="1">1-Z473-AB473</f>
        <v>0.4827949611990105</v>
      </c>
      <c r="AB473" s="1">
        <f ca="1">_xlfn.NORM.S.DIST(-U473,0)</f>
        <v>0.3989422804014327</v>
      </c>
      <c r="AC473" s="1">
        <v>0</v>
      </c>
      <c r="AF473" t="s">
        <v>0</v>
      </c>
      <c r="AG473" s="10"/>
      <c r="AH473" s="10">
        <f ca="1">MIN($U$29+AE470,0)</f>
        <v>-2.1871327688931168</v>
      </c>
      <c r="AI473" s="10"/>
      <c r="AJ473" s="10">
        <f ca="1">MAX($CI$7+AE470,0)</f>
        <v>0</v>
      </c>
      <c r="AK473" s="10"/>
      <c r="AM473" t="s">
        <v>0</v>
      </c>
      <c r="AN473" s="1">
        <v>0</v>
      </c>
      <c r="AO473" s="1">
        <f ca="1">_xlfn.NORM.S.DIST(AH473,0)</f>
        <v>3.6490132128561385E-2</v>
      </c>
      <c r="AP473" s="1">
        <f ca="1">1-AO473-AQ473</f>
        <v>0.56456758747000602</v>
      </c>
      <c r="AQ473" s="1">
        <f ca="1">_xlfn.NORM.S.DIST(-AJ473,0)</f>
        <v>0.3989422804014327</v>
      </c>
      <c r="AR473" s="1">
        <v>0</v>
      </c>
    </row>
    <row r="474" spans="1:44">
      <c r="B474" t="s">
        <v>42</v>
      </c>
      <c r="C474" s="10"/>
      <c r="D474" s="10"/>
      <c r="E474" s="10">
        <f ca="1">MIN($V$30+A470,0)</f>
        <v>-2.2167378345889457</v>
      </c>
      <c r="F474" s="10"/>
      <c r="G474" s="10">
        <f ca="1">MAX($X$30+A470,0)</f>
        <v>0</v>
      </c>
      <c r="I474" t="s">
        <v>42</v>
      </c>
      <c r="J474" s="1">
        <v>0</v>
      </c>
      <c r="K474" s="1">
        <v>0</v>
      </c>
      <c r="L474" s="1">
        <f ca="1">_xlfn.NORM.S.DIST(E474,0)</f>
        <v>3.4187272720416897E-2</v>
      </c>
      <c r="M474" s="1">
        <f ca="1">1-L474-N474</f>
        <v>0.56687044687815047</v>
      </c>
      <c r="N474" s="1">
        <f ca="1">_xlfn.NORM.S.DIST(-G474,0)</f>
        <v>0.3989422804014327</v>
      </c>
      <c r="Q474" t="s">
        <v>42</v>
      </c>
      <c r="R474" s="10"/>
      <c r="S474" s="10"/>
      <c r="T474" s="10">
        <f ca="1">MIN($V$30+P470,0)</f>
        <v>-1.9028854460354836</v>
      </c>
      <c r="U474" s="10"/>
      <c r="V474" s="10">
        <f ca="1">MAX($X$30+P470,0)</f>
        <v>3.3782294977775913E-2</v>
      </c>
      <c r="X474" t="s">
        <v>42</v>
      </c>
      <c r="Y474" s="1">
        <v>0</v>
      </c>
      <c r="Z474" s="1">
        <v>0</v>
      </c>
      <c r="AA474" s="1">
        <f ca="1">_xlfn.NORM.S.DIST(T474,0)</f>
        <v>6.5256798699980398E-2</v>
      </c>
      <c r="AB474" s="1">
        <f ca="1">1-AA474-AC474</f>
        <v>0.53602850109431865</v>
      </c>
      <c r="AC474" s="1">
        <f ca="1">_xlfn.NORM.S.DIST(-V474,0)</f>
        <v>0.39871470020570093</v>
      </c>
      <c r="AF474" t="s">
        <v>42</v>
      </c>
      <c r="AG474" s="10"/>
      <c r="AH474" s="10"/>
      <c r="AI474" s="10">
        <f ca="1">MIN($V$30+AE470,0)</f>
        <v>-2.5305902231424069</v>
      </c>
      <c r="AJ474" s="10"/>
      <c r="AK474" s="10">
        <f ca="1">MAX($X$30+AE470,0)</f>
        <v>0</v>
      </c>
      <c r="AM474" t="s">
        <v>42</v>
      </c>
      <c r="AN474" s="1">
        <v>0</v>
      </c>
      <c r="AO474" s="1">
        <v>0</v>
      </c>
      <c r="AP474" s="1">
        <f ca="1">_xlfn.NORM.S.DIST(AI474,0)</f>
        <v>1.6230193552327406E-2</v>
      </c>
      <c r="AQ474" s="1">
        <f ca="1">1-AP474-AR474</f>
        <v>0.58482752604623989</v>
      </c>
      <c r="AR474" s="1">
        <f ca="1">_xlfn.NORM.S.DIST(-AK474,0)</f>
        <v>0.3989422804014327</v>
      </c>
    </row>
    <row r="475" spans="1:44">
      <c r="I475" t="s">
        <v>32</v>
      </c>
      <c r="J475" s="1">
        <v>0</v>
      </c>
      <c r="K475" s="1">
        <v>0</v>
      </c>
      <c r="L475" s="1">
        <v>0</v>
      </c>
      <c r="M475" s="1">
        <v>0</v>
      </c>
      <c r="N475" s="1">
        <v>1</v>
      </c>
      <c r="X475" t="s">
        <v>32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M475" t="s">
        <v>32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</row>
    <row r="476" spans="1:44">
      <c r="A476" s="9">
        <f>IF(RIGHT(A469,2)="12",(VALUE(LEFT(A469,4))+1)*100+1,A469+1)</f>
        <v>202507</v>
      </c>
      <c r="H476">
        <f>A476</f>
        <v>202507</v>
      </c>
      <c r="P476" s="9">
        <f>IF(RIGHT(P469,2)="12",(VALUE(LEFT(P469,4))+1)*100+1,P469+1)</f>
        <v>202507</v>
      </c>
      <c r="W476">
        <f>P476</f>
        <v>202507</v>
      </c>
      <c r="AE476" s="9">
        <f>IF(RIGHT(AE469,2)="12",(VALUE(LEFT(AE469,4))+1)*100+1,AE469+1)</f>
        <v>202507</v>
      </c>
      <c r="AL476">
        <f>AE476</f>
        <v>202507</v>
      </c>
    </row>
    <row r="477" spans="1:44">
      <c r="A477" s="37">
        <f ca="1">VLOOKUP(A476,A$36:F$95,6,0)</f>
        <v>-0.30744337403956168</v>
      </c>
      <c r="C477" t="s">
        <v>2</v>
      </c>
      <c r="D477" t="s">
        <v>1</v>
      </c>
      <c r="E477" t="s">
        <v>0</v>
      </c>
      <c r="F477" t="s">
        <v>42</v>
      </c>
      <c r="G477" t="s">
        <v>32</v>
      </c>
      <c r="J477" t="s">
        <v>2</v>
      </c>
      <c r="K477" t="s">
        <v>1</v>
      </c>
      <c r="L477" t="s">
        <v>0</v>
      </c>
      <c r="M477" t="s">
        <v>42</v>
      </c>
      <c r="N477" t="s">
        <v>32</v>
      </c>
      <c r="P477" s="37">
        <f ca="1">VLOOKUP(P476,H$36:M$95,6,0)</f>
        <v>1.007917914913763E-2</v>
      </c>
      <c r="R477" t="s">
        <v>2</v>
      </c>
      <c r="S477" t="s">
        <v>1</v>
      </c>
      <c r="T477" t="s">
        <v>0</v>
      </c>
      <c r="U477" t="s">
        <v>42</v>
      </c>
      <c r="V477" t="s">
        <v>32</v>
      </c>
      <c r="Y477" t="s">
        <v>2</v>
      </c>
      <c r="Z477" t="s">
        <v>1</v>
      </c>
      <c r="AA477" t="s">
        <v>0</v>
      </c>
      <c r="AB477" t="s">
        <v>42</v>
      </c>
      <c r="AC477" t="s">
        <v>32</v>
      </c>
      <c r="AE477" s="37">
        <f ca="1">VLOOKUP(AE476,O$36:T$95,6,0)</f>
        <v>-0.62496592722826094</v>
      </c>
      <c r="AG477" t="s">
        <v>2</v>
      </c>
      <c r="AH477" t="s">
        <v>1</v>
      </c>
      <c r="AI477" t="s">
        <v>0</v>
      </c>
      <c r="AJ477" t="s">
        <v>42</v>
      </c>
      <c r="AK477" t="s">
        <v>32</v>
      </c>
      <c r="AN477" t="s">
        <v>2</v>
      </c>
      <c r="AO477" t="s">
        <v>1</v>
      </c>
      <c r="AP477" t="s">
        <v>0</v>
      </c>
      <c r="AQ477" t="s">
        <v>42</v>
      </c>
      <c r="AR477" t="s">
        <v>32</v>
      </c>
    </row>
    <row r="478" spans="1:44">
      <c r="B478" t="s">
        <v>2</v>
      </c>
      <c r="C478" s="10"/>
      <c r="D478" s="10">
        <f ca="1">MAX($U$27+A477,0)</f>
        <v>2.2920759002269455</v>
      </c>
      <c r="E478" s="10"/>
      <c r="F478" s="10"/>
      <c r="G478" s="10"/>
      <c r="I478" t="s">
        <v>2</v>
      </c>
      <c r="J478" s="1">
        <f ca="1">1-K478</f>
        <v>0.97115286216394814</v>
      </c>
      <c r="K478" s="1">
        <f ca="1">_xlfn.NORM.S.DIST(-D478,0)</f>
        <v>2.8847137836051865E-2</v>
      </c>
      <c r="L478" s="1">
        <v>0</v>
      </c>
      <c r="M478" s="1">
        <v>0</v>
      </c>
      <c r="N478" s="1">
        <v>0</v>
      </c>
      <c r="Q478" t="s">
        <v>2</v>
      </c>
      <c r="R478" s="10"/>
      <c r="S478" s="10">
        <f ca="1">MAX($U$27+P477,0)</f>
        <v>2.6095984534156447</v>
      </c>
      <c r="T478" s="10"/>
      <c r="U478" s="10"/>
      <c r="V478" s="10"/>
      <c r="X478" t="s">
        <v>2</v>
      </c>
      <c r="Y478" s="1">
        <f ca="1">1-Z478</f>
        <v>0.98675242255014572</v>
      </c>
      <c r="Z478" s="1">
        <f ca="1">_xlfn.NORM.S.DIST(-S478,0)</f>
        <v>1.3247577449854298E-2</v>
      </c>
      <c r="AA478" s="1">
        <v>0</v>
      </c>
      <c r="AB478" s="1">
        <v>0</v>
      </c>
      <c r="AC478" s="1">
        <v>0</v>
      </c>
      <c r="AF478" t="s">
        <v>2</v>
      </c>
      <c r="AG478" s="10"/>
      <c r="AH478" s="10">
        <f ca="1">MAX($U$27+AE477,0)</f>
        <v>1.9745533470382464</v>
      </c>
      <c r="AI478" s="10"/>
      <c r="AJ478" s="10"/>
      <c r="AK478" s="10"/>
      <c r="AM478" t="s">
        <v>2</v>
      </c>
      <c r="AN478" s="1">
        <f ca="1">1-AO478</f>
        <v>0.94320852163834823</v>
      </c>
      <c r="AO478" s="1">
        <f ca="1">_xlfn.NORM.S.DIST(-AH478,0)</f>
        <v>5.679147836165175E-2</v>
      </c>
      <c r="AP478" s="1">
        <v>0</v>
      </c>
      <c r="AQ478" s="1">
        <v>0</v>
      </c>
      <c r="AR478" s="1">
        <v>0</v>
      </c>
    </row>
    <row r="479" spans="1:44">
      <c r="B479" t="s">
        <v>1</v>
      </c>
      <c r="C479" s="10">
        <f ca="1">MIN($T$28+A477,0)</f>
        <v>-1.9460020466298673</v>
      </c>
      <c r="D479" s="10"/>
      <c r="E479" s="10">
        <f ca="1">MAX($V$28+A477,0)</f>
        <v>0</v>
      </c>
      <c r="F479" s="10"/>
      <c r="G479" s="10"/>
      <c r="I479" t="s">
        <v>1</v>
      </c>
      <c r="J479" s="1">
        <f ca="1">_xlfn.NORM.S.DIST(C479,0)</f>
        <v>6.0060642674174998E-2</v>
      </c>
      <c r="K479" s="1">
        <f ca="1">1-J479-L479</f>
        <v>0.54099707692439236</v>
      </c>
      <c r="L479" s="1">
        <f ca="1">_xlfn.NORM.S.DIST(-E479,0)</f>
        <v>0.3989422804014327</v>
      </c>
      <c r="M479" s="1">
        <v>0</v>
      </c>
      <c r="N479" s="1">
        <v>0</v>
      </c>
      <c r="Q479" t="s">
        <v>1</v>
      </c>
      <c r="R479" s="10">
        <f ca="1">MIN($T$28+P477,0)</f>
        <v>-1.6284794934411679</v>
      </c>
      <c r="S479" s="10"/>
      <c r="T479" s="10">
        <f ca="1">MAX($V$28+P477,0)</f>
        <v>7.3605504012478964E-2</v>
      </c>
      <c r="U479" s="10"/>
      <c r="V479" s="10"/>
      <c r="X479" t="s">
        <v>1</v>
      </c>
      <c r="Y479" s="1">
        <f ca="1">_xlfn.NORM.S.DIST(R479,0)</f>
        <v>0.10593694043149793</v>
      </c>
      <c r="Z479" s="1">
        <f ca="1">1-Y479-AA479</f>
        <v>0.49620000556027816</v>
      </c>
      <c r="AA479" s="1">
        <f ca="1">_xlfn.NORM.S.DIST(-T479,0)</f>
        <v>0.39786305400822392</v>
      </c>
      <c r="AB479" s="1">
        <v>0</v>
      </c>
      <c r="AC479" s="1">
        <v>0</v>
      </c>
      <c r="AF479" t="s">
        <v>1</v>
      </c>
      <c r="AG479" s="10">
        <f ca="1">MIN($T$28+AE477,0)</f>
        <v>-2.2635245998185667</v>
      </c>
      <c r="AH479" s="10"/>
      <c r="AI479" s="10">
        <f ca="1">MAX($V$28+AE477,0)</f>
        <v>0</v>
      </c>
      <c r="AJ479" s="10"/>
      <c r="AK479" s="10"/>
      <c r="AM479" t="s">
        <v>1</v>
      </c>
      <c r="AN479" s="1">
        <f ca="1">_xlfn.NORM.S.DIST(AG479,0)</f>
        <v>3.0785535060953047E-2</v>
      </c>
      <c r="AO479" s="1">
        <f ca="1">1-AN479-AP479</f>
        <v>0.57027218453761419</v>
      </c>
      <c r="AP479" s="1">
        <f ca="1">_xlfn.NORM.S.DIST(-AI479,0)</f>
        <v>0.3989422804014327</v>
      </c>
      <c r="AQ479" s="1">
        <v>0</v>
      </c>
      <c r="AR479" s="1">
        <v>0</v>
      </c>
    </row>
    <row r="480" spans="1:44">
      <c r="B480" t="s">
        <v>0</v>
      </c>
      <c r="C480" s="10"/>
      <c r="D480" s="10">
        <f ca="1">MIN($U$29+A477,0)</f>
        <v>-1.8647149690493714</v>
      </c>
      <c r="E480" s="10"/>
      <c r="F480" s="10">
        <f ca="1">MAX($CI$7+A477,0)</f>
        <v>0</v>
      </c>
      <c r="G480" s="10"/>
      <c r="I480" t="s">
        <v>0</v>
      </c>
      <c r="J480" s="1">
        <v>0</v>
      </c>
      <c r="K480" s="1">
        <f ca="1">_xlfn.NORM.S.DIST(D480,0)</f>
        <v>7.0121944302116837E-2</v>
      </c>
      <c r="L480" s="1">
        <f ca="1">1-K480-M480</f>
        <v>0.53093577529645053</v>
      </c>
      <c r="M480" s="1">
        <f ca="1">_xlfn.NORM.S.DIST(-F480,0)</f>
        <v>0.3989422804014327</v>
      </c>
      <c r="N480" s="1">
        <v>0</v>
      </c>
      <c r="Q480" t="s">
        <v>0</v>
      </c>
      <c r="R480" s="10"/>
      <c r="S480" s="10">
        <f ca="1">MIN($U$29+P477,0)</f>
        <v>-1.547192415860672</v>
      </c>
      <c r="T480" s="10"/>
      <c r="U480" s="10">
        <f ca="1">MAX($CI$7+P477,0)</f>
        <v>1.007917914913763E-2</v>
      </c>
      <c r="V480" s="10"/>
      <c r="X480" t="s">
        <v>0</v>
      </c>
      <c r="Y480" s="1">
        <v>0</v>
      </c>
      <c r="Z480" s="1">
        <f ca="1">_xlfn.NORM.S.DIST(S480,0)</f>
        <v>0.12053191346857123</v>
      </c>
      <c r="AA480" s="1">
        <f ca="1">1-Z480-AB480</f>
        <v>0.48054606985901965</v>
      </c>
      <c r="AB480" s="1">
        <f ca="1">_xlfn.NORM.S.DIST(-U480,0)</f>
        <v>0.39892201667240917</v>
      </c>
      <c r="AC480" s="1">
        <v>0</v>
      </c>
      <c r="AF480" t="s">
        <v>0</v>
      </c>
      <c r="AG480" s="10"/>
      <c r="AH480" s="10">
        <f ca="1">MIN($U$29+AE477,0)</f>
        <v>-2.1822375222380708</v>
      </c>
      <c r="AI480" s="10"/>
      <c r="AJ480" s="10">
        <f ca="1">MAX($CI$7+AE477,0)</f>
        <v>0</v>
      </c>
      <c r="AK480" s="10"/>
      <c r="AM480" t="s">
        <v>0</v>
      </c>
      <c r="AN480" s="1">
        <v>0</v>
      </c>
      <c r="AO480" s="1">
        <f ca="1">_xlfn.NORM.S.DIST(AH480,0)</f>
        <v>3.6882472715664451E-2</v>
      </c>
      <c r="AP480" s="1">
        <f ca="1">1-AO480-AQ480</f>
        <v>0.56417524688290288</v>
      </c>
      <c r="AQ480" s="1">
        <f ca="1">_xlfn.NORM.S.DIST(-AJ480,0)</f>
        <v>0.3989422804014327</v>
      </c>
      <c r="AR480" s="1">
        <v>0</v>
      </c>
    </row>
    <row r="481" spans="1:44">
      <c r="B481" t="s">
        <v>42</v>
      </c>
      <c r="C481" s="10"/>
      <c r="D481" s="10"/>
      <c r="E481" s="10">
        <f ca="1">MIN($V$30+A477,0)</f>
        <v>-2.2081724232986617</v>
      </c>
      <c r="F481" s="10"/>
      <c r="G481" s="10">
        <f ca="1">MAX($X$30+A477,0)</f>
        <v>0</v>
      </c>
      <c r="I481" t="s">
        <v>42</v>
      </c>
      <c r="J481" s="1">
        <v>0</v>
      </c>
      <c r="K481" s="1">
        <v>0</v>
      </c>
      <c r="L481" s="1">
        <f ca="1">_xlfn.NORM.S.DIST(E481,0)</f>
        <v>3.4841319356023859E-2</v>
      </c>
      <c r="M481" s="1">
        <f ca="1">1-L481-N481</f>
        <v>0.56621640024254338</v>
      </c>
      <c r="N481" s="1">
        <f ca="1">_xlfn.NORM.S.DIST(-G481,0)</f>
        <v>0.3989422804014327</v>
      </c>
      <c r="Q481" t="s">
        <v>42</v>
      </c>
      <c r="R481" s="10"/>
      <c r="S481" s="10"/>
      <c r="T481" s="10">
        <f ca="1">MIN($V$30+P477,0)</f>
        <v>-1.8906498701099623</v>
      </c>
      <c r="U481" s="10"/>
      <c r="V481" s="10">
        <f ca="1">MAX($X$30+P477,0)</f>
        <v>4.6017870903297189E-2</v>
      </c>
      <c r="X481" t="s">
        <v>42</v>
      </c>
      <c r="Y481" s="1">
        <v>0</v>
      </c>
      <c r="Z481" s="1">
        <v>0</v>
      </c>
      <c r="AA481" s="1">
        <f ca="1">_xlfn.NORM.S.DIST(T481,0)</f>
        <v>6.6788992237772182E-2</v>
      </c>
      <c r="AB481" s="1">
        <f ca="1">1-AA481-AC481</f>
        <v>0.53469091276318914</v>
      </c>
      <c r="AC481" s="1">
        <f ca="1">_xlfn.NORM.S.DIST(-V481,0)</f>
        <v>0.39852009499903862</v>
      </c>
      <c r="AF481" t="s">
        <v>42</v>
      </c>
      <c r="AG481" s="10"/>
      <c r="AH481" s="10"/>
      <c r="AI481" s="10">
        <f ca="1">MIN($V$30+AE477,0)</f>
        <v>-2.5256949764873609</v>
      </c>
      <c r="AJ481" s="10"/>
      <c r="AK481" s="10">
        <f ca="1">MAX($X$30+AE477,0)</f>
        <v>0</v>
      </c>
      <c r="AM481" t="s">
        <v>42</v>
      </c>
      <c r="AN481" s="1">
        <v>0</v>
      </c>
      <c r="AO481" s="1">
        <v>0</v>
      </c>
      <c r="AP481" s="1">
        <f ca="1">_xlfn.NORM.S.DIST(AI481,0)</f>
        <v>1.6432304577575677E-2</v>
      </c>
      <c r="AQ481" s="1">
        <f ca="1">1-AP481-AR481</f>
        <v>0.58462541502099152</v>
      </c>
      <c r="AR481" s="1">
        <f ca="1">_xlfn.NORM.S.DIST(-AK481,0)</f>
        <v>0.3989422804014327</v>
      </c>
    </row>
    <row r="482" spans="1:44">
      <c r="I482" t="s">
        <v>32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X482" t="s">
        <v>32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M482" t="s">
        <v>32</v>
      </c>
      <c r="AN482" s="1">
        <v>0</v>
      </c>
      <c r="AO482" s="1">
        <v>0</v>
      </c>
      <c r="AP482" s="1">
        <v>0</v>
      </c>
      <c r="AQ482" s="1">
        <v>0</v>
      </c>
      <c r="AR482" s="1">
        <v>1</v>
      </c>
    </row>
    <row r="483" spans="1:44">
      <c r="A483" s="9">
        <f>IF(RIGHT(A476,2)="12",(VALUE(LEFT(A476,4))+1)*100+1,A476+1)</f>
        <v>202508</v>
      </c>
      <c r="H483">
        <f>A483</f>
        <v>202508</v>
      </c>
      <c r="P483" s="9">
        <f>IF(RIGHT(P476,2)="12",(VALUE(LEFT(P476,4))+1)*100+1,P476+1)</f>
        <v>202508</v>
      </c>
      <c r="W483">
        <f>P483</f>
        <v>202508</v>
      </c>
      <c r="AE483" s="9">
        <f>IF(RIGHT(AE476,2)="12",(VALUE(LEFT(AE476,4))+1)*100+1,AE476+1)</f>
        <v>202508</v>
      </c>
      <c r="AL483">
        <f>AE483</f>
        <v>202508</v>
      </c>
    </row>
    <row r="484" spans="1:44">
      <c r="A484" s="37">
        <f ca="1">VLOOKUP(A483,A$36:F$95,6,0)</f>
        <v>-0.30381456124726242</v>
      </c>
      <c r="C484" t="s">
        <v>2</v>
      </c>
      <c r="D484" t="s">
        <v>1</v>
      </c>
      <c r="E484" t="s">
        <v>0</v>
      </c>
      <c r="F484" t="s">
        <v>42</v>
      </c>
      <c r="G484" t="s">
        <v>32</v>
      </c>
      <c r="J484" t="s">
        <v>2</v>
      </c>
      <c r="K484" t="s">
        <v>1</v>
      </c>
      <c r="L484" t="s">
        <v>0</v>
      </c>
      <c r="M484" t="s">
        <v>42</v>
      </c>
      <c r="N484" t="s">
        <v>32</v>
      </c>
      <c r="P484" s="37">
        <f ca="1">VLOOKUP(P483,H$36:M$95,6,0)</f>
        <v>1.7345316362901493E-2</v>
      </c>
      <c r="R484" t="s">
        <v>2</v>
      </c>
      <c r="S484" t="s">
        <v>1</v>
      </c>
      <c r="T484" t="s">
        <v>0</v>
      </c>
      <c r="U484" t="s">
        <v>42</v>
      </c>
      <c r="V484" t="s">
        <v>32</v>
      </c>
      <c r="Y484" t="s">
        <v>2</v>
      </c>
      <c r="Z484" t="s">
        <v>1</v>
      </c>
      <c r="AA484" t="s">
        <v>0</v>
      </c>
      <c r="AB484" t="s">
        <v>42</v>
      </c>
      <c r="AC484" t="s">
        <v>32</v>
      </c>
      <c r="AE484" s="37">
        <f ca="1">VLOOKUP(AE483,O$36:T$95,6,0)</f>
        <v>-0.6249744388574261</v>
      </c>
      <c r="AG484" t="s">
        <v>2</v>
      </c>
      <c r="AH484" t="s">
        <v>1</v>
      </c>
      <c r="AI484" t="s">
        <v>0</v>
      </c>
      <c r="AJ484" t="s">
        <v>42</v>
      </c>
      <c r="AK484" t="s">
        <v>32</v>
      </c>
      <c r="AN484" t="s">
        <v>2</v>
      </c>
      <c r="AO484" t="s">
        <v>1</v>
      </c>
      <c r="AP484" t="s">
        <v>0</v>
      </c>
      <c r="AQ484" t="s">
        <v>42</v>
      </c>
      <c r="AR484" t="s">
        <v>32</v>
      </c>
    </row>
    <row r="485" spans="1:44">
      <c r="B485" t="s">
        <v>2</v>
      </c>
      <c r="C485" s="10"/>
      <c r="D485" s="10">
        <f ca="1">MAX($U$27+A484,0)</f>
        <v>2.2957047130192447</v>
      </c>
      <c r="E485" s="10"/>
      <c r="F485" s="10"/>
      <c r="G485" s="10"/>
      <c r="I485" t="s">
        <v>2</v>
      </c>
      <c r="J485" s="1">
        <f ca="1">1-K485</f>
        <v>0.97139199192976866</v>
      </c>
      <c r="K485" s="1">
        <f ca="1">_xlfn.NORM.S.DIST(-D485,0)</f>
        <v>2.8608008070231377E-2</v>
      </c>
      <c r="L485" s="1">
        <v>0</v>
      </c>
      <c r="M485" s="1">
        <v>0</v>
      </c>
      <c r="N485" s="1">
        <v>0</v>
      </c>
      <c r="Q485" t="s">
        <v>2</v>
      </c>
      <c r="R485" s="10"/>
      <c r="S485" s="10">
        <f ca="1">MAX($U$27+P484,0)</f>
        <v>2.6168645906294086</v>
      </c>
      <c r="T485" s="10"/>
      <c r="U485" s="10"/>
      <c r="V485" s="10"/>
      <c r="X485" t="s">
        <v>2</v>
      </c>
      <c r="Y485" s="1">
        <f ca="1">1-Z485</f>
        <v>0.98700159571093571</v>
      </c>
      <c r="Z485" s="1">
        <f ca="1">_xlfn.NORM.S.DIST(-S485,0)</f>
        <v>1.299840428906429E-2</v>
      </c>
      <c r="AA485" s="1">
        <v>0</v>
      </c>
      <c r="AB485" s="1">
        <v>0</v>
      </c>
      <c r="AC485" s="1">
        <v>0</v>
      </c>
      <c r="AF485" t="s">
        <v>2</v>
      </c>
      <c r="AG485" s="10"/>
      <c r="AH485" s="10">
        <f ca="1">MAX($U$27+AE484,0)</f>
        <v>1.9745448354090811</v>
      </c>
      <c r="AI485" s="10"/>
      <c r="AJ485" s="10"/>
      <c r="AK485" s="10"/>
      <c r="AM485" t="s">
        <v>2</v>
      </c>
      <c r="AN485" s="1">
        <f ca="1">1-AO485</f>
        <v>0.94320756715698428</v>
      </c>
      <c r="AO485" s="1">
        <f ca="1">_xlfn.NORM.S.DIST(-AH485,0)</f>
        <v>5.6792432843015675E-2</v>
      </c>
      <c r="AP485" s="1">
        <v>0</v>
      </c>
      <c r="AQ485" s="1">
        <v>0</v>
      </c>
      <c r="AR485" s="1">
        <v>0</v>
      </c>
    </row>
    <row r="486" spans="1:44">
      <c r="B486" t="s">
        <v>1</v>
      </c>
      <c r="C486" s="10">
        <f ca="1">MIN($T$28+A484,0)</f>
        <v>-1.9423732338375681</v>
      </c>
      <c r="D486" s="10"/>
      <c r="E486" s="10">
        <f ca="1">MAX($V$28+A484,0)</f>
        <v>0</v>
      </c>
      <c r="F486" s="10"/>
      <c r="G486" s="10"/>
      <c r="I486" t="s">
        <v>1</v>
      </c>
      <c r="J486" s="1">
        <f ca="1">_xlfn.NORM.S.DIST(C486,0)</f>
        <v>6.0485874353367095E-2</v>
      </c>
      <c r="K486" s="1">
        <f ca="1">1-J486-L486</f>
        <v>0.54057184524520019</v>
      </c>
      <c r="L486" s="1">
        <f ca="1">_xlfn.NORM.S.DIST(-E486,0)</f>
        <v>0.3989422804014327</v>
      </c>
      <c r="M486" s="1">
        <v>0</v>
      </c>
      <c r="N486" s="1">
        <v>0</v>
      </c>
      <c r="Q486" t="s">
        <v>1</v>
      </c>
      <c r="R486" s="10">
        <f ca="1">MIN($T$28+P484,0)</f>
        <v>-1.621213356227404</v>
      </c>
      <c r="S486" s="10"/>
      <c r="T486" s="10">
        <f ca="1">MAX($V$28+P484,0)</f>
        <v>8.0871641226242824E-2</v>
      </c>
      <c r="U486" s="10"/>
      <c r="V486" s="10"/>
      <c r="X486" t="s">
        <v>1</v>
      </c>
      <c r="Y486" s="1">
        <f ca="1">_xlfn.NORM.S.DIST(R486,0)</f>
        <v>0.10719508219871268</v>
      </c>
      <c r="Z486" s="1">
        <f ca="1">1-Y486-AA486</f>
        <v>0.49516509226333094</v>
      </c>
      <c r="AA486" s="1">
        <f ca="1">_xlfn.NORM.S.DIST(-T486,0)</f>
        <v>0.3976398255379564</v>
      </c>
      <c r="AB486" s="1">
        <v>0</v>
      </c>
      <c r="AC486" s="1">
        <v>0</v>
      </c>
      <c r="AF486" t="s">
        <v>1</v>
      </c>
      <c r="AG486" s="10">
        <f ca="1">MIN($T$28+AE484,0)</f>
        <v>-2.2635331114477317</v>
      </c>
      <c r="AH486" s="10"/>
      <c r="AI486" s="10">
        <f ca="1">MAX($V$28+AE484,0)</f>
        <v>0</v>
      </c>
      <c r="AJ486" s="10"/>
      <c r="AK486" s="10"/>
      <c r="AM486" t="s">
        <v>1</v>
      </c>
      <c r="AN486" s="1">
        <f ca="1">_xlfn.NORM.S.DIST(AG486,0)</f>
        <v>3.0784941942751508E-2</v>
      </c>
      <c r="AO486" s="1">
        <f ca="1">1-AN486-AP486</f>
        <v>0.57027277765581585</v>
      </c>
      <c r="AP486" s="1">
        <f ca="1">_xlfn.NORM.S.DIST(-AI486,0)</f>
        <v>0.3989422804014327</v>
      </c>
      <c r="AQ486" s="1">
        <v>0</v>
      </c>
      <c r="AR486" s="1">
        <v>0</v>
      </c>
    </row>
    <row r="487" spans="1:44">
      <c r="B487" t="s">
        <v>0</v>
      </c>
      <c r="C487" s="10"/>
      <c r="D487" s="10">
        <f ca="1">MIN($U$29+A484,0)</f>
        <v>-1.8610861562570722</v>
      </c>
      <c r="E487" s="10"/>
      <c r="F487" s="10">
        <f ca="1">MAX($CI$7+A484,0)</f>
        <v>0</v>
      </c>
      <c r="G487" s="10"/>
      <c r="I487" t="s">
        <v>0</v>
      </c>
      <c r="J487" s="1">
        <v>0</v>
      </c>
      <c r="K487" s="1">
        <f ca="1">_xlfn.NORM.S.DIST(D487,0)</f>
        <v>7.0597582751914467E-2</v>
      </c>
      <c r="L487" s="1">
        <f ca="1">1-K487-M487</f>
        <v>0.53046013684665283</v>
      </c>
      <c r="M487" s="1">
        <f ca="1">_xlfn.NORM.S.DIST(-F487,0)</f>
        <v>0.3989422804014327</v>
      </c>
      <c r="N487" s="1">
        <v>0</v>
      </c>
      <c r="Q487" t="s">
        <v>0</v>
      </c>
      <c r="R487" s="10"/>
      <c r="S487" s="10">
        <f ca="1">MIN($U$29+P484,0)</f>
        <v>-1.5399262786469081</v>
      </c>
      <c r="T487" s="10"/>
      <c r="U487" s="10">
        <f ca="1">MAX($CI$7+P484,0)</f>
        <v>1.7345316362901493E-2</v>
      </c>
      <c r="V487" s="10"/>
      <c r="X487" t="s">
        <v>0</v>
      </c>
      <c r="Y487" s="1">
        <v>0</v>
      </c>
      <c r="Z487" s="1">
        <f ca="1">_xlfn.NORM.S.DIST(S487,0)</f>
        <v>0.12189137435114726</v>
      </c>
      <c r="AA487" s="1">
        <f ca="1">1-Z487-AB487</f>
        <v>0.47922635362096377</v>
      </c>
      <c r="AB487" s="1">
        <f ca="1">_xlfn.NORM.S.DIST(-U487,0)</f>
        <v>0.39888227202788895</v>
      </c>
      <c r="AC487" s="1">
        <v>0</v>
      </c>
      <c r="AF487" t="s">
        <v>0</v>
      </c>
      <c r="AG487" s="10"/>
      <c r="AH487" s="10">
        <f ca="1">MIN($U$29+AE484,0)</f>
        <v>-2.1822460338672358</v>
      </c>
      <c r="AI487" s="10"/>
      <c r="AJ487" s="10">
        <f ca="1">MAX($CI$7+AE484,0)</f>
        <v>0</v>
      </c>
      <c r="AK487" s="10"/>
      <c r="AM487" t="s">
        <v>0</v>
      </c>
      <c r="AN487" s="1">
        <v>0</v>
      </c>
      <c r="AO487" s="1">
        <f ca="1">_xlfn.NORM.S.DIST(AH487,0)</f>
        <v>3.6881787651017205E-2</v>
      </c>
      <c r="AP487" s="1">
        <f ca="1">1-AO487-AQ487</f>
        <v>0.56417593194755011</v>
      </c>
      <c r="AQ487" s="1">
        <f ca="1">_xlfn.NORM.S.DIST(-AJ487,0)</f>
        <v>0.3989422804014327</v>
      </c>
      <c r="AR487" s="1">
        <v>0</v>
      </c>
    </row>
    <row r="488" spans="1:44">
      <c r="B488" t="s">
        <v>42</v>
      </c>
      <c r="C488" s="10"/>
      <c r="D488" s="10"/>
      <c r="E488" s="10">
        <f ca="1">MIN($V$30+A484,0)</f>
        <v>-2.2045436105063625</v>
      </c>
      <c r="F488" s="10"/>
      <c r="G488" s="10">
        <f ca="1">MAX($X$30+A484,0)</f>
        <v>0</v>
      </c>
      <c r="I488" t="s">
        <v>42</v>
      </c>
      <c r="J488" s="1">
        <v>0</v>
      </c>
      <c r="K488" s="1">
        <v>0</v>
      </c>
      <c r="L488" s="1">
        <f ca="1">_xlfn.NORM.S.DIST(E488,0)</f>
        <v>3.5121394702538319E-2</v>
      </c>
      <c r="M488" s="1">
        <f ca="1">1-L488-N488</f>
        <v>0.56593632489602896</v>
      </c>
      <c r="N488" s="1">
        <f ca="1">_xlfn.NORM.S.DIST(-G488,0)</f>
        <v>0.3989422804014327</v>
      </c>
      <c r="Q488" t="s">
        <v>42</v>
      </c>
      <c r="R488" s="10"/>
      <c r="S488" s="10"/>
      <c r="T488" s="10">
        <f ca="1">MIN($V$30+P484,0)</f>
        <v>-1.8833837328961984</v>
      </c>
      <c r="U488" s="10"/>
      <c r="V488" s="10">
        <f ca="1">MAX($X$30+P484,0)</f>
        <v>5.3284008117061056E-2</v>
      </c>
      <c r="X488" t="s">
        <v>42</v>
      </c>
      <c r="Y488" s="1">
        <v>0</v>
      </c>
      <c r="Z488" s="1">
        <v>0</v>
      </c>
      <c r="AA488" s="1">
        <f ca="1">_xlfn.NORM.S.DIST(T488,0)</f>
        <v>6.7711064654064179E-2</v>
      </c>
      <c r="AB488" s="1">
        <f ca="1">1-AA488-AC488</f>
        <v>0.53391258872483216</v>
      </c>
      <c r="AC488" s="1">
        <f ca="1">_xlfn.NORM.S.DIST(-V488,0)</f>
        <v>0.39837634662110361</v>
      </c>
      <c r="AF488" t="s">
        <v>42</v>
      </c>
      <c r="AG488" s="10"/>
      <c r="AH488" s="10"/>
      <c r="AI488" s="10">
        <f ca="1">MIN($V$30+AE484,0)</f>
        <v>-2.5257034881165259</v>
      </c>
      <c r="AJ488" s="10"/>
      <c r="AK488" s="10">
        <f ca="1">MAX($X$30+AE484,0)</f>
        <v>0</v>
      </c>
      <c r="AM488" t="s">
        <v>42</v>
      </c>
      <c r="AN488" s="1">
        <v>0</v>
      </c>
      <c r="AO488" s="1">
        <v>0</v>
      </c>
      <c r="AP488" s="1">
        <f ca="1">_xlfn.NORM.S.DIST(AI488,0)</f>
        <v>1.6431951322724885E-2</v>
      </c>
      <c r="AQ488" s="1">
        <f ca="1">1-AP488-AR488</f>
        <v>0.58462576827584245</v>
      </c>
      <c r="AR488" s="1">
        <f ca="1">_xlfn.NORM.S.DIST(-AK488,0)</f>
        <v>0.3989422804014327</v>
      </c>
    </row>
    <row r="489" spans="1:44">
      <c r="I489" t="s">
        <v>32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X489" t="s">
        <v>32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M489" t="s">
        <v>32</v>
      </c>
      <c r="AN489" s="1">
        <v>0</v>
      </c>
      <c r="AO489" s="1">
        <v>0</v>
      </c>
      <c r="AP489" s="1">
        <v>0</v>
      </c>
      <c r="AQ489" s="1">
        <v>0</v>
      </c>
      <c r="AR489" s="1">
        <v>1</v>
      </c>
    </row>
    <row r="490" spans="1:44">
      <c r="A490" s="9">
        <f>IF(RIGHT(A483,2)="12",(VALUE(LEFT(A483,4))+1)*100+1,A483+1)</f>
        <v>202509</v>
      </c>
      <c r="H490">
        <f>A490</f>
        <v>202509</v>
      </c>
      <c r="P490" s="9">
        <f>IF(RIGHT(P483,2)="12",(VALUE(LEFT(P483,4))+1)*100+1,P483+1)</f>
        <v>202509</v>
      </c>
      <c r="W490">
        <f>P490</f>
        <v>202509</v>
      </c>
      <c r="AE490" s="9">
        <f>IF(RIGHT(AE483,2)="12",(VALUE(LEFT(AE483,4))+1)*100+1,AE483+1)</f>
        <v>202509</v>
      </c>
      <c r="AL490">
        <f>AE490</f>
        <v>202509</v>
      </c>
    </row>
    <row r="491" spans="1:44">
      <c r="A491" s="37">
        <f ca="1">VLOOKUP(A490,A$36:F$95,6,0)</f>
        <v>-0.3041163984709816</v>
      </c>
      <c r="C491" t="s">
        <v>2</v>
      </c>
      <c r="D491" t="s">
        <v>1</v>
      </c>
      <c r="E491" t="s">
        <v>0</v>
      </c>
      <c r="F491" t="s">
        <v>42</v>
      </c>
      <c r="G491" t="s">
        <v>32</v>
      </c>
      <c r="J491" t="s">
        <v>2</v>
      </c>
      <c r="K491" t="s">
        <v>1</v>
      </c>
      <c r="L491" t="s">
        <v>0</v>
      </c>
      <c r="M491" t="s">
        <v>42</v>
      </c>
      <c r="N491" t="s">
        <v>32</v>
      </c>
      <c r="P491" s="37">
        <f ca="1">VLOOKUP(P490,H$36:M$95,6,0)</f>
        <v>2.0649084767964496E-2</v>
      </c>
      <c r="R491" t="s">
        <v>2</v>
      </c>
      <c r="S491" t="s">
        <v>1</v>
      </c>
      <c r="T491" t="s">
        <v>0</v>
      </c>
      <c r="U491" t="s">
        <v>42</v>
      </c>
      <c r="V491" t="s">
        <v>32</v>
      </c>
      <c r="Y491" t="s">
        <v>2</v>
      </c>
      <c r="Z491" t="s">
        <v>1</v>
      </c>
      <c r="AA491" t="s">
        <v>0</v>
      </c>
      <c r="AB491" t="s">
        <v>42</v>
      </c>
      <c r="AC491" t="s">
        <v>32</v>
      </c>
      <c r="AE491" s="37">
        <f ca="1">VLOOKUP(AE490,O$36:T$95,6,0)</f>
        <v>-0.62888188170992765</v>
      </c>
      <c r="AG491" t="s">
        <v>2</v>
      </c>
      <c r="AH491" t="s">
        <v>1</v>
      </c>
      <c r="AI491" t="s">
        <v>0</v>
      </c>
      <c r="AJ491" t="s">
        <v>42</v>
      </c>
      <c r="AK491" t="s">
        <v>32</v>
      </c>
      <c r="AN491" t="s">
        <v>2</v>
      </c>
      <c r="AO491" t="s">
        <v>1</v>
      </c>
      <c r="AP491" t="s">
        <v>0</v>
      </c>
      <c r="AQ491" t="s">
        <v>42</v>
      </c>
      <c r="AR491" t="s">
        <v>32</v>
      </c>
    </row>
    <row r="492" spans="1:44">
      <c r="B492" t="s">
        <v>2</v>
      </c>
      <c r="C492" s="10"/>
      <c r="D492" s="10">
        <f ca="1">MAX($U$27+A491,0)</f>
        <v>2.2954028757955256</v>
      </c>
      <c r="E492" s="10"/>
      <c r="F492" s="10"/>
      <c r="G492" s="10"/>
      <c r="I492" t="s">
        <v>2</v>
      </c>
      <c r="J492" s="1">
        <f ca="1">1-K492</f>
        <v>0.97137216304183793</v>
      </c>
      <c r="K492" s="1">
        <f ca="1">_xlfn.NORM.S.DIST(-D492,0)</f>
        <v>2.8627836958162123E-2</v>
      </c>
      <c r="L492" s="1">
        <v>0</v>
      </c>
      <c r="M492" s="1">
        <v>0</v>
      </c>
      <c r="N492" s="1">
        <v>0</v>
      </c>
      <c r="Q492" t="s">
        <v>2</v>
      </c>
      <c r="R492" s="10"/>
      <c r="S492" s="10">
        <f ca="1">MAX($U$27+P491,0)</f>
        <v>2.6201683590344715</v>
      </c>
      <c r="T492" s="10"/>
      <c r="U492" s="10"/>
      <c r="V492" s="10"/>
      <c r="X492" t="s">
        <v>2</v>
      </c>
      <c r="Y492" s="1">
        <f ca="1">1-Z492</f>
        <v>0.98711355954617941</v>
      </c>
      <c r="Z492" s="1">
        <f ca="1">_xlfn.NORM.S.DIST(-S492,0)</f>
        <v>1.2886440453820579E-2</v>
      </c>
      <c r="AA492" s="1">
        <v>0</v>
      </c>
      <c r="AB492" s="1">
        <v>0</v>
      </c>
      <c r="AC492" s="1">
        <v>0</v>
      </c>
      <c r="AF492" t="s">
        <v>2</v>
      </c>
      <c r="AG492" s="10"/>
      <c r="AH492" s="10">
        <f ca="1">MAX($U$27+AE491,0)</f>
        <v>1.9706373925565797</v>
      </c>
      <c r="AI492" s="10"/>
      <c r="AJ492" s="10"/>
      <c r="AK492" s="10"/>
      <c r="AM492" t="s">
        <v>2</v>
      </c>
      <c r="AN492" s="1">
        <f ca="1">1-AO492</f>
        <v>0.94276813181717978</v>
      </c>
      <c r="AO492" s="1">
        <f ca="1">_xlfn.NORM.S.DIST(-AH492,0)</f>
        <v>5.7231868182820188E-2</v>
      </c>
      <c r="AP492" s="1">
        <v>0</v>
      </c>
      <c r="AQ492" s="1">
        <v>0</v>
      </c>
      <c r="AR492" s="1">
        <v>0</v>
      </c>
    </row>
    <row r="493" spans="1:44">
      <c r="B493" t="s">
        <v>1</v>
      </c>
      <c r="C493" s="10">
        <f ca="1">MIN($T$28+A491,0)</f>
        <v>-1.9426750710612872</v>
      </c>
      <c r="D493" s="10"/>
      <c r="E493" s="10">
        <f ca="1">MAX($V$28+A491,0)</f>
        <v>0</v>
      </c>
      <c r="F493" s="10"/>
      <c r="G493" s="10"/>
      <c r="I493" t="s">
        <v>1</v>
      </c>
      <c r="J493" s="1">
        <f ca="1">_xlfn.NORM.S.DIST(C493,0)</f>
        <v>6.0450420301556423E-2</v>
      </c>
      <c r="K493" s="1">
        <f ca="1">1-J493-L493</f>
        <v>0.54060729929701079</v>
      </c>
      <c r="L493" s="1">
        <f ca="1">_xlfn.NORM.S.DIST(-E493,0)</f>
        <v>0.3989422804014327</v>
      </c>
      <c r="M493" s="1">
        <v>0</v>
      </c>
      <c r="N493" s="1">
        <v>0</v>
      </c>
      <c r="Q493" t="s">
        <v>1</v>
      </c>
      <c r="R493" s="10">
        <f ca="1">MIN($T$28+P491,0)</f>
        <v>-1.6179095878223411</v>
      </c>
      <c r="S493" s="10"/>
      <c r="T493" s="10">
        <f ca="1">MAX($V$28+P491,0)</f>
        <v>8.4175409631305834E-2</v>
      </c>
      <c r="U493" s="10"/>
      <c r="V493" s="10"/>
      <c r="X493" t="s">
        <v>1</v>
      </c>
      <c r="Y493" s="1">
        <f ca="1">_xlfn.NORM.S.DIST(R493,0)</f>
        <v>0.10777018342307904</v>
      </c>
      <c r="Z493" s="1">
        <f ca="1">1-Y493-AA493</f>
        <v>0.49469838823335816</v>
      </c>
      <c r="AA493" s="1">
        <f ca="1">_xlfn.NORM.S.DIST(-T493,0)</f>
        <v>0.39753142834356275</v>
      </c>
      <c r="AB493" s="1">
        <v>0</v>
      </c>
      <c r="AC493" s="1">
        <v>0</v>
      </c>
      <c r="AF493" t="s">
        <v>1</v>
      </c>
      <c r="AG493" s="10">
        <f ca="1">MIN($T$28+AE491,0)</f>
        <v>-2.2674405543002334</v>
      </c>
      <c r="AH493" s="10"/>
      <c r="AI493" s="10">
        <f ca="1">MAX($V$28+AE491,0)</f>
        <v>0</v>
      </c>
      <c r="AJ493" s="10"/>
      <c r="AK493" s="10"/>
      <c r="AM493" t="s">
        <v>1</v>
      </c>
      <c r="AN493" s="1">
        <f ca="1">_xlfn.NORM.S.DIST(AG493,0)</f>
        <v>3.0513628263743833E-2</v>
      </c>
      <c r="AO493" s="1">
        <f ca="1">1-AN493-AP493</f>
        <v>0.57054409133482342</v>
      </c>
      <c r="AP493" s="1">
        <f ca="1">_xlfn.NORM.S.DIST(-AI493,0)</f>
        <v>0.3989422804014327</v>
      </c>
      <c r="AQ493" s="1">
        <v>0</v>
      </c>
      <c r="AR493" s="1">
        <v>0</v>
      </c>
    </row>
    <row r="494" spans="1:44">
      <c r="B494" t="s">
        <v>0</v>
      </c>
      <c r="C494" s="10"/>
      <c r="D494" s="10">
        <f ca="1">MIN($U$29+A491,0)</f>
        <v>-1.8613879934807913</v>
      </c>
      <c r="E494" s="10"/>
      <c r="F494" s="10">
        <f ca="1">MAX($CI$7+A491,0)</f>
        <v>0</v>
      </c>
      <c r="G494" s="10"/>
      <c r="I494" t="s">
        <v>0</v>
      </c>
      <c r="J494" s="1">
        <v>0</v>
      </c>
      <c r="K494" s="1">
        <f ca="1">_xlfn.NORM.S.DIST(D494,0)</f>
        <v>7.0557932829847875E-2</v>
      </c>
      <c r="L494" s="1">
        <f ca="1">1-K494-M494</f>
        <v>0.53049978676871934</v>
      </c>
      <c r="M494" s="1">
        <f ca="1">_xlfn.NORM.S.DIST(-F494,0)</f>
        <v>0.3989422804014327</v>
      </c>
      <c r="N494" s="1">
        <v>0</v>
      </c>
      <c r="Q494" t="s">
        <v>0</v>
      </c>
      <c r="R494" s="10"/>
      <c r="S494" s="10">
        <f ca="1">MIN($U$29+P491,0)</f>
        <v>-1.5366225102418452</v>
      </c>
      <c r="T494" s="10"/>
      <c r="U494" s="10">
        <f ca="1">MAX($CI$7+P491,0)</f>
        <v>2.0649084767964496E-2</v>
      </c>
      <c r="V494" s="10"/>
      <c r="X494" t="s">
        <v>0</v>
      </c>
      <c r="Y494" s="1">
        <v>0</v>
      </c>
      <c r="Z494" s="1">
        <f ca="1">_xlfn.NORM.S.DIST(S494,0)</f>
        <v>0.12251241555108371</v>
      </c>
      <c r="AA494" s="1">
        <f ca="1">1-Z494-AB494</f>
        <v>0.47863034642459246</v>
      </c>
      <c r="AB494" s="1">
        <f ca="1">_xlfn.NORM.S.DIST(-U494,0)</f>
        <v>0.39885723802432382</v>
      </c>
      <c r="AC494" s="1">
        <v>0</v>
      </c>
      <c r="AF494" t="s">
        <v>0</v>
      </c>
      <c r="AG494" s="10"/>
      <c r="AH494" s="10">
        <f ca="1">MIN($U$29+AE491,0)</f>
        <v>-2.1861534767197375</v>
      </c>
      <c r="AI494" s="10"/>
      <c r="AJ494" s="10">
        <f ca="1">MAX($CI$7+AE491,0)</f>
        <v>0</v>
      </c>
      <c r="AK494" s="10"/>
      <c r="AM494" t="s">
        <v>0</v>
      </c>
      <c r="AN494" s="1">
        <v>0</v>
      </c>
      <c r="AO494" s="1">
        <f ca="1">_xlfn.NORM.S.DIST(AH494,0)</f>
        <v>3.6568354450263379E-2</v>
      </c>
      <c r="AP494" s="1">
        <f ca="1">1-AO494-AQ494</f>
        <v>0.56448936514830383</v>
      </c>
      <c r="AQ494" s="1">
        <f ca="1">_xlfn.NORM.S.DIST(-AJ494,0)</f>
        <v>0.3989422804014327</v>
      </c>
      <c r="AR494" s="1">
        <v>0</v>
      </c>
    </row>
    <row r="495" spans="1:44">
      <c r="B495" t="s">
        <v>42</v>
      </c>
      <c r="C495" s="10"/>
      <c r="D495" s="10"/>
      <c r="E495" s="10">
        <f ca="1">MIN($V$30+A491,0)</f>
        <v>-2.2048454477300816</v>
      </c>
      <c r="F495" s="10"/>
      <c r="G495" s="10">
        <f ca="1">MAX($X$30+A491,0)</f>
        <v>0</v>
      </c>
      <c r="I495" t="s">
        <v>42</v>
      </c>
      <c r="J495" s="1">
        <v>0</v>
      </c>
      <c r="K495" s="1">
        <v>0</v>
      </c>
      <c r="L495" s="1">
        <f ca="1">_xlfn.NORM.S.DIST(E495,0)</f>
        <v>3.5098030633478182E-2</v>
      </c>
      <c r="M495" s="1">
        <f ca="1">1-L495-N495</f>
        <v>0.56595968896508908</v>
      </c>
      <c r="N495" s="1">
        <f ca="1">_xlfn.NORM.S.DIST(-G495,0)</f>
        <v>0.3989422804014327</v>
      </c>
      <c r="Q495" t="s">
        <v>42</v>
      </c>
      <c r="R495" s="10"/>
      <c r="S495" s="10"/>
      <c r="T495" s="10">
        <f ca="1">MIN($V$30+P491,0)</f>
        <v>-1.8800799644911355</v>
      </c>
      <c r="U495" s="10"/>
      <c r="V495" s="10">
        <f ca="1">MAX($X$30+P491,0)</f>
        <v>5.6587776522124059E-2</v>
      </c>
      <c r="X495" t="s">
        <v>42</v>
      </c>
      <c r="Y495" s="1">
        <v>0</v>
      </c>
      <c r="Z495" s="1">
        <v>0</v>
      </c>
      <c r="AA495" s="1">
        <f ca="1">_xlfn.NORM.S.DIST(T495,0)</f>
        <v>6.8133322409893671E-2</v>
      </c>
      <c r="AB495" s="1">
        <f ca="1">1-AA495-AC495</f>
        <v>0.53356262790843512</v>
      </c>
      <c r="AC495" s="1">
        <f ca="1">_xlfn.NORM.S.DIST(-V495,0)</f>
        <v>0.39830404968167121</v>
      </c>
      <c r="AF495" t="s">
        <v>42</v>
      </c>
      <c r="AG495" s="10"/>
      <c r="AH495" s="10"/>
      <c r="AI495" s="10">
        <f ca="1">MIN($V$30+AE491,0)</f>
        <v>-2.5296109309690276</v>
      </c>
      <c r="AJ495" s="10"/>
      <c r="AK495" s="10">
        <f ca="1">MAX($X$30+AE491,0)</f>
        <v>0</v>
      </c>
      <c r="AM495" t="s">
        <v>42</v>
      </c>
      <c r="AN495" s="1">
        <v>0</v>
      </c>
      <c r="AO495" s="1">
        <v>0</v>
      </c>
      <c r="AP495" s="1">
        <f ca="1">_xlfn.NORM.S.DIST(AI495,0)</f>
        <v>1.6270457087787966E-2</v>
      </c>
      <c r="AQ495" s="1">
        <f ca="1">1-AP495-AR495</f>
        <v>0.58478726251077928</v>
      </c>
      <c r="AR495" s="1">
        <f ca="1">_xlfn.NORM.S.DIST(-AK495,0)</f>
        <v>0.3989422804014327</v>
      </c>
    </row>
    <row r="496" spans="1:44">
      <c r="I496" t="s">
        <v>32</v>
      </c>
      <c r="J496" s="1">
        <v>0</v>
      </c>
      <c r="K496" s="1">
        <v>0</v>
      </c>
      <c r="L496" s="1">
        <v>0</v>
      </c>
      <c r="M496" s="1">
        <v>0</v>
      </c>
      <c r="N496" s="1">
        <v>1</v>
      </c>
      <c r="X496" t="s">
        <v>32</v>
      </c>
      <c r="Y496" s="1">
        <v>0</v>
      </c>
      <c r="Z496" s="1">
        <v>0</v>
      </c>
      <c r="AA496" s="1">
        <v>0</v>
      </c>
      <c r="AB496" s="1">
        <v>0</v>
      </c>
      <c r="AC496" s="1">
        <v>1</v>
      </c>
      <c r="AM496" t="s">
        <v>32</v>
      </c>
      <c r="AN496" s="1">
        <v>0</v>
      </c>
      <c r="AO496" s="1">
        <v>0</v>
      </c>
      <c r="AP496" s="1">
        <v>0</v>
      </c>
      <c r="AQ496" s="1">
        <v>0</v>
      </c>
      <c r="AR496" s="1">
        <v>1</v>
      </c>
    </row>
    <row r="497" spans="1:44">
      <c r="A497" s="9">
        <f>IF(RIGHT(A490,2)="12",(VALUE(LEFT(A490,4))+1)*100+1,A490+1)</f>
        <v>202510</v>
      </c>
      <c r="H497">
        <f>A497</f>
        <v>202510</v>
      </c>
      <c r="P497" s="9">
        <f>IF(RIGHT(P490,2)="12",(VALUE(LEFT(P490,4))+1)*100+1,P490+1)</f>
        <v>202510</v>
      </c>
      <c r="W497">
        <f>P497</f>
        <v>202510</v>
      </c>
      <c r="AE497" s="9">
        <f>IF(RIGHT(AE490,2)="12",(VALUE(LEFT(AE490,4))+1)*100+1,AE490+1)</f>
        <v>202510</v>
      </c>
      <c r="AL497">
        <f>AE497</f>
        <v>202510</v>
      </c>
    </row>
    <row r="498" spans="1:44">
      <c r="A498" s="37">
        <f ca="1">VLOOKUP(A497,A$36:F$95,6,0)</f>
        <v>-0.28479280985154026</v>
      </c>
      <c r="C498" t="s">
        <v>2</v>
      </c>
      <c r="D498" t="s">
        <v>1</v>
      </c>
      <c r="E498" t="s">
        <v>0</v>
      </c>
      <c r="F498" t="s">
        <v>42</v>
      </c>
      <c r="G498" t="s">
        <v>32</v>
      </c>
      <c r="J498" t="s">
        <v>2</v>
      </c>
      <c r="K498" t="s">
        <v>1</v>
      </c>
      <c r="L498" t="s">
        <v>0</v>
      </c>
      <c r="M498" t="s">
        <v>42</v>
      </c>
      <c r="N498" t="s">
        <v>32</v>
      </c>
      <c r="P498" s="37">
        <f ca="1">VLOOKUP(P497,H$36:M$95,6,0)</f>
        <v>4.3547622572996159E-2</v>
      </c>
      <c r="R498" t="s">
        <v>2</v>
      </c>
      <c r="S498" t="s">
        <v>1</v>
      </c>
      <c r="T498" t="s">
        <v>0</v>
      </c>
      <c r="U498" t="s">
        <v>42</v>
      </c>
      <c r="V498" t="s">
        <v>32</v>
      </c>
      <c r="Y498" t="s">
        <v>2</v>
      </c>
      <c r="Z498" t="s">
        <v>1</v>
      </c>
      <c r="AA498" t="s">
        <v>0</v>
      </c>
      <c r="AB498" t="s">
        <v>42</v>
      </c>
      <c r="AC498" t="s">
        <v>32</v>
      </c>
      <c r="AE498" s="37">
        <f ca="1">VLOOKUP(AE497,O$36:T$95,6,0)</f>
        <v>-0.61313324227607668</v>
      </c>
      <c r="AG498" t="s">
        <v>2</v>
      </c>
      <c r="AH498" t="s">
        <v>1</v>
      </c>
      <c r="AI498" t="s">
        <v>0</v>
      </c>
      <c r="AJ498" t="s">
        <v>42</v>
      </c>
      <c r="AK498" t="s">
        <v>32</v>
      </c>
      <c r="AN498" t="s">
        <v>2</v>
      </c>
      <c r="AO498" t="s">
        <v>1</v>
      </c>
      <c r="AP498" t="s">
        <v>0</v>
      </c>
      <c r="AQ498" t="s">
        <v>42</v>
      </c>
      <c r="AR498" t="s">
        <v>32</v>
      </c>
    </row>
    <row r="499" spans="1:44">
      <c r="B499" t="s">
        <v>2</v>
      </c>
      <c r="C499" s="10"/>
      <c r="D499" s="10">
        <f ca="1">MAX($U$27+A498,0)</f>
        <v>2.3147264644149668</v>
      </c>
      <c r="E499" s="10"/>
      <c r="F499" s="10"/>
      <c r="G499" s="10"/>
      <c r="I499" t="s">
        <v>2</v>
      </c>
      <c r="J499" s="1">
        <f ca="1">1-K499</f>
        <v>0.97261932580340027</v>
      </c>
      <c r="K499" s="1">
        <f ca="1">_xlfn.NORM.S.DIST(-D499,0)</f>
        <v>2.7380674196599713E-2</v>
      </c>
      <c r="L499" s="1">
        <v>0</v>
      </c>
      <c r="M499" s="1">
        <v>0</v>
      </c>
      <c r="N499" s="1">
        <v>0</v>
      </c>
      <c r="Q499" t="s">
        <v>2</v>
      </c>
      <c r="R499" s="10"/>
      <c r="S499" s="10">
        <f ca="1">MAX($U$27+P498,0)</f>
        <v>2.6430668968395032</v>
      </c>
      <c r="T499" s="10"/>
      <c r="U499" s="10"/>
      <c r="V499" s="10"/>
      <c r="X499" t="s">
        <v>2</v>
      </c>
      <c r="Y499" s="1">
        <f ca="1">1-Z499</f>
        <v>0.98786716473925928</v>
      </c>
      <c r="Z499" s="1">
        <f ca="1">_xlfn.NORM.S.DIST(-S499,0)</f>
        <v>1.2132835260740741E-2</v>
      </c>
      <c r="AA499" s="1">
        <v>0</v>
      </c>
      <c r="AB499" s="1">
        <v>0</v>
      </c>
      <c r="AC499" s="1">
        <v>0</v>
      </c>
      <c r="AF499" t="s">
        <v>2</v>
      </c>
      <c r="AG499" s="10"/>
      <c r="AH499" s="10">
        <f ca="1">MAX($U$27+AE498,0)</f>
        <v>1.9863860319904305</v>
      </c>
      <c r="AI499" s="10"/>
      <c r="AJ499" s="10"/>
      <c r="AK499" s="10"/>
      <c r="AM499" t="s">
        <v>2</v>
      </c>
      <c r="AN499" s="1">
        <f ca="1">1-AO499</f>
        <v>0.94452391584617101</v>
      </c>
      <c r="AO499" s="1">
        <f ca="1">_xlfn.NORM.S.DIST(-AH499,0)</f>
        <v>5.5476084153829035E-2</v>
      </c>
      <c r="AP499" s="1">
        <v>0</v>
      </c>
      <c r="AQ499" s="1">
        <v>0</v>
      </c>
      <c r="AR499" s="1">
        <v>0</v>
      </c>
    </row>
    <row r="500" spans="1:44">
      <c r="B500" t="s">
        <v>1</v>
      </c>
      <c r="C500" s="10">
        <f ca="1">MIN($T$28+A498,0)</f>
        <v>-1.9233514824418458</v>
      </c>
      <c r="D500" s="10"/>
      <c r="E500" s="10">
        <f ca="1">MAX($V$28+A498,0)</f>
        <v>0</v>
      </c>
      <c r="F500" s="10"/>
      <c r="G500" s="10"/>
      <c r="I500" t="s">
        <v>1</v>
      </c>
      <c r="J500" s="1">
        <f ca="1">_xlfn.NORM.S.DIST(C500,0)</f>
        <v>6.275111101489711E-2</v>
      </c>
      <c r="K500" s="1">
        <f ca="1">1-J500-L500</f>
        <v>0.5383066085836703</v>
      </c>
      <c r="L500" s="1">
        <f ca="1">_xlfn.NORM.S.DIST(-E500,0)</f>
        <v>0.3989422804014327</v>
      </c>
      <c r="M500" s="1">
        <v>0</v>
      </c>
      <c r="N500" s="1">
        <v>0</v>
      </c>
      <c r="Q500" t="s">
        <v>1</v>
      </c>
      <c r="R500" s="10">
        <f ca="1">MIN($T$28+P498,0)</f>
        <v>-1.5950110500173094</v>
      </c>
      <c r="S500" s="10"/>
      <c r="T500" s="10">
        <f ca="1">MAX($V$28+P498,0)</f>
        <v>0.1070739474363375</v>
      </c>
      <c r="U500" s="10"/>
      <c r="V500" s="10"/>
      <c r="X500" t="s">
        <v>1</v>
      </c>
      <c r="Y500" s="1">
        <f ca="1">_xlfn.NORM.S.DIST(R500,0)</f>
        <v>0.1118083920473012</v>
      </c>
      <c r="Z500" s="1">
        <f ca="1">1-Y500-AA500</f>
        <v>0.49152968807631786</v>
      </c>
      <c r="AA500" s="1">
        <f ca="1">_xlfn.NORM.S.DIST(-T500,0)</f>
        <v>0.39666191987638094</v>
      </c>
      <c r="AB500" s="1">
        <v>0</v>
      </c>
      <c r="AC500" s="1">
        <v>0</v>
      </c>
      <c r="AF500" t="s">
        <v>1</v>
      </c>
      <c r="AG500" s="10">
        <f ca="1">MIN($T$28+AE498,0)</f>
        <v>-2.2516919148663823</v>
      </c>
      <c r="AH500" s="10"/>
      <c r="AI500" s="10">
        <f ca="1">MAX($V$28+AE498,0)</f>
        <v>0</v>
      </c>
      <c r="AJ500" s="10"/>
      <c r="AK500" s="10"/>
      <c r="AM500" t="s">
        <v>1</v>
      </c>
      <c r="AN500" s="1">
        <f ca="1">_xlfn.NORM.S.DIST(AG500,0)</f>
        <v>3.1619009495578131E-2</v>
      </c>
      <c r="AO500" s="1">
        <f ca="1">1-AN500-AP500</f>
        <v>0.56943871010298919</v>
      </c>
      <c r="AP500" s="1">
        <f ca="1">_xlfn.NORM.S.DIST(-AI500,0)</f>
        <v>0.3989422804014327</v>
      </c>
      <c r="AQ500" s="1">
        <v>0</v>
      </c>
      <c r="AR500" s="1">
        <v>0</v>
      </c>
    </row>
    <row r="501" spans="1:44">
      <c r="B501" t="s">
        <v>0</v>
      </c>
      <c r="C501" s="10"/>
      <c r="D501" s="10">
        <f ca="1">MIN($U$29+A498,0)</f>
        <v>-1.8420644048613499</v>
      </c>
      <c r="E501" s="10"/>
      <c r="F501" s="10">
        <f ca="1">MAX($CI$7+A498,0)</f>
        <v>0</v>
      </c>
      <c r="G501" s="10"/>
      <c r="I501" t="s">
        <v>0</v>
      </c>
      <c r="J501" s="1">
        <v>0</v>
      </c>
      <c r="K501" s="1">
        <f ca="1">_xlfn.NORM.S.DIST(D501,0)</f>
        <v>7.3128349523230093E-2</v>
      </c>
      <c r="L501" s="1">
        <f ca="1">1-K501-M501</f>
        <v>0.52792937007533713</v>
      </c>
      <c r="M501" s="1">
        <f ca="1">_xlfn.NORM.S.DIST(-F501,0)</f>
        <v>0.3989422804014327</v>
      </c>
      <c r="N501" s="1">
        <v>0</v>
      </c>
      <c r="Q501" t="s">
        <v>0</v>
      </c>
      <c r="R501" s="10"/>
      <c r="S501" s="10">
        <f ca="1">MIN($U$29+P498,0)</f>
        <v>-1.5137239724368134</v>
      </c>
      <c r="T501" s="10"/>
      <c r="U501" s="10">
        <f ca="1">MAX($CI$7+P498,0)</f>
        <v>4.3547622572996159E-2</v>
      </c>
      <c r="V501" s="10"/>
      <c r="X501" t="s">
        <v>0</v>
      </c>
      <c r="Y501" s="1">
        <v>0</v>
      </c>
      <c r="Z501" s="1">
        <f ca="1">_xlfn.NORM.S.DIST(S501,0)</f>
        <v>0.12686665997046423</v>
      </c>
      <c r="AA501" s="1">
        <f ca="1">1-Z501-AB501</f>
        <v>0.47456915650352266</v>
      </c>
      <c r="AB501" s="1">
        <f ca="1">_xlfn.NORM.S.DIST(-U501,0)</f>
        <v>0.39856418352601314</v>
      </c>
      <c r="AC501" s="1">
        <v>0</v>
      </c>
      <c r="AF501" t="s">
        <v>0</v>
      </c>
      <c r="AG501" s="10"/>
      <c r="AH501" s="10">
        <f ca="1">MIN($U$29+AE498,0)</f>
        <v>-2.1704048372858864</v>
      </c>
      <c r="AI501" s="10"/>
      <c r="AJ501" s="10">
        <f ca="1">MAX($CI$7+AE498,0)</f>
        <v>0</v>
      </c>
      <c r="AK501" s="10"/>
      <c r="AM501" t="s">
        <v>0</v>
      </c>
      <c r="AN501" s="1">
        <v>0</v>
      </c>
      <c r="AO501" s="1">
        <f ca="1">_xlfn.NORM.S.DIST(AH501,0)</f>
        <v>3.7844594915318448E-2</v>
      </c>
      <c r="AP501" s="1">
        <f ca="1">1-AO501-AQ501</f>
        <v>0.5632131246832488</v>
      </c>
      <c r="AQ501" s="1">
        <f ca="1">_xlfn.NORM.S.DIST(-AJ501,0)</f>
        <v>0.3989422804014327</v>
      </c>
      <c r="AR501" s="1">
        <v>0</v>
      </c>
    </row>
    <row r="502" spans="1:44">
      <c r="B502" t="s">
        <v>42</v>
      </c>
      <c r="C502" s="10"/>
      <c r="D502" s="10"/>
      <c r="E502" s="10">
        <f ca="1">MIN($V$30+A498,0)</f>
        <v>-2.1855218591106405</v>
      </c>
      <c r="F502" s="10"/>
      <c r="G502" s="10">
        <f ca="1">MAX($X$30+A498,0)</f>
        <v>0</v>
      </c>
      <c r="I502" t="s">
        <v>42</v>
      </c>
      <c r="J502" s="1">
        <v>0</v>
      </c>
      <c r="K502" s="1">
        <v>0</v>
      </c>
      <c r="L502" s="1">
        <f ca="1">_xlfn.NORM.S.DIST(E502,0)</f>
        <v>3.6618876083747087E-2</v>
      </c>
      <c r="M502" s="1">
        <f ca="1">1-L502-N502</f>
        <v>0.56443884351482021</v>
      </c>
      <c r="N502" s="1">
        <f ca="1">_xlfn.NORM.S.DIST(-G502,0)</f>
        <v>0.3989422804014327</v>
      </c>
      <c r="Q502" t="s">
        <v>42</v>
      </c>
      <c r="R502" s="10"/>
      <c r="S502" s="10"/>
      <c r="T502" s="10">
        <f ca="1">MIN($V$30+P498,0)</f>
        <v>-1.857181426686104</v>
      </c>
      <c r="U502" s="10"/>
      <c r="V502" s="10">
        <f ca="1">MAX($X$30+P498,0)</f>
        <v>7.9486314327155722E-2</v>
      </c>
      <c r="X502" t="s">
        <v>42</v>
      </c>
      <c r="Y502" s="1">
        <v>0</v>
      </c>
      <c r="Z502" s="1">
        <v>0</v>
      </c>
      <c r="AA502" s="1">
        <f ca="1">_xlfn.NORM.S.DIST(T502,0)</f>
        <v>7.1111944605492652E-2</v>
      </c>
      <c r="AB502" s="1">
        <f ca="1">1-AA502-AC502</f>
        <v>0.53120405991990793</v>
      </c>
      <c r="AC502" s="1">
        <f ca="1">_xlfn.NORM.S.DIST(-V502,0)</f>
        <v>0.39768399547459943</v>
      </c>
      <c r="AF502" t="s">
        <v>42</v>
      </c>
      <c r="AG502" s="10"/>
      <c r="AH502" s="10"/>
      <c r="AI502" s="10">
        <f ca="1">MIN($V$30+AE498,0)</f>
        <v>-2.5138622915351769</v>
      </c>
      <c r="AJ502" s="10"/>
      <c r="AK502" s="10">
        <f ca="1">MAX($X$30+AE498,0)</f>
        <v>0</v>
      </c>
      <c r="AM502" t="s">
        <v>42</v>
      </c>
      <c r="AN502" s="1">
        <v>0</v>
      </c>
      <c r="AO502" s="1">
        <v>0</v>
      </c>
      <c r="AP502" s="1">
        <f ca="1">_xlfn.NORM.S.DIST(AI502,0)</f>
        <v>1.692962312937852E-2</v>
      </c>
      <c r="AQ502" s="1">
        <f ca="1">1-AP502-AR502</f>
        <v>0.58412809646918884</v>
      </c>
      <c r="AR502" s="1">
        <f ca="1">_xlfn.NORM.S.DIST(-AK502,0)</f>
        <v>0.3989422804014327</v>
      </c>
    </row>
    <row r="503" spans="1:44">
      <c r="I503" t="s">
        <v>32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X503" t="s">
        <v>32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M503" t="s">
        <v>32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</row>
    <row r="504" spans="1:44">
      <c r="A504" s="9">
        <f>IF(RIGHT(A497,2)="12",(VALUE(LEFT(A497,4))+1)*100+1,A497+1)</f>
        <v>202511</v>
      </c>
      <c r="H504">
        <f>A504</f>
        <v>202511</v>
      </c>
      <c r="P504" s="9">
        <f>IF(RIGHT(P497,2)="12",(VALUE(LEFT(P497,4))+1)*100+1,P497+1)</f>
        <v>202511</v>
      </c>
      <c r="W504">
        <f>P504</f>
        <v>202511</v>
      </c>
      <c r="AE504" s="9">
        <f>IF(RIGHT(AE497,2)="12",(VALUE(LEFT(AE497,4))+1)*100+1,AE497+1)</f>
        <v>202511</v>
      </c>
      <c r="AL504">
        <f>AE504</f>
        <v>202511</v>
      </c>
    </row>
    <row r="505" spans="1:44">
      <c r="A505" s="37">
        <f ca="1">VLOOKUP(A504,A$36:F$95,6,0)</f>
        <v>-0.28299865395422635</v>
      </c>
      <c r="C505" t="s">
        <v>2</v>
      </c>
      <c r="D505" t="s">
        <v>1</v>
      </c>
      <c r="E505" t="s">
        <v>0</v>
      </c>
      <c r="F505" t="s">
        <v>42</v>
      </c>
      <c r="G505" t="s">
        <v>32</v>
      </c>
      <c r="J505" t="s">
        <v>2</v>
      </c>
      <c r="K505" t="s">
        <v>1</v>
      </c>
      <c r="L505" t="s">
        <v>0</v>
      </c>
      <c r="M505" t="s">
        <v>42</v>
      </c>
      <c r="N505" t="s">
        <v>32</v>
      </c>
      <c r="P505" s="37">
        <f ca="1">VLOOKUP(P504,H$36:M$95,6,0)</f>
        <v>4.888707873049105E-2</v>
      </c>
      <c r="R505" t="s">
        <v>2</v>
      </c>
      <c r="S505" t="s">
        <v>1</v>
      </c>
      <c r="T505" t="s">
        <v>0</v>
      </c>
      <c r="U505" t="s">
        <v>42</v>
      </c>
      <c r="V505" t="s">
        <v>32</v>
      </c>
      <c r="Y505" t="s">
        <v>2</v>
      </c>
      <c r="Z505" t="s">
        <v>1</v>
      </c>
      <c r="AA505" t="s">
        <v>0</v>
      </c>
      <c r="AB505" t="s">
        <v>42</v>
      </c>
      <c r="AC505" t="s">
        <v>32</v>
      </c>
      <c r="AE505" s="37">
        <f ca="1">VLOOKUP(AE504,O$36:T$95,6,0)</f>
        <v>-0.61488438663894363</v>
      </c>
      <c r="AG505" t="s">
        <v>2</v>
      </c>
      <c r="AH505" t="s">
        <v>1</v>
      </c>
      <c r="AI505" t="s">
        <v>0</v>
      </c>
      <c r="AJ505" t="s">
        <v>42</v>
      </c>
      <c r="AK505" t="s">
        <v>32</v>
      </c>
      <c r="AN505" t="s">
        <v>2</v>
      </c>
      <c r="AO505" t="s">
        <v>1</v>
      </c>
      <c r="AP505" t="s">
        <v>0</v>
      </c>
      <c r="AQ505" t="s">
        <v>42</v>
      </c>
      <c r="AR505" t="s">
        <v>32</v>
      </c>
    </row>
    <row r="506" spans="1:44">
      <c r="B506" t="s">
        <v>2</v>
      </c>
      <c r="C506" s="10"/>
      <c r="D506" s="10">
        <f ca="1">MAX($U$27+A505,0)</f>
        <v>2.3165206203122808</v>
      </c>
      <c r="E506" s="10"/>
      <c r="F506" s="10"/>
      <c r="G506" s="10"/>
      <c r="I506" t="s">
        <v>2</v>
      </c>
      <c r="J506" s="1">
        <f ca="1">1-K506</f>
        <v>0.9727328452918732</v>
      </c>
      <c r="K506" s="1">
        <f ca="1">_xlfn.NORM.S.DIST(-D506,0)</f>
        <v>2.7267154708126837E-2</v>
      </c>
      <c r="L506" s="1">
        <v>0</v>
      </c>
      <c r="M506" s="1">
        <v>0</v>
      </c>
      <c r="N506" s="1">
        <v>0</v>
      </c>
      <c r="Q506" t="s">
        <v>2</v>
      </c>
      <c r="R506" s="10"/>
      <c r="S506" s="10">
        <f ca="1">MAX($U$27+P505,0)</f>
        <v>2.6484063529969983</v>
      </c>
      <c r="T506" s="10"/>
      <c r="U506" s="10"/>
      <c r="V506" s="10"/>
      <c r="X506" t="s">
        <v>2</v>
      </c>
      <c r="Y506" s="1">
        <f ca="1">1-Z506</f>
        <v>0.9880373578403826</v>
      </c>
      <c r="Z506" s="1">
        <f ca="1">_xlfn.NORM.S.DIST(-S506,0)</f>
        <v>1.1962642159617435E-2</v>
      </c>
      <c r="AA506" s="1">
        <v>0</v>
      </c>
      <c r="AB506" s="1">
        <v>0</v>
      </c>
      <c r="AC506" s="1">
        <v>0</v>
      </c>
      <c r="AF506" t="s">
        <v>2</v>
      </c>
      <c r="AG506" s="10"/>
      <c r="AH506" s="10">
        <f ca="1">MAX($U$27+AE505,0)</f>
        <v>1.9846348876275637</v>
      </c>
      <c r="AI506" s="10"/>
      <c r="AJ506" s="10"/>
      <c r="AK506" s="10"/>
      <c r="AM506" t="s">
        <v>2</v>
      </c>
      <c r="AN506" s="1">
        <f ca="1">1-AO506</f>
        <v>0.94433069447959672</v>
      </c>
      <c r="AO506" s="1">
        <f ca="1">_xlfn.NORM.S.DIST(-AH506,0)</f>
        <v>5.566930552040332E-2</v>
      </c>
      <c r="AP506" s="1">
        <v>0</v>
      </c>
      <c r="AQ506" s="1">
        <v>0</v>
      </c>
      <c r="AR506" s="1">
        <v>0</v>
      </c>
    </row>
    <row r="507" spans="1:44">
      <c r="B507" t="s">
        <v>1</v>
      </c>
      <c r="C507" s="10">
        <f ca="1">MIN($T$28+A505,0)</f>
        <v>-1.921557326544532</v>
      </c>
      <c r="D507" s="10"/>
      <c r="E507" s="10">
        <f ca="1">MAX($V$28+A505,0)</f>
        <v>0</v>
      </c>
      <c r="F507" s="10"/>
      <c r="G507" s="10"/>
      <c r="I507" t="s">
        <v>1</v>
      </c>
      <c r="J507" s="1">
        <f ca="1">_xlfn.NORM.S.DIST(C507,0)</f>
        <v>6.2967924774620418E-2</v>
      </c>
      <c r="K507" s="1">
        <f ca="1">1-J507-L507</f>
        <v>0.53808979482394692</v>
      </c>
      <c r="L507" s="1">
        <f ca="1">_xlfn.NORM.S.DIST(-E507,0)</f>
        <v>0.3989422804014327</v>
      </c>
      <c r="M507" s="1">
        <v>0</v>
      </c>
      <c r="N507" s="1">
        <v>0</v>
      </c>
      <c r="Q507" t="s">
        <v>1</v>
      </c>
      <c r="R507" s="10">
        <f ca="1">MIN($T$28+P505,0)</f>
        <v>-1.5896715938598145</v>
      </c>
      <c r="S507" s="10"/>
      <c r="T507" s="10">
        <f ca="1">MAX($V$28+P505,0)</f>
        <v>0.11241340359383239</v>
      </c>
      <c r="U507" s="10"/>
      <c r="V507" s="10"/>
      <c r="X507" t="s">
        <v>1</v>
      </c>
      <c r="Y507" s="1">
        <f ca="1">_xlfn.NORM.S.DIST(R507,0)</f>
        <v>0.11276306614047156</v>
      </c>
      <c r="Z507" s="1">
        <f ca="1">1-Y507-AA507</f>
        <v>0.49080737849462902</v>
      </c>
      <c r="AA507" s="1">
        <f ca="1">_xlfn.NORM.S.DIST(-T507,0)</f>
        <v>0.39642955536489938</v>
      </c>
      <c r="AB507" s="1">
        <v>0</v>
      </c>
      <c r="AC507" s="1">
        <v>0</v>
      </c>
      <c r="AF507" t="s">
        <v>1</v>
      </c>
      <c r="AG507" s="10">
        <f ca="1">MIN($T$28+AE505,0)</f>
        <v>-2.2534430592292494</v>
      </c>
      <c r="AH507" s="10"/>
      <c r="AI507" s="10">
        <f ca="1">MAX($V$28+AE505,0)</f>
        <v>0</v>
      </c>
      <c r="AJ507" s="10"/>
      <c r="AK507" s="10"/>
      <c r="AM507" t="s">
        <v>1</v>
      </c>
      <c r="AN507" s="1">
        <f ca="1">_xlfn.NORM.S.DIST(AG507,0)</f>
        <v>3.1494531739264468E-2</v>
      </c>
      <c r="AO507" s="1">
        <f ca="1">1-AN507-AP507</f>
        <v>0.56956318785930282</v>
      </c>
      <c r="AP507" s="1">
        <f ca="1">_xlfn.NORM.S.DIST(-AI507,0)</f>
        <v>0.3989422804014327</v>
      </c>
      <c r="AQ507" s="1">
        <v>0</v>
      </c>
      <c r="AR507" s="1">
        <v>0</v>
      </c>
    </row>
    <row r="508" spans="1:44">
      <c r="B508" t="s">
        <v>0</v>
      </c>
      <c r="C508" s="10"/>
      <c r="D508" s="10">
        <f ca="1">MIN($U$29+A505,0)</f>
        <v>-1.8402702489640361</v>
      </c>
      <c r="E508" s="10"/>
      <c r="F508" s="10">
        <f ca="1">MAX($CI$7+A505,0)</f>
        <v>0</v>
      </c>
      <c r="G508" s="10"/>
      <c r="I508" t="s">
        <v>0</v>
      </c>
      <c r="J508" s="1">
        <v>0</v>
      </c>
      <c r="K508" s="1">
        <f ca="1">_xlfn.NORM.S.DIST(D508,0)</f>
        <v>7.3370316844662428E-2</v>
      </c>
      <c r="L508" s="1">
        <f ca="1">1-K508-M508</f>
        <v>0.52768740275390491</v>
      </c>
      <c r="M508" s="1">
        <f ca="1">_xlfn.NORM.S.DIST(-F508,0)</f>
        <v>0.3989422804014327</v>
      </c>
      <c r="N508" s="1">
        <v>0</v>
      </c>
      <c r="Q508" t="s">
        <v>0</v>
      </c>
      <c r="R508" s="10"/>
      <c r="S508" s="10">
        <f ca="1">MIN($U$29+P505,0)</f>
        <v>-1.5083845162793186</v>
      </c>
      <c r="T508" s="10"/>
      <c r="U508" s="10">
        <f ca="1">MAX($CI$7+P505,0)</f>
        <v>4.888707873049105E-2</v>
      </c>
      <c r="V508" s="10"/>
      <c r="X508" t="s">
        <v>0</v>
      </c>
      <c r="Y508" s="1">
        <v>0</v>
      </c>
      <c r="Z508" s="1">
        <f ca="1">_xlfn.NORM.S.DIST(S508,0)</f>
        <v>0.12789438693968519</v>
      </c>
      <c r="AA508" s="1">
        <f ca="1">1-Z508-AB508</f>
        <v>0.47363977328204282</v>
      </c>
      <c r="AB508" s="1">
        <f ca="1">_xlfn.NORM.S.DIST(-U508,0)</f>
        <v>0.39846583977827205</v>
      </c>
      <c r="AC508" s="1">
        <v>0</v>
      </c>
      <c r="AF508" t="s">
        <v>0</v>
      </c>
      <c r="AG508" s="10"/>
      <c r="AH508" s="10">
        <f ca="1">MIN($U$29+AE505,0)</f>
        <v>-2.1721559816487535</v>
      </c>
      <c r="AI508" s="10"/>
      <c r="AJ508" s="10">
        <f ca="1">MAX($CI$7+AE505,0)</f>
        <v>0</v>
      </c>
      <c r="AK508" s="10"/>
      <c r="AM508" t="s">
        <v>0</v>
      </c>
      <c r="AN508" s="1">
        <v>0</v>
      </c>
      <c r="AO508" s="1">
        <f ca="1">_xlfn.NORM.S.DIST(AH508,0)</f>
        <v>3.7700974445144246E-2</v>
      </c>
      <c r="AP508" s="1">
        <f ca="1">1-AO508-AQ508</f>
        <v>0.56335674515342316</v>
      </c>
      <c r="AQ508" s="1">
        <f ca="1">_xlfn.NORM.S.DIST(-AJ508,0)</f>
        <v>0.3989422804014327</v>
      </c>
      <c r="AR508" s="1">
        <v>0</v>
      </c>
    </row>
    <row r="509" spans="1:44">
      <c r="B509" t="s">
        <v>42</v>
      </c>
      <c r="C509" s="10"/>
      <c r="D509" s="10"/>
      <c r="E509" s="10">
        <f ca="1">MIN($V$30+A505,0)</f>
        <v>-2.1837277032133264</v>
      </c>
      <c r="F509" s="10"/>
      <c r="G509" s="10">
        <f ca="1">MAX($X$30+A505,0)</f>
        <v>0</v>
      </c>
      <c r="I509" t="s">
        <v>42</v>
      </c>
      <c r="J509" s="1">
        <v>0</v>
      </c>
      <c r="K509" s="1">
        <v>0</v>
      </c>
      <c r="L509" s="1">
        <f ca="1">_xlfn.NORM.S.DIST(E509,0)</f>
        <v>3.676268752623621E-2</v>
      </c>
      <c r="M509" s="1">
        <f ca="1">1-L509-N509</f>
        <v>0.564295032072331</v>
      </c>
      <c r="N509" s="1">
        <f ca="1">_xlfn.NORM.S.DIST(-G509,0)</f>
        <v>0.3989422804014327</v>
      </c>
      <c r="Q509" t="s">
        <v>42</v>
      </c>
      <c r="R509" s="10"/>
      <c r="S509" s="10"/>
      <c r="T509" s="10">
        <f ca="1">MIN($V$30+P505,0)</f>
        <v>-1.8518419705286089</v>
      </c>
      <c r="U509" s="10"/>
      <c r="V509" s="10">
        <f ca="1">MAX($X$30+P505,0)</f>
        <v>8.482577048465062E-2</v>
      </c>
      <c r="X509" t="s">
        <v>42</v>
      </c>
      <c r="Y509" s="1">
        <v>0</v>
      </c>
      <c r="Z509" s="1">
        <v>0</v>
      </c>
      <c r="AA509" s="1">
        <f ca="1">_xlfn.NORM.S.DIST(T509,0)</f>
        <v>7.1819598891726649E-2</v>
      </c>
      <c r="AB509" s="1">
        <f ca="1">1-AA509-AC509</f>
        <v>0.53067081885224543</v>
      </c>
      <c r="AC509" s="1">
        <f ca="1">_xlfn.NORM.S.DIST(-V509,0)</f>
        <v>0.39750958225602795</v>
      </c>
      <c r="AF509" t="s">
        <v>42</v>
      </c>
      <c r="AG509" s="10"/>
      <c r="AH509" s="10"/>
      <c r="AI509" s="10">
        <f ca="1">MIN($V$30+AE505,0)</f>
        <v>-2.5156134358980435</v>
      </c>
      <c r="AJ509" s="10"/>
      <c r="AK509" s="10">
        <f ca="1">MAX($X$30+AE505,0)</f>
        <v>0</v>
      </c>
      <c r="AM509" t="s">
        <v>42</v>
      </c>
      <c r="AN509" s="1">
        <v>0</v>
      </c>
      <c r="AO509" s="1">
        <v>0</v>
      </c>
      <c r="AP509" s="1">
        <f ca="1">_xlfn.NORM.S.DIST(AI509,0)</f>
        <v>1.6855234583725322E-2</v>
      </c>
      <c r="AQ509" s="1">
        <f ca="1">1-AP509-AR509</f>
        <v>0.58420248501484195</v>
      </c>
      <c r="AR509" s="1">
        <f ca="1">_xlfn.NORM.S.DIST(-AK509,0)</f>
        <v>0.3989422804014327</v>
      </c>
    </row>
    <row r="510" spans="1:44">
      <c r="I510" t="s">
        <v>32</v>
      </c>
      <c r="J510" s="1">
        <v>0</v>
      </c>
      <c r="K510" s="1">
        <v>0</v>
      </c>
      <c r="L510" s="1">
        <v>0</v>
      </c>
      <c r="M510" s="1">
        <v>0</v>
      </c>
      <c r="N510" s="1">
        <v>1</v>
      </c>
      <c r="X510" t="s">
        <v>32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M510" t="s">
        <v>32</v>
      </c>
      <c r="AN510" s="1">
        <v>0</v>
      </c>
      <c r="AO510" s="1">
        <v>0</v>
      </c>
      <c r="AP510" s="1">
        <v>0</v>
      </c>
      <c r="AQ510" s="1">
        <v>0</v>
      </c>
      <c r="AR510" s="1">
        <v>1</v>
      </c>
    </row>
    <row r="511" spans="1:44">
      <c r="A511" s="9">
        <f>IF(RIGHT(A504,2)="12",(VALUE(LEFT(A504,4))+1)*100+1,A504+1)</f>
        <v>202512</v>
      </c>
      <c r="H511">
        <f>A511</f>
        <v>202512</v>
      </c>
      <c r="P511" s="9">
        <f>IF(RIGHT(P504,2)="12",(VALUE(LEFT(P504,4))+1)*100+1,P504+1)</f>
        <v>202512</v>
      </c>
      <c r="W511">
        <f>P511</f>
        <v>202512</v>
      </c>
      <c r="AE511" s="9">
        <f>IF(RIGHT(AE504,2)="12",(VALUE(LEFT(AE504,4))+1)*100+1,AE504+1)</f>
        <v>202512</v>
      </c>
      <c r="AL511">
        <f>AE511</f>
        <v>202512</v>
      </c>
    </row>
    <row r="512" spans="1:44">
      <c r="A512" s="37">
        <f ca="1">VLOOKUP(A511,A$36:F$95,6,0)</f>
        <v>-0.29654714082823158</v>
      </c>
      <c r="C512" t="s">
        <v>2</v>
      </c>
      <c r="D512" t="s">
        <v>1</v>
      </c>
      <c r="E512" t="s">
        <v>0</v>
      </c>
      <c r="F512" t="s">
        <v>42</v>
      </c>
      <c r="G512" t="s">
        <v>32</v>
      </c>
      <c r="J512" t="s">
        <v>2</v>
      </c>
      <c r="K512" t="s">
        <v>1</v>
      </c>
      <c r="L512" t="s">
        <v>0</v>
      </c>
      <c r="M512" t="s">
        <v>42</v>
      </c>
      <c r="N512" t="s">
        <v>32</v>
      </c>
      <c r="P512" s="37">
        <f ca="1">VLOOKUP(P511,H$36:M$95,6,0)</f>
        <v>3.8855199734562779E-2</v>
      </c>
      <c r="R512" t="s">
        <v>2</v>
      </c>
      <c r="S512" t="s">
        <v>1</v>
      </c>
      <c r="T512" t="s">
        <v>0</v>
      </c>
      <c r="U512" t="s">
        <v>42</v>
      </c>
      <c r="V512" t="s">
        <v>32</v>
      </c>
      <c r="Y512" t="s">
        <v>2</v>
      </c>
      <c r="Z512" t="s">
        <v>1</v>
      </c>
      <c r="AA512" t="s">
        <v>0</v>
      </c>
      <c r="AB512" t="s">
        <v>42</v>
      </c>
      <c r="AC512" t="s">
        <v>32</v>
      </c>
      <c r="AE512" s="37">
        <f ca="1">VLOOKUP(AE511,O$36:T$95,6,0)</f>
        <v>-0.6319494813910258</v>
      </c>
      <c r="AG512" t="s">
        <v>2</v>
      </c>
      <c r="AH512" t="s">
        <v>1</v>
      </c>
      <c r="AI512" t="s">
        <v>0</v>
      </c>
      <c r="AJ512" t="s">
        <v>42</v>
      </c>
      <c r="AK512" t="s">
        <v>32</v>
      </c>
      <c r="AN512" t="s">
        <v>2</v>
      </c>
      <c r="AO512" t="s">
        <v>1</v>
      </c>
      <c r="AP512" t="s">
        <v>0</v>
      </c>
      <c r="AQ512" t="s">
        <v>42</v>
      </c>
      <c r="AR512" t="s">
        <v>32</v>
      </c>
    </row>
    <row r="513" spans="1:44">
      <c r="B513" t="s">
        <v>2</v>
      </c>
      <c r="C513" s="10"/>
      <c r="D513" s="10">
        <f ca="1">MAX($U$27+A512,0)</f>
        <v>2.3029721334382756</v>
      </c>
      <c r="E513" s="10"/>
      <c r="F513" s="10"/>
      <c r="G513" s="10"/>
      <c r="I513" t="s">
        <v>2</v>
      </c>
      <c r="J513" s="1">
        <f ca="1">1-K513</f>
        <v>0.97186606716294244</v>
      </c>
      <c r="K513" s="1">
        <f ca="1">_xlfn.NORM.S.DIST(-D513,0)</f>
        <v>2.8133932837057535E-2</v>
      </c>
      <c r="L513" s="1">
        <v>0</v>
      </c>
      <c r="M513" s="1">
        <v>0</v>
      </c>
      <c r="N513" s="1">
        <v>0</v>
      </c>
      <c r="Q513" t="s">
        <v>2</v>
      </c>
      <c r="R513" s="10"/>
      <c r="S513" s="10">
        <f ca="1">MAX($U$27+P512,0)</f>
        <v>2.6383744740010702</v>
      </c>
      <c r="T513" s="10"/>
      <c r="U513" s="10"/>
      <c r="V513" s="10"/>
      <c r="X513" t="s">
        <v>2</v>
      </c>
      <c r="Y513" s="1">
        <f ca="1">1-Z513</f>
        <v>0.98771588685562495</v>
      </c>
      <c r="Z513" s="1">
        <f ca="1">_xlfn.NORM.S.DIST(-S513,0)</f>
        <v>1.2284113144375091E-2</v>
      </c>
      <c r="AA513" s="1">
        <v>0</v>
      </c>
      <c r="AB513" s="1">
        <v>0</v>
      </c>
      <c r="AC513" s="1">
        <v>0</v>
      </c>
      <c r="AF513" t="s">
        <v>2</v>
      </c>
      <c r="AG513" s="10"/>
      <c r="AH513" s="10">
        <f ca="1">MAX($U$27+AE512,0)</f>
        <v>1.9675697928754814</v>
      </c>
      <c r="AI513" s="10"/>
      <c r="AJ513" s="10"/>
      <c r="AK513" s="10"/>
      <c r="AM513" t="s">
        <v>2</v>
      </c>
      <c r="AN513" s="1">
        <f ca="1">1-AO513</f>
        <v>0.94242138100084905</v>
      </c>
      <c r="AO513" s="1">
        <f ca="1">_xlfn.NORM.S.DIST(-AH513,0)</f>
        <v>5.7578618999150906E-2</v>
      </c>
      <c r="AP513" s="1">
        <v>0</v>
      </c>
      <c r="AQ513" s="1">
        <v>0</v>
      </c>
      <c r="AR513" s="1">
        <v>0</v>
      </c>
    </row>
    <row r="514" spans="1:44">
      <c r="B514" t="s">
        <v>1</v>
      </c>
      <c r="C514" s="10">
        <f ca="1">MIN($T$28+A512,0)</f>
        <v>-1.9351058134185373</v>
      </c>
      <c r="D514" s="10"/>
      <c r="E514" s="10">
        <f ca="1">MAX($V$28+A512,0)</f>
        <v>0</v>
      </c>
      <c r="F514" s="10"/>
      <c r="G514" s="10"/>
      <c r="I514" t="s">
        <v>1</v>
      </c>
      <c r="J514" s="1">
        <f ca="1">_xlfn.NORM.S.DIST(C514,0)</f>
        <v>6.1344130316333581E-2</v>
      </c>
      <c r="K514" s="1">
        <f ca="1">1-J514-L514</f>
        <v>0.53971358928223379</v>
      </c>
      <c r="L514" s="1">
        <f ca="1">_xlfn.NORM.S.DIST(-E514,0)</f>
        <v>0.3989422804014327</v>
      </c>
      <c r="M514" s="1">
        <v>0</v>
      </c>
      <c r="N514" s="1">
        <v>0</v>
      </c>
      <c r="Q514" t="s">
        <v>1</v>
      </c>
      <c r="R514" s="10">
        <f ca="1">MIN($T$28+P512,0)</f>
        <v>-1.5997034728557429</v>
      </c>
      <c r="S514" s="10"/>
      <c r="T514" s="10">
        <f ca="1">MAX($V$28+P512,0)</f>
        <v>0.10238152459790412</v>
      </c>
      <c r="U514" s="10"/>
      <c r="V514" s="10"/>
      <c r="X514" t="s">
        <v>1</v>
      </c>
      <c r="Y514" s="1">
        <f ca="1">_xlfn.NORM.S.DIST(R514,0)</f>
        <v>0.11097346794787664</v>
      </c>
      <c r="Z514" s="1">
        <f ca="1">1-Y514-AA514</f>
        <v>0.49216963396488467</v>
      </c>
      <c r="AA514" s="1">
        <f ca="1">_xlfn.NORM.S.DIST(-T514,0)</f>
        <v>0.39685689808723867</v>
      </c>
      <c r="AB514" s="1">
        <v>0</v>
      </c>
      <c r="AC514" s="1">
        <v>0</v>
      </c>
      <c r="AF514" t="s">
        <v>1</v>
      </c>
      <c r="AG514" s="10">
        <f ca="1">MIN($T$28+AE512,0)</f>
        <v>-2.2705081539813312</v>
      </c>
      <c r="AH514" s="10"/>
      <c r="AI514" s="10">
        <f ca="1">MAX($V$28+AE512,0)</f>
        <v>0</v>
      </c>
      <c r="AJ514" s="10"/>
      <c r="AK514" s="10"/>
      <c r="AM514" t="s">
        <v>1</v>
      </c>
      <c r="AN514" s="1">
        <f ca="1">_xlfn.NORM.S.DIST(AG514,0)</f>
        <v>3.0301981521602538E-2</v>
      </c>
      <c r="AO514" s="1">
        <f ca="1">1-AN514-AP514</f>
        <v>0.57075573807696478</v>
      </c>
      <c r="AP514" s="1">
        <f ca="1">_xlfn.NORM.S.DIST(-AI514,0)</f>
        <v>0.3989422804014327</v>
      </c>
      <c r="AQ514" s="1">
        <v>0</v>
      </c>
      <c r="AR514" s="1">
        <v>0</v>
      </c>
    </row>
    <row r="515" spans="1:44">
      <c r="B515" t="s">
        <v>0</v>
      </c>
      <c r="C515" s="10"/>
      <c r="D515" s="10">
        <f ca="1">MIN($U$29+A512,0)</f>
        <v>-1.8538187358380414</v>
      </c>
      <c r="E515" s="10"/>
      <c r="F515" s="10">
        <f ca="1">MAX($CI$7+A512,0)</f>
        <v>0</v>
      </c>
      <c r="G515" s="10"/>
      <c r="I515" t="s">
        <v>0</v>
      </c>
      <c r="J515" s="1">
        <v>0</v>
      </c>
      <c r="K515" s="1">
        <f ca="1">_xlfn.NORM.S.DIST(D515,0)</f>
        <v>7.1557032787824992E-2</v>
      </c>
      <c r="L515" s="1">
        <f ca="1">1-K515-M515</f>
        <v>0.52950068681074236</v>
      </c>
      <c r="M515" s="1">
        <f ca="1">_xlfn.NORM.S.DIST(-F515,0)</f>
        <v>0.3989422804014327</v>
      </c>
      <c r="N515" s="1">
        <v>0</v>
      </c>
      <c r="Q515" t="s">
        <v>0</v>
      </c>
      <c r="R515" s="10"/>
      <c r="S515" s="10">
        <f ca="1">MIN($U$29+P512,0)</f>
        <v>-1.518416395275247</v>
      </c>
      <c r="T515" s="10"/>
      <c r="U515" s="10">
        <f ca="1">MAX($CI$7+P512,0)</f>
        <v>3.8855199734562779E-2</v>
      </c>
      <c r="V515" s="10"/>
      <c r="X515" t="s">
        <v>0</v>
      </c>
      <c r="Y515" s="1">
        <v>0</v>
      </c>
      <c r="Z515" s="1">
        <f ca="1">_xlfn.NORM.S.DIST(S515,0)</f>
        <v>0.12596732791401719</v>
      </c>
      <c r="AA515" s="1">
        <f ca="1">1-Z515-AB515</f>
        <v>0.47539142492639069</v>
      </c>
      <c r="AB515" s="1">
        <f ca="1">_xlfn.NORM.S.DIST(-U515,0)</f>
        <v>0.39864124715959209</v>
      </c>
      <c r="AC515" s="1">
        <v>0</v>
      </c>
      <c r="AF515" t="s">
        <v>0</v>
      </c>
      <c r="AG515" s="10"/>
      <c r="AH515" s="10">
        <f ca="1">MIN($U$29+AE512,0)</f>
        <v>-2.1892210764008357</v>
      </c>
      <c r="AI515" s="10"/>
      <c r="AJ515" s="10">
        <f ca="1">MAX($CI$7+AE512,0)</f>
        <v>0</v>
      </c>
      <c r="AK515" s="10"/>
      <c r="AM515" t="s">
        <v>0</v>
      </c>
      <c r="AN515" s="1">
        <v>0</v>
      </c>
      <c r="AO515" s="1">
        <f ca="1">_xlfn.NORM.S.DIST(AH515,0)</f>
        <v>3.6323767718608874E-2</v>
      </c>
      <c r="AP515" s="1">
        <f ca="1">1-AO515-AQ515</f>
        <v>0.56473395187995834</v>
      </c>
      <c r="AQ515" s="1">
        <f ca="1">_xlfn.NORM.S.DIST(-AJ515,0)</f>
        <v>0.3989422804014327</v>
      </c>
      <c r="AR515" s="1">
        <v>0</v>
      </c>
    </row>
    <row r="516" spans="1:44">
      <c r="B516" t="s">
        <v>42</v>
      </c>
      <c r="C516" s="10"/>
      <c r="D516" s="10"/>
      <c r="E516" s="10">
        <f ca="1">MIN($V$30+A512,0)</f>
        <v>-2.1972761900873317</v>
      </c>
      <c r="F516" s="10"/>
      <c r="G516" s="10">
        <f ca="1">MAX($X$30+A512,0)</f>
        <v>0</v>
      </c>
      <c r="I516" t="s">
        <v>42</v>
      </c>
      <c r="J516" s="1">
        <v>0</v>
      </c>
      <c r="K516" s="1">
        <v>0</v>
      </c>
      <c r="L516" s="1">
        <f ca="1">_xlfn.NORM.S.DIST(E516,0)</f>
        <v>3.5687675961181532E-2</v>
      </c>
      <c r="M516" s="1">
        <f ca="1">1-L516-N516</f>
        <v>0.56537004363738586</v>
      </c>
      <c r="N516" s="1">
        <f ca="1">_xlfn.NORM.S.DIST(-G516,0)</f>
        <v>0.3989422804014327</v>
      </c>
      <c r="Q516" t="s">
        <v>42</v>
      </c>
      <c r="R516" s="10"/>
      <c r="S516" s="10"/>
      <c r="T516" s="10">
        <f ca="1">MIN($V$30+P512,0)</f>
        <v>-1.8618738495245373</v>
      </c>
      <c r="U516" s="10"/>
      <c r="V516" s="10">
        <f ca="1">MAX($X$30+P512,0)</f>
        <v>7.4793891488722342E-2</v>
      </c>
      <c r="X516" t="s">
        <v>42</v>
      </c>
      <c r="Y516" s="1">
        <v>0</v>
      </c>
      <c r="Z516" s="1">
        <v>0</v>
      </c>
      <c r="AA516" s="1">
        <f ca="1">_xlfn.NORM.S.DIST(T516,0)</f>
        <v>7.0494143116522273E-2</v>
      </c>
      <c r="AB516" s="1">
        <f ca="1">1-AA516-AC516</f>
        <v>0.53167788409354899</v>
      </c>
      <c r="AC516" s="1">
        <f ca="1">_xlfn.NORM.S.DIST(-V516,0)</f>
        <v>0.39782797278992876</v>
      </c>
      <c r="AF516" t="s">
        <v>42</v>
      </c>
      <c r="AG516" s="10"/>
      <c r="AH516" s="10"/>
      <c r="AI516" s="10">
        <f ca="1">MIN($V$30+AE512,0)</f>
        <v>-2.5326785306501258</v>
      </c>
      <c r="AJ516" s="10"/>
      <c r="AK516" s="10">
        <f ca="1">MAX($X$30+AE512,0)</f>
        <v>0</v>
      </c>
      <c r="AM516" t="s">
        <v>42</v>
      </c>
      <c r="AN516" s="1">
        <v>0</v>
      </c>
      <c r="AO516" s="1">
        <v>0</v>
      </c>
      <c r="AP516" s="1">
        <f ca="1">_xlfn.NORM.S.DIST(AI516,0)</f>
        <v>1.6144613683174009E-2</v>
      </c>
      <c r="AQ516" s="1">
        <f ca="1">1-AP516-AR516</f>
        <v>0.58491310591539336</v>
      </c>
      <c r="AR516" s="1">
        <f ca="1">_xlfn.NORM.S.DIST(-AK516,0)</f>
        <v>0.3989422804014327</v>
      </c>
    </row>
    <row r="517" spans="1:44">
      <c r="I517" t="s">
        <v>32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X517" t="s">
        <v>32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M517" t="s">
        <v>32</v>
      </c>
      <c r="AN517" s="1">
        <v>0</v>
      </c>
      <c r="AO517" s="1">
        <v>0</v>
      </c>
      <c r="AP517" s="1">
        <v>0</v>
      </c>
      <c r="AQ517" s="1">
        <v>0</v>
      </c>
      <c r="AR517" s="1">
        <v>1</v>
      </c>
    </row>
    <row r="518" spans="1:44" s="64" customFormat="1"/>
    <row r="519" spans="1:44">
      <c r="A519" t="s">
        <v>90</v>
      </c>
      <c r="B519" t="s">
        <v>183</v>
      </c>
      <c r="C519" t="s">
        <v>184</v>
      </c>
      <c r="D519" s="65" t="s">
        <v>185</v>
      </c>
      <c r="E519" s="65" t="s">
        <v>186</v>
      </c>
      <c r="F519" s="65" t="s">
        <v>187</v>
      </c>
      <c r="G519" s="65" t="s">
        <v>188</v>
      </c>
      <c r="H519" s="65" t="s">
        <v>189</v>
      </c>
      <c r="I519" s="65" t="s">
        <v>190</v>
      </c>
      <c r="J519" s="65" t="s">
        <v>191</v>
      </c>
      <c r="K519" s="65" t="s">
        <v>192</v>
      </c>
      <c r="L519" s="65" t="s">
        <v>193</v>
      </c>
      <c r="M519" s="65" t="s">
        <v>194</v>
      </c>
      <c r="N519" s="65" t="s">
        <v>195</v>
      </c>
      <c r="O519" s="65" t="s">
        <v>196</v>
      </c>
      <c r="P519" s="65" t="s">
        <v>197</v>
      </c>
      <c r="Q519" s="65" t="s">
        <v>198</v>
      </c>
      <c r="R519" s="65" t="s">
        <v>199</v>
      </c>
      <c r="S519" s="65" t="s">
        <v>200</v>
      </c>
      <c r="T519" s="65" t="s">
        <v>201</v>
      </c>
      <c r="U519" s="65" t="s">
        <v>202</v>
      </c>
      <c r="V519" s="65" t="s">
        <v>203</v>
      </c>
      <c r="W519" s="65" t="s">
        <v>204</v>
      </c>
      <c r="X519" s="65" t="s">
        <v>205</v>
      </c>
      <c r="Y519" s="65" t="s">
        <v>206</v>
      </c>
      <c r="Z519" s="65" t="s">
        <v>207</v>
      </c>
      <c r="AA519" s="65" t="s">
        <v>208</v>
      </c>
      <c r="AB519" s="65" t="s">
        <v>209</v>
      </c>
      <c r="AC519" s="65" t="s">
        <v>210</v>
      </c>
      <c r="AD519" s="65" t="s">
        <v>211</v>
      </c>
      <c r="AE519" s="65" t="s">
        <v>212</v>
      </c>
      <c r="AF519" s="65" t="s">
        <v>213</v>
      </c>
      <c r="AG519" s="65" t="s">
        <v>214</v>
      </c>
      <c r="AH519" s="65" t="s">
        <v>215</v>
      </c>
      <c r="AI519" s="65" t="s">
        <v>216</v>
      </c>
      <c r="AJ519" s="65" t="s">
        <v>217</v>
      </c>
      <c r="AK519" s="65" t="s">
        <v>218</v>
      </c>
      <c r="AL519" s="65" t="s">
        <v>219</v>
      </c>
      <c r="AM519" s="65" t="s">
        <v>220</v>
      </c>
    </row>
    <row r="520" spans="1:44">
      <c r="A520">
        <f>A36</f>
        <v>202101</v>
      </c>
      <c r="B520" t="s">
        <v>2</v>
      </c>
      <c r="C520" t="s">
        <v>179</v>
      </c>
      <c r="D520" s="1">
        <v>0</v>
      </c>
      <c r="E520" s="1">
        <v>0</v>
      </c>
      <c r="F520" s="1">
        <v>0</v>
      </c>
      <c r="G520" s="1">
        <v>9.1711075201734288E-4</v>
      </c>
      <c r="H520" s="1">
        <v>3.8847266664238092E-3</v>
      </c>
      <c r="I520" s="1">
        <v>9.4542778878054824E-3</v>
      </c>
      <c r="J520" s="1">
        <v>1.780869296592991E-2</v>
      </c>
      <c r="K520" s="1">
        <v>2.9000099103405331E-2</v>
      </c>
      <c r="L520" s="1">
        <v>4.3193504076283397E-2</v>
      </c>
      <c r="M520" s="1">
        <v>6.0428367689852339E-2</v>
      </c>
      <c r="N520" s="1">
        <v>8.0848849670953946E-2</v>
      </c>
      <c r="O520" s="1">
        <v>0.1043821816233127</v>
      </c>
      <c r="P520" s="1">
        <v>0.1308182429977866</v>
      </c>
      <c r="Q520" s="1">
        <v>0.15998946604191039</v>
      </c>
      <c r="R520" s="1">
        <v>0.19156385159460251</v>
      </c>
      <c r="S520" s="1">
        <v>0.22542356098941169</v>
      </c>
      <c r="T520" s="1">
        <v>0.26121141434134781</v>
      </c>
      <c r="U520" s="1">
        <v>0.29842822880522563</v>
      </c>
      <c r="V520" s="1">
        <v>0.33635071469788358</v>
      </c>
      <c r="W520" s="1">
        <v>0.37451496968132031</v>
      </c>
      <c r="X520" s="1">
        <v>0.41226993960640512</v>
      </c>
      <c r="Y520" s="1">
        <v>0.4489011887132735</v>
      </c>
      <c r="Z520" s="1">
        <v>0.48390550194867887</v>
      </c>
      <c r="AA520" s="1">
        <v>0.5168881203245832</v>
      </c>
      <c r="AB520" s="1">
        <v>0.54749310446279653</v>
      </c>
      <c r="AC520" s="1">
        <v>0.57555095016356594</v>
      </c>
      <c r="AD520" s="1">
        <v>0.60097249601717262</v>
      </c>
      <c r="AE520" s="1">
        <v>0.62358377645006802</v>
      </c>
      <c r="AF520" s="1">
        <v>0.64345702157094664</v>
      </c>
      <c r="AG520" s="1">
        <v>0.66070129054066395</v>
      </c>
      <c r="AH520" s="1">
        <v>0.67545279078042053</v>
      </c>
      <c r="AI520" s="1">
        <v>0.6879392939089003</v>
      </c>
      <c r="AJ520" s="1">
        <v>0.69842829081846503</v>
      </c>
      <c r="AK520" s="1">
        <v>0.70719322390337924</v>
      </c>
      <c r="AL520" s="1">
        <v>0.71444819368453316</v>
      </c>
      <c r="AM520" s="1">
        <v>0.72050926477176236</v>
      </c>
    </row>
    <row r="521" spans="1:44">
      <c r="A521">
        <f t="shared" ref="A521:A584" si="10">IF(B521="M0",IF(RIGHT(A517,2)="12",(VALUE(LEFT(A517,4))+1)*100+1,A517+1),A520)</f>
        <v>202101</v>
      </c>
      <c r="B521" t="s">
        <v>1</v>
      </c>
      <c r="C521" t="str">
        <f>C520</f>
        <v>base</v>
      </c>
      <c r="D521" s="1">
        <v>0</v>
      </c>
      <c r="E521" s="1">
        <v>0</v>
      </c>
      <c r="F521" s="1">
        <v>6.3442210738633514E-2</v>
      </c>
      <c r="G521" s="1">
        <v>0.16377610025862169</v>
      </c>
      <c r="H521" s="1">
        <v>0.27421025785619041</v>
      </c>
      <c r="I521" s="1">
        <v>0.37919437659021421</v>
      </c>
      <c r="J521" s="1">
        <v>0.4719632122347388</v>
      </c>
      <c r="K521" s="1">
        <v>0.55033844524395326</v>
      </c>
      <c r="L521" s="1">
        <v>0.61491824598160072</v>
      </c>
      <c r="M521" s="1">
        <v>0.66716865534773095</v>
      </c>
      <c r="N521" s="1">
        <v>0.70910096215852259</v>
      </c>
      <c r="O521" s="1">
        <v>0.74273287695160672</v>
      </c>
      <c r="P521" s="1">
        <v>0.76983011861934636</v>
      </c>
      <c r="Q521" s="1">
        <v>0.79196333847590084</v>
      </c>
      <c r="R521" s="1">
        <v>0.8103151529018352</v>
      </c>
      <c r="S521" s="1">
        <v>0.82587726204131151</v>
      </c>
      <c r="T521" s="1">
        <v>0.83938368321578971</v>
      </c>
      <c r="U521" s="1">
        <v>0.85137512071927479</v>
      </c>
      <c r="V521" s="1">
        <v>0.86217398006690171</v>
      </c>
      <c r="W521" s="1">
        <v>0.87204868735083851</v>
      </c>
      <c r="X521" s="1">
        <v>0.88114332847751409</v>
      </c>
      <c r="Y521" s="1">
        <v>0.88951443973133937</v>
      </c>
      <c r="Z521" s="1">
        <v>0.89720858674412507</v>
      </c>
      <c r="AA521" s="1">
        <v>0.90425381514783931</v>
      </c>
      <c r="AB521" s="1">
        <v>0.91065361631700381</v>
      </c>
      <c r="AC521" s="1">
        <v>0.9164281293968809</v>
      </c>
      <c r="AD521" s="1">
        <v>0.92159891820967188</v>
      </c>
      <c r="AE521" s="1">
        <v>0.92615809848896169</v>
      </c>
      <c r="AF521" s="1">
        <v>0.93013916499320271</v>
      </c>
      <c r="AG521" s="1">
        <v>0.93357688327667432</v>
      </c>
      <c r="AH521" s="1">
        <v>0.93650690748780907</v>
      </c>
      <c r="AI521" s="1">
        <v>0.93898011551244953</v>
      </c>
      <c r="AJ521" s="1">
        <v>0.94105322725421336</v>
      </c>
      <c r="AK521" s="1">
        <v>0.94278270041538526</v>
      </c>
      <c r="AL521" s="1">
        <v>0.94421233374046099</v>
      </c>
      <c r="AM521" s="1">
        <v>0.94540540650053373</v>
      </c>
    </row>
    <row r="522" spans="1:44">
      <c r="A522">
        <f t="shared" si="10"/>
        <v>202101</v>
      </c>
      <c r="B522" t="s">
        <v>0</v>
      </c>
      <c r="C522" t="str">
        <f t="shared" ref="C522:C585" si="11">C521</f>
        <v>base</v>
      </c>
      <c r="D522" s="1">
        <v>0</v>
      </c>
      <c r="E522" s="1">
        <v>0.1591549430918954</v>
      </c>
      <c r="F522" s="1">
        <v>0.3256261184352563</v>
      </c>
      <c r="G522" s="1">
        <v>0.46909016949951132</v>
      </c>
      <c r="H522" s="1">
        <v>0.58513890509808453</v>
      </c>
      <c r="I522" s="1">
        <v>0.67668805403844423</v>
      </c>
      <c r="J522" s="1">
        <v>0.74818767478524684</v>
      </c>
      <c r="K522" s="1">
        <v>0.80348201833961674</v>
      </c>
      <c r="L522" s="1">
        <v>0.84605246950383695</v>
      </c>
      <c r="M522" s="1">
        <v>0.8785756737685555</v>
      </c>
      <c r="N522" s="1">
        <v>0.90330875478800254</v>
      </c>
      <c r="O522" s="1">
        <v>0.92207828484338039</v>
      </c>
      <c r="P522" s="1">
        <v>0.93630411027603044</v>
      </c>
      <c r="Q522" s="1">
        <v>0.94713409785375302</v>
      </c>
      <c r="R522" s="1">
        <v>0.9554080779430778</v>
      </c>
      <c r="S522" s="1">
        <v>0.96178499544970886</v>
      </c>
      <c r="T522" s="1">
        <v>0.9667621867590428</v>
      </c>
      <c r="U522" s="1">
        <v>0.97071797039421492</v>
      </c>
      <c r="V522" s="1">
        <v>0.97391122069516811</v>
      </c>
      <c r="W522" s="1">
        <v>0.97654253415877679</v>
      </c>
      <c r="X522" s="1">
        <v>0.9787520949092845</v>
      </c>
      <c r="Y522" s="1">
        <v>0.98063251747408597</v>
      </c>
      <c r="Z522" s="1">
        <v>0.98225247727994502</v>
      </c>
      <c r="AA522" s="1">
        <v>0.98366057507541171</v>
      </c>
      <c r="AB522" s="1">
        <v>0.98488777339548395</v>
      </c>
      <c r="AC522" s="1">
        <v>0.98595945174234412</v>
      </c>
      <c r="AD522" s="1">
        <v>0.98689525140210699</v>
      </c>
      <c r="AE522" s="1">
        <v>0.98770461695227174</v>
      </c>
      <c r="AF522" s="1">
        <v>0.98840102762370086</v>
      </c>
      <c r="AG522" s="1">
        <v>0.98899572934965752</v>
      </c>
      <c r="AH522" s="1">
        <v>0.98949830005783246</v>
      </c>
      <c r="AI522" s="1">
        <v>0.98991973341626982</v>
      </c>
      <c r="AJ522" s="1">
        <v>0.99027120044358719</v>
      </c>
      <c r="AK522" s="1">
        <v>0.9905632462180185</v>
      </c>
      <c r="AL522" s="1">
        <v>0.99080389401061719</v>
      </c>
      <c r="AM522" s="1">
        <v>0.99100419849843635</v>
      </c>
    </row>
    <row r="523" spans="1:44">
      <c r="A523">
        <f t="shared" si="10"/>
        <v>202101</v>
      </c>
      <c r="B523" t="s">
        <v>42</v>
      </c>
      <c r="C523" t="str">
        <f t="shared" si="11"/>
        <v>base</v>
      </c>
      <c r="D523" s="1">
        <v>0.3989102712952679</v>
      </c>
      <c r="E523" s="1">
        <v>0.61370750973055754</v>
      </c>
      <c r="F523" s="1">
        <v>0.74382222149894828</v>
      </c>
      <c r="G523" s="1">
        <v>0.82551853718719737</v>
      </c>
      <c r="H523" s="1">
        <v>0.87854269329201462</v>
      </c>
      <c r="I523" s="1">
        <v>0.91399395748379875</v>
      </c>
      <c r="J523" s="1">
        <v>0.93833782002584698</v>
      </c>
      <c r="K523" s="1">
        <v>0.95532484059455891</v>
      </c>
      <c r="L523" s="1">
        <v>0.96736685345377438</v>
      </c>
      <c r="M523" s="1">
        <v>0.97596355816942881</v>
      </c>
      <c r="N523" s="1">
        <v>0.98214021184093447</v>
      </c>
      <c r="O523" s="1">
        <v>0.98660249438334124</v>
      </c>
      <c r="P523" s="1">
        <v>0.98983603687000754</v>
      </c>
      <c r="Q523" s="1">
        <v>0.9921929364720059</v>
      </c>
      <c r="R523" s="1">
        <v>0.99391412140670599</v>
      </c>
      <c r="S523" s="1">
        <v>0.9951758718517707</v>
      </c>
      <c r="T523" s="1">
        <v>0.99610606585018879</v>
      </c>
      <c r="U523" s="1">
        <v>0.99679909999478966</v>
      </c>
      <c r="V523" s="1">
        <v>0.99731964935040573</v>
      </c>
      <c r="W523" s="1">
        <v>0.99771602610765242</v>
      </c>
      <c r="X523" s="1">
        <v>0.99802281692242745</v>
      </c>
      <c r="Y523" s="1">
        <v>0.99826381137328934</v>
      </c>
      <c r="Z523" s="1">
        <v>0.99845628340524784</v>
      </c>
      <c r="AA523" s="1">
        <v>0.9986124922679197</v>
      </c>
      <c r="AB523" s="1">
        <v>0.99874064071783453</v>
      </c>
      <c r="AC523" s="1">
        <v>0.99884687153759566</v>
      </c>
      <c r="AD523" s="1">
        <v>0.99893572828291199</v>
      </c>
      <c r="AE523" s="1">
        <v>0.99900994513006702</v>
      </c>
      <c r="AF523" s="1">
        <v>0.9990720490841225</v>
      </c>
      <c r="AG523" s="1">
        <v>0.99912393699684254</v>
      </c>
      <c r="AH523" s="1">
        <v>0.99916703942404828</v>
      </c>
      <c r="AI523" s="1">
        <v>0.99920269699323538</v>
      </c>
      <c r="AJ523" s="1">
        <v>0.99923212026492714</v>
      </c>
      <c r="AK523" s="1">
        <v>0.99925636412944796</v>
      </c>
      <c r="AL523" s="1">
        <v>0.99927620580630572</v>
      </c>
      <c r="AM523" s="1">
        <v>0.99929262833676757</v>
      </c>
    </row>
    <row r="524" spans="1:44">
      <c r="A524">
        <f t="shared" si="10"/>
        <v>202102</v>
      </c>
      <c r="B524" t="str">
        <f>B520</f>
        <v>M0</v>
      </c>
      <c r="C524" t="str">
        <f t="shared" si="11"/>
        <v>base</v>
      </c>
      <c r="D524" s="1">
        <v>0</v>
      </c>
      <c r="E524" s="1">
        <v>0</v>
      </c>
      <c r="F524" s="1">
        <v>0</v>
      </c>
      <c r="G524" s="1">
        <v>1.5077267356816591E-3</v>
      </c>
      <c r="H524" s="1">
        <v>5.4823503177607738E-3</v>
      </c>
      <c r="I524" s="1">
        <v>1.234911493829032E-2</v>
      </c>
      <c r="J524" s="1">
        <v>2.22774169304829E-2</v>
      </c>
      <c r="K524" s="1">
        <v>3.5469944279910903E-2</v>
      </c>
      <c r="L524" s="1">
        <v>5.1965088262177377E-2</v>
      </c>
      <c r="M524" s="1">
        <v>7.1885412962202827E-2</v>
      </c>
      <c r="N524" s="1">
        <v>9.5125827736553648E-2</v>
      </c>
      <c r="O524" s="1">
        <v>0.1214425192331845</v>
      </c>
      <c r="P524" s="1">
        <v>0.15063643109141689</v>
      </c>
      <c r="Q524" s="1">
        <v>0.1823478443132063</v>
      </c>
      <c r="R524" s="1">
        <v>0.21643775436518981</v>
      </c>
      <c r="S524" s="1">
        <v>0.25252872878050159</v>
      </c>
      <c r="T524" s="1">
        <v>0.29010271314724279</v>
      </c>
      <c r="U524" s="1">
        <v>0.328418231766827</v>
      </c>
      <c r="V524" s="1">
        <v>0.36699842551735268</v>
      </c>
      <c r="W524" s="1">
        <v>0.40517875367397671</v>
      </c>
      <c r="X524" s="1">
        <v>0.44223204027130619</v>
      </c>
      <c r="Y524" s="1">
        <v>0.47764594956654172</v>
      </c>
      <c r="Z524" s="1">
        <v>0.51101873695325195</v>
      </c>
      <c r="AA524" s="1">
        <v>0.54198861087489525</v>
      </c>
      <c r="AB524" s="1">
        <v>0.57038289731155811</v>
      </c>
      <c r="AC524" s="1">
        <v>0.59611053974830952</v>
      </c>
      <c r="AD524" s="1">
        <v>0.61899490831242998</v>
      </c>
      <c r="AE524" s="1">
        <v>0.63910871310202044</v>
      </c>
      <c r="AF524" s="1">
        <v>0.65656206548638951</v>
      </c>
      <c r="AG524" s="1">
        <v>0.67149264800008202</v>
      </c>
      <c r="AH524" s="1">
        <v>0.68413088040071757</v>
      </c>
      <c r="AI524" s="1">
        <v>0.69474742637886822</v>
      </c>
      <c r="AJ524" s="1">
        <v>0.70361900335441352</v>
      </c>
      <c r="AK524" s="1">
        <v>0.71096228457399335</v>
      </c>
      <c r="AL524" s="1">
        <v>0.71709716124652279</v>
      </c>
      <c r="AM524" s="1">
        <v>0.72231493416095982</v>
      </c>
    </row>
    <row r="525" spans="1:44">
      <c r="A525">
        <f t="shared" si="10"/>
        <v>202102</v>
      </c>
      <c r="B525" t="str">
        <f>B521</f>
        <v>M1</v>
      </c>
      <c r="C525" t="str">
        <f t="shared" si="11"/>
        <v>base</v>
      </c>
      <c r="D525" s="1">
        <v>0</v>
      </c>
      <c r="E525" s="1">
        <v>0</v>
      </c>
      <c r="F525" s="1">
        <v>6.3493635934240983E-2</v>
      </c>
      <c r="G525" s="1">
        <v>0.16607276742054339</v>
      </c>
      <c r="H525" s="1">
        <v>0.28046781149009281</v>
      </c>
      <c r="I525" s="1">
        <v>0.39032795651114982</v>
      </c>
      <c r="J525" s="1">
        <v>0.48770379367966388</v>
      </c>
      <c r="K525" s="1">
        <v>0.57018932549805001</v>
      </c>
      <c r="L525" s="1">
        <v>0.63789691995046438</v>
      </c>
      <c r="M525" s="1">
        <v>0.69244425588621583</v>
      </c>
      <c r="N525" s="1">
        <v>0.73596398438403177</v>
      </c>
      <c r="O525" s="1">
        <v>0.77054492046465239</v>
      </c>
      <c r="P525" s="1">
        <v>0.79816803479420517</v>
      </c>
      <c r="Q525" s="1">
        <v>0.82039271490830745</v>
      </c>
      <c r="R525" s="1">
        <v>0.83854531674937072</v>
      </c>
      <c r="S525" s="1">
        <v>0.85365053955328818</v>
      </c>
      <c r="T525" s="1">
        <v>0.86649684983138586</v>
      </c>
      <c r="U525" s="1">
        <v>0.87760183055377206</v>
      </c>
      <c r="V525" s="1">
        <v>0.88738564983109791</v>
      </c>
      <c r="W525" s="1">
        <v>0.89611747284745846</v>
      </c>
      <c r="X525" s="1">
        <v>0.90395215666317974</v>
      </c>
      <c r="Y525" s="1">
        <v>0.91100881134577127</v>
      </c>
      <c r="Z525" s="1">
        <v>0.91736932233026924</v>
      </c>
      <c r="AA525" s="1">
        <v>0.92307705750339075</v>
      </c>
      <c r="AB525" s="1">
        <v>0.92817879660999769</v>
      </c>
      <c r="AC525" s="1">
        <v>0.93271468552280845</v>
      </c>
      <c r="AD525" s="1">
        <v>0.93669254978106764</v>
      </c>
      <c r="AE525" s="1">
        <v>0.94015186873887069</v>
      </c>
      <c r="AF525" s="1">
        <v>0.94312990701249977</v>
      </c>
      <c r="AG525" s="1">
        <v>0.94566222172860004</v>
      </c>
      <c r="AH525" s="1">
        <v>0.94779589604218073</v>
      </c>
      <c r="AI525" s="1">
        <v>0.94958193370196886</v>
      </c>
      <c r="AJ525" s="1">
        <v>0.95107031475330228</v>
      </c>
      <c r="AK525" s="1">
        <v>0.95229959686436327</v>
      </c>
      <c r="AL525" s="1">
        <v>0.95332474720050342</v>
      </c>
      <c r="AM525" s="1">
        <v>0.95419534254254634</v>
      </c>
    </row>
    <row r="526" spans="1:44">
      <c r="A526">
        <f t="shared" si="10"/>
        <v>202102</v>
      </c>
      <c r="B526" t="str">
        <f>B522</f>
        <v>M2</v>
      </c>
      <c r="C526" t="str">
        <f t="shared" si="11"/>
        <v>base</v>
      </c>
      <c r="D526" s="1">
        <v>0</v>
      </c>
      <c r="E526" s="1">
        <v>0.1591549430918954</v>
      </c>
      <c r="F526" s="1">
        <v>0.33104143865572933</v>
      </c>
      <c r="G526" s="1">
        <v>0.47875283922273221</v>
      </c>
      <c r="H526" s="1">
        <v>0.59731769410847468</v>
      </c>
      <c r="I526" s="1">
        <v>0.69021174576524902</v>
      </c>
      <c r="J526" s="1">
        <v>0.76192082730887722</v>
      </c>
      <c r="K526" s="1">
        <v>0.81691910655259081</v>
      </c>
      <c r="L526" s="1">
        <v>0.85873346714750942</v>
      </c>
      <c r="M526" s="1">
        <v>0.89034514973248591</v>
      </c>
      <c r="N526" s="1">
        <v>0.91416141053505873</v>
      </c>
      <c r="O526" s="1">
        <v>0.93204734887817664</v>
      </c>
      <c r="P526" s="1">
        <v>0.94550301616910293</v>
      </c>
      <c r="Q526" s="1">
        <v>0.95562540156462805</v>
      </c>
      <c r="R526" s="1">
        <v>0.96326996619635119</v>
      </c>
      <c r="S526" s="1">
        <v>0.96908492346413844</v>
      </c>
      <c r="T526" s="1">
        <v>0.97356587203405975</v>
      </c>
      <c r="U526" s="1">
        <v>0.97705750417889781</v>
      </c>
      <c r="V526" s="1">
        <v>0.979824985290349</v>
      </c>
      <c r="W526" s="1">
        <v>0.98205859289504194</v>
      </c>
      <c r="X526" s="1">
        <v>0.98388842496022333</v>
      </c>
      <c r="Y526" s="1">
        <v>0.98541045595103105</v>
      </c>
      <c r="Z526" s="1">
        <v>0.98669317304054771</v>
      </c>
      <c r="AA526" s="1">
        <v>0.98778183404320541</v>
      </c>
      <c r="AB526" s="1">
        <v>0.98871159479323412</v>
      </c>
      <c r="AC526" s="1">
        <v>0.98950899188762664</v>
      </c>
      <c r="AD526" s="1">
        <v>0.9901888440157961</v>
      </c>
      <c r="AE526" s="1">
        <v>0.99076725730950566</v>
      </c>
      <c r="AF526" s="1">
        <v>0.99125690092561214</v>
      </c>
      <c r="AG526" s="1">
        <v>0.99166788354991553</v>
      </c>
      <c r="AH526" s="1">
        <v>0.9920106857748604</v>
      </c>
      <c r="AI526" s="1">
        <v>0.9922953910718707</v>
      </c>
      <c r="AJ526" s="1">
        <v>0.9925311890789027</v>
      </c>
      <c r="AK526" s="1">
        <v>0.99272497675132343</v>
      </c>
      <c r="AL526" s="1">
        <v>0.99288592618044158</v>
      </c>
      <c r="AM526" s="1">
        <v>0.99302214331371863</v>
      </c>
    </row>
    <row r="527" spans="1:44">
      <c r="A527">
        <f t="shared" si="10"/>
        <v>202102</v>
      </c>
      <c r="B527" t="str">
        <f>B523</f>
        <v>M3</v>
      </c>
      <c r="C527" t="str">
        <f t="shared" si="11"/>
        <v>base</v>
      </c>
      <c r="D527" s="1">
        <v>0.3989422804014327</v>
      </c>
      <c r="E527" s="1">
        <v>0.62207796890969513</v>
      </c>
      <c r="F527" s="1">
        <v>0.75380433194005558</v>
      </c>
      <c r="G527" s="1">
        <v>0.83509201111153608</v>
      </c>
      <c r="H527" s="1">
        <v>0.88713433142630593</v>
      </c>
      <c r="I527" s="1">
        <v>0.92153504494225347</v>
      </c>
      <c r="J527" s="1">
        <v>0.94473789434406719</v>
      </c>
      <c r="K527" s="1">
        <v>0.9607015694043135</v>
      </c>
      <c r="L527" s="1">
        <v>0.97180092074844293</v>
      </c>
      <c r="M527" s="1">
        <v>0.97959313244239865</v>
      </c>
      <c r="N527" s="1">
        <v>0.98510865182743879</v>
      </c>
      <c r="O527" s="1">
        <v>0.98903233842736982</v>
      </c>
      <c r="P527" s="1">
        <v>0.99184353201760755</v>
      </c>
      <c r="Q527" s="1">
        <v>0.99386201593029377</v>
      </c>
      <c r="R527" s="1">
        <v>0.99531561727394158</v>
      </c>
      <c r="S527" s="1">
        <v>0.99636639010397643</v>
      </c>
      <c r="T527" s="1">
        <v>0.99713196816575622</v>
      </c>
      <c r="U527" s="1">
        <v>0.99769234933239137</v>
      </c>
      <c r="V527" s="1">
        <v>0.99810639786175415</v>
      </c>
      <c r="W527" s="1">
        <v>0.99841620272777132</v>
      </c>
      <c r="X527" s="1">
        <v>0.99865080455674415</v>
      </c>
      <c r="Y527" s="1">
        <v>0.99883111455823892</v>
      </c>
      <c r="Z527" s="1">
        <v>0.99897192974374305</v>
      </c>
      <c r="AA527" s="1">
        <v>0.99908321696022817</v>
      </c>
      <c r="AB527" s="1">
        <v>0.99917229296374455</v>
      </c>
      <c r="AC527" s="1">
        <v>0.99924450756900451</v>
      </c>
      <c r="AD527" s="1">
        <v>0.9993032140257132</v>
      </c>
      <c r="AE527" s="1">
        <v>0.99935123094396661</v>
      </c>
      <c r="AF527" s="1">
        <v>0.99939060662339174</v>
      </c>
      <c r="AG527" s="1">
        <v>0.99942282135796512</v>
      </c>
      <c r="AH527" s="1">
        <v>0.99944914512730021</v>
      </c>
      <c r="AI527" s="1">
        <v>0.99947065256376111</v>
      </c>
      <c r="AJ527" s="1">
        <v>0.99948823321808</v>
      </c>
      <c r="AK527" s="1">
        <v>0.99950252779706772</v>
      </c>
      <c r="AL527" s="1">
        <v>0.99951429444888162</v>
      </c>
      <c r="AM527" s="1">
        <v>0.9995241777962719</v>
      </c>
    </row>
    <row r="528" spans="1:44">
      <c r="A528">
        <f t="shared" si="10"/>
        <v>202103</v>
      </c>
      <c r="B528" t="str">
        <f>B524</f>
        <v>M0</v>
      </c>
      <c r="C528" t="str">
        <f t="shared" si="11"/>
        <v>base</v>
      </c>
      <c r="D528" s="1">
        <v>0</v>
      </c>
      <c r="E528" s="1">
        <v>0</v>
      </c>
      <c r="F528" s="1">
        <v>0</v>
      </c>
      <c r="G528" s="1">
        <v>1.559625521656764E-3</v>
      </c>
      <c r="H528" s="1">
        <v>5.7703727982591924E-3</v>
      </c>
      <c r="I528" s="1">
        <v>1.3219804721634559E-2</v>
      </c>
      <c r="J528" s="1">
        <v>2.4313595244436478E-2</v>
      </c>
      <c r="K528" s="1">
        <v>3.9163856495320212E-2</v>
      </c>
      <c r="L528" s="1">
        <v>5.789167262095142E-2</v>
      </c>
      <c r="M528" s="1">
        <v>8.0348488009592781E-2</v>
      </c>
      <c r="N528" s="1">
        <v>0.1062327592260823</v>
      </c>
      <c r="O528" s="1">
        <v>0.13528526879530051</v>
      </c>
      <c r="P528" s="1">
        <v>0.16709139812570289</v>
      </c>
      <c r="Q528" s="1">
        <v>0.20146816619765681</v>
      </c>
      <c r="R528" s="1">
        <v>0.23799645601206551</v>
      </c>
      <c r="S528" s="1">
        <v>0.27611981791418411</v>
      </c>
      <c r="T528" s="1">
        <v>0.31506103064549718</v>
      </c>
      <c r="U528" s="1">
        <v>0.35431729141388851</v>
      </c>
      <c r="V528" s="1">
        <v>0.39319808491457209</v>
      </c>
      <c r="W528" s="1">
        <v>0.430952331857621</v>
      </c>
      <c r="X528" s="1">
        <v>0.46705050012233251</v>
      </c>
      <c r="Y528" s="1">
        <v>0.50107772506547532</v>
      </c>
      <c r="Z528" s="1">
        <v>0.53266139656706846</v>
      </c>
      <c r="AA528" s="1">
        <v>0.56162280799867736</v>
      </c>
      <c r="AB528" s="1">
        <v>0.58786720471915377</v>
      </c>
      <c r="AC528" s="1">
        <v>0.61121311157667702</v>
      </c>
      <c r="AD528" s="1">
        <v>0.63173381052492783</v>
      </c>
      <c r="AE528" s="1">
        <v>0.64954102913037037</v>
      </c>
      <c r="AF528" s="1">
        <v>0.6647748387757535</v>
      </c>
      <c r="AG528" s="1">
        <v>0.67767007162617721</v>
      </c>
      <c r="AH528" s="1">
        <v>0.68850271803314544</v>
      </c>
      <c r="AI528" s="1">
        <v>0.69755501348523952</v>
      </c>
      <c r="AJ528" s="1">
        <v>0.70504797122212404</v>
      </c>
      <c r="AK528" s="1">
        <v>0.71130795536617641</v>
      </c>
      <c r="AL528" s="1">
        <v>0.71663217706531845</v>
      </c>
      <c r="AM528" s="1">
        <v>0.72113187870353757</v>
      </c>
    </row>
    <row r="529" spans="1:39">
      <c r="A529">
        <f t="shared" si="10"/>
        <v>202103</v>
      </c>
      <c r="B529" t="str">
        <f t="shared" ref="B529:B592" si="12">B525</f>
        <v>M1</v>
      </c>
      <c r="C529" t="str">
        <f t="shared" si="11"/>
        <v>base</v>
      </c>
      <c r="D529" s="1">
        <v>0</v>
      </c>
      <c r="E529" s="1">
        <v>0</v>
      </c>
      <c r="F529" s="1">
        <v>6.3493635934240983E-2</v>
      </c>
      <c r="G529" s="1">
        <v>0.1667540564351879</v>
      </c>
      <c r="H529" s="1">
        <v>0.28281544234498679</v>
      </c>
      <c r="I529" s="1">
        <v>0.39465545775603111</v>
      </c>
      <c r="J529" s="1">
        <v>0.49413159823519592</v>
      </c>
      <c r="K529" s="1">
        <v>0.57825143123889355</v>
      </c>
      <c r="L529" s="1">
        <v>0.64719836431665323</v>
      </c>
      <c r="M529" s="1">
        <v>0.70265424574098301</v>
      </c>
      <c r="N529" s="1">
        <v>0.74674867081898189</v>
      </c>
      <c r="O529" s="1">
        <v>0.78175593680822497</v>
      </c>
      <c r="P529" s="1">
        <v>0.80957336581577333</v>
      </c>
      <c r="Q529" s="1">
        <v>0.83186992183485686</v>
      </c>
      <c r="R529" s="1">
        <v>0.84998191373428722</v>
      </c>
      <c r="S529" s="1">
        <v>0.86496979863239043</v>
      </c>
      <c r="T529" s="1">
        <v>0.87756167816152308</v>
      </c>
      <c r="U529" s="1">
        <v>0.88834729363085485</v>
      </c>
      <c r="V529" s="1">
        <v>0.89772997551240952</v>
      </c>
      <c r="W529" s="1">
        <v>0.90596526524513687</v>
      </c>
      <c r="X529" s="1">
        <v>0.91324780739905553</v>
      </c>
      <c r="Y529" s="1">
        <v>0.91971525047559721</v>
      </c>
      <c r="Z529" s="1">
        <v>0.92545057747527137</v>
      </c>
      <c r="AA529" s="1">
        <v>0.93052912797052323</v>
      </c>
      <c r="AB529" s="1">
        <v>0.93501188341887642</v>
      </c>
      <c r="AC529" s="1">
        <v>0.938921413857844</v>
      </c>
      <c r="AD529" s="1">
        <v>0.9423069191650093</v>
      </c>
      <c r="AE529" s="1">
        <v>0.94521206534675994</v>
      </c>
      <c r="AF529" s="1">
        <v>0.94767632421791448</v>
      </c>
      <c r="AG529" s="1">
        <v>0.94974871191503141</v>
      </c>
      <c r="AH529" s="1">
        <v>0.95148090156955412</v>
      </c>
      <c r="AI529" s="1">
        <v>0.95292275085456779</v>
      </c>
      <c r="AJ529" s="1">
        <v>0.95411250651064095</v>
      </c>
      <c r="AK529" s="1">
        <v>0.95510394426525469</v>
      </c>
      <c r="AL529" s="1">
        <v>0.95594537725889184</v>
      </c>
      <c r="AM529" s="1">
        <v>0.95665521846990109</v>
      </c>
    </row>
    <row r="530" spans="1:39">
      <c r="A530">
        <f t="shared" si="10"/>
        <v>202103</v>
      </c>
      <c r="B530" t="str">
        <f t="shared" si="12"/>
        <v>M2</v>
      </c>
      <c r="C530" t="str">
        <f t="shared" si="11"/>
        <v>base</v>
      </c>
      <c r="D530" s="1">
        <v>0</v>
      </c>
      <c r="E530" s="1">
        <v>0.1591549430918954</v>
      </c>
      <c r="F530" s="1">
        <v>0.33182528112333071</v>
      </c>
      <c r="G530" s="1">
        <v>0.48094187674747052</v>
      </c>
      <c r="H530" s="1">
        <v>0.60119588029691939</v>
      </c>
      <c r="I530" s="1">
        <v>0.69520002231123956</v>
      </c>
      <c r="J530" s="1">
        <v>0.7676827032893091</v>
      </c>
      <c r="K530" s="1">
        <v>0.82288625297014339</v>
      </c>
      <c r="L530" s="1">
        <v>0.86460026129484224</v>
      </c>
      <c r="M530" s="1">
        <v>0.89595955909670122</v>
      </c>
      <c r="N530" s="1">
        <v>0.91942051200973762</v>
      </c>
      <c r="O530" s="1">
        <v>0.93696921286524992</v>
      </c>
      <c r="P530" s="1">
        <v>0.95006386544017052</v>
      </c>
      <c r="Q530" s="1">
        <v>0.95984143128288435</v>
      </c>
      <c r="R530" s="1">
        <v>0.96716688685347407</v>
      </c>
      <c r="S530" s="1">
        <v>0.97270422437408466</v>
      </c>
      <c r="T530" s="1">
        <v>0.97691947814334246</v>
      </c>
      <c r="U530" s="1">
        <v>0.98017011950445332</v>
      </c>
      <c r="V530" s="1">
        <v>0.98271619312300962</v>
      </c>
      <c r="W530" s="1">
        <v>0.98473848735887726</v>
      </c>
      <c r="X530" s="1">
        <v>0.98637009587792202</v>
      </c>
      <c r="Y530" s="1">
        <v>0.98770638469116234</v>
      </c>
      <c r="Z530" s="1">
        <v>0.98881142901067853</v>
      </c>
      <c r="AA530" s="1">
        <v>0.98973380775725228</v>
      </c>
      <c r="AB530" s="1">
        <v>0.99050975604056235</v>
      </c>
      <c r="AC530" s="1">
        <v>0.99116089011517217</v>
      </c>
      <c r="AD530" s="1">
        <v>0.99170779466976733</v>
      </c>
      <c r="AE530" s="1">
        <v>0.99216607986948524</v>
      </c>
      <c r="AF530" s="1">
        <v>0.9925476533673987</v>
      </c>
      <c r="AG530" s="1">
        <v>0.99286389750280668</v>
      </c>
      <c r="AH530" s="1">
        <v>0.99312522517933943</v>
      </c>
      <c r="AI530" s="1">
        <v>0.99334079612951443</v>
      </c>
      <c r="AJ530" s="1">
        <v>0.9935173860534825</v>
      </c>
      <c r="AK530" s="1">
        <v>0.99366365705176152</v>
      </c>
      <c r="AL530" s="1">
        <v>0.99378716995631744</v>
      </c>
      <c r="AM530" s="1">
        <v>0.9938909182207214</v>
      </c>
    </row>
    <row r="531" spans="1:39">
      <c r="A531">
        <f t="shared" si="10"/>
        <v>202103</v>
      </c>
      <c r="B531" t="str">
        <f t="shared" si="12"/>
        <v>M3</v>
      </c>
      <c r="C531" t="str">
        <f t="shared" si="11"/>
        <v>base</v>
      </c>
      <c r="D531" s="1">
        <v>0.3989422804014327</v>
      </c>
      <c r="E531" s="1">
        <v>0.62257761087039998</v>
      </c>
      <c r="F531" s="1">
        <v>0.75502547910470641</v>
      </c>
      <c r="G531" s="1">
        <v>0.83694354826334905</v>
      </c>
      <c r="H531" s="1">
        <v>0.88947423818479465</v>
      </c>
      <c r="I531" s="1">
        <v>0.92394328141540338</v>
      </c>
      <c r="J531" s="1">
        <v>0.94707552358969527</v>
      </c>
      <c r="K531" s="1">
        <v>0.96280035200146574</v>
      </c>
      <c r="L531" s="1">
        <v>0.97361904130204191</v>
      </c>
      <c r="M531" s="1">
        <v>0.98113998014707537</v>
      </c>
      <c r="N531" s="1">
        <v>0.98640431477305535</v>
      </c>
      <c r="O531" s="1">
        <v>0.99012083893608271</v>
      </c>
      <c r="P531" s="1">
        <v>0.99275247094060015</v>
      </c>
      <c r="Q531" s="1">
        <v>0.99462169430452552</v>
      </c>
      <c r="R531" s="1">
        <v>0.99595369456640281</v>
      </c>
      <c r="S531" s="1">
        <v>0.99690923717605806</v>
      </c>
      <c r="T531" s="1">
        <v>0.99759657148892766</v>
      </c>
      <c r="U531" s="1">
        <v>0.99809426384338318</v>
      </c>
      <c r="V531" s="1">
        <v>0.99845815872973154</v>
      </c>
      <c r="W531" s="1">
        <v>0.998726686169913</v>
      </c>
      <c r="X531" s="1">
        <v>0.99892730092335946</v>
      </c>
      <c r="Y531" s="1">
        <v>0.99907934168130286</v>
      </c>
      <c r="Z531" s="1">
        <v>0.99919584642413217</v>
      </c>
      <c r="AA531" s="1">
        <v>0.99928627147965354</v>
      </c>
      <c r="AB531" s="1">
        <v>0.99935747766412941</v>
      </c>
      <c r="AC531" s="1">
        <v>0.99941384709505632</v>
      </c>
      <c r="AD531" s="1">
        <v>0.99945888299389485</v>
      </c>
      <c r="AE531" s="1">
        <v>0.99949508257810171</v>
      </c>
      <c r="AF531" s="1">
        <v>0.99952420383538476</v>
      </c>
      <c r="AG531" s="1">
        <v>0.99954766793619287</v>
      </c>
      <c r="AH531" s="1">
        <v>0.99956661913617295</v>
      </c>
      <c r="AI531" s="1">
        <v>0.99958196430392143</v>
      </c>
      <c r="AJ531" s="1">
        <v>0.99959434331223451</v>
      </c>
      <c r="AK531" s="1">
        <v>0.99960446523235069</v>
      </c>
      <c r="AL531" s="1">
        <v>0.99961291834735611</v>
      </c>
      <c r="AM531" s="1">
        <v>0.99961995134461656</v>
      </c>
    </row>
    <row r="532" spans="1:39">
      <c r="A532">
        <f t="shared" si="10"/>
        <v>202104</v>
      </c>
      <c r="B532" t="str">
        <f t="shared" si="12"/>
        <v>M0</v>
      </c>
      <c r="C532" t="str">
        <f t="shared" si="11"/>
        <v>base</v>
      </c>
      <c r="D532" s="1">
        <v>0</v>
      </c>
      <c r="E532" s="1">
        <v>0</v>
      </c>
      <c r="F532" s="1">
        <v>0</v>
      </c>
      <c r="G532" s="1">
        <v>1.6891793028174871E-3</v>
      </c>
      <c r="H532" s="1">
        <v>6.3530998013082932E-3</v>
      </c>
      <c r="I532" s="1">
        <v>1.484635146147399E-2</v>
      </c>
      <c r="J532" s="1">
        <v>2.7509100095356131E-2</v>
      </c>
      <c r="K532" s="1">
        <v>4.4543899809179707E-2</v>
      </c>
      <c r="L532" s="1">
        <v>6.5794095175425032E-2</v>
      </c>
      <c r="M532" s="1">
        <v>9.0909418285734858E-2</v>
      </c>
      <c r="N532" s="1">
        <v>0.11956511958799459</v>
      </c>
      <c r="O532" s="1">
        <v>0.15128147044193649</v>
      </c>
      <c r="P532" s="1">
        <v>0.1858197463007579</v>
      </c>
      <c r="Q532" s="1">
        <v>0.22270734204961259</v>
      </c>
      <c r="R532" s="1">
        <v>0.26133845245008003</v>
      </c>
      <c r="S532" s="1">
        <v>0.30089102840289278</v>
      </c>
      <c r="T532" s="1">
        <v>0.34082903877952597</v>
      </c>
      <c r="U532" s="1">
        <v>0.38042981354302902</v>
      </c>
      <c r="V532" s="1">
        <v>0.41891342042446178</v>
      </c>
      <c r="W532" s="1">
        <v>0.45572943829304108</v>
      </c>
      <c r="X532" s="1">
        <v>0.4904471166933535</v>
      </c>
      <c r="Y532" s="1">
        <v>0.52268096375084661</v>
      </c>
      <c r="Z532" s="1">
        <v>0.55224485628519882</v>
      </c>
      <c r="AA532" s="1">
        <v>0.57903937205512979</v>
      </c>
      <c r="AB532" s="1">
        <v>0.60287736751886711</v>
      </c>
      <c r="AC532" s="1">
        <v>0.62383238244532724</v>
      </c>
      <c r="AD532" s="1">
        <v>0.64201762883558355</v>
      </c>
      <c r="AE532" s="1">
        <v>0.6575755713918825</v>
      </c>
      <c r="AF532" s="1">
        <v>0.67074565355323279</v>
      </c>
      <c r="AG532" s="1">
        <v>0.6818094923124578</v>
      </c>
      <c r="AH532" s="1">
        <v>0.69105518138260125</v>
      </c>
      <c r="AI532" s="1">
        <v>0.69870834926482106</v>
      </c>
      <c r="AJ532" s="1">
        <v>0.70510226981930701</v>
      </c>
      <c r="AK532" s="1">
        <v>0.71054046975983032</v>
      </c>
      <c r="AL532" s="1">
        <v>0.71513654375239488</v>
      </c>
      <c r="AM532" s="1">
        <v>0.71910800296847432</v>
      </c>
    </row>
    <row r="533" spans="1:39">
      <c r="A533">
        <f t="shared" si="10"/>
        <v>202104</v>
      </c>
      <c r="B533" t="str">
        <f t="shared" si="12"/>
        <v>M1</v>
      </c>
      <c r="C533" t="str">
        <f t="shared" si="11"/>
        <v>base</v>
      </c>
      <c r="D533" s="1">
        <v>0</v>
      </c>
      <c r="E533" s="1">
        <v>0</v>
      </c>
      <c r="F533" s="1">
        <v>6.3493635934240983E-2</v>
      </c>
      <c r="G533" s="1">
        <v>0.16783791845752091</v>
      </c>
      <c r="H533" s="1">
        <v>0.28590229685209151</v>
      </c>
      <c r="I533" s="1">
        <v>0.40026562147802108</v>
      </c>
      <c r="J533" s="1">
        <v>0.5019838053922353</v>
      </c>
      <c r="K533" s="1">
        <v>0.58794269373460195</v>
      </c>
      <c r="L533" s="1">
        <v>0.65831538123062172</v>
      </c>
      <c r="M533" s="1">
        <v>0.71473521329397505</v>
      </c>
      <c r="N533" s="1">
        <v>0.7595453050496489</v>
      </c>
      <c r="O533" s="1">
        <v>0.79491661141692527</v>
      </c>
      <c r="P533" s="1">
        <v>0.8228797726232131</v>
      </c>
      <c r="Q533" s="1">
        <v>0.84513972867654819</v>
      </c>
      <c r="R533" s="1">
        <v>0.86309998068655502</v>
      </c>
      <c r="S533" s="1">
        <v>0.87776345776885656</v>
      </c>
      <c r="T533" s="1">
        <v>0.88994688166113423</v>
      </c>
      <c r="U533" s="1">
        <v>0.90023662788211789</v>
      </c>
      <c r="V533" s="1">
        <v>0.90902739263592369</v>
      </c>
      <c r="W533" s="1">
        <v>0.91661916354866801</v>
      </c>
      <c r="X533" s="1">
        <v>0.92322791462616527</v>
      </c>
      <c r="Y533" s="1">
        <v>0.92899258080246228</v>
      </c>
      <c r="Z533" s="1">
        <v>0.93402897281591823</v>
      </c>
      <c r="AA533" s="1">
        <v>0.93842769026019812</v>
      </c>
      <c r="AB533" s="1">
        <v>0.9422323544040192</v>
      </c>
      <c r="AC533" s="1">
        <v>0.94550600914630056</v>
      </c>
      <c r="AD533" s="1">
        <v>0.94830143393598509</v>
      </c>
      <c r="AE533" s="1">
        <v>0.95066365947289444</v>
      </c>
      <c r="AF533" s="1">
        <v>0.95264440044789822</v>
      </c>
      <c r="AG533" s="1">
        <v>0.95429620866444564</v>
      </c>
      <c r="AH533" s="1">
        <v>0.95566868470625299</v>
      </c>
      <c r="AI533" s="1">
        <v>0.95679956598848981</v>
      </c>
      <c r="AJ533" s="1">
        <v>0.95774082526991977</v>
      </c>
      <c r="AK533" s="1">
        <v>0.95853887739149424</v>
      </c>
      <c r="AL533" s="1">
        <v>0.9592115536863639</v>
      </c>
      <c r="AM533" s="1">
        <v>0.95979140679133867</v>
      </c>
    </row>
    <row r="534" spans="1:39">
      <c r="A534">
        <f t="shared" si="10"/>
        <v>202104</v>
      </c>
      <c r="B534" t="str">
        <f t="shared" si="12"/>
        <v>M2</v>
      </c>
      <c r="C534" t="str">
        <f t="shared" si="11"/>
        <v>base</v>
      </c>
      <c r="D534" s="1">
        <v>0</v>
      </c>
      <c r="E534" s="1">
        <v>0.1591549430918954</v>
      </c>
      <c r="F534" s="1">
        <v>0.33323763112784188</v>
      </c>
      <c r="G534" s="1">
        <v>0.48458896622350078</v>
      </c>
      <c r="H534" s="1">
        <v>0.60653391281020197</v>
      </c>
      <c r="I534" s="1">
        <v>0.70176957758615222</v>
      </c>
      <c r="J534" s="1">
        <v>0.77467538048290741</v>
      </c>
      <c r="K534" s="1">
        <v>0.82983310360170925</v>
      </c>
      <c r="L534" s="1">
        <v>0.87125437859684762</v>
      </c>
      <c r="M534" s="1">
        <v>0.90215725900164723</v>
      </c>
      <c r="N534" s="1">
        <v>0.92517071083790448</v>
      </c>
      <c r="O534" s="1">
        <v>0.94223519319311966</v>
      </c>
      <c r="P534" s="1">
        <v>0.95486464596986986</v>
      </c>
      <c r="Q534" s="1">
        <v>0.96421410044143552</v>
      </c>
      <c r="R534" s="1">
        <v>0.97117238223773339</v>
      </c>
      <c r="S534" s="1">
        <v>0.97636706998160649</v>
      </c>
      <c r="T534" s="1">
        <v>0.98027833916061147</v>
      </c>
      <c r="U534" s="1">
        <v>0.98325863959196769</v>
      </c>
      <c r="V534" s="1">
        <v>0.98555566491147784</v>
      </c>
      <c r="W534" s="1">
        <v>0.98735145108958544</v>
      </c>
      <c r="X534" s="1">
        <v>0.98877674951474048</v>
      </c>
      <c r="Y534" s="1">
        <v>0.98992034341653956</v>
      </c>
      <c r="Z534" s="1">
        <v>0.99084847103297513</v>
      </c>
      <c r="AA534" s="1">
        <v>0.99161013694588784</v>
      </c>
      <c r="AB534" s="1">
        <v>0.9922358412932859</v>
      </c>
      <c r="AC534" s="1">
        <v>0.99275212291890447</v>
      </c>
      <c r="AD534" s="1">
        <v>0.99317853466198858</v>
      </c>
      <c r="AE534" s="1">
        <v>0.99352943354380086</v>
      </c>
      <c r="AF534" s="1">
        <v>0.99381751730011159</v>
      </c>
      <c r="AG534" s="1">
        <v>0.99405378075254025</v>
      </c>
      <c r="AH534" s="1">
        <v>0.99424749467008799</v>
      </c>
      <c r="AI534" s="1">
        <v>0.9944053925844013</v>
      </c>
      <c r="AJ534" s="1">
        <v>0.99453563777331055</v>
      </c>
      <c r="AK534" s="1">
        <v>0.99464523037908004</v>
      </c>
      <c r="AL534" s="1">
        <v>0.99473700711182123</v>
      </c>
      <c r="AM534" s="1">
        <v>0.9948156496594226</v>
      </c>
    </row>
    <row r="535" spans="1:39">
      <c r="A535">
        <f t="shared" si="10"/>
        <v>202104</v>
      </c>
      <c r="B535" t="str">
        <f t="shared" si="12"/>
        <v>M3</v>
      </c>
      <c r="C535" t="str">
        <f t="shared" si="11"/>
        <v>base</v>
      </c>
      <c r="D535" s="1">
        <v>0.3989422804014327</v>
      </c>
      <c r="E535" s="1">
        <v>0.62372064056821919</v>
      </c>
      <c r="F535" s="1">
        <v>0.75728091695931687</v>
      </c>
      <c r="G535" s="1">
        <v>0.84005891715144831</v>
      </c>
      <c r="H535" s="1">
        <v>0.89274067845243443</v>
      </c>
      <c r="I535" s="1">
        <v>0.92712783149643863</v>
      </c>
      <c r="J535" s="1">
        <v>0.94991369394367131</v>
      </c>
      <c r="K535" s="1">
        <v>0.96522936277032201</v>
      </c>
      <c r="L535" s="1">
        <v>0.97565429773762702</v>
      </c>
      <c r="M535" s="1">
        <v>0.98281337283294246</v>
      </c>
      <c r="N535" s="1">
        <v>0.98778112632229986</v>
      </c>
      <c r="O535" s="1">
        <v>0.99124320736156923</v>
      </c>
      <c r="P535" s="1">
        <v>0.99366554922770156</v>
      </c>
      <c r="Q535" s="1">
        <v>0.9953664377616851</v>
      </c>
      <c r="R535" s="1">
        <v>0.99656846667178833</v>
      </c>
      <c r="S535" s="1">
        <v>0.99741941489093422</v>
      </c>
      <c r="T535" s="1">
        <v>0.99802475607743801</v>
      </c>
      <c r="U535" s="1">
        <v>0.99845865541985634</v>
      </c>
      <c r="V535" s="1">
        <v>0.9987717784872886</v>
      </c>
      <c r="W535" s="1">
        <v>0.99899995422536225</v>
      </c>
      <c r="X535" s="1">
        <v>0.99916823737049865</v>
      </c>
      <c r="Y535" s="1">
        <v>0.99929347398315049</v>
      </c>
      <c r="Z535" s="1">
        <v>0.99938774913279405</v>
      </c>
      <c r="AA535" s="1">
        <v>0.99945976246156509</v>
      </c>
      <c r="AB535" s="1">
        <v>0.99951512834849188</v>
      </c>
      <c r="AC535" s="1">
        <v>0.99955817941655767</v>
      </c>
      <c r="AD535" s="1">
        <v>0.99959195824419644</v>
      </c>
      <c r="AE535" s="1">
        <v>0.99961856396716875</v>
      </c>
      <c r="AF535" s="1">
        <v>0.99963961471559692</v>
      </c>
      <c r="AG535" s="1">
        <v>0.99965635762481764</v>
      </c>
      <c r="AH535" s="1">
        <v>0.99966974087551919</v>
      </c>
      <c r="AI535" s="1">
        <v>0.9996804196068646</v>
      </c>
      <c r="AJ535" s="1">
        <v>0.99968906913780831</v>
      </c>
      <c r="AK535" s="1">
        <v>0.99969623332092439</v>
      </c>
      <c r="AL535" s="1">
        <v>0.9997021509080396</v>
      </c>
      <c r="AM535" s="1">
        <v>0.99970715695824641</v>
      </c>
    </row>
    <row r="536" spans="1:39">
      <c r="A536">
        <f t="shared" si="10"/>
        <v>202105</v>
      </c>
      <c r="B536" t="str">
        <f t="shared" si="12"/>
        <v>M0</v>
      </c>
      <c r="C536" t="str">
        <f t="shared" si="11"/>
        <v>base</v>
      </c>
      <c r="D536" s="1">
        <v>0</v>
      </c>
      <c r="E536" s="1">
        <v>0</v>
      </c>
      <c r="F536" s="1">
        <v>0</v>
      </c>
      <c r="G536" s="1">
        <v>1.9066286387363989E-3</v>
      </c>
      <c r="H536" s="1">
        <v>7.3429910579744214E-3</v>
      </c>
      <c r="I536" s="1">
        <v>1.7157627220878009E-2</v>
      </c>
      <c r="J536" s="1">
        <v>3.1814539379655053E-2</v>
      </c>
      <c r="K536" s="1">
        <v>5.1242580663235032E-2</v>
      </c>
      <c r="L536" s="1">
        <v>7.5081593694268201E-2</v>
      </c>
      <c r="M536" s="1">
        <v>0.1029477636216192</v>
      </c>
      <c r="N536" s="1">
        <v>0.13428840159765701</v>
      </c>
      <c r="O536" s="1">
        <v>0.16879495209736059</v>
      </c>
      <c r="P536" s="1">
        <v>0.2059247479562844</v>
      </c>
      <c r="Q536" s="1">
        <v>0.2450059970812197</v>
      </c>
      <c r="R536" s="1">
        <v>0.28515740312321541</v>
      </c>
      <c r="S536" s="1">
        <v>0.32579790518694468</v>
      </c>
      <c r="T536" s="1">
        <v>0.36616239257020139</v>
      </c>
      <c r="U536" s="1">
        <v>0.40543368592948292</v>
      </c>
      <c r="V536" s="1">
        <v>0.44303417465821182</v>
      </c>
      <c r="W536" s="1">
        <v>0.47851247030137273</v>
      </c>
      <c r="X536" s="1">
        <v>0.51146662153763012</v>
      </c>
      <c r="Y536" s="1">
        <v>0.54170070082107802</v>
      </c>
      <c r="Z536" s="1">
        <v>0.56910894875864626</v>
      </c>
      <c r="AA536" s="1">
        <v>0.59349710615724549</v>
      </c>
      <c r="AB536" s="1">
        <v>0.61493845440237371</v>
      </c>
      <c r="AC536" s="1">
        <v>0.63354749339551242</v>
      </c>
      <c r="AD536" s="1">
        <v>0.6494691239642002</v>
      </c>
      <c r="AE536" s="1">
        <v>0.66294779945012061</v>
      </c>
      <c r="AF536" s="1">
        <v>0.6742713452258744</v>
      </c>
      <c r="AG536" s="1">
        <v>0.68373436524564368</v>
      </c>
      <c r="AH536" s="1">
        <v>0.69156762907393332</v>
      </c>
      <c r="AI536" s="1">
        <v>0.69811214875533989</v>
      </c>
      <c r="AJ536" s="1">
        <v>0.70367853370453248</v>
      </c>
      <c r="AK536" s="1">
        <v>0.7083830116121862</v>
      </c>
      <c r="AL536" s="1">
        <v>0.71244819637391166</v>
      </c>
      <c r="AM536" s="1">
        <v>0.71602226568815375</v>
      </c>
    </row>
    <row r="537" spans="1:39">
      <c r="A537">
        <f t="shared" si="10"/>
        <v>202105</v>
      </c>
      <c r="B537" t="str">
        <f t="shared" si="12"/>
        <v>M1</v>
      </c>
      <c r="C537" t="str">
        <f t="shared" si="11"/>
        <v>base</v>
      </c>
      <c r="D537" s="1">
        <v>0</v>
      </c>
      <c r="E537" s="1">
        <v>0</v>
      </c>
      <c r="F537" s="1">
        <v>6.3493635934240983E-2</v>
      </c>
      <c r="G537" s="1">
        <v>0.16904259858434109</v>
      </c>
      <c r="H537" s="1">
        <v>0.28938269693677471</v>
      </c>
      <c r="I537" s="1">
        <v>0.40625347333917461</v>
      </c>
      <c r="J537" s="1">
        <v>0.51029149883556912</v>
      </c>
      <c r="K537" s="1">
        <v>0.59821149224517234</v>
      </c>
      <c r="L537" s="1">
        <v>0.6700250260257945</v>
      </c>
      <c r="M537" s="1">
        <v>0.72756845851106311</v>
      </c>
      <c r="N537" s="1">
        <v>0.77303156213989421</v>
      </c>
      <c r="O537" s="1">
        <v>0.80873061979283634</v>
      </c>
      <c r="P537" s="1">
        <v>0.83675648832663618</v>
      </c>
      <c r="Q537" s="1">
        <v>0.8589177194028037</v>
      </c>
      <c r="R537" s="1">
        <v>0.8765600291010166</v>
      </c>
      <c r="S537" s="1">
        <v>0.89079495577502155</v>
      </c>
      <c r="T537" s="1">
        <v>0.90245266765129384</v>
      </c>
      <c r="U537" s="1">
        <v>0.91211604527810808</v>
      </c>
      <c r="V537" s="1">
        <v>0.92022948836740681</v>
      </c>
      <c r="W537" s="1">
        <v>0.9271173589312568</v>
      </c>
      <c r="X537" s="1">
        <v>0.93299639078138141</v>
      </c>
      <c r="Y537" s="1">
        <v>0.93803918730162161</v>
      </c>
      <c r="Z537" s="1">
        <v>0.94237819282774482</v>
      </c>
      <c r="AA537" s="1">
        <v>0.94608661448796894</v>
      </c>
      <c r="AB537" s="1">
        <v>0.94924744590063681</v>
      </c>
      <c r="AC537" s="1">
        <v>0.9519267767839531</v>
      </c>
      <c r="AD537" s="1">
        <v>0.95417793778570859</v>
      </c>
      <c r="AE537" s="1">
        <v>0.95605706775901911</v>
      </c>
      <c r="AF537" s="1">
        <v>0.9576186286883196</v>
      </c>
      <c r="AG537" s="1">
        <v>0.95891251463820582</v>
      </c>
      <c r="AH537" s="1">
        <v>0.95997625055793367</v>
      </c>
      <c r="AI537" s="1">
        <v>0.96085998211533252</v>
      </c>
      <c r="AJ537" s="1">
        <v>0.96160809095902477</v>
      </c>
      <c r="AK537" s="1">
        <v>0.96223783345697911</v>
      </c>
      <c r="AL537" s="1">
        <v>0.96278002000113394</v>
      </c>
      <c r="AM537" s="1">
        <v>0.96325502822389575</v>
      </c>
    </row>
    <row r="538" spans="1:39">
      <c r="A538">
        <f t="shared" si="10"/>
        <v>202105</v>
      </c>
      <c r="B538" t="str">
        <f t="shared" si="12"/>
        <v>M2</v>
      </c>
      <c r="C538" t="str">
        <f t="shared" si="11"/>
        <v>base</v>
      </c>
      <c r="D538" s="1">
        <v>0</v>
      </c>
      <c r="E538" s="1">
        <v>0.1591549430918954</v>
      </c>
      <c r="F538" s="1">
        <v>0.33527337650441957</v>
      </c>
      <c r="G538" s="1">
        <v>0.48888830758252089</v>
      </c>
      <c r="H538" s="1">
        <v>0.61275529060283485</v>
      </c>
      <c r="I538" s="1">
        <v>0.70888851190379798</v>
      </c>
      <c r="J538" s="1">
        <v>0.78200616921535304</v>
      </c>
      <c r="K538" s="1">
        <v>0.83697411868082139</v>
      </c>
      <c r="L538" s="1">
        <v>0.87792899210784436</v>
      </c>
      <c r="M538" s="1">
        <v>0.90833501922185222</v>
      </c>
      <c r="N538" s="1">
        <v>0.93077655341490806</v>
      </c>
      <c r="O538" s="1">
        <v>0.94727668066824733</v>
      </c>
      <c r="P538" s="1">
        <v>0.95938310986484698</v>
      </c>
      <c r="Q538" s="1">
        <v>0.96828860967916197</v>
      </c>
      <c r="R538" s="1">
        <v>0.97483837883479474</v>
      </c>
      <c r="S538" s="1">
        <v>0.97967760009014393</v>
      </c>
      <c r="T538" s="1">
        <v>0.98328230790985705</v>
      </c>
      <c r="U538" s="1">
        <v>0.98598919313459943</v>
      </c>
      <c r="V538" s="1">
        <v>0.98804529117630691</v>
      </c>
      <c r="W538" s="1">
        <v>0.98962823174190129</v>
      </c>
      <c r="X538" s="1">
        <v>0.99085939218271579</v>
      </c>
      <c r="Y538" s="1">
        <v>0.99182837996278017</v>
      </c>
      <c r="Z538" s="1">
        <v>0.9926011195236667</v>
      </c>
      <c r="AA538" s="1">
        <v>0.9932197401135523</v>
      </c>
      <c r="AB538" s="1">
        <v>0.99371879324456724</v>
      </c>
      <c r="AC538" s="1">
        <v>0.99412320693448208</v>
      </c>
      <c r="AD538" s="1">
        <v>0.99445075702876262</v>
      </c>
      <c r="AE538" s="1">
        <v>0.9947161593771684</v>
      </c>
      <c r="AF538" s="1">
        <v>0.99493149820212312</v>
      </c>
      <c r="AG538" s="1">
        <v>0.99510651460354627</v>
      </c>
      <c r="AH538" s="1">
        <v>0.99524813869689321</v>
      </c>
      <c r="AI538" s="1">
        <v>0.99536424388770917</v>
      </c>
      <c r="AJ538" s="1">
        <v>0.9954614249137721</v>
      </c>
      <c r="AK538" s="1">
        <v>0.99554243728954672</v>
      </c>
      <c r="AL538" s="1">
        <v>0.99561156329136358</v>
      </c>
      <c r="AM538" s="1">
        <v>0.99567159530140414</v>
      </c>
    </row>
    <row r="539" spans="1:39">
      <c r="A539">
        <f t="shared" si="10"/>
        <v>202105</v>
      </c>
      <c r="B539" t="str">
        <f t="shared" si="12"/>
        <v>M3</v>
      </c>
      <c r="C539" t="str">
        <f t="shared" si="11"/>
        <v>base</v>
      </c>
      <c r="D539" s="1">
        <v>0.3989422804014327</v>
      </c>
      <c r="E539" s="1">
        <v>0.62536126616912158</v>
      </c>
      <c r="F539" s="1">
        <v>0.76051790046288192</v>
      </c>
      <c r="G539" s="1">
        <v>0.84376158542329793</v>
      </c>
      <c r="H539" s="1">
        <v>0.89652188016962053</v>
      </c>
      <c r="I539" s="1">
        <v>0.93054376109611558</v>
      </c>
      <c r="J539" s="1">
        <v>0.95284415779149656</v>
      </c>
      <c r="K539" s="1">
        <v>0.9676762556380526</v>
      </c>
      <c r="L539" s="1">
        <v>0.977647709221381</v>
      </c>
      <c r="M539" s="1">
        <v>0.98443432132420294</v>
      </c>
      <c r="N539" s="1">
        <v>0.98908043596893092</v>
      </c>
      <c r="O539" s="1">
        <v>0.99227791705499069</v>
      </c>
      <c r="P539" s="1">
        <v>0.99448832214467675</v>
      </c>
      <c r="Q539" s="1">
        <v>0.99602707218756581</v>
      </c>
      <c r="R539" s="1">
        <v>0.99710001304950413</v>
      </c>
      <c r="S539" s="1">
        <v>0.99785126166627136</v>
      </c>
      <c r="T539" s="1">
        <v>0.99838066234242362</v>
      </c>
      <c r="U539" s="1">
        <v>0.9987556559674281</v>
      </c>
      <c r="V539" s="1">
        <v>0.99902333752148642</v>
      </c>
      <c r="W539" s="1">
        <v>0.99921631402898603</v>
      </c>
      <c r="X539" s="1">
        <v>0.99935637965141733</v>
      </c>
      <c r="Y539" s="1">
        <v>0.9994589999736061</v>
      </c>
      <c r="Z539" s="1">
        <v>0.99953521340972096</v>
      </c>
      <c r="AA539" s="1">
        <v>0.9995921714322098</v>
      </c>
      <c r="AB539" s="1">
        <v>0.99963525660386199</v>
      </c>
      <c r="AC539" s="1">
        <v>0.99966820446723226</v>
      </c>
      <c r="AD539" s="1">
        <v>0.99969355368640056</v>
      </c>
      <c r="AE539" s="1">
        <v>0.99971319354763077</v>
      </c>
      <c r="AF539" s="1">
        <v>0.99972853060623734</v>
      </c>
      <c r="AG539" s="1">
        <v>0.99974059728108755</v>
      </c>
      <c r="AH539" s="1">
        <v>0.99975009358959888</v>
      </c>
      <c r="AI539" s="1">
        <v>0.99975769237910295</v>
      </c>
      <c r="AJ539" s="1">
        <v>0.99976391854673574</v>
      </c>
      <c r="AK539" s="1">
        <v>0.9997690118430882</v>
      </c>
      <c r="AL539" s="1">
        <v>0.99977328100184237</v>
      </c>
      <c r="AM539" s="1">
        <v>0.99977692274933172</v>
      </c>
    </row>
    <row r="540" spans="1:39">
      <c r="A540">
        <f t="shared" si="10"/>
        <v>202106</v>
      </c>
      <c r="B540" t="str">
        <f t="shared" si="12"/>
        <v>M0</v>
      </c>
      <c r="C540" t="str">
        <f t="shared" si="11"/>
        <v>base</v>
      </c>
      <c r="D540" s="1">
        <v>0</v>
      </c>
      <c r="E540" s="1">
        <v>0</v>
      </c>
      <c r="F540" s="1">
        <v>0</v>
      </c>
      <c r="G540" s="1">
        <v>2.301211071902056E-3</v>
      </c>
      <c r="H540" s="1">
        <v>8.6299352207235662E-3</v>
      </c>
      <c r="I540" s="1">
        <v>2.004953148845573E-2</v>
      </c>
      <c r="J540" s="1">
        <v>3.6787891531237078E-2</v>
      </c>
      <c r="K540" s="1">
        <v>5.8585975431989699E-2</v>
      </c>
      <c r="L540" s="1">
        <v>8.5043665925305018E-2</v>
      </c>
      <c r="M540" s="1">
        <v>0.115542041773261</v>
      </c>
      <c r="N540" s="1">
        <v>0.1496912114329754</v>
      </c>
      <c r="O540" s="1">
        <v>0.1868577694334092</v>
      </c>
      <c r="P540" s="1">
        <v>0.22628008109467801</v>
      </c>
      <c r="Q540" s="1">
        <v>0.26699564970289558</v>
      </c>
      <c r="R540" s="1">
        <v>0.30835972458002953</v>
      </c>
      <c r="S540" s="1">
        <v>0.34954810194742092</v>
      </c>
      <c r="T540" s="1">
        <v>0.38969259665941519</v>
      </c>
      <c r="U540" s="1">
        <v>0.42817795992692448</v>
      </c>
      <c r="V540" s="1">
        <v>0.46452422478230709</v>
      </c>
      <c r="W540" s="1">
        <v>0.49830699027260228</v>
      </c>
      <c r="X540" s="1">
        <v>0.52931648163747158</v>
      </c>
      <c r="Y540" s="1">
        <v>0.55743775162591946</v>
      </c>
      <c r="Z540" s="1">
        <v>0.58246698891450299</v>
      </c>
      <c r="AA540" s="1">
        <v>0.60447628537638298</v>
      </c>
      <c r="AB540" s="1">
        <v>0.62358103567459044</v>
      </c>
      <c r="AC540" s="1">
        <v>0.63992858783300199</v>
      </c>
      <c r="AD540" s="1">
        <v>0.6537689947576476</v>
      </c>
      <c r="AE540" s="1">
        <v>0.66539718123466285</v>
      </c>
      <c r="AF540" s="1">
        <v>0.67511527265011972</v>
      </c>
      <c r="AG540" s="1">
        <v>0.6831599981156341</v>
      </c>
      <c r="AH540" s="1">
        <v>0.68988140778614049</v>
      </c>
      <c r="AI540" s="1">
        <v>0.69559839986701266</v>
      </c>
      <c r="AJ540" s="1">
        <v>0.70043027526034685</v>
      </c>
      <c r="AK540" s="1">
        <v>0.70460563203797366</v>
      </c>
      <c r="AL540" s="1">
        <v>0.70827663683222486</v>
      </c>
      <c r="AM540" s="1">
        <v>0.71155929508722093</v>
      </c>
    </row>
    <row r="541" spans="1:39">
      <c r="A541">
        <f t="shared" si="10"/>
        <v>202106</v>
      </c>
      <c r="B541" t="str">
        <f t="shared" si="12"/>
        <v>M1</v>
      </c>
      <c r="C541" t="str">
        <f t="shared" si="11"/>
        <v>base</v>
      </c>
      <c r="D541" s="1">
        <v>0</v>
      </c>
      <c r="E541" s="1">
        <v>0</v>
      </c>
      <c r="F541" s="1">
        <v>6.3493635934240983E-2</v>
      </c>
      <c r="G541" s="1">
        <v>0.17020015919028261</v>
      </c>
      <c r="H541" s="1">
        <v>0.29261505965271012</v>
      </c>
      <c r="I541" s="1">
        <v>0.41184220292464629</v>
      </c>
      <c r="J541" s="1">
        <v>0.51815104251063171</v>
      </c>
      <c r="K541" s="1">
        <v>0.60791517314584587</v>
      </c>
      <c r="L541" s="1">
        <v>0.68127737277566258</v>
      </c>
      <c r="M541" s="1">
        <v>0.73982435957759618</v>
      </c>
      <c r="N541" s="1">
        <v>0.78587485521297651</v>
      </c>
      <c r="O541" s="1">
        <v>0.82181717794190445</v>
      </c>
      <c r="P541" s="1">
        <v>0.84988158797891256</v>
      </c>
      <c r="Q541" s="1">
        <v>0.87180968436539708</v>
      </c>
      <c r="R541" s="1">
        <v>0.88907768313582047</v>
      </c>
      <c r="S541" s="1">
        <v>0.90282926990869805</v>
      </c>
      <c r="T541" s="1">
        <v>0.91389483039090869</v>
      </c>
      <c r="U541" s="1">
        <v>0.92291252456369555</v>
      </c>
      <c r="V541" s="1">
        <v>0.93035409343199715</v>
      </c>
      <c r="W541" s="1">
        <v>0.93654274294873352</v>
      </c>
      <c r="X541" s="1">
        <v>0.9417298316723588</v>
      </c>
      <c r="Y541" s="1">
        <v>0.94610638200651398</v>
      </c>
      <c r="Z541" s="1">
        <v>0.94978668310876269</v>
      </c>
      <c r="AA541" s="1">
        <v>0.95288243942375805</v>
      </c>
      <c r="AB541" s="1">
        <v>0.95547924869293399</v>
      </c>
      <c r="AC541" s="1">
        <v>0.95764296357699397</v>
      </c>
      <c r="AD541" s="1">
        <v>0.95943716296559156</v>
      </c>
      <c r="AE541" s="1">
        <v>0.96092035036745316</v>
      </c>
      <c r="AF541" s="1">
        <v>0.96214417603761115</v>
      </c>
      <c r="AG541" s="1">
        <v>0.96314690709727735</v>
      </c>
      <c r="AH541" s="1">
        <v>0.96397761086935563</v>
      </c>
      <c r="AI541" s="1">
        <v>0.96467915621157696</v>
      </c>
      <c r="AJ541" s="1">
        <v>0.96526850140768727</v>
      </c>
      <c r="AK541" s="1">
        <v>0.96577496235229154</v>
      </c>
      <c r="AL541" s="1">
        <v>0.966217868107346</v>
      </c>
      <c r="AM541" s="1">
        <v>0.9666119291810138</v>
      </c>
    </row>
    <row r="542" spans="1:39">
      <c r="A542">
        <f t="shared" si="10"/>
        <v>202106</v>
      </c>
      <c r="B542" t="str">
        <f t="shared" si="12"/>
        <v>M2</v>
      </c>
      <c r="C542" t="str">
        <f t="shared" si="11"/>
        <v>base</v>
      </c>
      <c r="D542" s="1">
        <v>0</v>
      </c>
      <c r="E542" s="1">
        <v>0.1591549430918954</v>
      </c>
      <c r="F542" s="1">
        <v>0.3373016731867059</v>
      </c>
      <c r="G542" s="1">
        <v>0.49336969069693348</v>
      </c>
      <c r="H542" s="1">
        <v>0.61877386489980779</v>
      </c>
      <c r="I542" s="1">
        <v>0.71560962739664624</v>
      </c>
      <c r="J542" s="1">
        <v>0.78885372409482546</v>
      </c>
      <c r="K542" s="1">
        <v>0.84350897792164492</v>
      </c>
      <c r="L542" s="1">
        <v>0.88404231488850826</v>
      </c>
      <c r="M542" s="1">
        <v>0.91387292664162911</v>
      </c>
      <c r="N542" s="1">
        <v>0.93570742679066954</v>
      </c>
      <c r="O542" s="1">
        <v>0.95162805973168607</v>
      </c>
      <c r="P542" s="1">
        <v>0.96324323138197354</v>
      </c>
      <c r="Q542" s="1">
        <v>0.97169555729772106</v>
      </c>
      <c r="R542" s="1">
        <v>0.97785566592384621</v>
      </c>
      <c r="S542" s="1">
        <v>0.98236762791336218</v>
      </c>
      <c r="T542" s="1">
        <v>0.98568850604989566</v>
      </c>
      <c r="U542" s="1">
        <v>0.9881531008996185</v>
      </c>
      <c r="V542" s="1">
        <v>0.99000216813841313</v>
      </c>
      <c r="W542" s="1">
        <v>0.9914007773522856</v>
      </c>
      <c r="X542" s="1">
        <v>0.99246995533934612</v>
      </c>
      <c r="Y542" s="1">
        <v>0.99329839855890556</v>
      </c>
      <c r="Z542" s="1">
        <v>0.99394369088469969</v>
      </c>
      <c r="AA542" s="1">
        <v>0.99445133158601751</v>
      </c>
      <c r="AB542" s="1">
        <v>0.99485368466938673</v>
      </c>
      <c r="AC542" s="1">
        <v>0.99517336014181479</v>
      </c>
      <c r="AD542" s="1">
        <v>0.99542816227515707</v>
      </c>
      <c r="AE542" s="1">
        <v>0.99563207325076264</v>
      </c>
      <c r="AF542" s="1">
        <v>0.99579590615233071</v>
      </c>
      <c r="AG542" s="1">
        <v>0.9959271987242202</v>
      </c>
      <c r="AH542" s="1">
        <v>0.99603393920431416</v>
      </c>
      <c r="AI542" s="1">
        <v>0.99612263618756702</v>
      </c>
      <c r="AJ542" s="1">
        <v>0.99619610800183622</v>
      </c>
      <c r="AK542" s="1">
        <v>0.9962584283558954</v>
      </c>
      <c r="AL542" s="1">
        <v>0.99631223163538096</v>
      </c>
      <c r="AM542" s="1">
        <v>0.99635951544760171</v>
      </c>
    </row>
    <row r="543" spans="1:39">
      <c r="A543">
        <f t="shared" si="10"/>
        <v>202106</v>
      </c>
      <c r="B543" t="str">
        <f t="shared" si="12"/>
        <v>M3</v>
      </c>
      <c r="C543" t="str">
        <f t="shared" si="11"/>
        <v>base</v>
      </c>
      <c r="D543" s="1">
        <v>0.3989422804014327</v>
      </c>
      <c r="E543" s="1">
        <v>0.62768659922282233</v>
      </c>
      <c r="F543" s="1">
        <v>0.76384080594124093</v>
      </c>
      <c r="G543" s="1">
        <v>0.84758793568807655</v>
      </c>
      <c r="H543" s="1">
        <v>0.90012911121921602</v>
      </c>
      <c r="I543" s="1">
        <v>0.93370419579463693</v>
      </c>
      <c r="J543" s="1">
        <v>0.95551331258876626</v>
      </c>
      <c r="K543" s="1">
        <v>0.96985567780020698</v>
      </c>
      <c r="L543" s="1">
        <v>0.97942025827661849</v>
      </c>
      <c r="M543" s="1">
        <v>0.98584527366045538</v>
      </c>
      <c r="N543" s="1">
        <v>0.99018995844448476</v>
      </c>
      <c r="O543" s="1">
        <v>0.99314461980778779</v>
      </c>
      <c r="P543" s="1">
        <v>0.9951700539898336</v>
      </c>
      <c r="Q543" s="1">
        <v>0.99656149123588156</v>
      </c>
      <c r="R543" s="1">
        <v>0.99752145639929113</v>
      </c>
      <c r="S543" s="1">
        <v>0.99818784406311434</v>
      </c>
      <c r="T543" s="1">
        <v>0.99865249655319488</v>
      </c>
      <c r="U543" s="1">
        <v>0.99897862609126231</v>
      </c>
      <c r="V543" s="1">
        <v>0.99920947028003859</v>
      </c>
      <c r="W543" s="1">
        <v>0.99937368353738443</v>
      </c>
      <c r="X543" s="1">
        <v>0.99949136994988785</v>
      </c>
      <c r="Y543" s="1">
        <v>0.99957674195057866</v>
      </c>
      <c r="Z543" s="1">
        <v>0.99963900028405095</v>
      </c>
      <c r="AA543" s="1">
        <v>0.99968494244408213</v>
      </c>
      <c r="AB543" s="1">
        <v>0.99971923947203911</v>
      </c>
      <c r="AC543" s="1">
        <v>0.99974502945244592</v>
      </c>
      <c r="AD543" s="1">
        <v>0.99976459003177987</v>
      </c>
      <c r="AE543" s="1">
        <v>0.99977957396750639</v>
      </c>
      <c r="AF543" s="1">
        <v>0.99979116191341311</v>
      </c>
      <c r="AG543" s="1">
        <v>0.99980014222798408</v>
      </c>
      <c r="AH543" s="1">
        <v>0.99980722879868822</v>
      </c>
      <c r="AI543" s="1">
        <v>0.99981296219183269</v>
      </c>
      <c r="AJ543" s="1">
        <v>0.99981759843828732</v>
      </c>
      <c r="AK543" s="1">
        <v>0.99982144099382475</v>
      </c>
      <c r="AL543" s="1">
        <v>0.99982468094250354</v>
      </c>
      <c r="AM543" s="1">
        <v>0.99982746236808295</v>
      </c>
    </row>
    <row r="544" spans="1:39">
      <c r="A544">
        <f t="shared" si="10"/>
        <v>202107</v>
      </c>
      <c r="B544" t="str">
        <f t="shared" si="12"/>
        <v>M0</v>
      </c>
      <c r="C544" t="str">
        <f t="shared" si="11"/>
        <v>base</v>
      </c>
      <c r="D544" s="1">
        <v>0</v>
      </c>
      <c r="E544" s="1">
        <v>0</v>
      </c>
      <c r="F544" s="1">
        <v>0</v>
      </c>
      <c r="G544" s="1">
        <v>2.5212912689412388E-3</v>
      </c>
      <c r="H544" s="1">
        <v>9.7117737105307869E-3</v>
      </c>
      <c r="I544" s="1">
        <v>2.2529671074417609E-2</v>
      </c>
      <c r="J544" s="1">
        <v>4.1088315324898247E-2</v>
      </c>
      <c r="K544" s="1">
        <v>6.5107202339505565E-2</v>
      </c>
      <c r="L544" s="1">
        <v>9.3952813433229754E-2</v>
      </c>
      <c r="M544" s="1">
        <v>0.1271582538898077</v>
      </c>
      <c r="N544" s="1">
        <v>0.16397707989345939</v>
      </c>
      <c r="O544" s="1">
        <v>0.2035232902240488</v>
      </c>
      <c r="P544" s="1">
        <v>0.2447181836260896</v>
      </c>
      <c r="Q544" s="1">
        <v>0.28682193523508798</v>
      </c>
      <c r="R544" s="1">
        <v>0.32892227338521168</v>
      </c>
      <c r="S544" s="1">
        <v>0.37007563449699638</v>
      </c>
      <c r="T544" s="1">
        <v>0.40961035041658789</v>
      </c>
      <c r="U544" s="1">
        <v>0.44700346297937638</v>
      </c>
      <c r="V544" s="1">
        <v>0.48179720682856653</v>
      </c>
      <c r="W544" s="1">
        <v>0.51376050760148362</v>
      </c>
      <c r="X544" s="1">
        <v>0.54276392818319918</v>
      </c>
      <c r="Y544" s="1">
        <v>0.56858962754250031</v>
      </c>
      <c r="Z544" s="1">
        <v>0.59130668888880278</v>
      </c>
      <c r="AA544" s="1">
        <v>0.61103057037157138</v>
      </c>
      <c r="AB544" s="1">
        <v>0.62791098127506584</v>
      </c>
      <c r="AC544" s="1">
        <v>0.64220451705396997</v>
      </c>
      <c r="AD544" s="1">
        <v>0.65421468745919487</v>
      </c>
      <c r="AE544" s="1">
        <v>0.66425284926332684</v>
      </c>
      <c r="AF544" s="1">
        <v>0.67256308096968587</v>
      </c>
      <c r="AG544" s="1">
        <v>0.67950669790405571</v>
      </c>
      <c r="AH544" s="1">
        <v>0.68541295784181056</v>
      </c>
      <c r="AI544" s="1">
        <v>0.69040498839604181</v>
      </c>
      <c r="AJ544" s="1">
        <v>0.69471888863947207</v>
      </c>
      <c r="AK544" s="1">
        <v>0.69851182806519763</v>
      </c>
      <c r="AL544" s="1">
        <v>0.70190362741211376</v>
      </c>
      <c r="AM544" s="1">
        <v>0.70502130487844505</v>
      </c>
    </row>
    <row r="545" spans="1:39">
      <c r="A545">
        <f t="shared" si="10"/>
        <v>202107</v>
      </c>
      <c r="B545" t="str">
        <f t="shared" si="12"/>
        <v>M1</v>
      </c>
      <c r="C545" t="str">
        <f t="shared" si="11"/>
        <v>base</v>
      </c>
      <c r="D545" s="1">
        <v>0</v>
      </c>
      <c r="E545" s="1">
        <v>0</v>
      </c>
      <c r="F545" s="1">
        <v>6.3493635934240983E-2</v>
      </c>
      <c r="G545" s="1">
        <v>0.17106733203076771</v>
      </c>
      <c r="H545" s="1">
        <v>0.29494498710081968</v>
      </c>
      <c r="I545" s="1">
        <v>0.41593393972638681</v>
      </c>
      <c r="J545" s="1">
        <v>0.52387326022022795</v>
      </c>
      <c r="K545" s="1">
        <v>0.61518215034796031</v>
      </c>
      <c r="L545" s="1">
        <v>0.68962985543100275</v>
      </c>
      <c r="M545" s="1">
        <v>0.74887410613671168</v>
      </c>
      <c r="N545" s="1">
        <v>0.7952873448719695</v>
      </c>
      <c r="O545" s="1">
        <v>0.83141501741668444</v>
      </c>
      <c r="P545" s="1">
        <v>0.85938466854309203</v>
      </c>
      <c r="Q545" s="1">
        <v>0.8810797033266432</v>
      </c>
      <c r="R545" s="1">
        <v>0.89801776643293318</v>
      </c>
      <c r="S545" s="1">
        <v>0.91133509082617836</v>
      </c>
      <c r="T545" s="1">
        <v>0.92191669763228568</v>
      </c>
      <c r="U545" s="1">
        <v>0.93042581601296537</v>
      </c>
      <c r="V545" s="1">
        <v>0.93732525123447863</v>
      </c>
      <c r="W545" s="1">
        <v>0.94297161478911773</v>
      </c>
      <c r="X545" s="1">
        <v>0.94763526519850583</v>
      </c>
      <c r="Y545" s="1">
        <v>0.95148546071504969</v>
      </c>
      <c r="Z545" s="1">
        <v>0.95467429779402291</v>
      </c>
      <c r="AA545" s="1">
        <v>0.95731548290528201</v>
      </c>
      <c r="AB545" s="1">
        <v>0.95949357485256237</v>
      </c>
      <c r="AC545" s="1">
        <v>0.96128465101145</v>
      </c>
      <c r="AD545" s="1">
        <v>0.96275534993289091</v>
      </c>
      <c r="AE545" s="1">
        <v>0.96396232150853478</v>
      </c>
      <c r="AF545" s="1">
        <v>0.96494686423299481</v>
      </c>
      <c r="AG545" s="1">
        <v>0.96575947159333797</v>
      </c>
      <c r="AH545" s="1">
        <v>0.96644356632178696</v>
      </c>
      <c r="AI545" s="1">
        <v>0.96701669171640359</v>
      </c>
      <c r="AJ545" s="1">
        <v>0.96750798373140878</v>
      </c>
      <c r="AK545" s="1">
        <v>0.96793657592573856</v>
      </c>
      <c r="AL545" s="1">
        <v>0.96831701971277184</v>
      </c>
      <c r="AM545" s="1">
        <v>0.96866415735833389</v>
      </c>
    </row>
    <row r="546" spans="1:39">
      <c r="A546">
        <f t="shared" si="10"/>
        <v>202107</v>
      </c>
      <c r="B546" t="str">
        <f t="shared" si="12"/>
        <v>M2</v>
      </c>
      <c r="C546" t="str">
        <f t="shared" si="11"/>
        <v>base</v>
      </c>
      <c r="D546" s="1">
        <v>0</v>
      </c>
      <c r="E546" s="1">
        <v>0.1591549430918954</v>
      </c>
      <c r="F546" s="1">
        <v>0.33876711851701941</v>
      </c>
      <c r="G546" s="1">
        <v>0.49644739054425202</v>
      </c>
      <c r="H546" s="1">
        <v>0.62300241114515731</v>
      </c>
      <c r="I546" s="1">
        <v>0.72048208231442212</v>
      </c>
      <c r="J546" s="1">
        <v>0.79384295336172295</v>
      </c>
      <c r="K546" s="1">
        <v>0.84843242179086809</v>
      </c>
      <c r="L546" s="1">
        <v>0.88862493943506582</v>
      </c>
      <c r="M546" s="1">
        <v>0.91799609590392917</v>
      </c>
      <c r="N546" s="1">
        <v>0.93934126895834746</v>
      </c>
      <c r="O546" s="1">
        <v>0.95483738843998545</v>
      </c>
      <c r="P546" s="1">
        <v>0.96603844887196677</v>
      </c>
      <c r="Q546" s="1">
        <v>0.97412943521671436</v>
      </c>
      <c r="R546" s="1">
        <v>0.97998911960223845</v>
      </c>
      <c r="S546" s="1">
        <v>0.98424258282530952</v>
      </c>
      <c r="T546" s="1">
        <v>0.98734728883718992</v>
      </c>
      <c r="U546" s="1">
        <v>0.98963219470106734</v>
      </c>
      <c r="V546" s="1">
        <v>0.99132326986505814</v>
      </c>
      <c r="W546" s="1">
        <v>0.99258549028247589</v>
      </c>
      <c r="X546" s="1">
        <v>0.99353946133047022</v>
      </c>
      <c r="Y546" s="1">
        <v>0.99426420749894839</v>
      </c>
      <c r="Z546" s="1">
        <v>0.99482077527379276</v>
      </c>
      <c r="AA546" s="1">
        <v>0.99525219780583773</v>
      </c>
      <c r="AB546" s="1">
        <v>0.99558814112192462</v>
      </c>
      <c r="AC546" s="1">
        <v>0.99585117774311649</v>
      </c>
      <c r="AD546" s="1">
        <v>0.99605845618158462</v>
      </c>
      <c r="AE546" s="1">
        <v>0.99622280455708689</v>
      </c>
      <c r="AF546" s="1">
        <v>0.9963530122683999</v>
      </c>
      <c r="AG546" s="1">
        <v>0.99645781493936814</v>
      </c>
      <c r="AH546" s="1">
        <v>0.9965441334551649</v>
      </c>
      <c r="AI546" s="1">
        <v>0.9966150741643246</v>
      </c>
      <c r="AJ546" s="1">
        <v>0.9966747996198172</v>
      </c>
      <c r="AK546" s="1">
        <v>0.99672597636921856</v>
      </c>
      <c r="AL546" s="1">
        <v>0.99677062277626927</v>
      </c>
      <c r="AM546" s="1">
        <v>0.99681064695057142</v>
      </c>
    </row>
    <row r="547" spans="1:39">
      <c r="A547">
        <f t="shared" si="10"/>
        <v>202107</v>
      </c>
      <c r="B547" t="str">
        <f t="shared" si="12"/>
        <v>M3</v>
      </c>
      <c r="C547" t="str">
        <f t="shared" si="11"/>
        <v>base</v>
      </c>
      <c r="D547" s="1">
        <v>0.3989422804014327</v>
      </c>
      <c r="E547" s="1">
        <v>0.62871899794470254</v>
      </c>
      <c r="F547" s="1">
        <v>0.76610737334256407</v>
      </c>
      <c r="G547" s="1">
        <v>0.85012970150870804</v>
      </c>
      <c r="H547" s="1">
        <v>0.90257678056509871</v>
      </c>
      <c r="I547" s="1">
        <v>0.93590704649578405</v>
      </c>
      <c r="J547" s="1">
        <v>0.95737927563715808</v>
      </c>
      <c r="K547" s="1">
        <v>0.9714250148003245</v>
      </c>
      <c r="L547" s="1">
        <v>0.98069022227884106</v>
      </c>
      <c r="M547" s="1">
        <v>0.98684964183829371</v>
      </c>
      <c r="N547" s="1">
        <v>0.99097225439661385</v>
      </c>
      <c r="O547" s="1">
        <v>0.99375661818208305</v>
      </c>
      <c r="P547" s="1">
        <v>0.99564260876213095</v>
      </c>
      <c r="Q547" s="1">
        <v>0.996926233121053</v>
      </c>
      <c r="R547" s="1">
        <v>0.99780556254995134</v>
      </c>
      <c r="S547" s="1">
        <v>0.99841059812718014</v>
      </c>
      <c r="T547" s="1">
        <v>0.9988295004904264</v>
      </c>
      <c r="U547" s="1">
        <v>0.99912179736465634</v>
      </c>
      <c r="V547" s="1">
        <v>0.99932655452452046</v>
      </c>
      <c r="W547" s="1">
        <v>0.99947087007535396</v>
      </c>
      <c r="X547" s="1">
        <v>0.99957370882929142</v>
      </c>
      <c r="Y547" s="1">
        <v>0.99964730233438248</v>
      </c>
      <c r="Z547" s="1">
        <v>0.9997005586597183</v>
      </c>
      <c r="AA547" s="1">
        <v>0.99973954685226674</v>
      </c>
      <c r="AB547" s="1">
        <v>0.99976830772107594</v>
      </c>
      <c r="AC547" s="1">
        <v>0.99978972387637033</v>
      </c>
      <c r="AD547" s="1">
        <v>0.99980584994183475</v>
      </c>
      <c r="AE547" s="1">
        <v>0.99981812574142837</v>
      </c>
      <c r="AF547" s="1">
        <v>0.99982750189127723</v>
      </c>
      <c r="AG547" s="1">
        <v>0.99983480172216443</v>
      </c>
      <c r="AH547" s="1">
        <v>0.99984063389310784</v>
      </c>
      <c r="AI547" s="1">
        <v>0.99984529497136243</v>
      </c>
      <c r="AJ547" s="1">
        <v>0.99984911324568693</v>
      </c>
      <c r="AK547" s="1">
        <v>0.99985229324477165</v>
      </c>
      <c r="AL547" s="1">
        <v>0.99985498881845014</v>
      </c>
      <c r="AM547" s="1">
        <v>0.99985733228484586</v>
      </c>
    </row>
    <row r="548" spans="1:39">
      <c r="A548">
        <f t="shared" si="10"/>
        <v>202108</v>
      </c>
      <c r="B548" t="str">
        <f t="shared" si="12"/>
        <v>M0</v>
      </c>
      <c r="C548" t="str">
        <f t="shared" si="11"/>
        <v>base</v>
      </c>
      <c r="D548" s="1">
        <v>0</v>
      </c>
      <c r="E548" s="1">
        <v>0</v>
      </c>
      <c r="F548" s="1">
        <v>0</v>
      </c>
      <c r="G548" s="1">
        <v>3.0097962584465171E-3</v>
      </c>
      <c r="H548" s="1">
        <v>1.117606601504993E-2</v>
      </c>
      <c r="I548" s="1">
        <v>2.5429782503074289E-2</v>
      </c>
      <c r="J548" s="1">
        <v>4.5903324533424307E-2</v>
      </c>
      <c r="K548" s="1">
        <v>7.2106768919547037E-2</v>
      </c>
      <c r="L548" s="1">
        <v>0.1035648936235342</v>
      </c>
      <c r="M548" s="1">
        <v>0.13943106423187371</v>
      </c>
      <c r="N548" s="1">
        <v>0.1786770135163806</v>
      </c>
      <c r="O548" s="1">
        <v>0.22007985495596419</v>
      </c>
      <c r="P548" s="1">
        <v>0.26277421177539401</v>
      </c>
      <c r="Q548" s="1">
        <v>0.30572947664672562</v>
      </c>
      <c r="R548" s="1">
        <v>0.34790051667695798</v>
      </c>
      <c r="S548" s="1">
        <v>0.38853817566042442</v>
      </c>
      <c r="T548" s="1">
        <v>0.4270599773859578</v>
      </c>
      <c r="U548" s="1">
        <v>0.46296232340730298</v>
      </c>
      <c r="V548" s="1">
        <v>0.49598388411893241</v>
      </c>
      <c r="W548" s="1">
        <v>0.52597414475513138</v>
      </c>
      <c r="X548" s="1">
        <v>0.55269609469960546</v>
      </c>
      <c r="Y548" s="1">
        <v>0.57621302340439062</v>
      </c>
      <c r="Z548" s="1">
        <v>0.59663880359180066</v>
      </c>
      <c r="AA548" s="1">
        <v>0.61412472441292687</v>
      </c>
      <c r="AB548" s="1">
        <v>0.6289340845852246</v>
      </c>
      <c r="AC548" s="1">
        <v>0.64137967912633931</v>
      </c>
      <c r="AD548" s="1">
        <v>0.65178307166457217</v>
      </c>
      <c r="AE548" s="1">
        <v>0.66039652298743867</v>
      </c>
      <c r="AF548" s="1">
        <v>0.66759408236310691</v>
      </c>
      <c r="AG548" s="1">
        <v>0.67371676305482797</v>
      </c>
      <c r="AH548" s="1">
        <v>0.67889201221604345</v>
      </c>
      <c r="AI548" s="1">
        <v>0.68336447538366685</v>
      </c>
      <c r="AJ548" s="1">
        <v>0.68729702671177273</v>
      </c>
      <c r="AK548" s="1">
        <v>0.69081383803349561</v>
      </c>
      <c r="AL548" s="1">
        <v>0.69404657418756832</v>
      </c>
      <c r="AM548" s="1">
        <v>0.69712865883226527</v>
      </c>
    </row>
    <row r="549" spans="1:39">
      <c r="A549">
        <f t="shared" si="10"/>
        <v>202108</v>
      </c>
      <c r="B549" t="str">
        <f t="shared" si="12"/>
        <v>M1</v>
      </c>
      <c r="C549" t="str">
        <f t="shared" si="11"/>
        <v>base</v>
      </c>
      <c r="D549" s="1">
        <v>0</v>
      </c>
      <c r="E549" s="1">
        <v>0</v>
      </c>
      <c r="F549" s="1">
        <v>6.3493635934240983E-2</v>
      </c>
      <c r="G549" s="1">
        <v>0.17178558254862941</v>
      </c>
      <c r="H549" s="1">
        <v>0.297093712683206</v>
      </c>
      <c r="I549" s="1">
        <v>0.41975835314487597</v>
      </c>
      <c r="J549" s="1">
        <v>0.52951425872628366</v>
      </c>
      <c r="K549" s="1">
        <v>0.62225534320048148</v>
      </c>
      <c r="L549" s="1">
        <v>0.69771609133153367</v>
      </c>
      <c r="M549" s="1">
        <v>0.7575729668559873</v>
      </c>
      <c r="N549" s="1">
        <v>0.80438038505130149</v>
      </c>
      <c r="O549" s="1">
        <v>0.84054647453301901</v>
      </c>
      <c r="P549" s="1">
        <v>0.86836763019797214</v>
      </c>
      <c r="Q549" s="1">
        <v>0.88979328972163407</v>
      </c>
      <c r="R549" s="1">
        <v>0.90633613853816097</v>
      </c>
      <c r="S549" s="1">
        <v>0.91919840075706605</v>
      </c>
      <c r="T549" s="1">
        <v>0.92929644214000928</v>
      </c>
      <c r="U549" s="1">
        <v>0.93728087816744743</v>
      </c>
      <c r="V549" s="1">
        <v>0.94365229650952909</v>
      </c>
      <c r="W549" s="1">
        <v>0.94879098052839805</v>
      </c>
      <c r="X549" s="1">
        <v>0.95294266694884999</v>
      </c>
      <c r="Y549" s="1">
        <v>0.95631654931829158</v>
      </c>
      <c r="Z549" s="1">
        <v>0.95906642614451143</v>
      </c>
      <c r="AA549" s="1">
        <v>0.96130380081855837</v>
      </c>
      <c r="AB549" s="1">
        <v>0.96312316390341834</v>
      </c>
      <c r="AC549" s="1">
        <v>0.96460347969957561</v>
      </c>
      <c r="AD549" s="1">
        <v>0.965809272758263</v>
      </c>
      <c r="AE549" s="1">
        <v>0.96678674954070054</v>
      </c>
      <c r="AF549" s="1">
        <v>0.96758928065657168</v>
      </c>
      <c r="AG549" s="1">
        <v>0.96826184111418134</v>
      </c>
      <c r="AH549" s="1">
        <v>0.9688230991544422</v>
      </c>
      <c r="AI549" s="1">
        <v>0.96930247484922538</v>
      </c>
      <c r="AJ549" s="1">
        <v>0.96971918197042817</v>
      </c>
      <c r="AK549" s="1">
        <v>0.97008781881759587</v>
      </c>
      <c r="AL549" s="1">
        <v>0.97042303395911578</v>
      </c>
      <c r="AM549" s="1">
        <v>0.97073918627417088</v>
      </c>
    </row>
    <row r="550" spans="1:39">
      <c r="A550">
        <f t="shared" si="10"/>
        <v>202108</v>
      </c>
      <c r="B550" t="str">
        <f t="shared" si="12"/>
        <v>M2</v>
      </c>
      <c r="C550" t="str">
        <f t="shared" si="11"/>
        <v>base</v>
      </c>
      <c r="D550" s="1">
        <v>0</v>
      </c>
      <c r="E550" s="1">
        <v>0.1591549430918954</v>
      </c>
      <c r="F550" s="1">
        <v>0.340290081016971</v>
      </c>
      <c r="G550" s="1">
        <v>0.49950403273926181</v>
      </c>
      <c r="H550" s="1">
        <v>0.62717538278434737</v>
      </c>
      <c r="I550" s="1">
        <v>0.72513583720487851</v>
      </c>
      <c r="J550" s="1">
        <v>0.79870483593864328</v>
      </c>
      <c r="K550" s="1">
        <v>0.85308314019761233</v>
      </c>
      <c r="L550" s="1">
        <v>0.89284970960976784</v>
      </c>
      <c r="M550" s="1">
        <v>0.921709660368492</v>
      </c>
      <c r="N550" s="1">
        <v>0.9425983229495698</v>
      </c>
      <c r="O550" s="1">
        <v>0.95762934706501002</v>
      </c>
      <c r="P550" s="1">
        <v>0.9684199208522315</v>
      </c>
      <c r="Q550" s="1">
        <v>0.97617268079168207</v>
      </c>
      <c r="R550" s="1">
        <v>0.98174468793453018</v>
      </c>
      <c r="S550" s="1">
        <v>0.98576277549779434</v>
      </c>
      <c r="T550" s="1">
        <v>0.9886775546142732</v>
      </c>
      <c r="U550" s="1">
        <v>0.9907988311043685</v>
      </c>
      <c r="V550" s="1">
        <v>0.992352087286416</v>
      </c>
      <c r="W550" s="1">
        <v>0.9935018319515625</v>
      </c>
      <c r="X550" s="1">
        <v>0.99435645450338506</v>
      </c>
      <c r="Y550" s="1">
        <v>0.99499845563021516</v>
      </c>
      <c r="Z550" s="1">
        <v>0.99548563351752606</v>
      </c>
      <c r="AA550" s="1">
        <v>0.99585747174481354</v>
      </c>
      <c r="AB550" s="1">
        <v>0.99614329860989625</v>
      </c>
      <c r="AC550" s="1">
        <v>0.99636485376293471</v>
      </c>
      <c r="AD550" s="1">
        <v>0.99653798114695236</v>
      </c>
      <c r="AE550" s="1">
        <v>0.99667338372852277</v>
      </c>
      <c r="AF550" s="1">
        <v>0.99678111286675686</v>
      </c>
      <c r="AG550" s="1">
        <v>0.99686891964644386</v>
      </c>
      <c r="AH550" s="1">
        <v>0.99694040434328179</v>
      </c>
      <c r="AI550" s="1">
        <v>0.99700004116464203</v>
      </c>
      <c r="AJ550" s="1">
        <v>0.99705066712668577</v>
      </c>
      <c r="AK550" s="1">
        <v>0.99709442537936466</v>
      </c>
      <c r="AL550" s="1">
        <v>0.99713327436719201</v>
      </c>
      <c r="AM550" s="1">
        <v>0.99716901527833179</v>
      </c>
    </row>
    <row r="551" spans="1:39">
      <c r="A551">
        <f t="shared" si="10"/>
        <v>202108</v>
      </c>
      <c r="B551" t="str">
        <f t="shared" si="12"/>
        <v>M3</v>
      </c>
      <c r="C551" t="str">
        <f t="shared" si="11"/>
        <v>base</v>
      </c>
      <c r="D551" s="1">
        <v>0.3989422804014327</v>
      </c>
      <c r="E551" s="1">
        <v>0.63054447548734127</v>
      </c>
      <c r="F551" s="1">
        <v>0.76853401833643287</v>
      </c>
      <c r="G551" s="1">
        <v>0.85265710614812118</v>
      </c>
      <c r="H551" s="1">
        <v>0.90496346287968643</v>
      </c>
      <c r="I551" s="1">
        <v>0.93797609914122881</v>
      </c>
      <c r="J551" s="1">
        <v>0.95915739196673921</v>
      </c>
      <c r="K551" s="1">
        <v>0.97287471940574444</v>
      </c>
      <c r="L551" s="1">
        <v>0.98183631003694272</v>
      </c>
      <c r="M551" s="1">
        <v>0.98773672708617544</v>
      </c>
      <c r="N551" s="1">
        <v>0.99166093659337862</v>
      </c>
      <c r="O551" s="1">
        <v>0.99428057326561603</v>
      </c>
      <c r="P551" s="1">
        <v>0.99603911391326616</v>
      </c>
      <c r="Q551" s="1">
        <v>0.99722805837472728</v>
      </c>
      <c r="R551" s="1">
        <v>0.99803577740756066</v>
      </c>
      <c r="S551" s="1">
        <v>0.99858802795162072</v>
      </c>
      <c r="T551" s="1">
        <v>0.99896853141192143</v>
      </c>
      <c r="U551" s="1">
        <v>0.99923161723092679</v>
      </c>
      <c r="V551" s="1">
        <v>0.99941451007733062</v>
      </c>
      <c r="W551" s="1">
        <v>0.99954296987366664</v>
      </c>
      <c r="X551" s="1">
        <v>0.99963351107190557</v>
      </c>
      <c r="Y551" s="1">
        <v>0.99969800572943013</v>
      </c>
      <c r="Z551" s="1">
        <v>0.9997444729519136</v>
      </c>
      <c r="AA551" s="1">
        <v>0.99977820829100272</v>
      </c>
      <c r="AB551" s="1">
        <v>0.99980293884606508</v>
      </c>
      <c r="AC551" s="1">
        <v>0.99982128476457688</v>
      </c>
      <c r="AD551" s="1">
        <v>0.99983505562484909</v>
      </c>
      <c r="AE551" s="1">
        <v>0.99984543560968009</v>
      </c>
      <c r="AF551" s="1">
        <v>0.99985341629527646</v>
      </c>
      <c r="AG551" s="1">
        <v>0.99985971675646756</v>
      </c>
      <c r="AH551" s="1">
        <v>0.99986469504617892</v>
      </c>
      <c r="AI551" s="1">
        <v>0.99986872621841172</v>
      </c>
      <c r="AJ551" s="1">
        <v>0.99987204177987665</v>
      </c>
      <c r="AK551" s="1">
        <v>0.99987481547726376</v>
      </c>
      <c r="AL551" s="1">
        <v>0.99987719172055056</v>
      </c>
      <c r="AM551" s="1">
        <v>0.99987929361239969</v>
      </c>
    </row>
    <row r="552" spans="1:39">
      <c r="A552">
        <f t="shared" si="10"/>
        <v>202109</v>
      </c>
      <c r="B552" t="str">
        <f t="shared" si="12"/>
        <v>M0</v>
      </c>
      <c r="C552" t="str">
        <f t="shared" si="11"/>
        <v>base</v>
      </c>
      <c r="D552" s="1">
        <v>0</v>
      </c>
      <c r="E552" s="1">
        <v>0</v>
      </c>
      <c r="F552" s="1">
        <v>0</v>
      </c>
      <c r="G552" s="1">
        <v>3.1608622652852941E-3</v>
      </c>
      <c r="H552" s="1">
        <v>1.1844468105391481E-2</v>
      </c>
      <c r="I552" s="1">
        <v>2.7169536476627201E-2</v>
      </c>
      <c r="J552" s="1">
        <v>4.9158622119367681E-2</v>
      </c>
      <c r="K552" s="1">
        <v>7.7524233428388017E-2</v>
      </c>
      <c r="L552" s="1">
        <v>0.111392584510839</v>
      </c>
      <c r="M552" s="1">
        <v>0.14959163410201079</v>
      </c>
      <c r="N552" s="1">
        <v>0.19072086137103289</v>
      </c>
      <c r="O552" s="1">
        <v>0.23374337143727739</v>
      </c>
      <c r="P552" s="1">
        <v>0.27745938562723849</v>
      </c>
      <c r="Q552" s="1">
        <v>0.32067590628716219</v>
      </c>
      <c r="R552" s="1">
        <v>0.36252799519436613</v>
      </c>
      <c r="S552" s="1">
        <v>0.40234300769761988</v>
      </c>
      <c r="T552" s="1">
        <v>0.43954805366991251</v>
      </c>
      <c r="U552" s="1">
        <v>0.4738345607995309</v>
      </c>
      <c r="V552" s="1">
        <v>0.50501834261224976</v>
      </c>
      <c r="W552" s="1">
        <v>0.53283330808757612</v>
      </c>
      <c r="X552" s="1">
        <v>0.55733159120560594</v>
      </c>
      <c r="Y552" s="1">
        <v>0.57862230011728832</v>
      </c>
      <c r="Z552" s="1">
        <v>0.59685680197798796</v>
      </c>
      <c r="AA552" s="1">
        <v>0.61230543537566728</v>
      </c>
      <c r="AB552" s="1">
        <v>0.625291670240673</v>
      </c>
      <c r="AC552" s="1">
        <v>0.63614920325086322</v>
      </c>
      <c r="AD552" s="1">
        <v>0.64514012021835387</v>
      </c>
      <c r="AE552" s="1">
        <v>0.65265409748015191</v>
      </c>
      <c r="AF552" s="1">
        <v>0.65904665268413709</v>
      </c>
      <c r="AG552" s="1">
        <v>0.66445052316171271</v>
      </c>
      <c r="AH552" s="1">
        <v>0.66912095925278847</v>
      </c>
      <c r="AI552" s="1">
        <v>0.67322792145710431</v>
      </c>
      <c r="AJ552" s="1">
        <v>0.67690098754729366</v>
      </c>
      <c r="AK552" s="1">
        <v>0.68027761283977639</v>
      </c>
      <c r="AL552" s="1">
        <v>0.68349712290505693</v>
      </c>
      <c r="AM552" s="1">
        <v>0.68669418068820276</v>
      </c>
    </row>
    <row r="553" spans="1:39">
      <c r="A553">
        <f t="shared" si="10"/>
        <v>202109</v>
      </c>
      <c r="B553" t="str">
        <f t="shared" si="12"/>
        <v>M1</v>
      </c>
      <c r="C553" t="str">
        <f t="shared" si="11"/>
        <v>base</v>
      </c>
      <c r="D553" s="1">
        <v>0</v>
      </c>
      <c r="E553" s="1">
        <v>0</v>
      </c>
      <c r="F553" s="1">
        <v>6.3493635934240983E-2</v>
      </c>
      <c r="G553" s="1">
        <v>0.17224686846857271</v>
      </c>
      <c r="H553" s="1">
        <v>0.2984356298818665</v>
      </c>
      <c r="I553" s="1">
        <v>0.42237114363173989</v>
      </c>
      <c r="J553" s="1">
        <v>0.53326490479783617</v>
      </c>
      <c r="K553" s="1">
        <v>0.62686912455775934</v>
      </c>
      <c r="L553" s="1">
        <v>0.7028827953717709</v>
      </c>
      <c r="M553" s="1">
        <v>0.76316688404216659</v>
      </c>
      <c r="N553" s="1">
        <v>0.81006818258788216</v>
      </c>
      <c r="O553" s="1">
        <v>0.84616808361525209</v>
      </c>
      <c r="P553" s="1">
        <v>0.873835589492158</v>
      </c>
      <c r="Q553" s="1">
        <v>0.89499700715578023</v>
      </c>
      <c r="R553" s="1">
        <v>0.91122989634837126</v>
      </c>
      <c r="S553" s="1">
        <v>0.92376377509501706</v>
      </c>
      <c r="T553" s="1">
        <v>0.93348750694683302</v>
      </c>
      <c r="U553" s="1">
        <v>0.94108913561840646</v>
      </c>
      <c r="V553" s="1">
        <v>0.94709480152075798</v>
      </c>
      <c r="W553" s="1">
        <v>0.95185188392787079</v>
      </c>
      <c r="X553" s="1">
        <v>0.95564784885338172</v>
      </c>
      <c r="Y553" s="1">
        <v>0.95869231622167095</v>
      </c>
      <c r="Z553" s="1">
        <v>0.96113500763654158</v>
      </c>
      <c r="AA553" s="1">
        <v>0.96309775097738393</v>
      </c>
      <c r="AB553" s="1">
        <v>0.96467882185490317</v>
      </c>
      <c r="AC553" s="1">
        <v>0.96595596226923441</v>
      </c>
      <c r="AD553" s="1">
        <v>0.96698399266252799</v>
      </c>
      <c r="AE553" s="1">
        <v>0.96782292605428843</v>
      </c>
      <c r="AF553" s="1">
        <v>0.96852230053830191</v>
      </c>
      <c r="AG553" s="1">
        <v>0.96910325365493055</v>
      </c>
      <c r="AH553" s="1">
        <v>0.96959732043488123</v>
      </c>
      <c r="AI553" s="1">
        <v>0.9700249702452205</v>
      </c>
      <c r="AJ553" s="1">
        <v>0.97040173900160975</v>
      </c>
      <c r="AK553" s="1">
        <v>0.97074292807695373</v>
      </c>
      <c r="AL553" s="1">
        <v>0.97106335831310886</v>
      </c>
      <c r="AM553" s="1">
        <v>0.9713762432298686</v>
      </c>
    </row>
    <row r="554" spans="1:39">
      <c r="A554">
        <f t="shared" si="10"/>
        <v>202109</v>
      </c>
      <c r="B554" t="str">
        <f t="shared" si="12"/>
        <v>M2</v>
      </c>
      <c r="C554" t="str">
        <f t="shared" si="11"/>
        <v>base</v>
      </c>
      <c r="D554" s="1">
        <v>0</v>
      </c>
      <c r="E554" s="1">
        <v>0.1591549430918954</v>
      </c>
      <c r="F554" s="1">
        <v>0.34091708706846002</v>
      </c>
      <c r="G554" s="1">
        <v>0.50110527342057953</v>
      </c>
      <c r="H554" s="1">
        <v>0.62951954212717987</v>
      </c>
      <c r="I554" s="1">
        <v>0.72813407905397909</v>
      </c>
      <c r="J554" s="1">
        <v>0.80189322032629007</v>
      </c>
      <c r="K554" s="1">
        <v>0.85615852756185484</v>
      </c>
      <c r="L554" s="1">
        <v>0.89563968650159576</v>
      </c>
      <c r="M554" s="1">
        <v>0.92422133746544288</v>
      </c>
      <c r="N554" s="1">
        <v>0.9447567043153422</v>
      </c>
      <c r="O554" s="1">
        <v>0.95945333672690436</v>
      </c>
      <c r="P554" s="1">
        <v>0.96996442536201866</v>
      </c>
      <c r="Q554" s="1">
        <v>0.97747305968896347</v>
      </c>
      <c r="R554" s="1">
        <v>0.98284585178670103</v>
      </c>
      <c r="S554" s="1">
        <v>0.98670638816767808</v>
      </c>
      <c r="T554" s="1">
        <v>0.98948390810483833</v>
      </c>
      <c r="U554" s="1">
        <v>0.99149037065745349</v>
      </c>
      <c r="V554" s="1">
        <v>0.99295316028106095</v>
      </c>
      <c r="W554" s="1">
        <v>0.9940226138104058</v>
      </c>
      <c r="X554" s="1">
        <v>0.99481214589854572</v>
      </c>
      <c r="Y554" s="1">
        <v>0.9954009127403558</v>
      </c>
      <c r="Z554" s="1">
        <v>0.9958426822134665</v>
      </c>
      <c r="AA554" s="1">
        <v>0.99617678040581437</v>
      </c>
      <c r="AB554" s="1">
        <v>0.99643188216116552</v>
      </c>
      <c r="AC554" s="1">
        <v>0.9966285087019866</v>
      </c>
      <c r="AD554" s="1">
        <v>0.99678038134071034</v>
      </c>
      <c r="AE554" s="1">
        <v>0.99689983630227041</v>
      </c>
      <c r="AF554" s="1">
        <v>0.99699617601088264</v>
      </c>
      <c r="AG554" s="1">
        <v>0.99707384501454321</v>
      </c>
      <c r="AH554" s="1">
        <v>0.99713802163683951</v>
      </c>
      <c r="AI554" s="1">
        <v>0.99719195835924412</v>
      </c>
      <c r="AJ554" s="1">
        <v>0.99723810762721921</v>
      </c>
      <c r="AK554" s="1">
        <v>0.9972786377794598</v>
      </c>
      <c r="AL554" s="1">
        <v>0.99731549374561568</v>
      </c>
      <c r="AM554" s="1">
        <v>0.99735014818791867</v>
      </c>
    </row>
    <row r="555" spans="1:39">
      <c r="A555">
        <f t="shared" si="10"/>
        <v>202109</v>
      </c>
      <c r="B555" t="str">
        <f t="shared" si="12"/>
        <v>M3</v>
      </c>
      <c r="C555" t="str">
        <f t="shared" si="11"/>
        <v>base</v>
      </c>
      <c r="D555" s="1">
        <v>0.3989422804014327</v>
      </c>
      <c r="E555" s="1">
        <v>0.6310089800759785</v>
      </c>
      <c r="F555" s="1">
        <v>0.76948999695402809</v>
      </c>
      <c r="G555" s="1">
        <v>0.85392811784010281</v>
      </c>
      <c r="H555" s="1">
        <v>0.90625511471869724</v>
      </c>
      <c r="I555" s="1">
        <v>0.93925540320370693</v>
      </c>
      <c r="J555" s="1">
        <v>0.96027719371876374</v>
      </c>
      <c r="K555" s="1">
        <v>0.97379601267357085</v>
      </c>
      <c r="L555" s="1">
        <v>0.98256435328066938</v>
      </c>
      <c r="M555" s="1">
        <v>0.98831381610833158</v>
      </c>
      <c r="N555" s="1">
        <v>0.99210047680573765</v>
      </c>
      <c r="O555" s="1">
        <v>0.994610220676859</v>
      </c>
      <c r="P555" s="1">
        <v>0.99628673958540537</v>
      </c>
      <c r="Q555" s="1">
        <v>0.99741269624101569</v>
      </c>
      <c r="R555" s="1">
        <v>0.99817408377396577</v>
      </c>
      <c r="S555" s="1">
        <v>0.99869307660462803</v>
      </c>
      <c r="T555" s="1">
        <v>0.99904808904667408</v>
      </c>
      <c r="U555" s="1">
        <v>0.99929221673222102</v>
      </c>
      <c r="V555" s="1">
        <v>0.99946179588048056</v>
      </c>
      <c r="W555" s="1">
        <v>0.99957996005783789</v>
      </c>
      <c r="X555" s="1">
        <v>0.99966315103669645</v>
      </c>
      <c r="Y555" s="1">
        <v>0.99972238449672313</v>
      </c>
      <c r="Z555" s="1">
        <v>0.9997648819658651</v>
      </c>
      <c r="AA555" s="1">
        <v>0.99979567365507382</v>
      </c>
      <c r="AB555" s="1">
        <v>0.99981825944453995</v>
      </c>
      <c r="AC555" s="1">
        <v>0.9998350311430857</v>
      </c>
      <c r="AD555" s="1">
        <v>0.99984754361374739</v>
      </c>
      <c r="AE555" s="1">
        <v>0.99985706889937986</v>
      </c>
      <c r="AF555" s="1">
        <v>0.99986451686910971</v>
      </c>
      <c r="AG555" s="1">
        <v>0.99987034720421564</v>
      </c>
      <c r="AH555" s="1">
        <v>0.99987502293823416</v>
      </c>
      <c r="AI555" s="1">
        <v>0.9998788279017724</v>
      </c>
      <c r="AJ555" s="1">
        <v>0.99988197470631202</v>
      </c>
      <c r="AK555" s="1">
        <v>0.99988463547062367</v>
      </c>
      <c r="AL555" s="1">
        <v>0.99988695350652357</v>
      </c>
      <c r="AM555" s="1">
        <v>0.99988901743102976</v>
      </c>
    </row>
    <row r="556" spans="1:39">
      <c r="A556">
        <f t="shared" si="10"/>
        <v>202110</v>
      </c>
      <c r="B556" t="str">
        <f t="shared" si="12"/>
        <v>M0</v>
      </c>
      <c r="C556" t="str">
        <f t="shared" si="11"/>
        <v>base</v>
      </c>
      <c r="D556" s="1">
        <v>0</v>
      </c>
      <c r="E556" s="1">
        <v>0</v>
      </c>
      <c r="F556" s="1">
        <v>0</v>
      </c>
      <c r="G556" s="1">
        <v>3.4150794681851769E-3</v>
      </c>
      <c r="H556" s="1">
        <v>1.287485975947506E-2</v>
      </c>
      <c r="I556" s="1">
        <v>2.94577810638206E-2</v>
      </c>
      <c r="J556" s="1">
        <v>5.3443155104166001E-2</v>
      </c>
      <c r="K556" s="1">
        <v>8.4140934456811117E-2</v>
      </c>
      <c r="L556" s="1">
        <v>0.1203243848592957</v>
      </c>
      <c r="M556" s="1">
        <v>0.16043678548056911</v>
      </c>
      <c r="N556" s="1">
        <v>0.20325415065853</v>
      </c>
      <c r="O556" s="1">
        <v>0.24737342650204239</v>
      </c>
      <c r="P556" s="1">
        <v>0.29141638832814382</v>
      </c>
      <c r="Q556" s="1">
        <v>0.33436757375995402</v>
      </c>
      <c r="R556" s="1">
        <v>0.37543449897819581</v>
      </c>
      <c r="S556" s="1">
        <v>0.41395171685966242</v>
      </c>
      <c r="T556" s="1">
        <v>0.44954548776452907</v>
      </c>
      <c r="U556" s="1">
        <v>0.48198410273228698</v>
      </c>
      <c r="V556" s="1">
        <v>0.51096204904415166</v>
      </c>
      <c r="W556" s="1">
        <v>0.53651345274633278</v>
      </c>
      <c r="X556" s="1">
        <v>0.55873807036087286</v>
      </c>
      <c r="Y556" s="1">
        <v>0.57778454052665418</v>
      </c>
      <c r="Z556" s="1">
        <v>0.59392895840601012</v>
      </c>
      <c r="AA556" s="1">
        <v>0.60750515630196911</v>
      </c>
      <c r="AB556" s="1">
        <v>0.61885925487715598</v>
      </c>
      <c r="AC556" s="1">
        <v>0.62826355504031151</v>
      </c>
      <c r="AD556" s="1">
        <v>0.63612450695052514</v>
      </c>
      <c r="AE556" s="1">
        <v>0.64281331656327256</v>
      </c>
      <c r="AF556" s="1">
        <v>0.64846838272157326</v>
      </c>
      <c r="AG556" s="1">
        <v>0.65335651753327539</v>
      </c>
      <c r="AH556" s="1">
        <v>0.65765541912535685</v>
      </c>
      <c r="AI556" s="1">
        <v>0.66150056953694902</v>
      </c>
      <c r="AJ556" s="1">
        <v>0.66503577475397324</v>
      </c>
      <c r="AK556" s="1">
        <v>0.66840684852163523</v>
      </c>
      <c r="AL556" s="1">
        <v>0.67175480732621695</v>
      </c>
      <c r="AM556" s="1">
        <v>0.67533748693682072</v>
      </c>
    </row>
    <row r="557" spans="1:39">
      <c r="A557">
        <f t="shared" si="10"/>
        <v>202110</v>
      </c>
      <c r="B557" t="str">
        <f t="shared" si="12"/>
        <v>M1</v>
      </c>
      <c r="C557" t="str">
        <f t="shared" si="11"/>
        <v>base</v>
      </c>
      <c r="D557" s="1">
        <v>0</v>
      </c>
      <c r="E557" s="1">
        <v>0</v>
      </c>
      <c r="F557" s="1">
        <v>6.3493635934240983E-2</v>
      </c>
      <c r="G557" s="1">
        <v>0.17273993084088399</v>
      </c>
      <c r="H557" s="1">
        <v>0.30001834248715659</v>
      </c>
      <c r="I557" s="1">
        <v>0.42519727383363648</v>
      </c>
      <c r="J557" s="1">
        <v>0.53717040789038928</v>
      </c>
      <c r="K557" s="1">
        <v>0.63155686147810775</v>
      </c>
      <c r="L557" s="1">
        <v>0.70822854272867197</v>
      </c>
      <c r="M557" s="1">
        <v>0.76876638918143814</v>
      </c>
      <c r="N557" s="1">
        <v>0.81570459030770759</v>
      </c>
      <c r="O557" s="1">
        <v>0.85172337126473652</v>
      </c>
      <c r="P557" s="1">
        <v>0.87916524448831979</v>
      </c>
      <c r="Q557" s="1">
        <v>0.90003839274768604</v>
      </c>
      <c r="R557" s="1">
        <v>0.91595759450455116</v>
      </c>
      <c r="S557" s="1">
        <v>0.92811663588485993</v>
      </c>
      <c r="T557" s="1">
        <v>0.93745082214182074</v>
      </c>
      <c r="U557" s="1">
        <v>0.94468304947943793</v>
      </c>
      <c r="V557" s="1">
        <v>0.95029968623832373</v>
      </c>
      <c r="W557" s="1">
        <v>0.95469659178367761</v>
      </c>
      <c r="X557" s="1">
        <v>0.95816137293640335</v>
      </c>
      <c r="Y557" s="1">
        <v>0.9608974772506863</v>
      </c>
      <c r="Z557" s="1">
        <v>0.96306536503777518</v>
      </c>
      <c r="AA557" s="1">
        <v>0.96479071504535707</v>
      </c>
      <c r="AB557" s="1">
        <v>0.96617008186850017</v>
      </c>
      <c r="AC557" s="1">
        <v>0.96727057125978444</v>
      </c>
      <c r="AD557" s="1">
        <v>0.96816169020800424</v>
      </c>
      <c r="AE557" s="1">
        <v>0.96889950670711533</v>
      </c>
      <c r="AF557" s="1">
        <v>0.96950869431658415</v>
      </c>
      <c r="AG557" s="1">
        <v>0.97002381880682575</v>
      </c>
      <c r="AH557" s="1">
        <v>0.97046714917010768</v>
      </c>
      <c r="AI557" s="1">
        <v>0.9708555658375122</v>
      </c>
      <c r="AJ557" s="1">
        <v>0.9712053060926803</v>
      </c>
      <c r="AK557" s="1">
        <v>0.97153185285087729</v>
      </c>
      <c r="AL557" s="1">
        <v>0.97184859621074138</v>
      </c>
      <c r="AM557" s="1">
        <v>0.97217880135727119</v>
      </c>
    </row>
    <row r="558" spans="1:39">
      <c r="A558">
        <f t="shared" si="10"/>
        <v>202110</v>
      </c>
      <c r="B558" t="str">
        <f t="shared" si="12"/>
        <v>M2</v>
      </c>
      <c r="C558" t="str">
        <f t="shared" si="11"/>
        <v>base</v>
      </c>
      <c r="D558" s="1">
        <v>0</v>
      </c>
      <c r="E558" s="1">
        <v>0.1591549430918954</v>
      </c>
      <c r="F558" s="1">
        <v>0.34176961134143552</v>
      </c>
      <c r="G558" s="1">
        <v>0.50293854313417263</v>
      </c>
      <c r="H558" s="1">
        <v>0.63236259000589479</v>
      </c>
      <c r="I558" s="1">
        <v>0.73143506729368601</v>
      </c>
      <c r="J558" s="1">
        <v>0.80522433150099304</v>
      </c>
      <c r="K558" s="1">
        <v>0.85924651935043572</v>
      </c>
      <c r="L558" s="1">
        <v>0.89845751419282227</v>
      </c>
      <c r="M558" s="1">
        <v>0.92663826105251601</v>
      </c>
      <c r="N558" s="1">
        <v>0.94677699744460608</v>
      </c>
      <c r="O558" s="1">
        <v>0.96113859837218241</v>
      </c>
      <c r="P558" s="1">
        <v>0.97135468669807312</v>
      </c>
      <c r="Q558" s="1">
        <v>0.97862414323768832</v>
      </c>
      <c r="R558" s="1">
        <v>0.98381108860347399</v>
      </c>
      <c r="S558" s="1">
        <v>0.98751107140254657</v>
      </c>
      <c r="T558" s="1">
        <v>0.99015654442959677</v>
      </c>
      <c r="U558" s="1">
        <v>0.99206248755889082</v>
      </c>
      <c r="V558" s="1">
        <v>0.99343761595326885</v>
      </c>
      <c r="W558" s="1">
        <v>0.99443840169435072</v>
      </c>
      <c r="X558" s="1">
        <v>0.99517374858752206</v>
      </c>
      <c r="Y558" s="1">
        <v>0.99571732942028346</v>
      </c>
      <c r="Z558" s="1">
        <v>0.99612243740289674</v>
      </c>
      <c r="AA558" s="1">
        <v>0.99642746691924378</v>
      </c>
      <c r="AB558" s="1">
        <v>0.99665952201127306</v>
      </c>
      <c r="AC558" s="1">
        <v>0.99683658312056</v>
      </c>
      <c r="AD558" s="1">
        <v>0.99697425939476192</v>
      </c>
      <c r="AE558" s="1">
        <v>0.99708409872084969</v>
      </c>
      <c r="AF558" s="1">
        <v>0.99717175180436868</v>
      </c>
      <c r="AG558" s="1">
        <v>0.99724344032263246</v>
      </c>
      <c r="AH558" s="1">
        <v>0.99730303739708492</v>
      </c>
      <c r="AI558" s="1">
        <v>0.9973534582755299</v>
      </c>
      <c r="AJ558" s="1">
        <v>0.99739719822508066</v>
      </c>
      <c r="AK558" s="1">
        <v>0.99743643780498215</v>
      </c>
      <c r="AL558" s="1">
        <v>0.99747272330695347</v>
      </c>
      <c r="AM558" s="1">
        <v>0.99750844918638859</v>
      </c>
    </row>
    <row r="559" spans="1:39">
      <c r="A559">
        <f t="shared" si="10"/>
        <v>202110</v>
      </c>
      <c r="B559" t="str">
        <f t="shared" si="12"/>
        <v>M3</v>
      </c>
      <c r="C559" t="str">
        <f t="shared" si="11"/>
        <v>base</v>
      </c>
      <c r="D559" s="1">
        <v>0.3989422804014327</v>
      </c>
      <c r="E559" s="1">
        <v>0.6317079253559339</v>
      </c>
      <c r="F559" s="1">
        <v>0.77078877954129554</v>
      </c>
      <c r="G559" s="1">
        <v>0.85538137541328285</v>
      </c>
      <c r="H559" s="1">
        <v>0.90780584730875924</v>
      </c>
      <c r="I559" s="1">
        <v>0.94064803604219926</v>
      </c>
      <c r="J559" s="1">
        <v>0.9614331305802446</v>
      </c>
      <c r="K559" s="1">
        <v>0.974709382902608</v>
      </c>
      <c r="L559" s="1">
        <v>0.98328868330140462</v>
      </c>
      <c r="M559" s="1">
        <v>0.98886072668701741</v>
      </c>
      <c r="N559" s="1">
        <v>0.99250519208530519</v>
      </c>
      <c r="O559" s="1">
        <v>0.99490947309879796</v>
      </c>
      <c r="P559" s="1">
        <v>0.9965052082918715</v>
      </c>
      <c r="Q559" s="1">
        <v>0.99757224996250293</v>
      </c>
      <c r="R559" s="1">
        <v>0.99829187780229578</v>
      </c>
      <c r="S559" s="1">
        <v>0.99877907931337828</v>
      </c>
      <c r="T559" s="1">
        <v>0.99911074308536352</v>
      </c>
      <c r="U559" s="1">
        <v>0.99933885507185394</v>
      </c>
      <c r="V559" s="1">
        <v>0.99949624007536086</v>
      </c>
      <c r="W559" s="1">
        <v>0.99960595721613643</v>
      </c>
      <c r="X559" s="1">
        <v>0.99968332025334128</v>
      </c>
      <c r="Y559" s="1">
        <v>0.99973829258083846</v>
      </c>
      <c r="Z559" s="1">
        <v>0.99977774854236334</v>
      </c>
      <c r="AA559" s="1">
        <v>0.99980642738340297</v>
      </c>
      <c r="AB559" s="1">
        <v>0.99982753909996558</v>
      </c>
      <c r="AC559" s="1">
        <v>0.99984315844095795</v>
      </c>
      <c r="AD559" s="1">
        <v>0.99985495285416526</v>
      </c>
      <c r="AE559" s="1">
        <v>0.99986410229437617</v>
      </c>
      <c r="AF559" s="1">
        <v>0.99987120899899828</v>
      </c>
      <c r="AG559" s="1">
        <v>0.99987686197256853</v>
      </c>
      <c r="AH559" s="1">
        <v>0.99988142028884719</v>
      </c>
      <c r="AI559" s="1">
        <v>0.99988515245743703</v>
      </c>
      <c r="AJ559" s="1">
        <v>0.99988827134990399</v>
      </c>
      <c r="AK559" s="1">
        <v>0.99989095078625323</v>
      </c>
      <c r="AL559" s="1">
        <v>0.99989329166298269</v>
      </c>
      <c r="AM559" s="1">
        <v>0.99989542667330988</v>
      </c>
    </row>
    <row r="560" spans="1:39">
      <c r="A560">
        <f t="shared" si="10"/>
        <v>202111</v>
      </c>
      <c r="B560" t="str">
        <f t="shared" si="12"/>
        <v>M0</v>
      </c>
      <c r="C560" t="str">
        <f t="shared" si="11"/>
        <v>base</v>
      </c>
      <c r="D560" s="1">
        <v>0</v>
      </c>
      <c r="E560" s="1">
        <v>0</v>
      </c>
      <c r="F560" s="1">
        <v>0</v>
      </c>
      <c r="G560" s="1">
        <v>3.7581374862092351E-3</v>
      </c>
      <c r="H560" s="1">
        <v>1.399210097865409E-2</v>
      </c>
      <c r="I560" s="1">
        <v>3.2165516861126092E-2</v>
      </c>
      <c r="J560" s="1">
        <v>5.8193832900133802E-2</v>
      </c>
      <c r="K560" s="1">
        <v>9.1022113051590303E-2</v>
      </c>
      <c r="L560" s="1">
        <v>0.1290336785666116</v>
      </c>
      <c r="M560" s="1">
        <v>0.1708352219203863</v>
      </c>
      <c r="N560" s="1">
        <v>0.21479322229747971</v>
      </c>
      <c r="O560" s="1">
        <v>0.25930103537871158</v>
      </c>
      <c r="P560" s="1">
        <v>0.30314683305429457</v>
      </c>
      <c r="Q560" s="1">
        <v>0.34537632489690639</v>
      </c>
      <c r="R560" s="1">
        <v>0.38519730773504152</v>
      </c>
      <c r="S560" s="1">
        <v>0.4221437371005386</v>
      </c>
      <c r="T560" s="1">
        <v>0.45591493310428149</v>
      </c>
      <c r="U560" s="1">
        <v>0.48614979443908751</v>
      </c>
      <c r="V560" s="1">
        <v>0.51285347571918083</v>
      </c>
      <c r="W560" s="1">
        <v>0.53610892893021778</v>
      </c>
      <c r="X560" s="1">
        <v>0.55605741656617791</v>
      </c>
      <c r="Y560" s="1">
        <v>0.57297850988149812</v>
      </c>
      <c r="Z560" s="1">
        <v>0.58721565475768478</v>
      </c>
      <c r="AA560" s="1">
        <v>0.59912762046936285</v>
      </c>
      <c r="AB560" s="1">
        <v>0.60899736184993436</v>
      </c>
      <c r="AC560" s="1">
        <v>0.61724968478210995</v>
      </c>
      <c r="AD560" s="1">
        <v>0.62427315273890771</v>
      </c>
      <c r="AE560" s="1">
        <v>0.63021233244871522</v>
      </c>
      <c r="AF560" s="1">
        <v>0.63534697216079106</v>
      </c>
      <c r="AG560" s="1">
        <v>0.63986344597980194</v>
      </c>
      <c r="AH560" s="1">
        <v>0.64390385849855569</v>
      </c>
      <c r="AI560" s="1">
        <v>0.64761918051746148</v>
      </c>
      <c r="AJ560" s="1">
        <v>0.65116256968405173</v>
      </c>
      <c r="AK560" s="1">
        <v>0.65468227246099975</v>
      </c>
      <c r="AL560" s="1">
        <v>0.65844944212159806</v>
      </c>
      <c r="AM560" s="1">
        <v>0.66264878269321892</v>
      </c>
    </row>
    <row r="561" spans="1:39">
      <c r="A561">
        <f t="shared" si="10"/>
        <v>202111</v>
      </c>
      <c r="B561" t="str">
        <f t="shared" si="12"/>
        <v>M1</v>
      </c>
      <c r="C561" t="str">
        <f t="shared" si="11"/>
        <v>base</v>
      </c>
      <c r="D561" s="1">
        <v>0</v>
      </c>
      <c r="E561" s="1">
        <v>0</v>
      </c>
      <c r="F561" s="1">
        <v>6.3493635934240983E-2</v>
      </c>
      <c r="G561" s="1">
        <v>0.173257515267874</v>
      </c>
      <c r="H561" s="1">
        <v>0.30153219190509961</v>
      </c>
      <c r="I561" s="1">
        <v>0.42776234812959352</v>
      </c>
      <c r="J561" s="1">
        <v>0.5406059803000125</v>
      </c>
      <c r="K561" s="1">
        <v>0.63581405582688344</v>
      </c>
      <c r="L561" s="1">
        <v>0.7128846419699455</v>
      </c>
      <c r="M561" s="1">
        <v>0.77357248699833947</v>
      </c>
      <c r="N561" s="1">
        <v>0.82052894344221661</v>
      </c>
      <c r="O561" s="1">
        <v>0.85639417686116193</v>
      </c>
      <c r="P561" s="1">
        <v>0.88360721836295897</v>
      </c>
      <c r="Q561" s="1">
        <v>0.9042221086466008</v>
      </c>
      <c r="R561" s="1">
        <v>0.91980331074940858</v>
      </c>
      <c r="S561" s="1">
        <v>0.93160092450380561</v>
      </c>
      <c r="T561" s="1">
        <v>0.94059658718835903</v>
      </c>
      <c r="U561" s="1">
        <v>0.94746270831949242</v>
      </c>
      <c r="V561" s="1">
        <v>0.95274308343388026</v>
      </c>
      <c r="W561" s="1">
        <v>0.95683309681203177</v>
      </c>
      <c r="X561" s="1">
        <v>0.96001114926737363</v>
      </c>
      <c r="Y561" s="1">
        <v>0.96249218406294523</v>
      </c>
      <c r="Z561" s="1">
        <v>0.96444091008230393</v>
      </c>
      <c r="AA561" s="1">
        <v>0.96598093183366351</v>
      </c>
      <c r="AB561" s="1">
        <v>0.96719712489048149</v>
      </c>
      <c r="AC561" s="1">
        <v>0.96817302295021646</v>
      </c>
      <c r="AD561" s="1">
        <v>0.96897447608790455</v>
      </c>
      <c r="AE561" s="1">
        <v>0.96963137684303169</v>
      </c>
      <c r="AF561" s="1">
        <v>0.97018296291136652</v>
      </c>
      <c r="AG561" s="1">
        <v>0.9706543034048557</v>
      </c>
      <c r="AH561" s="1">
        <v>0.97106437547051838</v>
      </c>
      <c r="AI561" s="1">
        <v>0.97143094067399816</v>
      </c>
      <c r="AJ561" s="1">
        <v>0.97177061780186791</v>
      </c>
      <c r="AK561" s="1">
        <v>0.97209723258279412</v>
      </c>
      <c r="AL561" s="1">
        <v>0.97243433738634499</v>
      </c>
      <c r="AM561" s="1">
        <v>0.97279863652438836</v>
      </c>
    </row>
    <row r="562" spans="1:39">
      <c r="A562">
        <f t="shared" si="10"/>
        <v>202111</v>
      </c>
      <c r="B562" t="str">
        <f t="shared" si="12"/>
        <v>M2</v>
      </c>
      <c r="C562" t="str">
        <f t="shared" si="11"/>
        <v>base</v>
      </c>
      <c r="D562" s="1">
        <v>0</v>
      </c>
      <c r="E562" s="1">
        <v>0.1591549430918954</v>
      </c>
      <c r="F562" s="1">
        <v>0.34254407291950101</v>
      </c>
      <c r="G562" s="1">
        <v>0.50490970204652674</v>
      </c>
      <c r="H562" s="1">
        <v>0.63511147002480561</v>
      </c>
      <c r="I562" s="1">
        <v>0.73447221379991445</v>
      </c>
      <c r="J562" s="1">
        <v>0.80817503189277862</v>
      </c>
      <c r="K562" s="1">
        <v>0.86203843571522087</v>
      </c>
      <c r="L562" s="1">
        <v>0.90087295534303202</v>
      </c>
      <c r="M562" s="1">
        <v>0.9286454526102339</v>
      </c>
      <c r="N562" s="1">
        <v>0.9484312897745889</v>
      </c>
      <c r="O562" s="1">
        <v>0.96247303977726495</v>
      </c>
      <c r="P562" s="1">
        <v>0.97242936371258137</v>
      </c>
      <c r="Q562" s="1">
        <v>0.97950011288380079</v>
      </c>
      <c r="R562" s="1">
        <v>0.9845140001730398</v>
      </c>
      <c r="S562" s="1">
        <v>0.98807288726231524</v>
      </c>
      <c r="T562" s="1">
        <v>0.99061507669215387</v>
      </c>
      <c r="U562" s="1">
        <v>0.99243145664829768</v>
      </c>
      <c r="V562" s="1">
        <v>0.99373920507513946</v>
      </c>
      <c r="W562" s="1">
        <v>0.99468918788363692</v>
      </c>
      <c r="X562" s="1">
        <v>0.99538318014140226</v>
      </c>
      <c r="Y562" s="1">
        <v>0.99589425292823297</v>
      </c>
      <c r="Z562" s="1">
        <v>0.9962746130900012</v>
      </c>
      <c r="AA562" s="1">
        <v>0.99656076233517221</v>
      </c>
      <c r="AB562" s="1">
        <v>0.99677677858955638</v>
      </c>
      <c r="AC562" s="1">
        <v>0.99694302941147117</v>
      </c>
      <c r="AD562" s="1">
        <v>0.99707436146137229</v>
      </c>
      <c r="AE562" s="1">
        <v>0.99717817453459956</v>
      </c>
      <c r="AF562" s="1">
        <v>0.99726225812376679</v>
      </c>
      <c r="AG562" s="1">
        <v>0.9973314250381391</v>
      </c>
      <c r="AH562" s="1">
        <v>0.99738929232215123</v>
      </c>
      <c r="AI562" s="1">
        <v>0.99743886895910427</v>
      </c>
      <c r="AJ562" s="1">
        <v>0.99748272150973161</v>
      </c>
      <c r="AK562" s="1">
        <v>0.99752255254487288</v>
      </c>
      <c r="AL562" s="1">
        <v>0.99756087527880366</v>
      </c>
      <c r="AM562" s="1">
        <v>0.99759962983756734</v>
      </c>
    </row>
    <row r="563" spans="1:39">
      <c r="A563">
        <f t="shared" si="10"/>
        <v>202111</v>
      </c>
      <c r="B563" t="str">
        <f t="shared" si="12"/>
        <v>M3</v>
      </c>
      <c r="C563" t="str">
        <f t="shared" si="11"/>
        <v>base</v>
      </c>
      <c r="D563" s="1">
        <v>0.3989422804014327</v>
      </c>
      <c r="E563" s="1">
        <v>0.6325149628835921</v>
      </c>
      <c r="F563" s="1">
        <v>0.77196793523990859</v>
      </c>
      <c r="G563" s="1">
        <v>0.85692143803850929</v>
      </c>
      <c r="H563" s="1">
        <v>0.90928269139378826</v>
      </c>
      <c r="I563" s="1">
        <v>0.94190938095484988</v>
      </c>
      <c r="J563" s="1">
        <v>0.96244050299072992</v>
      </c>
      <c r="K563" s="1">
        <v>0.97551989627964786</v>
      </c>
      <c r="L563" s="1">
        <v>0.98389845079335714</v>
      </c>
      <c r="M563" s="1">
        <v>0.98930698694284669</v>
      </c>
      <c r="N563" s="1">
        <v>0.99283087161600814</v>
      </c>
      <c r="O563" s="1">
        <v>0.99514224960437758</v>
      </c>
      <c r="P563" s="1">
        <v>0.99667073029478925</v>
      </c>
      <c r="Q563" s="1">
        <v>0.99769081788586744</v>
      </c>
      <c r="R563" s="1">
        <v>0.99837459279530283</v>
      </c>
      <c r="S563" s="1">
        <v>0.99883568013177848</v>
      </c>
      <c r="T563" s="1">
        <v>0.99914995779937466</v>
      </c>
      <c r="U563" s="1">
        <v>0.99936490992840521</v>
      </c>
      <c r="V563" s="1">
        <v>0.99951350659616445</v>
      </c>
      <c r="W563" s="1">
        <v>0.99961744332386404</v>
      </c>
      <c r="X563" s="1">
        <v>0.99969072641322732</v>
      </c>
      <c r="Y563" s="1">
        <v>0.99974293366824718</v>
      </c>
      <c r="Z563" s="1">
        <v>0.99978061289795184</v>
      </c>
      <c r="AA563" s="1">
        <v>0.99980816466308753</v>
      </c>
      <c r="AB563" s="1">
        <v>0.99982841857913607</v>
      </c>
      <c r="AC563" s="1">
        <v>0.99984361810729827</v>
      </c>
      <c r="AD563" s="1">
        <v>0.99985533772894553</v>
      </c>
      <c r="AE563" s="1">
        <v>0.99986438640743869</v>
      </c>
      <c r="AF563" s="1">
        <v>0.99987153867027478</v>
      </c>
      <c r="AG563" s="1">
        <v>0.99987726475711791</v>
      </c>
      <c r="AH563" s="1">
        <v>0.99988191575955665</v>
      </c>
      <c r="AI563" s="1">
        <v>0.99988576575288612</v>
      </c>
      <c r="AJ563" s="1">
        <v>0.9998890352273313</v>
      </c>
      <c r="AK563" s="1">
        <v>0.99989184575130607</v>
      </c>
      <c r="AL563" s="1">
        <v>0.99989434893617612</v>
      </c>
      <c r="AM563" s="1">
        <v>0.99989667476595812</v>
      </c>
    </row>
    <row r="564" spans="1:39">
      <c r="A564">
        <f t="shared" si="10"/>
        <v>202112</v>
      </c>
      <c r="B564" t="str">
        <f t="shared" si="12"/>
        <v>M0</v>
      </c>
      <c r="C564" t="str">
        <f t="shared" si="11"/>
        <v>base</v>
      </c>
      <c r="D564" s="1">
        <v>0</v>
      </c>
      <c r="E564" s="1">
        <v>0</v>
      </c>
      <c r="F564" s="1">
        <v>0</v>
      </c>
      <c r="G564" s="1">
        <v>3.9415918318465963E-3</v>
      </c>
      <c r="H564" s="1">
        <v>1.5143049938611911E-2</v>
      </c>
      <c r="I564" s="1">
        <v>3.4822707015022943E-2</v>
      </c>
      <c r="J564" s="1">
        <v>6.2566676840295599E-2</v>
      </c>
      <c r="K564" s="1">
        <v>9.6952460780268895E-2</v>
      </c>
      <c r="L564" s="1">
        <v>0.13652273978508711</v>
      </c>
      <c r="M564" s="1">
        <v>0.1794229233408359</v>
      </c>
      <c r="N564" s="1">
        <v>0.22378262006341801</v>
      </c>
      <c r="O564" s="1">
        <v>0.26814100112857669</v>
      </c>
      <c r="P564" s="1">
        <v>0.31132707081971711</v>
      </c>
      <c r="Q564" s="1">
        <v>0.35237424787784238</v>
      </c>
      <c r="R564" s="1">
        <v>0.3906845983505266</v>
      </c>
      <c r="S564" s="1">
        <v>0.42585612570707648</v>
      </c>
      <c r="T564" s="1">
        <v>0.45744748705305699</v>
      </c>
      <c r="U564" s="1">
        <v>0.4854175184878573</v>
      </c>
      <c r="V564" s="1">
        <v>0.50982030733685091</v>
      </c>
      <c r="W564" s="1">
        <v>0.5307820049883879</v>
      </c>
      <c r="X564" s="1">
        <v>0.54858147041266658</v>
      </c>
      <c r="Y564" s="1">
        <v>0.56356992893064994</v>
      </c>
      <c r="Z564" s="1">
        <v>0.57611851505770617</v>
      </c>
      <c r="AA564" s="1">
        <v>0.58652103784384058</v>
      </c>
      <c r="AB564" s="1">
        <v>0.59522247302299658</v>
      </c>
      <c r="AC564" s="1">
        <v>0.60263076572796703</v>
      </c>
      <c r="AD564" s="1">
        <v>0.60889721380386985</v>
      </c>
      <c r="AE564" s="1">
        <v>0.61431624308840538</v>
      </c>
      <c r="AF564" s="1">
        <v>0.61908410135006575</v>
      </c>
      <c r="AG564" s="1">
        <v>0.62335043346846064</v>
      </c>
      <c r="AH564" s="1">
        <v>0.62727443459761967</v>
      </c>
      <c r="AI564" s="1">
        <v>0.63101773053057053</v>
      </c>
      <c r="AJ564" s="1">
        <v>0.63473696575638627</v>
      </c>
      <c r="AK564" s="1">
        <v>0.63871880879720844</v>
      </c>
      <c r="AL564" s="1">
        <v>0.64315847342253851</v>
      </c>
      <c r="AM564" s="1">
        <v>0.6481305844372679</v>
      </c>
    </row>
    <row r="565" spans="1:39">
      <c r="A565">
        <f t="shared" si="10"/>
        <v>202112</v>
      </c>
      <c r="B565" t="str">
        <f t="shared" si="12"/>
        <v>M1</v>
      </c>
      <c r="C565" t="str">
        <f t="shared" si="11"/>
        <v>base</v>
      </c>
      <c r="D565" s="1">
        <v>0</v>
      </c>
      <c r="E565" s="1">
        <v>0</v>
      </c>
      <c r="F565" s="1">
        <v>6.3493635934240983E-2</v>
      </c>
      <c r="G565" s="1">
        <v>0.17374468473700741</v>
      </c>
      <c r="H565" s="1">
        <v>0.30273718970782421</v>
      </c>
      <c r="I565" s="1">
        <v>0.42967727627117452</v>
      </c>
      <c r="J565" s="1">
        <v>0.54332053796962521</v>
      </c>
      <c r="K565" s="1">
        <v>0.63896380813727494</v>
      </c>
      <c r="L565" s="1">
        <v>0.71623124078949618</v>
      </c>
      <c r="M565" s="1">
        <v>0.77700321226839331</v>
      </c>
      <c r="N565" s="1">
        <v>0.82386533105151094</v>
      </c>
      <c r="O565" s="1">
        <v>0.85956362896561833</v>
      </c>
      <c r="P565" s="1">
        <v>0.88658834056911184</v>
      </c>
      <c r="Q565" s="1">
        <v>0.90691899789520636</v>
      </c>
      <c r="R565" s="1">
        <v>0.92218593642765634</v>
      </c>
      <c r="S565" s="1">
        <v>0.93369890168297731</v>
      </c>
      <c r="T565" s="1">
        <v>0.94237223031451678</v>
      </c>
      <c r="U565" s="1">
        <v>0.94894730853558273</v>
      </c>
      <c r="V565" s="1">
        <v>0.95396589136280918</v>
      </c>
      <c r="W565" s="1">
        <v>0.95780943192455459</v>
      </c>
      <c r="X565" s="1">
        <v>0.96076882321486212</v>
      </c>
      <c r="Y565" s="1">
        <v>0.96306385712565057</v>
      </c>
      <c r="Z565" s="1">
        <v>0.96485675774874335</v>
      </c>
      <c r="AA565" s="1">
        <v>0.96625795242448143</v>
      </c>
      <c r="AB565" s="1">
        <v>0.96737164777026929</v>
      </c>
      <c r="AC565" s="1">
        <v>0.96827833627671722</v>
      </c>
      <c r="AD565" s="1">
        <v>0.96901559374533019</v>
      </c>
      <c r="AE565" s="1">
        <v>0.96962986853551503</v>
      </c>
      <c r="AF565" s="1">
        <v>0.97015059312000418</v>
      </c>
      <c r="AG565" s="1">
        <v>0.9706000194272999</v>
      </c>
      <c r="AH565" s="1">
        <v>0.97099839236905927</v>
      </c>
      <c r="AI565" s="1">
        <v>0.97136426863850123</v>
      </c>
      <c r="AJ565" s="1">
        <v>0.97171240828519934</v>
      </c>
      <c r="AK565" s="1">
        <v>0.97206735010201772</v>
      </c>
      <c r="AL565" s="1">
        <v>0.97244674603615466</v>
      </c>
      <c r="AM565" s="1">
        <v>0.97285855371550134</v>
      </c>
    </row>
    <row r="566" spans="1:39">
      <c r="A566">
        <f t="shared" si="10"/>
        <v>202112</v>
      </c>
      <c r="B566" t="str">
        <f t="shared" si="12"/>
        <v>M2</v>
      </c>
      <c r="C566" t="str">
        <f t="shared" si="11"/>
        <v>base</v>
      </c>
      <c r="D566" s="1">
        <v>0</v>
      </c>
      <c r="E566" s="1">
        <v>0.1591549430918954</v>
      </c>
      <c r="F566" s="1">
        <v>0.34330147887945239</v>
      </c>
      <c r="G566" s="1">
        <v>0.50655119922835445</v>
      </c>
      <c r="H566" s="1">
        <v>0.63728424626166769</v>
      </c>
      <c r="I566" s="1">
        <v>0.73677985172883609</v>
      </c>
      <c r="J566" s="1">
        <v>0.81053171673391866</v>
      </c>
      <c r="K566" s="1">
        <v>0.86412628002348668</v>
      </c>
      <c r="L566" s="1">
        <v>0.90260785669955779</v>
      </c>
      <c r="M566" s="1">
        <v>0.93006411842613823</v>
      </c>
      <c r="N566" s="1">
        <v>0.94954521188944319</v>
      </c>
      <c r="O566" s="1">
        <v>0.96333708940773333</v>
      </c>
      <c r="P566" s="1">
        <v>0.97310593021633718</v>
      </c>
      <c r="Q566" s="1">
        <v>0.98000755911455262</v>
      </c>
      <c r="R566" s="1">
        <v>0.98488311391845473</v>
      </c>
      <c r="S566" s="1">
        <v>0.98834581070846605</v>
      </c>
      <c r="T566" s="1">
        <v>0.99080328868624645</v>
      </c>
      <c r="U566" s="1">
        <v>0.99255921216848497</v>
      </c>
      <c r="V566" s="1">
        <v>0.99382431203992339</v>
      </c>
      <c r="W566" s="1">
        <v>0.99474050760916033</v>
      </c>
      <c r="X566" s="1">
        <v>0.99540919935129135</v>
      </c>
      <c r="Y566" s="1">
        <v>0.99590243827322111</v>
      </c>
      <c r="Z566" s="1">
        <v>0.99627027605073126</v>
      </c>
      <c r="AA566" s="1">
        <v>0.99654560166226935</v>
      </c>
      <c r="AB566" s="1">
        <v>0.99675573538250251</v>
      </c>
      <c r="AC566" s="1">
        <v>0.99692037915352172</v>
      </c>
      <c r="AD566" s="1">
        <v>0.99704948428784701</v>
      </c>
      <c r="AE566" s="1">
        <v>0.99715318343848636</v>
      </c>
      <c r="AF566" s="1">
        <v>0.99723770080149143</v>
      </c>
      <c r="AG566" s="1">
        <v>0.9973077086047436</v>
      </c>
      <c r="AH566" s="1">
        <v>0.99736700573807291</v>
      </c>
      <c r="AI566" s="1">
        <v>0.99741876710296506</v>
      </c>
      <c r="AJ566" s="1">
        <v>0.99746497371740428</v>
      </c>
      <c r="AK566" s="1">
        <v>0.99750840948340636</v>
      </c>
      <c r="AL566" s="1">
        <v>0.99755128950971228</v>
      </c>
      <c r="AM566" s="1">
        <v>0.99759487110372724</v>
      </c>
    </row>
    <row r="567" spans="1:39">
      <c r="A567">
        <f t="shared" si="10"/>
        <v>202112</v>
      </c>
      <c r="B567" t="str">
        <f t="shared" si="12"/>
        <v>M3</v>
      </c>
      <c r="C567" t="str">
        <f t="shared" si="11"/>
        <v>base</v>
      </c>
      <c r="D567" s="1">
        <v>0.3989422804014327</v>
      </c>
      <c r="E567" s="1">
        <v>0.63289341366109186</v>
      </c>
      <c r="F567" s="1">
        <v>0.77309447068961423</v>
      </c>
      <c r="G567" s="1">
        <v>0.85818394666939113</v>
      </c>
      <c r="H567" s="1">
        <v>0.91043194521060855</v>
      </c>
      <c r="I567" s="1">
        <v>0.94285184003265399</v>
      </c>
      <c r="J567" s="1">
        <v>0.96322913993984549</v>
      </c>
      <c r="K567" s="1">
        <v>0.97611372858572887</v>
      </c>
      <c r="L567" s="1">
        <v>0.98432763446062677</v>
      </c>
      <c r="M567" s="1">
        <v>0.98961590441058633</v>
      </c>
      <c r="N567" s="1">
        <v>0.99304540706262112</v>
      </c>
      <c r="O567" s="1">
        <v>0.99528909330373272</v>
      </c>
      <c r="P567" s="1">
        <v>0.99677148453384279</v>
      </c>
      <c r="Q567" s="1">
        <v>0.99775574124511268</v>
      </c>
      <c r="R567" s="1">
        <v>0.99841355508552765</v>
      </c>
      <c r="S567" s="1">
        <v>0.99885820975560535</v>
      </c>
      <c r="T567" s="1">
        <v>0.9991599621455074</v>
      </c>
      <c r="U567" s="1">
        <v>0.99936704558795675</v>
      </c>
      <c r="V567" s="1">
        <v>0.99951090914162954</v>
      </c>
      <c r="W567" s="1">
        <v>0.99961169953936824</v>
      </c>
      <c r="X567" s="1">
        <v>0.99968307771951614</v>
      </c>
      <c r="Y567" s="1">
        <v>0.99973431028681703</v>
      </c>
      <c r="Z567" s="1">
        <v>0.99977158167960201</v>
      </c>
      <c r="AA567" s="1">
        <v>0.99979884980765066</v>
      </c>
      <c r="AB567" s="1">
        <v>0.99981921959506181</v>
      </c>
      <c r="AC567" s="1">
        <v>0.99983485604852129</v>
      </c>
      <c r="AD567" s="1">
        <v>0.9998468761039343</v>
      </c>
      <c r="AE567" s="1">
        <v>0.99985633305581434</v>
      </c>
      <c r="AF567" s="1">
        <v>0.99986386446696351</v>
      </c>
      <c r="AG567" s="1">
        <v>0.99986994568832699</v>
      </c>
      <c r="AH567" s="1">
        <v>0.99987494376383002</v>
      </c>
      <c r="AI567" s="1">
        <v>0.99987915081648793</v>
      </c>
      <c r="AJ567" s="1">
        <v>0.99988272177639337</v>
      </c>
      <c r="AK567" s="1">
        <v>0.99988584152472926</v>
      </c>
      <c r="AL567" s="1">
        <v>0.99988867313700314</v>
      </c>
      <c r="AM567" s="1">
        <v>0.99989132680924353</v>
      </c>
    </row>
    <row r="568" spans="1:39">
      <c r="A568">
        <f t="shared" si="10"/>
        <v>202201</v>
      </c>
      <c r="B568" t="str">
        <f t="shared" si="12"/>
        <v>M0</v>
      </c>
      <c r="C568" t="str">
        <f t="shared" si="11"/>
        <v>base</v>
      </c>
      <c r="D568" s="1">
        <v>0</v>
      </c>
      <c r="E568" s="1">
        <v>0</v>
      </c>
      <c r="F568" s="1">
        <v>0</v>
      </c>
      <c r="G568" s="1">
        <v>4.6215911367625756E-3</v>
      </c>
      <c r="H568" s="1">
        <v>1.7026553659904398E-2</v>
      </c>
      <c r="I568" s="1">
        <v>3.814820355955148E-2</v>
      </c>
      <c r="J568" s="1">
        <v>6.724860045388556E-2</v>
      </c>
      <c r="K568" s="1">
        <v>0.10308429599683371</v>
      </c>
      <c r="L568" s="1">
        <v>0.14369480179160221</v>
      </c>
      <c r="M568" s="1">
        <v>0.18696768175636369</v>
      </c>
      <c r="N568" s="1">
        <v>0.23116634784438919</v>
      </c>
      <c r="O568" s="1">
        <v>0.27485621211619898</v>
      </c>
      <c r="P568" s="1">
        <v>0.31684845605420248</v>
      </c>
      <c r="Q568" s="1">
        <v>0.35636900546061928</v>
      </c>
      <c r="R568" s="1">
        <v>0.39287587103158028</v>
      </c>
      <c r="S568" s="1">
        <v>0.42581752066893541</v>
      </c>
      <c r="T568" s="1">
        <v>0.4550837282306322</v>
      </c>
      <c r="U568" s="1">
        <v>0.48068324459858602</v>
      </c>
      <c r="V568" s="1">
        <v>0.50271600243513836</v>
      </c>
      <c r="W568" s="1">
        <v>0.52145311901013514</v>
      </c>
      <c r="X568" s="1">
        <v>0.53724944095952709</v>
      </c>
      <c r="Y568" s="1">
        <v>0.55048635021438908</v>
      </c>
      <c r="Z568" s="1">
        <v>0.56146741639683773</v>
      </c>
      <c r="AA568" s="1">
        <v>0.57065824204718607</v>
      </c>
      <c r="AB568" s="1">
        <v>0.57848707860731208</v>
      </c>
      <c r="AC568" s="1">
        <v>0.58511203180873539</v>
      </c>
      <c r="AD568" s="1">
        <v>0.59084326727748815</v>
      </c>
      <c r="AE568" s="1">
        <v>0.59588766665266579</v>
      </c>
      <c r="AF568" s="1">
        <v>0.6004030008210719</v>
      </c>
      <c r="AG568" s="1">
        <v>0.60455743062879841</v>
      </c>
      <c r="AH568" s="1">
        <v>0.6085218716306221</v>
      </c>
      <c r="AI568" s="1">
        <v>0.61246227430193401</v>
      </c>
      <c r="AJ568" s="1">
        <v>0.61668256960416923</v>
      </c>
      <c r="AK568" s="1">
        <v>0.62138963818514059</v>
      </c>
      <c r="AL568" s="1">
        <v>0.62666245123286346</v>
      </c>
      <c r="AM568" s="1">
        <v>0.63256882750947341</v>
      </c>
    </row>
    <row r="569" spans="1:39">
      <c r="A569">
        <f t="shared" si="10"/>
        <v>202201</v>
      </c>
      <c r="B569" t="str">
        <f t="shared" si="12"/>
        <v>M1</v>
      </c>
      <c r="C569" t="str">
        <f t="shared" si="11"/>
        <v>base</v>
      </c>
      <c r="D569" s="1">
        <v>0</v>
      </c>
      <c r="E569" s="1">
        <v>0</v>
      </c>
      <c r="F569" s="1">
        <v>6.3493635934240983E-2</v>
      </c>
      <c r="G569" s="1">
        <v>0.17410785535726761</v>
      </c>
      <c r="H569" s="1">
        <v>0.30369816512162462</v>
      </c>
      <c r="I569" s="1">
        <v>0.43149630217056451</v>
      </c>
      <c r="J569" s="1">
        <v>0.54573703199738011</v>
      </c>
      <c r="K569" s="1">
        <v>0.64173174268191413</v>
      </c>
      <c r="L569" s="1">
        <v>0.71922581541220298</v>
      </c>
      <c r="M569" s="1">
        <v>0.78000582206389146</v>
      </c>
      <c r="N569" s="1">
        <v>0.82677727727975203</v>
      </c>
      <c r="O569" s="1">
        <v>0.86235170214146883</v>
      </c>
      <c r="P569" s="1">
        <v>0.88912021542332875</v>
      </c>
      <c r="Q569" s="1">
        <v>0.90914612058840261</v>
      </c>
      <c r="R569" s="1">
        <v>0.92414251981684337</v>
      </c>
      <c r="S569" s="1">
        <v>0.93533287788562336</v>
      </c>
      <c r="T569" s="1">
        <v>0.94371946659818418</v>
      </c>
      <c r="U569" s="1">
        <v>0.9500413447319066</v>
      </c>
      <c r="V569" s="1">
        <v>0.95482079264895769</v>
      </c>
      <c r="W569" s="1">
        <v>0.95845363578904597</v>
      </c>
      <c r="X569" s="1">
        <v>0.96123638637267472</v>
      </c>
      <c r="Y569" s="1">
        <v>0.96338535452493268</v>
      </c>
      <c r="Z569" s="1">
        <v>0.96504688044424758</v>
      </c>
      <c r="AA569" s="1">
        <v>0.96635429712350118</v>
      </c>
      <c r="AB569" s="1">
        <v>0.96740874922862319</v>
      </c>
      <c r="AC569" s="1">
        <v>0.96825867678268274</v>
      </c>
      <c r="AD569" s="1">
        <v>0.96896069901912096</v>
      </c>
      <c r="AE569" s="1">
        <v>0.96955040051293895</v>
      </c>
      <c r="AF569" s="1">
        <v>0.97005465332518992</v>
      </c>
      <c r="AG569" s="1">
        <v>0.97049719330516704</v>
      </c>
      <c r="AH569" s="1">
        <v>0.97089929069286607</v>
      </c>
      <c r="AI569" s="1">
        <v>0.97127698929335615</v>
      </c>
      <c r="AJ569" s="1">
        <v>0.97165614585780258</v>
      </c>
      <c r="AK569" s="1">
        <v>0.97205570363319416</v>
      </c>
      <c r="AL569" s="1">
        <v>0.9724846195393313</v>
      </c>
      <c r="AM569" s="1">
        <v>0.97295029744732153</v>
      </c>
    </row>
    <row r="570" spans="1:39">
      <c r="A570">
        <f t="shared" si="10"/>
        <v>202201</v>
      </c>
      <c r="B570" t="str">
        <f t="shared" si="12"/>
        <v>M2</v>
      </c>
      <c r="C570" t="str">
        <f t="shared" si="11"/>
        <v>base</v>
      </c>
      <c r="D570" s="1">
        <v>0</v>
      </c>
      <c r="E570" s="1">
        <v>0.1591549430918954</v>
      </c>
      <c r="F570" s="1">
        <v>0.3442665326498533</v>
      </c>
      <c r="G570" s="1">
        <v>0.50831759576420854</v>
      </c>
      <c r="H570" s="1">
        <v>0.63941228698933861</v>
      </c>
      <c r="I570" s="1">
        <v>0.73914627318196102</v>
      </c>
      <c r="J570" s="1">
        <v>0.81268960782601363</v>
      </c>
      <c r="K570" s="1">
        <v>0.86592464931851321</v>
      </c>
      <c r="L570" s="1">
        <v>0.90406702148261653</v>
      </c>
      <c r="M570" s="1">
        <v>0.93117726893587627</v>
      </c>
      <c r="N570" s="1">
        <v>0.95037131240633432</v>
      </c>
      <c r="O570" s="1">
        <v>0.96395054487313037</v>
      </c>
      <c r="P570" s="1">
        <v>0.97352329123314862</v>
      </c>
      <c r="Q570" s="1">
        <v>0.9802648385642504</v>
      </c>
      <c r="R570" s="1">
        <v>0.98503401280909286</v>
      </c>
      <c r="S570" s="1">
        <v>0.98840281905487415</v>
      </c>
      <c r="T570" s="1">
        <v>0.9907969341754902</v>
      </c>
      <c r="U570" s="1">
        <v>0.99251162563215911</v>
      </c>
      <c r="V570" s="1">
        <v>0.99374553668614651</v>
      </c>
      <c r="W570" s="1">
        <v>0.99464013668453599</v>
      </c>
      <c r="X570" s="1">
        <v>0.99529557270585489</v>
      </c>
      <c r="Y570" s="1">
        <v>0.9957811044035092</v>
      </c>
      <c r="Z570" s="1">
        <v>0.99614212015363912</v>
      </c>
      <c r="AA570" s="1">
        <v>0.99641584236074943</v>
      </c>
      <c r="AB570" s="1">
        <v>0.99662890572237506</v>
      </c>
      <c r="AC570" s="1">
        <v>0.99679489300613422</v>
      </c>
      <c r="AD570" s="1">
        <v>0.99692730061103996</v>
      </c>
      <c r="AE570" s="1">
        <v>0.99703438236575337</v>
      </c>
      <c r="AF570" s="1">
        <v>0.99712232841820558</v>
      </c>
      <c r="AG570" s="1">
        <v>0.99719608274696447</v>
      </c>
      <c r="AH570" s="1">
        <v>0.99725970939993258</v>
      </c>
      <c r="AI570" s="1">
        <v>0.99731561177415973</v>
      </c>
      <c r="AJ570" s="1">
        <v>0.99736700941801637</v>
      </c>
      <c r="AK570" s="1">
        <v>0.99741654211003539</v>
      </c>
      <c r="AL570" s="1">
        <v>0.99746579405839642</v>
      </c>
      <c r="AM570" s="1">
        <v>0.99751602931201522</v>
      </c>
    </row>
    <row r="571" spans="1:39">
      <c r="A571">
        <f t="shared" si="10"/>
        <v>202201</v>
      </c>
      <c r="B571" t="str">
        <f t="shared" si="12"/>
        <v>M3</v>
      </c>
      <c r="C571" t="str">
        <f t="shared" si="11"/>
        <v>base</v>
      </c>
      <c r="D571" s="1">
        <v>0.3989422804014327</v>
      </c>
      <c r="E571" s="1">
        <v>0.63404808183891315</v>
      </c>
      <c r="F571" s="1">
        <v>0.77452801933252924</v>
      </c>
      <c r="G571" s="1">
        <v>0.85953081426850186</v>
      </c>
      <c r="H571" s="1">
        <v>0.91154411821488646</v>
      </c>
      <c r="I571" s="1">
        <v>0.94380426799109784</v>
      </c>
      <c r="J571" s="1">
        <v>0.96394092304077994</v>
      </c>
      <c r="K571" s="1">
        <v>0.97661956979342646</v>
      </c>
      <c r="L571" s="1">
        <v>0.98468581756075257</v>
      </c>
      <c r="M571" s="1">
        <v>0.98985763552037187</v>
      </c>
      <c r="N571" s="1">
        <v>0.99320483431521356</v>
      </c>
      <c r="O571" s="1">
        <v>0.99539391268869526</v>
      </c>
      <c r="P571" s="1">
        <v>0.99683350014068606</v>
      </c>
      <c r="Q571" s="1">
        <v>0.99778705272506685</v>
      </c>
      <c r="R571" s="1">
        <v>0.99842632158410516</v>
      </c>
      <c r="S571" s="1">
        <v>0.99885684202863501</v>
      </c>
      <c r="T571" s="1">
        <v>0.99915024431074795</v>
      </c>
      <c r="U571" s="1">
        <v>0.99935279073266503</v>
      </c>
      <c r="V571" s="1">
        <v>0.99949388085676938</v>
      </c>
      <c r="W571" s="1">
        <v>0.99959328069938391</v>
      </c>
      <c r="X571" s="1">
        <v>0.99966429372948262</v>
      </c>
      <c r="Y571" s="1">
        <v>0.99971573811533998</v>
      </c>
      <c r="Z571" s="1">
        <v>0.9997532307638296</v>
      </c>
      <c r="AA571" s="1">
        <v>0.99978113774891852</v>
      </c>
      <c r="AB571" s="1">
        <v>0.99980248648562664</v>
      </c>
      <c r="AC571" s="1">
        <v>0.99981884277595956</v>
      </c>
      <c r="AD571" s="1">
        <v>0.99983166605279894</v>
      </c>
      <c r="AE571" s="1">
        <v>0.99984183761014434</v>
      </c>
      <c r="AF571" s="1">
        <v>0.99985001361333026</v>
      </c>
      <c r="AG571" s="1">
        <v>0.99985669662573895</v>
      </c>
      <c r="AH571" s="1">
        <v>0.99986228340376904</v>
      </c>
      <c r="AI571" s="1">
        <v>0.99986697818429748</v>
      </c>
      <c r="AJ571" s="1">
        <v>0.99987101591801131</v>
      </c>
      <c r="AK571" s="1">
        <v>0.99987460883482382</v>
      </c>
      <c r="AL571" s="1">
        <v>0.99987790532509413</v>
      </c>
      <c r="AM571" s="1">
        <v>0.99988102151135672</v>
      </c>
    </row>
    <row r="572" spans="1:39">
      <c r="A572">
        <f t="shared" si="10"/>
        <v>202202</v>
      </c>
      <c r="B572" t="str">
        <f t="shared" si="12"/>
        <v>M0</v>
      </c>
      <c r="C572" t="str">
        <f t="shared" si="11"/>
        <v>base</v>
      </c>
      <c r="D572" s="1">
        <v>0</v>
      </c>
      <c r="E572" s="1">
        <v>0</v>
      </c>
      <c r="F572" s="1">
        <v>0</v>
      </c>
      <c r="G572" s="1">
        <v>4.6913100571582067E-3</v>
      </c>
      <c r="H572" s="1">
        <v>1.7278231018536261E-2</v>
      </c>
      <c r="I572" s="1">
        <v>3.8620727131079842E-2</v>
      </c>
      <c r="J572" s="1">
        <v>6.8304886460823E-2</v>
      </c>
      <c r="K572" s="1">
        <v>0.1045723643115772</v>
      </c>
      <c r="L572" s="1">
        <v>0.1451738486352909</v>
      </c>
      <c r="M572" s="1">
        <v>0.1880869085780569</v>
      </c>
      <c r="N572" s="1">
        <v>0.23154710347412949</v>
      </c>
      <c r="O572" s="1">
        <v>0.27406360767237098</v>
      </c>
      <c r="P572" s="1">
        <v>0.3146072510474302</v>
      </c>
      <c r="Q572" s="1">
        <v>0.35242403304466502</v>
      </c>
      <c r="R572" s="1">
        <v>0.38679457078581059</v>
      </c>
      <c r="S572" s="1">
        <v>0.41749586220792079</v>
      </c>
      <c r="T572" s="1">
        <v>0.44445946829877148</v>
      </c>
      <c r="U572" s="1">
        <v>0.46773768239491192</v>
      </c>
      <c r="V572" s="1">
        <v>0.48758079704097051</v>
      </c>
      <c r="W572" s="1">
        <v>0.50434001860121891</v>
      </c>
      <c r="X572" s="1">
        <v>0.51840379674804771</v>
      </c>
      <c r="Y572" s="1">
        <v>0.53008409374356391</v>
      </c>
      <c r="Z572" s="1">
        <v>0.53986929024411656</v>
      </c>
      <c r="AA572" s="1">
        <v>0.54821092797897408</v>
      </c>
      <c r="AB572" s="1">
        <v>0.55527448981226935</v>
      </c>
      <c r="AC572" s="1">
        <v>0.5613888272371651</v>
      </c>
      <c r="AD572" s="1">
        <v>0.5667735245405181</v>
      </c>
      <c r="AE572" s="1">
        <v>0.57159606790587492</v>
      </c>
      <c r="AF572" s="1">
        <v>0.57603551343238579</v>
      </c>
      <c r="AG572" s="1">
        <v>0.58027416479506932</v>
      </c>
      <c r="AH572" s="1">
        <v>0.58448953801798531</v>
      </c>
      <c r="AI572" s="1">
        <v>0.58900713467698318</v>
      </c>
      <c r="AJ572" s="1">
        <v>0.59404836996466304</v>
      </c>
      <c r="AK572" s="1">
        <v>0.59969757282513381</v>
      </c>
      <c r="AL572" s="1">
        <v>0.60602719492489743</v>
      </c>
      <c r="AM572" s="1">
        <v>0.61315879542396767</v>
      </c>
    </row>
    <row r="573" spans="1:39">
      <c r="A573">
        <f t="shared" si="10"/>
        <v>202202</v>
      </c>
      <c r="B573" t="str">
        <f t="shared" si="12"/>
        <v>M1</v>
      </c>
      <c r="C573" t="str">
        <f t="shared" si="11"/>
        <v>base</v>
      </c>
      <c r="D573" s="1">
        <v>0</v>
      </c>
      <c r="E573" s="1">
        <v>0</v>
      </c>
      <c r="F573" s="1">
        <v>6.3493635934240983E-2</v>
      </c>
      <c r="G573" s="1">
        <v>0.17415880367486061</v>
      </c>
      <c r="H573" s="1">
        <v>0.30399992475215082</v>
      </c>
      <c r="I573" s="1">
        <v>0.43192418313586323</v>
      </c>
      <c r="J573" s="1">
        <v>0.54612109774822559</v>
      </c>
      <c r="K573" s="1">
        <v>0.64205517676929558</v>
      </c>
      <c r="L573" s="1">
        <v>0.71935757583204518</v>
      </c>
      <c r="M573" s="1">
        <v>0.77993290968143592</v>
      </c>
      <c r="N573" s="1">
        <v>0.82654841262981693</v>
      </c>
      <c r="O573" s="1">
        <v>0.86186237789432163</v>
      </c>
      <c r="P573" s="1">
        <v>0.88835026556767804</v>
      </c>
      <c r="Q573" s="1">
        <v>0.90817078735649082</v>
      </c>
      <c r="R573" s="1">
        <v>0.92291057491483419</v>
      </c>
      <c r="S573" s="1">
        <v>0.93389599587765781</v>
      </c>
      <c r="T573" s="1">
        <v>0.9421190830250854</v>
      </c>
      <c r="U573" s="1">
        <v>0.94828662160316146</v>
      </c>
      <c r="V573" s="1">
        <v>0.95293500422081179</v>
      </c>
      <c r="W573" s="1">
        <v>0.9564654490408131</v>
      </c>
      <c r="X573" s="1">
        <v>0.95916930571508496</v>
      </c>
      <c r="Y573" s="1">
        <v>0.96124323439174209</v>
      </c>
      <c r="Z573" s="1">
        <v>0.96286267904276301</v>
      </c>
      <c r="AA573" s="1">
        <v>0.96415920825729795</v>
      </c>
      <c r="AB573" s="1">
        <v>0.96519695431295616</v>
      </c>
      <c r="AC573" s="1">
        <v>0.96604805329697252</v>
      </c>
      <c r="AD573" s="1">
        <v>0.96675757442801724</v>
      </c>
      <c r="AE573" s="1">
        <v>0.96735953048272239</v>
      </c>
      <c r="AF573" s="1">
        <v>0.96788329334745971</v>
      </c>
      <c r="AG573" s="1">
        <v>0.96835471123867978</v>
      </c>
      <c r="AH573" s="1">
        <v>0.96879240712503667</v>
      </c>
      <c r="AI573" s="1">
        <v>0.9692255351345066</v>
      </c>
      <c r="AJ573" s="1">
        <v>0.96967582791143014</v>
      </c>
      <c r="AK573" s="1">
        <v>0.97015400697668275</v>
      </c>
      <c r="AL573" s="1">
        <v>0.97066887493425413</v>
      </c>
      <c r="AM573" s="1">
        <v>0.9712323965077706</v>
      </c>
    </row>
    <row r="574" spans="1:39">
      <c r="A574">
        <f t="shared" si="10"/>
        <v>202202</v>
      </c>
      <c r="B574" t="str">
        <f t="shared" si="12"/>
        <v>M2</v>
      </c>
      <c r="C574" t="str">
        <f t="shared" si="11"/>
        <v>base</v>
      </c>
      <c r="D574" s="1">
        <v>0</v>
      </c>
      <c r="E574" s="1">
        <v>0.1591549430918954</v>
      </c>
      <c r="F574" s="1">
        <v>0.34438265957133157</v>
      </c>
      <c r="G574" s="1">
        <v>0.50852856339529828</v>
      </c>
      <c r="H574" s="1">
        <v>0.639934307894784</v>
      </c>
      <c r="I574" s="1">
        <v>0.73963614831953739</v>
      </c>
      <c r="J574" s="1">
        <v>0.81302567018406857</v>
      </c>
      <c r="K574" s="1">
        <v>0.86613959102422533</v>
      </c>
      <c r="L574" s="1">
        <v>0.904119114677157</v>
      </c>
      <c r="M574" s="1">
        <v>0.931100327339074</v>
      </c>
      <c r="N574" s="1">
        <v>0.95021986179948414</v>
      </c>
      <c r="O574" s="1">
        <v>0.96370287960603718</v>
      </c>
      <c r="P574" s="1">
        <v>0.97319154514209427</v>
      </c>
      <c r="Q574" s="1">
        <v>0.97989367032380514</v>
      </c>
      <c r="R574" s="1">
        <v>0.98461704727037691</v>
      </c>
      <c r="S574" s="1">
        <v>0.98796399813319424</v>
      </c>
      <c r="T574" s="1">
        <v>0.9903529101108498</v>
      </c>
      <c r="U574" s="1">
        <v>0.99206540124972731</v>
      </c>
      <c r="V574" s="1">
        <v>0.99330182743230055</v>
      </c>
      <c r="W574" s="1">
        <v>0.9942037995292996</v>
      </c>
      <c r="X574" s="1">
        <v>0.99486903452332953</v>
      </c>
      <c r="Y574" s="1">
        <v>0.99536148483335163</v>
      </c>
      <c r="Z574" s="1">
        <v>0.9957331947699567</v>
      </c>
      <c r="AA574" s="1">
        <v>0.99602122715948116</v>
      </c>
      <c r="AB574" s="1">
        <v>0.99624460080128618</v>
      </c>
      <c r="AC574" s="1">
        <v>0.99642191934446933</v>
      </c>
      <c r="AD574" s="1">
        <v>0.99656452699438269</v>
      </c>
      <c r="AE574" s="1">
        <v>0.99668092699294786</v>
      </c>
      <c r="AF574" s="1">
        <v>0.9967778290503182</v>
      </c>
      <c r="AG574" s="1">
        <v>0.99686068528706739</v>
      </c>
      <c r="AH574" s="1">
        <v>0.9969325938694118</v>
      </c>
      <c r="AI574" s="1">
        <v>0.99699754642548932</v>
      </c>
      <c r="AJ574" s="1">
        <v>0.99705889807530901</v>
      </c>
      <c r="AK574" s="1">
        <v>0.99711875017706519</v>
      </c>
      <c r="AL574" s="1">
        <v>0.99717877007555555</v>
      </c>
      <c r="AM574" s="1">
        <v>0.99724081016685684</v>
      </c>
    </row>
    <row r="575" spans="1:39">
      <c r="A575">
        <f t="shared" si="10"/>
        <v>202202</v>
      </c>
      <c r="B575" t="str">
        <f t="shared" si="12"/>
        <v>M3</v>
      </c>
      <c r="C575" t="str">
        <f t="shared" si="11"/>
        <v>base</v>
      </c>
      <c r="D575" s="1">
        <v>0.3989422804014327</v>
      </c>
      <c r="E575" s="1">
        <v>0.63414828850905924</v>
      </c>
      <c r="F575" s="1">
        <v>0.77469802590820935</v>
      </c>
      <c r="G575" s="1">
        <v>0.85968891523721647</v>
      </c>
      <c r="H575" s="1">
        <v>0.91181335000750707</v>
      </c>
      <c r="I575" s="1">
        <v>0.9439971808464529</v>
      </c>
      <c r="J575" s="1">
        <v>0.96404973820504614</v>
      </c>
      <c r="K575" s="1">
        <v>0.97667942464709201</v>
      </c>
      <c r="L575" s="1">
        <v>0.98469902406454046</v>
      </c>
      <c r="M575" s="1">
        <v>0.98984149863484239</v>
      </c>
      <c r="N575" s="1">
        <v>0.993175347170559</v>
      </c>
      <c r="O575" s="1">
        <v>0.99534964940505943</v>
      </c>
      <c r="P575" s="1">
        <v>0.99677875456688969</v>
      </c>
      <c r="Q575" s="1">
        <v>0.99773005026265604</v>
      </c>
      <c r="R575" s="1">
        <v>0.99836653030003752</v>
      </c>
      <c r="S575" s="1">
        <v>0.99879774766836682</v>
      </c>
      <c r="T575" s="1">
        <v>0.99909387202558164</v>
      </c>
      <c r="U575" s="1">
        <v>0.99929918268512274</v>
      </c>
      <c r="V575" s="1">
        <v>0.99944323028475768</v>
      </c>
      <c r="W575" s="1">
        <v>0.99954576916423532</v>
      </c>
      <c r="X575" s="1">
        <v>0.999619816759035</v>
      </c>
      <c r="Y575" s="1">
        <v>0.99967363073902948</v>
      </c>
      <c r="Z575" s="1">
        <v>0.99971358340208949</v>
      </c>
      <c r="AA575" s="1">
        <v>0.99974407384383246</v>
      </c>
      <c r="AB575" s="1">
        <v>0.99976738030421697</v>
      </c>
      <c r="AC575" s="1">
        <v>0.99978560879606038</v>
      </c>
      <c r="AD575" s="1">
        <v>0.99980002886325203</v>
      </c>
      <c r="AE575" s="1">
        <v>0.99981158460781527</v>
      </c>
      <c r="AF575" s="1">
        <v>0.99982099520397705</v>
      </c>
      <c r="AG575" s="1">
        <v>0.99982882532774087</v>
      </c>
      <c r="AH575" s="1">
        <v>0.99983535984893457</v>
      </c>
      <c r="AI575" s="1">
        <v>0.99984091796347796</v>
      </c>
      <c r="AJ575" s="1">
        <v>0.99984579298770127</v>
      </c>
      <c r="AK575" s="1">
        <v>0.99985019487645965</v>
      </c>
      <c r="AL575" s="1">
        <v>0.99985428747281424</v>
      </c>
      <c r="AM575" s="1">
        <v>0.99985823285884956</v>
      </c>
    </row>
    <row r="576" spans="1:39">
      <c r="A576">
        <f t="shared" si="10"/>
        <v>202203</v>
      </c>
      <c r="B576" t="str">
        <f t="shared" si="12"/>
        <v>M0</v>
      </c>
      <c r="C576" t="str">
        <f t="shared" si="11"/>
        <v>base</v>
      </c>
      <c r="D576" s="1">
        <v>0</v>
      </c>
      <c r="E576" s="1">
        <v>0</v>
      </c>
      <c r="F576" s="1">
        <v>0</v>
      </c>
      <c r="G576" s="1">
        <v>4.7527922548508111E-3</v>
      </c>
      <c r="H576" s="1">
        <v>1.7429331234005072E-2</v>
      </c>
      <c r="I576" s="1">
        <v>3.9280906436675957E-2</v>
      </c>
      <c r="J576" s="1">
        <v>6.9338576671624824E-2</v>
      </c>
      <c r="K576" s="1">
        <v>0.1055447686276156</v>
      </c>
      <c r="L576" s="1">
        <v>0.14573493111317931</v>
      </c>
      <c r="M576" s="1">
        <v>0.18784523208533421</v>
      </c>
      <c r="N576" s="1">
        <v>0.23006057127175331</v>
      </c>
      <c r="O576" s="1">
        <v>0.27104933804888032</v>
      </c>
      <c r="P576" s="1">
        <v>0.30978954612086501</v>
      </c>
      <c r="Q576" s="1">
        <v>0.34534532970173981</v>
      </c>
      <c r="R576" s="1">
        <v>0.37733867508721219</v>
      </c>
      <c r="S576" s="1">
        <v>0.40559095794233269</v>
      </c>
      <c r="T576" s="1">
        <v>0.43008310960983182</v>
      </c>
      <c r="U576" s="1">
        <v>0.45102772192872531</v>
      </c>
      <c r="V576" s="1">
        <v>0.46876077806403438</v>
      </c>
      <c r="W576" s="1">
        <v>0.48367035196262381</v>
      </c>
      <c r="X576" s="1">
        <v>0.4960721275089332</v>
      </c>
      <c r="Y576" s="1">
        <v>0.50647485214296539</v>
      </c>
      <c r="Z576" s="1">
        <v>0.51535226763168784</v>
      </c>
      <c r="AA576" s="1">
        <v>0.52287621933181716</v>
      </c>
      <c r="AB576" s="1">
        <v>0.52939434306080746</v>
      </c>
      <c r="AC576" s="1">
        <v>0.53513910973112033</v>
      </c>
      <c r="AD576" s="1">
        <v>0.5402878732595513</v>
      </c>
      <c r="AE576" s="1">
        <v>0.54503101866035408</v>
      </c>
      <c r="AF576" s="1">
        <v>0.54956283650997018</v>
      </c>
      <c r="AG576" s="1">
        <v>0.55407324638313793</v>
      </c>
      <c r="AH576" s="1">
        <v>0.55891105133023689</v>
      </c>
      <c r="AI576" s="1">
        <v>0.56431330426289028</v>
      </c>
      <c r="AJ576" s="1">
        <v>0.57037001669663889</v>
      </c>
      <c r="AK576" s="1">
        <v>0.57715856819323785</v>
      </c>
      <c r="AL576" s="1">
        <v>0.58480909939414394</v>
      </c>
      <c r="AM576" s="1">
        <v>0.59338085488558079</v>
      </c>
    </row>
    <row r="577" spans="1:39">
      <c r="A577">
        <f t="shared" si="10"/>
        <v>202203</v>
      </c>
      <c r="B577" t="str">
        <f t="shared" si="12"/>
        <v>M1</v>
      </c>
      <c r="C577" t="str">
        <f t="shared" si="11"/>
        <v>base</v>
      </c>
      <c r="D577" s="1">
        <v>0</v>
      </c>
      <c r="E577" s="1">
        <v>0</v>
      </c>
      <c r="F577" s="1">
        <v>6.3493635934240983E-2</v>
      </c>
      <c r="G577" s="1">
        <v>0.17427594017908399</v>
      </c>
      <c r="H577" s="1">
        <v>0.30424021340415319</v>
      </c>
      <c r="I577" s="1">
        <v>0.43210039578251291</v>
      </c>
      <c r="J577" s="1">
        <v>0.54620351583334181</v>
      </c>
      <c r="K577" s="1">
        <v>0.64189694909731754</v>
      </c>
      <c r="L577" s="1">
        <v>0.71893964482571682</v>
      </c>
      <c r="M577" s="1">
        <v>0.7793198261321066</v>
      </c>
      <c r="N577" s="1">
        <v>0.82561122539211063</v>
      </c>
      <c r="O577" s="1">
        <v>0.86057555488149406</v>
      </c>
      <c r="P577" s="1">
        <v>0.88681782990535529</v>
      </c>
      <c r="Q577" s="1">
        <v>0.90633213105947918</v>
      </c>
      <c r="R577" s="1">
        <v>0.92083841996017801</v>
      </c>
      <c r="S577" s="1">
        <v>0.93164935438372098</v>
      </c>
      <c r="T577" s="1">
        <v>0.93971170088727995</v>
      </c>
      <c r="U577" s="1">
        <v>0.94574830427705103</v>
      </c>
      <c r="V577" s="1">
        <v>0.95030118318771939</v>
      </c>
      <c r="W577" s="1">
        <v>0.95376349675119809</v>
      </c>
      <c r="X577" s="1">
        <v>0.9564005592684619</v>
      </c>
      <c r="Y577" s="1">
        <v>0.95844546785354656</v>
      </c>
      <c r="Z577" s="1">
        <v>0.96007150212229253</v>
      </c>
      <c r="AA577" s="1">
        <v>0.96136439549619246</v>
      </c>
      <c r="AB577" s="1">
        <v>0.96241755095937997</v>
      </c>
      <c r="AC577" s="1">
        <v>0.9632890278623838</v>
      </c>
      <c r="AD577" s="1">
        <v>0.96402262717947984</v>
      </c>
      <c r="AE577" s="1">
        <v>0.96465540489692214</v>
      </c>
      <c r="AF577" s="1">
        <v>0.96521941717354809</v>
      </c>
      <c r="AG577" s="1">
        <v>0.96573671010707562</v>
      </c>
      <c r="AH577" s="1">
        <v>0.9662407174112766</v>
      </c>
      <c r="AI577" s="1">
        <v>0.9667568462897741</v>
      </c>
      <c r="AJ577" s="1">
        <v>0.96729819858527322</v>
      </c>
      <c r="AK577" s="1">
        <v>0.96787545820664878</v>
      </c>
      <c r="AL577" s="1">
        <v>0.96850262138113496</v>
      </c>
      <c r="AM577" s="1">
        <v>0.96918738888575529</v>
      </c>
    </row>
    <row r="578" spans="1:39">
      <c r="A578">
        <f t="shared" si="10"/>
        <v>202203</v>
      </c>
      <c r="B578" t="str">
        <f t="shared" si="12"/>
        <v>M2</v>
      </c>
      <c r="C578" t="str">
        <f t="shared" si="11"/>
        <v>base</v>
      </c>
      <c r="D578" s="1">
        <v>0</v>
      </c>
      <c r="E578" s="1">
        <v>0.1591549430918954</v>
      </c>
      <c r="F578" s="1">
        <v>0.34444044099237853</v>
      </c>
      <c r="G578" s="1">
        <v>0.50892495482637679</v>
      </c>
      <c r="H578" s="1">
        <v>0.64033403436780878</v>
      </c>
      <c r="I578" s="1">
        <v>0.73987315494381745</v>
      </c>
      <c r="J578" s="1">
        <v>0.81313280310156355</v>
      </c>
      <c r="K578" s="1">
        <v>0.86605309149678367</v>
      </c>
      <c r="L578" s="1">
        <v>0.90387891133556997</v>
      </c>
      <c r="M578" s="1">
        <v>0.93077775554638198</v>
      </c>
      <c r="N578" s="1">
        <v>0.94978072896842036</v>
      </c>
      <c r="O578" s="1">
        <v>0.96316090194333059</v>
      </c>
      <c r="P578" s="1">
        <v>0.97260738320250795</v>
      </c>
      <c r="Q578" s="1">
        <v>0.97925676379011861</v>
      </c>
      <c r="R578" s="1">
        <v>0.98395972377286267</v>
      </c>
      <c r="S578" s="1">
        <v>0.98730862110216266</v>
      </c>
      <c r="T578" s="1">
        <v>0.98970268489566116</v>
      </c>
      <c r="U578" s="1">
        <v>0.99142592536845708</v>
      </c>
      <c r="V578" s="1">
        <v>0.99267894757372277</v>
      </c>
      <c r="W578" s="1">
        <v>0.99359999646992159</v>
      </c>
      <c r="X578" s="1">
        <v>0.99427947940689865</v>
      </c>
      <c r="Y578" s="1">
        <v>0.9947905649940515</v>
      </c>
      <c r="Z578" s="1">
        <v>0.995185177899649</v>
      </c>
      <c r="AA578" s="1">
        <v>0.99549009039565117</v>
      </c>
      <c r="AB578" s="1">
        <v>0.99573118135203109</v>
      </c>
      <c r="AC578" s="1">
        <v>0.99592419613558847</v>
      </c>
      <c r="AD578" s="1">
        <v>0.99608093248258578</v>
      </c>
      <c r="AE578" s="1">
        <v>0.99621061151503243</v>
      </c>
      <c r="AF578" s="1">
        <v>0.99632065674395576</v>
      </c>
      <c r="AG578" s="1">
        <v>0.99641514679242071</v>
      </c>
      <c r="AH578" s="1">
        <v>0.99649915357130092</v>
      </c>
      <c r="AI578" s="1">
        <v>0.99657703896049654</v>
      </c>
      <c r="AJ578" s="1">
        <v>0.996651637671085</v>
      </c>
      <c r="AK578" s="1">
        <v>0.99672518846651492</v>
      </c>
      <c r="AL578" s="1">
        <v>0.99680010091533677</v>
      </c>
      <c r="AM578" s="1">
        <v>0.99687792520665186</v>
      </c>
    </row>
    <row r="579" spans="1:39">
      <c r="A579">
        <f t="shared" si="10"/>
        <v>202203</v>
      </c>
      <c r="B579" t="str">
        <f t="shared" si="12"/>
        <v>M3</v>
      </c>
      <c r="C579" t="str">
        <f t="shared" si="11"/>
        <v>base</v>
      </c>
      <c r="D579" s="1">
        <v>0.3989422804014327</v>
      </c>
      <c r="E579" s="1">
        <v>0.63423427827463519</v>
      </c>
      <c r="F579" s="1">
        <v>0.77478173114799553</v>
      </c>
      <c r="G579" s="1">
        <v>0.85998824150310182</v>
      </c>
      <c r="H579" s="1">
        <v>0.91201694056526161</v>
      </c>
      <c r="I579" s="1">
        <v>0.94409006463800393</v>
      </c>
      <c r="J579" s="1">
        <v>0.96408483170350379</v>
      </c>
      <c r="K579" s="1">
        <v>0.97665641540025738</v>
      </c>
      <c r="L579" s="1">
        <v>0.98464200222297804</v>
      </c>
      <c r="M579" s="1">
        <v>0.98977274138470428</v>
      </c>
      <c r="N579" s="1">
        <v>0.99309052319193991</v>
      </c>
      <c r="O579" s="1">
        <v>0.99525386714353059</v>
      </c>
      <c r="P579" s="1">
        <v>0.99668339964766317</v>
      </c>
      <c r="Q579" s="1">
        <v>0.99763344253933994</v>
      </c>
      <c r="R579" s="1">
        <v>0.99827324351031166</v>
      </c>
      <c r="S579" s="1">
        <v>0.99871028219842939</v>
      </c>
      <c r="T579" s="1">
        <v>0.99901188634923488</v>
      </c>
      <c r="U579" s="1">
        <v>0.99922264604191291</v>
      </c>
      <c r="V579" s="1">
        <v>0.99937216002530105</v>
      </c>
      <c r="W579" s="1">
        <v>0.99947981496288885</v>
      </c>
      <c r="X579" s="1">
        <v>0.99955785606831293</v>
      </c>
      <c r="Y579" s="1">
        <v>0.99961566647585132</v>
      </c>
      <c r="Z579" s="1">
        <v>0.99965969628110518</v>
      </c>
      <c r="AA579" s="1">
        <v>0.99969328822884274</v>
      </c>
      <c r="AB579" s="1">
        <v>0.99971951034414974</v>
      </c>
      <c r="AC579" s="1">
        <v>0.99974020926363683</v>
      </c>
      <c r="AD579" s="1">
        <v>0.99975675652072282</v>
      </c>
      <c r="AE579" s="1">
        <v>0.99977019232697584</v>
      </c>
      <c r="AF579" s="1">
        <v>0.99978132985713686</v>
      </c>
      <c r="AG579" s="1">
        <v>0.99979057284708217</v>
      </c>
      <c r="AH579" s="1">
        <v>0.99979836390733678</v>
      </c>
      <c r="AI579" s="1">
        <v>0.9998051155829657</v>
      </c>
      <c r="AJ579" s="1">
        <v>0.99981112877242229</v>
      </c>
      <c r="AK579" s="1">
        <v>0.99981663776994312</v>
      </c>
      <c r="AL579" s="1">
        <v>0.99982187055596983</v>
      </c>
      <c r="AM579" s="1">
        <v>0.99982698635593492</v>
      </c>
    </row>
    <row r="580" spans="1:39">
      <c r="A580">
        <f t="shared" si="10"/>
        <v>202204</v>
      </c>
      <c r="B580" t="str">
        <f t="shared" si="12"/>
        <v>M0</v>
      </c>
      <c r="C580" t="str">
        <f t="shared" si="11"/>
        <v>base</v>
      </c>
      <c r="D580" s="1">
        <v>0</v>
      </c>
      <c r="E580" s="1">
        <v>0</v>
      </c>
      <c r="F580" s="1">
        <v>0</v>
      </c>
      <c r="G580" s="1">
        <v>4.7299457425579164E-3</v>
      </c>
      <c r="H580" s="1">
        <v>1.7840852189774031E-2</v>
      </c>
      <c r="I580" s="1">
        <v>3.9996541469207871E-2</v>
      </c>
      <c r="J580" s="1">
        <v>6.9924282872820764E-2</v>
      </c>
      <c r="K580" s="1">
        <v>0.105650876536429</v>
      </c>
      <c r="L580" s="1">
        <v>0.14495589746765919</v>
      </c>
      <c r="M580" s="1">
        <v>0.18573551752638059</v>
      </c>
      <c r="N580" s="1">
        <v>0.22633211605792711</v>
      </c>
      <c r="O580" s="1">
        <v>0.26540338454513462</v>
      </c>
      <c r="P580" s="1">
        <v>0.30174403027701691</v>
      </c>
      <c r="Q580" s="1">
        <v>0.33477008836564348</v>
      </c>
      <c r="R580" s="1">
        <v>0.36415071984248831</v>
      </c>
      <c r="S580" s="1">
        <v>0.38976417515376272</v>
      </c>
      <c r="T580" s="1">
        <v>0.41176215935711441</v>
      </c>
      <c r="U580" s="1">
        <v>0.43044889807183828</v>
      </c>
      <c r="V580" s="1">
        <v>0.44620100890238529</v>
      </c>
      <c r="W580" s="1">
        <v>0.4593307462760714</v>
      </c>
      <c r="X580" s="1">
        <v>0.47036281832167581</v>
      </c>
      <c r="Y580" s="1">
        <v>0.47979067540629572</v>
      </c>
      <c r="Z580" s="1">
        <v>0.48779073836968351</v>
      </c>
      <c r="AA580" s="1">
        <v>0.4947288625029424</v>
      </c>
      <c r="AB580" s="1">
        <v>0.50085019495237071</v>
      </c>
      <c r="AC580" s="1">
        <v>0.50634181253671029</v>
      </c>
      <c r="AD580" s="1">
        <v>0.51140565938515647</v>
      </c>
      <c r="AE580" s="1">
        <v>0.51624847116978101</v>
      </c>
      <c r="AF580" s="1">
        <v>0.52107338097539879</v>
      </c>
      <c r="AG580" s="1">
        <v>0.52625425553326621</v>
      </c>
      <c r="AH580" s="1">
        <v>0.5320448781570698</v>
      </c>
      <c r="AI580" s="1">
        <v>0.53854122292560358</v>
      </c>
      <c r="AJ580" s="1">
        <v>0.54582586057673033</v>
      </c>
      <c r="AK580" s="1">
        <v>0.5540381111348115</v>
      </c>
      <c r="AL580" s="1">
        <v>0.56324124782846652</v>
      </c>
      <c r="AM580" s="1">
        <v>0.57350775620629491</v>
      </c>
    </row>
    <row r="581" spans="1:39">
      <c r="A581">
        <f t="shared" si="10"/>
        <v>202204</v>
      </c>
      <c r="B581" t="str">
        <f t="shared" si="12"/>
        <v>M1</v>
      </c>
      <c r="C581" t="str">
        <f t="shared" si="11"/>
        <v>base</v>
      </c>
      <c r="D581" s="1">
        <v>0</v>
      </c>
      <c r="E581" s="1">
        <v>0</v>
      </c>
      <c r="F581" s="1">
        <v>6.3493635934240983E-2</v>
      </c>
      <c r="G581" s="1">
        <v>0.17438393349251019</v>
      </c>
      <c r="H581" s="1">
        <v>0.30426342775549248</v>
      </c>
      <c r="I581" s="1">
        <v>0.43198348321076818</v>
      </c>
      <c r="J581" s="1">
        <v>0.54578647777676215</v>
      </c>
      <c r="K581" s="1">
        <v>0.6411429055572353</v>
      </c>
      <c r="L581" s="1">
        <v>0.71792430249254413</v>
      </c>
      <c r="M581" s="1">
        <v>0.77788402189283101</v>
      </c>
      <c r="N581" s="1">
        <v>0.82371968547807095</v>
      </c>
      <c r="O581" s="1">
        <v>0.85836824235718279</v>
      </c>
      <c r="P581" s="1">
        <v>0.88422373557187572</v>
      </c>
      <c r="Q581" s="1">
        <v>0.90345354907779007</v>
      </c>
      <c r="R581" s="1">
        <v>0.91776031391938617</v>
      </c>
      <c r="S581" s="1">
        <v>0.92839401806292443</v>
      </c>
      <c r="T581" s="1">
        <v>0.93631976696777675</v>
      </c>
      <c r="U581" s="1">
        <v>0.94226604255108737</v>
      </c>
      <c r="V581" s="1">
        <v>0.94676251030902281</v>
      </c>
      <c r="W581" s="1">
        <v>0.95016723956894078</v>
      </c>
      <c r="X581" s="1">
        <v>0.95279171597732004</v>
      </c>
      <c r="Y581" s="1">
        <v>0.95486609821622148</v>
      </c>
      <c r="Z581" s="1">
        <v>0.95650568220376608</v>
      </c>
      <c r="AA581" s="1">
        <v>0.95783292512637552</v>
      </c>
      <c r="AB581" s="1">
        <v>0.95892362943083265</v>
      </c>
      <c r="AC581" s="1">
        <v>0.95983498147080393</v>
      </c>
      <c r="AD581" s="1">
        <v>0.96061450452212382</v>
      </c>
      <c r="AE581" s="1">
        <v>0.96130267738538078</v>
      </c>
      <c r="AF581" s="1">
        <v>0.96192611085002322</v>
      </c>
      <c r="AG581" s="1">
        <v>0.96252384021697646</v>
      </c>
      <c r="AH581" s="1">
        <v>0.96312614354224235</v>
      </c>
      <c r="AI581" s="1">
        <v>0.96374933966194021</v>
      </c>
      <c r="AJ581" s="1">
        <v>0.96440664920810748</v>
      </c>
      <c r="AK581" s="1">
        <v>0.96511476273489072</v>
      </c>
      <c r="AL581" s="1">
        <v>0.96588313391813541</v>
      </c>
      <c r="AM581" s="1">
        <v>0.96672116680958431</v>
      </c>
    </row>
    <row r="582" spans="1:39">
      <c r="A582">
        <f t="shared" si="10"/>
        <v>202204</v>
      </c>
      <c r="B582" t="str">
        <f t="shared" si="12"/>
        <v>M2</v>
      </c>
      <c r="C582" t="str">
        <f t="shared" si="11"/>
        <v>base</v>
      </c>
      <c r="D582" s="1">
        <v>0</v>
      </c>
      <c r="E582" s="1">
        <v>0.1591549430918954</v>
      </c>
      <c r="F582" s="1">
        <v>0.34467391373547629</v>
      </c>
      <c r="G582" s="1">
        <v>0.50921117323242759</v>
      </c>
      <c r="H582" s="1">
        <v>0.64044772925692028</v>
      </c>
      <c r="I582" s="1">
        <v>0.73983802352634376</v>
      </c>
      <c r="J582" s="1">
        <v>0.81285767129454078</v>
      </c>
      <c r="K582" s="1">
        <v>0.8655862103966715</v>
      </c>
      <c r="L582" s="1">
        <v>0.9033159190077219</v>
      </c>
      <c r="M582" s="1">
        <v>0.9300685636350936</v>
      </c>
      <c r="N582" s="1">
        <v>0.94894182325840526</v>
      </c>
      <c r="O582" s="1">
        <v>0.96227584153548973</v>
      </c>
      <c r="P582" s="1">
        <v>0.97165995848561726</v>
      </c>
      <c r="Q582" s="1">
        <v>0.97829127720493214</v>
      </c>
      <c r="R582" s="1">
        <v>0.98300668981101158</v>
      </c>
      <c r="S582" s="1">
        <v>0.98637152481607326</v>
      </c>
      <c r="T582" s="1">
        <v>0.98878834259524639</v>
      </c>
      <c r="U582" s="1">
        <v>0.99054155214125172</v>
      </c>
      <c r="V582" s="1">
        <v>0.99182706122387709</v>
      </c>
      <c r="W582" s="1">
        <v>0.99277295522682241</v>
      </c>
      <c r="X582" s="1">
        <v>0.99348250812385286</v>
      </c>
      <c r="Y582" s="1">
        <v>0.99402883087499094</v>
      </c>
      <c r="Z582" s="1">
        <v>0.99444975719413586</v>
      </c>
      <c r="AA582" s="1">
        <v>0.99478153667908575</v>
      </c>
      <c r="AB582" s="1">
        <v>0.99504618761445807</v>
      </c>
      <c r="AC582" s="1">
        <v>0.99526020415271199</v>
      </c>
      <c r="AD582" s="1">
        <v>0.99543638350854202</v>
      </c>
      <c r="AE582" s="1">
        <v>0.99558495297192418</v>
      </c>
      <c r="AF582" s="1">
        <v>0.99571137798174958</v>
      </c>
      <c r="AG582" s="1">
        <v>0.99582224718248158</v>
      </c>
      <c r="AH582" s="1">
        <v>0.9959233432125888</v>
      </c>
      <c r="AI582" s="1">
        <v>0.99601854248234956</v>
      </c>
      <c r="AJ582" s="1">
        <v>0.99611089485216364</v>
      </c>
      <c r="AK582" s="1">
        <v>0.99620359630359623</v>
      </c>
      <c r="AL582" s="1">
        <v>0.99629874820585929</v>
      </c>
      <c r="AM582" s="1">
        <v>0.99639826294957479</v>
      </c>
    </row>
    <row r="583" spans="1:39">
      <c r="A583">
        <f t="shared" si="10"/>
        <v>202204</v>
      </c>
      <c r="B583" t="str">
        <f t="shared" si="12"/>
        <v>M3</v>
      </c>
      <c r="C583" t="str">
        <f t="shared" si="11"/>
        <v>base</v>
      </c>
      <c r="D583" s="1">
        <v>0.3989422804014327</v>
      </c>
      <c r="E583" s="1">
        <v>0.63420257978302519</v>
      </c>
      <c r="F583" s="1">
        <v>0.77512751178628425</v>
      </c>
      <c r="G583" s="1">
        <v>0.8601996655345886</v>
      </c>
      <c r="H583" s="1">
        <v>0.91207296552658246</v>
      </c>
      <c r="I583" s="1">
        <v>0.94407560449369921</v>
      </c>
      <c r="J583" s="1">
        <v>0.96399590866199703</v>
      </c>
      <c r="K583" s="1">
        <v>0.97652823259484389</v>
      </c>
      <c r="L583" s="1">
        <v>0.98450666344354187</v>
      </c>
      <c r="M583" s="1">
        <v>0.98962090970992689</v>
      </c>
      <c r="N583" s="1">
        <v>0.99292832206605286</v>
      </c>
      <c r="O583" s="1">
        <v>0.99509737168743384</v>
      </c>
      <c r="P583" s="1">
        <v>0.99652890140254613</v>
      </c>
      <c r="Q583" s="1">
        <v>0.99748700296080717</v>
      </c>
      <c r="R583" s="1">
        <v>0.99813792110506627</v>
      </c>
      <c r="S583" s="1">
        <v>0.99858501056478755</v>
      </c>
      <c r="T583" s="1">
        <v>0.99889618364675514</v>
      </c>
      <c r="U583" s="1">
        <v>0.99911619188307577</v>
      </c>
      <c r="V583" s="1">
        <v>0.99927416285938953</v>
      </c>
      <c r="W583" s="1">
        <v>0.99938841146194246</v>
      </c>
      <c r="X583" s="1">
        <v>0.9994728738953178</v>
      </c>
      <c r="Y583" s="1">
        <v>0.99953708961383791</v>
      </c>
      <c r="Z583" s="1">
        <v>0.99958600348109783</v>
      </c>
      <c r="AA583" s="1">
        <v>0.99962412483310203</v>
      </c>
      <c r="AB583" s="1">
        <v>0.99965416401173646</v>
      </c>
      <c r="AC583" s="1">
        <v>0.99967813135249939</v>
      </c>
      <c r="AD583" s="1">
        <v>0.99969754605942007</v>
      </c>
      <c r="AE583" s="1">
        <v>0.99971359149040295</v>
      </c>
      <c r="AF583" s="1">
        <v>0.99972684776848431</v>
      </c>
      <c r="AG583" s="1">
        <v>0.99973793947019107</v>
      </c>
      <c r="AH583" s="1">
        <v>0.99974745559450129</v>
      </c>
      <c r="AI583" s="1">
        <v>0.99975583226051823</v>
      </c>
      <c r="AJ583" s="1">
        <v>0.99976340845010281</v>
      </c>
      <c r="AK583" s="1">
        <v>0.99977050964825243</v>
      </c>
      <c r="AL583" s="1">
        <v>0.99977736567744191</v>
      </c>
      <c r="AM583" s="1">
        <v>0.99978417730904323</v>
      </c>
    </row>
    <row r="584" spans="1:39">
      <c r="A584">
        <f t="shared" si="10"/>
        <v>202205</v>
      </c>
      <c r="B584" t="str">
        <f t="shared" si="12"/>
        <v>M0</v>
      </c>
      <c r="C584" t="str">
        <f t="shared" si="11"/>
        <v>base</v>
      </c>
      <c r="D584" s="1">
        <v>0</v>
      </c>
      <c r="E584" s="1">
        <v>0</v>
      </c>
      <c r="F584" s="1">
        <v>0</v>
      </c>
      <c r="G584" s="1">
        <v>5.2467440927531127E-3</v>
      </c>
      <c r="H584" s="1">
        <v>1.8740874228473581E-2</v>
      </c>
      <c r="I584" s="1">
        <v>4.0818697532521708E-2</v>
      </c>
      <c r="J584" s="1">
        <v>7.0289044914366633E-2</v>
      </c>
      <c r="K584" s="1">
        <v>0.1051061836752894</v>
      </c>
      <c r="L584" s="1">
        <v>0.14302912513487601</v>
      </c>
      <c r="M584" s="1">
        <v>0.1821140513569019</v>
      </c>
      <c r="N584" s="1">
        <v>0.22067423832145369</v>
      </c>
      <c r="O584" s="1">
        <v>0.25719191331920038</v>
      </c>
      <c r="P584" s="1">
        <v>0.29082503241103358</v>
      </c>
      <c r="Q584" s="1">
        <v>0.32104307660408271</v>
      </c>
      <c r="R584" s="1">
        <v>0.34758417055199381</v>
      </c>
      <c r="S584" s="1">
        <v>0.37050982417149042</v>
      </c>
      <c r="T584" s="1">
        <v>0.39007057716491361</v>
      </c>
      <c r="U584" s="1">
        <v>0.40661618719915449</v>
      </c>
      <c r="V584" s="1">
        <v>0.42044524166297931</v>
      </c>
      <c r="W584" s="1">
        <v>0.43209111011497259</v>
      </c>
      <c r="X584" s="1">
        <v>0.44206224490766632</v>
      </c>
      <c r="Y584" s="1">
        <v>0.45053675383337788</v>
      </c>
      <c r="Z584" s="1">
        <v>0.45789691487522138</v>
      </c>
      <c r="AA584" s="1">
        <v>0.46439957153523093</v>
      </c>
      <c r="AB584" s="1">
        <v>0.47024079418390569</v>
      </c>
      <c r="AC584" s="1">
        <v>0.4756338197475663</v>
      </c>
      <c r="AD584" s="1">
        <v>0.48079785654434343</v>
      </c>
      <c r="AE584" s="1">
        <v>0.48594976516625399</v>
      </c>
      <c r="AF584" s="1">
        <v>0.49148978917592462</v>
      </c>
      <c r="AG584" s="1">
        <v>0.49768919332582301</v>
      </c>
      <c r="AH584" s="1">
        <v>0.50465001773786877</v>
      </c>
      <c r="AI584" s="1">
        <v>0.51246014366446491</v>
      </c>
      <c r="AJ584" s="1">
        <v>0.52126848008027726</v>
      </c>
      <c r="AK584" s="1">
        <v>0.53114244536305055</v>
      </c>
      <c r="AL584" s="1">
        <v>0.5421594333533386</v>
      </c>
      <c r="AM584" s="1">
        <v>0.55430057987317272</v>
      </c>
    </row>
    <row r="585" spans="1:39">
      <c r="A585">
        <f t="shared" ref="A585:A648" si="13">IF(B585="M0",IF(RIGHT(A581,2)="12",(VALUE(LEFT(A581,4))+1)*100+1,A581+1),A584)</f>
        <v>202205</v>
      </c>
      <c r="B585" t="str">
        <f t="shared" si="12"/>
        <v>M1</v>
      </c>
      <c r="C585" t="str">
        <f t="shared" si="11"/>
        <v>base</v>
      </c>
      <c r="D585" s="1">
        <v>0</v>
      </c>
      <c r="E585" s="1">
        <v>0</v>
      </c>
      <c r="F585" s="1">
        <v>6.3493635934240983E-2</v>
      </c>
      <c r="G585" s="1">
        <v>0.17430697394568179</v>
      </c>
      <c r="H585" s="1">
        <v>0.30407175766323857</v>
      </c>
      <c r="I585" s="1">
        <v>0.43152496348865838</v>
      </c>
      <c r="J585" s="1">
        <v>0.5449776323071136</v>
      </c>
      <c r="K585" s="1">
        <v>0.6400390047541451</v>
      </c>
      <c r="L585" s="1">
        <v>0.71630930172832352</v>
      </c>
      <c r="M585" s="1">
        <v>0.77568654767169021</v>
      </c>
      <c r="N585" s="1">
        <v>0.82110736811883012</v>
      </c>
      <c r="O585" s="1">
        <v>0.85524864550690316</v>
      </c>
      <c r="P585" s="1">
        <v>0.88073272602083741</v>
      </c>
      <c r="Q585" s="1">
        <v>0.89970954652479085</v>
      </c>
      <c r="R585" s="1">
        <v>0.91379824607350313</v>
      </c>
      <c r="S585" s="1">
        <v>0.92427109211720115</v>
      </c>
      <c r="T585" s="1">
        <v>0.93209929098981481</v>
      </c>
      <c r="U585" s="1">
        <v>0.93799316159708113</v>
      </c>
      <c r="V585" s="1">
        <v>0.94243475431386181</v>
      </c>
      <c r="W585" s="1">
        <v>0.94584116978136279</v>
      </c>
      <c r="X585" s="1">
        <v>0.94851947736522357</v>
      </c>
      <c r="Y585" s="1">
        <v>0.95062513961871953</v>
      </c>
      <c r="Z585" s="1">
        <v>0.95231998032012255</v>
      </c>
      <c r="AA585" s="1">
        <v>0.9537038339499615</v>
      </c>
      <c r="AB585" s="1">
        <v>0.95485204363741982</v>
      </c>
      <c r="AC585" s="1">
        <v>0.9558262545594941</v>
      </c>
      <c r="AD585" s="1">
        <v>0.95667824528117984</v>
      </c>
      <c r="AE585" s="1">
        <v>0.95744060169199241</v>
      </c>
      <c r="AF585" s="1">
        <v>0.95815949121515132</v>
      </c>
      <c r="AG585" s="1">
        <v>0.95887151204033705</v>
      </c>
      <c r="AH585" s="1">
        <v>0.9595972752087274</v>
      </c>
      <c r="AI585" s="1">
        <v>0.96035337492310668</v>
      </c>
      <c r="AJ585" s="1">
        <v>0.96116000043221761</v>
      </c>
      <c r="AK585" s="1">
        <v>0.96202892664476991</v>
      </c>
      <c r="AL585" s="1">
        <v>0.962971659689416</v>
      </c>
      <c r="AM585" s="1">
        <v>0.96399095384139655</v>
      </c>
    </row>
    <row r="586" spans="1:39">
      <c r="A586">
        <f t="shared" si="13"/>
        <v>202205</v>
      </c>
      <c r="B586" t="str">
        <f t="shared" si="12"/>
        <v>M2</v>
      </c>
      <c r="C586" t="str">
        <f t="shared" ref="C586:C649" si="14">C585</f>
        <v>base</v>
      </c>
      <c r="D586" s="1">
        <v>0</v>
      </c>
      <c r="E586" s="1">
        <v>0.1591549430918954</v>
      </c>
      <c r="F586" s="1">
        <v>0.34496679919143458</v>
      </c>
      <c r="G586" s="1">
        <v>0.50941174789468646</v>
      </c>
      <c r="H586" s="1">
        <v>0.64048314075744606</v>
      </c>
      <c r="I586" s="1">
        <v>0.73954960779443035</v>
      </c>
      <c r="J586" s="1">
        <v>0.81228754992296182</v>
      </c>
      <c r="K586" s="1">
        <v>0.86486047304251601</v>
      </c>
      <c r="L586" s="1">
        <v>0.90236755460973339</v>
      </c>
      <c r="M586" s="1">
        <v>0.92892363930632493</v>
      </c>
      <c r="N586" s="1">
        <v>0.94772192308134584</v>
      </c>
      <c r="O586" s="1">
        <v>0.96096235950998132</v>
      </c>
      <c r="P586" s="1">
        <v>0.97031852038135125</v>
      </c>
      <c r="Q586" s="1">
        <v>0.97696739343278316</v>
      </c>
      <c r="R586" s="1">
        <v>0.98170684910441464</v>
      </c>
      <c r="S586" s="1">
        <v>0.98510619187935955</v>
      </c>
      <c r="T586" s="1">
        <v>0.98756807480339281</v>
      </c>
      <c r="U586" s="1">
        <v>0.98936993174535326</v>
      </c>
      <c r="V586" s="1">
        <v>0.99069318768015135</v>
      </c>
      <c r="W586" s="1">
        <v>0.99168377383020911</v>
      </c>
      <c r="X586" s="1">
        <v>0.99244483275031414</v>
      </c>
      <c r="Y586" s="1">
        <v>0.99302989145711551</v>
      </c>
      <c r="Z586" s="1">
        <v>0.99348990099812751</v>
      </c>
      <c r="AA586" s="1">
        <v>0.99385577088770793</v>
      </c>
      <c r="AB586" s="1">
        <v>0.99415065345110454</v>
      </c>
      <c r="AC586" s="1">
        <v>0.99439240959606712</v>
      </c>
      <c r="AD586" s="1">
        <v>0.99459523152270646</v>
      </c>
      <c r="AE586" s="1">
        <v>0.99476653386313996</v>
      </c>
      <c r="AF586" s="1">
        <v>0.99491501930332704</v>
      </c>
      <c r="AG586" s="1">
        <v>0.99504846227439181</v>
      </c>
      <c r="AH586" s="1">
        <v>0.99517221027505709</v>
      </c>
      <c r="AI586" s="1">
        <v>0.99529045768798152</v>
      </c>
      <c r="AJ586" s="1">
        <v>0.99540750318135485</v>
      </c>
      <c r="AK586" s="1">
        <v>0.99552622505176591</v>
      </c>
      <c r="AL586" s="1">
        <v>0.99564921545641116</v>
      </c>
      <c r="AM586" s="1">
        <v>0.99577780952242434</v>
      </c>
    </row>
    <row r="587" spans="1:39">
      <c r="A587">
        <f t="shared" si="13"/>
        <v>202205</v>
      </c>
      <c r="B587" t="str">
        <f t="shared" si="12"/>
        <v>M3</v>
      </c>
      <c r="C587" t="str">
        <f t="shared" si="14"/>
        <v>base</v>
      </c>
      <c r="D587" s="1">
        <v>0.3989422804014327</v>
      </c>
      <c r="E587" s="1">
        <v>0.63485294370029366</v>
      </c>
      <c r="F587" s="1">
        <v>0.7755383962904091</v>
      </c>
      <c r="G587" s="1">
        <v>0.86033810165232472</v>
      </c>
      <c r="H587" s="1">
        <v>0.91208436157653339</v>
      </c>
      <c r="I587" s="1">
        <v>0.94395788183149265</v>
      </c>
      <c r="J587" s="1">
        <v>0.96380987759091086</v>
      </c>
      <c r="K587" s="1">
        <v>0.97632764530437821</v>
      </c>
      <c r="L587" s="1">
        <v>0.98427838366585119</v>
      </c>
      <c r="M587" s="1">
        <v>0.98937591277762194</v>
      </c>
      <c r="N587" s="1">
        <v>0.99269234593986277</v>
      </c>
      <c r="O587" s="1">
        <v>0.99486507874883212</v>
      </c>
      <c r="P587" s="1">
        <v>0.99630974036950326</v>
      </c>
      <c r="Q587" s="1">
        <v>0.99728559166675557</v>
      </c>
      <c r="R587" s="1">
        <v>0.99795254309644355</v>
      </c>
      <c r="S587" s="1">
        <v>0.99841480190310705</v>
      </c>
      <c r="T587" s="1">
        <v>0.99874050730403963</v>
      </c>
      <c r="U587" s="1">
        <v>0.99897371378620037</v>
      </c>
      <c r="V587" s="1">
        <v>0.9991419876867863</v>
      </c>
      <c r="W587" s="1">
        <v>0.99926615319530421</v>
      </c>
      <c r="X587" s="1">
        <v>0.9993604020874699</v>
      </c>
      <c r="Y587" s="1">
        <v>0.99943208960481333</v>
      </c>
      <c r="Z587" s="1">
        <v>0.99948788201218364</v>
      </c>
      <c r="AA587" s="1">
        <v>0.99953178058574721</v>
      </c>
      <c r="AB587" s="1">
        <v>0.99956674883602981</v>
      </c>
      <c r="AC587" s="1">
        <v>0.99959501925918315</v>
      </c>
      <c r="AD587" s="1">
        <v>0.99961832543657991</v>
      </c>
      <c r="AE587" s="1">
        <v>0.9996375084335708</v>
      </c>
      <c r="AF587" s="1">
        <v>0.99965345991183896</v>
      </c>
      <c r="AG587" s="1">
        <v>0.99966702906460314</v>
      </c>
      <c r="AH587" s="1">
        <v>0.99967885253995259</v>
      </c>
      <c r="AI587" s="1">
        <v>0.99968942445469111</v>
      </c>
      <c r="AJ587" s="1">
        <v>0.999699214031605</v>
      </c>
      <c r="AK587" s="1">
        <v>0.99970855560566108</v>
      </c>
      <c r="AL587" s="1">
        <v>0.99971773975455203</v>
      </c>
      <c r="AM587" s="1">
        <v>0.99972695290019276</v>
      </c>
    </row>
    <row r="588" spans="1:39">
      <c r="A588">
        <f t="shared" si="13"/>
        <v>202206</v>
      </c>
      <c r="B588" t="str">
        <f t="shared" si="12"/>
        <v>M0</v>
      </c>
      <c r="C588" t="str">
        <f t="shared" si="14"/>
        <v>base</v>
      </c>
      <c r="D588" s="1">
        <v>0</v>
      </c>
      <c r="E588" s="1">
        <v>0</v>
      </c>
      <c r="F588" s="1">
        <v>0</v>
      </c>
      <c r="G588" s="1">
        <v>4.7543034432915134E-3</v>
      </c>
      <c r="H588" s="1">
        <v>1.7188062283086229E-2</v>
      </c>
      <c r="I588" s="1">
        <v>3.7908644039241143E-2</v>
      </c>
      <c r="J588" s="1">
        <v>6.5715603602849268E-2</v>
      </c>
      <c r="K588" s="1">
        <v>9.8583177134805133E-2</v>
      </c>
      <c r="L588" s="1">
        <v>0.1344128909083098</v>
      </c>
      <c r="M588" s="1">
        <v>0.17116691496044001</v>
      </c>
      <c r="N588" s="1">
        <v>0.20695553919060261</v>
      </c>
      <c r="O588" s="1">
        <v>0.2405945757983966</v>
      </c>
      <c r="P588" s="1">
        <v>0.27127229373074641</v>
      </c>
      <c r="Q588" s="1">
        <v>0.29852067563206008</v>
      </c>
      <c r="R588" s="1">
        <v>0.32225940359643929</v>
      </c>
      <c r="S588" s="1">
        <v>0.34264706461844657</v>
      </c>
      <c r="T588" s="1">
        <v>0.35998025184846572</v>
      </c>
      <c r="U588" s="1">
        <v>0.37452660376928187</v>
      </c>
      <c r="V588" s="1">
        <v>0.38681739730756082</v>
      </c>
      <c r="W588" s="1">
        <v>0.39736996759999749</v>
      </c>
      <c r="X588" s="1">
        <v>0.40635964365799221</v>
      </c>
      <c r="Y588" s="1">
        <v>0.4141837461672021</v>
      </c>
      <c r="Z588" s="1">
        <v>0.42111031101779722</v>
      </c>
      <c r="AA588" s="1">
        <v>0.4273440488625404</v>
      </c>
      <c r="AB588" s="1">
        <v>0.43311009354385122</v>
      </c>
      <c r="AC588" s="1">
        <v>0.43864131259918981</v>
      </c>
      <c r="AD588" s="1">
        <v>0.44417038363056999</v>
      </c>
      <c r="AE588" s="1">
        <v>0.450128468768065</v>
      </c>
      <c r="AF588" s="1">
        <v>0.4568071306788874</v>
      </c>
      <c r="AG588" s="1">
        <v>0.46431519792449572</v>
      </c>
      <c r="AH588" s="1">
        <v>0.4727465412774659</v>
      </c>
      <c r="AI588" s="1">
        <v>0.48226119953684538</v>
      </c>
      <c r="AJ588" s="1">
        <v>0.49293130408186009</v>
      </c>
      <c r="AK588" s="1">
        <v>0.50483990795500489</v>
      </c>
      <c r="AL588" s="1">
        <v>0.51796607963692964</v>
      </c>
      <c r="AM588" s="1">
        <v>0.53222775881209161</v>
      </c>
    </row>
    <row r="589" spans="1:39">
      <c r="A589">
        <f t="shared" si="13"/>
        <v>202206</v>
      </c>
      <c r="B589" t="str">
        <f t="shared" si="12"/>
        <v>M1</v>
      </c>
      <c r="C589" t="str">
        <f t="shared" si="14"/>
        <v>base</v>
      </c>
      <c r="D589" s="1">
        <v>0</v>
      </c>
      <c r="E589" s="1">
        <v>0</v>
      </c>
      <c r="F589" s="1">
        <v>6.3493635934240983E-2</v>
      </c>
      <c r="G589" s="1">
        <v>0.1740132224421124</v>
      </c>
      <c r="H589" s="1">
        <v>0.3031549257127068</v>
      </c>
      <c r="I589" s="1">
        <v>0.42976106684173809</v>
      </c>
      <c r="J589" s="1">
        <v>0.54240192680519006</v>
      </c>
      <c r="K589" s="1">
        <v>0.63644719168938357</v>
      </c>
      <c r="L589" s="1">
        <v>0.71166995960107116</v>
      </c>
      <c r="M589" s="1">
        <v>0.77028132000730842</v>
      </c>
      <c r="N589" s="1">
        <v>0.81489257465287368</v>
      </c>
      <c r="O589" s="1">
        <v>0.84846000025822421</v>
      </c>
      <c r="P589" s="1">
        <v>0.87357496221549125</v>
      </c>
      <c r="Q589" s="1">
        <v>0.89226407707039923</v>
      </c>
      <c r="R589" s="1">
        <v>0.90616336069962433</v>
      </c>
      <c r="S589" s="1">
        <v>0.91654416863524957</v>
      </c>
      <c r="T589" s="1">
        <v>0.92434646606869642</v>
      </c>
      <c r="U589" s="1">
        <v>0.93021242062580645</v>
      </c>
      <c r="V589" s="1">
        <v>0.93469863328314917</v>
      </c>
      <c r="W589" s="1">
        <v>0.93821494389009463</v>
      </c>
      <c r="X589" s="1">
        <v>0.9409703089612711</v>
      </c>
      <c r="Y589" s="1">
        <v>0.94318000945220115</v>
      </c>
      <c r="Z589" s="1">
        <v>0.94497663622181272</v>
      </c>
      <c r="AA589" s="1">
        <v>0.94646033927979289</v>
      </c>
      <c r="AB589" s="1">
        <v>0.94771228157038334</v>
      </c>
      <c r="AC589" s="1">
        <v>0.94880003316581418</v>
      </c>
      <c r="AD589" s="1">
        <v>0.94976486163235752</v>
      </c>
      <c r="AE589" s="1">
        <v>0.95066376709974076</v>
      </c>
      <c r="AF589" s="1">
        <v>0.95154267639202006</v>
      </c>
      <c r="AG589" s="1">
        <v>0.95242826755959098</v>
      </c>
      <c r="AH589" s="1">
        <v>0.95334192901138493</v>
      </c>
      <c r="AI589" s="1">
        <v>0.95430901163241721</v>
      </c>
      <c r="AJ589" s="1">
        <v>0.95534461226870682</v>
      </c>
      <c r="AK589" s="1">
        <v>0.95646329895540361</v>
      </c>
      <c r="AL589" s="1">
        <v>0.95766915816883313</v>
      </c>
      <c r="AM589" s="1">
        <v>0.95895965172017117</v>
      </c>
    </row>
    <row r="590" spans="1:39">
      <c r="A590">
        <f t="shared" si="13"/>
        <v>202206</v>
      </c>
      <c r="B590" t="str">
        <f t="shared" si="12"/>
        <v>M2</v>
      </c>
      <c r="C590" t="str">
        <f t="shared" si="14"/>
        <v>base</v>
      </c>
      <c r="D590" s="1">
        <v>0</v>
      </c>
      <c r="E590" s="1">
        <v>0.1591549430918954</v>
      </c>
      <c r="F590" s="1">
        <v>0.34431497932635308</v>
      </c>
      <c r="G590" s="1">
        <v>0.50816152065086606</v>
      </c>
      <c r="H590" s="1">
        <v>0.6386834356050346</v>
      </c>
      <c r="I590" s="1">
        <v>0.73741089472548904</v>
      </c>
      <c r="J590" s="1">
        <v>0.81006629430676347</v>
      </c>
      <c r="K590" s="1">
        <v>0.86249844218232041</v>
      </c>
      <c r="L590" s="1">
        <v>0.89989684338100351</v>
      </c>
      <c r="M590" s="1">
        <v>0.92649557302691099</v>
      </c>
      <c r="N590" s="1">
        <v>0.94528677919286375</v>
      </c>
      <c r="O590" s="1">
        <v>0.9585888195659158</v>
      </c>
      <c r="P590" s="1">
        <v>0.96805022194271984</v>
      </c>
      <c r="Q590" s="1">
        <v>0.97479617867746204</v>
      </c>
      <c r="R590" s="1">
        <v>0.97963346443132393</v>
      </c>
      <c r="S590" s="1">
        <v>0.98313458685397337</v>
      </c>
      <c r="T590" s="1">
        <v>0.98569481391888258</v>
      </c>
      <c r="U590" s="1">
        <v>0.98757297044993331</v>
      </c>
      <c r="V590" s="1">
        <v>0.98897719980747956</v>
      </c>
      <c r="W590" s="1">
        <v>0.99005456484292775</v>
      </c>
      <c r="X590" s="1">
        <v>0.99088154978818621</v>
      </c>
      <c r="Y590" s="1">
        <v>0.99153068378337594</v>
      </c>
      <c r="Z590" s="1">
        <v>0.99204593588350898</v>
      </c>
      <c r="AA590" s="1">
        <v>0.99246024600366656</v>
      </c>
      <c r="AB590" s="1">
        <v>0.9927989295404287</v>
      </c>
      <c r="AC590" s="1">
        <v>0.99308202374283894</v>
      </c>
      <c r="AD590" s="1">
        <v>0.99331982926630769</v>
      </c>
      <c r="AE590" s="1">
        <v>0.99352419870193931</v>
      </c>
      <c r="AF590" s="1">
        <v>0.99370586248628556</v>
      </c>
      <c r="AG590" s="1">
        <v>0.99387234020073412</v>
      </c>
      <c r="AH590" s="1">
        <v>0.99402951718400889</v>
      </c>
      <c r="AI590" s="1">
        <v>0.9941833286888726</v>
      </c>
      <c r="AJ590" s="1">
        <v>0.99433780182945164</v>
      </c>
      <c r="AK590" s="1">
        <v>0.99449653604038624</v>
      </c>
      <c r="AL590" s="1">
        <v>0.99466148161524992</v>
      </c>
      <c r="AM590" s="1">
        <v>0.99483344892335368</v>
      </c>
    </row>
    <row r="591" spans="1:39">
      <c r="A591">
        <f t="shared" si="13"/>
        <v>202206</v>
      </c>
      <c r="B591" t="str">
        <f t="shared" si="12"/>
        <v>M3</v>
      </c>
      <c r="C591" t="str">
        <f t="shared" si="14"/>
        <v>base</v>
      </c>
      <c r="D591" s="1">
        <v>0.3989422804014327</v>
      </c>
      <c r="E591" s="1">
        <v>0.63423636447483067</v>
      </c>
      <c r="F591" s="1">
        <v>0.77459620353907055</v>
      </c>
      <c r="G591" s="1">
        <v>0.85941047614602539</v>
      </c>
      <c r="H591" s="1">
        <v>0.91116610163863165</v>
      </c>
      <c r="I591" s="1">
        <v>0.94311491725584373</v>
      </c>
      <c r="J591" s="1">
        <v>0.96308945097111054</v>
      </c>
      <c r="K591" s="1">
        <v>0.97567312695377395</v>
      </c>
      <c r="L591" s="1">
        <v>0.98367886290434492</v>
      </c>
      <c r="M591" s="1">
        <v>0.988850103523776</v>
      </c>
      <c r="N591" s="1">
        <v>0.99221556225225505</v>
      </c>
      <c r="O591" s="1">
        <v>0.99444000145232203</v>
      </c>
      <c r="P591" s="1">
        <v>0.99593476037601292</v>
      </c>
      <c r="Q591" s="1">
        <v>0.99695176929697915</v>
      </c>
      <c r="R591" s="1">
        <v>0.99765399275812006</v>
      </c>
      <c r="S591" s="1">
        <v>0.99814725128003612</v>
      </c>
      <c r="T591" s="1">
        <v>0.99849954887825176</v>
      </c>
      <c r="U591" s="1">
        <v>0.99875324903823171</v>
      </c>
      <c r="V591" s="1">
        <v>0.9989401466165071</v>
      </c>
      <c r="W591" s="1">
        <v>0.99908182429425851</v>
      </c>
      <c r="X591" s="1">
        <v>0.99918946347531856</v>
      </c>
      <c r="Y591" s="1">
        <v>0.999273145446539</v>
      </c>
      <c r="Z591" s="1">
        <v>0.99933891412524689</v>
      </c>
      <c r="AA591" s="1">
        <v>0.99939123973046373</v>
      </c>
      <c r="AB591" s="1">
        <v>0.99943348157437417</v>
      </c>
      <c r="AC591" s="1">
        <v>0.99946824200235307</v>
      </c>
      <c r="AD591" s="1">
        <v>0.99949677404909454</v>
      </c>
      <c r="AE591" s="1">
        <v>0.99952039080875466</v>
      </c>
      <c r="AF591" s="1">
        <v>0.99954035199834035</v>
      </c>
      <c r="AG591" s="1">
        <v>0.99955761066877213</v>
      </c>
      <c r="AH591" s="1">
        <v>0.99957290569527668</v>
      </c>
      <c r="AI591" s="1">
        <v>0.9995869330352386</v>
      </c>
      <c r="AJ591" s="1">
        <v>0.9996001918968912</v>
      </c>
      <c r="AK591" s="1">
        <v>0.99961311451967283</v>
      </c>
      <c r="AL591" s="1">
        <v>0.99962598410795622</v>
      </c>
      <c r="AM591" s="1">
        <v>0.99963897287547043</v>
      </c>
    </row>
    <row r="592" spans="1:39">
      <c r="A592">
        <f t="shared" si="13"/>
        <v>202207</v>
      </c>
      <c r="B592" t="str">
        <f t="shared" si="12"/>
        <v>M0</v>
      </c>
      <c r="C592" t="str">
        <f t="shared" si="14"/>
        <v>base</v>
      </c>
      <c r="D592" s="1">
        <v>0</v>
      </c>
      <c r="E592" s="1">
        <v>0</v>
      </c>
      <c r="F592" s="1">
        <v>0</v>
      </c>
      <c r="G592" s="1">
        <v>4.5115458898894673E-3</v>
      </c>
      <c r="H592" s="1">
        <v>1.6500646729625191E-2</v>
      </c>
      <c r="I592" s="1">
        <v>3.6364788863920972E-2</v>
      </c>
      <c r="J592" s="1">
        <v>6.2858379905330955E-2</v>
      </c>
      <c r="K592" s="1">
        <v>9.4073899564067254E-2</v>
      </c>
      <c r="L592" s="1">
        <v>0.1277927126541489</v>
      </c>
      <c r="M592" s="1">
        <v>0.16182148208481231</v>
      </c>
      <c r="N592" s="1">
        <v>0.19463833906057529</v>
      </c>
      <c r="O592" s="1">
        <v>0.2251273456412837</v>
      </c>
      <c r="P592" s="1">
        <v>0.25258473204486392</v>
      </c>
      <c r="Q592" s="1">
        <v>0.27675739845362618</v>
      </c>
      <c r="R592" s="1">
        <v>0.29768419365210469</v>
      </c>
      <c r="S592" s="1">
        <v>0.31558616474652962</v>
      </c>
      <c r="T592" s="1">
        <v>0.3306839625564657</v>
      </c>
      <c r="U592" s="1">
        <v>0.34349207825324501</v>
      </c>
      <c r="V592" s="1">
        <v>0.35452562413354322</v>
      </c>
      <c r="W592" s="1">
        <v>0.36395147570543812</v>
      </c>
      <c r="X592" s="1">
        <v>0.3721759863295499</v>
      </c>
      <c r="Y592" s="1">
        <v>0.37947466313417522</v>
      </c>
      <c r="Z592" s="1">
        <v>0.38605802915916793</v>
      </c>
      <c r="AA592" s="1">
        <v>0.39216080383431401</v>
      </c>
      <c r="AB592" s="1">
        <v>0.39802757616584722</v>
      </c>
      <c r="AC592" s="1">
        <v>0.4039056402098769</v>
      </c>
      <c r="AD592" s="1">
        <v>0.41025539582765957</v>
      </c>
      <c r="AE592" s="1">
        <v>0.41738735871190302</v>
      </c>
      <c r="AF592" s="1">
        <v>0.42541637535633309</v>
      </c>
      <c r="AG592" s="1">
        <v>0.43444168695382002</v>
      </c>
      <c r="AH592" s="1">
        <v>0.44463371941118901</v>
      </c>
      <c r="AI592" s="1">
        <v>0.45606887891814379</v>
      </c>
      <c r="AJ592" s="1">
        <v>0.46883545243514668</v>
      </c>
      <c r="AK592" s="1">
        <v>0.48291032968463837</v>
      </c>
      <c r="AL592" s="1">
        <v>0.49820496524864177</v>
      </c>
      <c r="AM592" s="1">
        <v>0.51463319005931774</v>
      </c>
    </row>
    <row r="593" spans="1:39">
      <c r="A593">
        <f t="shared" si="13"/>
        <v>202207</v>
      </c>
      <c r="B593" t="str">
        <f t="shared" ref="B593:B656" si="15">B589</f>
        <v>M1</v>
      </c>
      <c r="C593" t="str">
        <f t="shared" si="14"/>
        <v>base</v>
      </c>
      <c r="D593" s="1">
        <v>0</v>
      </c>
      <c r="E593" s="1">
        <v>0</v>
      </c>
      <c r="F593" s="1">
        <v>6.3493635934240983E-2</v>
      </c>
      <c r="G593" s="1">
        <v>0.1738061915481896</v>
      </c>
      <c r="H593" s="1">
        <v>0.30240406107225498</v>
      </c>
      <c r="I593" s="1">
        <v>0.42834438537799219</v>
      </c>
      <c r="J593" s="1">
        <v>0.53996239654386924</v>
      </c>
      <c r="K593" s="1">
        <v>0.63280039460507587</v>
      </c>
      <c r="L593" s="1">
        <v>0.70705439483805077</v>
      </c>
      <c r="M593" s="1">
        <v>0.76458599307830555</v>
      </c>
      <c r="N593" s="1">
        <v>0.80838304407226591</v>
      </c>
      <c r="O593" s="1">
        <v>0.84139228731870197</v>
      </c>
      <c r="P593" s="1">
        <v>0.86605842239938968</v>
      </c>
      <c r="Q593" s="1">
        <v>0.8844358487831574</v>
      </c>
      <c r="R593" s="1">
        <v>0.89816251686966675</v>
      </c>
      <c r="S593" s="1">
        <v>0.90846838980952271</v>
      </c>
      <c r="T593" s="1">
        <v>0.91620163780919839</v>
      </c>
      <c r="U593" s="1">
        <v>0.92210092549692513</v>
      </c>
      <c r="V593" s="1">
        <v>0.92671105115737495</v>
      </c>
      <c r="W593" s="1">
        <v>0.93031178668160053</v>
      </c>
      <c r="X593" s="1">
        <v>0.93318885422052733</v>
      </c>
      <c r="Y593" s="1">
        <v>0.93551798265328456</v>
      </c>
      <c r="Z593" s="1">
        <v>0.93743207069593948</v>
      </c>
      <c r="AA593" s="1">
        <v>0.93903782243350176</v>
      </c>
      <c r="AB593" s="1">
        <v>0.94042328687012</v>
      </c>
      <c r="AC593" s="1">
        <v>0.94164055558354809</v>
      </c>
      <c r="AD593" s="1">
        <v>0.94275955906735109</v>
      </c>
      <c r="AE593" s="1">
        <v>0.94383769570378895</v>
      </c>
      <c r="AF593" s="1">
        <v>0.94490944261070942</v>
      </c>
      <c r="AG593" s="1">
        <v>0.94600231911571964</v>
      </c>
      <c r="AH593" s="1">
        <v>0.94714803149036941</v>
      </c>
      <c r="AI593" s="1">
        <v>0.94836589590825038</v>
      </c>
      <c r="AJ593" s="1">
        <v>0.94967430045065326</v>
      </c>
      <c r="AK593" s="1">
        <v>0.95107923211623779</v>
      </c>
      <c r="AL593" s="1">
        <v>0.95257875391197944</v>
      </c>
      <c r="AM593" s="1">
        <v>0.95416970160595949</v>
      </c>
    </row>
    <row r="594" spans="1:39">
      <c r="A594">
        <f t="shared" si="13"/>
        <v>202207</v>
      </c>
      <c r="B594" t="str">
        <f t="shared" si="15"/>
        <v>M2</v>
      </c>
      <c r="C594" t="str">
        <f t="shared" si="14"/>
        <v>base</v>
      </c>
      <c r="D594" s="1">
        <v>0</v>
      </c>
      <c r="E594" s="1">
        <v>0.1591549430918954</v>
      </c>
      <c r="F594" s="1">
        <v>0.34401391723618641</v>
      </c>
      <c r="G594" s="1">
        <v>0.50733755492150112</v>
      </c>
      <c r="H594" s="1">
        <v>0.6373501597575818</v>
      </c>
      <c r="I594" s="1">
        <v>0.73578219867017391</v>
      </c>
      <c r="J594" s="1">
        <v>0.80802916654296975</v>
      </c>
      <c r="K594" s="1">
        <v>0.86009827772104097</v>
      </c>
      <c r="L594" s="1">
        <v>0.89736926631054081</v>
      </c>
      <c r="M594" s="1">
        <v>0.92380576704658857</v>
      </c>
      <c r="N594" s="1">
        <v>0.94256427438103063</v>
      </c>
      <c r="O594" s="1">
        <v>0.95592396743346097</v>
      </c>
      <c r="P594" s="1">
        <v>0.9654545647847248</v>
      </c>
      <c r="Q594" s="1">
        <v>0.97228852305471547</v>
      </c>
      <c r="R594" s="1">
        <v>0.97723274081587463</v>
      </c>
      <c r="S594" s="1">
        <v>0.98084570066401078</v>
      </c>
      <c r="T594" s="1">
        <v>0.98349368098336054</v>
      </c>
      <c r="U594" s="1">
        <v>0.98547129807948453</v>
      </c>
      <c r="V594" s="1">
        <v>0.98698669075201007</v>
      </c>
      <c r="W594" s="1">
        <v>0.98814832634213123</v>
      </c>
      <c r="X594" s="1">
        <v>0.98905872883110668</v>
      </c>
      <c r="Y594" s="1">
        <v>0.98978001363910162</v>
      </c>
      <c r="Z594" s="1">
        <v>0.99035872545437775</v>
      </c>
      <c r="AA594" s="1">
        <v>0.99083051220547347</v>
      </c>
      <c r="AB594" s="1">
        <v>0.99122348848231634</v>
      </c>
      <c r="AC594" s="1">
        <v>0.99155188837249664</v>
      </c>
      <c r="AD594" s="1">
        <v>0.99183177578094039</v>
      </c>
      <c r="AE594" s="1">
        <v>0.99207788621639059</v>
      </c>
      <c r="AF594" s="1">
        <v>0.99230073140792663</v>
      </c>
      <c r="AG594" s="1">
        <v>0.99250852187477978</v>
      </c>
      <c r="AH594" s="1">
        <v>0.99270941112144873</v>
      </c>
      <c r="AI594" s="1">
        <v>0.99290900213215361</v>
      </c>
      <c r="AJ594" s="1">
        <v>0.99311226684517317</v>
      </c>
      <c r="AK594" s="1">
        <v>0.99332202715320717</v>
      </c>
      <c r="AL594" s="1">
        <v>0.99353959792929414</v>
      </c>
      <c r="AM594" s="1">
        <v>0.9937657703121362</v>
      </c>
    </row>
    <row r="595" spans="1:39">
      <c r="A595">
        <f t="shared" si="13"/>
        <v>202207</v>
      </c>
      <c r="B595" t="str">
        <f t="shared" si="15"/>
        <v>M3</v>
      </c>
      <c r="C595" t="str">
        <f t="shared" si="14"/>
        <v>base</v>
      </c>
      <c r="D595" s="1">
        <v>0.3989422804014327</v>
      </c>
      <c r="E595" s="1">
        <v>0.63388380486715834</v>
      </c>
      <c r="F595" s="1">
        <v>0.77415669472999205</v>
      </c>
      <c r="G595" s="1">
        <v>0.85878973118085056</v>
      </c>
      <c r="H595" s="1">
        <v>0.91047634221031948</v>
      </c>
      <c r="I595" s="1">
        <v>0.94246357207451048</v>
      </c>
      <c r="J595" s="1">
        <v>0.96241960492018142</v>
      </c>
      <c r="K595" s="1">
        <v>0.97499904084507893</v>
      </c>
      <c r="L595" s="1">
        <v>0.98305516576887919</v>
      </c>
      <c r="M595" s="1">
        <v>0.98825647753186474</v>
      </c>
      <c r="N595" s="1">
        <v>0.99166980654294556</v>
      </c>
      <c r="O595" s="1">
        <v>0.99394905657907784</v>
      </c>
      <c r="P595" s="1">
        <v>0.99549140079974574</v>
      </c>
      <c r="Q595" s="1">
        <v>0.99655152062727559</v>
      </c>
      <c r="R595" s="1">
        <v>0.99729342647583352</v>
      </c>
      <c r="S595" s="1">
        <v>0.99782175452186983</v>
      </c>
      <c r="T595" s="1">
        <v>0.9982013376914729</v>
      </c>
      <c r="U595" s="1">
        <v>0.99848045823086229</v>
      </c>
      <c r="V595" s="1">
        <v>0.99869173499546959</v>
      </c>
      <c r="W595" s="1">
        <v>0.99885205478262729</v>
      </c>
      <c r="X595" s="1">
        <v>0.9989765526322556</v>
      </c>
      <c r="Y595" s="1">
        <v>0.99907428985950286</v>
      </c>
      <c r="Z595" s="1">
        <v>0.99915195691009517</v>
      </c>
      <c r="AA595" s="1">
        <v>0.9992145687698446</v>
      </c>
      <c r="AB595" s="1">
        <v>0.99926600084271477</v>
      </c>
      <c r="AC595" s="1">
        <v>0.99930810583639229</v>
      </c>
      <c r="AD595" s="1">
        <v>0.99934280334688397</v>
      </c>
      <c r="AE595" s="1">
        <v>0.99937194783646743</v>
      </c>
      <c r="AF595" s="1">
        <v>0.99939695447224375</v>
      </c>
      <c r="AG595" s="1">
        <v>0.99941891923002879</v>
      </c>
      <c r="AH595" s="1">
        <v>0.99943886640699742</v>
      </c>
      <c r="AI595" s="1">
        <v>0.99945753541674232</v>
      </c>
      <c r="AJ595" s="1">
        <v>0.99947556417759464</v>
      </c>
      <c r="AK595" s="1">
        <v>0.99949337897617418</v>
      </c>
      <c r="AL595" s="1">
        <v>0.99951124669246005</v>
      </c>
      <c r="AM595" s="1">
        <v>0.99952935675015375</v>
      </c>
    </row>
    <row r="596" spans="1:39">
      <c r="A596">
        <f t="shared" si="13"/>
        <v>202208</v>
      </c>
      <c r="B596" t="str">
        <f t="shared" si="15"/>
        <v>M0</v>
      </c>
      <c r="C596" t="str">
        <f t="shared" si="14"/>
        <v>base</v>
      </c>
      <c r="D596" s="1">
        <v>0</v>
      </c>
      <c r="E596" s="1">
        <v>0</v>
      </c>
      <c r="F596" s="1">
        <v>0</v>
      </c>
      <c r="G596" s="1">
        <v>4.4894539538009974E-3</v>
      </c>
      <c r="H596" s="1">
        <v>1.6075508904893478E-2</v>
      </c>
      <c r="I596" s="1">
        <v>3.5038008838211773E-2</v>
      </c>
      <c r="J596" s="1">
        <v>6.0208080800795288E-2</v>
      </c>
      <c r="K596" s="1">
        <v>8.949800042083203E-2</v>
      </c>
      <c r="L596" s="1">
        <v>0.1205584390069484</v>
      </c>
      <c r="M596" s="1">
        <v>0.15157134820256851</v>
      </c>
      <c r="N596" s="1">
        <v>0.18110459748122351</v>
      </c>
      <c r="O596" s="1">
        <v>0.2081881859670677</v>
      </c>
      <c r="P596" s="1">
        <v>0.23235939460774971</v>
      </c>
      <c r="Q596" s="1">
        <v>0.25350242295320491</v>
      </c>
      <c r="R596" s="1">
        <v>0.27173413972685539</v>
      </c>
      <c r="S596" s="1">
        <v>0.28720745993909053</v>
      </c>
      <c r="T596" s="1">
        <v>0.30040182785393182</v>
      </c>
      <c r="U596" s="1">
        <v>0.31181666140204428</v>
      </c>
      <c r="V596" s="1">
        <v>0.32160311248931361</v>
      </c>
      <c r="W596" s="1">
        <v>0.33016967944522813</v>
      </c>
      <c r="X596" s="1">
        <v>0.33779515947114003</v>
      </c>
      <c r="Y596" s="1">
        <v>0.34469270564566951</v>
      </c>
      <c r="Z596" s="1">
        <v>0.35110425807132412</v>
      </c>
      <c r="AA596" s="1">
        <v>0.35728432554992051</v>
      </c>
      <c r="AB596" s="1">
        <v>0.36349407031969111</v>
      </c>
      <c r="AC596" s="1">
        <v>0.37022252011292511</v>
      </c>
      <c r="AD596" s="1">
        <v>0.37779843268575741</v>
      </c>
      <c r="AE596" s="1">
        <v>0.38634202243197341</v>
      </c>
      <c r="AF596" s="1">
        <v>0.39595740536102703</v>
      </c>
      <c r="AG596" s="1">
        <v>0.40682499750817158</v>
      </c>
      <c r="AH596" s="1">
        <v>0.41902515273169522</v>
      </c>
      <c r="AI596" s="1">
        <v>0.43265112876794759</v>
      </c>
      <c r="AJ596" s="1">
        <v>0.44767738967365017</v>
      </c>
      <c r="AK596" s="1">
        <v>0.46400868626345099</v>
      </c>
      <c r="AL596" s="1">
        <v>0.48155245880018471</v>
      </c>
      <c r="AM596" s="1">
        <v>0.50025072962492001</v>
      </c>
    </row>
    <row r="597" spans="1:39">
      <c r="A597">
        <f t="shared" si="13"/>
        <v>202208</v>
      </c>
      <c r="B597" t="str">
        <f t="shared" si="15"/>
        <v>M1</v>
      </c>
      <c r="C597" t="str">
        <f t="shared" si="14"/>
        <v>base</v>
      </c>
      <c r="D597" s="1">
        <v>0</v>
      </c>
      <c r="E597" s="1">
        <v>0</v>
      </c>
      <c r="F597" s="1">
        <v>6.3493635934240983E-2</v>
      </c>
      <c r="G597" s="1">
        <v>0.17353002671030501</v>
      </c>
      <c r="H597" s="1">
        <v>0.30161846613677612</v>
      </c>
      <c r="I597" s="1">
        <v>0.42657043590489818</v>
      </c>
      <c r="J597" s="1">
        <v>0.53682164512006647</v>
      </c>
      <c r="K597" s="1">
        <v>0.62844198460987855</v>
      </c>
      <c r="L597" s="1">
        <v>0.70127748712661209</v>
      </c>
      <c r="M597" s="1">
        <v>0.75767841328853747</v>
      </c>
      <c r="N597" s="1">
        <v>0.80066259660602479</v>
      </c>
      <c r="O597" s="1">
        <v>0.83300686280211722</v>
      </c>
      <c r="P597" s="1">
        <v>0.85719858746946176</v>
      </c>
      <c r="Q597" s="1">
        <v>0.87529843969610155</v>
      </c>
      <c r="R597" s="1">
        <v>0.88888945179365308</v>
      </c>
      <c r="S597" s="1">
        <v>0.89907782461121455</v>
      </c>
      <c r="T597" s="1">
        <v>0.90683623813016223</v>
      </c>
      <c r="U597" s="1">
        <v>0.91288498631479065</v>
      </c>
      <c r="V597" s="1">
        <v>0.91759650856257824</v>
      </c>
      <c r="W597" s="1">
        <v>0.92134911579591694</v>
      </c>
      <c r="X597" s="1">
        <v>0.92437530208506169</v>
      </c>
      <c r="Y597" s="1">
        <v>0.926851206427873</v>
      </c>
      <c r="Z597" s="1">
        <v>0.92891714815735438</v>
      </c>
      <c r="AA597" s="1">
        <v>0.93068802896399916</v>
      </c>
      <c r="AB597" s="1">
        <v>0.93222983601118359</v>
      </c>
      <c r="AC597" s="1">
        <v>0.93362870018268918</v>
      </c>
      <c r="AD597" s="1">
        <v>0.93495664795845568</v>
      </c>
      <c r="AE597" s="1">
        <v>0.93625834812097697</v>
      </c>
      <c r="AF597" s="1">
        <v>0.93756931052187109</v>
      </c>
      <c r="AG597" s="1">
        <v>0.93892935424961765</v>
      </c>
      <c r="AH597" s="1">
        <v>0.94036327530318142</v>
      </c>
      <c r="AI597" s="1">
        <v>0.94189437476941251</v>
      </c>
      <c r="AJ597" s="1">
        <v>0.94353125452383113</v>
      </c>
      <c r="AK597" s="1">
        <v>0.94527301143795095</v>
      </c>
      <c r="AL597" s="1">
        <v>0.94711702541868203</v>
      </c>
      <c r="AM597" s="1">
        <v>0.94906269536119348</v>
      </c>
    </row>
    <row r="598" spans="1:39">
      <c r="A598">
        <f t="shared" si="13"/>
        <v>202208</v>
      </c>
      <c r="B598" t="str">
        <f t="shared" si="15"/>
        <v>M2</v>
      </c>
      <c r="C598" t="str">
        <f t="shared" si="14"/>
        <v>base</v>
      </c>
      <c r="D598" s="1">
        <v>0</v>
      </c>
      <c r="E598" s="1">
        <v>0.1591549430918954</v>
      </c>
      <c r="F598" s="1">
        <v>0.3437407696917375</v>
      </c>
      <c r="G598" s="1">
        <v>0.5065119378893248</v>
      </c>
      <c r="H598" s="1">
        <v>0.63606827769711682</v>
      </c>
      <c r="I598" s="1">
        <v>0.73383104865873439</v>
      </c>
      <c r="J598" s="1">
        <v>0.80543810490893586</v>
      </c>
      <c r="K598" s="1">
        <v>0.85719363226454648</v>
      </c>
      <c r="L598" s="1">
        <v>0.89412505745802506</v>
      </c>
      <c r="M598" s="1">
        <v>0.92042602378896166</v>
      </c>
      <c r="N598" s="1">
        <v>0.93919789608143855</v>
      </c>
      <c r="O598" s="1">
        <v>0.9526053637825761</v>
      </c>
      <c r="P598" s="1">
        <v>0.96222401068492802</v>
      </c>
      <c r="Q598" s="1">
        <v>0.9691829226441161</v>
      </c>
      <c r="R598" s="1">
        <v>0.97426635550425733</v>
      </c>
      <c r="S598" s="1">
        <v>0.97798979348826032</v>
      </c>
      <c r="T598" s="1">
        <v>0.98076833816943687</v>
      </c>
      <c r="U598" s="1">
        <v>0.98289537254559178</v>
      </c>
      <c r="V598" s="1">
        <v>0.98452406868968068</v>
      </c>
      <c r="W598" s="1">
        <v>0.98579887633150454</v>
      </c>
      <c r="X598" s="1">
        <v>0.98680727685494307</v>
      </c>
      <c r="Y598" s="1">
        <v>0.98761484485413031</v>
      </c>
      <c r="Z598" s="1">
        <v>0.98827166160996371</v>
      </c>
      <c r="AA598" s="1">
        <v>0.98881710771192666</v>
      </c>
      <c r="AB598" s="1">
        <v>0.98927085946607196</v>
      </c>
      <c r="AC598" s="1">
        <v>0.98965474185041435</v>
      </c>
      <c r="AD598" s="1">
        <v>0.98998901374517567</v>
      </c>
      <c r="AE598" s="1">
        <v>0.99028835378330071</v>
      </c>
      <c r="AF598" s="1">
        <v>0.99056420727234329</v>
      </c>
      <c r="AG598" s="1">
        <v>0.99082778786626202</v>
      </c>
      <c r="AH598" s="1">
        <v>0.99108688788176758</v>
      </c>
      <c r="AI598" s="1">
        <v>0.99134837862331859</v>
      </c>
      <c r="AJ598" s="1">
        <v>0.99161631535723205</v>
      </c>
      <c r="AK598" s="1">
        <v>0.99189275267858923</v>
      </c>
      <c r="AL598" s="1">
        <v>0.99217899660219744</v>
      </c>
      <c r="AM598" s="1">
        <v>0.9924762771039618</v>
      </c>
    </row>
    <row r="599" spans="1:39">
      <c r="A599">
        <f t="shared" si="13"/>
        <v>202208</v>
      </c>
      <c r="B599" t="str">
        <f t="shared" si="15"/>
        <v>M3</v>
      </c>
      <c r="C599" t="str">
        <f t="shared" si="14"/>
        <v>base</v>
      </c>
      <c r="D599" s="1">
        <v>0.3989422804014327</v>
      </c>
      <c r="E599" s="1">
        <v>0.63384988823488053</v>
      </c>
      <c r="F599" s="1">
        <v>0.77375375692913106</v>
      </c>
      <c r="G599" s="1">
        <v>0.85816291319881</v>
      </c>
      <c r="H599" s="1">
        <v>0.90980662615206187</v>
      </c>
      <c r="I599" s="1">
        <v>0.94167653581180677</v>
      </c>
      <c r="J599" s="1">
        <v>0.96156009820794275</v>
      </c>
      <c r="K599" s="1">
        <v>0.97417230567463053</v>
      </c>
      <c r="L599" s="1">
        <v>0.98224265596955262</v>
      </c>
      <c r="M599" s="1">
        <v>0.98749618321126376</v>
      </c>
      <c r="N599" s="1">
        <v>0.9909792806714649</v>
      </c>
      <c r="O599" s="1">
        <v>0.99332171989169027</v>
      </c>
      <c r="P599" s="1">
        <v>0.99492346509041485</v>
      </c>
      <c r="Q599" s="1">
        <v>0.99603972594175838</v>
      </c>
      <c r="R599" s="1">
        <v>0.99683200406996386</v>
      </c>
      <c r="S599" s="1">
        <v>0.99739975679899207</v>
      </c>
      <c r="T599" s="1">
        <v>0.99781640803682814</v>
      </c>
      <c r="U599" s="1">
        <v>0.99813129500258402</v>
      </c>
      <c r="V599" s="1">
        <v>0.99836993304205346</v>
      </c>
      <c r="W599" s="1">
        <v>0.99855504283433283</v>
      </c>
      <c r="X599" s="1">
        <v>0.99870020658172709</v>
      </c>
      <c r="Y599" s="1">
        <v>0.99881543247444315</v>
      </c>
      <c r="Z599" s="1">
        <v>0.99890820324830587</v>
      </c>
      <c r="AA599" s="1">
        <v>0.99898428728134658</v>
      </c>
      <c r="AB599" s="1">
        <v>0.99904642472660687</v>
      </c>
      <c r="AC599" s="1">
        <v>0.99909742499911514</v>
      </c>
      <c r="AD599" s="1">
        <v>0.99914001921534557</v>
      </c>
      <c r="AE599" s="1">
        <v>0.99917630764294363</v>
      </c>
      <c r="AF599" s="1">
        <v>0.99920791523634744</v>
      </c>
      <c r="AG599" s="1">
        <v>0.9992363500141298</v>
      </c>
      <c r="AH599" s="1">
        <v>0.9992627068156853</v>
      </c>
      <c r="AI599" s="1">
        <v>0.99928792713289727</v>
      </c>
      <c r="AJ599" s="1">
        <v>0.99931265117909085</v>
      </c>
      <c r="AK599" s="1">
        <v>0.9993372897523336</v>
      </c>
      <c r="AL599" s="1">
        <v>0.99936213756604508</v>
      </c>
      <c r="AM599" s="1">
        <v>0.99938744147162784</v>
      </c>
    </row>
    <row r="600" spans="1:39">
      <c r="A600">
        <f t="shared" si="13"/>
        <v>202209</v>
      </c>
      <c r="B600" t="str">
        <f t="shared" si="15"/>
        <v>M0</v>
      </c>
      <c r="C600" t="str">
        <f t="shared" si="14"/>
        <v>base</v>
      </c>
      <c r="D600" s="1">
        <v>0</v>
      </c>
      <c r="E600" s="1">
        <v>0</v>
      </c>
      <c r="F600" s="1">
        <v>0</v>
      </c>
      <c r="G600" s="1">
        <v>4.121571412513932E-3</v>
      </c>
      <c r="H600" s="1">
        <v>1.4854364950037851E-2</v>
      </c>
      <c r="I600" s="1">
        <v>3.2555616525546248E-2</v>
      </c>
      <c r="J600" s="1">
        <v>5.5811022829800647E-2</v>
      </c>
      <c r="K600" s="1">
        <v>8.2413233540254968E-2</v>
      </c>
      <c r="L600" s="1">
        <v>0.1103705791748902</v>
      </c>
      <c r="M600" s="1">
        <v>0.1379553108234543</v>
      </c>
      <c r="N600" s="1">
        <v>0.16390821068098541</v>
      </c>
      <c r="O600" s="1">
        <v>0.18751537740345031</v>
      </c>
      <c r="P600" s="1">
        <v>0.20846213560899751</v>
      </c>
      <c r="Q600" s="1">
        <v>0.22672316965840619</v>
      </c>
      <c r="R600" s="1">
        <v>0.24235543445863841</v>
      </c>
      <c r="S600" s="1">
        <v>0.25577867086708111</v>
      </c>
      <c r="T600" s="1">
        <v>0.26745854616406622</v>
      </c>
      <c r="U600" s="1">
        <v>0.27752038326845963</v>
      </c>
      <c r="V600" s="1">
        <v>0.28636586227446093</v>
      </c>
      <c r="W600" s="1">
        <v>0.29427169820357962</v>
      </c>
      <c r="X600" s="1">
        <v>0.30144957109913928</v>
      </c>
      <c r="Y600" s="1">
        <v>0.30814581025692789</v>
      </c>
      <c r="Z600" s="1">
        <v>0.31462287153710572</v>
      </c>
      <c r="AA600" s="1">
        <v>0.32115538422659318</v>
      </c>
      <c r="AB600" s="1">
        <v>0.32826141809572562</v>
      </c>
      <c r="AC600" s="1">
        <v>0.33628780611538839</v>
      </c>
      <c r="AD600" s="1">
        <v>0.34535949298200408</v>
      </c>
      <c r="AE600" s="1">
        <v>0.35558501671862203</v>
      </c>
      <c r="AF600" s="1">
        <v>0.36715468134293211</v>
      </c>
      <c r="AG600" s="1">
        <v>0.38015252059326282</v>
      </c>
      <c r="AH600" s="1">
        <v>0.39467662444917068</v>
      </c>
      <c r="AI600" s="1">
        <v>0.41069859760482091</v>
      </c>
      <c r="AJ600" s="1">
        <v>0.42811590787309678</v>
      </c>
      <c r="AK600" s="1">
        <v>0.44682909681261179</v>
      </c>
      <c r="AL600" s="1">
        <v>0.46677575888883871</v>
      </c>
      <c r="AM600" s="1">
        <v>0.48784860698223093</v>
      </c>
    </row>
    <row r="601" spans="1:39">
      <c r="A601">
        <f t="shared" si="13"/>
        <v>202209</v>
      </c>
      <c r="B601" t="str">
        <f t="shared" si="15"/>
        <v>M1</v>
      </c>
      <c r="C601" t="str">
        <f t="shared" si="14"/>
        <v>base</v>
      </c>
      <c r="D601" s="1">
        <v>0</v>
      </c>
      <c r="E601" s="1">
        <v>0</v>
      </c>
      <c r="F601" s="1">
        <v>6.3493635934240983E-2</v>
      </c>
      <c r="G601" s="1">
        <v>0.17318421531806361</v>
      </c>
      <c r="H601" s="1">
        <v>0.30030844245028099</v>
      </c>
      <c r="I601" s="1">
        <v>0.4236400373582303</v>
      </c>
      <c r="J601" s="1">
        <v>0.53224060934532169</v>
      </c>
      <c r="K601" s="1">
        <v>0.62189483051453398</v>
      </c>
      <c r="L601" s="1">
        <v>0.69306652745147934</v>
      </c>
      <c r="M601" s="1">
        <v>0.74820883520831427</v>
      </c>
      <c r="N601" s="1">
        <v>0.79015288518340387</v>
      </c>
      <c r="O601" s="1">
        <v>0.8217372073852347</v>
      </c>
      <c r="P601" s="1">
        <v>0.84545978308135439</v>
      </c>
      <c r="Q601" s="1">
        <v>0.8633061875449094</v>
      </c>
      <c r="R601" s="1">
        <v>0.87669052422117411</v>
      </c>
      <c r="S601" s="1">
        <v>0.88687690978782585</v>
      </c>
      <c r="T601" s="1">
        <v>0.89480834162521328</v>
      </c>
      <c r="U601" s="1">
        <v>0.90097543792313095</v>
      </c>
      <c r="V601" s="1">
        <v>0.9058763079971498</v>
      </c>
      <c r="W601" s="1">
        <v>0.90981711480838301</v>
      </c>
      <c r="X601" s="1">
        <v>0.91303037130495657</v>
      </c>
      <c r="Y601" s="1">
        <v>0.9157003311175419</v>
      </c>
      <c r="Z601" s="1">
        <v>0.91797705611932512</v>
      </c>
      <c r="AA601" s="1">
        <v>0.91994471326142246</v>
      </c>
      <c r="AB601" s="1">
        <v>0.92171063537167108</v>
      </c>
      <c r="AC601" s="1">
        <v>0.92336602052267591</v>
      </c>
      <c r="AD601" s="1">
        <v>0.92496891349016119</v>
      </c>
      <c r="AE601" s="1">
        <v>0.92656531245954254</v>
      </c>
      <c r="AF601" s="1">
        <v>0.92820567727961889</v>
      </c>
      <c r="AG601" s="1">
        <v>0.92992199772836448</v>
      </c>
      <c r="AH601" s="1">
        <v>0.93174402213531415</v>
      </c>
      <c r="AI601" s="1">
        <v>0.93368379470621177</v>
      </c>
      <c r="AJ601" s="1">
        <v>0.93574178559393772</v>
      </c>
      <c r="AK601" s="1">
        <v>0.93791610363783773</v>
      </c>
      <c r="AL601" s="1">
        <v>0.94020696604635923</v>
      </c>
      <c r="AM601" s="1">
        <v>0.9426076812378118</v>
      </c>
    </row>
    <row r="602" spans="1:39">
      <c r="A602">
        <f t="shared" si="13"/>
        <v>202209</v>
      </c>
      <c r="B602" t="str">
        <f t="shared" si="15"/>
        <v>M2</v>
      </c>
      <c r="C602" t="str">
        <f t="shared" si="14"/>
        <v>base</v>
      </c>
      <c r="D602" s="1">
        <v>0</v>
      </c>
      <c r="E602" s="1">
        <v>0.1591549430918954</v>
      </c>
      <c r="F602" s="1">
        <v>0.34307206328292977</v>
      </c>
      <c r="G602" s="1">
        <v>0.50512771991462246</v>
      </c>
      <c r="H602" s="1">
        <v>0.63369595053865102</v>
      </c>
      <c r="I602" s="1">
        <v>0.73049199225200168</v>
      </c>
      <c r="J602" s="1">
        <v>0.80158089364877172</v>
      </c>
      <c r="K602" s="1">
        <v>0.85280879890104233</v>
      </c>
      <c r="L602" s="1">
        <v>0.88951346083687832</v>
      </c>
      <c r="M602" s="1">
        <v>0.91581096427069764</v>
      </c>
      <c r="N602" s="1">
        <v>0.93463841847486284</v>
      </c>
      <c r="O602" s="1">
        <v>0.94816440328471618</v>
      </c>
      <c r="P602" s="1">
        <v>0.95795719808418267</v>
      </c>
      <c r="Q602" s="1">
        <v>0.96511237438155939</v>
      </c>
      <c r="R602" s="1">
        <v>0.97035256598152264</v>
      </c>
      <c r="S602" s="1">
        <v>0.97426134351551075</v>
      </c>
      <c r="T602" s="1">
        <v>0.97725172218146883</v>
      </c>
      <c r="U602" s="1">
        <v>0.97953971118011562</v>
      </c>
      <c r="V602" s="1">
        <v>0.98132883729738529</v>
      </c>
      <c r="W602" s="1">
        <v>0.98274234595172427</v>
      </c>
      <c r="X602" s="1">
        <v>0.98387267462389894</v>
      </c>
      <c r="Y602" s="1">
        <v>0.98479027582052692</v>
      </c>
      <c r="Z602" s="1">
        <v>0.98555042546473737</v>
      </c>
      <c r="AA602" s="1">
        <v>0.98618044733994759</v>
      </c>
      <c r="AB602" s="1">
        <v>0.98671021793972713</v>
      </c>
      <c r="AC602" s="1">
        <v>0.98716774861042245</v>
      </c>
      <c r="AD602" s="1">
        <v>0.98757359577273118</v>
      </c>
      <c r="AE602" s="1">
        <v>0.98794376561300656</v>
      </c>
      <c r="AF602" s="1">
        <v>0.98829376836973715</v>
      </c>
      <c r="AG602" s="1">
        <v>0.98863448128223019</v>
      </c>
      <c r="AH602" s="1">
        <v>0.98897544679308846</v>
      </c>
      <c r="AI602" s="1">
        <v>0.98932247402358897</v>
      </c>
      <c r="AJ602" s="1">
        <v>0.98967868738431441</v>
      </c>
      <c r="AK602" s="1">
        <v>0.99004614342205055</v>
      </c>
      <c r="AL602" s="1">
        <v>0.9904267146901059</v>
      </c>
      <c r="AM602" s="1">
        <v>0.99082068964664771</v>
      </c>
    </row>
    <row r="603" spans="1:39">
      <c r="A603">
        <f t="shared" si="13"/>
        <v>202209</v>
      </c>
      <c r="B603" t="str">
        <f t="shared" si="15"/>
        <v>M3</v>
      </c>
      <c r="C603" t="str">
        <f t="shared" si="14"/>
        <v>base</v>
      </c>
      <c r="D603" s="1">
        <v>0.3989422804014327</v>
      </c>
      <c r="E603" s="1">
        <v>0.63323411902854898</v>
      </c>
      <c r="F603" s="1">
        <v>0.77276521297111778</v>
      </c>
      <c r="G603" s="1">
        <v>0.85710506484846338</v>
      </c>
      <c r="H603" s="1">
        <v>0.90855881027058383</v>
      </c>
      <c r="I603" s="1">
        <v>0.94031621181115244</v>
      </c>
      <c r="J603" s="1">
        <v>0.96025872556493952</v>
      </c>
      <c r="K603" s="1">
        <v>0.9729004005554841</v>
      </c>
      <c r="L603" s="1">
        <v>0.98105997160930924</v>
      </c>
      <c r="M603" s="1">
        <v>0.98642901926430793</v>
      </c>
      <c r="N603" s="1">
        <v>0.9900160685248669</v>
      </c>
      <c r="O603" s="1">
        <v>0.99245532854167196</v>
      </c>
      <c r="P603" s="1">
        <v>0.99414764265524225</v>
      </c>
      <c r="Q603" s="1">
        <v>0.99534452989566269</v>
      </c>
      <c r="R603" s="1">
        <v>0.99619988682882088</v>
      </c>
      <c r="S603" s="1">
        <v>0.99682628637102155</v>
      </c>
      <c r="T603" s="1">
        <v>0.99729893809265124</v>
      </c>
      <c r="U603" s="1">
        <v>0.99765668740981428</v>
      </c>
      <c r="V603" s="1">
        <v>0.99793389286861689</v>
      </c>
      <c r="W603" s="1">
        <v>0.99815106087369898</v>
      </c>
      <c r="X603" s="1">
        <v>0.9983232680773535</v>
      </c>
      <c r="Y603" s="1">
        <v>0.9984617588600615</v>
      </c>
      <c r="Z603" s="1">
        <v>0.99857518138078805</v>
      </c>
      <c r="AA603" s="1">
        <v>0.99866762162993838</v>
      </c>
      <c r="AB603" s="1">
        <v>0.99874323019778355</v>
      </c>
      <c r="AC603" s="1">
        <v>0.99880606344525047</v>
      </c>
      <c r="AD603" s="1">
        <v>0.99885926122718982</v>
      </c>
      <c r="AE603" s="1">
        <v>0.99890525069857994</v>
      </c>
      <c r="AF603" s="1">
        <v>0.99894627072518249</v>
      </c>
      <c r="AG603" s="1">
        <v>0.99898395471403367</v>
      </c>
      <c r="AH603" s="1">
        <v>0.99901970337064283</v>
      </c>
      <c r="AI603" s="1">
        <v>0.9990544832930085</v>
      </c>
      <c r="AJ603" s="1">
        <v>0.99908892723390008</v>
      </c>
      <c r="AK603" s="1">
        <v>0.99912349298288305</v>
      </c>
      <c r="AL603" s="1">
        <v>0.99915856086781762</v>
      </c>
      <c r="AM603" s="1">
        <v>0.99919431585145613</v>
      </c>
    </row>
    <row r="604" spans="1:39">
      <c r="A604">
        <f t="shared" si="13"/>
        <v>202210</v>
      </c>
      <c r="B604" t="str">
        <f t="shared" si="15"/>
        <v>M0</v>
      </c>
      <c r="C604" t="str">
        <f t="shared" si="14"/>
        <v>base</v>
      </c>
      <c r="D604" s="1">
        <v>0</v>
      </c>
      <c r="E604" s="1">
        <v>0</v>
      </c>
      <c r="F604" s="1">
        <v>0</v>
      </c>
      <c r="G604" s="1">
        <v>3.893226391048746E-3</v>
      </c>
      <c r="H604" s="1">
        <v>1.4089249707785899E-2</v>
      </c>
      <c r="I604" s="1">
        <v>3.0514065866478011E-2</v>
      </c>
      <c r="J604" s="1">
        <v>5.1580667207275263E-2</v>
      </c>
      <c r="K604" s="1">
        <v>7.5401099139063579E-2</v>
      </c>
      <c r="L604" s="1">
        <v>0.1000787158421092</v>
      </c>
      <c r="M604" s="1">
        <v>0.1241076775907632</v>
      </c>
      <c r="N604" s="1">
        <v>0.14652011346588481</v>
      </c>
      <c r="O604" s="1">
        <v>0.16677976823812679</v>
      </c>
      <c r="P604" s="1">
        <v>0.18469212957940109</v>
      </c>
      <c r="Q604" s="1">
        <v>0.20019548684149521</v>
      </c>
      <c r="R604" s="1">
        <v>0.21362633057783059</v>
      </c>
      <c r="S604" s="1">
        <v>0.22539788666915839</v>
      </c>
      <c r="T604" s="1">
        <v>0.23559977946026631</v>
      </c>
      <c r="U604" s="1">
        <v>0.24461636207459811</v>
      </c>
      <c r="V604" s="1">
        <v>0.25271574638785788</v>
      </c>
      <c r="W604" s="1">
        <v>0.26010311664668528</v>
      </c>
      <c r="X604" s="1">
        <v>0.26702517983867508</v>
      </c>
      <c r="Y604" s="1">
        <v>0.27374905351214218</v>
      </c>
      <c r="Z604" s="1">
        <v>0.28056099492412018</v>
      </c>
      <c r="AA604" s="1">
        <v>0.28800576775888309</v>
      </c>
      <c r="AB604" s="1">
        <v>0.29644627799247869</v>
      </c>
      <c r="AC604" s="1">
        <v>0.30601092112817391</v>
      </c>
      <c r="AD604" s="1">
        <v>0.31681164295913228</v>
      </c>
      <c r="AE604" s="1">
        <v>0.3290475254333492</v>
      </c>
      <c r="AF604" s="1">
        <v>0.3428055765763639</v>
      </c>
      <c r="AG604" s="1">
        <v>0.3581880632306782</v>
      </c>
      <c r="AH604" s="1">
        <v>0.37516346211642831</v>
      </c>
      <c r="AI604" s="1">
        <v>0.39362194271041701</v>
      </c>
      <c r="AJ604" s="1">
        <v>0.41345718506354268</v>
      </c>
      <c r="AK604" s="1">
        <v>0.43460234793160563</v>
      </c>
      <c r="AL604" s="1">
        <v>0.45694317472709162</v>
      </c>
      <c r="AM604" s="1">
        <v>0.48046841983984101</v>
      </c>
    </row>
    <row r="605" spans="1:39">
      <c r="A605">
        <f t="shared" si="13"/>
        <v>202210</v>
      </c>
      <c r="B605" t="str">
        <f t="shared" si="15"/>
        <v>M1</v>
      </c>
      <c r="C605" t="str">
        <f t="shared" si="14"/>
        <v>base</v>
      </c>
      <c r="D605" s="1">
        <v>0</v>
      </c>
      <c r="E605" s="1">
        <v>0</v>
      </c>
      <c r="F605" s="1">
        <v>6.3493635934240983E-2</v>
      </c>
      <c r="G605" s="1">
        <v>0.17275176878488921</v>
      </c>
      <c r="H605" s="1">
        <v>0.29856734177604027</v>
      </c>
      <c r="I605" s="1">
        <v>0.42021877189113438</v>
      </c>
      <c r="J605" s="1">
        <v>0.5265625480793763</v>
      </c>
      <c r="K605" s="1">
        <v>0.6141129670113713</v>
      </c>
      <c r="L605" s="1">
        <v>0.68357527370166415</v>
      </c>
      <c r="M605" s="1">
        <v>0.73724288867713372</v>
      </c>
      <c r="N605" s="1">
        <v>0.77806039336418986</v>
      </c>
      <c r="O605" s="1">
        <v>0.80890501461571951</v>
      </c>
      <c r="P605" s="1">
        <v>0.83218874909959573</v>
      </c>
      <c r="Q605" s="1">
        <v>0.84967795289363801</v>
      </c>
      <c r="R605" s="1">
        <v>0.86299160421491794</v>
      </c>
      <c r="S605" s="1">
        <v>0.87335079924403625</v>
      </c>
      <c r="T605" s="1">
        <v>0.88139510603389959</v>
      </c>
      <c r="U605" s="1">
        <v>0.88777580317469895</v>
      </c>
      <c r="V605" s="1">
        <v>0.89289353573227181</v>
      </c>
      <c r="W605" s="1">
        <v>0.89705355700665101</v>
      </c>
      <c r="X605" s="1">
        <v>0.90049675556724496</v>
      </c>
      <c r="Y605" s="1">
        <v>0.90341843471946892</v>
      </c>
      <c r="Z605" s="1">
        <v>0.90592572050386022</v>
      </c>
      <c r="AA605" s="1">
        <v>0.90815215149570805</v>
      </c>
      <c r="AB605" s="1">
        <v>0.9102130257962957</v>
      </c>
      <c r="AC605" s="1">
        <v>0.91218357853593413</v>
      </c>
      <c r="AD605" s="1">
        <v>0.91412325812430528</v>
      </c>
      <c r="AE605" s="1">
        <v>0.91609592072892498</v>
      </c>
      <c r="AF605" s="1">
        <v>0.91814275488309971</v>
      </c>
      <c r="AG605" s="1">
        <v>0.92030168201621909</v>
      </c>
      <c r="AH605" s="1">
        <v>0.92258936591697482</v>
      </c>
      <c r="AI605" s="1">
        <v>0.92500840839626175</v>
      </c>
      <c r="AJ605" s="1">
        <v>0.92755819241030224</v>
      </c>
      <c r="AK605" s="1">
        <v>0.93024020971386345</v>
      </c>
      <c r="AL605" s="1">
        <v>0.93304756977414371</v>
      </c>
      <c r="AM605" s="1">
        <v>0.93598449042930365</v>
      </c>
    </row>
    <row r="606" spans="1:39">
      <c r="A606">
        <f t="shared" si="13"/>
        <v>202210</v>
      </c>
      <c r="B606" t="str">
        <f t="shared" si="15"/>
        <v>M2</v>
      </c>
      <c r="C606" t="str">
        <f t="shared" si="14"/>
        <v>base</v>
      </c>
      <c r="D606" s="1">
        <v>0</v>
      </c>
      <c r="E606" s="1">
        <v>0.1591549430918954</v>
      </c>
      <c r="F606" s="1">
        <v>0.34262939130398029</v>
      </c>
      <c r="G606" s="1">
        <v>0.50361143790120311</v>
      </c>
      <c r="H606" s="1">
        <v>0.63081631858164533</v>
      </c>
      <c r="I606" s="1">
        <v>0.72668524621114017</v>
      </c>
      <c r="J606" s="1">
        <v>0.79681161441157511</v>
      </c>
      <c r="K606" s="1">
        <v>0.84750448146777102</v>
      </c>
      <c r="L606" s="1">
        <v>0.8840217863293004</v>
      </c>
      <c r="M606" s="1">
        <v>0.91025504339226915</v>
      </c>
      <c r="N606" s="1">
        <v>0.92914071101934448</v>
      </c>
      <c r="O606" s="1">
        <v>0.9428302302182483</v>
      </c>
      <c r="P606" s="1">
        <v>0.95283840527035335</v>
      </c>
      <c r="Q606" s="1">
        <v>0.96016903834945544</v>
      </c>
      <c r="R606" s="1">
        <v>0.96563607758780656</v>
      </c>
      <c r="S606" s="1">
        <v>0.96981674227215575</v>
      </c>
      <c r="T606" s="1">
        <v>0.97301346263199306</v>
      </c>
      <c r="U606" s="1">
        <v>0.97551116087479806</v>
      </c>
      <c r="V606" s="1">
        <v>0.97748238034931878</v>
      </c>
      <c r="W606" s="1">
        <v>0.97905663275813348</v>
      </c>
      <c r="X606" s="1">
        <v>0.98033246067983859</v>
      </c>
      <c r="Y606" s="1">
        <v>0.98138703365087654</v>
      </c>
      <c r="Z606" s="1">
        <v>0.98225812865639783</v>
      </c>
      <c r="AA606" s="1">
        <v>0.98298650931254261</v>
      </c>
      <c r="AB606" s="1">
        <v>0.98361075428143341</v>
      </c>
      <c r="AC606" s="1">
        <v>0.98415950725620782</v>
      </c>
      <c r="AD606" s="1">
        <v>0.9846550439960865</v>
      </c>
      <c r="AE606" s="1">
        <v>0.98511873392164351</v>
      </c>
      <c r="AF606" s="1">
        <v>0.98556568963243774</v>
      </c>
      <c r="AG606" s="1">
        <v>0.98600910728153157</v>
      </c>
      <c r="AH606" s="1">
        <v>0.98645724510326049</v>
      </c>
      <c r="AI606" s="1">
        <v>0.98691476741368878</v>
      </c>
      <c r="AJ606" s="1">
        <v>0.98738482595188259</v>
      </c>
      <c r="AK606" s="1">
        <v>0.98787021866927716</v>
      </c>
      <c r="AL606" s="1">
        <v>0.98837162579938609</v>
      </c>
      <c r="AM606" s="1">
        <v>0.98889124160650677</v>
      </c>
    </row>
    <row r="607" spans="1:39">
      <c r="A607">
        <f t="shared" si="13"/>
        <v>202210</v>
      </c>
      <c r="B607" t="str">
        <f t="shared" si="15"/>
        <v>M3</v>
      </c>
      <c r="C607" t="str">
        <f t="shared" si="14"/>
        <v>base</v>
      </c>
      <c r="D607" s="1">
        <v>0.3989422804014327</v>
      </c>
      <c r="E607" s="1">
        <v>0.63279684975112815</v>
      </c>
      <c r="F607" s="1">
        <v>0.7721036623123847</v>
      </c>
      <c r="G607" s="1">
        <v>0.85594097403449121</v>
      </c>
      <c r="H607" s="1">
        <v>0.90703245040082203</v>
      </c>
      <c r="I607" s="1">
        <v>0.93874104252222046</v>
      </c>
      <c r="J607" s="1">
        <v>0.95862188562826822</v>
      </c>
      <c r="K607" s="1">
        <v>0.97132661882186633</v>
      </c>
      <c r="L607" s="1">
        <v>0.97961226515804367</v>
      </c>
      <c r="M607" s="1">
        <v>0.98510482004102706</v>
      </c>
      <c r="N607" s="1">
        <v>0.98881531118373633</v>
      </c>
      <c r="O607" s="1">
        <v>0.99137581401822683</v>
      </c>
      <c r="P607" s="1">
        <v>0.99317907363981706</v>
      </c>
      <c r="Q607" s="1">
        <v>0.99446359367605586</v>
      </c>
      <c r="R607" s="1">
        <v>0.99540196675881087</v>
      </c>
      <c r="S607" s="1">
        <v>0.99610871744790208</v>
      </c>
      <c r="T607" s="1">
        <v>0.99664289634465275</v>
      </c>
      <c r="U607" s="1">
        <v>0.99705632466140348</v>
      </c>
      <c r="V607" s="1">
        <v>0.99737987270130479</v>
      </c>
      <c r="W607" s="1">
        <v>0.99763617455475773</v>
      </c>
      <c r="X607" s="1">
        <v>0.99784206528611241</v>
      </c>
      <c r="Y607" s="1">
        <v>0.99801046054446141</v>
      </c>
      <c r="Z607" s="1">
        <v>0.99814743169347731</v>
      </c>
      <c r="AA607" s="1">
        <v>0.99825909004099456</v>
      </c>
      <c r="AB607" s="1">
        <v>0.99835143769489587</v>
      </c>
      <c r="AC607" s="1">
        <v>0.99842914920758041</v>
      </c>
      <c r="AD607" s="1">
        <v>0.99849583494098582</v>
      </c>
      <c r="AE607" s="1">
        <v>0.99855480590498069</v>
      </c>
      <c r="AF607" s="1">
        <v>0.998608488918443</v>
      </c>
      <c r="AG607" s="1">
        <v>0.9986589595176405</v>
      </c>
      <c r="AH607" s="1">
        <v>0.99870766988159843</v>
      </c>
      <c r="AI607" s="1">
        <v>0.99875558802990849</v>
      </c>
      <c r="AJ607" s="1">
        <v>0.9988034195408626</v>
      </c>
      <c r="AK607" s="1">
        <v>0.99885174639258767</v>
      </c>
      <c r="AL607" s="1">
        <v>0.99890086757646246</v>
      </c>
      <c r="AM607" s="1">
        <v>0.99895117323845395</v>
      </c>
    </row>
    <row r="608" spans="1:39">
      <c r="A608">
        <f t="shared" si="13"/>
        <v>202211</v>
      </c>
      <c r="B608" t="str">
        <f t="shared" si="15"/>
        <v>M0</v>
      </c>
      <c r="C608" t="str">
        <f t="shared" si="14"/>
        <v>base</v>
      </c>
      <c r="D608" s="1">
        <v>0</v>
      </c>
      <c r="E608" s="1">
        <v>0</v>
      </c>
      <c r="F608" s="1">
        <v>0</v>
      </c>
      <c r="G608" s="1">
        <v>3.7762858015487301E-3</v>
      </c>
      <c r="H608" s="1">
        <v>1.315589150046065E-2</v>
      </c>
      <c r="I608" s="1">
        <v>2.7812212413590168E-2</v>
      </c>
      <c r="J608" s="1">
        <v>4.6412460515580858E-2</v>
      </c>
      <c r="K608" s="1">
        <v>6.7134320619959678E-2</v>
      </c>
      <c r="L608" s="1">
        <v>8.8332459451147843E-2</v>
      </c>
      <c r="M608" s="1">
        <v>0.1088129032036473</v>
      </c>
      <c r="N608" s="1">
        <v>0.12780599031733611</v>
      </c>
      <c r="O608" s="1">
        <v>0.14492239776544499</v>
      </c>
      <c r="P608" s="1">
        <v>0.1599571467176002</v>
      </c>
      <c r="Q608" s="1">
        <v>0.17313609898846469</v>
      </c>
      <c r="R608" s="1">
        <v>0.1847977980260937</v>
      </c>
      <c r="S608" s="1">
        <v>0.19498407752923941</v>
      </c>
      <c r="T608" s="1">
        <v>0.20404933241123591</v>
      </c>
      <c r="U608" s="1">
        <v>0.21224525254408391</v>
      </c>
      <c r="V608" s="1">
        <v>0.2197644575766485</v>
      </c>
      <c r="W608" s="1">
        <v>0.22684932805086541</v>
      </c>
      <c r="X608" s="1">
        <v>0.23376790666395461</v>
      </c>
      <c r="Y608" s="1">
        <v>0.24081625647798591</v>
      </c>
      <c r="Z608" s="1">
        <v>0.24856385726761659</v>
      </c>
      <c r="AA608" s="1">
        <v>0.25738779866629208</v>
      </c>
      <c r="AB608" s="1">
        <v>0.26741851415717532</v>
      </c>
      <c r="AC608" s="1">
        <v>0.27877025706972808</v>
      </c>
      <c r="AD608" s="1">
        <v>0.29164983431849661</v>
      </c>
      <c r="AE608" s="1">
        <v>0.30614648050903381</v>
      </c>
      <c r="AF608" s="1">
        <v>0.32236598724406268</v>
      </c>
      <c r="AG608" s="1">
        <v>0.34027329048515892</v>
      </c>
      <c r="AH608" s="1">
        <v>0.35975102375651558</v>
      </c>
      <c r="AI608" s="1">
        <v>0.38068584344426187</v>
      </c>
      <c r="AJ608" s="1">
        <v>0.40300632992012431</v>
      </c>
      <c r="AK608" s="1">
        <v>0.42659121770820668</v>
      </c>
      <c r="AL608" s="1">
        <v>0.45142814747913301</v>
      </c>
      <c r="AM608" s="1">
        <v>0.47732209007960469</v>
      </c>
    </row>
    <row r="609" spans="1:39">
      <c r="A609">
        <f t="shared" si="13"/>
        <v>202211</v>
      </c>
      <c r="B609" t="str">
        <f t="shared" si="15"/>
        <v>M1</v>
      </c>
      <c r="C609" t="str">
        <f t="shared" si="14"/>
        <v>base</v>
      </c>
      <c r="D609" s="1">
        <v>0</v>
      </c>
      <c r="E609" s="1">
        <v>0</v>
      </c>
      <c r="F609" s="1">
        <v>6.3493635934240983E-2</v>
      </c>
      <c r="G609" s="1">
        <v>0.17196778300579971</v>
      </c>
      <c r="H609" s="1">
        <v>0.29624592865139332</v>
      </c>
      <c r="I609" s="1">
        <v>0.41544587760694068</v>
      </c>
      <c r="J609" s="1">
        <v>0.51918077196557944</v>
      </c>
      <c r="K609" s="1">
        <v>0.60441605720693359</v>
      </c>
      <c r="L609" s="1">
        <v>0.67178136477229389</v>
      </c>
      <c r="M609" s="1">
        <v>0.72377017514422104</v>
      </c>
      <c r="N609" s="1">
        <v>0.76341939106232681</v>
      </c>
      <c r="O609" s="1">
        <v>0.79351680748265585</v>
      </c>
      <c r="P609" s="1">
        <v>0.81619396980574432</v>
      </c>
      <c r="Q609" s="1">
        <v>0.83348095572199954</v>
      </c>
      <c r="R609" s="1">
        <v>0.846934285420613</v>
      </c>
      <c r="S609" s="1">
        <v>0.85737519805372264</v>
      </c>
      <c r="T609" s="1">
        <v>0.86564666934011347</v>
      </c>
      <c r="U609" s="1">
        <v>0.87226821142044364</v>
      </c>
      <c r="V609" s="1">
        <v>0.87763735676308541</v>
      </c>
      <c r="W609" s="1">
        <v>0.88206704480841913</v>
      </c>
      <c r="X609" s="1">
        <v>0.88581023023620864</v>
      </c>
      <c r="Y609" s="1">
        <v>0.88900305573593752</v>
      </c>
      <c r="Z609" s="1">
        <v>0.8918119126700117</v>
      </c>
      <c r="AA609" s="1">
        <v>0.89438257302204738</v>
      </c>
      <c r="AB609" s="1">
        <v>0.896812233381031</v>
      </c>
      <c r="AC609" s="1">
        <v>0.89917751405566093</v>
      </c>
      <c r="AD609" s="1">
        <v>0.90155923745187194</v>
      </c>
      <c r="AE609" s="1">
        <v>0.90401032544983828</v>
      </c>
      <c r="AF609" s="1">
        <v>0.90657908523710906</v>
      </c>
      <c r="AG609" s="1">
        <v>0.90928819810327166</v>
      </c>
      <c r="AH609" s="1">
        <v>0.91214319950098088</v>
      </c>
      <c r="AI609" s="1">
        <v>0.91514529297315084</v>
      </c>
      <c r="AJ609" s="1">
        <v>0.91829772658927744</v>
      </c>
      <c r="AK609" s="1">
        <v>0.92159354104591329</v>
      </c>
      <c r="AL609" s="1">
        <v>0.92503854037624478</v>
      </c>
      <c r="AM609" s="1">
        <v>0.9286117980100993</v>
      </c>
    </row>
    <row r="610" spans="1:39">
      <c r="A610">
        <f t="shared" si="13"/>
        <v>202211</v>
      </c>
      <c r="B610" t="str">
        <f t="shared" si="15"/>
        <v>M2</v>
      </c>
      <c r="C610" t="str">
        <f t="shared" si="14"/>
        <v>base</v>
      </c>
      <c r="D610" s="1">
        <v>0</v>
      </c>
      <c r="E610" s="1">
        <v>0.1591549430918954</v>
      </c>
      <c r="F610" s="1">
        <v>0.3418431907416733</v>
      </c>
      <c r="G610" s="1">
        <v>0.50117319357360801</v>
      </c>
      <c r="H610" s="1">
        <v>0.62697423387411377</v>
      </c>
      <c r="I610" s="1">
        <v>0.72132500139615785</v>
      </c>
      <c r="J610" s="1">
        <v>0.79049842382975977</v>
      </c>
      <c r="K610" s="1">
        <v>0.84074869985275791</v>
      </c>
      <c r="L610" s="1">
        <v>0.87703648027312664</v>
      </c>
      <c r="M610" s="1">
        <v>0.90324617001389673</v>
      </c>
      <c r="N610" s="1">
        <v>0.92228301003227786</v>
      </c>
      <c r="O610" s="1">
        <v>0.93621698205233272</v>
      </c>
      <c r="P610" s="1">
        <v>0.94642909975501111</v>
      </c>
      <c r="Q610" s="1">
        <v>0.95404627043255152</v>
      </c>
      <c r="R610" s="1">
        <v>0.9598701698518104</v>
      </c>
      <c r="S610" s="1">
        <v>0.96432164910317753</v>
      </c>
      <c r="T610" s="1">
        <v>0.9677976440996876</v>
      </c>
      <c r="U610" s="1">
        <v>0.97053860860817842</v>
      </c>
      <c r="V610" s="1">
        <v>0.97272522391105243</v>
      </c>
      <c r="W610" s="1">
        <v>0.97449480324395965</v>
      </c>
      <c r="X610" s="1">
        <v>0.97595472613043011</v>
      </c>
      <c r="Y610" s="1">
        <v>0.97715711753024304</v>
      </c>
      <c r="Z610" s="1">
        <v>0.97815757767772449</v>
      </c>
      <c r="AA610" s="1">
        <v>0.97900917038378044</v>
      </c>
      <c r="AB610" s="1">
        <v>0.97975169787137173</v>
      </c>
      <c r="AC610" s="1">
        <v>0.98041608154376436</v>
      </c>
      <c r="AD610" s="1">
        <v>0.9810317264481101</v>
      </c>
      <c r="AE610" s="1">
        <v>0.98161958114609404</v>
      </c>
      <c r="AF610" s="1">
        <v>0.98219786356337246</v>
      </c>
      <c r="AG610" s="1">
        <v>0.98277824578815787</v>
      </c>
      <c r="AH610" s="1">
        <v>0.98336758152665582</v>
      </c>
      <c r="AI610" s="1">
        <v>0.98397059308862922</v>
      </c>
      <c r="AJ610" s="1">
        <v>0.98459139457270228</v>
      </c>
      <c r="AK610" s="1">
        <v>0.98523126435525266</v>
      </c>
      <c r="AL610" s="1">
        <v>0.98589331205180541</v>
      </c>
      <c r="AM610" s="1">
        <v>0.98657514054034268</v>
      </c>
    </row>
    <row r="611" spans="1:39">
      <c r="A611">
        <f t="shared" si="13"/>
        <v>202211</v>
      </c>
      <c r="B611" t="str">
        <f t="shared" si="15"/>
        <v>M3</v>
      </c>
      <c r="C611" t="str">
        <f t="shared" si="14"/>
        <v>base</v>
      </c>
      <c r="D611" s="1">
        <v>0.3989422804014327</v>
      </c>
      <c r="E611" s="1">
        <v>0.63255391468993638</v>
      </c>
      <c r="F611" s="1">
        <v>0.77094078234379615</v>
      </c>
      <c r="G611" s="1">
        <v>0.85405774776751409</v>
      </c>
      <c r="H611" s="1">
        <v>0.90495925335332095</v>
      </c>
      <c r="I611" s="1">
        <v>0.93648118467579788</v>
      </c>
      <c r="J611" s="1">
        <v>0.95639982633763199</v>
      </c>
      <c r="K611" s="1">
        <v>0.96925983341277633</v>
      </c>
      <c r="L611" s="1">
        <v>0.97770921028289837</v>
      </c>
      <c r="M611" s="1">
        <v>0.9833741660459363</v>
      </c>
      <c r="N611" s="1">
        <v>0.9872592801481529</v>
      </c>
      <c r="O611" s="1">
        <v>0.98998203850438138</v>
      </c>
      <c r="P611" s="1">
        <v>0.99191427882376626</v>
      </c>
      <c r="Q611" s="1">
        <v>0.99332184504013987</v>
      </c>
      <c r="R611" s="1">
        <v>0.99437977129060129</v>
      </c>
      <c r="S611" s="1">
        <v>0.99517811769133568</v>
      </c>
      <c r="T611" s="1">
        <v>0.99579521815734107</v>
      </c>
      <c r="U611" s="1">
        <v>0.99627763544239278</v>
      </c>
      <c r="V611" s="1">
        <v>0.99665939819745253</v>
      </c>
      <c r="W611" s="1">
        <v>0.99696574249729109</v>
      </c>
      <c r="X611" s="1">
        <v>0.99721597752503743</v>
      </c>
      <c r="Y611" s="1">
        <v>0.99741913829071205</v>
      </c>
      <c r="Z611" s="1">
        <v>0.99758423978085464</v>
      </c>
      <c r="AA611" s="1">
        <v>0.99772017504097887</v>
      </c>
      <c r="AB611" s="1">
        <v>0.99783390882377421</v>
      </c>
      <c r="AC611" s="1">
        <v>0.99793081573670472</v>
      </c>
      <c r="AD611" s="1">
        <v>0.99801579817919328</v>
      </c>
      <c r="AE611" s="1">
        <v>0.99809246470891777</v>
      </c>
      <c r="AF611" s="1">
        <v>0.99816389389068039</v>
      </c>
      <c r="AG611" s="1">
        <v>0.9982322669425876</v>
      </c>
      <c r="AH611" s="1">
        <v>0.99829906137476787</v>
      </c>
      <c r="AI611" s="1">
        <v>0.99836536106018303</v>
      </c>
      <c r="AJ611" s="1">
        <v>0.99843205444710748</v>
      </c>
      <c r="AK611" s="1">
        <v>0.99849961916568697</v>
      </c>
      <c r="AL611" s="1">
        <v>0.99856864189290961</v>
      </c>
      <c r="AM611" s="1">
        <v>0.99863908649234689</v>
      </c>
    </row>
    <row r="612" spans="1:39">
      <c r="A612">
        <f t="shared" si="13"/>
        <v>202212</v>
      </c>
      <c r="B612" t="str">
        <f t="shared" si="15"/>
        <v>M0</v>
      </c>
      <c r="C612" t="str">
        <f t="shared" si="14"/>
        <v>base</v>
      </c>
      <c r="D612" s="1">
        <v>0</v>
      </c>
      <c r="E612" s="1">
        <v>0</v>
      </c>
      <c r="F612" s="1">
        <v>0</v>
      </c>
      <c r="G612" s="1">
        <v>3.178385114952725E-3</v>
      </c>
      <c r="H612" s="1">
        <v>1.105460113841138E-2</v>
      </c>
      <c r="I612" s="1">
        <v>2.349351208240295E-2</v>
      </c>
      <c r="J612" s="1">
        <v>3.9166403939433533E-2</v>
      </c>
      <c r="K612" s="1">
        <v>5.6508006440292621E-2</v>
      </c>
      <c r="L612" s="1">
        <v>7.4186582651391386E-2</v>
      </c>
      <c r="M612" s="1">
        <v>9.1213685873477779E-2</v>
      </c>
      <c r="N612" s="1">
        <v>0.1069879010924161</v>
      </c>
      <c r="O612" s="1">
        <v>0.121137163677713</v>
      </c>
      <c r="P612" s="1">
        <v>0.13374566063212309</v>
      </c>
      <c r="Q612" s="1">
        <v>0.1450507995830311</v>
      </c>
      <c r="R612" s="1">
        <v>0.15503186448938541</v>
      </c>
      <c r="S612" s="1">
        <v>0.16399774099560729</v>
      </c>
      <c r="T612" s="1">
        <v>0.17217404642374531</v>
      </c>
      <c r="U612" s="1">
        <v>0.1797332659809952</v>
      </c>
      <c r="V612" s="1">
        <v>0.18690767370587219</v>
      </c>
      <c r="W612" s="1">
        <v>0.1939617241374253</v>
      </c>
      <c r="X612" s="1">
        <v>0.20119929964309241</v>
      </c>
      <c r="Y612" s="1">
        <v>0.209212753863456</v>
      </c>
      <c r="Z612" s="1">
        <v>0.2183913800717692</v>
      </c>
      <c r="AA612" s="1">
        <v>0.22886597129076749</v>
      </c>
      <c r="AB612" s="1">
        <v>0.24075179703878219</v>
      </c>
      <c r="AC612" s="1">
        <v>0.25426227915200023</v>
      </c>
      <c r="AD612" s="1">
        <v>0.26948801564490182</v>
      </c>
      <c r="AE612" s="1">
        <v>0.28653760620521218</v>
      </c>
      <c r="AF612" s="1">
        <v>0.30537185993706978</v>
      </c>
      <c r="AG612" s="1">
        <v>0.32586541089970172</v>
      </c>
      <c r="AH612" s="1">
        <v>0.3478975323339657</v>
      </c>
      <c r="AI612" s="1">
        <v>0.37139194665452618</v>
      </c>
      <c r="AJ612" s="1">
        <v>0.39622017048852898</v>
      </c>
      <c r="AK612" s="1">
        <v>0.42236857072831813</v>
      </c>
      <c r="AL612" s="1">
        <v>0.44963131400113548</v>
      </c>
      <c r="AM612" s="1">
        <v>0.4777073777927735</v>
      </c>
    </row>
    <row r="613" spans="1:39">
      <c r="A613">
        <f t="shared" si="13"/>
        <v>202212</v>
      </c>
      <c r="B613" t="str">
        <f t="shared" si="15"/>
        <v>M1</v>
      </c>
      <c r="C613" t="str">
        <f t="shared" si="14"/>
        <v>base</v>
      </c>
      <c r="D613" s="1">
        <v>0</v>
      </c>
      <c r="E613" s="1">
        <v>0</v>
      </c>
      <c r="F613" s="1">
        <v>6.3493635934240983E-2</v>
      </c>
      <c r="G613" s="1">
        <v>0.1709379751632458</v>
      </c>
      <c r="H613" s="1">
        <v>0.29281337824086628</v>
      </c>
      <c r="I613" s="1">
        <v>0.40884765217821661</v>
      </c>
      <c r="J613" s="1">
        <v>0.50941278169617776</v>
      </c>
      <c r="K613" s="1">
        <v>0.59159733480863064</v>
      </c>
      <c r="L613" s="1">
        <v>0.65638589340949005</v>
      </c>
      <c r="M613" s="1">
        <v>0.70646861583677323</v>
      </c>
      <c r="N613" s="1">
        <v>0.74481015493722635</v>
      </c>
      <c r="O613" s="1">
        <v>0.77384778984301383</v>
      </c>
      <c r="P613" s="1">
        <v>0.79604779657267766</v>
      </c>
      <c r="Q613" s="1">
        <v>0.81334805811882493</v>
      </c>
      <c r="R613" s="1">
        <v>0.82677955595896913</v>
      </c>
      <c r="S613" s="1">
        <v>0.83741635853984764</v>
      </c>
      <c r="T613" s="1">
        <v>0.84592246128345949</v>
      </c>
      <c r="U613" s="1">
        <v>0.85280888545498756</v>
      </c>
      <c r="V613" s="1">
        <v>0.85847783361066743</v>
      </c>
      <c r="W613" s="1">
        <v>0.86325409078902893</v>
      </c>
      <c r="X613" s="1">
        <v>0.86731006728298887</v>
      </c>
      <c r="Y613" s="1">
        <v>0.87085352060037602</v>
      </c>
      <c r="Z613" s="1">
        <v>0.87406855470840084</v>
      </c>
      <c r="AA613" s="1">
        <v>0.87707991741079183</v>
      </c>
      <c r="AB613" s="1">
        <v>0.87998579225052531</v>
      </c>
      <c r="AC613" s="1">
        <v>0.88288837923142305</v>
      </c>
      <c r="AD613" s="1">
        <v>0.88585535231120349</v>
      </c>
      <c r="AE613" s="1">
        <v>0.88894809665619123</v>
      </c>
      <c r="AF613" s="1">
        <v>0.89219680944055602</v>
      </c>
      <c r="AG613" s="1">
        <v>0.89561062596176055</v>
      </c>
      <c r="AH613" s="1">
        <v>0.89919295803558197</v>
      </c>
      <c r="AI613" s="1">
        <v>0.90294920869444084</v>
      </c>
      <c r="AJ613" s="1">
        <v>0.90687225469174226</v>
      </c>
      <c r="AK613" s="1">
        <v>0.91096987994666845</v>
      </c>
      <c r="AL613" s="1">
        <v>0.91521791084765947</v>
      </c>
      <c r="AM613" s="1">
        <v>0.91957555335016683</v>
      </c>
    </row>
    <row r="614" spans="1:39">
      <c r="A614">
        <f t="shared" si="13"/>
        <v>202212</v>
      </c>
      <c r="B614" t="str">
        <f t="shared" si="15"/>
        <v>M2</v>
      </c>
      <c r="C614" t="str">
        <f t="shared" si="14"/>
        <v>base</v>
      </c>
      <c r="D614" s="1">
        <v>0</v>
      </c>
      <c r="E614" s="1">
        <v>0.1591549430918954</v>
      </c>
      <c r="F614" s="1">
        <v>0.34004232906473658</v>
      </c>
      <c r="G614" s="1">
        <v>0.49730943953083312</v>
      </c>
      <c r="H614" s="1">
        <v>0.62081710042438043</v>
      </c>
      <c r="I614" s="1">
        <v>0.71359902654639273</v>
      </c>
      <c r="J614" s="1">
        <v>0.78194749401810248</v>
      </c>
      <c r="K614" s="1">
        <v>0.83172873371918454</v>
      </c>
      <c r="L614" s="1">
        <v>0.86787900572441146</v>
      </c>
      <c r="M614" s="1">
        <v>0.89422670429965545</v>
      </c>
      <c r="N614" s="1">
        <v>0.91355401022299443</v>
      </c>
      <c r="O614" s="1">
        <v>0.92773733510993373</v>
      </c>
      <c r="P614" s="1">
        <v>0.93832380908192869</v>
      </c>
      <c r="Q614" s="1">
        <v>0.94641976394663652</v>
      </c>
      <c r="R614" s="1">
        <v>0.95260736299467819</v>
      </c>
      <c r="S614" s="1">
        <v>0.95743738145155421</v>
      </c>
      <c r="T614" s="1">
        <v>0.96124371462793357</v>
      </c>
      <c r="U614" s="1">
        <v>0.96427767224596383</v>
      </c>
      <c r="V614" s="1">
        <v>0.96673013706610122</v>
      </c>
      <c r="W614" s="1">
        <v>0.96875025507567936</v>
      </c>
      <c r="X614" s="1">
        <v>0.97040991046233116</v>
      </c>
      <c r="Y614" s="1">
        <v>0.97178503937296101</v>
      </c>
      <c r="Z614" s="1">
        <v>0.97294865288788979</v>
      </c>
      <c r="AA614" s="1">
        <v>0.97395599597114424</v>
      </c>
      <c r="AB614" s="1">
        <v>0.97484995137588448</v>
      </c>
      <c r="AC614" s="1">
        <v>0.9756709979412741</v>
      </c>
      <c r="AD614" s="1">
        <v>0.97644815483880187</v>
      </c>
      <c r="AE614" s="1">
        <v>0.97720657203254646</v>
      </c>
      <c r="AF614" s="1">
        <v>0.97796268265334907</v>
      </c>
      <c r="AG614" s="1">
        <v>0.97872643680328875</v>
      </c>
      <c r="AH614" s="1">
        <v>0.97950479126513257</v>
      </c>
      <c r="AI614" s="1">
        <v>0.98030372202102745</v>
      </c>
      <c r="AJ614" s="1">
        <v>0.9811253938216592</v>
      </c>
      <c r="AK614" s="1">
        <v>0.98197419432577082</v>
      </c>
      <c r="AL614" s="1">
        <v>0.98284737679973921</v>
      </c>
      <c r="AM614" s="1">
        <v>0.98373827499296052</v>
      </c>
    </row>
    <row r="615" spans="1:39">
      <c r="A615">
        <f t="shared" si="13"/>
        <v>202212</v>
      </c>
      <c r="B615" t="str">
        <f t="shared" si="15"/>
        <v>M3</v>
      </c>
      <c r="C615" t="str">
        <f t="shared" si="14"/>
        <v>base</v>
      </c>
      <c r="D615" s="1">
        <v>0.3989422804014327</v>
      </c>
      <c r="E615" s="1">
        <v>0.63106033848414822</v>
      </c>
      <c r="F615" s="1">
        <v>0.76821859709465501</v>
      </c>
      <c r="G615" s="1">
        <v>0.85098642586286832</v>
      </c>
      <c r="H615" s="1">
        <v>0.90155190632758231</v>
      </c>
      <c r="I615" s="1">
        <v>0.93311452403743533</v>
      </c>
      <c r="J615" s="1">
        <v>0.95326891714301998</v>
      </c>
      <c r="K615" s="1">
        <v>0.96638204626201607</v>
      </c>
      <c r="L615" s="1">
        <v>0.97510052054797747</v>
      </c>
      <c r="M615" s="1">
        <v>0.98103866965640951</v>
      </c>
      <c r="N615" s="1">
        <v>0.98517743495798094</v>
      </c>
      <c r="O615" s="1">
        <v>0.98810220520338155</v>
      </c>
      <c r="P615" s="1">
        <v>0.9902260667070959</v>
      </c>
      <c r="Q615" s="1">
        <v>0.99181868130042561</v>
      </c>
      <c r="R615" s="1">
        <v>0.99301845613346829</v>
      </c>
      <c r="S615" s="1">
        <v>0.99394460310482169</v>
      </c>
      <c r="T615" s="1">
        <v>0.99466781138604343</v>
      </c>
      <c r="U615" s="1">
        <v>0.99523954867667663</v>
      </c>
      <c r="V615" s="1">
        <v>0.99569786488807999</v>
      </c>
      <c r="W615" s="1">
        <v>0.99607179182873462</v>
      </c>
      <c r="X615" s="1">
        <v>0.99637485841433837</v>
      </c>
      <c r="Y615" s="1">
        <v>0.9966204522495179</v>
      </c>
      <c r="Z615" s="1">
        <v>0.99682183002466485</v>
      </c>
      <c r="AA615" s="1">
        <v>0.99698942511496857</v>
      </c>
      <c r="AB615" s="1">
        <v>0.99713128218402414</v>
      </c>
      <c r="AC615" s="1">
        <v>0.997254703047604</v>
      </c>
      <c r="AD615" s="1">
        <v>0.99736508295260062</v>
      </c>
      <c r="AE615" s="1">
        <v>0.99746701435416585</v>
      </c>
      <c r="AF615" s="1">
        <v>0.99756378773049881</v>
      </c>
      <c r="AG615" s="1">
        <v>0.99765766321040716</v>
      </c>
      <c r="AH615" s="1">
        <v>0.99775030783298291</v>
      </c>
      <c r="AI615" s="1">
        <v>0.9978430808357085</v>
      </c>
      <c r="AJ615" s="1">
        <v>0.99793674064828586</v>
      </c>
      <c r="AK615" s="1">
        <v>0.99803217315715098</v>
      </c>
      <c r="AL615" s="1">
        <v>0.99812938926356731</v>
      </c>
      <c r="AM615" s="1">
        <v>0.99822789174025339</v>
      </c>
    </row>
    <row r="616" spans="1:39" s="66" customFormat="1">
      <c r="A616" s="68">
        <f>A36</f>
        <v>202101</v>
      </c>
      <c r="B616" s="66" t="str">
        <f t="shared" si="15"/>
        <v>M0</v>
      </c>
      <c r="C616" s="66" t="s">
        <v>181</v>
      </c>
      <c r="D616" s="67">
        <v>0</v>
      </c>
      <c r="E616" s="67">
        <v>0</v>
      </c>
      <c r="F616" s="67">
        <v>0</v>
      </c>
      <c r="G616" s="67">
        <v>4.6745710116027488E-4</v>
      </c>
      <c r="H616" s="67">
        <v>1.9376360881833751E-3</v>
      </c>
      <c r="I616" s="67">
        <v>4.5993846464882793E-3</v>
      </c>
      <c r="J616" s="67">
        <v>8.4832697949007926E-3</v>
      </c>
      <c r="K616" s="67">
        <v>1.358623800554409E-2</v>
      </c>
      <c r="L616" s="67">
        <v>2.0002702782877111E-2</v>
      </c>
      <c r="M616" s="67">
        <v>2.775905503358209E-2</v>
      </c>
      <c r="N616" s="67">
        <v>3.6969018299076117E-2</v>
      </c>
      <c r="O616" s="67">
        <v>4.7633885115986312E-2</v>
      </c>
      <c r="P616" s="67">
        <v>5.969374171199103E-2</v>
      </c>
      <c r="Q616" s="67">
        <v>7.3160242093769368E-2</v>
      </c>
      <c r="R616" s="67">
        <v>8.7929660233978607E-2</v>
      </c>
      <c r="S616" s="67">
        <v>0.10406064419359259</v>
      </c>
      <c r="T616" s="67">
        <v>0.1214430095172256</v>
      </c>
      <c r="U616" s="67">
        <v>0.13990540374943031</v>
      </c>
      <c r="V616" s="67">
        <v>0.159058786974344</v>
      </c>
      <c r="W616" s="67">
        <v>0.1787182147769584</v>
      </c>
      <c r="X616" s="67">
        <v>0.19852379617497179</v>
      </c>
      <c r="Y616" s="67">
        <v>0.2180102368514438</v>
      </c>
      <c r="Z616" s="67">
        <v>0.23686504017764801</v>
      </c>
      <c r="AA616" s="67">
        <v>0.2548272419293986</v>
      </c>
      <c r="AB616" s="67">
        <v>0.27155338362428921</v>
      </c>
      <c r="AC616" s="67">
        <v>0.28684912409049779</v>
      </c>
      <c r="AD616" s="67">
        <v>0.30041181134253248</v>
      </c>
      <c r="AE616" s="67">
        <v>0.31211262650503868</v>
      </c>
      <c r="AF616" s="67">
        <v>0.32202285457334401</v>
      </c>
      <c r="AG616" s="67">
        <v>0.33016173945045968</v>
      </c>
      <c r="AH616" s="67">
        <v>0.33673687867263657</v>
      </c>
      <c r="AI616" s="67">
        <v>0.34204361699845748</v>
      </c>
      <c r="AJ616" s="67">
        <v>0.34629758996990578</v>
      </c>
      <c r="AK616" s="67">
        <v>0.34971523031711288</v>
      </c>
      <c r="AL616" s="67">
        <v>0.35237624827781378</v>
      </c>
      <c r="AM616" s="67">
        <v>0.3545521926349337</v>
      </c>
    </row>
    <row r="617" spans="1:39">
      <c r="A617">
        <f t="shared" si="13"/>
        <v>202101</v>
      </c>
      <c r="B617" t="str">
        <f t="shared" si="15"/>
        <v>M1</v>
      </c>
      <c r="C617" t="str">
        <f t="shared" si="14"/>
        <v>best</v>
      </c>
      <c r="D617" s="1">
        <v>0</v>
      </c>
      <c r="E617" s="1">
        <v>0</v>
      </c>
      <c r="F617" s="1">
        <v>6.0703437050964017E-2</v>
      </c>
      <c r="G617" s="1">
        <v>0.15153771128649129</v>
      </c>
      <c r="H617" s="1">
        <v>0.24742850499788721</v>
      </c>
      <c r="I617" s="1">
        <v>0.33602390696626971</v>
      </c>
      <c r="J617" s="1">
        <v>0.41318721697965233</v>
      </c>
      <c r="K617" s="1">
        <v>0.47798342083397227</v>
      </c>
      <c r="L617" s="1">
        <v>0.53150204107963273</v>
      </c>
      <c r="M617" s="1">
        <v>0.57503111929934492</v>
      </c>
      <c r="N617" s="1">
        <v>0.61023851456904832</v>
      </c>
      <c r="O617" s="1">
        <v>0.63874657374588439</v>
      </c>
      <c r="P617" s="1">
        <v>0.66190956547125412</v>
      </c>
      <c r="Q617" s="1">
        <v>0.68100695519658583</v>
      </c>
      <c r="R617" s="1">
        <v>0.69692033808732401</v>
      </c>
      <c r="S617" s="1">
        <v>0.71043583538188493</v>
      </c>
      <c r="T617" s="1">
        <v>0.72214922180249386</v>
      </c>
      <c r="U617" s="1">
        <v>0.73254739371787114</v>
      </c>
      <c r="V617" s="1">
        <v>0.74188021077515864</v>
      </c>
      <c r="W617" s="1">
        <v>0.75040149130782752</v>
      </c>
      <c r="X617" s="1">
        <v>0.75825325250559794</v>
      </c>
      <c r="Y617" s="1">
        <v>0.76547699948124892</v>
      </c>
      <c r="Z617" s="1">
        <v>0.77212079416345492</v>
      </c>
      <c r="AA617" s="1">
        <v>0.77821401590831385</v>
      </c>
      <c r="AB617" s="1">
        <v>0.78372597337981409</v>
      </c>
      <c r="AC617" s="1">
        <v>0.78865575325030901</v>
      </c>
      <c r="AD617" s="1">
        <v>0.79295571527219899</v>
      </c>
      <c r="AE617" s="1">
        <v>0.79662076779958912</v>
      </c>
      <c r="AF617" s="1">
        <v>0.79969725843537065</v>
      </c>
      <c r="AG617" s="1">
        <v>0.80220733272638856</v>
      </c>
      <c r="AH617" s="1">
        <v>0.80422526084337986</v>
      </c>
      <c r="AI617" s="1">
        <v>0.80584789146162905</v>
      </c>
      <c r="AJ617" s="1">
        <v>0.80714492740823485</v>
      </c>
      <c r="AK617" s="1">
        <v>0.80818464267406365</v>
      </c>
      <c r="AL617" s="1">
        <v>0.80899270571826631</v>
      </c>
      <c r="AM617" s="1">
        <v>0.80965247500784909</v>
      </c>
    </row>
    <row r="618" spans="1:39">
      <c r="A618">
        <f t="shared" si="13"/>
        <v>202101</v>
      </c>
      <c r="B618" t="str">
        <f t="shared" si="15"/>
        <v>M2</v>
      </c>
      <c r="C618" t="str">
        <f t="shared" si="14"/>
        <v>best</v>
      </c>
      <c r="D618" s="1">
        <v>0</v>
      </c>
      <c r="E618" s="1">
        <v>0.1547837075891515</v>
      </c>
      <c r="F618" s="1">
        <v>0.30792879244857713</v>
      </c>
      <c r="G618" s="1">
        <v>0.43784138430775571</v>
      </c>
      <c r="H618" s="1">
        <v>0.5432862215475881</v>
      </c>
      <c r="I618" s="1">
        <v>0.62751624804712736</v>
      </c>
      <c r="J618" s="1">
        <v>0.6946558078116718</v>
      </c>
      <c r="K618" s="1">
        <v>0.7477902599488796</v>
      </c>
      <c r="L618" s="1">
        <v>0.78982928517757167</v>
      </c>
      <c r="M618" s="1">
        <v>0.82283512592240859</v>
      </c>
      <c r="N618" s="1">
        <v>0.8486601453828877</v>
      </c>
      <c r="O618" s="1">
        <v>0.8688589229771736</v>
      </c>
      <c r="P618" s="1">
        <v>0.88463798238917912</v>
      </c>
      <c r="Q618" s="1">
        <v>0.89705561176709037</v>
      </c>
      <c r="R618" s="1">
        <v>0.90684045239354927</v>
      </c>
      <c r="S618" s="1">
        <v>0.91460198191363462</v>
      </c>
      <c r="T618" s="1">
        <v>0.92081815022582314</v>
      </c>
      <c r="U618" s="1">
        <v>0.92588668384097939</v>
      </c>
      <c r="V618" s="1">
        <v>0.93005557129702809</v>
      </c>
      <c r="W618" s="1">
        <v>0.93354372113755446</v>
      </c>
      <c r="X618" s="1">
        <v>0.93651079653368241</v>
      </c>
      <c r="Y618" s="1">
        <v>0.93905614277952365</v>
      </c>
      <c r="Z618" s="1">
        <v>0.94126136443434871</v>
      </c>
      <c r="AA618" s="1">
        <v>0.94318644216578473</v>
      </c>
      <c r="AB618" s="1">
        <v>0.94485851796166731</v>
      </c>
      <c r="AC618" s="1">
        <v>0.94630517526500202</v>
      </c>
      <c r="AD618" s="1">
        <v>0.94753492710521159</v>
      </c>
      <c r="AE618" s="1">
        <v>0.94856268642995745</v>
      </c>
      <c r="AF618" s="1">
        <v>0.94941257710500715</v>
      </c>
      <c r="AG618" s="1">
        <v>0.95009827323683727</v>
      </c>
      <c r="AH618" s="1">
        <v>0.95064488179923934</v>
      </c>
      <c r="AI618" s="1">
        <v>0.95108156915771669</v>
      </c>
      <c r="AJ618" s="1">
        <v>0.95142888076224508</v>
      </c>
      <c r="AK618" s="1">
        <v>0.95170618437927901</v>
      </c>
      <c r="AL618" s="1">
        <v>0.95192100222538079</v>
      </c>
      <c r="AM618" s="1">
        <v>0.95209592326265546</v>
      </c>
    </row>
    <row r="619" spans="1:39">
      <c r="A619">
        <f t="shared" si="13"/>
        <v>202101</v>
      </c>
      <c r="B619" t="str">
        <f t="shared" si="15"/>
        <v>M3</v>
      </c>
      <c r="C619" t="str">
        <f t="shared" si="14"/>
        <v>best</v>
      </c>
      <c r="D619" s="1">
        <v>0.38574255658438422</v>
      </c>
      <c r="E619" s="1">
        <v>0.5912141962109646</v>
      </c>
      <c r="F619" s="1">
        <v>0.71592358477657081</v>
      </c>
      <c r="G619" s="1">
        <v>0.79545685216035744</v>
      </c>
      <c r="H619" s="1">
        <v>0.84852818082744952</v>
      </c>
      <c r="I619" s="1">
        <v>0.88535453700892763</v>
      </c>
      <c r="J619" s="1">
        <v>0.91186223561163049</v>
      </c>
      <c r="K619" s="1">
        <v>0.93132223293037675</v>
      </c>
      <c r="L619" s="1">
        <v>0.94589410300384991</v>
      </c>
      <c r="M619" s="1">
        <v>0.95686735738994866</v>
      </c>
      <c r="N619" s="1">
        <v>0.96517775329583777</v>
      </c>
      <c r="O619" s="1">
        <v>0.97150448590629024</v>
      </c>
      <c r="P619" s="1">
        <v>0.97632796905075891</v>
      </c>
      <c r="Q619" s="1">
        <v>0.98003384317444853</v>
      </c>
      <c r="R619" s="1">
        <v>0.9828790707285846</v>
      </c>
      <c r="S619" s="1">
        <v>0.98506782402191784</v>
      </c>
      <c r="T619" s="1">
        <v>0.986757825969518</v>
      </c>
      <c r="U619" s="1">
        <v>0.98807836746282873</v>
      </c>
      <c r="V619" s="1">
        <v>0.98911295211227357</v>
      </c>
      <c r="W619" s="1">
        <v>0.98993230834261625</v>
      </c>
      <c r="X619" s="1">
        <v>0.99059044519429529</v>
      </c>
      <c r="Y619" s="1">
        <v>0.99112383914043811</v>
      </c>
      <c r="Z619" s="1">
        <v>0.9915614317804492</v>
      </c>
      <c r="AA619" s="1">
        <v>0.9919248125932898</v>
      </c>
      <c r="AB619" s="1">
        <v>0.99222653362060143</v>
      </c>
      <c r="AC619" s="1">
        <v>0.9924774042711485</v>
      </c>
      <c r="AD619" s="1">
        <v>0.99268375473261106</v>
      </c>
      <c r="AE619" s="1">
        <v>0.99285170589814586</v>
      </c>
      <c r="AF619" s="1">
        <v>0.99298770604145148</v>
      </c>
      <c r="AG619" s="1">
        <v>0.99309566943338423</v>
      </c>
      <c r="AH619" s="1">
        <v>0.99318066163755825</v>
      </c>
      <c r="AI619" s="1">
        <v>0.99324790031788557</v>
      </c>
      <c r="AJ619" s="1">
        <v>0.99330096747033525</v>
      </c>
      <c r="AK619" s="1">
        <v>0.99334307793925969</v>
      </c>
      <c r="AL619" s="1">
        <v>0.99337553378201604</v>
      </c>
      <c r="AM619" s="1">
        <v>0.9934018494730168</v>
      </c>
    </row>
    <row r="620" spans="1:39">
      <c r="A620">
        <f t="shared" si="13"/>
        <v>202102</v>
      </c>
      <c r="B620" t="str">
        <f t="shared" si="15"/>
        <v>M0</v>
      </c>
      <c r="C620" t="str">
        <f t="shared" si="14"/>
        <v>best</v>
      </c>
      <c r="D620" s="1">
        <v>0</v>
      </c>
      <c r="E620" s="1">
        <v>0</v>
      </c>
      <c r="F620" s="1">
        <v>0</v>
      </c>
      <c r="G620" s="1">
        <v>7.7317880499111296E-4</v>
      </c>
      <c r="H620" s="1">
        <v>2.703830772918729E-3</v>
      </c>
      <c r="I620" s="1">
        <v>5.9168146170268422E-3</v>
      </c>
      <c r="J620" s="1">
        <v>1.044803406076846E-2</v>
      </c>
      <c r="K620" s="1">
        <v>1.6398557018805378E-2</v>
      </c>
      <c r="L620" s="1">
        <v>2.3790864325920501E-2</v>
      </c>
      <c r="M620" s="1">
        <v>3.2727761588254398E-2</v>
      </c>
      <c r="N620" s="1">
        <v>4.3196841980890868E-2</v>
      </c>
      <c r="O620" s="1">
        <v>5.512541610209884E-2</v>
      </c>
      <c r="P620" s="1">
        <v>6.8513060510297111E-2</v>
      </c>
      <c r="Q620" s="1">
        <v>8.3246636294078691E-2</v>
      </c>
      <c r="R620" s="1">
        <v>9.9377535935941397E-2</v>
      </c>
      <c r="S620" s="1">
        <v>0.1167887047840161</v>
      </c>
      <c r="T620" s="1">
        <v>0.1353024437649947</v>
      </c>
      <c r="U620" s="1">
        <v>0.15452388977921561</v>
      </c>
      <c r="V620" s="1">
        <v>0.17426395548608051</v>
      </c>
      <c r="W620" s="1">
        <v>0.19415824487953709</v>
      </c>
      <c r="X620" s="1">
        <v>0.21373707941692341</v>
      </c>
      <c r="Y620" s="1">
        <v>0.23268481068299471</v>
      </c>
      <c r="Z620" s="1">
        <v>0.25073795092675299</v>
      </c>
      <c r="AA620" s="1">
        <v>0.26755042717022182</v>
      </c>
      <c r="AB620" s="1">
        <v>0.28292625069825861</v>
      </c>
      <c r="AC620" s="1">
        <v>0.29656067533709668</v>
      </c>
      <c r="AD620" s="1">
        <v>0.30832383568653332</v>
      </c>
      <c r="AE620" s="1">
        <v>0.31828715118997641</v>
      </c>
      <c r="AF620" s="1">
        <v>0.32646980360576328</v>
      </c>
      <c r="AG620" s="1">
        <v>0.33308040214719409</v>
      </c>
      <c r="AH620" s="1">
        <v>0.33841582092500072</v>
      </c>
      <c r="AI620" s="1">
        <v>0.34269282238065968</v>
      </c>
      <c r="AJ620" s="1">
        <v>0.34612898754430882</v>
      </c>
      <c r="AK620" s="1">
        <v>0.3488044442093538</v>
      </c>
      <c r="AL620" s="1">
        <v>0.35099220540598741</v>
      </c>
      <c r="AM620" s="1">
        <v>0.35286689697101048</v>
      </c>
    </row>
    <row r="621" spans="1:39">
      <c r="A621">
        <f t="shared" si="13"/>
        <v>202102</v>
      </c>
      <c r="B621" t="str">
        <f t="shared" si="15"/>
        <v>M1</v>
      </c>
      <c r="C621" t="str">
        <f t="shared" si="14"/>
        <v>best</v>
      </c>
      <c r="D621" s="1">
        <v>0</v>
      </c>
      <c r="E621" s="1">
        <v>0</v>
      </c>
      <c r="F621" s="1">
        <v>6.299947041066413E-2</v>
      </c>
      <c r="G621" s="1">
        <v>0.15770777659988169</v>
      </c>
      <c r="H621" s="1">
        <v>0.25816874910094301</v>
      </c>
      <c r="I621" s="1">
        <v>0.35179949911887032</v>
      </c>
      <c r="J621" s="1">
        <v>0.4333856385399778</v>
      </c>
      <c r="K621" s="1">
        <v>0.50213141647430148</v>
      </c>
      <c r="L621" s="1">
        <v>0.55858627646254022</v>
      </c>
      <c r="M621" s="1">
        <v>0.60432444071503388</v>
      </c>
      <c r="N621" s="1">
        <v>0.64117977347655342</v>
      </c>
      <c r="O621" s="1">
        <v>0.67080136448822714</v>
      </c>
      <c r="P621" s="1">
        <v>0.69481647516430478</v>
      </c>
      <c r="Q621" s="1">
        <v>0.71438054655422489</v>
      </c>
      <c r="R621" s="1">
        <v>0.73052280974937323</v>
      </c>
      <c r="S621" s="1">
        <v>0.7440521105473431</v>
      </c>
      <c r="T621" s="1">
        <v>0.75564608732321303</v>
      </c>
      <c r="U621" s="1">
        <v>0.76569467090708343</v>
      </c>
      <c r="V621" s="1">
        <v>0.77456711849413484</v>
      </c>
      <c r="W621" s="1">
        <v>0.78250617879760964</v>
      </c>
      <c r="X621" s="1">
        <v>0.78963303797222517</v>
      </c>
      <c r="Y621" s="1">
        <v>0.79605681573871245</v>
      </c>
      <c r="Z621" s="1">
        <v>0.80185412154930169</v>
      </c>
      <c r="AA621" s="1">
        <v>0.80703123954262812</v>
      </c>
      <c r="AB621" s="1">
        <v>0.8116142213927513</v>
      </c>
      <c r="AC621" s="1">
        <v>0.81558055592013212</v>
      </c>
      <c r="AD621" s="1">
        <v>0.81894141849824487</v>
      </c>
      <c r="AE621" s="1">
        <v>0.82175010892305467</v>
      </c>
      <c r="AF621" s="1">
        <v>0.82403418422745622</v>
      </c>
      <c r="AG621" s="1">
        <v>0.82586590930954529</v>
      </c>
      <c r="AH621" s="1">
        <v>0.82733604658504034</v>
      </c>
      <c r="AI621" s="1">
        <v>0.82850948558323989</v>
      </c>
      <c r="AJ621" s="1">
        <v>0.8294490502622559</v>
      </c>
      <c r="AK621" s="1">
        <v>0.83017859419040896</v>
      </c>
      <c r="AL621" s="1">
        <v>0.83077379292635223</v>
      </c>
      <c r="AM621" s="1">
        <v>0.83128280493722528</v>
      </c>
    </row>
    <row r="622" spans="1:39">
      <c r="A622">
        <f t="shared" si="13"/>
        <v>202102</v>
      </c>
      <c r="B622" t="str">
        <f t="shared" si="15"/>
        <v>M2</v>
      </c>
      <c r="C622" t="str">
        <f t="shared" si="14"/>
        <v>best</v>
      </c>
      <c r="D622" s="1">
        <v>0</v>
      </c>
      <c r="E622" s="1">
        <v>0.1585583123340244</v>
      </c>
      <c r="F622" s="1">
        <v>0.3183834710062593</v>
      </c>
      <c r="G622" s="1">
        <v>0.45214561095788081</v>
      </c>
      <c r="H622" s="1">
        <v>0.55933806082197268</v>
      </c>
      <c r="I622" s="1">
        <v>0.64457406194391031</v>
      </c>
      <c r="J622" s="1">
        <v>0.71180682545467033</v>
      </c>
      <c r="K622" s="1">
        <v>0.76482159664417648</v>
      </c>
      <c r="L622" s="1">
        <v>0.80629880793486686</v>
      </c>
      <c r="M622" s="1">
        <v>0.83862062712944008</v>
      </c>
      <c r="N622" s="1">
        <v>0.86377531784745964</v>
      </c>
      <c r="O622" s="1">
        <v>0.88330111411588563</v>
      </c>
      <c r="P622" s="1">
        <v>0.89854002438068725</v>
      </c>
      <c r="Q622" s="1">
        <v>0.91041790415105794</v>
      </c>
      <c r="R622" s="1">
        <v>0.91970336515473416</v>
      </c>
      <c r="S622" s="1">
        <v>0.9270032098928277</v>
      </c>
      <c r="T622" s="1">
        <v>0.93282434069760733</v>
      </c>
      <c r="U622" s="1">
        <v>0.93749129616821991</v>
      </c>
      <c r="V622" s="1">
        <v>0.94128558007130014</v>
      </c>
      <c r="W622" s="1">
        <v>0.9444192877238009</v>
      </c>
      <c r="X622" s="1">
        <v>0.94703170289678573</v>
      </c>
      <c r="Y622" s="1">
        <v>0.9492350933705348</v>
      </c>
      <c r="Z622" s="1">
        <v>0.95111291665686115</v>
      </c>
      <c r="AA622" s="1">
        <v>0.95270978416442953</v>
      </c>
      <c r="AB622" s="1">
        <v>0.95406632768182265</v>
      </c>
      <c r="AC622" s="1">
        <v>0.95520245847777108</v>
      </c>
      <c r="AD622" s="1">
        <v>0.95614086282588606</v>
      </c>
      <c r="AE622" s="1">
        <v>0.95690974377570159</v>
      </c>
      <c r="AF622" s="1">
        <v>0.95752573013584164</v>
      </c>
      <c r="AG622" s="1">
        <v>0.95801412214604975</v>
      </c>
      <c r="AH622" s="1">
        <v>0.9584026651673031</v>
      </c>
      <c r="AI622" s="1">
        <v>0.95871067320588443</v>
      </c>
      <c r="AJ622" s="1">
        <v>0.95895595359348518</v>
      </c>
      <c r="AK622" s="1">
        <v>0.95914555457930828</v>
      </c>
      <c r="AL622" s="1">
        <v>0.95929966454559423</v>
      </c>
      <c r="AM622" s="1">
        <v>0.95943102870401509</v>
      </c>
    </row>
    <row r="623" spans="1:39">
      <c r="A623">
        <f t="shared" si="13"/>
        <v>202102</v>
      </c>
      <c r="B623" t="str">
        <f t="shared" si="15"/>
        <v>M3</v>
      </c>
      <c r="C623" t="str">
        <f t="shared" si="14"/>
        <v>best</v>
      </c>
      <c r="D623" s="1">
        <v>0.39779498562251941</v>
      </c>
      <c r="E623" s="1">
        <v>0.60923299840973444</v>
      </c>
      <c r="F623" s="1">
        <v>0.732969927212475</v>
      </c>
      <c r="G623" s="1">
        <v>0.81040763241282021</v>
      </c>
      <c r="H623" s="1">
        <v>0.86142212098696092</v>
      </c>
      <c r="I623" s="1">
        <v>0.8966139306784302</v>
      </c>
      <c r="J623" s="1">
        <v>0.92156768355548713</v>
      </c>
      <c r="K623" s="1">
        <v>0.93974813590025852</v>
      </c>
      <c r="L623" s="1">
        <v>0.95314463452770803</v>
      </c>
      <c r="M623" s="1">
        <v>0.96311808864498694</v>
      </c>
      <c r="N623" s="1">
        <v>0.97060723087041245</v>
      </c>
      <c r="O623" s="1">
        <v>0.97625110051686737</v>
      </c>
      <c r="P623" s="1">
        <v>0.98054238221535572</v>
      </c>
      <c r="Q623" s="1">
        <v>0.98380337830780307</v>
      </c>
      <c r="R623" s="1">
        <v>0.98628394072593117</v>
      </c>
      <c r="S623" s="1">
        <v>0.98817461055833244</v>
      </c>
      <c r="T623" s="1">
        <v>0.98962978615174213</v>
      </c>
      <c r="U623" s="1">
        <v>0.99074972594436261</v>
      </c>
      <c r="V623" s="1">
        <v>0.99161809803473344</v>
      </c>
      <c r="W623" s="1">
        <v>0.99229933427786821</v>
      </c>
      <c r="X623" s="1">
        <v>0.99283769984875636</v>
      </c>
      <c r="Y623" s="1">
        <v>0.99326798398083005</v>
      </c>
      <c r="Z623" s="1">
        <v>0.9936161932698041</v>
      </c>
      <c r="AA623" s="1">
        <v>0.99389818774554584</v>
      </c>
      <c r="AB623" s="1">
        <v>0.9941272066608452</v>
      </c>
      <c r="AC623" s="1">
        <v>0.99431173794469974</v>
      </c>
      <c r="AD623" s="1">
        <v>0.99445933927668095</v>
      </c>
      <c r="AE623" s="1">
        <v>0.99457715832960825</v>
      </c>
      <c r="AF623" s="1">
        <v>0.99466962686319427</v>
      </c>
      <c r="AG623" s="1">
        <v>0.99474176484582955</v>
      </c>
      <c r="AH623" s="1">
        <v>0.99479842407682506</v>
      </c>
      <c r="AI623" s="1">
        <v>0.99484288496760154</v>
      </c>
      <c r="AJ623" s="1">
        <v>0.99487800219565348</v>
      </c>
      <c r="AK623" s="1">
        <v>0.9949049629704193</v>
      </c>
      <c r="AL623" s="1">
        <v>0.99492675154198218</v>
      </c>
      <c r="AM623" s="1">
        <v>0.99494523019886161</v>
      </c>
    </row>
    <row r="624" spans="1:39">
      <c r="A624">
        <f t="shared" si="13"/>
        <v>202103</v>
      </c>
      <c r="B624" t="str">
        <f t="shared" si="15"/>
        <v>M0</v>
      </c>
      <c r="C624" t="str">
        <f t="shared" si="14"/>
        <v>best</v>
      </c>
      <c r="D624" s="1">
        <v>0</v>
      </c>
      <c r="E624" s="1">
        <v>0</v>
      </c>
      <c r="F624" s="1">
        <v>0</v>
      </c>
      <c r="G624" s="1">
        <v>7.728549137282748E-4</v>
      </c>
      <c r="H624" s="1">
        <v>2.7603191875644529E-3</v>
      </c>
      <c r="I624" s="1">
        <v>6.1653156193666719E-3</v>
      </c>
      <c r="J624" s="1">
        <v>1.1154247077337229E-2</v>
      </c>
      <c r="K624" s="1">
        <v>1.7768876013941708E-2</v>
      </c>
      <c r="L624" s="1">
        <v>2.6103850971320119E-2</v>
      </c>
      <c r="M624" s="1">
        <v>3.61256718916418E-2</v>
      </c>
      <c r="N624" s="1">
        <v>4.7738684145469001E-2</v>
      </c>
      <c r="O624" s="1">
        <v>6.0918685166882341E-2</v>
      </c>
      <c r="P624" s="1">
        <v>7.5533628757340987E-2</v>
      </c>
      <c r="Q624" s="1">
        <v>9.1619640465101987E-2</v>
      </c>
      <c r="R624" s="1">
        <v>0.10904534810215941</v>
      </c>
      <c r="S624" s="1">
        <v>0.127619848385224</v>
      </c>
      <c r="T624" s="1">
        <v>0.1469367150563391</v>
      </c>
      <c r="U624" s="1">
        <v>0.16679835194921711</v>
      </c>
      <c r="V624" s="1">
        <v>0.18683151692070421</v>
      </c>
      <c r="W624" s="1">
        <v>0.2065582294221652</v>
      </c>
      <c r="X624" s="1">
        <v>0.22565680537211649</v>
      </c>
      <c r="Y624" s="1">
        <v>0.24385895123836249</v>
      </c>
      <c r="Z624" s="1">
        <v>0.26081381982915092</v>
      </c>
      <c r="AA624" s="1">
        <v>0.27632235037034658</v>
      </c>
      <c r="AB624" s="1">
        <v>0.29007604916954099</v>
      </c>
      <c r="AC624" s="1">
        <v>0.3019431139200292</v>
      </c>
      <c r="AD624" s="1">
        <v>0.31199505666915078</v>
      </c>
      <c r="AE624" s="1">
        <v>0.32025086730219843</v>
      </c>
      <c r="AF624" s="1">
        <v>0.32692079041744881</v>
      </c>
      <c r="AG624" s="1">
        <v>0.33230422515183722</v>
      </c>
      <c r="AH624" s="1">
        <v>0.33661980018737597</v>
      </c>
      <c r="AI624" s="1">
        <v>0.34008700766648359</v>
      </c>
      <c r="AJ624" s="1">
        <v>0.34278666743185843</v>
      </c>
      <c r="AK624" s="1">
        <v>0.34499424214019658</v>
      </c>
      <c r="AL624" s="1">
        <v>0.34688592848847483</v>
      </c>
      <c r="AM624" s="1">
        <v>0.34841666466365251</v>
      </c>
    </row>
    <row r="625" spans="1:39">
      <c r="A625">
        <f t="shared" si="13"/>
        <v>202103</v>
      </c>
      <c r="B625" t="str">
        <f t="shared" si="15"/>
        <v>M1</v>
      </c>
      <c r="C625" t="str">
        <f t="shared" si="14"/>
        <v>best</v>
      </c>
      <c r="D625" s="1">
        <v>0</v>
      </c>
      <c r="E625" s="1">
        <v>0</v>
      </c>
      <c r="F625" s="1">
        <v>6.3124429214765021E-2</v>
      </c>
      <c r="G625" s="1">
        <v>0.15842299761298259</v>
      </c>
      <c r="H625" s="1">
        <v>0.26046522653576598</v>
      </c>
      <c r="I625" s="1">
        <v>0.35581814541226692</v>
      </c>
      <c r="J625" s="1">
        <v>0.4393140330718584</v>
      </c>
      <c r="K625" s="1">
        <v>0.50942044804069542</v>
      </c>
      <c r="L625" s="1">
        <v>0.56689800384311861</v>
      </c>
      <c r="M625" s="1">
        <v>0.61343530956270675</v>
      </c>
      <c r="N625" s="1">
        <v>0.65081165447874489</v>
      </c>
      <c r="O625" s="1">
        <v>0.68094422867780779</v>
      </c>
      <c r="P625" s="1">
        <v>0.70524462851934888</v>
      </c>
      <c r="Q625" s="1">
        <v>0.7249954137575122</v>
      </c>
      <c r="R625" s="1">
        <v>0.74123413495614032</v>
      </c>
      <c r="S625" s="1">
        <v>0.75484791659589745</v>
      </c>
      <c r="T625" s="1">
        <v>0.76637438024140248</v>
      </c>
      <c r="U625" s="1">
        <v>0.77631061349348707</v>
      </c>
      <c r="V625" s="1">
        <v>0.78500559700105854</v>
      </c>
      <c r="W625" s="1">
        <v>0.7926591486561555</v>
      </c>
      <c r="X625" s="1">
        <v>0.79944235265263131</v>
      </c>
      <c r="Y625" s="1">
        <v>0.80547927256000595</v>
      </c>
      <c r="Z625" s="1">
        <v>0.81080884103771622</v>
      </c>
      <c r="AA625" s="1">
        <v>0.81548280859764222</v>
      </c>
      <c r="AB625" s="1">
        <v>0.81949863920391652</v>
      </c>
      <c r="AC625" s="1">
        <v>0.82288266488641681</v>
      </c>
      <c r="AD625" s="1">
        <v>0.82569883725458826</v>
      </c>
      <c r="AE625" s="1">
        <v>0.82798181123310766</v>
      </c>
      <c r="AF625" s="1">
        <v>0.82980831412447487</v>
      </c>
      <c r="AG625" s="1">
        <v>0.83127159503045833</v>
      </c>
      <c r="AH625" s="1">
        <v>0.83243791765896447</v>
      </c>
      <c r="AI625" s="1">
        <v>0.83337074572651426</v>
      </c>
      <c r="AJ625" s="1">
        <v>0.8340943982815453</v>
      </c>
      <c r="AK625" s="1">
        <v>0.83468434378300127</v>
      </c>
      <c r="AL625" s="1">
        <v>0.835188529613062</v>
      </c>
      <c r="AM625" s="1">
        <v>0.83559554150936588</v>
      </c>
    </row>
    <row r="626" spans="1:39">
      <c r="A626">
        <f t="shared" si="13"/>
        <v>202103</v>
      </c>
      <c r="B626" t="str">
        <f t="shared" si="15"/>
        <v>M2</v>
      </c>
      <c r="C626" t="str">
        <f t="shared" si="14"/>
        <v>best</v>
      </c>
      <c r="D626" s="1">
        <v>0</v>
      </c>
      <c r="E626" s="1">
        <v>0.15876404803616331</v>
      </c>
      <c r="F626" s="1">
        <v>0.31916718628472468</v>
      </c>
      <c r="G626" s="1">
        <v>0.45395732946493261</v>
      </c>
      <c r="H626" s="1">
        <v>0.56283278099290612</v>
      </c>
      <c r="I626" s="1">
        <v>0.6492519330909694</v>
      </c>
      <c r="J626" s="1">
        <v>0.71757042035107277</v>
      </c>
      <c r="K626" s="1">
        <v>0.77106130790732319</v>
      </c>
      <c r="L626" s="1">
        <v>0.81272214627602102</v>
      </c>
      <c r="M626" s="1">
        <v>0.84509005788317126</v>
      </c>
      <c r="N626" s="1">
        <v>0.87014149343681957</v>
      </c>
      <c r="O626" s="1">
        <v>0.88960688935188725</v>
      </c>
      <c r="P626" s="1">
        <v>0.9046847682955691</v>
      </c>
      <c r="Q626" s="1">
        <v>0.91636847524064591</v>
      </c>
      <c r="R626" s="1">
        <v>0.92544668505145888</v>
      </c>
      <c r="S626" s="1">
        <v>0.93258061446754292</v>
      </c>
      <c r="T626" s="1">
        <v>0.93820017174254955</v>
      </c>
      <c r="U626" s="1">
        <v>0.94267492024136734</v>
      </c>
      <c r="V626" s="1">
        <v>0.94628846156923097</v>
      </c>
      <c r="W626" s="1">
        <v>0.94923234371696652</v>
      </c>
      <c r="X626" s="1">
        <v>0.95165954673386011</v>
      </c>
      <c r="Y626" s="1">
        <v>0.95368446666335105</v>
      </c>
      <c r="Z626" s="1">
        <v>0.95537295797664035</v>
      </c>
      <c r="AA626" s="1">
        <v>0.95678227401843263</v>
      </c>
      <c r="AB626" s="1">
        <v>0.95794525532946739</v>
      </c>
      <c r="AC626" s="1">
        <v>0.95889434003592122</v>
      </c>
      <c r="AD626" s="1">
        <v>0.95966451817078424</v>
      </c>
      <c r="AE626" s="1">
        <v>0.96027694600811131</v>
      </c>
      <c r="AF626" s="1">
        <v>0.96075969963798513</v>
      </c>
      <c r="AG626" s="1">
        <v>0.96114200748518108</v>
      </c>
      <c r="AH626" s="1">
        <v>0.96144398436191958</v>
      </c>
      <c r="AI626" s="1">
        <v>0.96168376955541346</v>
      </c>
      <c r="AJ626" s="1">
        <v>0.96186868007000659</v>
      </c>
      <c r="AK626" s="1">
        <v>0.96201867684811893</v>
      </c>
      <c r="AL626" s="1">
        <v>0.96214630950456259</v>
      </c>
      <c r="AM626" s="1">
        <v>0.96224893747168017</v>
      </c>
    </row>
    <row r="627" spans="1:39">
      <c r="A627">
        <f t="shared" si="13"/>
        <v>202103</v>
      </c>
      <c r="B627" t="str">
        <f t="shared" si="15"/>
        <v>M3</v>
      </c>
      <c r="C627" t="str">
        <f t="shared" si="14"/>
        <v>best</v>
      </c>
      <c r="D627" s="1">
        <v>0.39776413016426843</v>
      </c>
      <c r="E627" s="1">
        <v>0.60944429081924989</v>
      </c>
      <c r="F627" s="1">
        <v>0.73380701709023444</v>
      </c>
      <c r="G627" s="1">
        <v>0.81186517650048273</v>
      </c>
      <c r="H627" s="1">
        <v>0.86360094042614233</v>
      </c>
      <c r="I627" s="1">
        <v>0.89906070494439938</v>
      </c>
      <c r="J627" s="1">
        <v>0.92418367242942823</v>
      </c>
      <c r="K627" s="1">
        <v>0.94227731685260563</v>
      </c>
      <c r="L627" s="1">
        <v>0.95550348727147094</v>
      </c>
      <c r="M627" s="1">
        <v>0.96529100558125458</v>
      </c>
      <c r="N627" s="1">
        <v>0.97257940724736913</v>
      </c>
      <c r="O627" s="1">
        <v>0.97806559281171201</v>
      </c>
      <c r="P627" s="1">
        <v>0.98219661893043597</v>
      </c>
      <c r="Q627" s="1">
        <v>0.98531051179056173</v>
      </c>
      <c r="R627" s="1">
        <v>0.98766091824286417</v>
      </c>
      <c r="S627" s="1">
        <v>0.98945042986071174</v>
      </c>
      <c r="T627" s="1">
        <v>0.99081052652958279</v>
      </c>
      <c r="U627" s="1">
        <v>0.99184949694535729</v>
      </c>
      <c r="V627" s="1">
        <v>0.9926508652237731</v>
      </c>
      <c r="W627" s="1">
        <v>0.99327245006616705</v>
      </c>
      <c r="X627" s="1">
        <v>0.99375936893203498</v>
      </c>
      <c r="Y627" s="1">
        <v>0.9941453444397248</v>
      </c>
      <c r="Z627" s="1">
        <v>0.99445146173956156</v>
      </c>
      <c r="AA627" s="1">
        <v>0.99469501867513177</v>
      </c>
      <c r="AB627" s="1">
        <v>0.99488761890854149</v>
      </c>
      <c r="AC627" s="1">
        <v>0.99503916956214322</v>
      </c>
      <c r="AD627" s="1">
        <v>0.99515846732274293</v>
      </c>
      <c r="AE627" s="1">
        <v>0.99525103795061176</v>
      </c>
      <c r="AF627" s="1">
        <v>0.99532259420408442</v>
      </c>
      <c r="AG627" s="1">
        <v>0.99537837934503437</v>
      </c>
      <c r="AH627" s="1">
        <v>0.99542189157714678</v>
      </c>
      <c r="AI627" s="1">
        <v>0.99545609072272234</v>
      </c>
      <c r="AJ627" s="1">
        <v>0.99548223785822043</v>
      </c>
      <c r="AK627" s="1">
        <v>0.99550329448632191</v>
      </c>
      <c r="AL627" s="1">
        <v>0.99552109631410712</v>
      </c>
      <c r="AM627" s="1">
        <v>0.99553532659415722</v>
      </c>
    </row>
    <row r="628" spans="1:39">
      <c r="A628">
        <f t="shared" si="13"/>
        <v>202104</v>
      </c>
      <c r="B628" t="str">
        <f t="shared" si="15"/>
        <v>M0</v>
      </c>
      <c r="C628" t="str">
        <f t="shared" si="14"/>
        <v>best</v>
      </c>
      <c r="D628" s="1">
        <v>0</v>
      </c>
      <c r="E628" s="1">
        <v>0</v>
      </c>
      <c r="F628" s="1">
        <v>0</v>
      </c>
      <c r="G628" s="1">
        <v>8.1667333977659723E-4</v>
      </c>
      <c r="H628" s="1">
        <v>2.9756250070741811E-3</v>
      </c>
      <c r="I628" s="1">
        <v>6.8147947080507629E-3</v>
      </c>
      <c r="J628" s="1">
        <v>1.245240096643499E-2</v>
      </c>
      <c r="K628" s="1">
        <v>2.000236668086133E-2</v>
      </c>
      <c r="L628" s="1">
        <v>2.9420318804752189E-2</v>
      </c>
      <c r="M628" s="1">
        <v>4.0589650121637379E-2</v>
      </c>
      <c r="N628" s="1">
        <v>5.3459765128858888E-2</v>
      </c>
      <c r="O628" s="1">
        <v>6.7876529631487104E-2</v>
      </c>
      <c r="P628" s="1">
        <v>8.3857124093738952E-2</v>
      </c>
      <c r="Q628" s="1">
        <v>0.1012522601875015</v>
      </c>
      <c r="R628" s="1">
        <v>0.1198543743222683</v>
      </c>
      <c r="S628" s="1">
        <v>0.1392429668708618</v>
      </c>
      <c r="T628" s="1">
        <v>0.15920973895947399</v>
      </c>
      <c r="U628" s="1">
        <v>0.17937073431484091</v>
      </c>
      <c r="V628" s="1">
        <v>0.1992382562970289</v>
      </c>
      <c r="W628" s="1">
        <v>0.21848347124705489</v>
      </c>
      <c r="X628" s="1">
        <v>0.23683242128549509</v>
      </c>
      <c r="Y628" s="1">
        <v>0.25392887467799741</v>
      </c>
      <c r="Z628" s="1">
        <v>0.26957022580128248</v>
      </c>
      <c r="AA628" s="1">
        <v>0.28344384840723602</v>
      </c>
      <c r="AB628" s="1">
        <v>0.29541572214991618</v>
      </c>
      <c r="AC628" s="1">
        <v>0.30555727214049422</v>
      </c>
      <c r="AD628" s="1">
        <v>0.31388717352152279</v>
      </c>
      <c r="AE628" s="1">
        <v>0.32061725093813709</v>
      </c>
      <c r="AF628" s="1">
        <v>0.32604941786345099</v>
      </c>
      <c r="AG628" s="1">
        <v>0.3304041691896053</v>
      </c>
      <c r="AH628" s="1">
        <v>0.33390292117434439</v>
      </c>
      <c r="AI628" s="1">
        <v>0.33662718644532902</v>
      </c>
      <c r="AJ628" s="1">
        <v>0.33885491140124102</v>
      </c>
      <c r="AK628" s="1">
        <v>0.34076388680624958</v>
      </c>
      <c r="AL628" s="1">
        <v>0.342308629166168</v>
      </c>
      <c r="AM628" s="1">
        <v>0.34366482465186571</v>
      </c>
    </row>
    <row r="629" spans="1:39">
      <c r="A629">
        <f t="shared" si="13"/>
        <v>202104</v>
      </c>
      <c r="B629" t="str">
        <f t="shared" si="15"/>
        <v>M1</v>
      </c>
      <c r="C629" t="str">
        <f t="shared" si="14"/>
        <v>best</v>
      </c>
      <c r="D629" s="1">
        <v>0</v>
      </c>
      <c r="E629" s="1">
        <v>0</v>
      </c>
      <c r="F629" s="1">
        <v>6.3267334976865694E-2</v>
      </c>
      <c r="G629" s="1">
        <v>0.15992712310735449</v>
      </c>
      <c r="H629" s="1">
        <v>0.26408960753578481</v>
      </c>
      <c r="I629" s="1">
        <v>0.36205040463564331</v>
      </c>
      <c r="J629" s="1">
        <v>0.44766889729968462</v>
      </c>
      <c r="K629" s="1">
        <v>0.51948117389753046</v>
      </c>
      <c r="L629" s="1">
        <v>0.57833294438399385</v>
      </c>
      <c r="M629" s="1">
        <v>0.62582281913243598</v>
      </c>
      <c r="N629" s="1">
        <v>0.6640607773354027</v>
      </c>
      <c r="O629" s="1">
        <v>0.69470084910108854</v>
      </c>
      <c r="P629" s="1">
        <v>0.71931109456962417</v>
      </c>
      <c r="Q629" s="1">
        <v>0.73920887383228773</v>
      </c>
      <c r="R629" s="1">
        <v>0.75555046691115069</v>
      </c>
      <c r="S629" s="1">
        <v>0.76906744625481993</v>
      </c>
      <c r="T629" s="1">
        <v>0.78042765645423284</v>
      </c>
      <c r="U629" s="1">
        <v>0.79012421977522085</v>
      </c>
      <c r="V629" s="1">
        <v>0.79846481681092352</v>
      </c>
      <c r="W629" s="1">
        <v>0.80570589156127437</v>
      </c>
      <c r="X629" s="1">
        <v>0.81203718010436354</v>
      </c>
      <c r="Y629" s="1">
        <v>0.81754323933806639</v>
      </c>
      <c r="Z629" s="1">
        <v>0.82231165155704067</v>
      </c>
      <c r="AA629" s="1">
        <v>0.82636808917890947</v>
      </c>
      <c r="AB629" s="1">
        <v>0.8297601046586508</v>
      </c>
      <c r="AC629" s="1">
        <v>0.8325662398632615</v>
      </c>
      <c r="AD629" s="1">
        <v>0.83483093535902708</v>
      </c>
      <c r="AE629" s="1">
        <v>0.83663667022817756</v>
      </c>
      <c r="AF629" s="1">
        <v>0.83807952972634736</v>
      </c>
      <c r="AG629" s="1">
        <v>0.83922723732736115</v>
      </c>
      <c r="AH629" s="1">
        <v>0.84014369764387542</v>
      </c>
      <c r="AI629" s="1">
        <v>0.84085371064313175</v>
      </c>
      <c r="AJ629" s="1">
        <v>0.84143189900366644</v>
      </c>
      <c r="AK629" s="1">
        <v>0.8419255601961676</v>
      </c>
      <c r="AL629" s="1">
        <v>0.84232373032630503</v>
      </c>
      <c r="AM629" s="1">
        <v>0.8426722295587683</v>
      </c>
    </row>
    <row r="630" spans="1:39">
      <c r="A630">
        <f t="shared" si="13"/>
        <v>202104</v>
      </c>
      <c r="B630" t="str">
        <f t="shared" si="15"/>
        <v>M2</v>
      </c>
      <c r="C630" t="str">
        <f t="shared" si="14"/>
        <v>best</v>
      </c>
      <c r="D630" s="1">
        <v>0</v>
      </c>
      <c r="E630" s="1">
        <v>0.15909575107273599</v>
      </c>
      <c r="F630" s="1">
        <v>0.32084838649029979</v>
      </c>
      <c r="G630" s="1">
        <v>0.45797121060524593</v>
      </c>
      <c r="H630" s="1">
        <v>0.56855674477243834</v>
      </c>
      <c r="I630" s="1">
        <v>0.6564751606572381</v>
      </c>
      <c r="J630" s="1">
        <v>0.72544358519273</v>
      </c>
      <c r="K630" s="1">
        <v>0.77916188892545357</v>
      </c>
      <c r="L630" s="1">
        <v>0.82084997663094872</v>
      </c>
      <c r="M630" s="1">
        <v>0.85304319136954476</v>
      </c>
      <c r="N630" s="1">
        <v>0.87797195928130989</v>
      </c>
      <c r="O630" s="1">
        <v>0.89718673508701263</v>
      </c>
      <c r="P630" s="1">
        <v>0.91197125616683949</v>
      </c>
      <c r="Q630" s="1">
        <v>0.92334926417261642</v>
      </c>
      <c r="R630" s="1">
        <v>0.9321814213557793</v>
      </c>
      <c r="S630" s="1">
        <v>0.93903379304384471</v>
      </c>
      <c r="T630" s="1">
        <v>0.94438973692042794</v>
      </c>
      <c r="U630" s="1">
        <v>0.94862523085935613</v>
      </c>
      <c r="V630" s="1">
        <v>0.95199931804369076</v>
      </c>
      <c r="W630" s="1">
        <v>0.95471755796517555</v>
      </c>
      <c r="X630" s="1">
        <v>0.95693429987750644</v>
      </c>
      <c r="Y630" s="1">
        <v>0.95874281439620035</v>
      </c>
      <c r="Z630" s="1">
        <v>0.96022181340879331</v>
      </c>
      <c r="AA630" s="1">
        <v>0.96142081418627379</v>
      </c>
      <c r="AB630" s="1">
        <v>0.96238484280863301</v>
      </c>
      <c r="AC630" s="1">
        <v>0.96315766581005657</v>
      </c>
      <c r="AD630" s="1">
        <v>0.96376629130365643</v>
      </c>
      <c r="AE630" s="1">
        <v>0.96424240235118064</v>
      </c>
      <c r="AF630" s="1">
        <v>0.96461717251250367</v>
      </c>
      <c r="AG630" s="1">
        <v>0.96491177239697745</v>
      </c>
      <c r="AH630" s="1">
        <v>0.96514479136646869</v>
      </c>
      <c r="AI630" s="1">
        <v>0.96532390147375402</v>
      </c>
      <c r="AJ630" s="1">
        <v>0.96546879633189586</v>
      </c>
      <c r="AK630" s="1">
        <v>0.96559178980441007</v>
      </c>
      <c r="AL630" s="1">
        <v>0.96569047048502688</v>
      </c>
      <c r="AM630" s="1">
        <v>0.96577640979911872</v>
      </c>
    </row>
    <row r="631" spans="1:39">
      <c r="A631">
        <f t="shared" si="13"/>
        <v>202104</v>
      </c>
      <c r="B631" t="str">
        <f t="shared" si="15"/>
        <v>M3</v>
      </c>
      <c r="C631" t="str">
        <f t="shared" si="14"/>
        <v>best</v>
      </c>
      <c r="D631" s="1">
        <v>0.39829660720878618</v>
      </c>
      <c r="E631" s="1">
        <v>0.61111110144447767</v>
      </c>
      <c r="F631" s="1">
        <v>0.7364452905399268</v>
      </c>
      <c r="G631" s="1">
        <v>0.81553118118917955</v>
      </c>
      <c r="H631" s="1">
        <v>0.86752604406919454</v>
      </c>
      <c r="I631" s="1">
        <v>0.90308968981905613</v>
      </c>
      <c r="J631" s="1">
        <v>0.92795045881967508</v>
      </c>
      <c r="K631" s="1">
        <v>0.94568338579515732</v>
      </c>
      <c r="L631" s="1">
        <v>0.95854815881134114</v>
      </c>
      <c r="M631" s="1">
        <v>0.96797498591125097</v>
      </c>
      <c r="N631" s="1">
        <v>0.97497813835948566</v>
      </c>
      <c r="O631" s="1">
        <v>0.98019233033720876</v>
      </c>
      <c r="P631" s="1">
        <v>0.98408264205546836</v>
      </c>
      <c r="Q631" s="1">
        <v>0.98699000815359716</v>
      </c>
      <c r="R631" s="1">
        <v>0.98918101428308958</v>
      </c>
      <c r="S631" s="1">
        <v>0.99082767254254966</v>
      </c>
      <c r="T631" s="1">
        <v>0.99206937231962733</v>
      </c>
      <c r="U631" s="1">
        <v>0.99301320526885195</v>
      </c>
      <c r="V631" s="1">
        <v>0.99373346741504076</v>
      </c>
      <c r="W631" s="1">
        <v>0.99428767831759424</v>
      </c>
      <c r="X631" s="1">
        <v>0.9947187364452913</v>
      </c>
      <c r="Y631" s="1">
        <v>0.99505389517753895</v>
      </c>
      <c r="Z631" s="1">
        <v>0.99531522042127352</v>
      </c>
      <c r="AA631" s="1">
        <v>0.99551795162745282</v>
      </c>
      <c r="AB631" s="1">
        <v>0.99567473411259311</v>
      </c>
      <c r="AC631" s="1">
        <v>0.99579629152894</v>
      </c>
      <c r="AD631" s="1">
        <v>0.99588942459700758</v>
      </c>
      <c r="AE631" s="1">
        <v>0.99596066335364553</v>
      </c>
      <c r="AF631" s="1">
        <v>0.99601572228060609</v>
      </c>
      <c r="AG631" s="1">
        <v>0.99605836440536355</v>
      </c>
      <c r="AH631" s="1">
        <v>0.99609168347023724</v>
      </c>
      <c r="AI631" s="1">
        <v>0.99611703066477086</v>
      </c>
      <c r="AJ631" s="1">
        <v>0.99613735584570762</v>
      </c>
      <c r="AK631" s="1">
        <v>0.99615447329971396</v>
      </c>
      <c r="AL631" s="1">
        <v>0.99616810815041512</v>
      </c>
      <c r="AM631" s="1">
        <v>0.99617990033262438</v>
      </c>
    </row>
    <row r="632" spans="1:39">
      <c r="A632">
        <f t="shared" si="13"/>
        <v>202105</v>
      </c>
      <c r="B632" t="str">
        <f t="shared" si="15"/>
        <v>M0</v>
      </c>
      <c r="C632" t="str">
        <f t="shared" si="14"/>
        <v>best</v>
      </c>
      <c r="D632" s="1">
        <v>0</v>
      </c>
      <c r="E632" s="1">
        <v>0</v>
      </c>
      <c r="F632" s="1">
        <v>0</v>
      </c>
      <c r="G632" s="1">
        <v>9.0591301336609799E-4</v>
      </c>
      <c r="H632" s="1">
        <v>3.401588477958037E-3</v>
      </c>
      <c r="I632" s="1">
        <v>7.800324857141331E-3</v>
      </c>
      <c r="J632" s="1">
        <v>1.4301140070980919E-2</v>
      </c>
      <c r="K632" s="1">
        <v>2.2878764914462901E-2</v>
      </c>
      <c r="L632" s="1">
        <v>3.3406530932761441E-2</v>
      </c>
      <c r="M632" s="1">
        <v>4.5807498046236482E-2</v>
      </c>
      <c r="N632" s="1">
        <v>5.9902460578696047E-2</v>
      </c>
      <c r="O632" s="1">
        <v>7.5684889371259889E-2</v>
      </c>
      <c r="P632" s="1">
        <v>9.2982266209230585E-2</v>
      </c>
      <c r="Q632" s="1">
        <v>0.11156492129373941</v>
      </c>
      <c r="R632" s="1">
        <v>0.13099411878956219</v>
      </c>
      <c r="S632" s="1">
        <v>0.15104721558593839</v>
      </c>
      <c r="T632" s="1">
        <v>0.1713263076646806</v>
      </c>
      <c r="U632" s="1">
        <v>0.19133143037219241</v>
      </c>
      <c r="V632" s="1">
        <v>0.21072460394240211</v>
      </c>
      <c r="W632" s="1">
        <v>0.22922465254823379</v>
      </c>
      <c r="X632" s="1">
        <v>0.24646878255345109</v>
      </c>
      <c r="Y632" s="1">
        <v>0.26224996180727672</v>
      </c>
      <c r="Z632" s="1">
        <v>0.2762506480273263</v>
      </c>
      <c r="AA632" s="1">
        <v>0.28833407135035138</v>
      </c>
      <c r="AB632" s="1">
        <v>0.29857129876705862</v>
      </c>
      <c r="AC632" s="1">
        <v>0.30698049181009313</v>
      </c>
      <c r="AD632" s="1">
        <v>0.31377505419976193</v>
      </c>
      <c r="AE632" s="1">
        <v>0.3192595272541186</v>
      </c>
      <c r="AF632" s="1">
        <v>0.32365636807479781</v>
      </c>
      <c r="AG632" s="1">
        <v>0.32718903540733801</v>
      </c>
      <c r="AH632" s="1">
        <v>0.3299397714089799</v>
      </c>
      <c r="AI632" s="1">
        <v>0.33218918481680493</v>
      </c>
      <c r="AJ632" s="1">
        <v>0.33411677703819048</v>
      </c>
      <c r="AK632" s="1">
        <v>0.33567660698134749</v>
      </c>
      <c r="AL632" s="1">
        <v>0.33704606733786452</v>
      </c>
      <c r="AM632" s="1">
        <v>0.33824859832155962</v>
      </c>
    </row>
    <row r="633" spans="1:39">
      <c r="A633">
        <f t="shared" si="13"/>
        <v>202105</v>
      </c>
      <c r="B633" t="str">
        <f t="shared" si="15"/>
        <v>M1</v>
      </c>
      <c r="C633" t="str">
        <f t="shared" si="14"/>
        <v>best</v>
      </c>
      <c r="D633" s="1">
        <v>0</v>
      </c>
      <c r="E633" s="1">
        <v>0</v>
      </c>
      <c r="F633" s="1">
        <v>6.3429324933991102E-2</v>
      </c>
      <c r="G633" s="1">
        <v>0.16165615203133199</v>
      </c>
      <c r="H633" s="1">
        <v>0.26849823911001802</v>
      </c>
      <c r="I633" s="1">
        <v>0.3691174302187098</v>
      </c>
      <c r="J633" s="1">
        <v>0.45710358940689821</v>
      </c>
      <c r="K633" s="1">
        <v>0.53094769170700018</v>
      </c>
      <c r="L633" s="1">
        <v>0.5913045041853654</v>
      </c>
      <c r="M633" s="1">
        <v>0.64014321543125408</v>
      </c>
      <c r="N633" s="1">
        <v>0.67923186973257799</v>
      </c>
      <c r="O633" s="1">
        <v>0.71040541519468059</v>
      </c>
      <c r="P633" s="1">
        <v>0.7352955507268738</v>
      </c>
      <c r="Q633" s="1">
        <v>0.75538954989671181</v>
      </c>
      <c r="R633" s="1">
        <v>0.77166504533530833</v>
      </c>
      <c r="S633" s="1">
        <v>0.78501348107333646</v>
      </c>
      <c r="T633" s="1">
        <v>0.79612024552025107</v>
      </c>
      <c r="U633" s="1">
        <v>0.80543820520599896</v>
      </c>
      <c r="V633" s="1">
        <v>0.81333973953771632</v>
      </c>
      <c r="W633" s="1">
        <v>0.8201042757160627</v>
      </c>
      <c r="X633" s="1">
        <v>0.82587866941813526</v>
      </c>
      <c r="Y633" s="1">
        <v>0.8307996877055257</v>
      </c>
      <c r="Z633" s="1">
        <v>0.83493160648424858</v>
      </c>
      <c r="AA633" s="1">
        <v>0.83835120519916606</v>
      </c>
      <c r="AB633" s="1">
        <v>0.84115736531488294</v>
      </c>
      <c r="AC633" s="1">
        <v>0.84340813938063097</v>
      </c>
      <c r="AD633" s="1">
        <v>0.84519428762229432</v>
      </c>
      <c r="AE633" s="1">
        <v>0.84661625209029645</v>
      </c>
      <c r="AF633" s="1">
        <v>0.84774408914349675</v>
      </c>
      <c r="AG633" s="1">
        <v>0.84864262173556515</v>
      </c>
      <c r="AH633" s="1">
        <v>0.84933743097392977</v>
      </c>
      <c r="AI633" s="1">
        <v>0.84990234729252123</v>
      </c>
      <c r="AJ633" s="1">
        <v>0.85038400998774666</v>
      </c>
      <c r="AK633" s="1">
        <v>0.85077201862475715</v>
      </c>
      <c r="AL633" s="1">
        <v>0.8511112239693569</v>
      </c>
      <c r="AM633" s="1">
        <v>0.85140772777496565</v>
      </c>
    </row>
    <row r="634" spans="1:39">
      <c r="A634">
        <f t="shared" si="13"/>
        <v>202105</v>
      </c>
      <c r="B634" t="str">
        <f t="shared" si="15"/>
        <v>M2</v>
      </c>
      <c r="C634" t="str">
        <f t="shared" si="14"/>
        <v>best</v>
      </c>
      <c r="D634" s="1">
        <v>0</v>
      </c>
      <c r="E634" s="1">
        <v>0.1591549430918954</v>
      </c>
      <c r="F634" s="1">
        <v>0.3233838652438249</v>
      </c>
      <c r="G634" s="1">
        <v>0.46294074352723191</v>
      </c>
      <c r="H634" s="1">
        <v>0.57574512422972168</v>
      </c>
      <c r="I634" s="1">
        <v>0.66472849050494354</v>
      </c>
      <c r="J634" s="1">
        <v>0.73413066354495093</v>
      </c>
      <c r="K634" s="1">
        <v>0.78796370649581682</v>
      </c>
      <c r="L634" s="1">
        <v>0.82946867797474122</v>
      </c>
      <c r="M634" s="1">
        <v>0.86152395200899001</v>
      </c>
      <c r="N634" s="1">
        <v>0.88613895198414383</v>
      </c>
      <c r="O634" s="1">
        <v>0.90497674579295317</v>
      </c>
      <c r="P634" s="1">
        <v>0.91936767820899989</v>
      </c>
      <c r="Q634" s="1">
        <v>0.93043209907807867</v>
      </c>
      <c r="R634" s="1">
        <v>0.93891284409822229</v>
      </c>
      <c r="S634" s="1">
        <v>0.94544106852393583</v>
      </c>
      <c r="T634" s="1">
        <v>0.95051234076628355</v>
      </c>
      <c r="U634" s="1">
        <v>0.95447275437699308</v>
      </c>
      <c r="V634" s="1">
        <v>0.95759572759650846</v>
      </c>
      <c r="W634" s="1">
        <v>0.96008712500176707</v>
      </c>
      <c r="X634" s="1">
        <v>0.96207532644703442</v>
      </c>
      <c r="Y634" s="1">
        <v>0.96366662578328677</v>
      </c>
      <c r="Z634" s="1">
        <v>0.96493175657517094</v>
      </c>
      <c r="AA634" s="1">
        <v>0.9659319003751986</v>
      </c>
      <c r="AB634" s="1">
        <v>0.96672231716323209</v>
      </c>
      <c r="AC634" s="1">
        <v>0.96733763772056058</v>
      </c>
      <c r="AD634" s="1">
        <v>0.96781452316763561</v>
      </c>
      <c r="AE634" s="1">
        <v>0.96818709360026833</v>
      </c>
      <c r="AF634" s="1">
        <v>0.96847819800871682</v>
      </c>
      <c r="AG634" s="1">
        <v>0.96870731913670027</v>
      </c>
      <c r="AH634" s="1">
        <v>0.96888270372225838</v>
      </c>
      <c r="AI634" s="1">
        <v>0.96902408644882032</v>
      </c>
      <c r="AJ634" s="1">
        <v>0.96914372339925126</v>
      </c>
      <c r="AK634" s="1">
        <v>0.96923943712396099</v>
      </c>
      <c r="AL634" s="1">
        <v>0.96932256494042135</v>
      </c>
      <c r="AM634" s="1">
        <v>0.96939471438581148</v>
      </c>
    </row>
    <row r="635" spans="1:39">
      <c r="A635">
        <f t="shared" si="13"/>
        <v>202105</v>
      </c>
      <c r="B635" t="str">
        <f t="shared" si="15"/>
        <v>M3</v>
      </c>
      <c r="C635" t="str">
        <f t="shared" si="14"/>
        <v>best</v>
      </c>
      <c r="D635" s="1">
        <v>0.39888167035746253</v>
      </c>
      <c r="E635" s="1">
        <v>0.61346037038760604</v>
      </c>
      <c r="F635" s="1">
        <v>0.74070676635419885</v>
      </c>
      <c r="G635" s="1">
        <v>0.82032866255565329</v>
      </c>
      <c r="H635" s="1">
        <v>0.87257176107262613</v>
      </c>
      <c r="I635" s="1">
        <v>0.90779819138036988</v>
      </c>
      <c r="J635" s="1">
        <v>0.932166924457551</v>
      </c>
      <c r="K635" s="1">
        <v>0.94940065911638039</v>
      </c>
      <c r="L635" s="1">
        <v>0.96176590711886467</v>
      </c>
      <c r="M635" s="1">
        <v>0.9707959278833691</v>
      </c>
      <c r="N635" s="1">
        <v>0.97742360746186108</v>
      </c>
      <c r="O635" s="1">
        <v>0.98230814235291686</v>
      </c>
      <c r="P635" s="1">
        <v>0.98591855716894439</v>
      </c>
      <c r="Q635" s="1">
        <v>0.98861135667332356</v>
      </c>
      <c r="R635" s="1">
        <v>0.99061402456740411</v>
      </c>
      <c r="S635" s="1">
        <v>0.99210717007651317</v>
      </c>
      <c r="T635" s="1">
        <v>0.99322819187985079</v>
      </c>
      <c r="U635" s="1">
        <v>0.99407211953967523</v>
      </c>
      <c r="V635" s="1">
        <v>0.99471182484629939</v>
      </c>
      <c r="W635" s="1">
        <v>0.99520140721538619</v>
      </c>
      <c r="X635" s="1">
        <v>0.99557554340561916</v>
      </c>
      <c r="Y635" s="1">
        <v>0.9958620094154863</v>
      </c>
      <c r="Z635" s="1">
        <v>0.99608033028688225</v>
      </c>
      <c r="AA635" s="1">
        <v>0.9962463894129282</v>
      </c>
      <c r="AB635" s="1">
        <v>0.99637322505326131</v>
      </c>
      <c r="AC635" s="1">
        <v>0.9964691587025174</v>
      </c>
      <c r="AD635" s="1">
        <v>0.99654174506679682</v>
      </c>
      <c r="AE635" s="1">
        <v>0.99659733494239255</v>
      </c>
      <c r="AF635" s="1">
        <v>0.99664006173270547</v>
      </c>
      <c r="AG635" s="1">
        <v>0.99667323453634915</v>
      </c>
      <c r="AH635" s="1">
        <v>0.99669833212138303</v>
      </c>
      <c r="AI635" s="1">
        <v>0.99671836170586692</v>
      </c>
      <c r="AJ635" s="1">
        <v>0.99673515772437971</v>
      </c>
      <c r="AK635" s="1">
        <v>0.99674848321152887</v>
      </c>
      <c r="AL635" s="1">
        <v>0.99675996321348148</v>
      </c>
      <c r="AM635" s="1">
        <v>0.99676983898742999</v>
      </c>
    </row>
    <row r="636" spans="1:39">
      <c r="A636">
        <f t="shared" si="13"/>
        <v>202106</v>
      </c>
      <c r="B636" t="str">
        <f t="shared" si="15"/>
        <v>M0</v>
      </c>
      <c r="C636" t="str">
        <f t="shared" si="14"/>
        <v>best</v>
      </c>
      <c r="D636" s="1">
        <v>0</v>
      </c>
      <c r="E636" s="1">
        <v>0</v>
      </c>
      <c r="F636" s="1">
        <v>0</v>
      </c>
      <c r="G636" s="1">
        <v>1.087572124956225E-3</v>
      </c>
      <c r="H636" s="1">
        <v>3.9679924047047784E-3</v>
      </c>
      <c r="I636" s="1">
        <v>9.068302719063049E-3</v>
      </c>
      <c r="J636" s="1">
        <v>1.6459879647578501E-2</v>
      </c>
      <c r="K636" s="1">
        <v>2.6041713925565941E-2</v>
      </c>
      <c r="L636" s="1">
        <v>3.7721214454679727E-2</v>
      </c>
      <c r="M636" s="1">
        <v>5.1294919881421423E-2</v>
      </c>
      <c r="N636" s="1">
        <v>6.6727959039577844E-2</v>
      </c>
      <c r="O636" s="1">
        <v>8.3817516092023842E-2</v>
      </c>
      <c r="P636" s="1">
        <v>0.1023036649327916</v>
      </c>
      <c r="Q636" s="1">
        <v>0.12172291548979319</v>
      </c>
      <c r="R636" s="1">
        <v>0.14183241178485459</v>
      </c>
      <c r="S636" s="1">
        <v>0.16221495357865551</v>
      </c>
      <c r="T636" s="1">
        <v>0.18235401958998271</v>
      </c>
      <c r="U636" s="1">
        <v>0.20189910781385381</v>
      </c>
      <c r="V636" s="1">
        <v>0.22055918086394891</v>
      </c>
      <c r="W636" s="1">
        <v>0.23796285912068091</v>
      </c>
      <c r="X636" s="1">
        <v>0.25389717007309942</v>
      </c>
      <c r="Y636" s="1">
        <v>0.26803829539063101</v>
      </c>
      <c r="Z636" s="1">
        <v>0.28024579879768619</v>
      </c>
      <c r="AA636" s="1">
        <v>0.29058993307837078</v>
      </c>
      <c r="AB636" s="1">
        <v>0.29908800847646738</v>
      </c>
      <c r="AC636" s="1">
        <v>0.30595502426023452</v>
      </c>
      <c r="AD636" s="1">
        <v>0.31149836914552942</v>
      </c>
      <c r="AE636" s="1">
        <v>0.31594264513805742</v>
      </c>
      <c r="AF636" s="1">
        <v>0.3195135744494611</v>
      </c>
      <c r="AG636" s="1">
        <v>0.32229419844018831</v>
      </c>
      <c r="AH636" s="1">
        <v>0.32456811683369391</v>
      </c>
      <c r="AI636" s="1">
        <v>0.32651675589310702</v>
      </c>
      <c r="AJ636" s="1">
        <v>0.3280936517146919</v>
      </c>
      <c r="AK636" s="1">
        <v>0.32947812359553719</v>
      </c>
      <c r="AL636" s="1">
        <v>0.33069386288376368</v>
      </c>
      <c r="AM636" s="1">
        <v>0.33182697794277688</v>
      </c>
    </row>
    <row r="637" spans="1:39">
      <c r="A637">
        <f t="shared" si="13"/>
        <v>202106</v>
      </c>
      <c r="B637" t="str">
        <f t="shared" si="15"/>
        <v>M1</v>
      </c>
      <c r="C637" t="str">
        <f t="shared" si="14"/>
        <v>best</v>
      </c>
      <c r="D637" s="1">
        <v>0</v>
      </c>
      <c r="E637" s="1">
        <v>0</v>
      </c>
      <c r="F637" s="1">
        <v>6.3493635934240983E-2</v>
      </c>
      <c r="G637" s="1">
        <v>0.16327236216064331</v>
      </c>
      <c r="H637" s="1">
        <v>0.27256852901676598</v>
      </c>
      <c r="I637" s="1">
        <v>0.37582743391999751</v>
      </c>
      <c r="J637" s="1">
        <v>0.46634674320510522</v>
      </c>
      <c r="K637" s="1">
        <v>0.54222704615702055</v>
      </c>
      <c r="L637" s="1">
        <v>0.6044727003568291</v>
      </c>
      <c r="M637" s="1">
        <v>0.65458027648668771</v>
      </c>
      <c r="N637" s="1">
        <v>0.69450133813591319</v>
      </c>
      <c r="O637" s="1">
        <v>0.72615656938373041</v>
      </c>
      <c r="P637" s="1">
        <v>0.75140664833154802</v>
      </c>
      <c r="Q637" s="1">
        <v>0.7715230599877495</v>
      </c>
      <c r="R637" s="1">
        <v>0.78767962792925383</v>
      </c>
      <c r="S637" s="1">
        <v>0.80081158556262699</v>
      </c>
      <c r="T637" s="1">
        <v>0.81156283260810347</v>
      </c>
      <c r="U637" s="1">
        <v>0.82046052580580819</v>
      </c>
      <c r="V637" s="1">
        <v>0.82790480478436856</v>
      </c>
      <c r="W637" s="1">
        <v>0.83412606436938297</v>
      </c>
      <c r="X637" s="1">
        <v>0.83932768004422642</v>
      </c>
      <c r="Y637" s="1">
        <v>0.8436257091760333</v>
      </c>
      <c r="Z637" s="1">
        <v>0.84713668701621869</v>
      </c>
      <c r="AA637" s="1">
        <v>0.84998793246530635</v>
      </c>
      <c r="AB637" s="1">
        <v>0.85225642090524489</v>
      </c>
      <c r="AC637" s="1">
        <v>0.8540453228312771</v>
      </c>
      <c r="AD637" s="1">
        <v>0.8554624585273588</v>
      </c>
      <c r="AE637" s="1">
        <v>0.85658209795168694</v>
      </c>
      <c r="AF637" s="1">
        <v>0.8574713214919587</v>
      </c>
      <c r="AG637" s="1">
        <v>0.85815715595015662</v>
      </c>
      <c r="AH637" s="1">
        <v>0.85871356878139748</v>
      </c>
      <c r="AI637" s="1">
        <v>0.85918707694903029</v>
      </c>
      <c r="AJ637" s="1">
        <v>0.85956785939569935</v>
      </c>
      <c r="AK637" s="1">
        <v>0.85990020348230267</v>
      </c>
      <c r="AL637" s="1">
        <v>0.86019019905468508</v>
      </c>
      <c r="AM637" s="1">
        <v>0.86045874306696057</v>
      </c>
    </row>
    <row r="638" spans="1:39">
      <c r="A638">
        <f t="shared" si="13"/>
        <v>202106</v>
      </c>
      <c r="B638" t="str">
        <f t="shared" si="15"/>
        <v>M2</v>
      </c>
      <c r="C638" t="str">
        <f t="shared" si="14"/>
        <v>best</v>
      </c>
      <c r="D638" s="1">
        <v>0</v>
      </c>
      <c r="E638" s="1">
        <v>0.1591549430918954</v>
      </c>
      <c r="F638" s="1">
        <v>0.32590328925640932</v>
      </c>
      <c r="G638" s="1">
        <v>0.46843520913954922</v>
      </c>
      <c r="H638" s="1">
        <v>0.58294850221135752</v>
      </c>
      <c r="I638" s="1">
        <v>0.67278045035241596</v>
      </c>
      <c r="J638" s="1">
        <v>0.74254166650292464</v>
      </c>
      <c r="K638" s="1">
        <v>0.79628549549915884</v>
      </c>
      <c r="L638" s="1">
        <v>0.83771542750794836</v>
      </c>
      <c r="M638" s="1">
        <v>0.8694403682088292</v>
      </c>
      <c r="N638" s="1">
        <v>0.8936230721620384</v>
      </c>
      <c r="O638" s="1">
        <v>0.91199767204367355</v>
      </c>
      <c r="P638" s="1">
        <v>0.9260257376292097</v>
      </c>
      <c r="Q638" s="1">
        <v>0.93668145231659006</v>
      </c>
      <c r="R638" s="1">
        <v>0.94478939933258721</v>
      </c>
      <c r="S638" s="1">
        <v>0.95100091241085094</v>
      </c>
      <c r="T638" s="1">
        <v>0.95577486221302788</v>
      </c>
      <c r="U638" s="1">
        <v>0.9594726344382174</v>
      </c>
      <c r="V638" s="1">
        <v>0.96236677685995486</v>
      </c>
      <c r="W638" s="1">
        <v>0.96463069226272002</v>
      </c>
      <c r="X638" s="1">
        <v>0.9664062183525286</v>
      </c>
      <c r="Y638" s="1">
        <v>0.96779104516967751</v>
      </c>
      <c r="Z638" s="1">
        <v>0.96886712694383581</v>
      </c>
      <c r="AA638" s="1">
        <v>0.96970490131382581</v>
      </c>
      <c r="AB638" s="1">
        <v>0.97034899531754115</v>
      </c>
      <c r="AC638" s="1">
        <v>0.97084307799635716</v>
      </c>
      <c r="AD638" s="1">
        <v>0.97122584190519701</v>
      </c>
      <c r="AE638" s="1">
        <v>0.9715228571953437</v>
      </c>
      <c r="AF638" s="1">
        <v>0.97175530527526821</v>
      </c>
      <c r="AG638" s="1">
        <v>0.97193237905760255</v>
      </c>
      <c r="AH638" s="1">
        <v>0.97207453531204768</v>
      </c>
      <c r="AI638" s="1">
        <v>0.97219438229829591</v>
      </c>
      <c r="AJ638" s="1">
        <v>0.97228993855074408</v>
      </c>
      <c r="AK638" s="1">
        <v>0.97237265834775932</v>
      </c>
      <c r="AL638" s="1">
        <v>0.97244419732533471</v>
      </c>
      <c r="AM638" s="1">
        <v>0.9725098353786058</v>
      </c>
    </row>
    <row r="639" spans="1:39">
      <c r="A639">
        <f t="shared" si="13"/>
        <v>202106</v>
      </c>
      <c r="B639" t="str">
        <f t="shared" si="15"/>
        <v>M3</v>
      </c>
      <c r="C639" t="str">
        <f t="shared" si="14"/>
        <v>best</v>
      </c>
      <c r="D639" s="1">
        <v>0.3989422804014327</v>
      </c>
      <c r="E639" s="1">
        <v>0.61680192718611904</v>
      </c>
      <c r="F639" s="1">
        <v>0.74522571902268497</v>
      </c>
      <c r="G639" s="1">
        <v>0.82559482824569197</v>
      </c>
      <c r="H639" s="1">
        <v>0.87762151796869481</v>
      </c>
      <c r="I639" s="1">
        <v>0.91236403816348821</v>
      </c>
      <c r="J639" s="1">
        <v>0.93620141526536893</v>
      </c>
      <c r="K639" s="1">
        <v>0.95287087977076101</v>
      </c>
      <c r="L639" s="1">
        <v>0.96478754799082478</v>
      </c>
      <c r="M639" s="1">
        <v>0.9733790436776365</v>
      </c>
      <c r="N639" s="1">
        <v>0.97961661404214129</v>
      </c>
      <c r="O639" s="1">
        <v>0.98416834354762284</v>
      </c>
      <c r="P639" s="1">
        <v>0.98752517234941373</v>
      </c>
      <c r="Q639" s="1">
        <v>0.98999547902829999</v>
      </c>
      <c r="R639" s="1">
        <v>0.99181808551016926</v>
      </c>
      <c r="S639" s="1">
        <v>0.9931718499825718</v>
      </c>
      <c r="T639" s="1">
        <v>0.99417949064051303</v>
      </c>
      <c r="U639" s="1">
        <v>0.99493399368868918</v>
      </c>
      <c r="V639" s="1">
        <v>0.99550389060811917</v>
      </c>
      <c r="W639" s="1">
        <v>0.99593326119061865</v>
      </c>
      <c r="X639" s="1">
        <v>0.99625706722535778</v>
      </c>
      <c r="Y639" s="1">
        <v>0.99650012184527892</v>
      </c>
      <c r="Z639" s="1">
        <v>0.99668231808252661</v>
      </c>
      <c r="AA639" s="1">
        <v>0.99681961359258098</v>
      </c>
      <c r="AB639" s="1">
        <v>0.99692223180468853</v>
      </c>
      <c r="AC639" s="1">
        <v>0.9969990831966431</v>
      </c>
      <c r="AD639" s="1">
        <v>0.99705742514762663</v>
      </c>
      <c r="AE639" s="1">
        <v>0.99710193557965865</v>
      </c>
      <c r="AF639" s="1">
        <v>0.99713627595932042</v>
      </c>
      <c r="AG639" s="1">
        <v>0.99716211457902804</v>
      </c>
      <c r="AH639" s="1">
        <v>0.99718263686445641</v>
      </c>
      <c r="AI639" s="1">
        <v>0.99719977074042832</v>
      </c>
      <c r="AJ639" s="1">
        <v>0.9972133086488093</v>
      </c>
      <c r="AK639" s="1">
        <v>0.9972249249212618</v>
      </c>
      <c r="AL639" s="1">
        <v>0.99723487341026107</v>
      </c>
      <c r="AM639" s="1">
        <v>0.99724390757493164</v>
      </c>
    </row>
    <row r="640" spans="1:39">
      <c r="A640">
        <f t="shared" si="13"/>
        <v>202107</v>
      </c>
      <c r="B640" t="str">
        <f t="shared" si="15"/>
        <v>M0</v>
      </c>
      <c r="C640" t="str">
        <f t="shared" si="14"/>
        <v>best</v>
      </c>
      <c r="D640" s="1">
        <v>0</v>
      </c>
      <c r="E640" s="1">
        <v>0</v>
      </c>
      <c r="F640" s="1">
        <v>0</v>
      </c>
      <c r="G640" s="1">
        <v>1.1726928378931079E-3</v>
      </c>
      <c r="H640" s="1">
        <v>4.4276406665964829E-3</v>
      </c>
      <c r="I640" s="1">
        <v>1.0113653096332231E-2</v>
      </c>
      <c r="J640" s="1">
        <v>1.8254010317742059E-2</v>
      </c>
      <c r="K640" s="1">
        <v>2.8782494922471522E-2</v>
      </c>
      <c r="L640" s="1">
        <v>4.1485812375694563E-2</v>
      </c>
      <c r="M640" s="1">
        <v>5.629991301116731E-2</v>
      </c>
      <c r="N640" s="1">
        <v>7.2983048879241105E-2</v>
      </c>
      <c r="O640" s="1">
        <v>9.1232473337163542E-2</v>
      </c>
      <c r="P640" s="1">
        <v>0.110549202288518</v>
      </c>
      <c r="Q640" s="1">
        <v>0.13066004629866129</v>
      </c>
      <c r="R640" s="1">
        <v>0.15111899181664859</v>
      </c>
      <c r="S640" s="1">
        <v>0.17138520645809549</v>
      </c>
      <c r="T640" s="1">
        <v>0.1910895009109701</v>
      </c>
      <c r="U640" s="1">
        <v>0.2099261138084445</v>
      </c>
      <c r="V640" s="1">
        <v>0.22751133938428941</v>
      </c>
      <c r="W640" s="1">
        <v>0.24362345846828171</v>
      </c>
      <c r="X640" s="1">
        <v>0.25792984892697018</v>
      </c>
      <c r="Y640" s="1">
        <v>0.27028470071304878</v>
      </c>
      <c r="Z640" s="1">
        <v>0.28075660103471378</v>
      </c>
      <c r="AA640" s="1">
        <v>0.2893613781318729</v>
      </c>
      <c r="AB640" s="1">
        <v>0.29631565506763541</v>
      </c>
      <c r="AC640" s="1">
        <v>0.30193007445245901</v>
      </c>
      <c r="AD640" s="1">
        <v>0.3064317217973731</v>
      </c>
      <c r="AE640" s="1">
        <v>0.31004899293320681</v>
      </c>
      <c r="AF640" s="1">
        <v>0.31286585756806601</v>
      </c>
      <c r="AG640" s="1">
        <v>0.31516951712872771</v>
      </c>
      <c r="AH640" s="1">
        <v>0.3171437208481343</v>
      </c>
      <c r="AI640" s="1">
        <v>0.31874136067858838</v>
      </c>
      <c r="AJ640" s="1">
        <v>0.32014409165495128</v>
      </c>
      <c r="AK640" s="1">
        <v>0.3213759081030414</v>
      </c>
      <c r="AL640" s="1">
        <v>0.32252404869521212</v>
      </c>
      <c r="AM640" s="1">
        <v>0.32367032185391281</v>
      </c>
    </row>
    <row r="641" spans="1:39">
      <c r="A641">
        <f t="shared" si="13"/>
        <v>202107</v>
      </c>
      <c r="B641" t="str">
        <f t="shared" si="15"/>
        <v>M1</v>
      </c>
      <c r="C641" t="str">
        <f t="shared" si="14"/>
        <v>best</v>
      </c>
      <c r="D641" s="1">
        <v>0</v>
      </c>
      <c r="E641" s="1">
        <v>0</v>
      </c>
      <c r="F641" s="1">
        <v>6.3493635934240983E-2</v>
      </c>
      <c r="G641" s="1">
        <v>0.1643653022746471</v>
      </c>
      <c r="H641" s="1">
        <v>0.27535450619748669</v>
      </c>
      <c r="I641" s="1">
        <v>0.3806132171756002</v>
      </c>
      <c r="J641" s="1">
        <v>0.4729085626848748</v>
      </c>
      <c r="K641" s="1">
        <v>0.5506346007946783</v>
      </c>
      <c r="L641" s="1">
        <v>0.61415210872226533</v>
      </c>
      <c r="M641" s="1">
        <v>0.66510050916478414</v>
      </c>
      <c r="N641" s="1">
        <v>0.70551095297349631</v>
      </c>
      <c r="O641" s="1">
        <v>0.73758060271693293</v>
      </c>
      <c r="P641" s="1">
        <v>0.7628826537954152</v>
      </c>
      <c r="Q641" s="1">
        <v>0.78291481674267671</v>
      </c>
      <c r="R641" s="1">
        <v>0.79891323027736338</v>
      </c>
      <c r="S641" s="1">
        <v>0.81175637048990379</v>
      </c>
      <c r="T641" s="1">
        <v>0.82216603324814619</v>
      </c>
      <c r="U641" s="1">
        <v>0.83069605907872823</v>
      </c>
      <c r="V641" s="1">
        <v>0.83768235597657092</v>
      </c>
      <c r="W641" s="1">
        <v>0.84341384419182919</v>
      </c>
      <c r="X641" s="1">
        <v>0.84807187711684207</v>
      </c>
      <c r="Y641" s="1">
        <v>0.85182437130425603</v>
      </c>
      <c r="Z641" s="1">
        <v>0.85483715208375965</v>
      </c>
      <c r="AA641" s="1">
        <v>0.85721256868299955</v>
      </c>
      <c r="AB641" s="1">
        <v>0.85907244526694915</v>
      </c>
      <c r="AC641" s="1">
        <v>0.86053745856299801</v>
      </c>
      <c r="AD641" s="1">
        <v>0.86168970435754821</v>
      </c>
      <c r="AE641" s="1">
        <v>0.86260148970410233</v>
      </c>
      <c r="AF641" s="1">
        <v>0.86330258637126078</v>
      </c>
      <c r="AG641" s="1">
        <v>0.8638699244537128</v>
      </c>
      <c r="AH641" s="1">
        <v>0.86435163569637852</v>
      </c>
      <c r="AI641" s="1">
        <v>0.86473821787213745</v>
      </c>
      <c r="AJ641" s="1">
        <v>0.86507496312058541</v>
      </c>
      <c r="AK641" s="1">
        <v>0.86536817760214113</v>
      </c>
      <c r="AL641" s="1">
        <v>0.86563911133131277</v>
      </c>
      <c r="AM641" s="1">
        <v>0.86590686575499476</v>
      </c>
    </row>
    <row r="642" spans="1:39">
      <c r="A642">
        <f t="shared" si="13"/>
        <v>202107</v>
      </c>
      <c r="B642" t="str">
        <f t="shared" si="15"/>
        <v>M2</v>
      </c>
      <c r="C642" t="str">
        <f t="shared" si="14"/>
        <v>best</v>
      </c>
      <c r="D642" s="1">
        <v>0</v>
      </c>
      <c r="E642" s="1">
        <v>0.1591549430918954</v>
      </c>
      <c r="F642" s="1">
        <v>0.32784726570519862</v>
      </c>
      <c r="G642" s="1">
        <v>0.47220451829540783</v>
      </c>
      <c r="H642" s="1">
        <v>0.58798802987292698</v>
      </c>
      <c r="I642" s="1">
        <v>0.67864070378270691</v>
      </c>
      <c r="J642" s="1">
        <v>0.74867068082162891</v>
      </c>
      <c r="K642" s="1">
        <v>0.80266961651132851</v>
      </c>
      <c r="L642" s="1">
        <v>0.84397409901272513</v>
      </c>
      <c r="M642" s="1">
        <v>0.87538816383843199</v>
      </c>
      <c r="N642" s="1">
        <v>0.89917601104107236</v>
      </c>
      <c r="O642" s="1">
        <v>0.91725224217710633</v>
      </c>
      <c r="P642" s="1">
        <v>0.93089869173297968</v>
      </c>
      <c r="Q642" s="1">
        <v>0.94119852574819418</v>
      </c>
      <c r="R642" s="1">
        <v>0.94901103342425674</v>
      </c>
      <c r="S642" s="1">
        <v>0.95494513161386152</v>
      </c>
      <c r="T642" s="1">
        <v>0.95947950204399235</v>
      </c>
      <c r="U642" s="1">
        <v>0.96297557479296603</v>
      </c>
      <c r="V642" s="1">
        <v>0.96566622834639126</v>
      </c>
      <c r="W642" s="1">
        <v>0.96774052125449739</v>
      </c>
      <c r="X642" s="1">
        <v>0.96933144976758345</v>
      </c>
      <c r="Y642" s="1">
        <v>0.97054852442079043</v>
      </c>
      <c r="Z642" s="1">
        <v>0.971482865617184</v>
      </c>
      <c r="AA642" s="1">
        <v>0.9721926316631101</v>
      </c>
      <c r="AB642" s="1">
        <v>0.97273161979506073</v>
      </c>
      <c r="AC642" s="1">
        <v>0.97314565960670985</v>
      </c>
      <c r="AD642" s="1">
        <v>0.97346470049907252</v>
      </c>
      <c r="AE642" s="1">
        <v>0.97371292808704835</v>
      </c>
      <c r="AF642" s="1">
        <v>0.97390107366045642</v>
      </c>
      <c r="AG642" s="1">
        <v>0.97405146453143554</v>
      </c>
      <c r="AH642" s="1">
        <v>0.97417775760276804</v>
      </c>
      <c r="AI642" s="1">
        <v>0.97427808871293919</v>
      </c>
      <c r="AJ642" s="1">
        <v>0.97436463697003839</v>
      </c>
      <c r="AK642" s="1">
        <v>0.97443919779154919</v>
      </c>
      <c r="AL642" s="1">
        <v>0.97450733096345699</v>
      </c>
      <c r="AM642" s="1">
        <v>0.97457377390327016</v>
      </c>
    </row>
    <row r="643" spans="1:39">
      <c r="A643">
        <f t="shared" si="13"/>
        <v>202107</v>
      </c>
      <c r="B643" t="str">
        <f t="shared" si="15"/>
        <v>M3</v>
      </c>
      <c r="C643" t="str">
        <f t="shared" si="14"/>
        <v>best</v>
      </c>
      <c r="D643" s="1">
        <v>0.3989422804014327</v>
      </c>
      <c r="E643" s="1">
        <v>0.61809153883498269</v>
      </c>
      <c r="F643" s="1">
        <v>0.74828362847472918</v>
      </c>
      <c r="G643" s="1">
        <v>0.82902471724277138</v>
      </c>
      <c r="H643" s="1">
        <v>0.88099118001244825</v>
      </c>
      <c r="I643" s="1">
        <v>0.91551769243493153</v>
      </c>
      <c r="J643" s="1">
        <v>0.93899408466435053</v>
      </c>
      <c r="K643" s="1">
        <v>0.95538073954382308</v>
      </c>
      <c r="L643" s="1">
        <v>0.96695607719351784</v>
      </c>
      <c r="M643" s="1">
        <v>0.97521640754984484</v>
      </c>
      <c r="N643" s="1">
        <v>0.98115722686208084</v>
      </c>
      <c r="O643" s="1">
        <v>0.98548483387334551</v>
      </c>
      <c r="P643" s="1">
        <v>0.98863491084845356</v>
      </c>
      <c r="Q643" s="1">
        <v>0.99093576472757416</v>
      </c>
      <c r="R643" s="1">
        <v>0.9926284308116583</v>
      </c>
      <c r="S643" s="1">
        <v>0.99387634155268345</v>
      </c>
      <c r="T643" s="1">
        <v>0.99480159273190494</v>
      </c>
      <c r="U643" s="1">
        <v>0.99549330034074102</v>
      </c>
      <c r="V643" s="1">
        <v>0.99600874348291002</v>
      </c>
      <c r="W643" s="1">
        <v>0.99639291497219207</v>
      </c>
      <c r="X643" s="1">
        <v>0.99667786621106325</v>
      </c>
      <c r="Y643" s="1">
        <v>0.99688900281532133</v>
      </c>
      <c r="Z643" s="1">
        <v>0.99704637495732573</v>
      </c>
      <c r="AA643" s="1">
        <v>0.99716285000776905</v>
      </c>
      <c r="AB643" s="1">
        <v>0.99724933001855787</v>
      </c>
      <c r="AC643" s="1">
        <v>0.99731449185244103</v>
      </c>
      <c r="AD643" s="1">
        <v>0.99736388724742497</v>
      </c>
      <c r="AE643" s="1">
        <v>0.997401786747241</v>
      </c>
      <c r="AF643" s="1">
        <v>0.99743016520122518</v>
      </c>
      <c r="AG643" s="1">
        <v>0.99745260847120842</v>
      </c>
      <c r="AH643" s="1">
        <v>0.99747127237812627</v>
      </c>
      <c r="AI643" s="1">
        <v>0.99748596447257676</v>
      </c>
      <c r="AJ643" s="1">
        <v>0.99749852493921298</v>
      </c>
      <c r="AK643" s="1">
        <v>0.99750923792026747</v>
      </c>
      <c r="AL643" s="1">
        <v>0.99751892354667082</v>
      </c>
      <c r="AM643" s="1">
        <v>0.99752824617460689</v>
      </c>
    </row>
    <row r="644" spans="1:39">
      <c r="A644">
        <f t="shared" si="13"/>
        <v>202108</v>
      </c>
      <c r="B644" t="str">
        <f t="shared" si="15"/>
        <v>M0</v>
      </c>
      <c r="C644" t="str">
        <f t="shared" si="14"/>
        <v>best</v>
      </c>
      <c r="D644" s="1">
        <v>0</v>
      </c>
      <c r="E644" s="1">
        <v>0</v>
      </c>
      <c r="F644" s="1">
        <v>0</v>
      </c>
      <c r="G644" s="1">
        <v>1.400446921027711E-3</v>
      </c>
      <c r="H644" s="1">
        <v>5.0709781841332324E-3</v>
      </c>
      <c r="I644" s="1">
        <v>1.1346280693936299E-2</v>
      </c>
      <c r="J644" s="1">
        <v>2.029291619851863E-2</v>
      </c>
      <c r="K644" s="1">
        <v>3.1739912064681589E-2</v>
      </c>
      <c r="L644" s="1">
        <v>4.561440458914854E-2</v>
      </c>
      <c r="M644" s="1">
        <v>6.1638125303761782E-2</v>
      </c>
      <c r="N644" s="1">
        <v>7.9457960419472617E-2</v>
      </c>
      <c r="O644" s="1">
        <v>9.8531058079129916E-2</v>
      </c>
      <c r="P644" s="1">
        <v>0.1185442458252163</v>
      </c>
      <c r="Q644" s="1">
        <v>0.139013042271459</v>
      </c>
      <c r="R644" s="1">
        <v>0.15936436742176499</v>
      </c>
      <c r="S644" s="1">
        <v>0.17920375665487939</v>
      </c>
      <c r="T644" s="1">
        <v>0.198205451426785</v>
      </c>
      <c r="U644" s="1">
        <v>0.2159695613918714</v>
      </c>
      <c r="V644" s="1">
        <v>0.2322625896176381</v>
      </c>
      <c r="W644" s="1">
        <v>0.24674058244929181</v>
      </c>
      <c r="X644" s="1">
        <v>0.25925050823078682</v>
      </c>
      <c r="Y644" s="1">
        <v>0.26985812583592728</v>
      </c>
      <c r="Z644" s="1">
        <v>0.27857697731536563</v>
      </c>
      <c r="AA644" s="1">
        <v>0.2856249763122467</v>
      </c>
      <c r="AB644" s="1">
        <v>0.29131599293454902</v>
      </c>
      <c r="AC644" s="1">
        <v>0.29587962796828399</v>
      </c>
      <c r="AD644" s="1">
        <v>0.29954706881981058</v>
      </c>
      <c r="AE644" s="1">
        <v>0.30240323010131998</v>
      </c>
      <c r="AF644" s="1">
        <v>0.30473918073532202</v>
      </c>
      <c r="AG644" s="1">
        <v>0.30674117211318341</v>
      </c>
      <c r="AH644" s="1">
        <v>0.30836138224309517</v>
      </c>
      <c r="AI644" s="1">
        <v>0.30978399830545528</v>
      </c>
      <c r="AJ644" s="1">
        <v>0.31103334082463502</v>
      </c>
      <c r="AK644" s="1">
        <v>0.31219787732180287</v>
      </c>
      <c r="AL644" s="1">
        <v>0.31336058967183622</v>
      </c>
      <c r="AM644" s="1">
        <v>0.31447064214586912</v>
      </c>
    </row>
    <row r="645" spans="1:39">
      <c r="A645">
        <f t="shared" si="13"/>
        <v>202108</v>
      </c>
      <c r="B645" t="str">
        <f t="shared" si="15"/>
        <v>M1</v>
      </c>
      <c r="C645" t="str">
        <f t="shared" si="14"/>
        <v>best</v>
      </c>
      <c r="D645" s="1">
        <v>0</v>
      </c>
      <c r="E645" s="1">
        <v>0</v>
      </c>
      <c r="F645" s="1">
        <v>6.3493635934240983E-2</v>
      </c>
      <c r="G645" s="1">
        <v>0.16530315986748029</v>
      </c>
      <c r="H645" s="1">
        <v>0.2780987947308205</v>
      </c>
      <c r="I645" s="1">
        <v>0.3853545936073926</v>
      </c>
      <c r="J645" s="1">
        <v>0.47994799663900878</v>
      </c>
      <c r="K645" s="1">
        <v>0.55941657743139583</v>
      </c>
      <c r="L645" s="1">
        <v>0.62416469465390967</v>
      </c>
      <c r="M645" s="1">
        <v>0.67589142670316094</v>
      </c>
      <c r="N645" s="1">
        <v>0.71697071085295794</v>
      </c>
      <c r="O645" s="1">
        <v>0.74923484715236865</v>
      </c>
      <c r="P645" s="1">
        <v>0.77453548194030941</v>
      </c>
      <c r="Q645" s="1">
        <v>0.79447091514594037</v>
      </c>
      <c r="R645" s="1">
        <v>0.81021406372258853</v>
      </c>
      <c r="S645" s="1">
        <v>0.8227389554880018</v>
      </c>
      <c r="T645" s="1">
        <v>0.83280254805975507</v>
      </c>
      <c r="U645" s="1">
        <v>0.84088124005535447</v>
      </c>
      <c r="V645" s="1">
        <v>0.84737922322427583</v>
      </c>
      <c r="W645" s="1">
        <v>0.85256607156998443</v>
      </c>
      <c r="X645" s="1">
        <v>0.85667975624751924</v>
      </c>
      <c r="Y645" s="1">
        <v>0.8599391719121946</v>
      </c>
      <c r="Z645" s="1">
        <v>0.86248164278810846</v>
      </c>
      <c r="AA645" s="1">
        <v>0.86445520606287429</v>
      </c>
      <c r="AB645" s="1">
        <v>0.8659989839941139</v>
      </c>
      <c r="AC645" s="1">
        <v>0.86720639170281988</v>
      </c>
      <c r="AD645" s="1">
        <v>0.86815747106547658</v>
      </c>
      <c r="AE645" s="1">
        <v>0.86888597632725217</v>
      </c>
      <c r="AF645" s="1">
        <v>0.8694735768491505</v>
      </c>
      <c r="AG645" s="1">
        <v>0.86997104853320428</v>
      </c>
      <c r="AH645" s="1">
        <v>0.87036922478486256</v>
      </c>
      <c r="AI645" s="1">
        <v>0.87071519368947803</v>
      </c>
      <c r="AJ645" s="1">
        <v>0.87101561425641061</v>
      </c>
      <c r="AK645" s="1">
        <v>0.8712924198925438</v>
      </c>
      <c r="AL645" s="1">
        <v>0.87156505771002057</v>
      </c>
      <c r="AM645" s="1">
        <v>0.87182105798259446</v>
      </c>
    </row>
    <row r="646" spans="1:39">
      <c r="A646">
        <f t="shared" si="13"/>
        <v>202108</v>
      </c>
      <c r="B646" t="str">
        <f t="shared" si="15"/>
        <v>M2</v>
      </c>
      <c r="C646" t="str">
        <f t="shared" si="14"/>
        <v>best</v>
      </c>
      <c r="D646" s="1">
        <v>0</v>
      </c>
      <c r="E646" s="1">
        <v>0.1591549430918954</v>
      </c>
      <c r="F646" s="1">
        <v>0.3298556805678311</v>
      </c>
      <c r="G646" s="1">
        <v>0.47604677363220282</v>
      </c>
      <c r="H646" s="1">
        <v>0.59317682436005348</v>
      </c>
      <c r="I646" s="1">
        <v>0.68442547503114304</v>
      </c>
      <c r="J646" s="1">
        <v>0.75496811099008054</v>
      </c>
      <c r="K646" s="1">
        <v>0.80893130442066719</v>
      </c>
      <c r="L646" s="1">
        <v>0.84991683458124889</v>
      </c>
      <c r="M646" s="1">
        <v>0.88087702955454339</v>
      </c>
      <c r="N646" s="1">
        <v>0.90432315606642111</v>
      </c>
      <c r="O646" s="1">
        <v>0.92194357324006104</v>
      </c>
      <c r="P646" s="1">
        <v>0.93516351177664514</v>
      </c>
      <c r="Q646" s="1">
        <v>0.94511677670419292</v>
      </c>
      <c r="R646" s="1">
        <v>0.95260985709983592</v>
      </c>
      <c r="S646" s="1">
        <v>0.95827580518636568</v>
      </c>
      <c r="T646" s="1">
        <v>0.96259288976053314</v>
      </c>
      <c r="U646" s="1">
        <v>0.96587186499341593</v>
      </c>
      <c r="V646" s="1">
        <v>0.96836370838863162</v>
      </c>
      <c r="W646" s="1">
        <v>0.97024744368303217</v>
      </c>
      <c r="X646" s="1">
        <v>0.97166866399763963</v>
      </c>
      <c r="Y646" s="1">
        <v>0.97274583303047324</v>
      </c>
      <c r="Z646" s="1">
        <v>0.97355495205027542</v>
      </c>
      <c r="AA646" s="1">
        <v>0.97416347911897561</v>
      </c>
      <c r="AB646" s="1">
        <v>0.97462710628090887</v>
      </c>
      <c r="AC646" s="1">
        <v>0.97498188891783166</v>
      </c>
      <c r="AD646" s="1">
        <v>0.9752563100796009</v>
      </c>
      <c r="AE646" s="1">
        <v>0.97546325221827868</v>
      </c>
      <c r="AF646" s="1">
        <v>0.97562793556276894</v>
      </c>
      <c r="AG646" s="1">
        <v>0.97576567287803817</v>
      </c>
      <c r="AH646" s="1">
        <v>0.97587468385365961</v>
      </c>
      <c r="AI646" s="1">
        <v>0.97596837401287717</v>
      </c>
      <c r="AJ646" s="1">
        <v>0.97604875874689612</v>
      </c>
      <c r="AK646" s="1">
        <v>0.97612189702906027</v>
      </c>
      <c r="AL646" s="1">
        <v>0.97619284648993709</v>
      </c>
      <c r="AM646" s="1">
        <v>0.97625819987061258</v>
      </c>
    </row>
    <row r="647" spans="1:39">
      <c r="A647">
        <f t="shared" si="13"/>
        <v>202108</v>
      </c>
      <c r="B647" t="str">
        <f t="shared" si="15"/>
        <v>M3</v>
      </c>
      <c r="C647" t="str">
        <f t="shared" si="14"/>
        <v>best</v>
      </c>
      <c r="D647" s="1">
        <v>0.3989422804014327</v>
      </c>
      <c r="E647" s="1">
        <v>0.62095752795394632</v>
      </c>
      <c r="F647" s="1">
        <v>0.75186419401368321</v>
      </c>
      <c r="G647" s="1">
        <v>0.83269730282145538</v>
      </c>
      <c r="H647" s="1">
        <v>0.88451927317919532</v>
      </c>
      <c r="I647" s="1">
        <v>0.91866280008505674</v>
      </c>
      <c r="J647" s="1">
        <v>0.94185003337550488</v>
      </c>
      <c r="K647" s="1">
        <v>0.95784002568035098</v>
      </c>
      <c r="L647" s="1">
        <v>0.96901748729944559</v>
      </c>
      <c r="M647" s="1">
        <v>0.97691660167644623</v>
      </c>
      <c r="N647" s="1">
        <v>0.98258662953941256</v>
      </c>
      <c r="O647" s="1">
        <v>0.98666169389881597</v>
      </c>
      <c r="P647" s="1">
        <v>0.98960523002466938</v>
      </c>
      <c r="Q647" s="1">
        <v>0.99174924732252778</v>
      </c>
      <c r="R647" s="1">
        <v>0.99331531044765897</v>
      </c>
      <c r="S647" s="1">
        <v>0.99446606739599763</v>
      </c>
      <c r="T647" s="1">
        <v>0.99531870582251902</v>
      </c>
      <c r="U647" s="1">
        <v>0.99594823253892983</v>
      </c>
      <c r="V647" s="1">
        <v>0.99641291761334094</v>
      </c>
      <c r="W647" s="1">
        <v>0.99675424853996986</v>
      </c>
      <c r="X647" s="1">
        <v>0.99700476301498264</v>
      </c>
      <c r="Y647" s="1">
        <v>0.99718980448868122</v>
      </c>
      <c r="Z647" s="1">
        <v>0.9973256395825153</v>
      </c>
      <c r="AA647" s="1">
        <v>0.99742576176968611</v>
      </c>
      <c r="AB647" s="1">
        <v>0.99750072180735583</v>
      </c>
      <c r="AC647" s="1">
        <v>0.99755723068883728</v>
      </c>
      <c r="AD647" s="1">
        <v>0.99760038021792286</v>
      </c>
      <c r="AE647" s="1">
        <v>0.99763255224997216</v>
      </c>
      <c r="AF647" s="1">
        <v>0.99765789945622474</v>
      </c>
      <c r="AG647" s="1">
        <v>0.99767890426383044</v>
      </c>
      <c r="AH647" s="1">
        <v>0.99769538399356605</v>
      </c>
      <c r="AI647" s="1">
        <v>0.99770942609587077</v>
      </c>
      <c r="AJ647" s="1">
        <v>0.9977213580304316</v>
      </c>
      <c r="AK647" s="1">
        <v>0.99773210217926034</v>
      </c>
      <c r="AL647" s="1">
        <v>0.99774239164998213</v>
      </c>
      <c r="AM647" s="1">
        <v>0.99775171215099412</v>
      </c>
    </row>
    <row r="648" spans="1:39">
      <c r="A648">
        <f t="shared" si="13"/>
        <v>202109</v>
      </c>
      <c r="B648" t="str">
        <f t="shared" si="15"/>
        <v>M0</v>
      </c>
      <c r="C648" t="str">
        <f t="shared" si="14"/>
        <v>best</v>
      </c>
      <c r="D648" s="1">
        <v>0</v>
      </c>
      <c r="E648" s="1">
        <v>0</v>
      </c>
      <c r="F648" s="1">
        <v>0</v>
      </c>
      <c r="G648" s="1">
        <v>1.4442439537235561E-3</v>
      </c>
      <c r="H648" s="1">
        <v>5.294801087081611E-3</v>
      </c>
      <c r="I648" s="1">
        <v>1.198875311661585E-2</v>
      </c>
      <c r="J648" s="1">
        <v>2.1531861925349428E-2</v>
      </c>
      <c r="K648" s="1">
        <v>3.3906961444170242E-2</v>
      </c>
      <c r="L648" s="1">
        <v>4.8820066091696118E-2</v>
      </c>
      <c r="M648" s="1">
        <v>6.586298254358032E-2</v>
      </c>
      <c r="N648" s="1">
        <v>8.4438134457639077E-2</v>
      </c>
      <c r="O648" s="1">
        <v>0.10417693164830601</v>
      </c>
      <c r="P648" s="1">
        <v>0.124539458169317</v>
      </c>
      <c r="Q648" s="1">
        <v>0.1449058229834736</v>
      </c>
      <c r="R648" s="1">
        <v>0.16484395530154261</v>
      </c>
      <c r="S648" s="1">
        <v>0.1839980738384992</v>
      </c>
      <c r="T648" s="1">
        <v>0.2019446232697493</v>
      </c>
      <c r="U648" s="1">
        <v>0.21843245257296909</v>
      </c>
      <c r="V648" s="1">
        <v>0.23310127603105121</v>
      </c>
      <c r="W648" s="1">
        <v>0.2457872210323542</v>
      </c>
      <c r="X648" s="1">
        <v>0.25655101506740441</v>
      </c>
      <c r="Y648" s="1">
        <v>0.26540237201761052</v>
      </c>
      <c r="Z648" s="1">
        <v>0.27255995922271581</v>
      </c>
      <c r="AA648" s="1">
        <v>0.27834097487545301</v>
      </c>
      <c r="AB648" s="1">
        <v>0.28297770695893842</v>
      </c>
      <c r="AC648" s="1">
        <v>0.28670447342725969</v>
      </c>
      <c r="AD648" s="1">
        <v>0.28960720656965139</v>
      </c>
      <c r="AE648" s="1">
        <v>0.29198149603114981</v>
      </c>
      <c r="AF648" s="1">
        <v>0.29401653095302888</v>
      </c>
      <c r="AG648" s="1">
        <v>0.2956636175787396</v>
      </c>
      <c r="AH648" s="1">
        <v>0.29710994310748279</v>
      </c>
      <c r="AI648" s="1">
        <v>0.29838021079741223</v>
      </c>
      <c r="AJ648" s="1">
        <v>0.29956434986679892</v>
      </c>
      <c r="AK648" s="1">
        <v>0.30074674743942548</v>
      </c>
      <c r="AL648" s="1">
        <v>0.3018757237981417</v>
      </c>
      <c r="AM648" s="1">
        <v>0.30295799906736359</v>
      </c>
    </row>
    <row r="649" spans="1:39">
      <c r="A649">
        <f t="shared" ref="A649:A711" si="16">IF(B649="M0",IF(RIGHT(A645,2)="12",(VALUE(LEFT(A645,4))+1)*100+1,A645+1),A648)</f>
        <v>202109</v>
      </c>
      <c r="B649" t="str">
        <f t="shared" si="15"/>
        <v>M1</v>
      </c>
      <c r="C649" t="str">
        <f t="shared" si="14"/>
        <v>best</v>
      </c>
      <c r="D649" s="1">
        <v>0</v>
      </c>
      <c r="E649" s="1">
        <v>0</v>
      </c>
      <c r="F649" s="1">
        <v>6.3493635934240983E-2</v>
      </c>
      <c r="G649" s="1">
        <v>0.1658735696199157</v>
      </c>
      <c r="H649" s="1">
        <v>0.2796575329063995</v>
      </c>
      <c r="I649" s="1">
        <v>0.38848392729570669</v>
      </c>
      <c r="J649" s="1">
        <v>0.48434570328793031</v>
      </c>
      <c r="K649" s="1">
        <v>0.5647004685787177</v>
      </c>
      <c r="L649" s="1">
        <v>0.62996682201243448</v>
      </c>
      <c r="M649" s="1">
        <v>0.68223377305702315</v>
      </c>
      <c r="N649" s="1">
        <v>0.72338485084968407</v>
      </c>
      <c r="O649" s="1">
        <v>0.75556400102196597</v>
      </c>
      <c r="P649" s="1">
        <v>0.78074460657339761</v>
      </c>
      <c r="Q649" s="1">
        <v>0.80042910124541122</v>
      </c>
      <c r="R649" s="1">
        <v>0.81589040734964946</v>
      </c>
      <c r="S649" s="1">
        <v>0.82813391835085359</v>
      </c>
      <c r="T649" s="1">
        <v>0.83780900467221675</v>
      </c>
      <c r="U649" s="1">
        <v>0.84546491860207729</v>
      </c>
      <c r="V649" s="1">
        <v>0.8514818394870447</v>
      </c>
      <c r="W649" s="1">
        <v>0.85618740330280574</v>
      </c>
      <c r="X649" s="1">
        <v>0.85987045101802206</v>
      </c>
      <c r="Y649" s="1">
        <v>0.86271425852532968</v>
      </c>
      <c r="Z649" s="1">
        <v>0.86490332197477215</v>
      </c>
      <c r="AA649" s="1">
        <v>0.86660395044034078</v>
      </c>
      <c r="AB649" s="1">
        <v>0.86792659943004202</v>
      </c>
      <c r="AC649" s="1">
        <v>0.86896365373734996</v>
      </c>
      <c r="AD649" s="1">
        <v>0.86975490608369255</v>
      </c>
      <c r="AE649" s="1">
        <v>0.87039098503634849</v>
      </c>
      <c r="AF649" s="1">
        <v>0.87092788766750551</v>
      </c>
      <c r="AG649" s="1">
        <v>0.87135644439835436</v>
      </c>
      <c r="AH649" s="1">
        <v>0.87172782720408259</v>
      </c>
      <c r="AI649" s="1">
        <v>0.87204938691122635</v>
      </c>
      <c r="AJ649" s="1">
        <v>0.87234478213381794</v>
      </c>
      <c r="AK649" s="1">
        <v>0.87263468864672578</v>
      </c>
      <c r="AL649" s="1">
        <v>0.87290569157817322</v>
      </c>
      <c r="AM649" s="1">
        <v>0.87315829525866495</v>
      </c>
    </row>
    <row r="650" spans="1:39">
      <c r="A650">
        <f t="shared" si="16"/>
        <v>202109</v>
      </c>
      <c r="B650" t="str">
        <f t="shared" si="15"/>
        <v>M2</v>
      </c>
      <c r="C650" t="str">
        <f t="shared" ref="C650:C713" si="17">C649</f>
        <v>best</v>
      </c>
      <c r="D650" s="1">
        <v>0</v>
      </c>
      <c r="E650" s="1">
        <v>0.1591549430918954</v>
      </c>
      <c r="F650" s="1">
        <v>0.3305536462006104</v>
      </c>
      <c r="G650" s="1">
        <v>0.47789787830035529</v>
      </c>
      <c r="H650" s="1">
        <v>0.59585504966413216</v>
      </c>
      <c r="I650" s="1">
        <v>0.68808420068753984</v>
      </c>
      <c r="J650" s="1">
        <v>0.75897970086331046</v>
      </c>
      <c r="K650" s="1">
        <v>0.81291382440066429</v>
      </c>
      <c r="L650" s="1">
        <v>0.85364797578191121</v>
      </c>
      <c r="M650" s="1">
        <v>0.8844518802468283</v>
      </c>
      <c r="N650" s="1">
        <v>0.90754415515654552</v>
      </c>
      <c r="O650" s="1">
        <v>0.92480543254290981</v>
      </c>
      <c r="P650" s="1">
        <v>0.9377384162094583</v>
      </c>
      <c r="Q650" s="1">
        <v>0.94741603973109256</v>
      </c>
      <c r="R650" s="1">
        <v>0.95468052135770665</v>
      </c>
      <c r="S650" s="1">
        <v>0.96016880213749156</v>
      </c>
      <c r="T650" s="1">
        <v>0.96429711197814472</v>
      </c>
      <c r="U650" s="1">
        <v>0.96740061533655386</v>
      </c>
      <c r="V650" s="1">
        <v>0.96972057290637903</v>
      </c>
      <c r="W650" s="1">
        <v>0.97145168403599702</v>
      </c>
      <c r="X650" s="1">
        <v>0.9727500746433585</v>
      </c>
      <c r="Y650" s="1">
        <v>0.97371626035185987</v>
      </c>
      <c r="Z650" s="1">
        <v>0.97443696465402496</v>
      </c>
      <c r="AA650" s="1">
        <v>0.97498216146932526</v>
      </c>
      <c r="AB650" s="1">
        <v>0.97539683261033561</v>
      </c>
      <c r="AC650" s="1">
        <v>0.97571590893517424</v>
      </c>
      <c r="AD650" s="1">
        <v>0.97595542752076114</v>
      </c>
      <c r="AE650" s="1">
        <v>0.97614527032692266</v>
      </c>
      <c r="AF650" s="1">
        <v>0.9763034650040644</v>
      </c>
      <c r="AG650" s="1">
        <v>0.97642823304812576</v>
      </c>
      <c r="AH650" s="1">
        <v>0.97653510035204127</v>
      </c>
      <c r="AI650" s="1">
        <v>0.97662644196980308</v>
      </c>
      <c r="AJ650" s="1">
        <v>0.97670921191221804</v>
      </c>
      <c r="AK650" s="1">
        <v>0.97678910410306097</v>
      </c>
      <c r="AL650" s="1">
        <v>0.9768622211348742</v>
      </c>
      <c r="AM650" s="1">
        <v>0.97692839366623629</v>
      </c>
    </row>
    <row r="651" spans="1:39">
      <c r="A651">
        <f t="shared" si="16"/>
        <v>202109</v>
      </c>
      <c r="B651" t="str">
        <f t="shared" si="15"/>
        <v>M3</v>
      </c>
      <c r="C651" t="str">
        <f t="shared" si="17"/>
        <v>best</v>
      </c>
      <c r="D651" s="1">
        <v>0.3989422804014327</v>
      </c>
      <c r="E651" s="1">
        <v>0.62143009818986394</v>
      </c>
      <c r="F651" s="1">
        <v>0.75295994555729362</v>
      </c>
      <c r="G651" s="1">
        <v>0.83428481090054063</v>
      </c>
      <c r="H651" s="1">
        <v>0.8861954394490793</v>
      </c>
      <c r="I651" s="1">
        <v>0.92047805318302567</v>
      </c>
      <c r="J651" s="1">
        <v>0.94353558124759229</v>
      </c>
      <c r="K651" s="1">
        <v>0.95930314668077643</v>
      </c>
      <c r="L651" s="1">
        <v>0.97023644849201596</v>
      </c>
      <c r="M651" s="1">
        <v>0.97795917974347479</v>
      </c>
      <c r="N651" s="1">
        <v>0.98343320686247337</v>
      </c>
      <c r="O651" s="1">
        <v>0.98734074048020581</v>
      </c>
      <c r="P651" s="1">
        <v>0.99015808302931063</v>
      </c>
      <c r="Q651" s="1">
        <v>0.99219747989742058</v>
      </c>
      <c r="R651" s="1">
        <v>0.99368377683102882</v>
      </c>
      <c r="S651" s="1">
        <v>0.99477656348545374</v>
      </c>
      <c r="T651" s="1">
        <v>0.99557730187052174</v>
      </c>
      <c r="U651" s="1">
        <v>0.99616386871420837</v>
      </c>
      <c r="V651" s="1">
        <v>0.99659150080310355</v>
      </c>
      <c r="W651" s="1">
        <v>0.99690308009471884</v>
      </c>
      <c r="X651" s="1">
        <v>0.99713164886930461</v>
      </c>
      <c r="Y651" s="1">
        <v>0.99729839067360571</v>
      </c>
      <c r="Z651" s="1">
        <v>0.99742060999151949</v>
      </c>
      <c r="AA651" s="1">
        <v>0.99751166428555127</v>
      </c>
      <c r="AB651" s="1">
        <v>0.99758001188541545</v>
      </c>
      <c r="AC651" s="1">
        <v>0.99763200614515457</v>
      </c>
      <c r="AD651" s="1">
        <v>0.99767064330239452</v>
      </c>
      <c r="AE651" s="1">
        <v>0.99770099332991602</v>
      </c>
      <c r="AF651" s="1">
        <v>0.99772607384085277</v>
      </c>
      <c r="AG651" s="1">
        <v>0.99774569894377374</v>
      </c>
      <c r="AH651" s="1">
        <v>0.99776237677576329</v>
      </c>
      <c r="AI651" s="1">
        <v>0.99777650563307585</v>
      </c>
      <c r="AJ651" s="1">
        <v>0.99778918629541757</v>
      </c>
      <c r="AK651" s="1">
        <v>0.99780128030137849</v>
      </c>
      <c r="AL651" s="1">
        <v>0.99781217549665335</v>
      </c>
      <c r="AM651" s="1">
        <v>0.99782181215293297</v>
      </c>
    </row>
    <row r="652" spans="1:39">
      <c r="A652">
        <f t="shared" si="16"/>
        <v>202110</v>
      </c>
      <c r="B652" t="str">
        <f t="shared" si="15"/>
        <v>M0</v>
      </c>
      <c r="C652" t="str">
        <f t="shared" si="17"/>
        <v>best</v>
      </c>
      <c r="D652" s="1">
        <v>0</v>
      </c>
      <c r="E652" s="1">
        <v>0</v>
      </c>
      <c r="F652" s="1">
        <v>0</v>
      </c>
      <c r="G652" s="1">
        <v>1.5422303920150169E-3</v>
      </c>
      <c r="H652" s="1">
        <v>5.7088227979036751E-3</v>
      </c>
      <c r="I652" s="1">
        <v>1.2905423086934559E-2</v>
      </c>
      <c r="J652" s="1">
        <v>2.3308880988803141E-2</v>
      </c>
      <c r="K652" s="1">
        <v>3.6679743132515381E-2</v>
      </c>
      <c r="L652" s="1">
        <v>5.2580571424055013E-2</v>
      </c>
      <c r="M652" s="1">
        <v>7.036573091723404E-2</v>
      </c>
      <c r="N652" s="1">
        <v>8.9605752050264456E-2</v>
      </c>
      <c r="O652" s="1">
        <v>0.1096942428126121</v>
      </c>
      <c r="P652" s="1">
        <v>0.12995358119123271</v>
      </c>
      <c r="Q652" s="1">
        <v>0.14990369935255721</v>
      </c>
      <c r="R652" s="1">
        <v>0.169149870131971</v>
      </c>
      <c r="S652" s="1">
        <v>0.18723838966466641</v>
      </c>
      <c r="T652" s="1">
        <v>0.20389503687750921</v>
      </c>
      <c r="U652" s="1">
        <v>0.2187388586538771</v>
      </c>
      <c r="V652" s="1">
        <v>0.23159172850239601</v>
      </c>
      <c r="W652" s="1">
        <v>0.24250685545794309</v>
      </c>
      <c r="X652" s="1">
        <v>0.25148845686690779</v>
      </c>
      <c r="Y652" s="1">
        <v>0.25875483655728632</v>
      </c>
      <c r="Z652" s="1">
        <v>0.26462583959699232</v>
      </c>
      <c r="AA652" s="1">
        <v>0.26933604703477981</v>
      </c>
      <c r="AB652" s="1">
        <v>0.27312268733225592</v>
      </c>
      <c r="AC652" s="1">
        <v>0.27607257422745662</v>
      </c>
      <c r="AD652" s="1">
        <v>0.27848578299757548</v>
      </c>
      <c r="AE652" s="1">
        <v>0.28055443690590143</v>
      </c>
      <c r="AF652" s="1">
        <v>0.28222892211511191</v>
      </c>
      <c r="AG652" s="1">
        <v>0.28369946198844409</v>
      </c>
      <c r="AH652" s="1">
        <v>0.28499114167263317</v>
      </c>
      <c r="AI652" s="1">
        <v>0.28619537814706753</v>
      </c>
      <c r="AJ652" s="1">
        <v>0.2873980025810694</v>
      </c>
      <c r="AK652" s="1">
        <v>0.28854647459148758</v>
      </c>
      <c r="AL652" s="1">
        <v>0.28964766523350438</v>
      </c>
      <c r="AM652" s="1">
        <v>0.29078626440456529</v>
      </c>
    </row>
    <row r="653" spans="1:39">
      <c r="A653">
        <f t="shared" si="16"/>
        <v>202110</v>
      </c>
      <c r="B653" t="str">
        <f t="shared" si="15"/>
        <v>M1</v>
      </c>
      <c r="C653" t="str">
        <f t="shared" si="17"/>
        <v>best</v>
      </c>
      <c r="D653" s="1">
        <v>0</v>
      </c>
      <c r="E653" s="1">
        <v>0</v>
      </c>
      <c r="F653" s="1">
        <v>6.3493635934240983E-2</v>
      </c>
      <c r="G653" s="1">
        <v>0.16651737667236871</v>
      </c>
      <c r="H653" s="1">
        <v>0.28179487344100362</v>
      </c>
      <c r="I653" s="1">
        <v>0.39215157856029909</v>
      </c>
      <c r="J653" s="1">
        <v>0.48923477965708068</v>
      </c>
      <c r="K653" s="1">
        <v>0.57040761099511839</v>
      </c>
      <c r="L653" s="1">
        <v>0.63651832915378637</v>
      </c>
      <c r="M653" s="1">
        <v>0.68903411087517408</v>
      </c>
      <c r="N653" s="1">
        <v>0.73020194090408985</v>
      </c>
      <c r="O653" s="1">
        <v>0.76233793004694028</v>
      </c>
      <c r="P653" s="1">
        <v>0.78730249673255392</v>
      </c>
      <c r="Q653" s="1">
        <v>0.80672567845348819</v>
      </c>
      <c r="R653" s="1">
        <v>0.82192493489101703</v>
      </c>
      <c r="S653" s="1">
        <v>0.83377198953027853</v>
      </c>
      <c r="T653" s="1">
        <v>0.84300685535698761</v>
      </c>
      <c r="U653" s="1">
        <v>0.85015718499049453</v>
      </c>
      <c r="V653" s="1">
        <v>0.85567149859982983</v>
      </c>
      <c r="W653" s="1">
        <v>0.8599335408503137</v>
      </c>
      <c r="X653" s="1">
        <v>0.86318917454755462</v>
      </c>
      <c r="Y653" s="1">
        <v>0.86567268467181291</v>
      </c>
      <c r="Z653" s="1">
        <v>0.86758755109613528</v>
      </c>
      <c r="AA653" s="1">
        <v>0.8690675442864173</v>
      </c>
      <c r="AB653" s="1">
        <v>0.8702219373790212</v>
      </c>
      <c r="AC653" s="1">
        <v>0.87109879277142277</v>
      </c>
      <c r="AD653" s="1">
        <v>0.87180098284141883</v>
      </c>
      <c r="AE653" s="1">
        <v>0.87239163735744807</v>
      </c>
      <c r="AF653" s="1">
        <v>0.8728615922091868</v>
      </c>
      <c r="AG653" s="1">
        <v>0.87326759116770547</v>
      </c>
      <c r="AH653" s="1">
        <v>0.873617930322375</v>
      </c>
      <c r="AI653" s="1">
        <v>0.87393861986138166</v>
      </c>
      <c r="AJ653" s="1">
        <v>0.87425200604104358</v>
      </c>
      <c r="AK653" s="1">
        <v>0.87454338613961169</v>
      </c>
      <c r="AL653" s="1">
        <v>0.8748129958075832</v>
      </c>
      <c r="AM653" s="1">
        <v>0.87507789544487125</v>
      </c>
    </row>
    <row r="654" spans="1:39">
      <c r="A654">
        <f t="shared" si="16"/>
        <v>202110</v>
      </c>
      <c r="B654" t="str">
        <f t="shared" si="15"/>
        <v>M2</v>
      </c>
      <c r="C654" t="str">
        <f t="shared" si="17"/>
        <v>best</v>
      </c>
      <c r="D654" s="1">
        <v>0</v>
      </c>
      <c r="E654" s="1">
        <v>0.1591549430918954</v>
      </c>
      <c r="F654" s="1">
        <v>0.3317069570392972</v>
      </c>
      <c r="G654" s="1">
        <v>0.48021862973418278</v>
      </c>
      <c r="H654" s="1">
        <v>0.59959861907592227</v>
      </c>
      <c r="I654" s="1">
        <v>0.69244425088981454</v>
      </c>
      <c r="J654" s="1">
        <v>0.76341084353396238</v>
      </c>
      <c r="K654" s="1">
        <v>0.81708301952321105</v>
      </c>
      <c r="L654" s="1">
        <v>0.85765372623365299</v>
      </c>
      <c r="M654" s="1">
        <v>0.88801927924861024</v>
      </c>
      <c r="N654" s="1">
        <v>0.91065672148780408</v>
      </c>
      <c r="O654" s="1">
        <v>0.92755630485076568</v>
      </c>
      <c r="P654" s="1">
        <v>0.94014419752089085</v>
      </c>
      <c r="Q654" s="1">
        <v>0.94954028634055554</v>
      </c>
      <c r="R654" s="1">
        <v>0.9565921981721065</v>
      </c>
      <c r="S654" s="1">
        <v>0.96185613407445036</v>
      </c>
      <c r="T654" s="1">
        <v>0.96577899539843026</v>
      </c>
      <c r="U654" s="1">
        <v>0.96868455594048875</v>
      </c>
      <c r="V654" s="1">
        <v>0.97083266046137651</v>
      </c>
      <c r="W654" s="1">
        <v>0.97242947401313717</v>
      </c>
      <c r="X654" s="1">
        <v>0.97360806728112625</v>
      </c>
      <c r="Y654" s="1">
        <v>0.97448083903572535</v>
      </c>
      <c r="Z654" s="1">
        <v>0.97513686408162414</v>
      </c>
      <c r="AA654" s="1">
        <v>0.97563307731387028</v>
      </c>
      <c r="AB654" s="1">
        <v>0.97601307267336834</v>
      </c>
      <c r="AC654" s="1">
        <v>0.97629711308442968</v>
      </c>
      <c r="AD654" s="1">
        <v>0.97652139911229807</v>
      </c>
      <c r="AE654" s="1">
        <v>0.97670764568791157</v>
      </c>
      <c r="AF654" s="1">
        <v>0.97685405534604319</v>
      </c>
      <c r="AG654" s="1">
        <v>0.9769790510955475</v>
      </c>
      <c r="AH654" s="1">
        <v>0.97708549631526831</v>
      </c>
      <c r="AI654" s="1">
        <v>0.97718157271719264</v>
      </c>
      <c r="AJ654" s="1">
        <v>0.97727385598859395</v>
      </c>
      <c r="AK654" s="1">
        <v>0.97735777533070234</v>
      </c>
      <c r="AL654" s="1">
        <v>0.97743302919614372</v>
      </c>
      <c r="AM654" s="1">
        <v>0.97750344636857367</v>
      </c>
    </row>
    <row r="655" spans="1:39">
      <c r="A655">
        <f t="shared" si="16"/>
        <v>202110</v>
      </c>
      <c r="B655" t="str">
        <f t="shared" si="15"/>
        <v>M3</v>
      </c>
      <c r="C655" t="str">
        <f t="shared" si="17"/>
        <v>best</v>
      </c>
      <c r="D655" s="1">
        <v>0.3989422804014327</v>
      </c>
      <c r="E655" s="1">
        <v>0.62241300207481176</v>
      </c>
      <c r="F655" s="1">
        <v>0.75481962367104782</v>
      </c>
      <c r="G655" s="1">
        <v>0.83635291448060722</v>
      </c>
      <c r="H655" s="1">
        <v>0.88854259282127435</v>
      </c>
      <c r="I655" s="1">
        <v>0.92266777810986489</v>
      </c>
      <c r="J655" s="1">
        <v>0.94542255455481017</v>
      </c>
      <c r="K655" s="1">
        <v>0.96085375224803182</v>
      </c>
      <c r="L655" s="1">
        <v>0.97154678842102515</v>
      </c>
      <c r="M655" s="1">
        <v>0.97900118031163319</v>
      </c>
      <c r="N655" s="1">
        <v>0.98424759564295961</v>
      </c>
      <c r="O655" s="1">
        <v>0.98798533911670139</v>
      </c>
      <c r="P655" s="1">
        <v>0.99066340548524967</v>
      </c>
      <c r="Q655" s="1">
        <v>0.9925978883273564</v>
      </c>
      <c r="R655" s="1">
        <v>0.99400904025755354</v>
      </c>
      <c r="S655" s="1">
        <v>0.99503554515887227</v>
      </c>
      <c r="T655" s="1">
        <v>0.99578229480038938</v>
      </c>
      <c r="U655" s="1">
        <v>0.99632315910745906</v>
      </c>
      <c r="V655" s="1">
        <v>0.99671482539236667</v>
      </c>
      <c r="W655" s="1">
        <v>0.99700051133051548</v>
      </c>
      <c r="X655" s="1">
        <v>0.99720785418127311</v>
      </c>
      <c r="Y655" s="1">
        <v>0.99735914301014506</v>
      </c>
      <c r="Z655" s="1">
        <v>0.99747140304245496</v>
      </c>
      <c r="AA655" s="1">
        <v>0.99755537391797344</v>
      </c>
      <c r="AB655" s="1">
        <v>0.99761905817515828</v>
      </c>
      <c r="AC655" s="1">
        <v>0.99766625281748067</v>
      </c>
      <c r="AD655" s="1">
        <v>0.99770323402730154</v>
      </c>
      <c r="AE655" s="1">
        <v>0.99773372423581541</v>
      </c>
      <c r="AF655" s="1">
        <v>0.99775752988336119</v>
      </c>
      <c r="AG655" s="1">
        <v>0.99777771582415609</v>
      </c>
      <c r="AH655" s="1">
        <v>0.99779477360033897</v>
      </c>
      <c r="AI655" s="1">
        <v>0.99781004084865299</v>
      </c>
      <c r="AJ655" s="1">
        <v>0.99782455109957024</v>
      </c>
      <c r="AK655" s="1">
        <v>0.99783756210295971</v>
      </c>
      <c r="AL655" s="1">
        <v>0.99784899020694617</v>
      </c>
      <c r="AM655" s="1">
        <v>0.99785932064634231</v>
      </c>
    </row>
    <row r="656" spans="1:39">
      <c r="A656">
        <f t="shared" si="16"/>
        <v>202111</v>
      </c>
      <c r="B656" t="str">
        <f t="shared" si="15"/>
        <v>M0</v>
      </c>
      <c r="C656" t="str">
        <f t="shared" si="17"/>
        <v>best</v>
      </c>
      <c r="D656" s="1">
        <v>0</v>
      </c>
      <c r="E656" s="1">
        <v>0</v>
      </c>
      <c r="F656" s="1">
        <v>0</v>
      </c>
      <c r="G656" s="1">
        <v>1.6861349242773931E-3</v>
      </c>
      <c r="H656" s="1">
        <v>6.1589293373848124E-3</v>
      </c>
      <c r="I656" s="1">
        <v>1.4042540482550381E-2</v>
      </c>
      <c r="J656" s="1">
        <v>2.5305735736817939E-2</v>
      </c>
      <c r="K656" s="1">
        <v>3.9555259016146663E-2</v>
      </c>
      <c r="L656" s="1">
        <v>5.6127828483764672E-2</v>
      </c>
      <c r="M656" s="1">
        <v>7.4537079849582549E-2</v>
      </c>
      <c r="N656" s="1">
        <v>9.410005794529816E-2</v>
      </c>
      <c r="O656" s="1">
        <v>0.11406816971525641</v>
      </c>
      <c r="P656" s="1">
        <v>0.13389918399769471</v>
      </c>
      <c r="Q656" s="1">
        <v>0.1531465299647268</v>
      </c>
      <c r="R656" s="1">
        <v>0.17131669342653899</v>
      </c>
      <c r="S656" s="1">
        <v>0.18810414032973949</v>
      </c>
      <c r="T656" s="1">
        <v>0.2031005217811219</v>
      </c>
      <c r="U656" s="1">
        <v>0.21610812492146519</v>
      </c>
      <c r="V656" s="1">
        <v>0.227168761488688</v>
      </c>
      <c r="W656" s="1">
        <v>0.23627853390824929</v>
      </c>
      <c r="X656" s="1">
        <v>0.2436536601329875</v>
      </c>
      <c r="Y656" s="1">
        <v>0.24961561111658451</v>
      </c>
      <c r="Z656" s="1">
        <v>0.25440067767898789</v>
      </c>
      <c r="AA656" s="1">
        <v>0.2582486905359837</v>
      </c>
      <c r="AB656" s="1">
        <v>0.26124714385636832</v>
      </c>
      <c r="AC656" s="1">
        <v>0.26370059302781401</v>
      </c>
      <c r="AD656" s="1">
        <v>0.2658041217006471</v>
      </c>
      <c r="AE656" s="1">
        <v>0.26750711117554699</v>
      </c>
      <c r="AF656" s="1">
        <v>0.2690029098940257</v>
      </c>
      <c r="AG656" s="1">
        <v>0.27031698772829332</v>
      </c>
      <c r="AH656" s="1">
        <v>0.27154230591987011</v>
      </c>
      <c r="AI656" s="1">
        <v>0.27276621543174562</v>
      </c>
      <c r="AJ656" s="1">
        <v>0.27393528005399298</v>
      </c>
      <c r="AK656" s="1">
        <v>0.27505654483500358</v>
      </c>
      <c r="AL656" s="1">
        <v>0.2762163673231493</v>
      </c>
      <c r="AM656" s="1">
        <v>0.27746700586569217</v>
      </c>
    </row>
    <row r="657" spans="1:39">
      <c r="A657">
        <f t="shared" si="16"/>
        <v>202111</v>
      </c>
      <c r="B657" t="str">
        <f t="shared" ref="B657:B720" si="18">B653</f>
        <v>M1</v>
      </c>
      <c r="C657" t="str">
        <f t="shared" si="17"/>
        <v>best</v>
      </c>
      <c r="D657" s="1">
        <v>0</v>
      </c>
      <c r="E657" s="1">
        <v>0</v>
      </c>
      <c r="F657" s="1">
        <v>6.3493635934240983E-2</v>
      </c>
      <c r="G657" s="1">
        <v>0.16730022257780749</v>
      </c>
      <c r="H657" s="1">
        <v>0.28391212379159769</v>
      </c>
      <c r="I657" s="1">
        <v>0.39553784338473419</v>
      </c>
      <c r="J657" s="1">
        <v>0.49357369909358317</v>
      </c>
      <c r="K657" s="1">
        <v>0.57580746117702264</v>
      </c>
      <c r="L657" s="1">
        <v>0.64230237040599658</v>
      </c>
      <c r="M657" s="1">
        <v>0.69491441884913552</v>
      </c>
      <c r="N657" s="1">
        <v>0.73611275707438995</v>
      </c>
      <c r="O657" s="1">
        <v>0.76807067034255982</v>
      </c>
      <c r="P657" s="1">
        <v>0.79280519214470413</v>
      </c>
      <c r="Q657" s="1">
        <v>0.81200415562933559</v>
      </c>
      <c r="R657" s="1">
        <v>0.82681303796323424</v>
      </c>
      <c r="S657" s="1">
        <v>0.8382154607073391</v>
      </c>
      <c r="T657" s="1">
        <v>0.84693095928041329</v>
      </c>
      <c r="U657" s="1">
        <v>0.85356819172331044</v>
      </c>
      <c r="V657" s="1">
        <v>0.85863819656877038</v>
      </c>
      <c r="W657" s="1">
        <v>0.86247116759323406</v>
      </c>
      <c r="X657" s="1">
        <v>0.86536919824425251</v>
      </c>
      <c r="Y657" s="1">
        <v>0.8675868217471554</v>
      </c>
      <c r="Z657" s="1">
        <v>0.8692899376299944</v>
      </c>
      <c r="AA657" s="1">
        <v>0.87061124178596128</v>
      </c>
      <c r="AB657" s="1">
        <v>0.87161021504473069</v>
      </c>
      <c r="AC657" s="1">
        <v>0.8724069666144959</v>
      </c>
      <c r="AD657" s="1">
        <v>0.87307470099072026</v>
      </c>
      <c r="AE657" s="1">
        <v>0.87360416964951593</v>
      </c>
      <c r="AF657" s="1">
        <v>0.87406006153814764</v>
      </c>
      <c r="AG657" s="1">
        <v>0.87445200737836037</v>
      </c>
      <c r="AH657" s="1">
        <v>0.87480939112898659</v>
      </c>
      <c r="AI657" s="1">
        <v>0.87515699383719792</v>
      </c>
      <c r="AJ657" s="1">
        <v>0.87547826048763244</v>
      </c>
      <c r="AK657" s="1">
        <v>0.87577307282705696</v>
      </c>
      <c r="AL657" s="1">
        <v>0.87605913120364221</v>
      </c>
      <c r="AM657" s="1">
        <v>0.87634748573428434</v>
      </c>
    </row>
    <row r="658" spans="1:39">
      <c r="A658">
        <f t="shared" si="16"/>
        <v>202111</v>
      </c>
      <c r="B658" t="str">
        <f t="shared" si="18"/>
        <v>M2</v>
      </c>
      <c r="C658" t="str">
        <f t="shared" si="17"/>
        <v>best</v>
      </c>
      <c r="D658" s="1">
        <v>0</v>
      </c>
      <c r="E658" s="1">
        <v>0.1591549430918954</v>
      </c>
      <c r="F658" s="1">
        <v>0.33274183277330349</v>
      </c>
      <c r="G658" s="1">
        <v>0.48300326766702117</v>
      </c>
      <c r="H658" s="1">
        <v>0.60337388993813612</v>
      </c>
      <c r="I658" s="1">
        <v>0.69652955976234399</v>
      </c>
      <c r="J658" s="1">
        <v>0.76733723902590889</v>
      </c>
      <c r="K658" s="1">
        <v>0.82094089896869926</v>
      </c>
      <c r="L658" s="1">
        <v>0.86104886125986591</v>
      </c>
      <c r="M658" s="1">
        <v>0.8909032148920627</v>
      </c>
      <c r="N658" s="1">
        <v>0.91313588207691321</v>
      </c>
      <c r="O658" s="1">
        <v>0.92964238508587926</v>
      </c>
      <c r="P658" s="1">
        <v>0.94191332476914091</v>
      </c>
      <c r="Q658" s="1">
        <v>0.95107812286853244</v>
      </c>
      <c r="R658" s="1">
        <v>0.95788016029688228</v>
      </c>
      <c r="S658" s="1">
        <v>0.96291588447309928</v>
      </c>
      <c r="T658" s="1">
        <v>0.96661935922776632</v>
      </c>
      <c r="U658" s="1">
        <v>0.96933761267007557</v>
      </c>
      <c r="V658" s="1">
        <v>0.97134394061308738</v>
      </c>
      <c r="W658" s="1">
        <v>0.97281506177156241</v>
      </c>
      <c r="X658" s="1">
        <v>0.97389798461437294</v>
      </c>
      <c r="Y658" s="1">
        <v>0.97470766761679928</v>
      </c>
      <c r="Z658" s="1">
        <v>0.97531727307747418</v>
      </c>
      <c r="AA658" s="1">
        <v>0.97578221401431664</v>
      </c>
      <c r="AB658" s="1">
        <v>0.97612849366487309</v>
      </c>
      <c r="AC658" s="1">
        <v>0.97640104304357422</v>
      </c>
      <c r="AD658" s="1">
        <v>0.97662668653964702</v>
      </c>
      <c r="AE658" s="1">
        <v>0.97680355832134291</v>
      </c>
      <c r="AF658" s="1">
        <v>0.97695412991921371</v>
      </c>
      <c r="AG658" s="1">
        <v>0.97708194107228796</v>
      </c>
      <c r="AH658" s="1">
        <v>0.97719689847584468</v>
      </c>
      <c r="AI658" s="1">
        <v>0.97730683420359021</v>
      </c>
      <c r="AJ658" s="1">
        <v>0.97740622923128773</v>
      </c>
      <c r="AK658" s="1">
        <v>0.9774946107253959</v>
      </c>
      <c r="AL658" s="1">
        <v>0.97757617389504747</v>
      </c>
      <c r="AM658" s="1">
        <v>0.97765363427369667</v>
      </c>
    </row>
    <row r="659" spans="1:39">
      <c r="A659">
        <f t="shared" si="16"/>
        <v>202111</v>
      </c>
      <c r="B659" t="str">
        <f t="shared" si="18"/>
        <v>M3</v>
      </c>
      <c r="C659" t="str">
        <f t="shared" si="17"/>
        <v>best</v>
      </c>
      <c r="D659" s="1">
        <v>0.3989422804014327</v>
      </c>
      <c r="E659" s="1">
        <v>0.62369534492250223</v>
      </c>
      <c r="F659" s="1">
        <v>0.75657506260288976</v>
      </c>
      <c r="G659" s="1">
        <v>0.83877335271890896</v>
      </c>
      <c r="H659" s="1">
        <v>0.89090518445701072</v>
      </c>
      <c r="I659" s="1">
        <v>0.92472553053871009</v>
      </c>
      <c r="J659" s="1">
        <v>0.94710347550161356</v>
      </c>
      <c r="K659" s="1">
        <v>0.96227894857431329</v>
      </c>
      <c r="L659" s="1">
        <v>0.9726581422235856</v>
      </c>
      <c r="M659" s="1">
        <v>0.97984429560826491</v>
      </c>
      <c r="N659" s="1">
        <v>0.98489364619656039</v>
      </c>
      <c r="O659" s="1">
        <v>0.98846934342014814</v>
      </c>
      <c r="P659" s="1">
        <v>0.99102684529709018</v>
      </c>
      <c r="Q659" s="1">
        <v>0.9928768848815116</v>
      </c>
      <c r="R659" s="1">
        <v>0.99421276447092166</v>
      </c>
      <c r="S659" s="1">
        <v>0.99517818860983009</v>
      </c>
      <c r="T659" s="1">
        <v>0.99587333768706388</v>
      </c>
      <c r="U659" s="1">
        <v>0.99637407238465492</v>
      </c>
      <c r="V659" s="1">
        <v>0.99673759077824664</v>
      </c>
      <c r="W659" s="1">
        <v>0.99700032815506934</v>
      </c>
      <c r="X659" s="1">
        <v>0.99719134143090282</v>
      </c>
      <c r="Y659" s="1">
        <v>0.99733263057479393</v>
      </c>
      <c r="Z659" s="1">
        <v>0.99743802619171751</v>
      </c>
      <c r="AA659" s="1">
        <v>0.99751776854048502</v>
      </c>
      <c r="AB659" s="1">
        <v>0.99757673745673225</v>
      </c>
      <c r="AC659" s="1">
        <v>0.99762285662906336</v>
      </c>
      <c r="AD659" s="1">
        <v>0.99766081280987629</v>
      </c>
      <c r="AE659" s="1">
        <v>0.99769039668730775</v>
      </c>
      <c r="AF659" s="1">
        <v>0.9977154389224725</v>
      </c>
      <c r="AG659" s="1">
        <v>0.99773655856908616</v>
      </c>
      <c r="AH659" s="1">
        <v>0.99775542025735531</v>
      </c>
      <c r="AI659" s="1">
        <v>0.99777329720135011</v>
      </c>
      <c r="AJ659" s="1">
        <v>0.99778926729744455</v>
      </c>
      <c r="AK659" s="1">
        <v>0.99780321573316344</v>
      </c>
      <c r="AL659" s="1">
        <v>0.99781570244345852</v>
      </c>
      <c r="AM659" s="1">
        <v>0.99782710109295991</v>
      </c>
    </row>
    <row r="660" spans="1:39">
      <c r="A660">
        <f t="shared" si="16"/>
        <v>202112</v>
      </c>
      <c r="B660" t="str">
        <f t="shared" si="18"/>
        <v>M0</v>
      </c>
      <c r="C660" t="str">
        <f t="shared" si="17"/>
        <v>best</v>
      </c>
      <c r="D660" s="1">
        <v>0</v>
      </c>
      <c r="E660" s="1">
        <v>0</v>
      </c>
      <c r="F660" s="1">
        <v>0</v>
      </c>
      <c r="G660" s="1">
        <v>1.7435551071293719E-3</v>
      </c>
      <c r="H660" s="1">
        <v>6.6367510633251131E-3</v>
      </c>
      <c r="I660" s="1">
        <v>1.514153238031582E-2</v>
      </c>
      <c r="J660" s="1">
        <v>2.7077668590862709E-2</v>
      </c>
      <c r="K660" s="1">
        <v>4.1849565858211327E-2</v>
      </c>
      <c r="L660" s="1">
        <v>5.8945801293326369E-2</v>
      </c>
      <c r="M660" s="1">
        <v>7.7606824891203394E-2</v>
      </c>
      <c r="N660" s="1">
        <v>9.7001389625526402E-2</v>
      </c>
      <c r="O660" s="1">
        <v>0.1165081692268016</v>
      </c>
      <c r="P660" s="1">
        <v>0.1356115082659845</v>
      </c>
      <c r="Q660" s="1">
        <v>0.15376459945335111</v>
      </c>
      <c r="R660" s="1">
        <v>0.1706186229363279</v>
      </c>
      <c r="S660" s="1">
        <v>0.1857278786104638</v>
      </c>
      <c r="T660" s="1">
        <v>0.19886701281126831</v>
      </c>
      <c r="U660" s="1">
        <v>0.2100604697926865</v>
      </c>
      <c r="V660" s="1">
        <v>0.2192921929573132</v>
      </c>
      <c r="W660" s="1">
        <v>0.22677357216997479</v>
      </c>
      <c r="X660" s="1">
        <v>0.2328260113340922</v>
      </c>
      <c r="Y660" s="1">
        <v>0.23768652481082619</v>
      </c>
      <c r="Z660" s="1">
        <v>0.24159698595728091</v>
      </c>
      <c r="AA660" s="1">
        <v>0.24464522671769301</v>
      </c>
      <c r="AB660" s="1">
        <v>0.24714017375107489</v>
      </c>
      <c r="AC660" s="1">
        <v>0.24927984791442881</v>
      </c>
      <c r="AD660" s="1">
        <v>0.25101250972551481</v>
      </c>
      <c r="AE660" s="1">
        <v>0.25253470803198752</v>
      </c>
      <c r="AF660" s="1">
        <v>0.25387229346997242</v>
      </c>
      <c r="AG660" s="1">
        <v>0.25511982927486943</v>
      </c>
      <c r="AH660" s="1">
        <v>0.25636627591481542</v>
      </c>
      <c r="AI660" s="1">
        <v>0.25755726397416229</v>
      </c>
      <c r="AJ660" s="1">
        <v>0.25870004626973259</v>
      </c>
      <c r="AK660" s="1">
        <v>0.25988282191857492</v>
      </c>
      <c r="AL660" s="1">
        <v>0.26115895119159388</v>
      </c>
      <c r="AM660" s="1">
        <v>0.26253949087408412</v>
      </c>
    </row>
    <row r="661" spans="1:39">
      <c r="A661">
        <f t="shared" si="16"/>
        <v>202112</v>
      </c>
      <c r="B661" t="str">
        <f t="shared" si="18"/>
        <v>M1</v>
      </c>
      <c r="C661" t="str">
        <f t="shared" si="17"/>
        <v>best</v>
      </c>
      <c r="D661" s="1">
        <v>0</v>
      </c>
      <c r="E661" s="1">
        <v>0</v>
      </c>
      <c r="F661" s="1">
        <v>6.3493635934240983E-2</v>
      </c>
      <c r="G661" s="1">
        <v>0.1680102991575286</v>
      </c>
      <c r="H661" s="1">
        <v>0.28551152580382227</v>
      </c>
      <c r="I661" s="1">
        <v>0.39788802448320088</v>
      </c>
      <c r="J661" s="1">
        <v>0.49693780397657322</v>
      </c>
      <c r="K661" s="1">
        <v>0.57951638947191886</v>
      </c>
      <c r="L661" s="1">
        <v>0.64605597269584281</v>
      </c>
      <c r="M661" s="1">
        <v>0.69868128330921897</v>
      </c>
      <c r="N661" s="1">
        <v>0.7396735186376634</v>
      </c>
      <c r="O661" s="1">
        <v>0.77138978308300699</v>
      </c>
      <c r="P661" s="1">
        <v>0.79591589305067467</v>
      </c>
      <c r="Q661" s="1">
        <v>0.81471186326427114</v>
      </c>
      <c r="R661" s="1">
        <v>0.8290588577680158</v>
      </c>
      <c r="S661" s="1">
        <v>0.83991768561298963</v>
      </c>
      <c r="T661" s="1">
        <v>0.84810384413745532</v>
      </c>
      <c r="U661" s="1">
        <v>0.85429577312598626</v>
      </c>
      <c r="V661" s="1">
        <v>0.85893528003460429</v>
      </c>
      <c r="W661" s="1">
        <v>0.86241556275433806</v>
      </c>
      <c r="X661" s="1">
        <v>0.86506055005467586</v>
      </c>
      <c r="Y661" s="1">
        <v>0.86708001039746319</v>
      </c>
      <c r="Z661" s="1">
        <v>0.86863889878510081</v>
      </c>
      <c r="AA661" s="1">
        <v>0.86981232778182294</v>
      </c>
      <c r="AB661" s="1">
        <v>0.87074461805512793</v>
      </c>
      <c r="AC661" s="1">
        <v>0.8715231860681083</v>
      </c>
      <c r="AD661" s="1">
        <v>0.87213849689856426</v>
      </c>
      <c r="AE661" s="1">
        <v>0.8726665838769504</v>
      </c>
      <c r="AF661" s="1">
        <v>0.87311895947162688</v>
      </c>
      <c r="AG661" s="1">
        <v>0.87352986172414848</v>
      </c>
      <c r="AH661" s="1">
        <v>0.87392764306210113</v>
      </c>
      <c r="AI661" s="1">
        <v>0.87429307516291921</v>
      </c>
      <c r="AJ661" s="1">
        <v>0.87462558704893345</v>
      </c>
      <c r="AK661" s="1">
        <v>0.87494403113816699</v>
      </c>
      <c r="AL661" s="1">
        <v>0.87526027331244527</v>
      </c>
      <c r="AM661" s="1">
        <v>0.87557733879236788</v>
      </c>
    </row>
    <row r="662" spans="1:39">
      <c r="A662">
        <f t="shared" si="16"/>
        <v>202112</v>
      </c>
      <c r="B662" t="str">
        <f t="shared" si="18"/>
        <v>M2</v>
      </c>
      <c r="C662" t="str">
        <f t="shared" si="17"/>
        <v>best</v>
      </c>
      <c r="D662" s="1">
        <v>0</v>
      </c>
      <c r="E662" s="1">
        <v>0.1591549430918954</v>
      </c>
      <c r="F662" s="1">
        <v>0.33394072834296168</v>
      </c>
      <c r="G662" s="1">
        <v>0.48535464890677132</v>
      </c>
      <c r="H662" s="1">
        <v>0.60629368993641153</v>
      </c>
      <c r="I662" s="1">
        <v>0.69947974300583815</v>
      </c>
      <c r="J662" s="1">
        <v>0.77043088049758235</v>
      </c>
      <c r="K662" s="1">
        <v>0.82363200177501628</v>
      </c>
      <c r="L662" s="1">
        <v>0.86323645730888465</v>
      </c>
      <c r="M662" s="1">
        <v>0.89269759366830059</v>
      </c>
      <c r="N662" s="1">
        <v>0.91452820118483769</v>
      </c>
      <c r="O662" s="1">
        <v>0.93071342272910107</v>
      </c>
      <c r="P662" s="1">
        <v>0.94276113879387025</v>
      </c>
      <c r="Q662" s="1">
        <v>0.95166666874986461</v>
      </c>
      <c r="R662" s="1">
        <v>0.9582282914373319</v>
      </c>
      <c r="S662" s="1">
        <v>0.96302892564676446</v>
      </c>
      <c r="T662" s="1">
        <v>0.96653350586231435</v>
      </c>
      <c r="U662" s="1">
        <v>0.96910635938748901</v>
      </c>
      <c r="V662" s="1">
        <v>0.97098338067178791</v>
      </c>
      <c r="W662" s="1">
        <v>0.97235873125560524</v>
      </c>
      <c r="X662" s="1">
        <v>0.97338279837771058</v>
      </c>
      <c r="Y662" s="1">
        <v>0.9741509921786744</v>
      </c>
      <c r="Z662" s="1">
        <v>0.97473499787058127</v>
      </c>
      <c r="AA662" s="1">
        <v>0.97516869322475108</v>
      </c>
      <c r="AB662" s="1">
        <v>0.97550915612786293</v>
      </c>
      <c r="AC662" s="1">
        <v>0.97579033661617121</v>
      </c>
      <c r="AD662" s="1">
        <v>0.97601022595090903</v>
      </c>
      <c r="AE662" s="1">
        <v>0.97619698017681522</v>
      </c>
      <c r="AF662" s="1">
        <v>0.97635508194081566</v>
      </c>
      <c r="AG662" s="1">
        <v>0.97649687045802513</v>
      </c>
      <c r="AH662" s="1">
        <v>0.97663196895963988</v>
      </c>
      <c r="AI662" s="1">
        <v>0.9767535189465093</v>
      </c>
      <c r="AJ662" s="1">
        <v>0.97686082214617098</v>
      </c>
      <c r="AK662" s="1">
        <v>0.97695865640325252</v>
      </c>
      <c r="AL662" s="1">
        <v>0.97705014905306609</v>
      </c>
      <c r="AM662" s="1">
        <v>0.97713623956243878</v>
      </c>
    </row>
    <row r="663" spans="1:39">
      <c r="A663">
        <f t="shared" si="16"/>
        <v>202112</v>
      </c>
      <c r="B663" t="str">
        <f t="shared" si="18"/>
        <v>M3</v>
      </c>
      <c r="C663" t="str">
        <f t="shared" si="17"/>
        <v>best</v>
      </c>
      <c r="D663" s="1">
        <v>0.3989422804014327</v>
      </c>
      <c r="E663" s="1">
        <v>0.62416082800299599</v>
      </c>
      <c r="F663" s="1">
        <v>0.75837299633649768</v>
      </c>
      <c r="G663" s="1">
        <v>0.84077985334128003</v>
      </c>
      <c r="H663" s="1">
        <v>0.89272190574915322</v>
      </c>
      <c r="I663" s="1">
        <v>0.92620987561648505</v>
      </c>
      <c r="J663" s="1">
        <v>0.94840062566796135</v>
      </c>
      <c r="K663" s="1">
        <v>0.96326520168765006</v>
      </c>
      <c r="L663" s="1">
        <v>0.97337156546651016</v>
      </c>
      <c r="M663" s="1">
        <v>0.98036356213140041</v>
      </c>
      <c r="N663" s="1">
        <v>0.98525021183382799</v>
      </c>
      <c r="O663" s="1">
        <v>0.98870717290679766</v>
      </c>
      <c r="P663" s="1">
        <v>0.99118513849998324</v>
      </c>
      <c r="Q663" s="1">
        <v>0.9929606456945439</v>
      </c>
      <c r="R663" s="1">
        <v>0.99423537484105329</v>
      </c>
      <c r="S663" s="1">
        <v>0.99514815578250782</v>
      </c>
      <c r="T663" s="1">
        <v>0.99580254253125744</v>
      </c>
      <c r="U663" s="1">
        <v>0.9962756923652395</v>
      </c>
      <c r="V663" s="1">
        <v>0.99661649927882556</v>
      </c>
      <c r="W663" s="1">
        <v>0.99686355208813593</v>
      </c>
      <c r="X663" s="1">
        <v>0.9970458415215625</v>
      </c>
      <c r="Y663" s="1">
        <v>0.99718153503331375</v>
      </c>
      <c r="Z663" s="1">
        <v>0.99728401414134649</v>
      </c>
      <c r="AA663" s="1">
        <v>0.99735967450973806</v>
      </c>
      <c r="AB663" s="1">
        <v>0.99741876280581354</v>
      </c>
      <c r="AC663" s="1">
        <v>0.9974673271321246</v>
      </c>
      <c r="AD663" s="1">
        <v>0.99750513032427246</v>
      </c>
      <c r="AE663" s="1">
        <v>0.99753708847550659</v>
      </c>
      <c r="AF663" s="1">
        <v>0.9975640005665426</v>
      </c>
      <c r="AG663" s="1">
        <v>0.99758799595764347</v>
      </c>
      <c r="AH663" s="1">
        <v>0.99761069091438714</v>
      </c>
      <c r="AI663" s="1">
        <v>0.99763090746139527</v>
      </c>
      <c r="AJ663" s="1">
        <v>0.99764848851279198</v>
      </c>
      <c r="AK663" s="1">
        <v>0.99766410836553265</v>
      </c>
      <c r="AL663" s="1">
        <v>0.99767822108865345</v>
      </c>
      <c r="AM663" s="1">
        <v>0.99769097755722269</v>
      </c>
    </row>
    <row r="664" spans="1:39">
      <c r="A664">
        <f t="shared" si="16"/>
        <v>202201</v>
      </c>
      <c r="B664" t="str">
        <f t="shared" si="18"/>
        <v>M0</v>
      </c>
      <c r="C664" t="str">
        <f t="shared" si="17"/>
        <v>best</v>
      </c>
      <c r="D664" s="1">
        <v>0</v>
      </c>
      <c r="E664" s="1">
        <v>0</v>
      </c>
      <c r="F664" s="1">
        <v>0</v>
      </c>
      <c r="G664" s="1">
        <v>2.065637365943244E-3</v>
      </c>
      <c r="H664" s="1">
        <v>7.4716312776248297E-3</v>
      </c>
      <c r="I664" s="1">
        <v>1.653729500342881E-2</v>
      </c>
      <c r="J664" s="1">
        <v>2.8912049553005779E-2</v>
      </c>
      <c r="K664" s="1">
        <v>4.4152150770793097E-2</v>
      </c>
      <c r="L664" s="1">
        <v>6.1455755793643277E-2</v>
      </c>
      <c r="M664" s="1">
        <v>7.9914755403703727E-2</v>
      </c>
      <c r="N664" s="1">
        <v>9.8819526763495494E-2</v>
      </c>
      <c r="O664" s="1">
        <v>0.117570593289661</v>
      </c>
      <c r="P664" s="1">
        <v>0.13555499259190121</v>
      </c>
      <c r="Q664" s="1">
        <v>0.1523678879380933</v>
      </c>
      <c r="R664" s="1">
        <v>0.16751534553091341</v>
      </c>
      <c r="S664" s="1">
        <v>0.18073504738219251</v>
      </c>
      <c r="T664" s="1">
        <v>0.19202671944289759</v>
      </c>
      <c r="U664" s="1">
        <v>0.20135716512365839</v>
      </c>
      <c r="V664" s="1">
        <v>0.20892917300445699</v>
      </c>
      <c r="W664" s="1">
        <v>0.21506142226085351</v>
      </c>
      <c r="X664" s="1">
        <v>0.21999001535788321</v>
      </c>
      <c r="Y664" s="1">
        <v>0.22395775951175831</v>
      </c>
      <c r="Z664" s="1">
        <v>0.22705224528982471</v>
      </c>
      <c r="AA664" s="1">
        <v>0.22958611756188049</v>
      </c>
      <c r="AB664" s="1">
        <v>0.23175997459839481</v>
      </c>
      <c r="AC664" s="1">
        <v>0.2335208957116357</v>
      </c>
      <c r="AD664" s="1">
        <v>0.23506839743636851</v>
      </c>
      <c r="AE664" s="1">
        <v>0.2364286629988501</v>
      </c>
      <c r="AF664" s="1">
        <v>0.2376977728885343</v>
      </c>
      <c r="AG664" s="1">
        <v>0.23896626224485501</v>
      </c>
      <c r="AH664" s="1">
        <v>0.24017887187327641</v>
      </c>
      <c r="AI664" s="1">
        <v>0.2413430930787053</v>
      </c>
      <c r="AJ664" s="1">
        <v>0.24254903976773279</v>
      </c>
      <c r="AK664" s="1">
        <v>0.24385121307551341</v>
      </c>
      <c r="AL664" s="1">
        <v>0.24526088454777389</v>
      </c>
      <c r="AM664" s="1">
        <v>0.24682448722303091</v>
      </c>
    </row>
    <row r="665" spans="1:39">
      <c r="A665">
        <f t="shared" si="16"/>
        <v>202201</v>
      </c>
      <c r="B665" t="str">
        <f t="shared" si="18"/>
        <v>M1</v>
      </c>
      <c r="C665" t="str">
        <f t="shared" si="17"/>
        <v>best</v>
      </c>
      <c r="D665" s="1">
        <v>0</v>
      </c>
      <c r="E665" s="1">
        <v>0</v>
      </c>
      <c r="F665" s="1">
        <v>6.3493635934240983E-2</v>
      </c>
      <c r="G665" s="1">
        <v>0.16852818720380799</v>
      </c>
      <c r="H665" s="1">
        <v>0.28678021537376291</v>
      </c>
      <c r="I665" s="1">
        <v>0.40037755358480542</v>
      </c>
      <c r="J665" s="1">
        <v>0.5000471153832341</v>
      </c>
      <c r="K665" s="1">
        <v>0.5828805549235071</v>
      </c>
      <c r="L665" s="1">
        <v>0.64961617414580075</v>
      </c>
      <c r="M665" s="1">
        <v>0.70214489208584363</v>
      </c>
      <c r="N665" s="1">
        <v>0.7429725105973356</v>
      </c>
      <c r="O665" s="1">
        <v>0.77455200026866322</v>
      </c>
      <c r="P665" s="1">
        <v>0.79867951549278027</v>
      </c>
      <c r="Q665" s="1">
        <v>0.81699014092675937</v>
      </c>
      <c r="R665" s="1">
        <v>0.83074643014927396</v>
      </c>
      <c r="S665" s="1">
        <v>0.84103216504625755</v>
      </c>
      <c r="T665" s="1">
        <v>0.84874721801302266</v>
      </c>
      <c r="U665" s="1">
        <v>0.85448256568265735</v>
      </c>
      <c r="V665" s="1">
        <v>0.85875422266753587</v>
      </c>
      <c r="W665" s="1">
        <v>0.8619800923536366</v>
      </c>
      <c r="X665" s="1">
        <v>0.86442948498954031</v>
      </c>
      <c r="Y665" s="1">
        <v>0.86631120019974039</v>
      </c>
      <c r="Z665" s="1">
        <v>0.86772161857855468</v>
      </c>
      <c r="AA665" s="1">
        <v>0.86883798192134654</v>
      </c>
      <c r="AB665" s="1">
        <v>0.86976702891729585</v>
      </c>
      <c r="AC665" s="1">
        <v>0.87049885388356518</v>
      </c>
      <c r="AD665" s="1">
        <v>0.87112490149404065</v>
      </c>
      <c r="AE665" s="1">
        <v>0.87165924330920419</v>
      </c>
      <c r="AF665" s="1">
        <v>0.87214270720497333</v>
      </c>
      <c r="AG665" s="1">
        <v>0.87260848478993858</v>
      </c>
      <c r="AH665" s="1">
        <v>0.87303371922756268</v>
      </c>
      <c r="AI665" s="1">
        <v>0.87341721699510211</v>
      </c>
      <c r="AJ665" s="1">
        <v>0.87377936265729506</v>
      </c>
      <c r="AK665" s="1">
        <v>0.87413311141878702</v>
      </c>
      <c r="AL665" s="1">
        <v>0.87448191406835851</v>
      </c>
      <c r="AM665" s="1">
        <v>0.87483689174593726</v>
      </c>
    </row>
    <row r="666" spans="1:39">
      <c r="A666">
        <f t="shared" si="16"/>
        <v>202201</v>
      </c>
      <c r="B666" t="str">
        <f t="shared" si="18"/>
        <v>M2</v>
      </c>
      <c r="C666" t="str">
        <f t="shared" si="17"/>
        <v>best</v>
      </c>
      <c r="D666" s="1">
        <v>0</v>
      </c>
      <c r="E666" s="1">
        <v>0.1591549430918954</v>
      </c>
      <c r="F666" s="1">
        <v>0.33544112153238881</v>
      </c>
      <c r="G666" s="1">
        <v>0.48788229363183538</v>
      </c>
      <c r="H666" s="1">
        <v>0.60911371517843793</v>
      </c>
      <c r="I666" s="1">
        <v>0.70264825077631832</v>
      </c>
      <c r="J666" s="1">
        <v>0.77317489576886556</v>
      </c>
      <c r="K666" s="1">
        <v>0.82577205887766447</v>
      </c>
      <c r="L666" s="1">
        <v>0.86489497178372654</v>
      </c>
      <c r="M666" s="1">
        <v>0.89385204380856687</v>
      </c>
      <c r="N666" s="1">
        <v>0.91528089383295475</v>
      </c>
      <c r="O666" s="1">
        <v>0.93119314614244253</v>
      </c>
      <c r="P666" s="1">
        <v>0.94292040291637003</v>
      </c>
      <c r="Q666" s="1">
        <v>0.95153069432845161</v>
      </c>
      <c r="R666" s="1">
        <v>0.95780583066160663</v>
      </c>
      <c r="S666" s="1">
        <v>0.9623683265510633</v>
      </c>
      <c r="T666" s="1">
        <v>0.96570425104024205</v>
      </c>
      <c r="U666" s="1">
        <v>0.96812861081862789</v>
      </c>
      <c r="V666" s="1">
        <v>0.96989871429046748</v>
      </c>
      <c r="W666" s="1">
        <v>0.97121247511308662</v>
      </c>
      <c r="X666" s="1">
        <v>0.97219516518656912</v>
      </c>
      <c r="Y666" s="1">
        <v>0.97294034568694809</v>
      </c>
      <c r="Z666" s="1">
        <v>0.97349246544432677</v>
      </c>
      <c r="AA666" s="1">
        <v>0.97392499853918346</v>
      </c>
      <c r="AB666" s="1">
        <v>0.97428152210759356</v>
      </c>
      <c r="AC666" s="1">
        <v>0.97455980949720189</v>
      </c>
      <c r="AD666" s="1">
        <v>0.97479571684726896</v>
      </c>
      <c r="AE666" s="1">
        <v>0.97499500053148636</v>
      </c>
      <c r="AF666" s="1">
        <v>0.97517330023288451</v>
      </c>
      <c r="AG666" s="1">
        <v>0.97534267950945064</v>
      </c>
      <c r="AH666" s="1">
        <v>0.97549446125519579</v>
      </c>
      <c r="AI666" s="1">
        <v>0.975627649662406</v>
      </c>
      <c r="AJ666" s="1">
        <v>0.97574784723943087</v>
      </c>
      <c r="AK666" s="1">
        <v>0.9758587595109971</v>
      </c>
      <c r="AL666" s="1">
        <v>0.97596154333568486</v>
      </c>
      <c r="AM666" s="1">
        <v>0.9760593980378427</v>
      </c>
    </row>
    <row r="667" spans="1:39">
      <c r="A667">
        <f t="shared" si="16"/>
        <v>202201</v>
      </c>
      <c r="B667" t="str">
        <f t="shared" si="18"/>
        <v>M3</v>
      </c>
      <c r="C667" t="str">
        <f t="shared" si="17"/>
        <v>best</v>
      </c>
      <c r="D667" s="1">
        <v>0.3989422804014327</v>
      </c>
      <c r="E667" s="1">
        <v>0.62638453212183298</v>
      </c>
      <c r="F667" s="1">
        <v>0.76095294806641001</v>
      </c>
      <c r="G667" s="1">
        <v>0.8430998123198109</v>
      </c>
      <c r="H667" s="1">
        <v>0.89457679812688995</v>
      </c>
      <c r="I667" s="1">
        <v>0.92783402107571455</v>
      </c>
      <c r="J667" s="1">
        <v>0.94960229925262118</v>
      </c>
      <c r="K667" s="1">
        <v>0.96410189903564592</v>
      </c>
      <c r="L667" s="1">
        <v>0.97395645864805036</v>
      </c>
      <c r="M667" s="1">
        <v>0.98073930002230258</v>
      </c>
      <c r="N667" s="1">
        <v>0.98547663420451215</v>
      </c>
      <c r="O667" s="1">
        <v>0.98883667268661524</v>
      </c>
      <c r="P667" s="1">
        <v>0.99122312334532048</v>
      </c>
      <c r="Q667" s="1">
        <v>0.99292414589330968</v>
      </c>
      <c r="R667" s="1">
        <v>0.99413508420886409</v>
      </c>
      <c r="S667" s="1">
        <v>0.99499910051980267</v>
      </c>
      <c r="T667" s="1">
        <v>0.99562142533660147</v>
      </c>
      <c r="U667" s="1">
        <v>0.99606829039530387</v>
      </c>
      <c r="V667" s="1">
        <v>0.99639140563895612</v>
      </c>
      <c r="W667" s="1">
        <v>0.99662932146642058</v>
      </c>
      <c r="X667" s="1">
        <v>0.9968061154046155</v>
      </c>
      <c r="Y667" s="1">
        <v>0.9969394386649213</v>
      </c>
      <c r="Z667" s="1">
        <v>0.99703774497005948</v>
      </c>
      <c r="AA667" s="1">
        <v>0.99711443197503569</v>
      </c>
      <c r="AB667" s="1">
        <v>0.99717739413486484</v>
      </c>
      <c r="AC667" s="1">
        <v>0.99722635538313587</v>
      </c>
      <c r="AD667" s="1">
        <v>0.99726770443389667</v>
      </c>
      <c r="AE667" s="1">
        <v>0.99730248420209999</v>
      </c>
      <c r="AF667" s="1">
        <v>0.99733345485378255</v>
      </c>
      <c r="AG667" s="1">
        <v>0.99736269901153896</v>
      </c>
      <c r="AH667" s="1">
        <v>0.99738869136027009</v>
      </c>
      <c r="AI667" s="1">
        <v>0.99741121806108546</v>
      </c>
      <c r="AJ667" s="1">
        <v>0.99743111112272054</v>
      </c>
      <c r="AK667" s="1">
        <v>0.99744893516264421</v>
      </c>
      <c r="AL667" s="1">
        <v>0.99746488260024146</v>
      </c>
      <c r="AM667" s="1">
        <v>0.99747944265486321</v>
      </c>
    </row>
    <row r="668" spans="1:39">
      <c r="A668">
        <f t="shared" si="16"/>
        <v>202202</v>
      </c>
      <c r="B668" t="str">
        <f t="shared" si="18"/>
        <v>M0</v>
      </c>
      <c r="C668" t="str">
        <f t="shared" si="17"/>
        <v>best</v>
      </c>
      <c r="D668" s="1">
        <v>0</v>
      </c>
      <c r="E668" s="1">
        <v>0</v>
      </c>
      <c r="F668" s="1">
        <v>0</v>
      </c>
      <c r="G668" s="1">
        <v>2.0585702455731278E-3</v>
      </c>
      <c r="H668" s="1">
        <v>7.4458959495670683E-3</v>
      </c>
      <c r="I668" s="1">
        <v>1.6425724416513229E-2</v>
      </c>
      <c r="J668" s="1">
        <v>2.8846216636017899E-2</v>
      </c>
      <c r="K668" s="1">
        <v>4.3962754514795983E-2</v>
      </c>
      <c r="L668" s="1">
        <v>6.0820767608429978E-2</v>
      </c>
      <c r="M668" s="1">
        <v>7.8614830699980529E-2</v>
      </c>
      <c r="N668" s="1">
        <v>9.6637689321451975E-2</v>
      </c>
      <c r="O668" s="1">
        <v>0.1141866805950064</v>
      </c>
      <c r="P668" s="1">
        <v>0.1307763966021537</v>
      </c>
      <c r="Q668" s="1">
        <v>0.14584265318184311</v>
      </c>
      <c r="R668" s="1">
        <v>0.159067231073728</v>
      </c>
      <c r="S668" s="1">
        <v>0.17041046573517921</v>
      </c>
      <c r="T668" s="1">
        <v>0.17981194093286079</v>
      </c>
      <c r="U668" s="1">
        <v>0.18745864515088689</v>
      </c>
      <c r="V668" s="1">
        <v>0.1936618137082349</v>
      </c>
      <c r="W668" s="1">
        <v>0.1986538111417126</v>
      </c>
      <c r="X668" s="1">
        <v>0.20267663290715501</v>
      </c>
      <c r="Y668" s="1">
        <v>0.20581663351384569</v>
      </c>
      <c r="Z668" s="1">
        <v>0.2083895014760869</v>
      </c>
      <c r="AA668" s="1">
        <v>0.2105981001110897</v>
      </c>
      <c r="AB668" s="1">
        <v>0.21238809347171711</v>
      </c>
      <c r="AC668" s="1">
        <v>0.21396190989910621</v>
      </c>
      <c r="AD668" s="1">
        <v>0.21534602194495109</v>
      </c>
      <c r="AE668" s="1">
        <v>0.21663805614067519</v>
      </c>
      <c r="AF668" s="1">
        <v>0.2179302412095247</v>
      </c>
      <c r="AG668" s="1">
        <v>0.21916640080983471</v>
      </c>
      <c r="AH668" s="1">
        <v>0.22035434309899721</v>
      </c>
      <c r="AI668" s="1">
        <v>0.22158643514435811</v>
      </c>
      <c r="AJ668" s="1">
        <v>0.22291851269601701</v>
      </c>
      <c r="AK668" s="1">
        <v>0.2243620887143627</v>
      </c>
      <c r="AL668" s="1">
        <v>0.22596472952415589</v>
      </c>
      <c r="AM668" s="1">
        <v>0.22777260461961341</v>
      </c>
    </row>
    <row r="669" spans="1:39">
      <c r="A669">
        <f t="shared" si="16"/>
        <v>202202</v>
      </c>
      <c r="B669" t="str">
        <f t="shared" si="18"/>
        <v>M1</v>
      </c>
      <c r="C669" t="str">
        <f t="shared" si="17"/>
        <v>best</v>
      </c>
      <c r="D669" s="1">
        <v>0</v>
      </c>
      <c r="E669" s="1">
        <v>0</v>
      </c>
      <c r="F669" s="1">
        <v>6.3493635934240983E-2</v>
      </c>
      <c r="G669" s="1">
        <v>0.1684454356874529</v>
      </c>
      <c r="H669" s="1">
        <v>0.28689764831231013</v>
      </c>
      <c r="I669" s="1">
        <v>0.40023083728103481</v>
      </c>
      <c r="J669" s="1">
        <v>0.49932057269178992</v>
      </c>
      <c r="K669" s="1">
        <v>0.58166325940915786</v>
      </c>
      <c r="L669" s="1">
        <v>0.64773245384835787</v>
      </c>
      <c r="M669" s="1">
        <v>0.69966750779125064</v>
      </c>
      <c r="N669" s="1">
        <v>0.74007404727916759</v>
      </c>
      <c r="O669" s="1">
        <v>0.77100662625888261</v>
      </c>
      <c r="P669" s="1">
        <v>0.79445643684748357</v>
      </c>
      <c r="Q669" s="1">
        <v>0.81201865310054699</v>
      </c>
      <c r="R669" s="1">
        <v>0.82509335108024096</v>
      </c>
      <c r="S669" s="1">
        <v>0.8348516526582922</v>
      </c>
      <c r="T669" s="1">
        <v>0.84206982000033892</v>
      </c>
      <c r="U669" s="1">
        <v>0.84742050550775427</v>
      </c>
      <c r="V669" s="1">
        <v>0.85144375403191075</v>
      </c>
      <c r="W669" s="1">
        <v>0.85448682668243536</v>
      </c>
      <c r="X669" s="1">
        <v>0.85681667083494439</v>
      </c>
      <c r="Y669" s="1">
        <v>0.85855763499606785</v>
      </c>
      <c r="Z669" s="1">
        <v>0.85993185202544986</v>
      </c>
      <c r="AA669" s="1">
        <v>0.86107256215176864</v>
      </c>
      <c r="AB669" s="1">
        <v>0.8619689317225756</v>
      </c>
      <c r="AC669" s="1">
        <v>0.86273388586962418</v>
      </c>
      <c r="AD669" s="1">
        <v>0.86338500384886774</v>
      </c>
      <c r="AE669" s="1">
        <v>0.8639723898978523</v>
      </c>
      <c r="AF669" s="1">
        <v>0.8645362152994589</v>
      </c>
      <c r="AG669" s="1">
        <v>0.86504849501358616</v>
      </c>
      <c r="AH669" s="1">
        <v>0.86550729777449253</v>
      </c>
      <c r="AI669" s="1">
        <v>0.86593573291290149</v>
      </c>
      <c r="AJ669" s="1">
        <v>0.86634861273653474</v>
      </c>
      <c r="AK669" s="1">
        <v>0.86675002959318981</v>
      </c>
      <c r="AL669" s="1">
        <v>0.86715271481413725</v>
      </c>
      <c r="AM669" s="1">
        <v>0.86756712793628488</v>
      </c>
    </row>
    <row r="670" spans="1:39">
      <c r="A670">
        <f t="shared" si="16"/>
        <v>202202</v>
      </c>
      <c r="B670" t="str">
        <f t="shared" si="18"/>
        <v>M2</v>
      </c>
      <c r="C670" t="str">
        <f t="shared" si="17"/>
        <v>best</v>
      </c>
      <c r="D670" s="1">
        <v>0</v>
      </c>
      <c r="E670" s="1">
        <v>0.1591549430918954</v>
      </c>
      <c r="F670" s="1">
        <v>0.33538501235308138</v>
      </c>
      <c r="G670" s="1">
        <v>0.4876263447855298</v>
      </c>
      <c r="H670" s="1">
        <v>0.60923912270166924</v>
      </c>
      <c r="I670" s="1">
        <v>0.70247145376547682</v>
      </c>
      <c r="J670" s="1">
        <v>0.77256376916423264</v>
      </c>
      <c r="K670" s="1">
        <v>0.82490021329664187</v>
      </c>
      <c r="L670" s="1">
        <v>0.86370077673275958</v>
      </c>
      <c r="M670" s="1">
        <v>0.89242263368631813</v>
      </c>
      <c r="N670" s="1">
        <v>0.91373793745045295</v>
      </c>
      <c r="O670" s="1">
        <v>0.92942736827195149</v>
      </c>
      <c r="P670" s="1">
        <v>0.94092527967057438</v>
      </c>
      <c r="Q670" s="1">
        <v>0.94928586692973305</v>
      </c>
      <c r="R670" s="1">
        <v>0.9553493496842943</v>
      </c>
      <c r="S670" s="1">
        <v>0.95977109297554974</v>
      </c>
      <c r="T670" s="1">
        <v>0.96297635826283634</v>
      </c>
      <c r="U670" s="1">
        <v>0.96531101409955689</v>
      </c>
      <c r="V670" s="1">
        <v>0.96703996528368452</v>
      </c>
      <c r="W670" s="1">
        <v>0.96833065737286994</v>
      </c>
      <c r="X670" s="1">
        <v>0.96930766605789753</v>
      </c>
      <c r="Y670" s="1">
        <v>0.9700303861111772</v>
      </c>
      <c r="Z670" s="1">
        <v>0.97059574041468244</v>
      </c>
      <c r="AA670" s="1">
        <v>0.97106109982511768</v>
      </c>
      <c r="AB670" s="1">
        <v>0.9714238550343266</v>
      </c>
      <c r="AC670" s="1">
        <v>0.97173095233615259</v>
      </c>
      <c r="AD670" s="1">
        <v>0.97198997269819043</v>
      </c>
      <c r="AE670" s="1">
        <v>0.9722213246456276</v>
      </c>
      <c r="AF670" s="1">
        <v>0.97244062579144308</v>
      </c>
      <c r="AG670" s="1">
        <v>0.97263656792020992</v>
      </c>
      <c r="AH670" s="1">
        <v>0.97280774849154095</v>
      </c>
      <c r="AI670" s="1">
        <v>0.97296105653328235</v>
      </c>
      <c r="AJ670" s="1">
        <v>0.97310108711245591</v>
      </c>
      <c r="AK670" s="1">
        <v>0.97322931830128601</v>
      </c>
      <c r="AL670" s="1">
        <v>0.97334972216865445</v>
      </c>
      <c r="AM670" s="1">
        <v>0.97346518416077865</v>
      </c>
    </row>
    <row r="671" spans="1:39">
      <c r="A671">
        <f t="shared" si="16"/>
        <v>202202</v>
      </c>
      <c r="B671" t="str">
        <f t="shared" si="18"/>
        <v>M3</v>
      </c>
      <c r="C671" t="str">
        <f t="shared" si="17"/>
        <v>best</v>
      </c>
      <c r="D671" s="1">
        <v>0.3989422804014327</v>
      </c>
      <c r="E671" s="1">
        <v>0.62634175847253104</v>
      </c>
      <c r="F671" s="1">
        <v>0.76086505760994227</v>
      </c>
      <c r="G671" s="1">
        <v>0.8428942922216397</v>
      </c>
      <c r="H671" s="1">
        <v>0.89462782951259201</v>
      </c>
      <c r="I671" s="1">
        <v>0.92774975550772887</v>
      </c>
      <c r="J671" s="1">
        <v>0.94937813692059347</v>
      </c>
      <c r="K671" s="1">
        <v>0.96382269406434473</v>
      </c>
      <c r="L671" s="1">
        <v>0.97361404071200897</v>
      </c>
      <c r="M671" s="1">
        <v>0.98036454158724273</v>
      </c>
      <c r="N671" s="1">
        <v>0.98510122598431971</v>
      </c>
      <c r="O671" s="1">
        <v>0.9884355611651261</v>
      </c>
      <c r="P671" s="1">
        <v>0.99079513644165162</v>
      </c>
      <c r="Q671" s="1">
        <v>0.99246537284174663</v>
      </c>
      <c r="R671" s="1">
        <v>0.99365177695872786</v>
      </c>
      <c r="S671" s="1">
        <v>0.99450335524163413</v>
      </c>
      <c r="T671" s="1">
        <v>0.99511319835650758</v>
      </c>
      <c r="U671" s="1">
        <v>0.99555323447667687</v>
      </c>
      <c r="V671" s="1">
        <v>0.99587670398090611</v>
      </c>
      <c r="W671" s="1">
        <v>0.99611675116713227</v>
      </c>
      <c r="X671" s="1">
        <v>0.99629757521960227</v>
      </c>
      <c r="Y671" s="1">
        <v>0.99643078046359612</v>
      </c>
      <c r="Z671" s="1">
        <v>0.99653460612131273</v>
      </c>
      <c r="AA671" s="1">
        <v>0.99661978539527429</v>
      </c>
      <c r="AB671" s="1">
        <v>0.9966859756823343</v>
      </c>
      <c r="AC671" s="1">
        <v>0.99674183488189649</v>
      </c>
      <c r="AD671" s="1">
        <v>0.99678878082716138</v>
      </c>
      <c r="AE671" s="1">
        <v>0.99683054722167952</v>
      </c>
      <c r="AF671" s="1">
        <v>0.99686993937287882</v>
      </c>
      <c r="AG671" s="1">
        <v>0.99690489560667228</v>
      </c>
      <c r="AH671" s="1">
        <v>0.99693511696852088</v>
      </c>
      <c r="AI671" s="1">
        <v>0.9969616889112024</v>
      </c>
      <c r="AJ671" s="1">
        <v>0.99698535238449038</v>
      </c>
      <c r="AK671" s="1">
        <v>0.99700636467259496</v>
      </c>
      <c r="AL671" s="1">
        <v>0.99702536828917443</v>
      </c>
      <c r="AM671" s="1">
        <v>0.9970427958559015</v>
      </c>
    </row>
    <row r="672" spans="1:39">
      <c r="A672">
        <f t="shared" si="16"/>
        <v>202203</v>
      </c>
      <c r="B672" t="str">
        <f t="shared" si="18"/>
        <v>M0</v>
      </c>
      <c r="C672" t="str">
        <f t="shared" si="17"/>
        <v>best</v>
      </c>
      <c r="D672" s="1">
        <v>0</v>
      </c>
      <c r="E672" s="1">
        <v>0</v>
      </c>
      <c r="F672" s="1">
        <v>0</v>
      </c>
      <c r="G672" s="1">
        <v>2.0476904069788942E-3</v>
      </c>
      <c r="H672" s="1">
        <v>7.3650761571889267E-3</v>
      </c>
      <c r="I672" s="1">
        <v>1.6424867883040831E-2</v>
      </c>
      <c r="J672" s="1">
        <v>2.874768336570338E-2</v>
      </c>
      <c r="K672" s="1">
        <v>4.3439376337894922E-2</v>
      </c>
      <c r="L672" s="1">
        <v>5.9641640693392957E-2</v>
      </c>
      <c r="M672" s="1">
        <v>7.6546863825244948E-2</v>
      </c>
      <c r="N672" s="1">
        <v>9.3358038535470103E-2</v>
      </c>
      <c r="O672" s="1">
        <v>0.1094964196015126</v>
      </c>
      <c r="P672" s="1">
        <v>0.12431363939954</v>
      </c>
      <c r="Q672" s="1">
        <v>0.13742139219598101</v>
      </c>
      <c r="R672" s="1">
        <v>0.14872819350282401</v>
      </c>
      <c r="S672" s="1">
        <v>0.15813773606873821</v>
      </c>
      <c r="T672" s="1">
        <v>0.16581397119345229</v>
      </c>
      <c r="U672" s="1">
        <v>0.17205514449845671</v>
      </c>
      <c r="V672" s="1">
        <v>0.1770863586632152</v>
      </c>
      <c r="W672" s="1">
        <v>0.1811462206141691</v>
      </c>
      <c r="X672" s="1">
        <v>0.1843185820822206</v>
      </c>
      <c r="Y672" s="1">
        <v>0.18692029284382869</v>
      </c>
      <c r="Z672" s="1">
        <v>0.18915538407304031</v>
      </c>
      <c r="AA672" s="1">
        <v>0.19096810153077939</v>
      </c>
      <c r="AB672" s="1">
        <v>0.19256292913878609</v>
      </c>
      <c r="AC672" s="1">
        <v>0.193966483166811</v>
      </c>
      <c r="AD672" s="1">
        <v>0.19527757541862839</v>
      </c>
      <c r="AE672" s="1">
        <v>0.1965898733893558</v>
      </c>
      <c r="AF672" s="1">
        <v>0.1978464811116778</v>
      </c>
      <c r="AG672" s="1">
        <v>0.19905556610994959</v>
      </c>
      <c r="AH672" s="1">
        <v>0.20031169912493671</v>
      </c>
      <c r="AI672" s="1">
        <v>0.20167201047822109</v>
      </c>
      <c r="AJ672" s="1">
        <v>0.20314823381423691</v>
      </c>
      <c r="AK672" s="1">
        <v>0.20478903327321121</v>
      </c>
      <c r="AL672" s="1">
        <v>0.20664172847803411</v>
      </c>
      <c r="AM672" s="1">
        <v>0.2087449789922991</v>
      </c>
    </row>
    <row r="673" spans="1:39">
      <c r="A673">
        <f t="shared" si="16"/>
        <v>202203</v>
      </c>
      <c r="B673" t="str">
        <f t="shared" si="18"/>
        <v>M1</v>
      </c>
      <c r="C673" t="str">
        <f t="shared" si="17"/>
        <v>best</v>
      </c>
      <c r="D673" s="1">
        <v>0</v>
      </c>
      <c r="E673" s="1">
        <v>0</v>
      </c>
      <c r="F673" s="1">
        <v>6.3493635934240983E-2</v>
      </c>
      <c r="G673" s="1">
        <v>0.1685475697073667</v>
      </c>
      <c r="H673" s="1">
        <v>0.28682772900709619</v>
      </c>
      <c r="I673" s="1">
        <v>0.39954348976625398</v>
      </c>
      <c r="J673" s="1">
        <v>0.49803465102276201</v>
      </c>
      <c r="K673" s="1">
        <v>0.57954336974555787</v>
      </c>
      <c r="L673" s="1">
        <v>0.64484237473686756</v>
      </c>
      <c r="M673" s="1">
        <v>0.69621945572136656</v>
      </c>
      <c r="N673" s="1">
        <v>0.73578752024821226</v>
      </c>
      <c r="O673" s="1">
        <v>0.76584667788067951</v>
      </c>
      <c r="P673" s="1">
        <v>0.78834507872321347</v>
      </c>
      <c r="Q673" s="1">
        <v>0.80505613342010962</v>
      </c>
      <c r="R673" s="1">
        <v>0.81748666910440571</v>
      </c>
      <c r="S673" s="1">
        <v>0.82664738531007975</v>
      </c>
      <c r="T673" s="1">
        <v>0.83341278212743719</v>
      </c>
      <c r="U673" s="1">
        <v>0.83848175369842004</v>
      </c>
      <c r="V673" s="1">
        <v>0.84230338423889939</v>
      </c>
      <c r="W673" s="1">
        <v>0.84522079498670899</v>
      </c>
      <c r="X673" s="1">
        <v>0.84739503226921109</v>
      </c>
      <c r="Y673" s="1">
        <v>0.84910712840325775</v>
      </c>
      <c r="Z673" s="1">
        <v>0.85052509369991458</v>
      </c>
      <c r="AA673" s="1">
        <v>0.85163691909334349</v>
      </c>
      <c r="AB673" s="1">
        <v>0.85258368708057597</v>
      </c>
      <c r="AC673" s="1">
        <v>0.85338758115479152</v>
      </c>
      <c r="AD673" s="1">
        <v>0.85411085510028351</v>
      </c>
      <c r="AE673" s="1">
        <v>0.85480279956490068</v>
      </c>
      <c r="AF673" s="1">
        <v>0.85542871439861989</v>
      </c>
      <c r="AG673" s="1">
        <v>0.85598568296912858</v>
      </c>
      <c r="AH673" s="1">
        <v>0.85650030688271883</v>
      </c>
      <c r="AI673" s="1">
        <v>0.85698978726713004</v>
      </c>
      <c r="AJ673" s="1">
        <v>0.85745905108508691</v>
      </c>
      <c r="AK673" s="1">
        <v>0.85792290193904597</v>
      </c>
      <c r="AL673" s="1">
        <v>0.85839318538857567</v>
      </c>
      <c r="AM673" s="1">
        <v>0.85888136555095396</v>
      </c>
    </row>
    <row r="674" spans="1:39">
      <c r="A674">
        <f t="shared" si="16"/>
        <v>202203</v>
      </c>
      <c r="B674" t="str">
        <f t="shared" si="18"/>
        <v>M2</v>
      </c>
      <c r="C674" t="str">
        <f t="shared" si="17"/>
        <v>best</v>
      </c>
      <c r="D674" s="1">
        <v>0</v>
      </c>
      <c r="E674" s="1">
        <v>0.1591549430918954</v>
      </c>
      <c r="F674" s="1">
        <v>0.33520394836733142</v>
      </c>
      <c r="G674" s="1">
        <v>0.4878512832289969</v>
      </c>
      <c r="H674" s="1">
        <v>0.60909421599626135</v>
      </c>
      <c r="I674" s="1">
        <v>0.70175185582332311</v>
      </c>
      <c r="J674" s="1">
        <v>0.77148372887617689</v>
      </c>
      <c r="K674" s="1">
        <v>0.82337844572513985</v>
      </c>
      <c r="L674" s="1">
        <v>0.8618561724718824</v>
      </c>
      <c r="M674" s="1">
        <v>0.89042237248030354</v>
      </c>
      <c r="N674" s="1">
        <v>0.91143943225426094</v>
      </c>
      <c r="O674" s="1">
        <v>0.92682464572722478</v>
      </c>
      <c r="P674" s="1">
        <v>0.93799451086489205</v>
      </c>
      <c r="Q674" s="1">
        <v>0.94608062171402096</v>
      </c>
      <c r="R674" s="1">
        <v>0.95196568822349514</v>
      </c>
      <c r="S674" s="1">
        <v>0.95622331602327959</v>
      </c>
      <c r="T674" s="1">
        <v>0.95931868304185031</v>
      </c>
      <c r="U674" s="1">
        <v>0.96160699568110874</v>
      </c>
      <c r="V674" s="1">
        <v>0.96331256707180102</v>
      </c>
      <c r="W674" s="1">
        <v>0.96460179288937176</v>
      </c>
      <c r="X674" s="1">
        <v>0.96555423016675146</v>
      </c>
      <c r="Y674" s="1">
        <v>0.9662984009850093</v>
      </c>
      <c r="Z674" s="1">
        <v>0.96691026112965051</v>
      </c>
      <c r="AA674" s="1">
        <v>0.967386697222959</v>
      </c>
      <c r="AB674" s="1">
        <v>0.96778958909109214</v>
      </c>
      <c r="AC674" s="1">
        <v>0.96812897625636229</v>
      </c>
      <c r="AD674" s="1">
        <v>0.96843168619819353</v>
      </c>
      <c r="AE674" s="1">
        <v>0.9687181154347152</v>
      </c>
      <c r="AF674" s="1">
        <v>0.9689734147416641</v>
      </c>
      <c r="AG674" s="1">
        <v>0.96919562998402942</v>
      </c>
      <c r="AH674" s="1">
        <v>0.96939336509786189</v>
      </c>
      <c r="AI674" s="1">
        <v>0.96957240293836844</v>
      </c>
      <c r="AJ674" s="1">
        <v>0.96973465268705517</v>
      </c>
      <c r="AK674" s="1">
        <v>0.96988511848411618</v>
      </c>
      <c r="AL674" s="1">
        <v>0.97002734715659744</v>
      </c>
      <c r="AM674" s="1">
        <v>0.97016516081777915</v>
      </c>
    </row>
    <row r="675" spans="1:39">
      <c r="A675">
        <f t="shared" si="16"/>
        <v>202203</v>
      </c>
      <c r="B675" t="str">
        <f t="shared" si="18"/>
        <v>M3</v>
      </c>
      <c r="C675" t="str">
        <f t="shared" si="17"/>
        <v>best</v>
      </c>
      <c r="D675" s="1">
        <v>0.3989422804014327</v>
      </c>
      <c r="E675" s="1">
        <v>0.62627544374631838</v>
      </c>
      <c r="F675" s="1">
        <v>0.76059439591913536</v>
      </c>
      <c r="G675" s="1">
        <v>0.84303839184085971</v>
      </c>
      <c r="H675" s="1">
        <v>0.89454157206957252</v>
      </c>
      <c r="I675" s="1">
        <v>0.92743806799010264</v>
      </c>
      <c r="J675" s="1">
        <v>0.94898040388312466</v>
      </c>
      <c r="K675" s="1">
        <v>0.96333099844014558</v>
      </c>
      <c r="L675" s="1">
        <v>0.97307773827026456</v>
      </c>
      <c r="M675" s="1">
        <v>0.97983144598875882</v>
      </c>
      <c r="N675" s="1">
        <v>0.98453616612111317</v>
      </c>
      <c r="O675" s="1">
        <v>0.98783760062354775</v>
      </c>
      <c r="P675" s="1">
        <v>0.9901593174792942</v>
      </c>
      <c r="Q675" s="1">
        <v>0.99180020585813222</v>
      </c>
      <c r="R675" s="1">
        <v>0.99297359116604089</v>
      </c>
      <c r="S675" s="1">
        <v>0.99381154079845713</v>
      </c>
      <c r="T675" s="1">
        <v>0.99441490208796313</v>
      </c>
      <c r="U675" s="1">
        <v>0.994857727936303</v>
      </c>
      <c r="V675" s="1">
        <v>0.99518594589969112</v>
      </c>
      <c r="W675" s="1">
        <v>0.9954329456393809</v>
      </c>
      <c r="X675" s="1">
        <v>0.9956147514430943</v>
      </c>
      <c r="Y675" s="1">
        <v>0.99575636021713743</v>
      </c>
      <c r="Z675" s="1">
        <v>0.99587246416194708</v>
      </c>
      <c r="AA675" s="1">
        <v>0.99596263183064204</v>
      </c>
      <c r="AB675" s="1">
        <v>0.99603868138383667</v>
      </c>
      <c r="AC675" s="1">
        <v>0.99610255330716779</v>
      </c>
      <c r="AD675" s="1">
        <v>0.99615933643012511</v>
      </c>
      <c r="AE675" s="1">
        <v>0.99621284116843312</v>
      </c>
      <c r="AF675" s="1">
        <v>0.99626025951713448</v>
      </c>
      <c r="AG675" s="1">
        <v>0.99630117345391478</v>
      </c>
      <c r="AH675" s="1">
        <v>0.99633701855224377</v>
      </c>
      <c r="AI675" s="1">
        <v>0.9963687796824382</v>
      </c>
      <c r="AJ675" s="1">
        <v>0.99639680421063304</v>
      </c>
      <c r="AK675" s="1">
        <v>0.99642194673544604</v>
      </c>
      <c r="AL675" s="1">
        <v>0.99644477301667422</v>
      </c>
      <c r="AM675" s="1">
        <v>0.99646593113379844</v>
      </c>
    </row>
    <row r="676" spans="1:39">
      <c r="A676">
        <f t="shared" si="16"/>
        <v>202204</v>
      </c>
      <c r="B676" t="str">
        <f t="shared" si="18"/>
        <v>M0</v>
      </c>
      <c r="C676" t="str">
        <f t="shared" si="17"/>
        <v>best</v>
      </c>
      <c r="D676" s="1">
        <v>0</v>
      </c>
      <c r="E676" s="1">
        <v>0</v>
      </c>
      <c r="F676" s="1">
        <v>0</v>
      </c>
      <c r="G676" s="1">
        <v>1.9935342423248229E-3</v>
      </c>
      <c r="H676" s="1">
        <v>7.4322719654548799E-3</v>
      </c>
      <c r="I676" s="1">
        <v>1.6432091612786491E-2</v>
      </c>
      <c r="J676" s="1">
        <v>2.8364510668553479E-2</v>
      </c>
      <c r="K676" s="1">
        <v>4.2423253006084162E-2</v>
      </c>
      <c r="L676" s="1">
        <v>5.7740655251154113E-2</v>
      </c>
      <c r="M676" s="1">
        <v>7.3436591037137025E-2</v>
      </c>
      <c r="N676" s="1">
        <v>8.8832394453056587E-2</v>
      </c>
      <c r="O676" s="1">
        <v>0.1031828888234253</v>
      </c>
      <c r="P676" s="1">
        <v>0.1160140749387541</v>
      </c>
      <c r="Q676" s="1">
        <v>0.12716788464769971</v>
      </c>
      <c r="R676" s="1">
        <v>0.13650149271187431</v>
      </c>
      <c r="S676" s="1">
        <v>0.14414664686772119</v>
      </c>
      <c r="T676" s="1">
        <v>0.15038143815410779</v>
      </c>
      <c r="U676" s="1">
        <v>0.15541911623860921</v>
      </c>
      <c r="V676" s="1">
        <v>0.15949150644144461</v>
      </c>
      <c r="W676" s="1">
        <v>0.1626782961658767</v>
      </c>
      <c r="X676" s="1">
        <v>0.16529496856172421</v>
      </c>
      <c r="Y676" s="1">
        <v>0.16754524336697091</v>
      </c>
      <c r="Z676" s="1">
        <v>0.16937195861909671</v>
      </c>
      <c r="AA676" s="1">
        <v>0.17098048708166541</v>
      </c>
      <c r="AB676" s="1">
        <v>0.17239739243475891</v>
      </c>
      <c r="AC676" s="1">
        <v>0.17372217692339059</v>
      </c>
      <c r="AD676" s="1">
        <v>0.17504959142934101</v>
      </c>
      <c r="AE676" s="1">
        <v>0.17632229203980321</v>
      </c>
      <c r="AF676" s="1">
        <v>0.17754885912234911</v>
      </c>
      <c r="AG676" s="1">
        <v>0.17882597932677691</v>
      </c>
      <c r="AH676" s="1">
        <v>0.18021201128659239</v>
      </c>
      <c r="AI676" s="1">
        <v>0.18171887940603501</v>
      </c>
      <c r="AJ676" s="1">
        <v>0.18339628742185371</v>
      </c>
      <c r="AK676" s="1">
        <v>0.1852926783099354</v>
      </c>
      <c r="AL676" s="1">
        <v>0.18744755057045459</v>
      </c>
      <c r="AM676" s="1">
        <v>0.18991822343556031</v>
      </c>
    </row>
    <row r="677" spans="1:39">
      <c r="A677">
        <f t="shared" si="16"/>
        <v>202204</v>
      </c>
      <c r="B677" t="str">
        <f t="shared" si="18"/>
        <v>M1</v>
      </c>
      <c r="C677" t="str">
        <f t="shared" si="17"/>
        <v>best</v>
      </c>
      <c r="D677" s="1">
        <v>0</v>
      </c>
      <c r="E677" s="1">
        <v>0</v>
      </c>
      <c r="F677" s="1">
        <v>6.3493635934240983E-2</v>
      </c>
      <c r="G677" s="1">
        <v>0.1685512939434535</v>
      </c>
      <c r="H677" s="1">
        <v>0.28626964374244201</v>
      </c>
      <c r="I677" s="1">
        <v>0.39830705494190138</v>
      </c>
      <c r="J677" s="1">
        <v>0.49579749238521731</v>
      </c>
      <c r="K677" s="1">
        <v>0.57632136351467667</v>
      </c>
      <c r="L677" s="1">
        <v>0.64087302547523939</v>
      </c>
      <c r="M677" s="1">
        <v>0.69114966447406945</v>
      </c>
      <c r="N677" s="1">
        <v>0.72957089927801233</v>
      </c>
      <c r="O677" s="1">
        <v>0.75839335400137997</v>
      </c>
      <c r="P677" s="1">
        <v>0.77980016468487467</v>
      </c>
      <c r="Q677" s="1">
        <v>0.79569785207415067</v>
      </c>
      <c r="R677" s="1">
        <v>0.80738599458936655</v>
      </c>
      <c r="S677" s="1">
        <v>0.81599488999975489</v>
      </c>
      <c r="T677" s="1">
        <v>0.82242757134084221</v>
      </c>
      <c r="U677" s="1">
        <v>0.82726481982648037</v>
      </c>
      <c r="V677" s="1">
        <v>0.83094874101996874</v>
      </c>
      <c r="W677" s="1">
        <v>0.833688147460934</v>
      </c>
      <c r="X677" s="1">
        <v>0.83584089789175353</v>
      </c>
      <c r="Y677" s="1">
        <v>0.83762036888521729</v>
      </c>
      <c r="Z677" s="1">
        <v>0.83901304837801094</v>
      </c>
      <c r="AA677" s="1">
        <v>0.8401967484248255</v>
      </c>
      <c r="AB677" s="1">
        <v>0.84119966337670871</v>
      </c>
      <c r="AC677" s="1">
        <v>0.84209988666387614</v>
      </c>
      <c r="AD677" s="1">
        <v>0.84295857612195535</v>
      </c>
      <c r="AE677" s="1">
        <v>0.84373227748076274</v>
      </c>
      <c r="AF677" s="1">
        <v>0.84441676989689851</v>
      </c>
      <c r="AG677" s="1">
        <v>0.84504313109933771</v>
      </c>
      <c r="AH677" s="1">
        <v>0.84563163291420174</v>
      </c>
      <c r="AI677" s="1">
        <v>0.84618828477265373</v>
      </c>
      <c r="AJ677" s="1">
        <v>0.84673055518542817</v>
      </c>
      <c r="AK677" s="1">
        <v>0.84727205482858226</v>
      </c>
      <c r="AL677" s="1">
        <v>0.84782626892721491</v>
      </c>
      <c r="AM677" s="1">
        <v>0.84840994310059903</v>
      </c>
    </row>
    <row r="678" spans="1:39">
      <c r="A678">
        <f t="shared" si="16"/>
        <v>202204</v>
      </c>
      <c r="B678" t="str">
        <f t="shared" si="18"/>
        <v>M2</v>
      </c>
      <c r="C678" t="str">
        <f t="shared" si="17"/>
        <v>best</v>
      </c>
      <c r="D678" s="1">
        <v>0</v>
      </c>
      <c r="E678" s="1">
        <v>0.1591549430918954</v>
      </c>
      <c r="F678" s="1">
        <v>0.33550080762381879</v>
      </c>
      <c r="G678" s="1">
        <v>0.48778543351522519</v>
      </c>
      <c r="H678" s="1">
        <v>0.60830646369814367</v>
      </c>
      <c r="I678" s="1">
        <v>0.70046790859909036</v>
      </c>
      <c r="J678" s="1">
        <v>0.76958908975293427</v>
      </c>
      <c r="K678" s="1">
        <v>0.82103192791599344</v>
      </c>
      <c r="L678" s="1">
        <v>0.85928736844608511</v>
      </c>
      <c r="M678" s="1">
        <v>0.88744683017371484</v>
      </c>
      <c r="N678" s="1">
        <v>0.90805372807188867</v>
      </c>
      <c r="O678" s="1">
        <v>0.92300163401075985</v>
      </c>
      <c r="P678" s="1">
        <v>0.93380973579357385</v>
      </c>
      <c r="Q678" s="1">
        <v>0.94166478410311238</v>
      </c>
      <c r="R678" s="1">
        <v>0.94733934087532534</v>
      </c>
      <c r="S678" s="1">
        <v>0.95145895984392359</v>
      </c>
      <c r="T678" s="1">
        <v>0.95450036816357298</v>
      </c>
      <c r="U678" s="1">
        <v>0.95676445253202258</v>
      </c>
      <c r="V678" s="1">
        <v>0.95847393509258605</v>
      </c>
      <c r="W678" s="1">
        <v>0.95973554039442421</v>
      </c>
      <c r="X678" s="1">
        <v>0.96072034225094327</v>
      </c>
      <c r="Y678" s="1">
        <v>0.96152932042706885</v>
      </c>
      <c r="Z678" s="1">
        <v>0.96215869480303418</v>
      </c>
      <c r="AA678" s="1">
        <v>0.96269044408612348</v>
      </c>
      <c r="AB678" s="1">
        <v>0.96313791846215535</v>
      </c>
      <c r="AC678" s="1">
        <v>0.96353658187546432</v>
      </c>
      <c r="AD678" s="1">
        <v>0.96391325525217209</v>
      </c>
      <c r="AE678" s="1">
        <v>0.96424832558059181</v>
      </c>
      <c r="AF678" s="1">
        <v>0.96453909198375187</v>
      </c>
      <c r="AG678" s="1">
        <v>0.96479644716347668</v>
      </c>
      <c r="AH678" s="1">
        <v>0.96502776152086389</v>
      </c>
      <c r="AI678" s="1">
        <v>0.96523552289675496</v>
      </c>
      <c r="AJ678" s="1">
        <v>0.96542611512405341</v>
      </c>
      <c r="AK678" s="1">
        <v>0.96560396477052168</v>
      </c>
      <c r="AL678" s="1">
        <v>0.96577393634280218</v>
      </c>
      <c r="AM678" s="1">
        <v>0.96594160446317845</v>
      </c>
    </row>
    <row r="679" spans="1:39">
      <c r="A679">
        <f t="shared" si="16"/>
        <v>202204</v>
      </c>
      <c r="B679" t="str">
        <f t="shared" si="18"/>
        <v>M3</v>
      </c>
      <c r="C679" t="str">
        <f t="shared" si="17"/>
        <v>best</v>
      </c>
      <c r="D679" s="1">
        <v>0.3989422804014327</v>
      </c>
      <c r="E679" s="1">
        <v>0.62593672755152463</v>
      </c>
      <c r="F679" s="1">
        <v>0.76095509975895204</v>
      </c>
      <c r="G679" s="1">
        <v>0.84299423857602418</v>
      </c>
      <c r="H679" s="1">
        <v>0.8941210211907662</v>
      </c>
      <c r="I679" s="1">
        <v>0.92687626828777236</v>
      </c>
      <c r="J679" s="1">
        <v>0.94827310996010972</v>
      </c>
      <c r="K679" s="1">
        <v>0.96255922867153543</v>
      </c>
      <c r="L679" s="1">
        <v>0.97231539277135903</v>
      </c>
      <c r="M679" s="1">
        <v>0.97902892686682108</v>
      </c>
      <c r="N679" s="1">
        <v>0.9836936220749406</v>
      </c>
      <c r="O679" s="1">
        <v>0.98694905205716987</v>
      </c>
      <c r="P679" s="1">
        <v>0.98923650437717348</v>
      </c>
      <c r="Q679" s="1">
        <v>0.99086532468183419</v>
      </c>
      <c r="R679" s="1">
        <v>0.99202495144339164</v>
      </c>
      <c r="S679" s="1">
        <v>0.99285808935715536</v>
      </c>
      <c r="T679" s="1">
        <v>0.99346857540945388</v>
      </c>
      <c r="U679" s="1">
        <v>0.99392052320570035</v>
      </c>
      <c r="V679" s="1">
        <v>0.99426032600910585</v>
      </c>
      <c r="W679" s="1">
        <v>0.99451025773566881</v>
      </c>
      <c r="X679" s="1">
        <v>0.99470481286765688</v>
      </c>
      <c r="Y679" s="1">
        <v>0.99486424238965732</v>
      </c>
      <c r="Z679" s="1">
        <v>0.99498799625375056</v>
      </c>
      <c r="AA679" s="1">
        <v>0.99509232280139914</v>
      </c>
      <c r="AB679" s="1">
        <v>0.995179895976956</v>
      </c>
      <c r="AC679" s="1">
        <v>0.99525770321281171</v>
      </c>
      <c r="AD679" s="1">
        <v>0.99533096197676185</v>
      </c>
      <c r="AE679" s="1">
        <v>0.99539581903407059</v>
      </c>
      <c r="AF679" s="1">
        <v>0.99545168877029566</v>
      </c>
      <c r="AG679" s="1">
        <v>0.99550049370014548</v>
      </c>
      <c r="AH679" s="1">
        <v>0.99554355837366881</v>
      </c>
      <c r="AI679" s="1">
        <v>0.995581356083164</v>
      </c>
      <c r="AJ679" s="1">
        <v>0.99561503681551389</v>
      </c>
      <c r="AK679" s="1">
        <v>0.99564535090672779</v>
      </c>
      <c r="AL679" s="1">
        <v>0.99567316916197601</v>
      </c>
      <c r="AM679" s="1">
        <v>0.99569944891416473</v>
      </c>
    </row>
    <row r="680" spans="1:39">
      <c r="A680">
        <f t="shared" si="16"/>
        <v>202205</v>
      </c>
      <c r="B680" t="str">
        <f t="shared" si="18"/>
        <v>M0</v>
      </c>
      <c r="C680" t="str">
        <f t="shared" si="17"/>
        <v>best</v>
      </c>
      <c r="D680" s="1">
        <v>0</v>
      </c>
      <c r="E680" s="1">
        <v>0</v>
      </c>
      <c r="F680" s="1">
        <v>0</v>
      </c>
      <c r="G680" s="1">
        <v>2.2207310263155449E-3</v>
      </c>
      <c r="H680" s="1">
        <v>7.7135426894637208E-3</v>
      </c>
      <c r="I680" s="1">
        <v>1.643117467922239E-2</v>
      </c>
      <c r="J680" s="1">
        <v>2.7819304112565561E-2</v>
      </c>
      <c r="K680" s="1">
        <v>4.1050582777787149E-2</v>
      </c>
      <c r="L680" s="1">
        <v>5.5206127748901331E-2</v>
      </c>
      <c r="M680" s="1">
        <v>6.951794193745145E-2</v>
      </c>
      <c r="N680" s="1">
        <v>8.3139297926176164E-2</v>
      </c>
      <c r="O680" s="1">
        <v>9.5497261076925563E-2</v>
      </c>
      <c r="P680" s="1">
        <v>0.1063521960813474</v>
      </c>
      <c r="Q680" s="1">
        <v>0.1155033146815824</v>
      </c>
      <c r="R680" s="1">
        <v>0.12303963859358349</v>
      </c>
      <c r="S680" s="1">
        <v>0.12921056735096739</v>
      </c>
      <c r="T680" s="1">
        <v>0.13421194646197679</v>
      </c>
      <c r="U680" s="1">
        <v>0.13826463214147131</v>
      </c>
      <c r="V680" s="1">
        <v>0.1414421169841962</v>
      </c>
      <c r="W680" s="1">
        <v>0.14405527255388911</v>
      </c>
      <c r="X680" s="1">
        <v>0.14630559303313359</v>
      </c>
      <c r="Y680" s="1">
        <v>0.1481345622709099</v>
      </c>
      <c r="Z680" s="1">
        <v>0.14974689917598741</v>
      </c>
      <c r="AA680" s="1">
        <v>0.15116886095639781</v>
      </c>
      <c r="AB680" s="1">
        <v>0.15249997727050529</v>
      </c>
      <c r="AC680" s="1">
        <v>0.15383559015668349</v>
      </c>
      <c r="AD680" s="1">
        <v>0.1551182737841732</v>
      </c>
      <c r="AE680" s="1">
        <v>0.1563570797830785</v>
      </c>
      <c r="AF680" s="1">
        <v>0.15765063880974989</v>
      </c>
      <c r="AG680" s="1">
        <v>0.15905841807737239</v>
      </c>
      <c r="AH680" s="1">
        <v>0.1605924885888205</v>
      </c>
      <c r="AI680" s="1">
        <v>0.162303489550674</v>
      </c>
      <c r="AJ680" s="1">
        <v>0.16424092183067129</v>
      </c>
      <c r="AK680" s="1">
        <v>0.1664450443008246</v>
      </c>
      <c r="AL680" s="1">
        <v>0.16897440048497961</v>
      </c>
      <c r="AM680" s="1">
        <v>0.17185169744320611</v>
      </c>
    </row>
    <row r="681" spans="1:39">
      <c r="A681">
        <f t="shared" si="16"/>
        <v>202205</v>
      </c>
      <c r="B681" t="str">
        <f t="shared" si="18"/>
        <v>M1</v>
      </c>
      <c r="C681" t="str">
        <f t="shared" si="17"/>
        <v>best</v>
      </c>
      <c r="D681" s="1">
        <v>0</v>
      </c>
      <c r="E681" s="1">
        <v>0</v>
      </c>
      <c r="F681" s="1">
        <v>6.3493635934240983E-2</v>
      </c>
      <c r="G681" s="1">
        <v>0.16820718664907741</v>
      </c>
      <c r="H681" s="1">
        <v>0.28539744671248102</v>
      </c>
      <c r="I681" s="1">
        <v>0.39650535384353841</v>
      </c>
      <c r="J681" s="1">
        <v>0.49295192865478599</v>
      </c>
      <c r="K681" s="1">
        <v>0.57262579369778666</v>
      </c>
      <c r="L681" s="1">
        <v>0.6358424541086164</v>
      </c>
      <c r="M681" s="1">
        <v>0.68467909154724027</v>
      </c>
      <c r="N681" s="1">
        <v>0.72152334783377892</v>
      </c>
      <c r="O681" s="1">
        <v>0.74895336040851246</v>
      </c>
      <c r="P681" s="1">
        <v>0.76932739033294761</v>
      </c>
      <c r="Q681" s="1">
        <v>0.78429075902611745</v>
      </c>
      <c r="R681" s="1">
        <v>0.79529330274747456</v>
      </c>
      <c r="S681" s="1">
        <v>0.80349823928874686</v>
      </c>
      <c r="T681" s="1">
        <v>0.80965573288164439</v>
      </c>
      <c r="U681" s="1">
        <v>0.8143360033824566</v>
      </c>
      <c r="V681" s="1">
        <v>0.81780984670199441</v>
      </c>
      <c r="W681" s="1">
        <v>0.82053501242669902</v>
      </c>
      <c r="X681" s="1">
        <v>0.82278387819895626</v>
      </c>
      <c r="Y681" s="1">
        <v>0.82454105847958503</v>
      </c>
      <c r="Z681" s="1">
        <v>0.82603209731162586</v>
      </c>
      <c r="AA681" s="1">
        <v>0.82729301297184799</v>
      </c>
      <c r="AB681" s="1">
        <v>0.82842246200930658</v>
      </c>
      <c r="AC681" s="1">
        <v>0.82949695825229675</v>
      </c>
      <c r="AD681" s="1">
        <v>0.83046168493918504</v>
      </c>
      <c r="AE681" s="1">
        <v>0.8313106840900053</v>
      </c>
      <c r="AF681" s="1">
        <v>0.83208067017141873</v>
      </c>
      <c r="AG681" s="1">
        <v>0.8327958023727754</v>
      </c>
      <c r="AH681" s="1">
        <v>0.83346348256201486</v>
      </c>
      <c r="AI681" s="1">
        <v>0.83410455543324413</v>
      </c>
      <c r="AJ681" s="1">
        <v>0.83473482822673772</v>
      </c>
      <c r="AK681" s="1">
        <v>0.83537034213536898</v>
      </c>
      <c r="AL681" s="1">
        <v>0.83603064725632958</v>
      </c>
      <c r="AM681" s="1">
        <v>0.83672719791294881</v>
      </c>
    </row>
    <row r="682" spans="1:39">
      <c r="A682">
        <f t="shared" si="16"/>
        <v>202205</v>
      </c>
      <c r="B682" t="str">
        <f t="shared" si="18"/>
        <v>M2</v>
      </c>
      <c r="C682" t="str">
        <f t="shared" si="17"/>
        <v>best</v>
      </c>
      <c r="D682" s="1">
        <v>0</v>
      </c>
      <c r="E682" s="1">
        <v>0.1591549430918954</v>
      </c>
      <c r="F682" s="1">
        <v>0.33571830029518618</v>
      </c>
      <c r="G682" s="1">
        <v>0.48737106746670611</v>
      </c>
      <c r="H682" s="1">
        <v>0.60727400200873616</v>
      </c>
      <c r="I682" s="1">
        <v>0.69857464570082639</v>
      </c>
      <c r="J682" s="1">
        <v>0.76701048485842649</v>
      </c>
      <c r="K682" s="1">
        <v>0.81807540000088741</v>
      </c>
      <c r="L682" s="1">
        <v>0.85572097537944825</v>
      </c>
      <c r="M682" s="1">
        <v>0.88328085881812413</v>
      </c>
      <c r="N682" s="1">
        <v>0.90326683946477215</v>
      </c>
      <c r="O682" s="1">
        <v>0.91770783797600919</v>
      </c>
      <c r="P682" s="1">
        <v>0.92819327370356119</v>
      </c>
      <c r="Q682" s="1">
        <v>0.93576013059106711</v>
      </c>
      <c r="R682" s="1">
        <v>0.94124768882904652</v>
      </c>
      <c r="S682" s="1">
        <v>0.94529484319086476</v>
      </c>
      <c r="T682" s="1">
        <v>0.94830473913388058</v>
      </c>
      <c r="U682" s="1">
        <v>0.95057534532956112</v>
      </c>
      <c r="V682" s="1">
        <v>0.95224969552921301</v>
      </c>
      <c r="W682" s="1">
        <v>0.95355570159916248</v>
      </c>
      <c r="X682" s="1">
        <v>0.95462776560115037</v>
      </c>
      <c r="Y682" s="1">
        <v>0.95546123303306107</v>
      </c>
      <c r="Z682" s="1">
        <v>0.95616491548464233</v>
      </c>
      <c r="AA682" s="1">
        <v>0.95675658534930508</v>
      </c>
      <c r="AB682" s="1">
        <v>0.95728323291364403</v>
      </c>
      <c r="AC682" s="1">
        <v>0.9577802457562381</v>
      </c>
      <c r="AD682" s="1">
        <v>0.95822165372444779</v>
      </c>
      <c r="AE682" s="1">
        <v>0.95860375301649092</v>
      </c>
      <c r="AF682" s="1">
        <v>0.95894046544436595</v>
      </c>
      <c r="AG682" s="1">
        <v>0.95924126564696688</v>
      </c>
      <c r="AH682" s="1">
        <v>0.95950941185527239</v>
      </c>
      <c r="AI682" s="1">
        <v>0.95975311701337529</v>
      </c>
      <c r="AJ682" s="1">
        <v>0.95997796790557199</v>
      </c>
      <c r="AK682" s="1">
        <v>0.96019021027304141</v>
      </c>
      <c r="AL682" s="1">
        <v>0.96039690838383651</v>
      </c>
      <c r="AM682" s="1">
        <v>0.96060287101527597</v>
      </c>
    </row>
    <row r="683" spans="1:39">
      <c r="A683">
        <f t="shared" si="16"/>
        <v>202205</v>
      </c>
      <c r="B683" t="str">
        <f t="shared" si="18"/>
        <v>M3</v>
      </c>
      <c r="C683" t="str">
        <f t="shared" si="17"/>
        <v>best</v>
      </c>
      <c r="D683" s="1">
        <v>0.3989422804014327</v>
      </c>
      <c r="E683" s="1">
        <v>0.6272671854813503</v>
      </c>
      <c r="F683" s="1">
        <v>0.7615000967684733</v>
      </c>
      <c r="G683" s="1">
        <v>0.84280850886768444</v>
      </c>
      <c r="H683" s="1">
        <v>0.89361833283212055</v>
      </c>
      <c r="I683" s="1">
        <v>0.92607774228648143</v>
      </c>
      <c r="J683" s="1">
        <v>0.94732867888018368</v>
      </c>
      <c r="K683" s="1">
        <v>0.96159721515584751</v>
      </c>
      <c r="L683" s="1">
        <v>0.97127461880324528</v>
      </c>
      <c r="M683" s="1">
        <v>0.97791959889418734</v>
      </c>
      <c r="N683" s="1">
        <v>0.98251464612442496</v>
      </c>
      <c r="O683" s="1">
        <v>0.98572097714371898</v>
      </c>
      <c r="P683" s="1">
        <v>0.98799269024350256</v>
      </c>
      <c r="Q683" s="1">
        <v>0.98960428110067555</v>
      </c>
      <c r="R683" s="1">
        <v>0.99075925300732492</v>
      </c>
      <c r="S683" s="1">
        <v>0.99160409260166693</v>
      </c>
      <c r="T683" s="1">
        <v>0.99222875905517205</v>
      </c>
      <c r="U683" s="1">
        <v>0.99269799559799488</v>
      </c>
      <c r="V683" s="1">
        <v>0.99304288753579351</v>
      </c>
      <c r="W683" s="1">
        <v>0.99331121425736491</v>
      </c>
      <c r="X683" s="1">
        <v>0.99353099223288444</v>
      </c>
      <c r="Y683" s="1">
        <v>0.99370151707139009</v>
      </c>
      <c r="Z683" s="1">
        <v>0.9938452128266152</v>
      </c>
      <c r="AA683" s="1">
        <v>0.99396577733871216</v>
      </c>
      <c r="AB683" s="1">
        <v>0.99407284274038088</v>
      </c>
      <c r="AC683" s="1">
        <v>0.99417358435733938</v>
      </c>
      <c r="AD683" s="1">
        <v>0.99426269375602305</v>
      </c>
      <c r="AE683" s="1">
        <v>0.99433935045807209</v>
      </c>
      <c r="AF683" s="1">
        <v>0.99440614867756316</v>
      </c>
      <c r="AG683" s="1">
        <v>0.99446488233944663</v>
      </c>
      <c r="AH683" s="1">
        <v>0.99451619962749793</v>
      </c>
      <c r="AI683" s="1">
        <v>0.99456165877850333</v>
      </c>
      <c r="AJ683" s="1">
        <v>0.99460226364803539</v>
      </c>
      <c r="AK683" s="1">
        <v>0.99463919267866385</v>
      </c>
      <c r="AL683" s="1">
        <v>0.99467373025496764</v>
      </c>
      <c r="AM683" s="1">
        <v>0.99470681457887145</v>
      </c>
    </row>
    <row r="684" spans="1:39">
      <c r="A684">
        <f t="shared" si="16"/>
        <v>202206</v>
      </c>
      <c r="B684" t="str">
        <f t="shared" si="18"/>
        <v>M0</v>
      </c>
      <c r="C684" t="str">
        <f t="shared" si="17"/>
        <v>best</v>
      </c>
      <c r="D684" s="1">
        <v>0</v>
      </c>
      <c r="E684" s="1">
        <v>0</v>
      </c>
      <c r="F684" s="1">
        <v>0</v>
      </c>
      <c r="G684" s="1">
        <v>1.9257945611130659E-3</v>
      </c>
      <c r="H684" s="1">
        <v>6.7721954973028603E-3</v>
      </c>
      <c r="I684" s="1">
        <v>1.462268084077562E-2</v>
      </c>
      <c r="J684" s="1">
        <v>2.4909374228618449E-2</v>
      </c>
      <c r="K684" s="1">
        <v>3.6779821001461342E-2</v>
      </c>
      <c r="L684" s="1">
        <v>4.9409485065368457E-2</v>
      </c>
      <c r="M684" s="1">
        <v>6.1846416683531323E-2</v>
      </c>
      <c r="N684" s="1">
        <v>7.339541935800141E-2</v>
      </c>
      <c r="O684" s="1">
        <v>8.3707510949228611E-2</v>
      </c>
      <c r="P684" s="1">
        <v>9.2501930108501218E-2</v>
      </c>
      <c r="Q684" s="1">
        <v>9.980524037628942E-2</v>
      </c>
      <c r="R684" s="1">
        <v>0.1058225990770861</v>
      </c>
      <c r="S684" s="1">
        <v>0.110722404677286</v>
      </c>
      <c r="T684" s="1">
        <v>0.11470720424139889</v>
      </c>
      <c r="U684" s="1">
        <v>0.1178406102153126</v>
      </c>
      <c r="V684" s="1">
        <v>0.1204236818443796</v>
      </c>
      <c r="W684" s="1">
        <v>0.122652684616419</v>
      </c>
      <c r="X684" s="1">
        <v>0.1244676393246434</v>
      </c>
      <c r="Y684" s="1">
        <v>0.1260703440296134</v>
      </c>
      <c r="Z684" s="1">
        <v>0.12748634923917479</v>
      </c>
      <c r="AA684" s="1">
        <v>0.1288142799313847</v>
      </c>
      <c r="AB684" s="1">
        <v>0.1301494561340534</v>
      </c>
      <c r="AC684" s="1">
        <v>0.1314348756746731</v>
      </c>
      <c r="AD684" s="1">
        <v>0.13268020913174899</v>
      </c>
      <c r="AE684" s="1">
        <v>0.13398605722240101</v>
      </c>
      <c r="AF684" s="1">
        <v>0.1354129799476812</v>
      </c>
      <c r="AG684" s="1">
        <v>0.13697315282526321</v>
      </c>
      <c r="AH684" s="1">
        <v>0.13871813283347301</v>
      </c>
      <c r="AI684" s="1">
        <v>0.14069853255436399</v>
      </c>
      <c r="AJ684" s="1">
        <v>0.14295536541831</v>
      </c>
      <c r="AK684" s="1">
        <v>0.14554844957810781</v>
      </c>
      <c r="AL684" s="1">
        <v>0.1485008046549415</v>
      </c>
      <c r="AM684" s="1">
        <v>0.15182292951913801</v>
      </c>
    </row>
    <row r="685" spans="1:39">
      <c r="A685">
        <f t="shared" si="16"/>
        <v>202206</v>
      </c>
      <c r="B685" t="str">
        <f t="shared" si="18"/>
        <v>M1</v>
      </c>
      <c r="C685" t="str">
        <f t="shared" si="17"/>
        <v>best</v>
      </c>
      <c r="D685" s="1">
        <v>0</v>
      </c>
      <c r="E685" s="1">
        <v>0</v>
      </c>
      <c r="F685" s="1">
        <v>6.3493635934240983E-2</v>
      </c>
      <c r="G685" s="1">
        <v>0.1674051651764201</v>
      </c>
      <c r="H685" s="1">
        <v>0.28293517985057748</v>
      </c>
      <c r="I685" s="1">
        <v>0.39193158662507488</v>
      </c>
      <c r="J685" s="1">
        <v>0.48640786594823288</v>
      </c>
      <c r="K685" s="1">
        <v>0.56361229119741019</v>
      </c>
      <c r="L685" s="1">
        <v>0.62433685119206128</v>
      </c>
      <c r="M685" s="1">
        <v>0.67063804141918693</v>
      </c>
      <c r="N685" s="1">
        <v>0.70531629358736392</v>
      </c>
      <c r="O685" s="1">
        <v>0.73114899602170802</v>
      </c>
      <c r="P685" s="1">
        <v>0.75014192376848365</v>
      </c>
      <c r="Q685" s="1">
        <v>0.76410740217732509</v>
      </c>
      <c r="R685" s="1">
        <v>0.7745155318214747</v>
      </c>
      <c r="S685" s="1">
        <v>0.78231945837980799</v>
      </c>
      <c r="T685" s="1">
        <v>0.78824521173073858</v>
      </c>
      <c r="U685" s="1">
        <v>0.79263889083792283</v>
      </c>
      <c r="V685" s="1">
        <v>0.79608210210161223</v>
      </c>
      <c r="W685" s="1">
        <v>0.79892060630547568</v>
      </c>
      <c r="X685" s="1">
        <v>0.80113625494133667</v>
      </c>
      <c r="Y685" s="1">
        <v>0.80301435698151868</v>
      </c>
      <c r="Z685" s="1">
        <v>0.8046006684264696</v>
      </c>
      <c r="AA685" s="1">
        <v>0.80601968026024562</v>
      </c>
      <c r="AB685" s="1">
        <v>0.80736734182176528</v>
      </c>
      <c r="AC685" s="1">
        <v>0.80857453798901646</v>
      </c>
      <c r="AD685" s="1">
        <v>0.80963324278744231</v>
      </c>
      <c r="AE685" s="1">
        <v>0.81058773029227527</v>
      </c>
      <c r="AF685" s="1">
        <v>0.81146731625473256</v>
      </c>
      <c r="AG685" s="1">
        <v>0.81228118797621651</v>
      </c>
      <c r="AH685" s="1">
        <v>0.81305466212749211</v>
      </c>
      <c r="AI685" s="1">
        <v>0.8138065659086221</v>
      </c>
      <c r="AJ685" s="1">
        <v>0.81455633892886492</v>
      </c>
      <c r="AK685" s="1">
        <v>0.81532735601420037</v>
      </c>
      <c r="AL685" s="1">
        <v>0.81613370025033127</v>
      </c>
      <c r="AM685" s="1">
        <v>0.81698526038203545</v>
      </c>
    </row>
    <row r="686" spans="1:39">
      <c r="A686">
        <f t="shared" si="16"/>
        <v>202206</v>
      </c>
      <c r="B686" t="str">
        <f t="shared" si="18"/>
        <v>M2</v>
      </c>
      <c r="C686" t="str">
        <f t="shared" si="17"/>
        <v>best</v>
      </c>
      <c r="D686" s="1">
        <v>0</v>
      </c>
      <c r="E686" s="1">
        <v>0.1591549430918954</v>
      </c>
      <c r="F686" s="1">
        <v>0.33403341779126777</v>
      </c>
      <c r="G686" s="1">
        <v>0.48417899490237631</v>
      </c>
      <c r="H686" s="1">
        <v>0.60267801178834191</v>
      </c>
      <c r="I686" s="1">
        <v>0.6930592289406281</v>
      </c>
      <c r="J686" s="1">
        <v>0.76112097339356932</v>
      </c>
      <c r="K686" s="1">
        <v>0.81155877638046681</v>
      </c>
      <c r="L686" s="1">
        <v>0.84859137882203284</v>
      </c>
      <c r="M686" s="1">
        <v>0.87548732152863151</v>
      </c>
      <c r="N686" s="1">
        <v>0.89493366966354837</v>
      </c>
      <c r="O686" s="1">
        <v>0.90905417292086887</v>
      </c>
      <c r="P686" s="1">
        <v>0.91924140634576512</v>
      </c>
      <c r="Q686" s="1">
        <v>0.92662580941050365</v>
      </c>
      <c r="R686" s="1">
        <v>0.93206885243062976</v>
      </c>
      <c r="S686" s="1">
        <v>0.93611452199645451</v>
      </c>
      <c r="T686" s="1">
        <v>0.93916475718762449</v>
      </c>
      <c r="U686" s="1">
        <v>0.94141276773283233</v>
      </c>
      <c r="V686" s="1">
        <v>0.94316531832492356</v>
      </c>
      <c r="W686" s="1">
        <v>0.94460320702134315</v>
      </c>
      <c r="X686" s="1">
        <v>0.94572052232550874</v>
      </c>
      <c r="Y686" s="1">
        <v>0.94666336819169727</v>
      </c>
      <c r="Z686" s="1">
        <v>0.94745565727350589</v>
      </c>
      <c r="AA686" s="1">
        <v>0.94816040745607066</v>
      </c>
      <c r="AB686" s="1">
        <v>0.9488249303819567</v>
      </c>
      <c r="AC686" s="1">
        <v>0.94941441361321266</v>
      </c>
      <c r="AD686" s="1">
        <v>0.94992376792428945</v>
      </c>
      <c r="AE686" s="1">
        <v>0.95037116642557762</v>
      </c>
      <c r="AF686" s="1">
        <v>0.95076903217852449</v>
      </c>
      <c r="AG686" s="1">
        <v>0.95112169765045573</v>
      </c>
      <c r="AH686" s="1">
        <v>0.95143993817733719</v>
      </c>
      <c r="AI686" s="1">
        <v>0.95173097522868555</v>
      </c>
      <c r="AJ686" s="1">
        <v>0.95200299060280236</v>
      </c>
      <c r="AK686" s="1">
        <v>0.95226514471562018</v>
      </c>
      <c r="AL686" s="1">
        <v>0.95252379664409104</v>
      </c>
      <c r="AM686" s="1">
        <v>0.95278377702886941</v>
      </c>
    </row>
    <row r="687" spans="1:39">
      <c r="A687">
        <f t="shared" si="16"/>
        <v>202206</v>
      </c>
      <c r="B687" t="str">
        <f t="shared" si="18"/>
        <v>M3</v>
      </c>
      <c r="C687" t="str">
        <f t="shared" si="17"/>
        <v>best</v>
      </c>
      <c r="D687" s="1">
        <v>0.3989422804014327</v>
      </c>
      <c r="E687" s="1">
        <v>0.62549172741205539</v>
      </c>
      <c r="F687" s="1">
        <v>0.758779117429215</v>
      </c>
      <c r="G687" s="1">
        <v>0.84001928494603406</v>
      </c>
      <c r="H687" s="1">
        <v>0.89078529259560479</v>
      </c>
      <c r="I687" s="1">
        <v>0.92337879581556426</v>
      </c>
      <c r="J687" s="1">
        <v>0.94489274001215995</v>
      </c>
      <c r="K687" s="1">
        <v>0.95926955790576995</v>
      </c>
      <c r="L687" s="1">
        <v>0.96902092433752351</v>
      </c>
      <c r="M687" s="1">
        <v>0.97569941479621203</v>
      </c>
      <c r="N687" s="1">
        <v>0.98032544786334164</v>
      </c>
      <c r="O687" s="1">
        <v>0.98358583285090895</v>
      </c>
      <c r="P687" s="1">
        <v>0.98589027379093841</v>
      </c>
      <c r="Q687" s="1">
        <v>0.98753759258176799</v>
      </c>
      <c r="R687" s="1">
        <v>0.98874049124279217</v>
      </c>
      <c r="S687" s="1">
        <v>0.98962884219232572</v>
      </c>
      <c r="T687" s="1">
        <v>0.9902955902294045</v>
      </c>
      <c r="U687" s="1">
        <v>0.99078534980071531</v>
      </c>
      <c r="V687" s="1">
        <v>0.99116620348715423</v>
      </c>
      <c r="W687" s="1">
        <v>0.99147802678551233</v>
      </c>
      <c r="X687" s="1">
        <v>0.99171988571441927</v>
      </c>
      <c r="Y687" s="1">
        <v>0.99192362610539009</v>
      </c>
      <c r="Z687" s="1">
        <v>0.99209450856550241</v>
      </c>
      <c r="AA687" s="1">
        <v>0.99224619926378699</v>
      </c>
      <c r="AB687" s="1">
        <v>0.99238886018545192</v>
      </c>
      <c r="AC687" s="1">
        <v>0.99251496379695769</v>
      </c>
      <c r="AD687" s="1">
        <v>0.99262333200253405</v>
      </c>
      <c r="AE687" s="1">
        <v>0.99271758522910325</v>
      </c>
      <c r="AF687" s="1">
        <v>0.99280023425844088</v>
      </c>
      <c r="AG687" s="1">
        <v>0.99287219413439798</v>
      </c>
      <c r="AH687" s="1">
        <v>0.99293564655055033</v>
      </c>
      <c r="AI687" s="1">
        <v>0.99299198296625868</v>
      </c>
      <c r="AJ687" s="1">
        <v>0.99304285167852924</v>
      </c>
      <c r="AK687" s="1">
        <v>0.99309003696343934</v>
      </c>
      <c r="AL687" s="1">
        <v>0.99313485886063446</v>
      </c>
      <c r="AM687" s="1">
        <v>0.99317835087209416</v>
      </c>
    </row>
    <row r="688" spans="1:39">
      <c r="A688">
        <f t="shared" si="16"/>
        <v>202207</v>
      </c>
      <c r="B688" t="str">
        <f t="shared" si="18"/>
        <v>M0</v>
      </c>
      <c r="C688" t="str">
        <f t="shared" si="17"/>
        <v>best</v>
      </c>
      <c r="D688" s="1">
        <v>0</v>
      </c>
      <c r="E688" s="1">
        <v>0</v>
      </c>
      <c r="F688" s="1">
        <v>0</v>
      </c>
      <c r="G688" s="1">
        <v>1.76839730485622E-3</v>
      </c>
      <c r="H688" s="1">
        <v>6.2968292905714769E-3</v>
      </c>
      <c r="I688" s="1">
        <v>1.354897464272431E-2</v>
      </c>
      <c r="J688" s="1">
        <v>2.291469928057183E-2</v>
      </c>
      <c r="K688" s="1">
        <v>3.3612559518932508E-2</v>
      </c>
      <c r="L688" s="1">
        <v>4.4634552191605947E-2</v>
      </c>
      <c r="M688" s="1">
        <v>5.5180482824568243E-2</v>
      </c>
      <c r="N688" s="1">
        <v>6.4793547642843424E-2</v>
      </c>
      <c r="O688" s="1">
        <v>7.311008613412362E-2</v>
      </c>
      <c r="P688" s="1">
        <v>8.008770441905394E-2</v>
      </c>
      <c r="Q688" s="1">
        <v>8.5880332017349695E-2</v>
      </c>
      <c r="R688" s="1">
        <v>9.0623949503951959E-2</v>
      </c>
      <c r="S688" s="1">
        <v>9.4498604633447086E-2</v>
      </c>
      <c r="T688" s="1">
        <v>9.7556098451612797E-2</v>
      </c>
      <c r="U688" s="1">
        <v>0.1000837979232863</v>
      </c>
      <c r="V688" s="1">
        <v>0.10227037742426121</v>
      </c>
      <c r="W688" s="1">
        <v>0.10405465198325831</v>
      </c>
      <c r="X688" s="1">
        <v>0.105633436344575</v>
      </c>
      <c r="Y688" s="1">
        <v>0.1070312615617747</v>
      </c>
      <c r="Z688" s="1">
        <v>0.10834492046559779</v>
      </c>
      <c r="AA688" s="1">
        <v>0.10966894826612809</v>
      </c>
      <c r="AB688" s="1">
        <v>0.11094728774037441</v>
      </c>
      <c r="AC688" s="1">
        <v>0.1121902489047464</v>
      </c>
      <c r="AD688" s="1">
        <v>0.1134999107863093</v>
      </c>
      <c r="AE688" s="1">
        <v>0.1149376154719934</v>
      </c>
      <c r="AF688" s="1">
        <v>0.1165155624073545</v>
      </c>
      <c r="AG688" s="1">
        <v>0.1182859598277249</v>
      </c>
      <c r="AH688" s="1">
        <v>0.120300303567416</v>
      </c>
      <c r="AI688" s="1">
        <v>0.12260015345007549</v>
      </c>
      <c r="AJ688" s="1">
        <v>0.1252463260524373</v>
      </c>
      <c r="AK688" s="1">
        <v>0.12826201925368691</v>
      </c>
      <c r="AL688" s="1">
        <v>0.1316576729291638</v>
      </c>
      <c r="AM688" s="1">
        <v>0.13546276115194061</v>
      </c>
    </row>
    <row r="689" spans="1:39">
      <c r="A689">
        <f t="shared" si="16"/>
        <v>202207</v>
      </c>
      <c r="B689" t="str">
        <f t="shared" si="18"/>
        <v>M1</v>
      </c>
      <c r="C689" t="str">
        <f t="shared" si="17"/>
        <v>best</v>
      </c>
      <c r="D689" s="1">
        <v>0</v>
      </c>
      <c r="E689" s="1">
        <v>0</v>
      </c>
      <c r="F689" s="1">
        <v>6.3493635934240983E-2</v>
      </c>
      <c r="G689" s="1">
        <v>0.1667441154499896</v>
      </c>
      <c r="H689" s="1">
        <v>0.28080097311038599</v>
      </c>
      <c r="I689" s="1">
        <v>0.38810246541453391</v>
      </c>
      <c r="J689" s="1">
        <v>0.48004912499069208</v>
      </c>
      <c r="K689" s="1">
        <v>0.55443874720221298</v>
      </c>
      <c r="L689" s="1">
        <v>0.61211141595850682</v>
      </c>
      <c r="M689" s="1">
        <v>0.65572873037526269</v>
      </c>
      <c r="N689" s="1">
        <v>0.6883887765934904</v>
      </c>
      <c r="O689" s="1">
        <v>0.71246108767142924</v>
      </c>
      <c r="P689" s="1">
        <v>0.73017680263803608</v>
      </c>
      <c r="Q689" s="1">
        <v>0.74337883677087147</v>
      </c>
      <c r="R689" s="1">
        <v>0.75327199171192205</v>
      </c>
      <c r="S689" s="1">
        <v>0.76077811967503028</v>
      </c>
      <c r="T689" s="1">
        <v>0.76633844472835422</v>
      </c>
      <c r="U689" s="1">
        <v>0.7706917696708987</v>
      </c>
      <c r="V689" s="1">
        <v>0.77427704858795054</v>
      </c>
      <c r="W689" s="1">
        <v>0.7770728506820137</v>
      </c>
      <c r="X689" s="1">
        <v>0.77944029112431246</v>
      </c>
      <c r="Y689" s="1">
        <v>0.78143751247628246</v>
      </c>
      <c r="Z689" s="1">
        <v>0.78322171364575921</v>
      </c>
      <c r="AA689" s="1">
        <v>0.78491330536038129</v>
      </c>
      <c r="AB689" s="1">
        <v>0.78642507531874206</v>
      </c>
      <c r="AC689" s="1">
        <v>0.78774625120669306</v>
      </c>
      <c r="AD689" s="1">
        <v>0.78893017202713034</v>
      </c>
      <c r="AE689" s="1">
        <v>0.79001239441871907</v>
      </c>
      <c r="AF689" s="1">
        <v>0.79100432892238293</v>
      </c>
      <c r="AG689" s="1">
        <v>0.79193671176596281</v>
      </c>
      <c r="AH689" s="1">
        <v>0.79283191787002349</v>
      </c>
      <c r="AI689" s="1">
        <v>0.79371349241827038</v>
      </c>
      <c r="AJ689" s="1">
        <v>0.79460933385211685</v>
      </c>
      <c r="AK689" s="1">
        <v>0.79553676286692265</v>
      </c>
      <c r="AL689" s="1">
        <v>0.79650816440855954</v>
      </c>
      <c r="AM689" s="1">
        <v>0.7975389925299281</v>
      </c>
    </row>
    <row r="690" spans="1:39">
      <c r="A690">
        <f t="shared" si="16"/>
        <v>202207</v>
      </c>
      <c r="B690" t="str">
        <f t="shared" si="18"/>
        <v>M2</v>
      </c>
      <c r="C690" t="str">
        <f t="shared" si="17"/>
        <v>best</v>
      </c>
      <c r="D690" s="1">
        <v>0</v>
      </c>
      <c r="E690" s="1">
        <v>0.1591549430918954</v>
      </c>
      <c r="F690" s="1">
        <v>0.33311766282733768</v>
      </c>
      <c r="G690" s="1">
        <v>0.48178315522542681</v>
      </c>
      <c r="H690" s="1">
        <v>0.59895049376420217</v>
      </c>
      <c r="I690" s="1">
        <v>0.68853211195427189</v>
      </c>
      <c r="J690" s="1">
        <v>0.75543450889799924</v>
      </c>
      <c r="K690" s="1">
        <v>0.8047559212737897</v>
      </c>
      <c r="L690" s="1">
        <v>0.840652038225156</v>
      </c>
      <c r="M690" s="1">
        <v>0.86663168759044684</v>
      </c>
      <c r="N690" s="1">
        <v>0.88550173778633945</v>
      </c>
      <c r="O690" s="1">
        <v>0.8991140709925024</v>
      </c>
      <c r="P690" s="1">
        <v>0.90897788336823526</v>
      </c>
      <c r="Q690" s="1">
        <v>0.91624515180996791</v>
      </c>
      <c r="R690" s="1">
        <v>0.92164400523849799</v>
      </c>
      <c r="S690" s="1">
        <v>0.92571241806443849</v>
      </c>
      <c r="T690" s="1">
        <v>0.92870932997212963</v>
      </c>
      <c r="U690" s="1">
        <v>0.93104461261477289</v>
      </c>
      <c r="V690" s="1">
        <v>0.93295971207741968</v>
      </c>
      <c r="W690" s="1">
        <v>0.93444715801147304</v>
      </c>
      <c r="X690" s="1">
        <v>0.93570174147499852</v>
      </c>
      <c r="Y690" s="1">
        <v>0.93675540365813437</v>
      </c>
      <c r="Z690" s="1">
        <v>0.93769206805336525</v>
      </c>
      <c r="AA690" s="1">
        <v>0.93857456130131622</v>
      </c>
      <c r="AB690" s="1">
        <v>0.93935654111238787</v>
      </c>
      <c r="AC690" s="1">
        <v>0.94003107893125692</v>
      </c>
      <c r="AD690" s="1">
        <v>0.94062176253307617</v>
      </c>
      <c r="AE690" s="1">
        <v>0.94114478643892419</v>
      </c>
      <c r="AF690" s="1">
        <v>0.94160587458633971</v>
      </c>
      <c r="AG690" s="1">
        <v>0.94201908189900496</v>
      </c>
      <c r="AH690" s="1">
        <v>0.94239369093913417</v>
      </c>
      <c r="AI690" s="1">
        <v>0.94274035784102272</v>
      </c>
      <c r="AJ690" s="1">
        <v>0.94307089488264406</v>
      </c>
      <c r="AK690" s="1">
        <v>0.94339365972377154</v>
      </c>
      <c r="AL690" s="1">
        <v>0.94371506076164968</v>
      </c>
      <c r="AM690" s="1">
        <v>0.94404193767145061</v>
      </c>
    </row>
    <row r="691" spans="1:39">
      <c r="A691">
        <f t="shared" si="16"/>
        <v>202207</v>
      </c>
      <c r="B691" t="str">
        <f t="shared" si="18"/>
        <v>M3</v>
      </c>
      <c r="C691" t="str">
        <f t="shared" si="17"/>
        <v>best</v>
      </c>
      <c r="D691" s="1">
        <v>0.3989422804014327</v>
      </c>
      <c r="E691" s="1">
        <v>0.62435487936763456</v>
      </c>
      <c r="F691" s="1">
        <v>0.7572496565858895</v>
      </c>
      <c r="G691" s="1">
        <v>0.83795914239690061</v>
      </c>
      <c r="H691" s="1">
        <v>0.88850827539086896</v>
      </c>
      <c r="I691" s="1">
        <v>0.92115876481569103</v>
      </c>
      <c r="J691" s="1">
        <v>0.94256633825236336</v>
      </c>
      <c r="K691" s="1">
        <v>0.95685602625475208</v>
      </c>
      <c r="L691" s="1">
        <v>0.96651900881222685</v>
      </c>
      <c r="M691" s="1">
        <v>0.97314716197051165</v>
      </c>
      <c r="N691" s="1">
        <v>0.97778590985255431</v>
      </c>
      <c r="O691" s="1">
        <v>0.98104851040057361</v>
      </c>
      <c r="P691" s="1">
        <v>0.98337298770895554</v>
      </c>
      <c r="Q691" s="1">
        <v>0.98506658633644806</v>
      </c>
      <c r="R691" s="1">
        <v>0.98631545861537107</v>
      </c>
      <c r="S691" s="1">
        <v>0.9872518404184788</v>
      </c>
      <c r="T691" s="1">
        <v>0.98793916502338219</v>
      </c>
      <c r="U691" s="1">
        <v>0.98847337256316614</v>
      </c>
      <c r="V691" s="1">
        <v>0.98891057345876832</v>
      </c>
      <c r="W691" s="1">
        <v>0.98924955952801885</v>
      </c>
      <c r="X691" s="1">
        <v>0.9895350275297119</v>
      </c>
      <c r="Y691" s="1">
        <v>0.98977437472142138</v>
      </c>
      <c r="Z691" s="1">
        <v>0.9899867626712191</v>
      </c>
      <c r="AA691" s="1">
        <v>0.9901864149996803</v>
      </c>
      <c r="AB691" s="1">
        <v>0.99036278399953115</v>
      </c>
      <c r="AC691" s="1">
        <v>0.9905141999568845</v>
      </c>
      <c r="AD691" s="1">
        <v>0.99064565996622655</v>
      </c>
      <c r="AE691" s="1">
        <v>0.99076063909988288</v>
      </c>
      <c r="AF691" s="1">
        <v>0.99086041423946658</v>
      </c>
      <c r="AG691" s="1">
        <v>0.99094800597179211</v>
      </c>
      <c r="AH691" s="1">
        <v>0.99102532218247041</v>
      </c>
      <c r="AI691" s="1">
        <v>0.99109464277390891</v>
      </c>
      <c r="AJ691" s="1">
        <v>0.99115841954431105</v>
      </c>
      <c r="AK691" s="1">
        <v>0.99121848865725448</v>
      </c>
      <c r="AL691" s="1">
        <v>0.99127629559839869</v>
      </c>
      <c r="AM691" s="1">
        <v>0.99133328937689846</v>
      </c>
    </row>
    <row r="692" spans="1:39">
      <c r="A692">
        <f t="shared" si="16"/>
        <v>202208</v>
      </c>
      <c r="B692" t="str">
        <f t="shared" si="18"/>
        <v>M0</v>
      </c>
      <c r="C692" t="str">
        <f t="shared" si="17"/>
        <v>best</v>
      </c>
      <c r="D692" s="1">
        <v>0</v>
      </c>
      <c r="E692" s="1">
        <v>0</v>
      </c>
      <c r="F692" s="1">
        <v>0</v>
      </c>
      <c r="G692" s="1">
        <v>1.722653704385533E-3</v>
      </c>
      <c r="H692" s="1">
        <v>5.9538020508663374E-3</v>
      </c>
      <c r="I692" s="1">
        <v>1.25863014958266E-2</v>
      </c>
      <c r="J692" s="1">
        <v>2.10480401482393E-2</v>
      </c>
      <c r="K692" s="1">
        <v>3.0361486216932829E-2</v>
      </c>
      <c r="L692" s="1">
        <v>3.9654435524697072E-2</v>
      </c>
      <c r="M692" s="1">
        <v>4.8368234807367988E-2</v>
      </c>
      <c r="N692" s="1">
        <v>5.605314003207499E-2</v>
      </c>
      <c r="O692" s="1">
        <v>6.2589003417175215E-2</v>
      </c>
      <c r="P692" s="1">
        <v>6.8069009132734157E-2</v>
      </c>
      <c r="Q692" s="1">
        <v>7.2589882984459619E-2</v>
      </c>
      <c r="R692" s="1">
        <v>7.630353801315623E-2</v>
      </c>
      <c r="S692" s="1">
        <v>7.9247257717956376E-2</v>
      </c>
      <c r="T692" s="1">
        <v>8.1689832212029079E-2</v>
      </c>
      <c r="U692" s="1">
        <v>8.380941219788357E-2</v>
      </c>
      <c r="V692" s="1">
        <v>8.5543793160798784E-2</v>
      </c>
      <c r="W692" s="1">
        <v>8.7082349329283631E-2</v>
      </c>
      <c r="X692" s="1">
        <v>8.8448202164792114E-2</v>
      </c>
      <c r="Y692" s="1">
        <v>8.9735234855710555E-2</v>
      </c>
      <c r="Z692" s="1">
        <v>9.1036361877232241E-2</v>
      </c>
      <c r="AA692" s="1">
        <v>9.2297071268988784E-2</v>
      </c>
      <c r="AB692" s="1">
        <v>9.3528378401856613E-2</v>
      </c>
      <c r="AC692" s="1">
        <v>9.4833440617216477E-2</v>
      </c>
      <c r="AD692" s="1">
        <v>9.6274118698418745E-2</v>
      </c>
      <c r="AE692" s="1">
        <v>9.7862555170231499E-2</v>
      </c>
      <c r="AF692" s="1">
        <v>9.9651382200517294E-2</v>
      </c>
      <c r="AG692" s="1">
        <v>0.1016928067830364</v>
      </c>
      <c r="AH692" s="1">
        <v>0.10402876021909931</v>
      </c>
      <c r="AI692" s="1">
        <v>0.10672084458479</v>
      </c>
      <c r="AJ692" s="1">
        <v>0.1097923109513033</v>
      </c>
      <c r="AK692" s="1">
        <v>0.1132534537814773</v>
      </c>
      <c r="AL692" s="1">
        <v>0.1171340564977133</v>
      </c>
      <c r="AM692" s="1">
        <v>0.1214671118185343</v>
      </c>
    </row>
    <row r="693" spans="1:39">
      <c r="A693">
        <f t="shared" si="16"/>
        <v>202208</v>
      </c>
      <c r="B693" t="str">
        <f t="shared" si="18"/>
        <v>M1</v>
      </c>
      <c r="C693" t="str">
        <f t="shared" si="17"/>
        <v>best</v>
      </c>
      <c r="D693" s="1">
        <v>0</v>
      </c>
      <c r="E693" s="1">
        <v>0</v>
      </c>
      <c r="F693" s="1">
        <v>6.3493635934240983E-2</v>
      </c>
      <c r="G693" s="1">
        <v>0.16595669690894541</v>
      </c>
      <c r="H693" s="1">
        <v>0.27865559936805062</v>
      </c>
      <c r="I693" s="1">
        <v>0.38342351490243348</v>
      </c>
      <c r="J693" s="1">
        <v>0.47217235277909148</v>
      </c>
      <c r="K693" s="1">
        <v>0.54283051801913906</v>
      </c>
      <c r="L693" s="1">
        <v>0.5971112875842951</v>
      </c>
      <c r="M693" s="1">
        <v>0.63811287557206675</v>
      </c>
      <c r="N693" s="1">
        <v>0.66847633417480801</v>
      </c>
      <c r="O693" s="1">
        <v>0.6908732400445099</v>
      </c>
      <c r="P693" s="1">
        <v>0.70757781613973358</v>
      </c>
      <c r="Q693" s="1">
        <v>0.72009621589850459</v>
      </c>
      <c r="R693" s="1">
        <v>0.72959051861163571</v>
      </c>
      <c r="S693" s="1">
        <v>0.7366192547960112</v>
      </c>
      <c r="T693" s="1">
        <v>0.74211820939304707</v>
      </c>
      <c r="U693" s="1">
        <v>0.74664338161156341</v>
      </c>
      <c r="V693" s="1">
        <v>0.75016917325825061</v>
      </c>
      <c r="W693" s="1">
        <v>0.75315210746494277</v>
      </c>
      <c r="X693" s="1">
        <v>0.75566591656428517</v>
      </c>
      <c r="Y693" s="1">
        <v>0.75790895335214925</v>
      </c>
      <c r="Z693" s="1">
        <v>0.76003232417657285</v>
      </c>
      <c r="AA693" s="1">
        <v>0.76192603500755274</v>
      </c>
      <c r="AB693" s="1">
        <v>0.76357577573080559</v>
      </c>
      <c r="AC693" s="1">
        <v>0.76504598722031758</v>
      </c>
      <c r="AD693" s="1">
        <v>0.76637990666079925</v>
      </c>
      <c r="AE693" s="1">
        <v>0.76759172029636025</v>
      </c>
      <c r="AF693" s="1">
        <v>0.76871883915780537</v>
      </c>
      <c r="AG693" s="1">
        <v>0.7697879363280421</v>
      </c>
      <c r="AH693" s="1">
        <v>0.7708276053435007</v>
      </c>
      <c r="AI693" s="1">
        <v>0.77187124522338302</v>
      </c>
      <c r="AJ693" s="1">
        <v>0.77294019719993223</v>
      </c>
      <c r="AK693" s="1">
        <v>0.77404997671680453</v>
      </c>
      <c r="AL693" s="1">
        <v>0.77521926012584175</v>
      </c>
      <c r="AM693" s="1">
        <v>0.7764653755701354</v>
      </c>
    </row>
    <row r="694" spans="1:39">
      <c r="A694">
        <f t="shared" si="16"/>
        <v>202208</v>
      </c>
      <c r="B694" t="str">
        <f t="shared" si="18"/>
        <v>M2</v>
      </c>
      <c r="C694" t="str">
        <f t="shared" si="17"/>
        <v>best</v>
      </c>
      <c r="D694" s="1">
        <v>0</v>
      </c>
      <c r="E694" s="1">
        <v>0.1591549430918954</v>
      </c>
      <c r="F694" s="1">
        <v>0.33215035898647233</v>
      </c>
      <c r="G694" s="1">
        <v>0.47929688067648463</v>
      </c>
      <c r="H694" s="1">
        <v>0.59528690760105174</v>
      </c>
      <c r="I694" s="1">
        <v>0.68313485864134682</v>
      </c>
      <c r="J694" s="1">
        <v>0.7483408458180324</v>
      </c>
      <c r="K694" s="1">
        <v>0.79596211106573955</v>
      </c>
      <c r="L694" s="1">
        <v>0.83048996091463967</v>
      </c>
      <c r="M694" s="1">
        <v>0.8555893702951447</v>
      </c>
      <c r="N694" s="1">
        <v>0.87370009305602148</v>
      </c>
      <c r="O694" s="1">
        <v>0.88682261367059012</v>
      </c>
      <c r="P694" s="1">
        <v>0.89648824740449662</v>
      </c>
      <c r="Q694" s="1">
        <v>0.90366633500376858</v>
      </c>
      <c r="R694" s="1">
        <v>0.90907344533633661</v>
      </c>
      <c r="S694" s="1">
        <v>0.91305489662233796</v>
      </c>
      <c r="T694" s="1">
        <v>0.91615614571723747</v>
      </c>
      <c r="U694" s="1">
        <v>0.91869839733380698</v>
      </c>
      <c r="V694" s="1">
        <v>0.9206721760447959</v>
      </c>
      <c r="W694" s="1">
        <v>0.92233628028537673</v>
      </c>
      <c r="X694" s="1">
        <v>0.92373321300900357</v>
      </c>
      <c r="Y694" s="1">
        <v>0.92497436993276716</v>
      </c>
      <c r="Z694" s="1">
        <v>0.92614293888586574</v>
      </c>
      <c r="AA694" s="1">
        <v>0.92717742738962694</v>
      </c>
      <c r="AB694" s="1">
        <v>0.92806846597940962</v>
      </c>
      <c r="AC694" s="1">
        <v>0.92884666338457123</v>
      </c>
      <c r="AD694" s="1">
        <v>0.9295331164977122</v>
      </c>
      <c r="AE694" s="1">
        <v>0.93013537083264408</v>
      </c>
      <c r="AF694" s="1">
        <v>0.93067174578219947</v>
      </c>
      <c r="AG694" s="1">
        <v>0.93115418091261426</v>
      </c>
      <c r="AH694" s="1">
        <v>0.93159654708876927</v>
      </c>
      <c r="AI694" s="1">
        <v>0.93201408189202728</v>
      </c>
      <c r="AJ694" s="1">
        <v>0.93241775239865077</v>
      </c>
      <c r="AK694" s="1">
        <v>0.93281603669145097</v>
      </c>
      <c r="AL694" s="1">
        <v>0.93321781160933504</v>
      </c>
      <c r="AM694" s="1">
        <v>0.93363090382282621</v>
      </c>
    </row>
    <row r="695" spans="1:39">
      <c r="A695">
        <f t="shared" si="16"/>
        <v>202208</v>
      </c>
      <c r="B695" t="str">
        <f t="shared" si="18"/>
        <v>M3</v>
      </c>
      <c r="C695" t="str">
        <f t="shared" si="17"/>
        <v>best</v>
      </c>
      <c r="D695" s="1">
        <v>0.3989422804014327</v>
      </c>
      <c r="E695" s="1">
        <v>0.62399418542606222</v>
      </c>
      <c r="F695" s="1">
        <v>0.75580430880716809</v>
      </c>
      <c r="G695" s="1">
        <v>0.83588409904200633</v>
      </c>
      <c r="H695" s="1">
        <v>0.88627318320134985</v>
      </c>
      <c r="I695" s="1">
        <v>0.9185588446411348</v>
      </c>
      <c r="J695" s="1">
        <v>0.93969094522318097</v>
      </c>
      <c r="K695" s="1">
        <v>0.95375594906051864</v>
      </c>
      <c r="L695" s="1">
        <v>0.96328479411412737</v>
      </c>
      <c r="M695" s="1">
        <v>0.96989398642496072</v>
      </c>
      <c r="N695" s="1">
        <v>0.97451330409639936</v>
      </c>
      <c r="O695" s="1">
        <v>0.97779040343022405</v>
      </c>
      <c r="P695" s="1">
        <v>0.98017140229697175</v>
      </c>
      <c r="Q695" s="1">
        <v>0.98192394330688149</v>
      </c>
      <c r="R695" s="1">
        <v>0.98323636549175841</v>
      </c>
      <c r="S695" s="1">
        <v>0.98419891383993519</v>
      </c>
      <c r="T695" s="1">
        <v>0.98494660199323858</v>
      </c>
      <c r="U695" s="1">
        <v>0.98555825245610673</v>
      </c>
      <c r="V695" s="1">
        <v>0.98603233120531208</v>
      </c>
      <c r="W695" s="1">
        <v>0.98643144018571194</v>
      </c>
      <c r="X695" s="1">
        <v>0.98676596084883683</v>
      </c>
      <c r="Y695" s="1">
        <v>0.98706270214593705</v>
      </c>
      <c r="Z695" s="1">
        <v>0.98734153253321399</v>
      </c>
      <c r="AA695" s="1">
        <v>0.98758770577147292</v>
      </c>
      <c r="AB695" s="1">
        <v>0.98779886424687346</v>
      </c>
      <c r="AC695" s="1">
        <v>0.98798190003111575</v>
      </c>
      <c r="AD695" s="1">
        <v>0.9881416180506859</v>
      </c>
      <c r="AE695" s="1">
        <v>0.98827979698733348</v>
      </c>
      <c r="AF695" s="1">
        <v>0.98840061452818695</v>
      </c>
      <c r="AG695" s="1">
        <v>0.98850668591347024</v>
      </c>
      <c r="AH695" s="1">
        <v>0.98860116162995959</v>
      </c>
      <c r="AI695" s="1">
        <v>0.98868740923441445</v>
      </c>
      <c r="AJ695" s="1">
        <v>0.98876797904760594</v>
      </c>
      <c r="AK695" s="1">
        <v>0.98884488868135012</v>
      </c>
      <c r="AL695" s="1">
        <v>0.98892013655446687</v>
      </c>
      <c r="AM695" s="1">
        <v>0.98899544424604446</v>
      </c>
    </row>
    <row r="696" spans="1:39">
      <c r="A696">
        <f t="shared" si="16"/>
        <v>202209</v>
      </c>
      <c r="B696" t="str">
        <f t="shared" si="18"/>
        <v>M0</v>
      </c>
      <c r="C696" t="str">
        <f t="shared" si="17"/>
        <v>best</v>
      </c>
      <c r="D696" s="1">
        <v>0</v>
      </c>
      <c r="E696" s="1">
        <v>0</v>
      </c>
      <c r="F696" s="1">
        <v>0</v>
      </c>
      <c r="G696" s="1">
        <v>1.5178092295927679E-3</v>
      </c>
      <c r="H696" s="1">
        <v>5.2632290499253498E-3</v>
      </c>
      <c r="I696" s="1">
        <v>1.114565883078166E-2</v>
      </c>
      <c r="J696" s="1">
        <v>1.8378350243509738E-2</v>
      </c>
      <c r="K696" s="1">
        <v>2.608697135554916E-2</v>
      </c>
      <c r="L696" s="1">
        <v>3.3631428783668559E-2</v>
      </c>
      <c r="M696" s="1">
        <v>4.0476312045947919E-2</v>
      </c>
      <c r="N696" s="1">
        <v>4.641332147314918E-2</v>
      </c>
      <c r="O696" s="1">
        <v>5.1462273826457808E-2</v>
      </c>
      <c r="P696" s="1">
        <v>5.5671246422493957E-2</v>
      </c>
      <c r="Q696" s="1">
        <v>5.9156206641158712E-2</v>
      </c>
      <c r="R696" s="1">
        <v>6.1936080875606099E-2</v>
      </c>
      <c r="S696" s="1">
        <v>6.4254433423921578E-2</v>
      </c>
      <c r="T696" s="1">
        <v>6.6274923537880615E-2</v>
      </c>
      <c r="U696" s="1">
        <v>6.7934480976892364E-2</v>
      </c>
      <c r="V696" s="1">
        <v>6.9411786806551273E-2</v>
      </c>
      <c r="W696" s="1">
        <v>7.0728022825854345E-2</v>
      </c>
      <c r="X696" s="1">
        <v>7.1972757921649186E-2</v>
      </c>
      <c r="Y696" s="1">
        <v>7.3236238161884001E-2</v>
      </c>
      <c r="Z696" s="1">
        <v>7.4466275483049835E-2</v>
      </c>
      <c r="AA696" s="1">
        <v>7.5674712085894255E-2</v>
      </c>
      <c r="AB696" s="1">
        <v>7.6965406022370661E-2</v>
      </c>
      <c r="AC696" s="1">
        <v>7.8400475313258999E-2</v>
      </c>
      <c r="AD696" s="1">
        <v>7.9991910867443006E-2</v>
      </c>
      <c r="AE696" s="1">
        <v>8.179254150527715E-2</v>
      </c>
      <c r="AF696" s="1">
        <v>8.3855139403871612E-2</v>
      </c>
      <c r="AG696" s="1">
        <v>8.6221835480399814E-2</v>
      </c>
      <c r="AH696" s="1">
        <v>8.8954830381560601E-2</v>
      </c>
      <c r="AI696" s="1">
        <v>9.2077291286148541E-2</v>
      </c>
      <c r="AJ696" s="1">
        <v>9.5599260344472317E-2</v>
      </c>
      <c r="AK696" s="1">
        <v>9.9550720691540071E-2</v>
      </c>
      <c r="AL696" s="1">
        <v>0.10396500547434311</v>
      </c>
      <c r="AM696" s="1">
        <v>0.1088698266474626</v>
      </c>
    </row>
    <row r="697" spans="1:39">
      <c r="A697">
        <f t="shared" si="16"/>
        <v>202209</v>
      </c>
      <c r="B697" t="str">
        <f t="shared" si="18"/>
        <v>M1</v>
      </c>
      <c r="C697" t="str">
        <f t="shared" si="17"/>
        <v>best</v>
      </c>
      <c r="D697" s="1">
        <v>0</v>
      </c>
      <c r="E697" s="1">
        <v>0</v>
      </c>
      <c r="F697" s="1">
        <v>6.3493635934240983E-2</v>
      </c>
      <c r="G697" s="1">
        <v>0.16501980181452561</v>
      </c>
      <c r="H697" s="1">
        <v>0.27517731254587607</v>
      </c>
      <c r="I697" s="1">
        <v>0.376128007083389</v>
      </c>
      <c r="J697" s="1">
        <v>0.4600532329608264</v>
      </c>
      <c r="K697" s="1">
        <v>0.52615708313347798</v>
      </c>
      <c r="L697" s="1">
        <v>0.5768011872326313</v>
      </c>
      <c r="M697" s="1">
        <v>0.61460763202254942</v>
      </c>
      <c r="N697" s="1">
        <v>0.6426172234688855</v>
      </c>
      <c r="O697" s="1">
        <v>0.66355395708738718</v>
      </c>
      <c r="P697" s="1">
        <v>0.67925899806080703</v>
      </c>
      <c r="Q697" s="1">
        <v>0.69117320030951379</v>
      </c>
      <c r="R697" s="1">
        <v>0.69999209713890742</v>
      </c>
      <c r="S697" s="1">
        <v>0.70688902690147826</v>
      </c>
      <c r="T697" s="1">
        <v>0.71256177529281683</v>
      </c>
      <c r="U697" s="1">
        <v>0.7169791810294569</v>
      </c>
      <c r="V697" s="1">
        <v>0.72071405418350765</v>
      </c>
      <c r="W697" s="1">
        <v>0.72385906870677963</v>
      </c>
      <c r="X697" s="1">
        <v>0.72666281017677214</v>
      </c>
      <c r="Y697" s="1">
        <v>0.72931387691743887</v>
      </c>
      <c r="Z697" s="1">
        <v>0.73167442658619852</v>
      </c>
      <c r="AA697" s="1">
        <v>0.7337258260568742</v>
      </c>
      <c r="AB697" s="1">
        <v>0.73554610656441022</v>
      </c>
      <c r="AC697" s="1">
        <v>0.73718790486259589</v>
      </c>
      <c r="AD697" s="1">
        <v>0.73866880012436231</v>
      </c>
      <c r="AE697" s="1">
        <v>0.74003437294501739</v>
      </c>
      <c r="AF697" s="1">
        <v>0.74131656395220524</v>
      </c>
      <c r="AG697" s="1">
        <v>0.74255014661401075</v>
      </c>
      <c r="AH697" s="1">
        <v>0.74377525943858325</v>
      </c>
      <c r="AI697" s="1">
        <v>0.74501816171400204</v>
      </c>
      <c r="AJ697" s="1">
        <v>0.74629819533541042</v>
      </c>
      <c r="AK697" s="1">
        <v>0.74763798242293689</v>
      </c>
      <c r="AL697" s="1">
        <v>0.74905830859810607</v>
      </c>
      <c r="AM697" s="1">
        <v>0.75057568284334231</v>
      </c>
    </row>
    <row r="698" spans="1:39">
      <c r="A698">
        <f t="shared" si="16"/>
        <v>202209</v>
      </c>
      <c r="B698" t="str">
        <f t="shared" si="18"/>
        <v>M2</v>
      </c>
      <c r="C698" t="str">
        <f t="shared" si="17"/>
        <v>best</v>
      </c>
      <c r="D698" s="1">
        <v>0</v>
      </c>
      <c r="E698" s="1">
        <v>0.1591549430918954</v>
      </c>
      <c r="F698" s="1">
        <v>0.33039371736302953</v>
      </c>
      <c r="G698" s="1">
        <v>0.47577637180512877</v>
      </c>
      <c r="H698" s="1">
        <v>0.58928970689571247</v>
      </c>
      <c r="I698" s="1">
        <v>0.67472250533392408</v>
      </c>
      <c r="J698" s="1">
        <v>0.73754734620777096</v>
      </c>
      <c r="K698" s="1">
        <v>0.78327034381892957</v>
      </c>
      <c r="L698" s="1">
        <v>0.81657522233394786</v>
      </c>
      <c r="M698" s="1">
        <v>0.84063204795435853</v>
      </c>
      <c r="N698" s="1">
        <v>0.85807106542517131</v>
      </c>
      <c r="O698" s="1">
        <v>0.87091745015546462</v>
      </c>
      <c r="P698" s="1">
        <v>0.88045680869404364</v>
      </c>
      <c r="Q698" s="1">
        <v>0.88764119539359498</v>
      </c>
      <c r="R698" s="1">
        <v>0.89292996573002237</v>
      </c>
      <c r="S698" s="1">
        <v>0.89704836232829077</v>
      </c>
      <c r="T698" s="1">
        <v>0.90042341999178233</v>
      </c>
      <c r="U698" s="1">
        <v>0.90304297937182143</v>
      </c>
      <c r="V698" s="1">
        <v>0.90525082896536113</v>
      </c>
      <c r="W698" s="1">
        <v>0.90710349410800017</v>
      </c>
      <c r="X698" s="1">
        <v>0.90874884844586379</v>
      </c>
      <c r="Y698" s="1">
        <v>0.91029709996734387</v>
      </c>
      <c r="Z698" s="1">
        <v>0.9116666361224548</v>
      </c>
      <c r="AA698" s="1">
        <v>0.9128448298530274</v>
      </c>
      <c r="AB698" s="1">
        <v>0.91387155304986334</v>
      </c>
      <c r="AC698" s="1">
        <v>0.91477437852983967</v>
      </c>
      <c r="AD698" s="1">
        <v>0.91556326635344121</v>
      </c>
      <c r="AE698" s="1">
        <v>0.91626217026408374</v>
      </c>
      <c r="AF698" s="1">
        <v>0.91688652546500859</v>
      </c>
      <c r="AG698" s="1">
        <v>0.91745444853115243</v>
      </c>
      <c r="AH698" s="1">
        <v>0.91798568788993828</v>
      </c>
      <c r="AI698" s="1">
        <v>0.91849466516827694</v>
      </c>
      <c r="AJ698" s="1">
        <v>0.91899260471118216</v>
      </c>
      <c r="AK698" s="1">
        <v>0.91949107139755137</v>
      </c>
      <c r="AL698" s="1">
        <v>0.92000019554493639</v>
      </c>
      <c r="AM698" s="1">
        <v>0.92052791713524129</v>
      </c>
    </row>
    <row r="699" spans="1:39">
      <c r="A699">
        <f t="shared" si="16"/>
        <v>202209</v>
      </c>
      <c r="B699" t="str">
        <f t="shared" si="18"/>
        <v>M3</v>
      </c>
      <c r="C699" t="str">
        <f t="shared" si="17"/>
        <v>best</v>
      </c>
      <c r="D699" s="1">
        <v>0.3989422804014327</v>
      </c>
      <c r="E699" s="1">
        <v>0.62217706843584386</v>
      </c>
      <c r="F699" s="1">
        <v>0.75291995978933712</v>
      </c>
      <c r="G699" s="1">
        <v>0.83272403823057928</v>
      </c>
      <c r="H699" s="1">
        <v>0.88252342711008469</v>
      </c>
      <c r="I699" s="1">
        <v>0.91438985000836071</v>
      </c>
      <c r="J699" s="1">
        <v>0.93520892957004198</v>
      </c>
      <c r="K699" s="1">
        <v>0.94910666147226275</v>
      </c>
      <c r="L699" s="1">
        <v>0.95864190388554282</v>
      </c>
      <c r="M699" s="1">
        <v>0.96525528225556867</v>
      </c>
      <c r="N699" s="1">
        <v>0.96992265896658381</v>
      </c>
      <c r="O699" s="1">
        <v>0.97330225304356455</v>
      </c>
      <c r="P699" s="1">
        <v>0.97578432994552444</v>
      </c>
      <c r="Q699" s="1">
        <v>0.97764041579167038</v>
      </c>
      <c r="R699" s="1">
        <v>0.97900040834904034</v>
      </c>
      <c r="S699" s="1">
        <v>0.98005615618945885</v>
      </c>
      <c r="T699" s="1">
        <v>0.98091942502864471</v>
      </c>
      <c r="U699" s="1">
        <v>0.98158829169484996</v>
      </c>
      <c r="V699" s="1">
        <v>0.98215121884969758</v>
      </c>
      <c r="W699" s="1">
        <v>0.98262290832249222</v>
      </c>
      <c r="X699" s="1">
        <v>0.98304120134833384</v>
      </c>
      <c r="Y699" s="1">
        <v>0.98343410215528781</v>
      </c>
      <c r="Z699" s="1">
        <v>0.98378081419827601</v>
      </c>
      <c r="AA699" s="1">
        <v>0.98407798497654475</v>
      </c>
      <c r="AB699" s="1">
        <v>0.98433522120394767</v>
      </c>
      <c r="AC699" s="1">
        <v>0.98455923506962784</v>
      </c>
      <c r="AD699" s="1">
        <v>0.98475252744357955</v>
      </c>
      <c r="AE699" s="1">
        <v>0.98492093558928029</v>
      </c>
      <c r="AF699" s="1">
        <v>0.98506808482821551</v>
      </c>
      <c r="AG699" s="1">
        <v>0.98519837373153052</v>
      </c>
      <c r="AH699" s="1">
        <v>0.98531647881666196</v>
      </c>
      <c r="AI699" s="1">
        <v>0.98542597668909238</v>
      </c>
      <c r="AJ699" s="1">
        <v>0.98552970898254588</v>
      </c>
      <c r="AK699" s="1">
        <v>0.98563046101124241</v>
      </c>
      <c r="AL699" s="1">
        <v>0.98573062127342226</v>
      </c>
      <c r="AM699" s="1">
        <v>0.98583205032320642</v>
      </c>
    </row>
    <row r="700" spans="1:39">
      <c r="A700">
        <f t="shared" si="16"/>
        <v>202210</v>
      </c>
      <c r="B700" t="str">
        <f t="shared" si="18"/>
        <v>M0</v>
      </c>
      <c r="C700" t="str">
        <f t="shared" si="17"/>
        <v>best</v>
      </c>
      <c r="D700" s="1">
        <v>0</v>
      </c>
      <c r="E700" s="1">
        <v>0</v>
      </c>
      <c r="F700" s="1">
        <v>0</v>
      </c>
      <c r="G700" s="1">
        <v>1.383497143241031E-3</v>
      </c>
      <c r="H700" s="1">
        <v>4.7931613805660732E-3</v>
      </c>
      <c r="I700" s="1">
        <v>9.8576093010369868E-3</v>
      </c>
      <c r="J700" s="1">
        <v>1.583019237332518E-2</v>
      </c>
      <c r="K700" s="1">
        <v>2.2050873477493859E-2</v>
      </c>
      <c r="L700" s="1">
        <v>2.792266624195059E-2</v>
      </c>
      <c r="M700" s="1">
        <v>3.3153840124656407E-2</v>
      </c>
      <c r="N700" s="1">
        <v>3.7687693920550422E-2</v>
      </c>
      <c r="O700" s="1">
        <v>4.1519662116824063E-2</v>
      </c>
      <c r="P700" s="1">
        <v>4.4725445616247722E-2</v>
      </c>
      <c r="Q700" s="1">
        <v>4.7303511669212643E-2</v>
      </c>
      <c r="R700" s="1">
        <v>4.9467596390250571E-2</v>
      </c>
      <c r="S700" s="1">
        <v>5.136403997949307E-2</v>
      </c>
      <c r="T700" s="1">
        <v>5.2929171712130817E-2</v>
      </c>
      <c r="U700" s="1">
        <v>5.4328519218049612E-2</v>
      </c>
      <c r="V700" s="1">
        <v>5.5580944645962513E-2</v>
      </c>
      <c r="W700" s="1">
        <v>5.6770608708574012E-2</v>
      </c>
      <c r="X700" s="1">
        <v>5.7984221228076928E-2</v>
      </c>
      <c r="Y700" s="1">
        <v>5.917253250250902E-2</v>
      </c>
      <c r="Z700" s="1">
        <v>6.0348264384109312E-2</v>
      </c>
      <c r="AA700" s="1">
        <v>6.1615507607244747E-2</v>
      </c>
      <c r="AB700" s="1">
        <v>6.3036334573868424E-2</v>
      </c>
      <c r="AC700" s="1">
        <v>6.4622497726199213E-2</v>
      </c>
      <c r="AD700" s="1">
        <v>6.6426761728494807E-2</v>
      </c>
      <c r="AE700" s="1">
        <v>6.8502255500436315E-2</v>
      </c>
      <c r="AF700" s="1">
        <v>7.0891107600422637E-2</v>
      </c>
      <c r="AG700" s="1">
        <v>7.365586198871002E-2</v>
      </c>
      <c r="AH700" s="1">
        <v>7.6819463515835795E-2</v>
      </c>
      <c r="AI700" s="1">
        <v>8.0391611493544679E-2</v>
      </c>
      <c r="AJ700" s="1">
        <v>8.4402353170264288E-2</v>
      </c>
      <c r="AK700" s="1">
        <v>8.8885228104611455E-2</v>
      </c>
      <c r="AL700" s="1">
        <v>9.3868143741455176E-2</v>
      </c>
      <c r="AM700" s="1">
        <v>9.9432013186912721E-2</v>
      </c>
    </row>
    <row r="701" spans="1:39">
      <c r="A701">
        <f t="shared" si="16"/>
        <v>202210</v>
      </c>
      <c r="B701" t="str">
        <f t="shared" si="18"/>
        <v>M1</v>
      </c>
      <c r="C701" t="str">
        <f t="shared" si="17"/>
        <v>best</v>
      </c>
      <c r="D701" s="1">
        <v>0</v>
      </c>
      <c r="E701" s="1">
        <v>0</v>
      </c>
      <c r="F701" s="1">
        <v>6.3493635934240983E-2</v>
      </c>
      <c r="G701" s="1">
        <v>0.16368207881121921</v>
      </c>
      <c r="H701" s="1">
        <v>0.27053351432689821</v>
      </c>
      <c r="I701" s="1">
        <v>0.36630083862340829</v>
      </c>
      <c r="J701" s="1">
        <v>0.44489609726970908</v>
      </c>
      <c r="K701" s="1">
        <v>0.50649354795238799</v>
      </c>
      <c r="L701" s="1">
        <v>0.55307207289055593</v>
      </c>
      <c r="M701" s="1">
        <v>0.5878300570059708</v>
      </c>
      <c r="N701" s="1">
        <v>0.61391173093438012</v>
      </c>
      <c r="O701" s="1">
        <v>0.6335147062094223</v>
      </c>
      <c r="P701" s="1">
        <v>0.64839912799039445</v>
      </c>
      <c r="Q701" s="1">
        <v>0.65941931901781137</v>
      </c>
      <c r="R701" s="1">
        <v>0.66803680056274062</v>
      </c>
      <c r="S701" s="1">
        <v>0.67512241069920031</v>
      </c>
      <c r="T701" s="1">
        <v>0.68063759841150384</v>
      </c>
      <c r="U701" s="1">
        <v>0.68529813140048002</v>
      </c>
      <c r="V701" s="1">
        <v>0.68921990840399439</v>
      </c>
      <c r="W701" s="1">
        <v>0.69271332715678091</v>
      </c>
      <c r="X701" s="1">
        <v>0.69601302720513059</v>
      </c>
      <c r="Y701" s="1">
        <v>0.69894684006739916</v>
      </c>
      <c r="Z701" s="1">
        <v>0.70149068964358141</v>
      </c>
      <c r="AA701" s="1">
        <v>0.70373893299917012</v>
      </c>
      <c r="AB701" s="1">
        <v>0.7057555508821266</v>
      </c>
      <c r="AC701" s="1">
        <v>0.70756227137278471</v>
      </c>
      <c r="AD701" s="1">
        <v>0.70921454294030373</v>
      </c>
      <c r="AE701" s="1">
        <v>0.71075057109865769</v>
      </c>
      <c r="AF701" s="1">
        <v>0.71221258307949586</v>
      </c>
      <c r="AG701" s="1">
        <v>0.71364876120552456</v>
      </c>
      <c r="AH701" s="1">
        <v>0.71509135085671993</v>
      </c>
      <c r="AI701" s="1">
        <v>0.71656439311225151</v>
      </c>
      <c r="AJ701" s="1">
        <v>0.71809525320093859</v>
      </c>
      <c r="AK701" s="1">
        <v>0.71970883598321067</v>
      </c>
      <c r="AL701" s="1">
        <v>0.7214248710717539</v>
      </c>
      <c r="AM701" s="1">
        <v>0.72327839740232047</v>
      </c>
    </row>
    <row r="702" spans="1:39">
      <c r="A702">
        <f t="shared" si="16"/>
        <v>202210</v>
      </c>
      <c r="B702" t="str">
        <f t="shared" si="18"/>
        <v>M2</v>
      </c>
      <c r="C702" t="str">
        <f t="shared" si="17"/>
        <v>best</v>
      </c>
      <c r="D702" s="1">
        <v>0</v>
      </c>
      <c r="E702" s="1">
        <v>0.1591549430918954</v>
      </c>
      <c r="F702" s="1">
        <v>0.32912740989284128</v>
      </c>
      <c r="G702" s="1">
        <v>0.47164842052145411</v>
      </c>
      <c r="H702" s="1">
        <v>0.58186664185102743</v>
      </c>
      <c r="I702" s="1">
        <v>0.66387184334247651</v>
      </c>
      <c r="J702" s="1">
        <v>0.72390367494802177</v>
      </c>
      <c r="K702" s="1">
        <v>0.76776577145264002</v>
      </c>
      <c r="L702" s="1">
        <v>0.79950144732479711</v>
      </c>
      <c r="M702" s="1">
        <v>0.82252673636643525</v>
      </c>
      <c r="N702" s="1">
        <v>0.83949437460345733</v>
      </c>
      <c r="O702" s="1">
        <v>0.85209505631641413</v>
      </c>
      <c r="P702" s="1">
        <v>0.86158426274656807</v>
      </c>
      <c r="Q702" s="1">
        <v>0.86856852395649364</v>
      </c>
      <c r="R702" s="1">
        <v>0.87400602492296064</v>
      </c>
      <c r="S702" s="1">
        <v>0.87846100116059589</v>
      </c>
      <c r="T702" s="1">
        <v>0.8819178343775399</v>
      </c>
      <c r="U702" s="1">
        <v>0.88483053755610763</v>
      </c>
      <c r="V702" s="1">
        <v>0.88727382693900358</v>
      </c>
      <c r="W702" s="1">
        <v>0.88944287289138346</v>
      </c>
      <c r="X702" s="1">
        <v>0.89148287371505397</v>
      </c>
      <c r="Y702" s="1">
        <v>0.89328612713386513</v>
      </c>
      <c r="Z702" s="1">
        <v>0.89483574119626041</v>
      </c>
      <c r="AA702" s="1">
        <v>0.8961834415704224</v>
      </c>
      <c r="AB702" s="1">
        <v>0.89736510881111065</v>
      </c>
      <c r="AC702" s="1">
        <v>0.8983938223132063</v>
      </c>
      <c r="AD702" s="1">
        <v>0.89930076655851587</v>
      </c>
      <c r="AE702" s="1">
        <v>0.90010582372554548</v>
      </c>
      <c r="AF702" s="1">
        <v>0.90083255455214484</v>
      </c>
      <c r="AG702" s="1">
        <v>0.90150645752426928</v>
      </c>
      <c r="AH702" s="1">
        <v>0.90214640569199833</v>
      </c>
      <c r="AI702" s="1">
        <v>0.90276717852277888</v>
      </c>
      <c r="AJ702" s="1">
        <v>0.90338378124420571</v>
      </c>
      <c r="AK702" s="1">
        <v>0.90400927761601702</v>
      </c>
      <c r="AL702" s="1">
        <v>0.90465388882444953</v>
      </c>
      <c r="AM702" s="1">
        <v>0.90533276903299631</v>
      </c>
    </row>
    <row r="703" spans="1:39">
      <c r="A703">
        <f t="shared" si="16"/>
        <v>202210</v>
      </c>
      <c r="B703" t="str">
        <f t="shared" si="18"/>
        <v>M3</v>
      </c>
      <c r="C703" t="str">
        <f t="shared" si="17"/>
        <v>best</v>
      </c>
      <c r="D703" s="1">
        <v>0.3989422804014327</v>
      </c>
      <c r="E703" s="1">
        <v>0.62079142685837641</v>
      </c>
      <c r="F703" s="1">
        <v>0.75080585544319278</v>
      </c>
      <c r="G703" s="1">
        <v>0.82923447252915494</v>
      </c>
      <c r="H703" s="1">
        <v>0.87801034198737615</v>
      </c>
      <c r="I703" s="1">
        <v>0.90913549053107479</v>
      </c>
      <c r="J703" s="1">
        <v>0.92952081240147855</v>
      </c>
      <c r="K703" s="1">
        <v>0.94330890459774019</v>
      </c>
      <c r="L703" s="1">
        <v>0.95277449877348563</v>
      </c>
      <c r="M703" s="1">
        <v>0.95940826177336758</v>
      </c>
      <c r="N703" s="1">
        <v>0.96418979833090668</v>
      </c>
      <c r="O703" s="1">
        <v>0.96769118815158839</v>
      </c>
      <c r="P703" s="1">
        <v>0.97030458263280772</v>
      </c>
      <c r="Q703" s="1">
        <v>0.97221714835832851</v>
      </c>
      <c r="R703" s="1">
        <v>0.97370068930291198</v>
      </c>
      <c r="S703" s="1">
        <v>0.97491310439284684</v>
      </c>
      <c r="T703" s="1">
        <v>0.97585211480778611</v>
      </c>
      <c r="U703" s="1">
        <v>0.97664214749722766</v>
      </c>
      <c r="V703" s="1">
        <v>0.97730393595464093</v>
      </c>
      <c r="W703" s="1">
        <v>0.97789063453666614</v>
      </c>
      <c r="X703" s="1">
        <v>0.97844152327056588</v>
      </c>
      <c r="Y703" s="1">
        <v>0.97892742268148214</v>
      </c>
      <c r="Z703" s="1">
        <v>0.97934359403919924</v>
      </c>
      <c r="AA703" s="1">
        <v>0.97970337008941843</v>
      </c>
      <c r="AB703" s="1">
        <v>0.98001608567376952</v>
      </c>
      <c r="AC703" s="1">
        <v>0.98028524027124131</v>
      </c>
      <c r="AD703" s="1">
        <v>0.98051895335347705</v>
      </c>
      <c r="AE703" s="1">
        <v>0.98072222948670496</v>
      </c>
      <c r="AF703" s="1">
        <v>0.98090118234944745</v>
      </c>
      <c r="AG703" s="1">
        <v>0.98106227865595619</v>
      </c>
      <c r="AH703" s="1">
        <v>0.98121051073769394</v>
      </c>
      <c r="AI703" s="1">
        <v>0.98134986099356303</v>
      </c>
      <c r="AJ703" s="1">
        <v>0.98148419443423207</v>
      </c>
      <c r="AK703" s="1">
        <v>0.98161681087875885</v>
      </c>
      <c r="AL703" s="1">
        <v>0.98175027743158116</v>
      </c>
      <c r="AM703" s="1">
        <v>0.98188805136256485</v>
      </c>
    </row>
    <row r="704" spans="1:39">
      <c r="A704">
        <f t="shared" si="16"/>
        <v>202211</v>
      </c>
      <c r="B704" t="str">
        <f t="shared" si="18"/>
        <v>M0</v>
      </c>
      <c r="C704" t="str">
        <f t="shared" si="17"/>
        <v>best</v>
      </c>
      <c r="D704" s="1">
        <v>0</v>
      </c>
      <c r="E704" s="1">
        <v>0</v>
      </c>
      <c r="F704" s="1">
        <v>0</v>
      </c>
      <c r="G704" s="1">
        <v>1.3001087930356529E-3</v>
      </c>
      <c r="H704" s="1">
        <v>4.2099644614606198E-3</v>
      </c>
      <c r="I704" s="1">
        <v>8.3160178840195817E-3</v>
      </c>
      <c r="J704" s="1">
        <v>1.304802511101099E-2</v>
      </c>
      <c r="K704" s="1">
        <v>1.7794275430470179E-2</v>
      </c>
      <c r="L704" s="1">
        <v>2.2193489884734959E-2</v>
      </c>
      <c r="M704" s="1">
        <v>2.6112028529768329E-2</v>
      </c>
      <c r="N704" s="1">
        <v>2.9489092813781068E-2</v>
      </c>
      <c r="O704" s="1">
        <v>3.2355322210537801E-2</v>
      </c>
      <c r="P704" s="1">
        <v>3.4686290423352528E-2</v>
      </c>
      <c r="Q704" s="1">
        <v>3.6660389391783281E-2</v>
      </c>
      <c r="R704" s="1">
        <v>3.8403240690188328E-2</v>
      </c>
      <c r="S704" s="1">
        <v>3.9850842402312542E-2</v>
      </c>
      <c r="T704" s="1">
        <v>4.1152632495315762E-2</v>
      </c>
      <c r="U704" s="1">
        <v>4.2324692511313322E-2</v>
      </c>
      <c r="V704" s="1">
        <v>4.3444482317297937E-2</v>
      </c>
      <c r="W704" s="1">
        <v>4.4594179894097988E-2</v>
      </c>
      <c r="X704" s="1">
        <v>4.5728198961245241E-2</v>
      </c>
      <c r="Y704" s="1">
        <v>4.6860229924450977E-2</v>
      </c>
      <c r="Z704" s="1">
        <v>4.8094147627336527E-2</v>
      </c>
      <c r="AA704" s="1">
        <v>4.9491680364536127E-2</v>
      </c>
      <c r="AB704" s="1">
        <v>5.1064247163871597E-2</v>
      </c>
      <c r="AC704" s="1">
        <v>5.2864290356733512E-2</v>
      </c>
      <c r="AD704" s="1">
        <v>5.4945106236072808E-2</v>
      </c>
      <c r="AE704" s="1">
        <v>5.7348623013879607E-2</v>
      </c>
      <c r="AF704" s="1">
        <v>6.0137492149088097E-2</v>
      </c>
      <c r="AG704" s="1">
        <v>6.3334291271238796E-2</v>
      </c>
      <c r="AH704" s="1">
        <v>6.6948273887577056E-2</v>
      </c>
      <c r="AI704" s="1">
        <v>7.1009421165076941E-2</v>
      </c>
      <c r="AJ704" s="1">
        <v>7.5551356351034438E-2</v>
      </c>
      <c r="AK704" s="1">
        <v>8.0602084245297176E-2</v>
      </c>
      <c r="AL704" s="1">
        <v>8.6243418860717527E-2</v>
      </c>
      <c r="AM704" s="1">
        <v>9.2469246984415193E-2</v>
      </c>
    </row>
    <row r="705" spans="1:39">
      <c r="A705">
        <f t="shared" si="16"/>
        <v>202211</v>
      </c>
      <c r="B705" t="str">
        <f t="shared" si="18"/>
        <v>M1</v>
      </c>
      <c r="C705" t="str">
        <f t="shared" si="17"/>
        <v>best</v>
      </c>
      <c r="D705" s="1">
        <v>0</v>
      </c>
      <c r="E705" s="1">
        <v>0</v>
      </c>
      <c r="F705" s="1">
        <v>6.3400687630989563E-2</v>
      </c>
      <c r="G705" s="1">
        <v>0.16137411910998589</v>
      </c>
      <c r="H705" s="1">
        <v>0.26302117204078118</v>
      </c>
      <c r="I705" s="1">
        <v>0.35266355190579107</v>
      </c>
      <c r="J705" s="1">
        <v>0.42561611739879052</v>
      </c>
      <c r="K705" s="1">
        <v>0.48194192125714491</v>
      </c>
      <c r="L705" s="1">
        <v>0.52446683774262626</v>
      </c>
      <c r="M705" s="1">
        <v>0.55658305201345915</v>
      </c>
      <c r="N705" s="1">
        <v>0.58080672301745706</v>
      </c>
      <c r="O705" s="1">
        <v>0.59923349310790386</v>
      </c>
      <c r="P705" s="1">
        <v>0.61288806473702562</v>
      </c>
      <c r="Q705" s="1">
        <v>0.62356852599484169</v>
      </c>
      <c r="R705" s="1">
        <v>0.63234995840018049</v>
      </c>
      <c r="S705" s="1">
        <v>0.63918353734705802</v>
      </c>
      <c r="T705" s="1">
        <v>0.64495603205449847</v>
      </c>
      <c r="U705" s="1">
        <v>0.64981094924304028</v>
      </c>
      <c r="V705" s="1">
        <v>0.6541328243872504</v>
      </c>
      <c r="W705" s="1">
        <v>0.65821151342388395</v>
      </c>
      <c r="X705" s="1">
        <v>0.66183354866922117</v>
      </c>
      <c r="Y705" s="1">
        <v>0.66496823521422999</v>
      </c>
      <c r="Z705" s="1">
        <v>0.6677293413972839</v>
      </c>
      <c r="AA705" s="1">
        <v>0.67019436471119764</v>
      </c>
      <c r="AB705" s="1">
        <v>0.67239000336390731</v>
      </c>
      <c r="AC705" s="1">
        <v>0.67438347104034158</v>
      </c>
      <c r="AD705" s="1">
        <v>0.67622039391974609</v>
      </c>
      <c r="AE705" s="1">
        <v>0.67795188136793105</v>
      </c>
      <c r="AF705" s="1">
        <v>0.67963565856687125</v>
      </c>
      <c r="AG705" s="1">
        <v>0.68131113156084244</v>
      </c>
      <c r="AH705" s="1">
        <v>0.68300798347051161</v>
      </c>
      <c r="AI705" s="1">
        <v>0.68475922373769704</v>
      </c>
      <c r="AJ705" s="1">
        <v>0.68659464045916208</v>
      </c>
      <c r="AK705" s="1">
        <v>0.68853777700697438</v>
      </c>
      <c r="AL705" s="1">
        <v>0.69062916208539205</v>
      </c>
      <c r="AM705" s="1">
        <v>0.69287752490799881</v>
      </c>
    </row>
    <row r="706" spans="1:39">
      <c r="A706">
        <f t="shared" si="16"/>
        <v>202211</v>
      </c>
      <c r="B706" t="str">
        <f t="shared" si="18"/>
        <v>M2</v>
      </c>
      <c r="C706" t="str">
        <f t="shared" si="17"/>
        <v>best</v>
      </c>
      <c r="D706" s="1">
        <v>0</v>
      </c>
      <c r="E706" s="1">
        <v>0.1591549430918954</v>
      </c>
      <c r="F706" s="1">
        <v>0.32670963848836232</v>
      </c>
      <c r="G706" s="1">
        <v>0.46514421908960241</v>
      </c>
      <c r="H706" s="1">
        <v>0.57064897787321744</v>
      </c>
      <c r="I706" s="1">
        <v>0.64871010112720517</v>
      </c>
      <c r="J706" s="1">
        <v>0.70604816151828886</v>
      </c>
      <c r="K706" s="1">
        <v>0.74765556796053878</v>
      </c>
      <c r="L706" s="1">
        <v>0.7778922036174547</v>
      </c>
      <c r="M706" s="1">
        <v>0.80019277187964544</v>
      </c>
      <c r="N706" s="1">
        <v>0.81676029163919195</v>
      </c>
      <c r="O706" s="1">
        <v>0.82923835771267596</v>
      </c>
      <c r="P706" s="1">
        <v>0.83842218511724298</v>
      </c>
      <c r="Q706" s="1">
        <v>0.84557126492359047</v>
      </c>
      <c r="R706" s="1">
        <v>0.85142753596735021</v>
      </c>
      <c r="S706" s="1">
        <v>0.85597078418389194</v>
      </c>
      <c r="T706" s="1">
        <v>0.85979800929622574</v>
      </c>
      <c r="U706" s="1">
        <v>0.86300751412158039</v>
      </c>
      <c r="V706" s="1">
        <v>0.86585583249003051</v>
      </c>
      <c r="W706" s="1">
        <v>0.86853352709438336</v>
      </c>
      <c r="X706" s="1">
        <v>0.87089903349364417</v>
      </c>
      <c r="Y706" s="1">
        <v>0.87292988821610284</v>
      </c>
      <c r="Z706" s="1">
        <v>0.87469306607906872</v>
      </c>
      <c r="AA706" s="1">
        <v>0.87623515306514477</v>
      </c>
      <c r="AB706" s="1">
        <v>0.87757326677532033</v>
      </c>
      <c r="AC706" s="1">
        <v>0.87874791188423429</v>
      </c>
      <c r="AD706" s="1">
        <v>0.87978466914525777</v>
      </c>
      <c r="AE706" s="1">
        <v>0.88071411287885015</v>
      </c>
      <c r="AF706" s="1">
        <v>0.881569120059295</v>
      </c>
      <c r="AG706" s="1">
        <v>0.88237431704297653</v>
      </c>
      <c r="AH706" s="1">
        <v>0.88314909212930981</v>
      </c>
      <c r="AI706" s="1">
        <v>0.88391287715648126</v>
      </c>
      <c r="AJ706" s="1">
        <v>0.88468249745710059</v>
      </c>
      <c r="AK706" s="1">
        <v>0.88547109646823197</v>
      </c>
      <c r="AL706" s="1">
        <v>0.88629766647866082</v>
      </c>
      <c r="AM706" s="1">
        <v>0.88716886432328779</v>
      </c>
    </row>
    <row r="707" spans="1:39">
      <c r="A707">
        <f t="shared" si="16"/>
        <v>202211</v>
      </c>
      <c r="B707" t="str">
        <f t="shared" si="18"/>
        <v>M3</v>
      </c>
      <c r="C707" t="str">
        <f t="shared" si="17"/>
        <v>best</v>
      </c>
      <c r="D707" s="1">
        <v>0.3989422804014327</v>
      </c>
      <c r="E707" s="1">
        <v>0.61987304197149007</v>
      </c>
      <c r="F707" s="1">
        <v>0.74735995682524448</v>
      </c>
      <c r="G707" s="1">
        <v>0.82387812664428484</v>
      </c>
      <c r="H707" s="1">
        <v>0.87131835081022146</v>
      </c>
      <c r="I707" s="1">
        <v>0.90166460895056921</v>
      </c>
      <c r="J707" s="1">
        <v>0.92182295503470424</v>
      </c>
      <c r="K707" s="1">
        <v>0.93548027207456019</v>
      </c>
      <c r="L707" s="1">
        <v>0.94496463580218815</v>
      </c>
      <c r="M707" s="1">
        <v>0.95175990760086315</v>
      </c>
      <c r="N707" s="1">
        <v>0.95671670426110933</v>
      </c>
      <c r="O707" s="1">
        <v>0.96040731851996397</v>
      </c>
      <c r="P707" s="1">
        <v>0.96310402523608651</v>
      </c>
      <c r="Q707" s="1">
        <v>0.96519375898948789</v>
      </c>
      <c r="R707" s="1">
        <v>0.96690047158744563</v>
      </c>
      <c r="S707" s="1">
        <v>0.96822169958105619</v>
      </c>
      <c r="T707" s="1">
        <v>0.96933292291526207</v>
      </c>
      <c r="U707" s="1">
        <v>0.97026347725608897</v>
      </c>
      <c r="V707" s="1">
        <v>0.97108820520587491</v>
      </c>
      <c r="W707" s="1">
        <v>0.97186233399399236</v>
      </c>
      <c r="X707" s="1">
        <v>0.97254483792155666</v>
      </c>
      <c r="Y707" s="1">
        <v>0.97312901186565248</v>
      </c>
      <c r="Z707" s="1">
        <v>0.97363341613622312</v>
      </c>
      <c r="AA707" s="1">
        <v>0.97407107036758345</v>
      </c>
      <c r="AB707" s="1">
        <v>0.97444688344197128</v>
      </c>
      <c r="AC707" s="1">
        <v>0.97477218116338049</v>
      </c>
      <c r="AD707" s="1">
        <v>0.97505389464086367</v>
      </c>
      <c r="AE707" s="1">
        <v>0.97530054568703994</v>
      </c>
      <c r="AF707" s="1">
        <v>0.97552110477721965</v>
      </c>
      <c r="AG707" s="1">
        <v>0.97572255818943088</v>
      </c>
      <c r="AH707" s="1">
        <v>0.97591049961787601</v>
      </c>
      <c r="AI707" s="1">
        <v>0.97609030814183928</v>
      </c>
      <c r="AJ707" s="1">
        <v>0.97626655723536149</v>
      </c>
      <c r="AK707" s="1">
        <v>0.97644280047089727</v>
      </c>
      <c r="AL707" s="1">
        <v>0.97662371924497149</v>
      </c>
      <c r="AM707" s="1">
        <v>0.97681133597678704</v>
      </c>
    </row>
    <row r="708" spans="1:39">
      <c r="A708">
        <f t="shared" si="16"/>
        <v>202212</v>
      </c>
      <c r="B708" t="str">
        <f t="shared" si="18"/>
        <v>M0</v>
      </c>
      <c r="C708" t="str">
        <f t="shared" si="17"/>
        <v>best</v>
      </c>
      <c r="D708" s="1">
        <v>0</v>
      </c>
      <c r="E708" s="1">
        <v>0</v>
      </c>
      <c r="F708" s="1">
        <v>0</v>
      </c>
      <c r="G708" s="1">
        <v>1.0023126572552259E-3</v>
      </c>
      <c r="H708" s="1">
        <v>3.1991321220362439E-3</v>
      </c>
      <c r="I708" s="1">
        <v>6.2963688176991828E-3</v>
      </c>
      <c r="J708" s="1">
        <v>9.7565587985928067E-3</v>
      </c>
      <c r="K708" s="1">
        <v>1.318209654221072E-2</v>
      </c>
      <c r="L708" s="1">
        <v>1.6369379417711369E-2</v>
      </c>
      <c r="M708" s="1">
        <v>1.9200157170991491E-2</v>
      </c>
      <c r="N708" s="1">
        <v>2.16555514986379E-2</v>
      </c>
      <c r="O708" s="1">
        <v>2.3685827118582331E-2</v>
      </c>
      <c r="P708" s="1">
        <v>2.542766657327946E-2</v>
      </c>
      <c r="Q708" s="1">
        <v>2.698199480526008E-2</v>
      </c>
      <c r="R708" s="1">
        <v>2.828479901918942E-2</v>
      </c>
      <c r="S708" s="1">
        <v>2.9465953922810571E-2</v>
      </c>
      <c r="T708" s="1">
        <v>3.053821426146653E-2</v>
      </c>
      <c r="U708" s="1">
        <v>3.1570813386326953E-2</v>
      </c>
      <c r="V708" s="1">
        <v>3.2640241176474627E-2</v>
      </c>
      <c r="W708" s="1">
        <v>3.3705432579183042E-2</v>
      </c>
      <c r="X708" s="1">
        <v>3.4781169901891971E-2</v>
      </c>
      <c r="Y708" s="1">
        <v>3.597065139990107E-2</v>
      </c>
      <c r="Z708" s="1">
        <v>3.7334947882030782E-2</v>
      </c>
      <c r="AA708" s="1">
        <v>3.888503781878469E-2</v>
      </c>
      <c r="AB708" s="1">
        <v>4.0672769162825979E-2</v>
      </c>
      <c r="AC708" s="1">
        <v>4.2751419548524322E-2</v>
      </c>
      <c r="AD708" s="1">
        <v>4.5162509752370218E-2</v>
      </c>
      <c r="AE708" s="1">
        <v>4.7968563658420282E-2</v>
      </c>
      <c r="AF708" s="1">
        <v>5.1191632723742012E-2</v>
      </c>
      <c r="AG708" s="1">
        <v>5.4840405501844852E-2</v>
      </c>
      <c r="AH708" s="1">
        <v>5.8944663087077583E-2</v>
      </c>
      <c r="AI708" s="1">
        <v>6.3537991003278102E-2</v>
      </c>
      <c r="AJ708" s="1">
        <v>6.864839533737993E-2</v>
      </c>
      <c r="AK708" s="1">
        <v>7.4358423094547224E-2</v>
      </c>
      <c r="AL708" s="1">
        <v>8.0661602804543028E-2</v>
      </c>
      <c r="AM708" s="1">
        <v>8.7498165071571543E-2</v>
      </c>
    </row>
    <row r="709" spans="1:39">
      <c r="A709">
        <f t="shared" si="16"/>
        <v>202212</v>
      </c>
      <c r="B709" t="str">
        <f t="shared" si="18"/>
        <v>M1</v>
      </c>
      <c r="C709" t="str">
        <f t="shared" si="17"/>
        <v>best</v>
      </c>
      <c r="D709" s="1">
        <v>0</v>
      </c>
      <c r="E709" s="1">
        <v>0</v>
      </c>
      <c r="F709" s="1">
        <v>6.3151574906287686E-2</v>
      </c>
      <c r="G709" s="1">
        <v>0.15681101441488629</v>
      </c>
      <c r="H709" s="1">
        <v>0.25174709688912489</v>
      </c>
      <c r="I709" s="1">
        <v>0.33425179103512043</v>
      </c>
      <c r="J709" s="1">
        <v>0.40018116531811682</v>
      </c>
      <c r="K709" s="1">
        <v>0.45090214330204792</v>
      </c>
      <c r="L709" s="1">
        <v>0.48960949476924998</v>
      </c>
      <c r="M709" s="1">
        <v>0.51897563244829814</v>
      </c>
      <c r="N709" s="1">
        <v>0.54138695798726377</v>
      </c>
      <c r="O709" s="1">
        <v>0.55802309651970805</v>
      </c>
      <c r="P709" s="1">
        <v>0.57104672574293636</v>
      </c>
      <c r="Q709" s="1">
        <v>0.58175838651096312</v>
      </c>
      <c r="R709" s="1">
        <v>0.59009459446962487</v>
      </c>
      <c r="S709" s="1">
        <v>0.59713549144975908</v>
      </c>
      <c r="T709" s="1">
        <v>0.6030554282544327</v>
      </c>
      <c r="U709" s="1">
        <v>0.60832323358637375</v>
      </c>
      <c r="V709" s="1">
        <v>0.61329169157433483</v>
      </c>
      <c r="W709" s="1">
        <v>0.61770012273491415</v>
      </c>
      <c r="X709" s="1">
        <v>0.62151027126507397</v>
      </c>
      <c r="Y709" s="1">
        <v>0.62485820006829174</v>
      </c>
      <c r="Z709" s="1">
        <v>0.62783691671502151</v>
      </c>
      <c r="AA709" s="1">
        <v>0.630478799337573</v>
      </c>
      <c r="AB709" s="1">
        <v>0.63286456728223961</v>
      </c>
      <c r="AC709" s="1">
        <v>0.63504840450661526</v>
      </c>
      <c r="AD709" s="1">
        <v>0.63709162258747665</v>
      </c>
      <c r="AE709" s="1">
        <v>0.63906294223985316</v>
      </c>
      <c r="AF709" s="1">
        <v>0.64100997325910003</v>
      </c>
      <c r="AG709" s="1">
        <v>0.64296884630077544</v>
      </c>
      <c r="AH709" s="1">
        <v>0.64497906080083856</v>
      </c>
      <c r="AI709" s="1">
        <v>0.64707603466500396</v>
      </c>
      <c r="AJ709" s="1">
        <v>0.64928771146120512</v>
      </c>
      <c r="AK709" s="1">
        <v>0.65166103377509044</v>
      </c>
      <c r="AL709" s="1">
        <v>0.6542069321541748</v>
      </c>
      <c r="AM709" s="1">
        <v>0.65691216174681433</v>
      </c>
    </row>
    <row r="710" spans="1:39">
      <c r="A710">
        <f t="shared" si="16"/>
        <v>202212</v>
      </c>
      <c r="B710" t="str">
        <f t="shared" si="18"/>
        <v>M2</v>
      </c>
      <c r="C710" t="str">
        <f t="shared" si="17"/>
        <v>best</v>
      </c>
      <c r="D710" s="1">
        <v>0</v>
      </c>
      <c r="E710" s="1">
        <v>0.1589219562468864</v>
      </c>
      <c r="F710" s="1">
        <v>0.32178324384882478</v>
      </c>
      <c r="G710" s="1">
        <v>0.45369376237618741</v>
      </c>
      <c r="H710" s="1">
        <v>0.55360576081621105</v>
      </c>
      <c r="I710" s="1">
        <v>0.627789218039704</v>
      </c>
      <c r="J710" s="1">
        <v>0.68193602199461445</v>
      </c>
      <c r="K710" s="1">
        <v>0.721417291782804</v>
      </c>
      <c r="L710" s="1">
        <v>0.75059123033736597</v>
      </c>
      <c r="M710" s="1">
        <v>0.77228760739321334</v>
      </c>
      <c r="N710" s="1">
        <v>0.78863720711140695</v>
      </c>
      <c r="O710" s="1">
        <v>0.8006731819471532</v>
      </c>
      <c r="P710" s="1">
        <v>0.81004290754255392</v>
      </c>
      <c r="Q710" s="1">
        <v>0.81771779105261555</v>
      </c>
      <c r="R710" s="1">
        <v>0.82367119862648319</v>
      </c>
      <c r="S710" s="1">
        <v>0.8286855117078491</v>
      </c>
      <c r="T710" s="1">
        <v>0.83288955840227508</v>
      </c>
      <c r="U710" s="1">
        <v>0.83661949088397547</v>
      </c>
      <c r="V710" s="1">
        <v>0.84012471304648217</v>
      </c>
      <c r="W710" s="1">
        <v>0.84321968151572191</v>
      </c>
      <c r="X710" s="1">
        <v>0.84587465827133757</v>
      </c>
      <c r="Y710" s="1">
        <v>0.84817628772758169</v>
      </c>
      <c r="Z710" s="1">
        <v>0.85018498260401409</v>
      </c>
      <c r="AA710" s="1">
        <v>0.85192309368291896</v>
      </c>
      <c r="AB710" s="1">
        <v>0.85344316671436216</v>
      </c>
      <c r="AC710" s="1">
        <v>0.85477811279423255</v>
      </c>
      <c r="AD710" s="1">
        <v>0.85596756393497098</v>
      </c>
      <c r="AE710" s="1">
        <v>0.85705389828457623</v>
      </c>
      <c r="AF710" s="1">
        <v>0.85806919015925875</v>
      </c>
      <c r="AG710" s="1">
        <v>0.85903880752294626</v>
      </c>
      <c r="AH710" s="1">
        <v>0.85998789376785489</v>
      </c>
      <c r="AI710" s="1">
        <v>0.86093811545903509</v>
      </c>
      <c r="AJ710" s="1">
        <v>0.86190637420923755</v>
      </c>
      <c r="AK710" s="1">
        <v>0.8629165306747596</v>
      </c>
      <c r="AL710" s="1">
        <v>0.86397742110105169</v>
      </c>
      <c r="AM710" s="1">
        <v>0.86508697066367335</v>
      </c>
    </row>
    <row r="711" spans="1:39">
      <c r="A711">
        <f t="shared" si="16"/>
        <v>202212</v>
      </c>
      <c r="B711" t="str">
        <f t="shared" si="18"/>
        <v>M3</v>
      </c>
      <c r="C711" t="str">
        <f t="shared" si="17"/>
        <v>best</v>
      </c>
      <c r="D711" s="1">
        <v>0.3989422804014327</v>
      </c>
      <c r="E711" s="1">
        <v>0.61558570428827286</v>
      </c>
      <c r="F711" s="1">
        <v>0.73985688662587024</v>
      </c>
      <c r="G711" s="1">
        <v>0.81426268874797969</v>
      </c>
      <c r="H711" s="1">
        <v>0.86053242133590735</v>
      </c>
      <c r="I711" s="1">
        <v>0.89060143720750784</v>
      </c>
      <c r="J711" s="1">
        <v>0.91064146179600303</v>
      </c>
      <c r="K711" s="1">
        <v>0.92439795327779672</v>
      </c>
      <c r="L711" s="1">
        <v>0.93417839593766927</v>
      </c>
      <c r="M711" s="1">
        <v>0.94127725521264438</v>
      </c>
      <c r="N711" s="1">
        <v>0.94654607606330765</v>
      </c>
      <c r="O711" s="1">
        <v>0.95038833437891057</v>
      </c>
      <c r="P711" s="1">
        <v>0.95336212672904308</v>
      </c>
      <c r="Q711" s="1">
        <v>0.95578894040500983</v>
      </c>
      <c r="R711" s="1">
        <v>0.95766660028780992</v>
      </c>
      <c r="S711" s="1">
        <v>0.95924519981874279</v>
      </c>
      <c r="T711" s="1">
        <v>0.96056671586198783</v>
      </c>
      <c r="U711" s="1">
        <v>0.96173760348676096</v>
      </c>
      <c r="V711" s="1">
        <v>0.9628363016270286</v>
      </c>
      <c r="W711" s="1">
        <v>0.96380456500680289</v>
      </c>
      <c r="X711" s="1">
        <v>0.96463282411309237</v>
      </c>
      <c r="Y711" s="1">
        <v>0.96534719878259589</v>
      </c>
      <c r="Z711" s="1">
        <v>0.96596604275452469</v>
      </c>
      <c r="AA711" s="1">
        <v>0.96649631251354517</v>
      </c>
      <c r="AB711" s="1">
        <v>0.96695397464181954</v>
      </c>
      <c r="AC711" s="1">
        <v>0.96734873589934645</v>
      </c>
      <c r="AD711" s="1">
        <v>0.96769260179996308</v>
      </c>
      <c r="AE711" s="1">
        <v>0.96799815363882014</v>
      </c>
      <c r="AF711" s="1">
        <v>0.96827526921609186</v>
      </c>
      <c r="AG711" s="1">
        <v>0.96853188408667945</v>
      </c>
      <c r="AH711" s="1">
        <v>0.96877556543527255</v>
      </c>
      <c r="AI711" s="1">
        <v>0.96901272248677151</v>
      </c>
      <c r="AJ711" s="1">
        <v>0.96924832948627426</v>
      </c>
      <c r="AK711" s="1">
        <v>0.96948880327099407</v>
      </c>
      <c r="AL711" s="1">
        <v>0.96973704161393703</v>
      </c>
      <c r="AM711" s="1">
        <v>0.96999322689497691</v>
      </c>
    </row>
    <row r="712" spans="1:39" s="68" customFormat="1">
      <c r="A712" s="68">
        <f>A36</f>
        <v>202101</v>
      </c>
      <c r="B712" s="68" t="str">
        <f t="shared" si="18"/>
        <v>M0</v>
      </c>
      <c r="C712" s="68" t="s">
        <v>182</v>
      </c>
      <c r="D712" s="69">
        <v>0</v>
      </c>
      <c r="E712" s="69">
        <v>0</v>
      </c>
      <c r="F712" s="69">
        <v>0</v>
      </c>
      <c r="G712" s="69">
        <v>1.679840813838451E-3</v>
      </c>
      <c r="H712" s="69">
        <v>7.1832785899111152E-3</v>
      </c>
      <c r="I712" s="69">
        <v>1.7702515666043458E-2</v>
      </c>
      <c r="J712" s="69">
        <v>3.3676352411625143E-2</v>
      </c>
      <c r="K712" s="69">
        <v>5.5171952987383407E-2</v>
      </c>
      <c r="L712" s="69">
        <v>8.2276851151382918E-2</v>
      </c>
      <c r="M712" s="69">
        <v>0.11480769291334129</v>
      </c>
      <c r="N712" s="69">
        <v>0.15261593836410769</v>
      </c>
      <c r="O712" s="69">
        <v>0.19517061411547851</v>
      </c>
      <c r="P712" s="69">
        <v>0.2416950741389709</v>
      </c>
      <c r="Q712" s="69">
        <v>0.29138636629641512</v>
      </c>
      <c r="R712" s="69">
        <v>0.34327096194913481</v>
      </c>
      <c r="S712" s="69">
        <v>0.39660230702467258</v>
      </c>
      <c r="T712" s="69">
        <v>0.45044330183310027</v>
      </c>
      <c r="U712" s="69">
        <v>0.503772140721787</v>
      </c>
      <c r="V712" s="69">
        <v>0.55552679233469127</v>
      </c>
      <c r="W712" s="69">
        <v>0.60496909466769666</v>
      </c>
      <c r="X712" s="69">
        <v>0.65137817139278142</v>
      </c>
      <c r="Y712" s="69">
        <v>0.69416362476880544</v>
      </c>
      <c r="Z712" s="69">
        <v>0.73301029759820202</v>
      </c>
      <c r="AA712" s="69">
        <v>0.76779263225123695</v>
      </c>
      <c r="AB712" s="69">
        <v>0.79852925160843613</v>
      </c>
      <c r="AC712" s="69">
        <v>0.82540170460963169</v>
      </c>
      <c r="AD712" s="69">
        <v>0.84866114805722404</v>
      </c>
      <c r="AE712" s="69">
        <v>0.86855648428604182</v>
      </c>
      <c r="AF712" s="69">
        <v>0.88542779464171084</v>
      </c>
      <c r="AG712" s="69">
        <v>0.89961448487109563</v>
      </c>
      <c r="AH712" s="69">
        <v>0.91144658779553389</v>
      </c>
      <c r="AI712" s="69">
        <v>0.9212611123495742</v>
      </c>
      <c r="AJ712" s="69">
        <v>0.92937740283959092</v>
      </c>
      <c r="AK712" s="69">
        <v>0.93607683013463983</v>
      </c>
      <c r="AL712" s="69">
        <v>0.94161257187407577</v>
      </c>
      <c r="AM712" s="69">
        <v>0.94618600784048679</v>
      </c>
    </row>
    <row r="713" spans="1:39">
      <c r="A713">
        <f t="shared" ref="A713:A776" si="19">IF(B713="M0",IF(RIGHT(A709,2)="12",(VALUE(LEFT(A709,4))+1)*100+1,A709+1),A712)</f>
        <v>202101</v>
      </c>
      <c r="B713" t="str">
        <f t="shared" si="18"/>
        <v>M1</v>
      </c>
      <c r="C713" t="str">
        <f t="shared" si="17"/>
        <v>worst</v>
      </c>
      <c r="D713" s="1">
        <v>0</v>
      </c>
      <c r="E713" s="1">
        <v>0</v>
      </c>
      <c r="F713" s="1">
        <v>6.3493635934240983E-2</v>
      </c>
      <c r="G713" s="1">
        <v>0.1693970627310076</v>
      </c>
      <c r="H713" s="1">
        <v>0.29038949581022921</v>
      </c>
      <c r="I713" s="1">
        <v>0.40818508724203112</v>
      </c>
      <c r="J713" s="1">
        <v>0.5135055279193943</v>
      </c>
      <c r="K713" s="1">
        <v>0.60281271243355095</v>
      </c>
      <c r="L713" s="1">
        <v>0.67609880605860884</v>
      </c>
      <c r="M713" s="1">
        <v>0.7349043525203437</v>
      </c>
      <c r="N713" s="1">
        <v>0.78151950690413408</v>
      </c>
      <c r="O713" s="1">
        <v>0.81831126215063854</v>
      </c>
      <c r="P713" s="1">
        <v>0.84740291486551578</v>
      </c>
      <c r="Q713" s="1">
        <v>0.87061687951468381</v>
      </c>
      <c r="R713" s="1">
        <v>0.8893712456039341</v>
      </c>
      <c r="S713" s="1">
        <v>0.90479408350937773</v>
      </c>
      <c r="T713" s="1">
        <v>0.91771150732032347</v>
      </c>
      <c r="U713" s="1">
        <v>0.92871345214449241</v>
      </c>
      <c r="V713" s="1">
        <v>0.93819286339744734</v>
      </c>
      <c r="W713" s="1">
        <v>0.94644513828401577</v>
      </c>
      <c r="X713" s="1">
        <v>0.95366161001345107</v>
      </c>
      <c r="Y713" s="1">
        <v>0.95996864678829974</v>
      </c>
      <c r="Z713" s="1">
        <v>0.96546889655945056</v>
      </c>
      <c r="AA713" s="1">
        <v>0.97024630585400529</v>
      </c>
      <c r="AB713" s="1">
        <v>0.97437185722165209</v>
      </c>
      <c r="AC713" s="1">
        <v>0.97791584285675104</v>
      </c>
      <c r="AD713" s="1">
        <v>0.98094253714067026</v>
      </c>
      <c r="AE713" s="1">
        <v>0.98350511965834542</v>
      </c>
      <c r="AF713" s="1">
        <v>0.98566119048424006</v>
      </c>
      <c r="AG713" s="1">
        <v>0.9874632624568096</v>
      </c>
      <c r="AH713" s="1">
        <v>0.9889592156185425</v>
      </c>
      <c r="AI713" s="1">
        <v>0.99019554519600761</v>
      </c>
      <c r="AJ713" s="1">
        <v>0.99121501248118682</v>
      </c>
      <c r="AK713" s="1">
        <v>0.99205459436127152</v>
      </c>
      <c r="AL713" s="1">
        <v>0.99274707269823703</v>
      </c>
      <c r="AM713" s="1">
        <v>0.99331831982315888</v>
      </c>
    </row>
    <row r="714" spans="1:39">
      <c r="A714">
        <f t="shared" si="19"/>
        <v>202101</v>
      </c>
      <c r="B714" t="str">
        <f t="shared" si="18"/>
        <v>M2</v>
      </c>
      <c r="C714" t="str">
        <f t="shared" ref="C714:C777" si="20">C713</f>
        <v>worst</v>
      </c>
      <c r="D714" s="1">
        <v>0</v>
      </c>
      <c r="E714" s="1">
        <v>0.1591549430918954</v>
      </c>
      <c r="F714" s="1">
        <v>0.33485788688767548</v>
      </c>
      <c r="G714" s="1">
        <v>0.4891197489390417</v>
      </c>
      <c r="H714" s="1">
        <v>0.61379434461691451</v>
      </c>
      <c r="I714" s="1">
        <v>0.71080203585569057</v>
      </c>
      <c r="J714" s="1">
        <v>0.78481995717940789</v>
      </c>
      <c r="K714" s="1">
        <v>0.8404882027950773</v>
      </c>
      <c r="L714" s="1">
        <v>0.88197893265096894</v>
      </c>
      <c r="M714" s="1">
        <v>0.91262734332401929</v>
      </c>
      <c r="N714" s="1">
        <v>0.9351251530270579</v>
      </c>
      <c r="O714" s="1">
        <v>0.95157254957617399</v>
      </c>
      <c r="P714" s="1">
        <v>0.96356517838402589</v>
      </c>
      <c r="Q714" s="1">
        <v>0.97231800751645725</v>
      </c>
      <c r="R714" s="1">
        <v>0.97871920515198363</v>
      </c>
      <c r="S714" s="1">
        <v>0.9834279226230096</v>
      </c>
      <c r="T714" s="1">
        <v>0.98692300000491406</v>
      </c>
      <c r="U714" s="1">
        <v>0.98955007445918231</v>
      </c>
      <c r="V714" s="1">
        <v>0.99155042082701272</v>
      </c>
      <c r="W714" s="1">
        <v>0.99309786170594327</v>
      </c>
      <c r="X714" s="1">
        <v>0.99431348400876041</v>
      </c>
      <c r="Y714" s="1">
        <v>0.99528088153280403</v>
      </c>
      <c r="Z714" s="1">
        <v>0.99605982539699245</v>
      </c>
      <c r="AA714" s="1">
        <v>0.99669296444471012</v>
      </c>
      <c r="AB714" s="1">
        <v>0.99721075603060372</v>
      </c>
      <c r="AC714" s="1">
        <v>0.99763632387909185</v>
      </c>
      <c r="AD714" s="1">
        <v>0.99798716325534087</v>
      </c>
      <c r="AE714" s="1">
        <v>0.99827599803549194</v>
      </c>
      <c r="AF714" s="1">
        <v>0.99851368887031366</v>
      </c>
      <c r="AG714" s="1">
        <v>0.99870892359908092</v>
      </c>
      <c r="AH714" s="1">
        <v>0.99886878112504163</v>
      </c>
      <c r="AI714" s="1">
        <v>0.99899946446429977</v>
      </c>
      <c r="AJ714" s="1">
        <v>0.9991062982091371</v>
      </c>
      <c r="AK714" s="1">
        <v>0.99919367614401877</v>
      </c>
      <c r="AL714" s="1">
        <v>0.99926534411246137</v>
      </c>
      <c r="AM714" s="1">
        <v>0.99932419573853137</v>
      </c>
    </row>
    <row r="715" spans="1:39">
      <c r="A715">
        <f t="shared" si="19"/>
        <v>202101</v>
      </c>
      <c r="B715" t="str">
        <f t="shared" si="18"/>
        <v>M3</v>
      </c>
      <c r="C715" t="str">
        <f t="shared" si="20"/>
        <v>worst</v>
      </c>
      <c r="D715" s="1">
        <v>0.3989422804014327</v>
      </c>
      <c r="E715" s="1">
        <v>0.62364282209374733</v>
      </c>
      <c r="F715" s="1">
        <v>0.75955085725248606</v>
      </c>
      <c r="G715" s="1">
        <v>0.84371100493673212</v>
      </c>
      <c r="H715" s="1">
        <v>0.89695887890113057</v>
      </c>
      <c r="I715" s="1">
        <v>0.93129430594487472</v>
      </c>
      <c r="J715" s="1">
        <v>0.9538102529494038</v>
      </c>
      <c r="K715" s="1">
        <v>0.96873300412161112</v>
      </c>
      <c r="L715" s="1">
        <v>0.9787250067970269</v>
      </c>
      <c r="M715" s="1">
        <v>0.98545268636850014</v>
      </c>
      <c r="N715" s="1">
        <v>0.990005554052514</v>
      </c>
      <c r="O715" s="1">
        <v>0.99310015530337592</v>
      </c>
      <c r="P715" s="1">
        <v>0.99520995545827684</v>
      </c>
      <c r="Q715" s="1">
        <v>0.99665413879327114</v>
      </c>
      <c r="R715" s="1">
        <v>0.99764496796641433</v>
      </c>
      <c r="S715" s="1">
        <v>0.99832692271989854</v>
      </c>
      <c r="T715" s="1">
        <v>0.99879826336638311</v>
      </c>
      <c r="U715" s="1">
        <v>0.99912615692596263</v>
      </c>
      <c r="V715" s="1">
        <v>0.99935570651542516</v>
      </c>
      <c r="W715" s="1">
        <v>0.99951789358019738</v>
      </c>
      <c r="X715" s="1">
        <v>0.99963377977015877</v>
      </c>
      <c r="Y715" s="1">
        <v>0.99971756428024905</v>
      </c>
      <c r="Z715" s="1">
        <v>0.9997789565463463</v>
      </c>
      <c r="AA715" s="1">
        <v>0.99982457797565594</v>
      </c>
      <c r="AB715" s="1">
        <v>0.99985891571934282</v>
      </c>
      <c r="AC715" s="1">
        <v>0.99988509749468457</v>
      </c>
      <c r="AD715" s="1">
        <v>0.99990530838959857</v>
      </c>
      <c r="AE715" s="1">
        <v>0.99992103523443154</v>
      </c>
      <c r="AF715" s="1">
        <v>0.99993337662025061</v>
      </c>
      <c r="AG715" s="1">
        <v>0.99994312235251992</v>
      </c>
      <c r="AH715" s="1">
        <v>0.99995084782473631</v>
      </c>
      <c r="AI715" s="1">
        <v>0.99995699810126404</v>
      </c>
      <c r="AJ715" s="1">
        <v>0.99996191855289907</v>
      </c>
      <c r="AK715" s="1">
        <v>0.99996587267032599</v>
      </c>
      <c r="AL715" s="1">
        <v>0.99996906931503082</v>
      </c>
      <c r="AM715" s="1">
        <v>0.99997166296501294</v>
      </c>
    </row>
    <row r="716" spans="1:39">
      <c r="A716">
        <f t="shared" si="19"/>
        <v>202102</v>
      </c>
      <c r="B716" t="str">
        <f t="shared" si="18"/>
        <v>M0</v>
      </c>
      <c r="C716" t="str">
        <f t="shared" si="20"/>
        <v>worst</v>
      </c>
      <c r="D716" s="1">
        <v>0</v>
      </c>
      <c r="E716" s="1">
        <v>0</v>
      </c>
      <c r="F716" s="1">
        <v>0</v>
      </c>
      <c r="G716" s="1">
        <v>2.7262136260649949E-3</v>
      </c>
      <c r="H716" s="1">
        <v>1.0153574505385661E-2</v>
      </c>
      <c r="I716" s="1">
        <v>2.324978020548743E-2</v>
      </c>
      <c r="J716" s="1">
        <v>4.2361974166379261E-2</v>
      </c>
      <c r="K716" s="1">
        <v>6.7685467656393078E-2</v>
      </c>
      <c r="L716" s="1">
        <v>9.9041634583009741E-2</v>
      </c>
      <c r="M716" s="1">
        <v>0.1362340803612106</v>
      </c>
      <c r="N716" s="1">
        <v>0.17865275417437471</v>
      </c>
      <c r="O716" s="1">
        <v>0.22543306663526291</v>
      </c>
      <c r="P716" s="1">
        <v>0.2756881141374008</v>
      </c>
      <c r="Q716" s="1">
        <v>0.32836679253295642</v>
      </c>
      <c r="R716" s="1">
        <v>0.38266032302248498</v>
      </c>
      <c r="S716" s="1">
        <v>0.43757401374757621</v>
      </c>
      <c r="T716" s="1">
        <v>0.4920342771283801</v>
      </c>
      <c r="U716" s="1">
        <v>0.54493327123887214</v>
      </c>
      <c r="V716" s="1">
        <v>0.59550001014091203</v>
      </c>
      <c r="W716" s="1">
        <v>0.64298519496487527</v>
      </c>
      <c r="X716" s="1">
        <v>0.68677627260901619</v>
      </c>
      <c r="Y716" s="1">
        <v>0.72654486864702572</v>
      </c>
      <c r="Z716" s="1">
        <v>0.76215846772911455</v>
      </c>
      <c r="AA716" s="1">
        <v>0.79363345405502783</v>
      </c>
      <c r="AB716" s="1">
        <v>0.82115393202532139</v>
      </c>
      <c r="AC716" s="1">
        <v>0.84497588731149764</v>
      </c>
      <c r="AD716" s="1">
        <v>0.86535342076369548</v>
      </c>
      <c r="AE716" s="1">
        <v>0.88263431048652341</v>
      </c>
      <c r="AF716" s="1">
        <v>0.89716583988650378</v>
      </c>
      <c r="AG716" s="1">
        <v>0.9092858276992043</v>
      </c>
      <c r="AH716" s="1">
        <v>0.91933932826193399</v>
      </c>
      <c r="AI716" s="1">
        <v>0.9276533609780071</v>
      </c>
      <c r="AJ716" s="1">
        <v>0.93451608691869725</v>
      </c>
      <c r="AK716" s="1">
        <v>0.94018681301185802</v>
      </c>
      <c r="AL716" s="1">
        <v>0.94487180238275748</v>
      </c>
      <c r="AM716" s="1">
        <v>0.94877579366620202</v>
      </c>
    </row>
    <row r="717" spans="1:39">
      <c r="A717">
        <f t="shared" si="19"/>
        <v>202102</v>
      </c>
      <c r="B717" t="str">
        <f t="shared" si="18"/>
        <v>M1</v>
      </c>
      <c r="C717" t="str">
        <f t="shared" si="20"/>
        <v>worst</v>
      </c>
      <c r="D717" s="1">
        <v>0</v>
      </c>
      <c r="E717" s="1">
        <v>0</v>
      </c>
      <c r="F717" s="1">
        <v>6.3493635934240983E-2</v>
      </c>
      <c r="G717" s="1">
        <v>0.17119173596508941</v>
      </c>
      <c r="H717" s="1">
        <v>0.29548401641111949</v>
      </c>
      <c r="I717" s="1">
        <v>0.41734722934762358</v>
      </c>
      <c r="J717" s="1">
        <v>0.52654602594427213</v>
      </c>
      <c r="K717" s="1">
        <v>0.61920200647104884</v>
      </c>
      <c r="L717" s="1">
        <v>0.69495784253409798</v>
      </c>
      <c r="M717" s="1">
        <v>0.75542592246536888</v>
      </c>
      <c r="N717" s="1">
        <v>0.80298511761823888</v>
      </c>
      <c r="O717" s="1">
        <v>0.84009487000042016</v>
      </c>
      <c r="P717" s="1">
        <v>0.86904142427088549</v>
      </c>
      <c r="Q717" s="1">
        <v>0.89170582979014357</v>
      </c>
      <c r="R717" s="1">
        <v>0.90963124142347807</v>
      </c>
      <c r="S717" s="1">
        <v>0.92399980225310718</v>
      </c>
      <c r="T717" s="1">
        <v>0.9356951475549059</v>
      </c>
      <c r="U717" s="1">
        <v>0.94534095640679527</v>
      </c>
      <c r="V717" s="1">
        <v>0.95340690264010408</v>
      </c>
      <c r="W717" s="1">
        <v>0.96021798591039054</v>
      </c>
      <c r="X717" s="1">
        <v>0.96599906841662941</v>
      </c>
      <c r="Y717" s="1">
        <v>0.97092135277749914</v>
      </c>
      <c r="Z717" s="1">
        <v>0.97511530745719321</v>
      </c>
      <c r="AA717" s="1">
        <v>0.97868193299606376</v>
      </c>
      <c r="AB717" s="1">
        <v>0.9817087439919312</v>
      </c>
      <c r="AC717" s="1">
        <v>0.98426920735963486</v>
      </c>
      <c r="AD717" s="1">
        <v>0.9864209335224885</v>
      </c>
      <c r="AE717" s="1">
        <v>0.98822078301202254</v>
      </c>
      <c r="AF717" s="1">
        <v>0.9897182840842641</v>
      </c>
      <c r="AG717" s="1">
        <v>0.99095696806406008</v>
      </c>
      <c r="AH717" s="1">
        <v>0.99197779388300156</v>
      </c>
      <c r="AI717" s="1">
        <v>0.99281768214049515</v>
      </c>
      <c r="AJ717" s="1">
        <v>0.99350814183459746</v>
      </c>
      <c r="AK717" s="1">
        <v>0.9940768086483186</v>
      </c>
      <c r="AL717" s="1">
        <v>0.99454536798997772</v>
      </c>
      <c r="AM717" s="1">
        <v>0.99493496109650259</v>
      </c>
    </row>
    <row r="718" spans="1:39">
      <c r="A718">
        <f t="shared" si="19"/>
        <v>202102</v>
      </c>
      <c r="B718" t="str">
        <f t="shared" si="18"/>
        <v>M2</v>
      </c>
      <c r="C718" t="str">
        <f t="shared" si="20"/>
        <v>worst</v>
      </c>
      <c r="D718" s="1">
        <v>0</v>
      </c>
      <c r="E718" s="1">
        <v>0.1591549430918954</v>
      </c>
      <c r="F718" s="1">
        <v>0.33922818329001259</v>
      </c>
      <c r="G718" s="1">
        <v>0.49723593068196481</v>
      </c>
      <c r="H718" s="1">
        <v>0.62415355682722651</v>
      </c>
      <c r="I718" s="1">
        <v>0.72214998089083726</v>
      </c>
      <c r="J718" s="1">
        <v>0.79606498100100764</v>
      </c>
      <c r="K718" s="1">
        <v>0.85106305034967289</v>
      </c>
      <c r="L718" s="1">
        <v>0.89151520430780684</v>
      </c>
      <c r="M718" s="1">
        <v>0.92102542304432256</v>
      </c>
      <c r="N718" s="1">
        <v>0.94242644620493043</v>
      </c>
      <c r="O718" s="1">
        <v>0.95787299193287301</v>
      </c>
      <c r="P718" s="1">
        <v>0.96900210803537112</v>
      </c>
      <c r="Q718" s="1">
        <v>0.9770088328258254</v>
      </c>
      <c r="R718" s="1">
        <v>0.98277642941489274</v>
      </c>
      <c r="S718" s="1">
        <v>0.98694684625653473</v>
      </c>
      <c r="T718" s="1">
        <v>0.98998422335275882</v>
      </c>
      <c r="U718" s="1">
        <v>0.99221405689482323</v>
      </c>
      <c r="V718" s="1">
        <v>0.99386992746012892</v>
      </c>
      <c r="W718" s="1">
        <v>0.99511561685375505</v>
      </c>
      <c r="X718" s="1">
        <v>0.99606460316625101</v>
      </c>
      <c r="Y718" s="1">
        <v>0.99679708543881762</v>
      </c>
      <c r="Z718" s="1">
        <v>0.99736947283299138</v>
      </c>
      <c r="AA718" s="1">
        <v>0.99782121387248912</v>
      </c>
      <c r="AB718" s="1">
        <v>0.99818102361596506</v>
      </c>
      <c r="AC718" s="1">
        <v>0.99846979301433436</v>
      </c>
      <c r="AD718" s="1">
        <v>0.99870223154459725</v>
      </c>
      <c r="AE718" s="1">
        <v>0.99888997958373049</v>
      </c>
      <c r="AF718" s="1">
        <v>0.99904186631155933</v>
      </c>
      <c r="AG718" s="1">
        <v>0.99916470447804995</v>
      </c>
      <c r="AH718" s="1">
        <v>0.99926412420492283</v>
      </c>
      <c r="AI718" s="1">
        <v>0.99934474510951932</v>
      </c>
      <c r="AJ718" s="1">
        <v>0.99941025280591012</v>
      </c>
      <c r="AK718" s="1">
        <v>0.99946369537963098</v>
      </c>
      <c r="AL718" s="1">
        <v>0.99950738643416082</v>
      </c>
      <c r="AM718" s="1">
        <v>0.99954348016834071</v>
      </c>
    </row>
    <row r="719" spans="1:39">
      <c r="A719">
        <f t="shared" si="19"/>
        <v>202102</v>
      </c>
      <c r="B719" t="str">
        <f t="shared" si="18"/>
        <v>M3</v>
      </c>
      <c r="C719" t="str">
        <f t="shared" si="20"/>
        <v>worst</v>
      </c>
      <c r="D719" s="1">
        <v>0.3989422804014327</v>
      </c>
      <c r="E719" s="1">
        <v>0.62955286541801303</v>
      </c>
      <c r="F719" s="1">
        <v>0.76688370063837996</v>
      </c>
      <c r="G719" s="1">
        <v>0.85081317198281903</v>
      </c>
      <c r="H719" s="1">
        <v>0.90325217897749888</v>
      </c>
      <c r="I719" s="1">
        <v>0.93664823207911407</v>
      </c>
      <c r="J719" s="1">
        <v>0.95817989304599938</v>
      </c>
      <c r="K719" s="1">
        <v>0.97222742349576863</v>
      </c>
      <c r="L719" s="1">
        <v>0.98145598358464625</v>
      </c>
      <c r="M719" s="1">
        <v>0.98755795720341322</v>
      </c>
      <c r="N719" s="1">
        <v>0.99161533245788325</v>
      </c>
      <c r="O719" s="1">
        <v>0.99432404691853349</v>
      </c>
      <c r="P719" s="1">
        <v>0.99614087873329893</v>
      </c>
      <c r="Q719" s="1">
        <v>0.99736245046284533</v>
      </c>
      <c r="R719" s="1">
        <v>0.99818597332643111</v>
      </c>
      <c r="S719" s="1">
        <v>0.99874280102646085</v>
      </c>
      <c r="T719" s="1">
        <v>0.99912102137379233</v>
      </c>
      <c r="U719" s="1">
        <v>0.99937885784067182</v>
      </c>
      <c r="V719" s="1">
        <v>0.99955563310069273</v>
      </c>
      <c r="W719" s="1">
        <v>0.99967774424203393</v>
      </c>
      <c r="X719" s="1">
        <v>0.99976278195860402</v>
      </c>
      <c r="Y719" s="1">
        <v>0.99982260006226842</v>
      </c>
      <c r="Z719" s="1">
        <v>0.99986516705094641</v>
      </c>
      <c r="AA719" s="1">
        <v>0.9998958009469916</v>
      </c>
      <c r="AB719" s="1">
        <v>0.99991812684376569</v>
      </c>
      <c r="AC719" s="1">
        <v>0.99993462157753144</v>
      </c>
      <c r="AD719" s="1">
        <v>0.99994693730548068</v>
      </c>
      <c r="AE719" s="1">
        <v>0.99995624295420005</v>
      </c>
      <c r="AF719" s="1">
        <v>0.99996334796882957</v>
      </c>
      <c r="AG719" s="1">
        <v>0.99996881650567471</v>
      </c>
      <c r="AH719" s="1">
        <v>0.99997306073328651</v>
      </c>
      <c r="AI719" s="1">
        <v>0.99997638366735753</v>
      </c>
      <c r="AJ719" s="1">
        <v>0.99997900566102083</v>
      </c>
      <c r="AK719" s="1">
        <v>0.9999810928813615</v>
      </c>
      <c r="AL719" s="1">
        <v>0.99998276425529597</v>
      </c>
      <c r="AM719" s="1">
        <v>0.9999841211316074</v>
      </c>
    </row>
    <row r="720" spans="1:39">
      <c r="A720">
        <f t="shared" si="19"/>
        <v>202103</v>
      </c>
      <c r="B720" t="str">
        <f t="shared" si="18"/>
        <v>M0</v>
      </c>
      <c r="C720" t="str">
        <f t="shared" si="20"/>
        <v>worst</v>
      </c>
      <c r="D720" s="1">
        <v>0</v>
      </c>
      <c r="E720" s="1">
        <v>0</v>
      </c>
      <c r="F720" s="1">
        <v>0</v>
      </c>
      <c r="G720" s="1">
        <v>2.9007331961797408E-3</v>
      </c>
      <c r="H720" s="1">
        <v>1.094350620280045E-2</v>
      </c>
      <c r="I720" s="1">
        <v>2.5366444964870082E-2</v>
      </c>
      <c r="J720" s="1">
        <v>4.6845636166919662E-2</v>
      </c>
      <c r="K720" s="1">
        <v>7.5386840151839163E-2</v>
      </c>
      <c r="L720" s="1">
        <v>0.11080142337671881</v>
      </c>
      <c r="M720" s="1">
        <v>0.1523785467645111</v>
      </c>
      <c r="N720" s="1">
        <v>0.19910713687984419</v>
      </c>
      <c r="O720" s="1">
        <v>0.24994503202486881</v>
      </c>
      <c r="P720" s="1">
        <v>0.3036915338674846</v>
      </c>
      <c r="Q720" s="1">
        <v>0.35941355771457201</v>
      </c>
      <c r="R720" s="1">
        <v>0.41600160321766327</v>
      </c>
      <c r="S720" s="1">
        <v>0.47227966211158973</v>
      </c>
      <c r="T720" s="1">
        <v>0.52705062713707729</v>
      </c>
      <c r="U720" s="1">
        <v>0.57947882610075729</v>
      </c>
      <c r="V720" s="1">
        <v>0.62875988433763219</v>
      </c>
      <c r="W720" s="1">
        <v>0.67423860783655365</v>
      </c>
      <c r="X720" s="1">
        <v>0.71556053499855954</v>
      </c>
      <c r="Y720" s="1">
        <v>0.75257873762462701</v>
      </c>
      <c r="Z720" s="1">
        <v>0.78530399190035916</v>
      </c>
      <c r="AA720" s="1">
        <v>0.81392349430840572</v>
      </c>
      <c r="AB720" s="1">
        <v>0.83870057531617259</v>
      </c>
      <c r="AC720" s="1">
        <v>0.85989759470427751</v>
      </c>
      <c r="AD720" s="1">
        <v>0.87787503182024351</v>
      </c>
      <c r="AE720" s="1">
        <v>0.89299331439936769</v>
      </c>
      <c r="AF720" s="1">
        <v>0.90560334351418648</v>
      </c>
      <c r="AG720" s="1">
        <v>0.91606375995909628</v>
      </c>
      <c r="AH720" s="1">
        <v>0.92471458084483849</v>
      </c>
      <c r="AI720" s="1">
        <v>0.93185548609254876</v>
      </c>
      <c r="AJ720" s="1">
        <v>0.93775619413917422</v>
      </c>
      <c r="AK720" s="1">
        <v>0.94263126890178794</v>
      </c>
      <c r="AL720" s="1">
        <v>0.94669371313229356</v>
      </c>
      <c r="AM720" s="1">
        <v>0.95011284539638519</v>
      </c>
    </row>
    <row r="721" spans="1:39">
      <c r="A721">
        <f t="shared" si="19"/>
        <v>202103</v>
      </c>
      <c r="B721" t="str">
        <f t="shared" ref="B721:B784" si="21">B717</f>
        <v>M1</v>
      </c>
      <c r="C721" t="str">
        <f t="shared" si="20"/>
        <v>worst</v>
      </c>
      <c r="D721" s="1">
        <v>0</v>
      </c>
      <c r="E721" s="1">
        <v>0</v>
      </c>
      <c r="F721" s="1">
        <v>6.3493635934240983E-2</v>
      </c>
      <c r="G721" s="1">
        <v>0.17181972808809551</v>
      </c>
      <c r="H721" s="1">
        <v>0.29755717204433191</v>
      </c>
      <c r="I721" s="1">
        <v>0.42119307179747267</v>
      </c>
      <c r="J721" s="1">
        <v>0.53220623332358963</v>
      </c>
      <c r="K721" s="1">
        <v>0.62630804872929535</v>
      </c>
      <c r="L721" s="1">
        <v>0.70312912945768713</v>
      </c>
      <c r="M721" s="1">
        <v>0.76430599947501554</v>
      </c>
      <c r="N721" s="1">
        <v>0.81223920530605553</v>
      </c>
      <c r="O721" s="1">
        <v>0.84950255306831068</v>
      </c>
      <c r="P721" s="1">
        <v>0.87837939959798195</v>
      </c>
      <c r="Q721" s="1">
        <v>0.90083174996381776</v>
      </c>
      <c r="R721" s="1">
        <v>0.91842399862888136</v>
      </c>
      <c r="S721" s="1">
        <v>0.93236551961924796</v>
      </c>
      <c r="T721" s="1">
        <v>0.943538199235324</v>
      </c>
      <c r="U721" s="1">
        <v>0.95261291102914225</v>
      </c>
      <c r="V721" s="1">
        <v>0.96006799804600651</v>
      </c>
      <c r="W721" s="1">
        <v>0.96624137494080686</v>
      </c>
      <c r="X721" s="1">
        <v>0.97138615151952878</v>
      </c>
      <c r="Y721" s="1">
        <v>0.97569107547929657</v>
      </c>
      <c r="Z721" s="1">
        <v>0.9792975339031319</v>
      </c>
      <c r="AA721" s="1">
        <v>0.98232070854494768</v>
      </c>
      <c r="AB721" s="1">
        <v>0.98485286925069015</v>
      </c>
      <c r="AC721" s="1">
        <v>0.98696402494482605</v>
      </c>
      <c r="AD721" s="1">
        <v>0.98871884246561037</v>
      </c>
      <c r="AE721" s="1">
        <v>0.99017161754978833</v>
      </c>
      <c r="AF721" s="1">
        <v>0.99136856306324994</v>
      </c>
      <c r="AG721" s="1">
        <v>0.99235189061388385</v>
      </c>
      <c r="AH721" s="1">
        <v>0.99315890013155139</v>
      </c>
      <c r="AI721" s="1">
        <v>0.99382099701460958</v>
      </c>
      <c r="AJ721" s="1">
        <v>0.99436541519270794</v>
      </c>
      <c r="AK721" s="1">
        <v>0.99481339277462799</v>
      </c>
      <c r="AL721" s="1">
        <v>0.99518546085954707</v>
      </c>
      <c r="AM721" s="1">
        <v>0.99549775567265997</v>
      </c>
    </row>
    <row r="722" spans="1:39">
      <c r="A722">
        <f t="shared" si="19"/>
        <v>202103</v>
      </c>
      <c r="B722" t="str">
        <f t="shared" si="21"/>
        <v>M2</v>
      </c>
      <c r="C722" t="str">
        <f t="shared" si="20"/>
        <v>worst</v>
      </c>
      <c r="D722" s="1">
        <v>0</v>
      </c>
      <c r="E722" s="1">
        <v>0.1591549430918954</v>
      </c>
      <c r="F722" s="1">
        <v>0.34006974590448857</v>
      </c>
      <c r="G722" s="1">
        <v>0.49940407080712979</v>
      </c>
      <c r="H722" s="1">
        <v>0.62769584131962242</v>
      </c>
      <c r="I722" s="1">
        <v>0.72652494985652682</v>
      </c>
      <c r="J722" s="1">
        <v>0.80085429060315583</v>
      </c>
      <c r="K722" s="1">
        <v>0.85580197320925311</v>
      </c>
      <c r="L722" s="1">
        <v>0.89594734966638256</v>
      </c>
      <c r="M722" s="1">
        <v>0.92503236399746236</v>
      </c>
      <c r="N722" s="1">
        <v>0.94596073475351206</v>
      </c>
      <c r="O722" s="1">
        <v>0.96096229748264417</v>
      </c>
      <c r="P722" s="1">
        <v>0.97167506552665861</v>
      </c>
      <c r="Q722" s="1">
        <v>0.97931285479355834</v>
      </c>
      <c r="R722" s="1">
        <v>0.98476055833466236</v>
      </c>
      <c r="S722" s="1">
        <v>0.98865963750787478</v>
      </c>
      <c r="T722" s="1">
        <v>0.99146141199351834</v>
      </c>
      <c r="U722" s="1">
        <v>0.99348942752776248</v>
      </c>
      <c r="V722" s="1">
        <v>0.9949713310700754</v>
      </c>
      <c r="W722" s="1">
        <v>0.99606515389462968</v>
      </c>
      <c r="X722" s="1">
        <v>0.99688201316240288</v>
      </c>
      <c r="Y722" s="1">
        <v>0.99749955475632113</v>
      </c>
      <c r="Z722" s="1">
        <v>0.99797154336142024</v>
      </c>
      <c r="AA722" s="1">
        <v>0.99833630442045673</v>
      </c>
      <c r="AB722" s="1">
        <v>0.99862114868935092</v>
      </c>
      <c r="AC722" s="1">
        <v>0.99884496075989104</v>
      </c>
      <c r="AD722" s="1">
        <v>0.99902201177647565</v>
      </c>
      <c r="AE722" s="1">
        <v>0.99916274354067469</v>
      </c>
      <c r="AF722" s="1">
        <v>0.9992748941237557</v>
      </c>
      <c r="AG722" s="1">
        <v>0.99936455838220373</v>
      </c>
      <c r="AH722" s="1">
        <v>0.99943653764842277</v>
      </c>
      <c r="AI722" s="1">
        <v>0.99949453870109206</v>
      </c>
      <c r="AJ722" s="1">
        <v>0.99954153192437023</v>
      </c>
      <c r="AK722" s="1">
        <v>0.99957972913666815</v>
      </c>
      <c r="AL722" s="1">
        <v>0.99961113233772503</v>
      </c>
      <c r="AM722" s="1">
        <v>0.99963726829860677</v>
      </c>
    </row>
    <row r="723" spans="1:39">
      <c r="A723">
        <f t="shared" si="19"/>
        <v>202103</v>
      </c>
      <c r="B723" t="str">
        <f t="shared" si="21"/>
        <v>M3</v>
      </c>
      <c r="C723" t="str">
        <f t="shared" si="20"/>
        <v>worst</v>
      </c>
      <c r="D723" s="1">
        <v>0.3989422804014327</v>
      </c>
      <c r="E723" s="1">
        <v>0.63018297162754666</v>
      </c>
      <c r="F723" s="1">
        <v>0.7681766563372443</v>
      </c>
      <c r="G723" s="1">
        <v>0.85255251184989655</v>
      </c>
      <c r="H723" s="1">
        <v>0.9052205009652895</v>
      </c>
      <c r="I723" s="1">
        <v>0.93853622963416394</v>
      </c>
      <c r="J723" s="1">
        <v>0.95987979408136836</v>
      </c>
      <c r="K723" s="1">
        <v>0.97365809282729043</v>
      </c>
      <c r="L723" s="1">
        <v>0.98261661957842428</v>
      </c>
      <c r="M723" s="1">
        <v>0.98847824368562653</v>
      </c>
      <c r="N723" s="1">
        <v>0.99233134630665687</v>
      </c>
      <c r="O723" s="1">
        <v>0.99487739336721859</v>
      </c>
      <c r="P723" s="1">
        <v>0.99656434192042298</v>
      </c>
      <c r="Q723" s="1">
        <v>0.99768505365607418</v>
      </c>
      <c r="R723" s="1">
        <v>0.99843154968732084</v>
      </c>
      <c r="S723" s="1">
        <v>0.99893069071377094</v>
      </c>
      <c r="T723" s="1">
        <v>0.99926524030795605</v>
      </c>
      <c r="U723" s="1">
        <v>0.99949034935550274</v>
      </c>
      <c r="V723" s="1">
        <v>0.99964262439290696</v>
      </c>
      <c r="W723" s="1">
        <v>0.99974620766708122</v>
      </c>
      <c r="X723" s="1">
        <v>0.99981718383465579</v>
      </c>
      <c r="Y723" s="1">
        <v>0.99986624812758162</v>
      </c>
      <c r="Z723" s="1">
        <v>0.99990046092761919</v>
      </c>
      <c r="AA723" s="1">
        <v>0.9999245683305199</v>
      </c>
      <c r="AB723" s="1">
        <v>0.99994176832767157</v>
      </c>
      <c r="AC723" s="1">
        <v>0.99995416757058209</v>
      </c>
      <c r="AD723" s="1">
        <v>0.99996322033543306</v>
      </c>
      <c r="AE723" s="1">
        <v>0.99996991139949964</v>
      </c>
      <c r="AF723" s="1">
        <v>0.99997490879560325</v>
      </c>
      <c r="AG723" s="1">
        <v>0.99997868301590898</v>
      </c>
      <c r="AH723" s="1">
        <v>0.9999815671983483</v>
      </c>
      <c r="AI723" s="1">
        <v>0.99998379503554025</v>
      </c>
      <c r="AJ723" s="1">
        <v>0.99998553578509386</v>
      </c>
      <c r="AK723" s="1">
        <v>0.99998690716782224</v>
      </c>
      <c r="AL723" s="1">
        <v>0.99998800484481132</v>
      </c>
      <c r="AM723" s="1">
        <v>0.999988897769992</v>
      </c>
    </row>
    <row r="724" spans="1:39">
      <c r="A724">
        <f t="shared" si="19"/>
        <v>202104</v>
      </c>
      <c r="B724" t="str">
        <f t="shared" si="21"/>
        <v>M0</v>
      </c>
      <c r="C724" t="str">
        <f t="shared" si="20"/>
        <v>worst</v>
      </c>
      <c r="D724" s="1">
        <v>0</v>
      </c>
      <c r="E724" s="1">
        <v>0</v>
      </c>
      <c r="F724" s="1">
        <v>0</v>
      </c>
      <c r="G724" s="1">
        <v>3.2024673268378689E-3</v>
      </c>
      <c r="H724" s="1">
        <v>1.2219918962323091E-2</v>
      </c>
      <c r="I724" s="1">
        <v>2.8713177860490938E-2</v>
      </c>
      <c r="J724" s="1">
        <v>5.3218892345703317E-2</v>
      </c>
      <c r="K724" s="1">
        <v>8.575320874438204E-2</v>
      </c>
      <c r="L724" s="1">
        <v>0.12559155346375259</v>
      </c>
      <c r="M724" s="1">
        <v>0.17159707925506629</v>
      </c>
      <c r="N724" s="1">
        <v>0.2225570649836987</v>
      </c>
      <c r="O724" s="1">
        <v>0.27709044453216658</v>
      </c>
      <c r="P724" s="1">
        <v>0.33410547481547681</v>
      </c>
      <c r="Q724" s="1">
        <v>0.39234363454034349</v>
      </c>
      <c r="R724" s="1">
        <v>0.45049542371337198</v>
      </c>
      <c r="S724" s="1">
        <v>0.50724821813897403</v>
      </c>
      <c r="T724" s="1">
        <v>0.56168136933714918</v>
      </c>
      <c r="U724" s="1">
        <v>0.61291907526114453</v>
      </c>
      <c r="V724" s="1">
        <v>0.66025108910697183</v>
      </c>
      <c r="W724" s="1">
        <v>0.70328834992816502</v>
      </c>
      <c r="X724" s="1">
        <v>0.74186389480799475</v>
      </c>
      <c r="Y724" s="1">
        <v>0.77597947510854015</v>
      </c>
      <c r="Z724" s="1">
        <v>0.80582381897106392</v>
      </c>
      <c r="AA724" s="1">
        <v>0.83166713308338502</v>
      </c>
      <c r="AB724" s="1">
        <v>0.85378011350882144</v>
      </c>
      <c r="AC724" s="1">
        <v>0.87253684451458935</v>
      </c>
      <c r="AD724" s="1">
        <v>0.8883120643256156</v>
      </c>
      <c r="AE724" s="1">
        <v>0.90147106155497925</v>
      </c>
      <c r="AF724" s="1">
        <v>0.91238752671502132</v>
      </c>
      <c r="AG724" s="1">
        <v>0.92141593220536366</v>
      </c>
      <c r="AH724" s="1">
        <v>0.92886879959836643</v>
      </c>
      <c r="AI724" s="1">
        <v>0.93502747629904159</v>
      </c>
      <c r="AJ724" s="1">
        <v>0.94011580665893357</v>
      </c>
      <c r="AK724" s="1">
        <v>0.94435604458280997</v>
      </c>
      <c r="AL724" s="1">
        <v>0.94792487524195956</v>
      </c>
      <c r="AM724" s="1">
        <v>0.95094265688493707</v>
      </c>
    </row>
    <row r="725" spans="1:39">
      <c r="A725">
        <f t="shared" si="19"/>
        <v>202104</v>
      </c>
      <c r="B725" t="str">
        <f t="shared" si="21"/>
        <v>M1</v>
      </c>
      <c r="C725" t="str">
        <f t="shared" si="20"/>
        <v>worst</v>
      </c>
      <c r="D725" s="1">
        <v>0</v>
      </c>
      <c r="E725" s="1">
        <v>0</v>
      </c>
      <c r="F725" s="1">
        <v>6.3493635934240983E-2</v>
      </c>
      <c r="G725" s="1">
        <v>0.17264469827399531</v>
      </c>
      <c r="H725" s="1">
        <v>0.2999819016586554</v>
      </c>
      <c r="I725" s="1">
        <v>0.42561135099045788</v>
      </c>
      <c r="J725" s="1">
        <v>0.5384491814552812</v>
      </c>
      <c r="K725" s="1">
        <v>0.63402914903522745</v>
      </c>
      <c r="L725" s="1">
        <v>0.71192731252331121</v>
      </c>
      <c r="M725" s="1">
        <v>0.77375986542859498</v>
      </c>
      <c r="N725" s="1">
        <v>0.82204743196445007</v>
      </c>
      <c r="O725" s="1">
        <v>0.8593569845694613</v>
      </c>
      <c r="P725" s="1">
        <v>0.88806962563949088</v>
      </c>
      <c r="Q725" s="1">
        <v>0.91018872698790787</v>
      </c>
      <c r="R725" s="1">
        <v>0.92732676545233772</v>
      </c>
      <c r="S725" s="1">
        <v>0.94069964662691496</v>
      </c>
      <c r="T725" s="1">
        <v>0.95124675294160055</v>
      </c>
      <c r="U725" s="1">
        <v>0.95965574367689066</v>
      </c>
      <c r="V725" s="1">
        <v>0.96642141287514349</v>
      </c>
      <c r="W725" s="1">
        <v>0.97191203858848862</v>
      </c>
      <c r="X725" s="1">
        <v>0.97639919429291333</v>
      </c>
      <c r="Y725" s="1">
        <v>0.98008217411656684</v>
      </c>
      <c r="Z725" s="1">
        <v>0.9831161799962097</v>
      </c>
      <c r="AA725" s="1">
        <v>0.98562090624710319</v>
      </c>
      <c r="AB725" s="1">
        <v>0.98768457751481908</v>
      </c>
      <c r="AC725" s="1">
        <v>0.98938348238544838</v>
      </c>
      <c r="AD725" s="1">
        <v>0.99077911930723606</v>
      </c>
      <c r="AE725" s="1">
        <v>0.99192185056276594</v>
      </c>
      <c r="AF725" s="1">
        <v>0.99285594604985095</v>
      </c>
      <c r="AG725" s="1">
        <v>0.99361946890623198</v>
      </c>
      <c r="AH725" s="1">
        <v>0.99424385207167598</v>
      </c>
      <c r="AI725" s="1">
        <v>0.99475589852581547</v>
      </c>
      <c r="AJ725" s="1">
        <v>0.99517631483130364</v>
      </c>
      <c r="AK725" s="1">
        <v>0.99552485804394075</v>
      </c>
      <c r="AL725" s="1">
        <v>0.99581696700794442</v>
      </c>
      <c r="AM725" s="1">
        <v>0.99606307398913196</v>
      </c>
    </row>
    <row r="726" spans="1:39">
      <c r="A726">
        <f t="shared" si="19"/>
        <v>202104</v>
      </c>
      <c r="B726" t="str">
        <f t="shared" si="21"/>
        <v>M2</v>
      </c>
      <c r="C726" t="str">
        <f t="shared" si="20"/>
        <v>worst</v>
      </c>
      <c r="D726" s="1">
        <v>0</v>
      </c>
      <c r="E726" s="1">
        <v>0.1591549430918954</v>
      </c>
      <c r="F726" s="1">
        <v>0.34123754451817601</v>
      </c>
      <c r="G726" s="1">
        <v>0.5023279170649394</v>
      </c>
      <c r="H726" s="1">
        <v>0.63196083633486233</v>
      </c>
      <c r="I726" s="1">
        <v>0.73162789876451084</v>
      </c>
      <c r="J726" s="1">
        <v>0.80614175611792738</v>
      </c>
      <c r="K726" s="1">
        <v>0.86086701076372762</v>
      </c>
      <c r="L726" s="1">
        <v>0.90057394827064696</v>
      </c>
      <c r="M726" s="1">
        <v>0.92911413371165952</v>
      </c>
      <c r="N726" s="1">
        <v>0.94950667768688468</v>
      </c>
      <c r="O726" s="1">
        <v>0.96399381319710675</v>
      </c>
      <c r="P726" s="1">
        <v>0.9742458196200191</v>
      </c>
      <c r="Q726" s="1">
        <v>0.98148477950609414</v>
      </c>
      <c r="R726" s="1">
        <v>0.98659855547547781</v>
      </c>
      <c r="S726" s="1">
        <v>0.99021312037638176</v>
      </c>
      <c r="T726" s="1">
        <v>0.99277674458682563</v>
      </c>
      <c r="U726" s="1">
        <v>0.99460534017890212</v>
      </c>
      <c r="V726" s="1">
        <v>0.99591833458544832</v>
      </c>
      <c r="W726" s="1">
        <v>0.99686940138556901</v>
      </c>
      <c r="X726" s="1">
        <v>0.99756539628203522</v>
      </c>
      <c r="Y726" s="1">
        <v>0.99807978471506054</v>
      </c>
      <c r="Z726" s="1">
        <v>0.99846417351634664</v>
      </c>
      <c r="AA726" s="1">
        <v>0.9987547916047389</v>
      </c>
      <c r="AB726" s="1">
        <v>0.99897635504735915</v>
      </c>
      <c r="AC726" s="1">
        <v>0.9991468919887222</v>
      </c>
      <c r="AD726" s="1">
        <v>0.9992792066446633</v>
      </c>
      <c r="AE726" s="1">
        <v>0.99938245556930705</v>
      </c>
      <c r="AF726" s="1">
        <v>0.99946352684354212</v>
      </c>
      <c r="AG726" s="1">
        <v>0.99952762078970114</v>
      </c>
      <c r="AH726" s="1">
        <v>0.9995786064802894</v>
      </c>
      <c r="AI726" s="1">
        <v>0.99961946873072371</v>
      </c>
      <c r="AJ726" s="1">
        <v>0.99965237646345506</v>
      </c>
      <c r="AK726" s="1">
        <v>0.99967921963841511</v>
      </c>
      <c r="AL726" s="1">
        <v>0.99970141278112434</v>
      </c>
      <c r="AM726" s="1">
        <v>0.99971989159307073</v>
      </c>
    </row>
    <row r="727" spans="1:39">
      <c r="A727">
        <f t="shared" si="19"/>
        <v>202104</v>
      </c>
      <c r="B727" t="str">
        <f t="shared" si="21"/>
        <v>M3</v>
      </c>
      <c r="C727" t="str">
        <f t="shared" si="20"/>
        <v>worst</v>
      </c>
      <c r="D727" s="1">
        <v>0.3989422804014327</v>
      </c>
      <c r="E727" s="1">
        <v>0.63113011033465294</v>
      </c>
      <c r="F727" s="1">
        <v>0.76996770196469488</v>
      </c>
      <c r="G727" s="1">
        <v>0.85487795359964314</v>
      </c>
      <c r="H727" s="1">
        <v>0.90756386290927282</v>
      </c>
      <c r="I727" s="1">
        <v>0.94070262894162682</v>
      </c>
      <c r="J727" s="1">
        <v>0.96171926891476989</v>
      </c>
      <c r="K727" s="1">
        <v>0.97515210243287409</v>
      </c>
      <c r="L727" s="1">
        <v>0.98379715765933629</v>
      </c>
      <c r="M727" s="1">
        <v>0.98938978357339058</v>
      </c>
      <c r="N727" s="1">
        <v>0.99302858070633193</v>
      </c>
      <c r="O727" s="1">
        <v>0.99540350304311809</v>
      </c>
      <c r="P727" s="1">
        <v>0.99695806951256449</v>
      </c>
      <c r="Q727" s="1">
        <v>0.99797839166956359</v>
      </c>
      <c r="R727" s="1">
        <v>0.99865051743233291</v>
      </c>
      <c r="S727" s="1">
        <v>0.99909409667660043</v>
      </c>
      <c r="T727" s="1">
        <v>0.99938770904901519</v>
      </c>
      <c r="U727" s="1">
        <v>0.99958283297411599</v>
      </c>
      <c r="V727" s="1">
        <v>0.99971300923742268</v>
      </c>
      <c r="W727" s="1">
        <v>0.9998003077258375</v>
      </c>
      <c r="X727" s="1">
        <v>0.99985923074141014</v>
      </c>
      <c r="Y727" s="1">
        <v>0.9998992437535249</v>
      </c>
      <c r="Z727" s="1">
        <v>0.99992662746013461</v>
      </c>
      <c r="AA727" s="1">
        <v>0.99994556009745039</v>
      </c>
      <c r="AB727" s="1">
        <v>0.99995876260907024</v>
      </c>
      <c r="AC727" s="1">
        <v>0.99996807762953732</v>
      </c>
      <c r="AD727" s="1">
        <v>0.99997473087820599</v>
      </c>
      <c r="AE727" s="1">
        <v>0.99997953643632087</v>
      </c>
      <c r="AF727" s="1">
        <v>0.99998305142567145</v>
      </c>
      <c r="AG727" s="1">
        <v>0.99998565838053877</v>
      </c>
      <c r="AH727" s="1">
        <v>0.99998761747257625</v>
      </c>
      <c r="AI727" s="1">
        <v>0.99998911039063532</v>
      </c>
      <c r="AJ727" s="1">
        <v>0.99999026006635405</v>
      </c>
      <c r="AK727" s="1">
        <v>0.99999116168381552</v>
      </c>
      <c r="AL727" s="1">
        <v>0.99999188192327981</v>
      </c>
      <c r="AM727" s="1">
        <v>0.99999246335306646</v>
      </c>
    </row>
    <row r="728" spans="1:39">
      <c r="A728">
        <f t="shared" si="19"/>
        <v>202105</v>
      </c>
      <c r="B728" t="str">
        <f t="shared" si="21"/>
        <v>M0</v>
      </c>
      <c r="C728" t="str">
        <f t="shared" si="20"/>
        <v>worst</v>
      </c>
      <c r="D728" s="1">
        <v>0</v>
      </c>
      <c r="E728" s="1">
        <v>0</v>
      </c>
      <c r="F728" s="1">
        <v>0</v>
      </c>
      <c r="G728" s="1">
        <v>3.6529398729310408E-3</v>
      </c>
      <c r="H728" s="1">
        <v>1.4171275862924869E-2</v>
      </c>
      <c r="I728" s="1">
        <v>3.3205646552675327E-2</v>
      </c>
      <c r="J728" s="1">
        <v>6.1381770352739617E-2</v>
      </c>
      <c r="K728" s="1">
        <v>9.8183709953518675E-2</v>
      </c>
      <c r="L728" s="1">
        <v>0.1424427532504659</v>
      </c>
      <c r="M728" s="1">
        <v>0.19279114371298051</v>
      </c>
      <c r="N728" s="1">
        <v>0.24764246769715101</v>
      </c>
      <c r="O728" s="1">
        <v>0.30570525946468041</v>
      </c>
      <c r="P728" s="1">
        <v>0.3655246599422568</v>
      </c>
      <c r="Q728" s="1">
        <v>0.42561153612354991</v>
      </c>
      <c r="R728" s="1">
        <v>0.48449720169239069</v>
      </c>
      <c r="S728" s="1">
        <v>0.54114386660073344</v>
      </c>
      <c r="T728" s="1">
        <v>0.59457792280786392</v>
      </c>
      <c r="U728" s="1">
        <v>0.64401380143733766</v>
      </c>
      <c r="V728" s="1">
        <v>0.68901374978581953</v>
      </c>
      <c r="W728" s="1">
        <v>0.72938132955726553</v>
      </c>
      <c r="X728" s="1">
        <v>0.76510341930164649</v>
      </c>
      <c r="Y728" s="1">
        <v>0.79636745405255649</v>
      </c>
      <c r="Z728" s="1">
        <v>0.82344949730561756</v>
      </c>
      <c r="AA728" s="1">
        <v>0.84662849845940769</v>
      </c>
      <c r="AB728" s="1">
        <v>0.86629341352393885</v>
      </c>
      <c r="AC728" s="1">
        <v>0.88283501307481083</v>
      </c>
      <c r="AD728" s="1">
        <v>0.89663494537443089</v>
      </c>
      <c r="AE728" s="1">
        <v>0.90808419226118842</v>
      </c>
      <c r="AF728" s="1">
        <v>0.91755392980589245</v>
      </c>
      <c r="AG728" s="1">
        <v>0.9253715698393401</v>
      </c>
      <c r="AH728" s="1">
        <v>0.93183197989887989</v>
      </c>
      <c r="AI728" s="1">
        <v>0.93716980883376055</v>
      </c>
      <c r="AJ728" s="1">
        <v>0.94161810034346238</v>
      </c>
      <c r="AK728" s="1">
        <v>0.94536213784112311</v>
      </c>
      <c r="AL728" s="1">
        <v>0.94852814326134671</v>
      </c>
      <c r="AM728" s="1">
        <v>0.95126052664161365</v>
      </c>
    </row>
    <row r="729" spans="1:39">
      <c r="A729">
        <f t="shared" si="19"/>
        <v>202105</v>
      </c>
      <c r="B729" t="str">
        <f t="shared" si="21"/>
        <v>M1</v>
      </c>
      <c r="C729" t="str">
        <f t="shared" si="20"/>
        <v>worst</v>
      </c>
      <c r="D729" s="1">
        <v>0</v>
      </c>
      <c r="E729" s="1">
        <v>0</v>
      </c>
      <c r="F729" s="1">
        <v>6.3493635934240983E-2</v>
      </c>
      <c r="G729" s="1">
        <v>0.17350593003449241</v>
      </c>
      <c r="H729" s="1">
        <v>0.30248592110133871</v>
      </c>
      <c r="I729" s="1">
        <v>0.42999774856600259</v>
      </c>
      <c r="J729" s="1">
        <v>0.54458146562040943</v>
      </c>
      <c r="K729" s="1">
        <v>0.64158461306273151</v>
      </c>
      <c r="L729" s="1">
        <v>0.72047024653080238</v>
      </c>
      <c r="M729" s="1">
        <v>0.78294441477739007</v>
      </c>
      <c r="N729" s="1">
        <v>0.83149202159990776</v>
      </c>
      <c r="O729" s="1">
        <v>0.86878139729932669</v>
      </c>
      <c r="P729" s="1">
        <v>0.89725036873878183</v>
      </c>
      <c r="Q729" s="1">
        <v>0.91897129221411933</v>
      </c>
      <c r="R729" s="1">
        <v>0.93556964302144641</v>
      </c>
      <c r="S729" s="1">
        <v>0.94833013539306388</v>
      </c>
      <c r="T729" s="1">
        <v>0.95821830930726082</v>
      </c>
      <c r="U729" s="1">
        <v>0.96594196701624357</v>
      </c>
      <c r="V729" s="1">
        <v>0.97202874167954834</v>
      </c>
      <c r="W729" s="1">
        <v>0.97686658784959424</v>
      </c>
      <c r="X729" s="1">
        <v>0.98073725950237034</v>
      </c>
      <c r="Y729" s="1">
        <v>0.98385382943734523</v>
      </c>
      <c r="Z729" s="1">
        <v>0.98637624130114976</v>
      </c>
      <c r="AA729" s="1">
        <v>0.98841980995350021</v>
      </c>
      <c r="AB729" s="1">
        <v>0.99007863717908429</v>
      </c>
      <c r="AC729" s="1">
        <v>0.99142562856600913</v>
      </c>
      <c r="AD729" s="1">
        <v>0.99251807821083371</v>
      </c>
      <c r="AE729" s="1">
        <v>0.99340414192160809</v>
      </c>
      <c r="AF729" s="1">
        <v>0.99412382086277395</v>
      </c>
      <c r="AG729" s="1">
        <v>0.99470930553991888</v>
      </c>
      <c r="AH729" s="1">
        <v>0.99518740693500873</v>
      </c>
      <c r="AI729" s="1">
        <v>0.99557855880196378</v>
      </c>
      <c r="AJ729" s="1">
        <v>0.99590188125343049</v>
      </c>
      <c r="AK729" s="1">
        <v>0.99617218488208648</v>
      </c>
      <c r="AL729" s="1">
        <v>0.99639943540217801</v>
      </c>
      <c r="AM729" s="1">
        <v>0.99659456630302978</v>
      </c>
    </row>
    <row r="730" spans="1:39">
      <c r="A730">
        <f t="shared" si="19"/>
        <v>202105</v>
      </c>
      <c r="B730" t="str">
        <f t="shared" si="21"/>
        <v>M2</v>
      </c>
      <c r="C730" t="str">
        <f t="shared" si="20"/>
        <v>worst</v>
      </c>
      <c r="D730" s="1">
        <v>0</v>
      </c>
      <c r="E730" s="1">
        <v>0.1591549430918954</v>
      </c>
      <c r="F730" s="1">
        <v>0.34268723765933712</v>
      </c>
      <c r="G730" s="1">
        <v>0.50549467600958331</v>
      </c>
      <c r="H730" s="1">
        <v>0.63651010104367878</v>
      </c>
      <c r="I730" s="1">
        <v>0.7367942700867276</v>
      </c>
      <c r="J730" s="1">
        <v>0.81135335490700566</v>
      </c>
      <c r="K730" s="1">
        <v>0.86576987792017968</v>
      </c>
      <c r="L730" s="1">
        <v>0.90495965656891919</v>
      </c>
      <c r="M730" s="1">
        <v>0.93294131550721227</v>
      </c>
      <c r="N730" s="1">
        <v>0.95276407210734626</v>
      </c>
      <c r="O730" s="1">
        <v>0.9667250583751984</v>
      </c>
      <c r="P730" s="1">
        <v>0.97651594815739284</v>
      </c>
      <c r="Q730" s="1">
        <v>0.98337004368887393</v>
      </c>
      <c r="R730" s="1">
        <v>0.98815871225744467</v>
      </c>
      <c r="S730" s="1">
        <v>0.99150561373507284</v>
      </c>
      <c r="T730" s="1">
        <v>0.99385054290893826</v>
      </c>
      <c r="U730" s="1">
        <v>0.99549890442291</v>
      </c>
      <c r="V730" s="1">
        <v>0.99666391774185925</v>
      </c>
      <c r="W730" s="1">
        <v>0.99749328612074428</v>
      </c>
      <c r="X730" s="1">
        <v>0.99808803971319593</v>
      </c>
      <c r="Y730" s="1">
        <v>0.99851844872942686</v>
      </c>
      <c r="Z730" s="1">
        <v>0.99883333897159154</v>
      </c>
      <c r="AA730" s="1">
        <v>0.99906570741885337</v>
      </c>
      <c r="AB730" s="1">
        <v>0.99923903429221528</v>
      </c>
      <c r="AC730" s="1">
        <v>0.99936963445670413</v>
      </c>
      <c r="AD730" s="1">
        <v>0.99946885770318028</v>
      </c>
      <c r="AE730" s="1">
        <v>0.99954492349712465</v>
      </c>
      <c r="AF730" s="1">
        <v>0.99960380550093597</v>
      </c>
      <c r="AG730" s="1">
        <v>0.99964979245404562</v>
      </c>
      <c r="AH730" s="1">
        <v>0.99968606509792246</v>
      </c>
      <c r="AI730" s="1">
        <v>0.999714873142588</v>
      </c>
      <c r="AJ730" s="1">
        <v>0.99973809108223288</v>
      </c>
      <c r="AK730" s="1">
        <v>0.9997570892090698</v>
      </c>
      <c r="AL730" s="1">
        <v>0.99977276296480622</v>
      </c>
      <c r="AM730" s="1">
        <v>0.99978599644077859</v>
      </c>
    </row>
    <row r="731" spans="1:39">
      <c r="A731">
        <f t="shared" si="19"/>
        <v>202105</v>
      </c>
      <c r="B731" t="str">
        <f t="shared" si="21"/>
        <v>M3</v>
      </c>
      <c r="C731" t="str">
        <f t="shared" si="20"/>
        <v>worst</v>
      </c>
      <c r="D731" s="1">
        <v>0.3989422804014327</v>
      </c>
      <c r="E731" s="1">
        <v>0.6322821856923776</v>
      </c>
      <c r="F731" s="1">
        <v>0.77216692642013041</v>
      </c>
      <c r="G731" s="1">
        <v>0.85736252208091113</v>
      </c>
      <c r="H731" s="1">
        <v>0.91001300856504297</v>
      </c>
      <c r="I731" s="1">
        <v>0.94284124076430775</v>
      </c>
      <c r="J731" s="1">
        <v>0.96348105174096588</v>
      </c>
      <c r="K731" s="1">
        <v>0.97655382682604241</v>
      </c>
      <c r="L731" s="1">
        <v>0.98488032664398584</v>
      </c>
      <c r="M731" s="1">
        <v>0.99021662356784712</v>
      </c>
      <c r="N731" s="1">
        <v>0.99364838718802173</v>
      </c>
      <c r="O731" s="1">
        <v>0.99586248115832676</v>
      </c>
      <c r="P731" s="1">
        <v>0.99729513035890072</v>
      </c>
      <c r="Q731" s="1">
        <v>0.99822563405941078</v>
      </c>
      <c r="R731" s="1">
        <v>0.99883105335799194</v>
      </c>
      <c r="S731" s="1">
        <v>0.99922599045251814</v>
      </c>
      <c r="T731" s="1">
        <v>0.99948450045756076</v>
      </c>
      <c r="U731" s="1">
        <v>0.99965421684564537</v>
      </c>
      <c r="V731" s="1">
        <v>0.99976608115283327</v>
      </c>
      <c r="W731" s="1">
        <v>0.99984017672921477</v>
      </c>
      <c r="X731" s="1">
        <v>0.99988946031134374</v>
      </c>
      <c r="Y731" s="1">
        <v>0.99992242337348713</v>
      </c>
      <c r="Z731" s="1">
        <v>0.99994464684139328</v>
      </c>
      <c r="AA731" s="1">
        <v>0.99995972581587977</v>
      </c>
      <c r="AB731" s="1">
        <v>0.99997005778140602</v>
      </c>
      <c r="AC731" s="1">
        <v>0.9999772147684155</v>
      </c>
      <c r="AD731" s="1">
        <v>0.99998222404267334</v>
      </c>
      <c r="AE731" s="1">
        <v>0.99998577382090748</v>
      </c>
      <c r="AF731" s="1">
        <v>0.99998832585086328</v>
      </c>
      <c r="AG731" s="1">
        <v>0.99999018678584728</v>
      </c>
      <c r="AH731" s="1">
        <v>0.99999156469575023</v>
      </c>
      <c r="AI731" s="1">
        <v>0.99999259716719846</v>
      </c>
      <c r="AJ731" s="1">
        <v>0.99999338639212298</v>
      </c>
      <c r="AK731" s="1">
        <v>0.99999400209006606</v>
      </c>
      <c r="AL731" s="1">
        <v>0.99999448809358604</v>
      </c>
      <c r="AM731" s="1">
        <v>0.99999488175718176</v>
      </c>
    </row>
    <row r="732" spans="1:39">
      <c r="A732">
        <f t="shared" si="19"/>
        <v>202106</v>
      </c>
      <c r="B732" t="str">
        <f t="shared" si="21"/>
        <v>M0</v>
      </c>
      <c r="C732" t="str">
        <f t="shared" si="20"/>
        <v>worst</v>
      </c>
      <c r="D732" s="1">
        <v>0</v>
      </c>
      <c r="E732" s="1">
        <v>0</v>
      </c>
      <c r="F732" s="1">
        <v>0</v>
      </c>
      <c r="G732" s="1">
        <v>4.3981415151346567E-3</v>
      </c>
      <c r="H732" s="1">
        <v>1.6633193406130651E-2</v>
      </c>
      <c r="I732" s="1">
        <v>3.8644165436646498E-2</v>
      </c>
      <c r="J732" s="1">
        <v>7.0602082434050445E-2</v>
      </c>
      <c r="K732" s="1">
        <v>0.1115655477286371</v>
      </c>
      <c r="L732" s="1">
        <v>0.160115082516607</v>
      </c>
      <c r="M732" s="1">
        <v>0.21446929124110881</v>
      </c>
      <c r="N732" s="1">
        <v>0.27310125598190488</v>
      </c>
      <c r="O732" s="1">
        <v>0.33430081168891551</v>
      </c>
      <c r="P732" s="1">
        <v>0.3963339377725501</v>
      </c>
      <c r="Q732" s="1">
        <v>0.4575149677803762</v>
      </c>
      <c r="R732" s="1">
        <v>0.51663870244098953</v>
      </c>
      <c r="S732" s="1">
        <v>0.57259151691220733</v>
      </c>
      <c r="T732" s="1">
        <v>0.62447954535688033</v>
      </c>
      <c r="U732" s="1">
        <v>0.67179294722937677</v>
      </c>
      <c r="V732" s="1">
        <v>0.71428980301229428</v>
      </c>
      <c r="W732" s="1">
        <v>0.75193192138765585</v>
      </c>
      <c r="X732" s="1">
        <v>0.78490011586619302</v>
      </c>
      <c r="Y732" s="1">
        <v>0.81347395868632844</v>
      </c>
      <c r="Z732" s="1">
        <v>0.83793994160737029</v>
      </c>
      <c r="AA732" s="1">
        <v>0.85870335757620631</v>
      </c>
      <c r="AB732" s="1">
        <v>0.87617328061569533</v>
      </c>
      <c r="AC732" s="1">
        <v>0.89075045632940686</v>
      </c>
      <c r="AD732" s="1">
        <v>0.90284636041416788</v>
      </c>
      <c r="AE732" s="1">
        <v>0.9128521298579626</v>
      </c>
      <c r="AF732" s="1">
        <v>0.92111305802695653</v>
      </c>
      <c r="AG732" s="1">
        <v>0.92794031030839685</v>
      </c>
      <c r="AH732" s="1">
        <v>0.93358158518590451</v>
      </c>
      <c r="AI732" s="1">
        <v>0.93828299151000538</v>
      </c>
      <c r="AJ732" s="1">
        <v>0.94224023514789679</v>
      </c>
      <c r="AK732" s="1">
        <v>0.94558664924199665</v>
      </c>
      <c r="AL732" s="1">
        <v>0.94847482173675601</v>
      </c>
      <c r="AM732" s="1">
        <v>0.95100279996954595</v>
      </c>
    </row>
    <row r="733" spans="1:39">
      <c r="A733">
        <f t="shared" si="19"/>
        <v>202106</v>
      </c>
      <c r="B733" t="str">
        <f t="shared" si="21"/>
        <v>M1</v>
      </c>
      <c r="C733" t="str">
        <f t="shared" si="20"/>
        <v>worst</v>
      </c>
      <c r="D733" s="1">
        <v>0</v>
      </c>
      <c r="E733" s="1">
        <v>0</v>
      </c>
      <c r="F733" s="1">
        <v>6.3493635934240983E-2</v>
      </c>
      <c r="G733" s="1">
        <v>0.17427004080733841</v>
      </c>
      <c r="H733" s="1">
        <v>0.30468756693176863</v>
      </c>
      <c r="I733" s="1">
        <v>0.4338582282951835</v>
      </c>
      <c r="J733" s="1">
        <v>0.55001260576954281</v>
      </c>
      <c r="K733" s="1">
        <v>0.64825821562537533</v>
      </c>
      <c r="L733" s="1">
        <v>0.72807459062173341</v>
      </c>
      <c r="M733" s="1">
        <v>0.79106941660595376</v>
      </c>
      <c r="N733" s="1">
        <v>0.8398082917243338</v>
      </c>
      <c r="O733" s="1">
        <v>0.87701865606255247</v>
      </c>
      <c r="P733" s="1">
        <v>0.90522300668452871</v>
      </c>
      <c r="Q733" s="1">
        <v>0.92650712103127419</v>
      </c>
      <c r="R733" s="1">
        <v>0.94257562606715217</v>
      </c>
      <c r="S733" s="1">
        <v>0.95474860134326045</v>
      </c>
      <c r="T733" s="1">
        <v>0.9640145464691765</v>
      </c>
      <c r="U733" s="1">
        <v>0.97111661694444762</v>
      </c>
      <c r="V733" s="1">
        <v>0.97660342586683235</v>
      </c>
      <c r="W733" s="1">
        <v>0.9808725342503859</v>
      </c>
      <c r="X733" s="1">
        <v>0.9842198477170111</v>
      </c>
      <c r="Y733" s="1">
        <v>0.98686395123303916</v>
      </c>
      <c r="Z733" s="1">
        <v>0.98896023888769824</v>
      </c>
      <c r="AA733" s="1">
        <v>0.99063004288437762</v>
      </c>
      <c r="AB733" s="1">
        <v>0.99196429556908428</v>
      </c>
      <c r="AC733" s="1">
        <v>0.99303180178828609</v>
      </c>
      <c r="AD733" s="1">
        <v>0.99388782289316535</v>
      </c>
      <c r="AE733" s="1">
        <v>0.99457654485358649</v>
      </c>
      <c r="AF733" s="1">
        <v>0.99513245282750118</v>
      </c>
      <c r="AG733" s="1">
        <v>0.99558343084960754</v>
      </c>
      <c r="AH733" s="1">
        <v>0.99595035496387219</v>
      </c>
      <c r="AI733" s="1">
        <v>0.99625224187783801</v>
      </c>
      <c r="AJ733" s="1">
        <v>0.99650363939790432</v>
      </c>
      <c r="AK733" s="1">
        <v>0.99671427708808336</v>
      </c>
      <c r="AL733" s="1">
        <v>0.99689459846506379</v>
      </c>
      <c r="AM733" s="1">
        <v>0.99705131218417853</v>
      </c>
    </row>
    <row r="734" spans="1:39">
      <c r="A734">
        <f t="shared" si="19"/>
        <v>202106</v>
      </c>
      <c r="B734" t="str">
        <f t="shared" si="21"/>
        <v>M2</v>
      </c>
      <c r="C734" t="str">
        <f t="shared" si="20"/>
        <v>worst</v>
      </c>
      <c r="D734" s="1">
        <v>0</v>
      </c>
      <c r="E734" s="1">
        <v>0.1591549430918954</v>
      </c>
      <c r="F734" s="1">
        <v>0.34408074542345962</v>
      </c>
      <c r="G734" s="1">
        <v>0.50857431375901729</v>
      </c>
      <c r="H734" s="1">
        <v>0.64069330286925286</v>
      </c>
      <c r="I734" s="1">
        <v>0.74144686567715989</v>
      </c>
      <c r="J734" s="1">
        <v>0.81599736895162878</v>
      </c>
      <c r="K734" s="1">
        <v>0.87006966079098214</v>
      </c>
      <c r="L734" s="1">
        <v>0.90879267036881095</v>
      </c>
      <c r="M734" s="1">
        <v>0.93623060197262764</v>
      </c>
      <c r="N734" s="1">
        <v>0.95551770368982525</v>
      </c>
      <c r="O734" s="1">
        <v>0.96899283735636332</v>
      </c>
      <c r="P734" s="1">
        <v>0.97837377150118576</v>
      </c>
      <c r="Q734" s="1">
        <v>0.98487920590071087</v>
      </c>
      <c r="R734" s="1">
        <v>0.98938242554625111</v>
      </c>
      <c r="S734" s="1">
        <v>0.99249983647075057</v>
      </c>
      <c r="T734" s="1">
        <v>0.9946594435224535</v>
      </c>
      <c r="U734" s="1">
        <v>0.9961594283903642</v>
      </c>
      <c r="V734" s="1">
        <v>0.99720579414396004</v>
      </c>
      <c r="W734" s="1">
        <v>0.99793894521359061</v>
      </c>
      <c r="X734" s="1">
        <v>0.99845590614709123</v>
      </c>
      <c r="Y734" s="1">
        <v>0.99882363328765411</v>
      </c>
      <c r="Z734" s="1">
        <v>0.99908709013137686</v>
      </c>
      <c r="AA734" s="1">
        <v>0.99927776387595513</v>
      </c>
      <c r="AB734" s="1">
        <v>0.9994172133701823</v>
      </c>
      <c r="AC734" s="1">
        <v>0.99952015408096306</v>
      </c>
      <c r="AD734" s="1">
        <v>0.99959695476605881</v>
      </c>
      <c r="AE734" s="1">
        <v>0.99965493426161978</v>
      </c>
      <c r="AF734" s="1">
        <v>0.9996991963050017</v>
      </c>
      <c r="AG734" s="1">
        <v>0.99973339836987807</v>
      </c>
      <c r="AH734" s="1">
        <v>0.99976006338575796</v>
      </c>
      <c r="AI734" s="1">
        <v>0.99978120229608802</v>
      </c>
      <c r="AJ734" s="1">
        <v>0.99979824884818491</v>
      </c>
      <c r="AK734" s="1">
        <v>0.99981212743133219</v>
      </c>
      <c r="AL734" s="1">
        <v>0.9998237030347964</v>
      </c>
      <c r="AM734" s="1">
        <v>0.99983353016242482</v>
      </c>
    </row>
    <row r="735" spans="1:39">
      <c r="A735">
        <f t="shared" si="19"/>
        <v>202106</v>
      </c>
      <c r="B735" t="str">
        <f t="shared" si="21"/>
        <v>M3</v>
      </c>
      <c r="C735" t="str">
        <f t="shared" si="20"/>
        <v>worst</v>
      </c>
      <c r="D735" s="1">
        <v>0.3989422804014327</v>
      </c>
      <c r="E735" s="1">
        <v>0.63370622579252023</v>
      </c>
      <c r="F735" s="1">
        <v>0.77425581859861003</v>
      </c>
      <c r="G735" s="1">
        <v>0.85972745714246579</v>
      </c>
      <c r="H735" s="1">
        <v>0.91220344319037905</v>
      </c>
      <c r="I735" s="1">
        <v>0.9447074913161837</v>
      </c>
      <c r="J735" s="1">
        <v>0.96499816296918717</v>
      </c>
      <c r="K735" s="1">
        <v>0.97773994151624521</v>
      </c>
      <c r="L735" s="1">
        <v>0.98579347393519812</v>
      </c>
      <c r="M735" s="1">
        <v>0.9909026360572889</v>
      </c>
      <c r="N735" s="1">
        <v>0.99415515910701302</v>
      </c>
      <c r="O735" s="1">
        <v>0.9962322334515471</v>
      </c>
      <c r="P735" s="1">
        <v>0.99756391451418569</v>
      </c>
      <c r="Q735" s="1">
        <v>0.99841925046404734</v>
      </c>
      <c r="R735" s="1">
        <v>0.99897004739017004</v>
      </c>
      <c r="S735" s="1">
        <v>0.99932588569311709</v>
      </c>
      <c r="T735" s="1">
        <v>0.99955637830073241</v>
      </c>
      <c r="U735" s="1">
        <v>0.99970618701560576</v>
      </c>
      <c r="V735" s="1">
        <v>0.99980395634536512</v>
      </c>
      <c r="W735" s="1">
        <v>0.99986795895538361</v>
      </c>
      <c r="X735" s="1">
        <v>0.99991003186482985</v>
      </c>
      <c r="Y735" s="1">
        <v>0.99993786673180918</v>
      </c>
      <c r="Z735" s="1">
        <v>0.99995636772662466</v>
      </c>
      <c r="AA735" s="1">
        <v>0.99996876381412014</v>
      </c>
      <c r="AB735" s="1">
        <v>0.99997714700765006</v>
      </c>
      <c r="AC735" s="1">
        <v>0.99998286702394645</v>
      </c>
      <c r="AD735" s="1">
        <v>0.99998681401032397</v>
      </c>
      <c r="AE735" s="1">
        <v>0.99998957519167142</v>
      </c>
      <c r="AF735" s="1">
        <v>0.99999153383277883</v>
      </c>
      <c r="AG735" s="1">
        <v>0.99999294461174648</v>
      </c>
      <c r="AH735" s="1">
        <v>0.99999397304979498</v>
      </c>
      <c r="AI735" s="1">
        <v>0.99999473830040064</v>
      </c>
      <c r="AJ735" s="1">
        <v>0.99999531994739965</v>
      </c>
      <c r="AK735" s="1">
        <v>0.99999576738964513</v>
      </c>
      <c r="AL735" s="1">
        <v>0.99999612059170917</v>
      </c>
      <c r="AM735" s="1">
        <v>0.99999640497813203</v>
      </c>
    </row>
    <row r="736" spans="1:39">
      <c r="A736">
        <f t="shared" si="19"/>
        <v>202107</v>
      </c>
      <c r="B736" t="str">
        <f t="shared" si="21"/>
        <v>M0</v>
      </c>
      <c r="C736" t="str">
        <f t="shared" si="20"/>
        <v>worst</v>
      </c>
      <c r="D736" s="1">
        <v>0</v>
      </c>
      <c r="E736" s="1">
        <v>0</v>
      </c>
      <c r="F736" s="1">
        <v>0</v>
      </c>
      <c r="G736" s="1">
        <v>4.8586965916298129E-3</v>
      </c>
      <c r="H736" s="1">
        <v>1.8727151248107379E-2</v>
      </c>
      <c r="I736" s="1">
        <v>4.3360766925550499E-2</v>
      </c>
      <c r="J736" s="1">
        <v>7.8645443374232696E-2</v>
      </c>
      <c r="K736" s="1">
        <v>0.12342432864429249</v>
      </c>
      <c r="L736" s="1">
        <v>0.1758354419189706</v>
      </c>
      <c r="M736" s="1">
        <v>0.23411634817341459</v>
      </c>
      <c r="N736" s="1">
        <v>0.29623592146700928</v>
      </c>
      <c r="O736" s="1">
        <v>0.36012196230700461</v>
      </c>
      <c r="P736" s="1">
        <v>0.42377594960082909</v>
      </c>
      <c r="Q736" s="1">
        <v>0.48574186503726852</v>
      </c>
      <c r="R736" s="1">
        <v>0.54469361610205635</v>
      </c>
      <c r="S736" s="1">
        <v>0.59957117433720564</v>
      </c>
      <c r="T736" s="1">
        <v>0.64975066518209401</v>
      </c>
      <c r="U736" s="1">
        <v>0.69491539963559745</v>
      </c>
      <c r="V736" s="1">
        <v>0.734983003785318</v>
      </c>
      <c r="W736" s="1">
        <v>0.77011711249611048</v>
      </c>
      <c r="X736" s="1">
        <v>0.80059560445446032</v>
      </c>
      <c r="Y736" s="1">
        <v>0.82671038996805979</v>
      </c>
      <c r="Z736" s="1">
        <v>0.84888483758016497</v>
      </c>
      <c r="AA736" s="1">
        <v>0.86754960248609736</v>
      </c>
      <c r="AB736" s="1">
        <v>0.88312873064963715</v>
      </c>
      <c r="AC736" s="1">
        <v>0.89605926899112576</v>
      </c>
      <c r="AD736" s="1">
        <v>0.90675755750261489</v>
      </c>
      <c r="AE736" s="1">
        <v>0.9155916254136639</v>
      </c>
      <c r="AF736" s="1">
        <v>0.92289347178476511</v>
      </c>
      <c r="AG736" s="1">
        <v>0.92892752219887964</v>
      </c>
      <c r="AH736" s="1">
        <v>0.93395669269598225</v>
      </c>
      <c r="AI736" s="1">
        <v>0.93819011659091245</v>
      </c>
      <c r="AJ736" s="1">
        <v>0.9417702947912403</v>
      </c>
      <c r="AK736" s="1">
        <v>0.94486038245481929</v>
      </c>
      <c r="AL736" s="1">
        <v>0.94756521717270814</v>
      </c>
      <c r="AM736" s="1">
        <v>0.94999966245729772</v>
      </c>
    </row>
    <row r="737" spans="1:39">
      <c r="A737">
        <f t="shared" si="19"/>
        <v>202107</v>
      </c>
      <c r="B737" t="str">
        <f t="shared" si="21"/>
        <v>M1</v>
      </c>
      <c r="C737" t="str">
        <f t="shared" si="20"/>
        <v>worst</v>
      </c>
      <c r="D737" s="1">
        <v>0</v>
      </c>
      <c r="E737" s="1">
        <v>0</v>
      </c>
      <c r="F737" s="1">
        <v>6.3493635934240983E-2</v>
      </c>
      <c r="G737" s="1">
        <v>0.1748408609845159</v>
      </c>
      <c r="H737" s="1">
        <v>0.30625851953912908</v>
      </c>
      <c r="I737" s="1">
        <v>0.43662918798806211</v>
      </c>
      <c r="J737" s="1">
        <v>0.55389552652936314</v>
      </c>
      <c r="K737" s="1">
        <v>0.6531092786407805</v>
      </c>
      <c r="L737" s="1">
        <v>0.73357183015409511</v>
      </c>
      <c r="M737" s="1">
        <v>0.79692078154700685</v>
      </c>
      <c r="N737" s="1">
        <v>0.8457585489926851</v>
      </c>
      <c r="O737" s="1">
        <v>0.88289504242664563</v>
      </c>
      <c r="P737" s="1">
        <v>0.91084825723331886</v>
      </c>
      <c r="Q737" s="1">
        <v>0.93178311652511181</v>
      </c>
      <c r="R737" s="1">
        <v>0.94744081086008147</v>
      </c>
      <c r="S737" s="1">
        <v>0.95916011339156937</v>
      </c>
      <c r="T737" s="1">
        <v>0.96796339814077426</v>
      </c>
      <c r="U737" s="1">
        <v>0.97461338347945281</v>
      </c>
      <c r="V737" s="1">
        <v>0.97966553617294316</v>
      </c>
      <c r="W737" s="1">
        <v>0.98353149008371943</v>
      </c>
      <c r="X737" s="1">
        <v>0.98651357280919172</v>
      </c>
      <c r="Y737" s="1">
        <v>0.98882546994845399</v>
      </c>
      <c r="Z737" s="1">
        <v>0.99062960224871066</v>
      </c>
      <c r="AA737" s="1">
        <v>0.99204506896678712</v>
      </c>
      <c r="AB737" s="1">
        <v>0.99315954112644478</v>
      </c>
      <c r="AC737" s="1">
        <v>0.99404090745913209</v>
      </c>
      <c r="AD737" s="1">
        <v>0.99474166555683219</v>
      </c>
      <c r="AE737" s="1">
        <v>0.99530161905017378</v>
      </c>
      <c r="AF737" s="1">
        <v>0.99575200231082839</v>
      </c>
      <c r="AG737" s="1">
        <v>0.9961157606619484</v>
      </c>
      <c r="AH737" s="1">
        <v>0.99641317366528981</v>
      </c>
      <c r="AI737" s="1">
        <v>0.99665952969705462</v>
      </c>
      <c r="AJ737" s="1">
        <v>0.99686497950261432</v>
      </c>
      <c r="AK737" s="1">
        <v>0.99704012498561134</v>
      </c>
      <c r="AL737" s="1">
        <v>0.99719177644670032</v>
      </c>
      <c r="AM737" s="1">
        <v>0.99732695009387862</v>
      </c>
    </row>
    <row r="738" spans="1:39">
      <c r="A738">
        <f t="shared" si="19"/>
        <v>202107</v>
      </c>
      <c r="B738" t="str">
        <f t="shared" si="21"/>
        <v>M2</v>
      </c>
      <c r="C738" t="str">
        <f t="shared" si="20"/>
        <v>worst</v>
      </c>
      <c r="D738" s="1">
        <v>0</v>
      </c>
      <c r="E738" s="1">
        <v>0.1591549430918954</v>
      </c>
      <c r="F738" s="1">
        <v>0.3450264896520675</v>
      </c>
      <c r="G738" s="1">
        <v>0.51064563018337439</v>
      </c>
      <c r="H738" s="1">
        <v>0.64357265808001618</v>
      </c>
      <c r="I738" s="1">
        <v>0.74473247296297274</v>
      </c>
      <c r="J738" s="1">
        <v>0.81930174882431783</v>
      </c>
      <c r="K738" s="1">
        <v>0.87320070241703351</v>
      </c>
      <c r="L738" s="1">
        <v>0.91158243727833788</v>
      </c>
      <c r="M738" s="1">
        <v>0.93861726980408877</v>
      </c>
      <c r="N738" s="1">
        <v>0.95750251762722516</v>
      </c>
      <c r="O738" s="1">
        <v>0.97062426826019266</v>
      </c>
      <c r="P738" s="1">
        <v>0.97969151040883984</v>
      </c>
      <c r="Q738" s="1">
        <v>0.98593536781044311</v>
      </c>
      <c r="R738" s="1">
        <v>0.99022781646232916</v>
      </c>
      <c r="S738" s="1">
        <v>0.99317536424614306</v>
      </c>
      <c r="T738" s="1">
        <v>0.9952005067328813</v>
      </c>
      <c r="U738" s="1">
        <v>0.99659485985294161</v>
      </c>
      <c r="V738" s="1">
        <v>0.99755683165498088</v>
      </c>
      <c r="W738" s="1">
        <v>0.99822303561483061</v>
      </c>
      <c r="X738" s="1">
        <v>0.9986873730878929</v>
      </c>
      <c r="Y738" s="1">
        <v>0.99901266194825411</v>
      </c>
      <c r="Z738" s="1">
        <v>0.99924247523386767</v>
      </c>
      <c r="AA738" s="1">
        <v>0.99940637950192401</v>
      </c>
      <c r="AB738" s="1">
        <v>0.99952431866830704</v>
      </c>
      <c r="AC738" s="1">
        <v>0.9996101009402284</v>
      </c>
      <c r="AD738" s="1">
        <v>0.999673284350032</v>
      </c>
      <c r="AE738" s="1">
        <v>0.99972039959688874</v>
      </c>
      <c r="AF738" s="1">
        <v>0.99975600990586011</v>
      </c>
      <c r="AG738" s="1">
        <v>0.99978320244195507</v>
      </c>
      <c r="AH738" s="1">
        <v>0.99980434976984234</v>
      </c>
      <c r="AI738" s="1">
        <v>0.99982110679397129</v>
      </c>
      <c r="AJ738" s="1">
        <v>0.99983452751953505</v>
      </c>
      <c r="AK738" s="1">
        <v>0.99984554838972262</v>
      </c>
      <c r="AL738" s="1">
        <v>0.99985476922496452</v>
      </c>
      <c r="AM738" s="1">
        <v>0.99986273090445099</v>
      </c>
    </row>
    <row r="739" spans="1:39">
      <c r="A739">
        <f t="shared" si="19"/>
        <v>202107</v>
      </c>
      <c r="B739" t="str">
        <f t="shared" si="21"/>
        <v>M3</v>
      </c>
      <c r="C739" t="str">
        <f t="shared" si="20"/>
        <v>worst</v>
      </c>
      <c r="D739" s="1">
        <v>0.3989422804014327</v>
      </c>
      <c r="E739" s="1">
        <v>0.6343773993528089</v>
      </c>
      <c r="F739" s="1">
        <v>0.77564502334943519</v>
      </c>
      <c r="G739" s="1">
        <v>0.86127537708494484</v>
      </c>
      <c r="H739" s="1">
        <v>0.91366627766985975</v>
      </c>
      <c r="I739" s="1">
        <v>0.94598231926190479</v>
      </c>
      <c r="J739" s="1">
        <v>0.96603924701698596</v>
      </c>
      <c r="K739" s="1">
        <v>0.97857157610061996</v>
      </c>
      <c r="L739" s="1">
        <v>0.98643246925495365</v>
      </c>
      <c r="M739" s="1">
        <v>0.99138110990483419</v>
      </c>
      <c r="N739" s="1">
        <v>0.99450665276899375</v>
      </c>
      <c r="O739" s="1">
        <v>0.99648884889811262</v>
      </c>
      <c r="P739" s="1">
        <v>0.99774833260172135</v>
      </c>
      <c r="Q739" s="1">
        <v>0.99855071662461936</v>
      </c>
      <c r="R739" s="1">
        <v>0.99906355641338285</v>
      </c>
      <c r="S739" s="1">
        <v>0.99939216973027334</v>
      </c>
      <c r="T739" s="1">
        <v>0.99960341147717524</v>
      </c>
      <c r="U739" s="1">
        <v>0.99973971834115916</v>
      </c>
      <c r="V739" s="1">
        <v>0.99982789621609558</v>
      </c>
      <c r="W739" s="1">
        <v>0.99988513694284875</v>
      </c>
      <c r="X739" s="1">
        <v>0.99992250194871968</v>
      </c>
      <c r="Y739" s="1">
        <v>0.99994698090190604</v>
      </c>
      <c r="Z739" s="1">
        <v>0.999963128531413</v>
      </c>
      <c r="AA739" s="1">
        <v>0.99997386721176751</v>
      </c>
      <c r="AB739" s="1">
        <v>0.99998106380955487</v>
      </c>
      <c r="AC739" s="1">
        <v>0.99998593551918957</v>
      </c>
      <c r="AD739" s="1">
        <v>0.9999892757124712</v>
      </c>
      <c r="AE739" s="1">
        <v>0.9999915959426865</v>
      </c>
      <c r="AF739" s="1">
        <v>0.99999323135071116</v>
      </c>
      <c r="AG739" s="1">
        <v>0.99999439715431782</v>
      </c>
      <c r="AH739" s="1">
        <v>0.99999524506776272</v>
      </c>
      <c r="AI739" s="1">
        <v>0.99999587491950737</v>
      </c>
      <c r="AJ739" s="1">
        <v>0.9999963481014742</v>
      </c>
      <c r="AK739" s="1">
        <v>0.99999671248914235</v>
      </c>
      <c r="AL739" s="1">
        <v>0.99999699845255419</v>
      </c>
      <c r="AM739" s="1">
        <v>0.99999722992436058</v>
      </c>
    </row>
    <row r="740" spans="1:39">
      <c r="A740">
        <f t="shared" si="19"/>
        <v>202108</v>
      </c>
      <c r="B740" t="str">
        <f t="shared" si="21"/>
        <v>M0</v>
      </c>
      <c r="C740" t="str">
        <f t="shared" si="20"/>
        <v>worst</v>
      </c>
      <c r="D740" s="1">
        <v>0</v>
      </c>
      <c r="E740" s="1">
        <v>0</v>
      </c>
      <c r="F740" s="1">
        <v>0</v>
      </c>
      <c r="G740" s="1">
        <v>5.7533999441990342E-3</v>
      </c>
      <c r="H740" s="1">
        <v>2.1463473749615679E-2</v>
      </c>
      <c r="I740" s="1">
        <v>4.8779825439551561E-2</v>
      </c>
      <c r="J740" s="1">
        <v>8.7461020253187527E-2</v>
      </c>
      <c r="K740" s="1">
        <v>0.13592313379805501</v>
      </c>
      <c r="L740" s="1">
        <v>0.1923192879656902</v>
      </c>
      <c r="M740" s="1">
        <v>0.25431384529620388</v>
      </c>
      <c r="N740" s="1">
        <v>0.31944025975792301</v>
      </c>
      <c r="O740" s="1">
        <v>0.38530303205255129</v>
      </c>
      <c r="P740" s="1">
        <v>0.45010943567100448</v>
      </c>
      <c r="Q740" s="1">
        <v>0.5122401434946583</v>
      </c>
      <c r="R740" s="1">
        <v>0.5704011804139788</v>
      </c>
      <c r="S740" s="1">
        <v>0.62380275538314378</v>
      </c>
      <c r="T740" s="1">
        <v>0.6720153051503337</v>
      </c>
      <c r="U740" s="1">
        <v>0.71488587992210473</v>
      </c>
      <c r="V740" s="1">
        <v>0.75254430278787654</v>
      </c>
      <c r="W740" s="1">
        <v>0.7852566655011024</v>
      </c>
      <c r="X740" s="1">
        <v>0.81331447618085684</v>
      </c>
      <c r="Y740" s="1">
        <v>0.83715780086405234</v>
      </c>
      <c r="Z740" s="1">
        <v>0.8572396913220347</v>
      </c>
      <c r="AA740" s="1">
        <v>0.87400974523200814</v>
      </c>
      <c r="AB740" s="1">
        <v>0.88793401859171506</v>
      </c>
      <c r="AC740" s="1">
        <v>0.8994579398572673</v>
      </c>
      <c r="AD740" s="1">
        <v>0.90897604248552166</v>
      </c>
      <c r="AE740" s="1">
        <v>0.91684479735440605</v>
      </c>
      <c r="AF740" s="1">
        <v>0.92334835363964063</v>
      </c>
      <c r="AG740" s="1">
        <v>0.92876954545786661</v>
      </c>
      <c r="AH740" s="1">
        <v>0.93333345175734905</v>
      </c>
      <c r="AI740" s="1">
        <v>0.93719347087273919</v>
      </c>
      <c r="AJ740" s="1">
        <v>0.94052535932856129</v>
      </c>
      <c r="AK740" s="1">
        <v>0.94344205203759157</v>
      </c>
      <c r="AL740" s="1">
        <v>0.9460673386891737</v>
      </c>
      <c r="AM740" s="1">
        <v>0.94849060721779566</v>
      </c>
    </row>
    <row r="741" spans="1:39">
      <c r="A741">
        <f t="shared" si="19"/>
        <v>202108</v>
      </c>
      <c r="B741" t="str">
        <f t="shared" si="21"/>
        <v>M1</v>
      </c>
      <c r="C741" t="str">
        <f t="shared" si="20"/>
        <v>worst</v>
      </c>
      <c r="D741" s="1">
        <v>0</v>
      </c>
      <c r="E741" s="1">
        <v>0</v>
      </c>
      <c r="F741" s="1">
        <v>6.3493635934240983E-2</v>
      </c>
      <c r="G741" s="1">
        <v>0.1752948863195439</v>
      </c>
      <c r="H741" s="1">
        <v>0.30761815219842292</v>
      </c>
      <c r="I741" s="1">
        <v>0.43906488159278861</v>
      </c>
      <c r="J741" s="1">
        <v>0.55743093232989371</v>
      </c>
      <c r="K741" s="1">
        <v>0.65749872785559516</v>
      </c>
      <c r="L741" s="1">
        <v>0.73852489556066647</v>
      </c>
      <c r="M741" s="1">
        <v>0.80215316635653888</v>
      </c>
      <c r="N741" s="1">
        <v>0.8510703301118353</v>
      </c>
      <c r="O741" s="1">
        <v>0.88806861415262817</v>
      </c>
      <c r="P741" s="1">
        <v>0.91575540778864417</v>
      </c>
      <c r="Q741" s="1">
        <v>0.93634338511007864</v>
      </c>
      <c r="R741" s="1">
        <v>0.95159579494415059</v>
      </c>
      <c r="S741" s="1">
        <v>0.96289104932339453</v>
      </c>
      <c r="T741" s="1">
        <v>0.97127463009190407</v>
      </c>
      <c r="U741" s="1">
        <v>0.97751587581327948</v>
      </c>
      <c r="V741" s="1">
        <v>0.98218646317270974</v>
      </c>
      <c r="W741" s="1">
        <v>0.98570651602271231</v>
      </c>
      <c r="X741" s="1">
        <v>0.9883727982988525</v>
      </c>
      <c r="Y741" s="1">
        <v>0.9904071725418504</v>
      </c>
      <c r="Z741" s="1">
        <v>0.99197001119693173</v>
      </c>
      <c r="AA741" s="1">
        <v>0.99317700115698959</v>
      </c>
      <c r="AB741" s="1">
        <v>0.9941151066686037</v>
      </c>
      <c r="AC741" s="1">
        <v>0.99484962700877633</v>
      </c>
      <c r="AD741" s="1">
        <v>0.99542873736172843</v>
      </c>
      <c r="AE741" s="1">
        <v>0.99588910994383129</v>
      </c>
      <c r="AF741" s="1">
        <v>0.99625714525390507</v>
      </c>
      <c r="AG741" s="1">
        <v>0.99655538720842762</v>
      </c>
      <c r="AH741" s="1">
        <v>0.99680053659819501</v>
      </c>
      <c r="AI741" s="1">
        <v>0.99700358375713882</v>
      </c>
      <c r="AJ741" s="1">
        <v>0.99717561006027033</v>
      </c>
      <c r="AK741" s="1">
        <v>0.99732373430538956</v>
      </c>
      <c r="AL741" s="1">
        <v>0.99745509855442915</v>
      </c>
      <c r="AM741" s="1">
        <v>0.99757474176773031</v>
      </c>
    </row>
    <row r="742" spans="1:39">
      <c r="A742">
        <f t="shared" si="19"/>
        <v>202108</v>
      </c>
      <c r="B742" t="str">
        <f t="shared" si="21"/>
        <v>M2</v>
      </c>
      <c r="C742" t="str">
        <f t="shared" si="20"/>
        <v>worst</v>
      </c>
      <c r="D742" s="1">
        <v>0</v>
      </c>
      <c r="E742" s="1">
        <v>0.1591549430918954</v>
      </c>
      <c r="F742" s="1">
        <v>0.34598956436316319</v>
      </c>
      <c r="G742" s="1">
        <v>0.51262358681774389</v>
      </c>
      <c r="H742" s="1">
        <v>0.64627821252366835</v>
      </c>
      <c r="I742" s="1">
        <v>0.74773933109841073</v>
      </c>
      <c r="J742" s="1">
        <v>0.82235193827846709</v>
      </c>
      <c r="K742" s="1">
        <v>0.87603182139821911</v>
      </c>
      <c r="L742" s="1">
        <v>0.91406273674020944</v>
      </c>
      <c r="M742" s="1">
        <v>0.94070393504661676</v>
      </c>
      <c r="N742" s="1">
        <v>0.95922595096250962</v>
      </c>
      <c r="O742" s="1">
        <v>0.97201057887774778</v>
      </c>
      <c r="P742" s="1">
        <v>0.98079102511598504</v>
      </c>
      <c r="Q742" s="1">
        <v>0.9868027143598519</v>
      </c>
      <c r="R742" s="1">
        <v>0.99090811311009341</v>
      </c>
      <c r="S742" s="1">
        <v>0.99370893542097749</v>
      </c>
      <c r="T742" s="1">
        <v>0.99562063057012917</v>
      </c>
      <c r="U742" s="1">
        <v>0.99692567955591693</v>
      </c>
      <c r="V742" s="1">
        <v>0.99781818107066766</v>
      </c>
      <c r="W742" s="1">
        <v>0.99843121107581612</v>
      </c>
      <c r="X742" s="1">
        <v>0.99885356759953348</v>
      </c>
      <c r="Y742" s="1">
        <v>0.99914646515917815</v>
      </c>
      <c r="Z742" s="1">
        <v>0.99935119396794803</v>
      </c>
      <c r="AA742" s="1">
        <v>0.9994953885750324</v>
      </c>
      <c r="AB742" s="1">
        <v>0.99959795888634528</v>
      </c>
      <c r="AC742" s="1">
        <v>0.99967182061151871</v>
      </c>
      <c r="AD742" s="1">
        <v>0.99972567303592308</v>
      </c>
      <c r="AE742" s="1">
        <v>0.99976548417079192</v>
      </c>
      <c r="AF742" s="1">
        <v>0.99979523287559746</v>
      </c>
      <c r="AG742" s="1">
        <v>0.99981789068497395</v>
      </c>
      <c r="AH742" s="1">
        <v>0.99983549300777252</v>
      </c>
      <c r="AI742" s="1">
        <v>0.99984932270129823</v>
      </c>
      <c r="AJ742" s="1">
        <v>0.99986046753565683</v>
      </c>
      <c r="AK742" s="1">
        <v>0.99986962366426912</v>
      </c>
      <c r="AL742" s="1">
        <v>0.99987739004583276</v>
      </c>
      <c r="AM742" s="1">
        <v>0.99988416964086191</v>
      </c>
    </row>
    <row r="743" spans="1:39">
      <c r="A743">
        <f t="shared" si="19"/>
        <v>202108</v>
      </c>
      <c r="B743" t="str">
        <f t="shared" si="21"/>
        <v>M3</v>
      </c>
      <c r="C743" t="str">
        <f t="shared" si="20"/>
        <v>worst</v>
      </c>
      <c r="D743" s="1">
        <v>0.3989422804014327</v>
      </c>
      <c r="E743" s="1">
        <v>0.63537663754798046</v>
      </c>
      <c r="F743" s="1">
        <v>0.77702255541580723</v>
      </c>
      <c r="G743" s="1">
        <v>0.86271800216934147</v>
      </c>
      <c r="H743" s="1">
        <v>0.9150064681614094</v>
      </c>
      <c r="I743" s="1">
        <v>0.94711712177685259</v>
      </c>
      <c r="J743" s="1">
        <v>0.96697374132226688</v>
      </c>
      <c r="K743" s="1">
        <v>0.97930162206126403</v>
      </c>
      <c r="L743" s="1">
        <v>0.98698400668543318</v>
      </c>
      <c r="M743" s="1">
        <v>0.99178772029623596</v>
      </c>
      <c r="N743" s="1">
        <v>0.99480413513450383</v>
      </c>
      <c r="O743" s="1">
        <v>0.99670198202549143</v>
      </c>
      <c r="P743" s="1">
        <v>0.99789929911988762</v>
      </c>
      <c r="Q743" s="1">
        <v>0.99865716944659966</v>
      </c>
      <c r="R743" s="1">
        <v>0.99913810939602832</v>
      </c>
      <c r="S743" s="1">
        <v>0.99944428068545488</v>
      </c>
      <c r="T743" s="1">
        <v>0.99963991189219192</v>
      </c>
      <c r="U743" s="1">
        <v>0.99976520341405661</v>
      </c>
      <c r="V743" s="1">
        <v>0.99984569856138206</v>
      </c>
      <c r="W743" s="1">
        <v>0.99989768078162744</v>
      </c>
      <c r="X743" s="1">
        <v>0.99993135248542886</v>
      </c>
      <c r="Y743" s="1">
        <v>0.99995330000976368</v>
      </c>
      <c r="Z743" s="1">
        <v>0.99996771200218115</v>
      </c>
      <c r="AA743" s="1">
        <v>0.9999772409999208</v>
      </c>
      <c r="AB743" s="1">
        <v>0.9999835999601554</v>
      </c>
      <c r="AC743" s="1">
        <v>0.99998789448500369</v>
      </c>
      <c r="AD743" s="1">
        <v>0.99999083058232907</v>
      </c>
      <c r="AE743" s="1">
        <v>0.99999286582098346</v>
      </c>
      <c r="AF743" s="1">
        <v>0.99999429133257101</v>
      </c>
      <c r="AG743" s="1">
        <v>0.99999530926392477</v>
      </c>
      <c r="AH743" s="1">
        <v>0.99999605114703749</v>
      </c>
      <c r="AI743" s="1">
        <v>0.99999659729515422</v>
      </c>
      <c r="AJ743" s="1">
        <v>0.999997008724405</v>
      </c>
      <c r="AK743" s="1">
        <v>0.9999973240275124</v>
      </c>
      <c r="AL743" s="1">
        <v>0.99999757268583545</v>
      </c>
      <c r="AM743" s="1">
        <v>0.99999777365064146</v>
      </c>
    </row>
    <row r="744" spans="1:39">
      <c r="A744">
        <f t="shared" si="19"/>
        <v>202109</v>
      </c>
      <c r="B744" t="str">
        <f t="shared" si="21"/>
        <v>M0</v>
      </c>
      <c r="C744" t="str">
        <f t="shared" si="20"/>
        <v>worst</v>
      </c>
      <c r="D744" s="1">
        <v>0</v>
      </c>
      <c r="E744" s="1">
        <v>0</v>
      </c>
      <c r="F744" s="1">
        <v>0</v>
      </c>
      <c r="G744" s="1">
        <v>6.1059682668625102E-3</v>
      </c>
      <c r="H744" s="1">
        <v>2.290125112937659E-2</v>
      </c>
      <c r="I744" s="1">
        <v>5.2260828997285617E-2</v>
      </c>
      <c r="J744" s="1">
        <v>9.3685497134113338E-2</v>
      </c>
      <c r="K744" s="1">
        <v>0.14567550720915509</v>
      </c>
      <c r="L744" s="1">
        <v>0.2057402836746903</v>
      </c>
      <c r="M744" s="1">
        <v>0.27099699345852618</v>
      </c>
      <c r="N744" s="1">
        <v>0.33854914126199531</v>
      </c>
      <c r="O744" s="1">
        <v>0.40613903991773231</v>
      </c>
      <c r="P744" s="1">
        <v>0.47172173367773051</v>
      </c>
      <c r="Q744" s="1">
        <v>0.53365258475606236</v>
      </c>
      <c r="R744" s="1">
        <v>0.59088370410244573</v>
      </c>
      <c r="S744" s="1">
        <v>0.64280331034506377</v>
      </c>
      <c r="T744" s="1">
        <v>0.68913890219505491</v>
      </c>
      <c r="U744" s="1">
        <v>0.72995494859404542</v>
      </c>
      <c r="V744" s="1">
        <v>0.76548611358355545</v>
      </c>
      <c r="W744" s="1">
        <v>0.79601183265595554</v>
      </c>
      <c r="X744" s="1">
        <v>0.82198545678866008</v>
      </c>
      <c r="Y744" s="1">
        <v>0.84388321234949448</v>
      </c>
      <c r="Z744" s="1">
        <v>0.86218381554425694</v>
      </c>
      <c r="AA744" s="1">
        <v>0.87738818578616262</v>
      </c>
      <c r="AB744" s="1">
        <v>0.88997761173413348</v>
      </c>
      <c r="AC744" s="1">
        <v>0.90037977282428838</v>
      </c>
      <c r="AD744" s="1">
        <v>0.9089820747063112</v>
      </c>
      <c r="AE744" s="1">
        <v>0.9160937330080251</v>
      </c>
      <c r="AF744" s="1">
        <v>0.92202307392357163</v>
      </c>
      <c r="AG744" s="1">
        <v>0.92701564264073433</v>
      </c>
      <c r="AH744" s="1">
        <v>0.9312388426380126</v>
      </c>
      <c r="AI744" s="1">
        <v>0.93488469782548167</v>
      </c>
      <c r="AJ744" s="1">
        <v>0.93807659596797299</v>
      </c>
      <c r="AK744" s="1">
        <v>0.94094988126056345</v>
      </c>
      <c r="AL744" s="1">
        <v>0.94360230242728105</v>
      </c>
      <c r="AM744" s="1">
        <v>0.94615502732206136</v>
      </c>
    </row>
    <row r="745" spans="1:39">
      <c r="A745">
        <f t="shared" si="19"/>
        <v>202109</v>
      </c>
      <c r="B745" t="str">
        <f t="shared" si="21"/>
        <v>M1</v>
      </c>
      <c r="C745" t="str">
        <f t="shared" si="20"/>
        <v>worst</v>
      </c>
      <c r="D745" s="1">
        <v>0</v>
      </c>
      <c r="E745" s="1">
        <v>0</v>
      </c>
      <c r="F745" s="1">
        <v>6.3493635934240983E-2</v>
      </c>
      <c r="G745" s="1">
        <v>0.1755890341822097</v>
      </c>
      <c r="H745" s="1">
        <v>0.30849321269710323</v>
      </c>
      <c r="I745" s="1">
        <v>0.44072471993039442</v>
      </c>
      <c r="J745" s="1">
        <v>0.5598135520361639</v>
      </c>
      <c r="K745" s="1">
        <v>0.6604290899038644</v>
      </c>
      <c r="L745" s="1">
        <v>0.7417906308672948</v>
      </c>
      <c r="M745" s="1">
        <v>0.80560942153779558</v>
      </c>
      <c r="N745" s="1">
        <v>0.85451788133853779</v>
      </c>
      <c r="O745" s="1">
        <v>0.89138955733703229</v>
      </c>
      <c r="P745" s="1">
        <v>0.91887666580517779</v>
      </c>
      <c r="Q745" s="1">
        <v>0.93920442826225858</v>
      </c>
      <c r="R745" s="1">
        <v>0.95417328549590952</v>
      </c>
      <c r="S745" s="1">
        <v>0.96518238725051253</v>
      </c>
      <c r="T745" s="1">
        <v>0.97327858413331381</v>
      </c>
      <c r="U745" s="1">
        <v>0.97924758339842211</v>
      </c>
      <c r="V745" s="1">
        <v>0.9836708804773322</v>
      </c>
      <c r="W745" s="1">
        <v>0.98696114251189981</v>
      </c>
      <c r="X745" s="1">
        <v>0.98942510992164034</v>
      </c>
      <c r="Y745" s="1">
        <v>0.9912832577958185</v>
      </c>
      <c r="Z745" s="1">
        <v>0.99269295474204367</v>
      </c>
      <c r="AA745" s="1">
        <v>0.99377037288828785</v>
      </c>
      <c r="AB745" s="1">
        <v>0.99460105321664849</v>
      </c>
      <c r="AC745" s="1">
        <v>0.99524688123958871</v>
      </c>
      <c r="AD745" s="1">
        <v>0.99575387122871561</v>
      </c>
      <c r="AE745" s="1">
        <v>0.99615460930592037</v>
      </c>
      <c r="AF745" s="1">
        <v>0.99647609502306156</v>
      </c>
      <c r="AG745" s="1">
        <v>0.99673801129977857</v>
      </c>
      <c r="AH745" s="1">
        <v>0.99695320300343404</v>
      </c>
      <c r="AI745" s="1">
        <v>0.99713416968184709</v>
      </c>
      <c r="AJ745" s="1">
        <v>0.99728894303399263</v>
      </c>
      <c r="AK745" s="1">
        <v>0.99742535350872075</v>
      </c>
      <c r="AL745" s="1">
        <v>0.997548881444004</v>
      </c>
      <c r="AM745" s="1">
        <v>0.99766559407616373</v>
      </c>
    </row>
    <row r="746" spans="1:39">
      <c r="A746">
        <f t="shared" si="19"/>
        <v>202109</v>
      </c>
      <c r="B746" t="str">
        <f t="shared" si="21"/>
        <v>M2</v>
      </c>
      <c r="C746" t="str">
        <f t="shared" si="20"/>
        <v>worst</v>
      </c>
      <c r="D746" s="1">
        <v>0</v>
      </c>
      <c r="E746" s="1">
        <v>0.1591549430918954</v>
      </c>
      <c r="F746" s="1">
        <v>0.34641558173198789</v>
      </c>
      <c r="G746" s="1">
        <v>0.51368470618070006</v>
      </c>
      <c r="H746" s="1">
        <v>0.64783235950894846</v>
      </c>
      <c r="I746" s="1">
        <v>0.74964682573767971</v>
      </c>
      <c r="J746" s="1">
        <v>0.82433238576394385</v>
      </c>
      <c r="K746" s="1">
        <v>0.87789537972878073</v>
      </c>
      <c r="L746" s="1">
        <v>0.91570437062697074</v>
      </c>
      <c r="M746" s="1">
        <v>0.94210967936320067</v>
      </c>
      <c r="N746" s="1">
        <v>0.96037747993341038</v>
      </c>
      <c r="O746" s="1">
        <v>0.97293056469555594</v>
      </c>
      <c r="P746" s="1">
        <v>0.98151747884220064</v>
      </c>
      <c r="Q746" s="1">
        <v>0.98736865690774711</v>
      </c>
      <c r="R746" s="1">
        <v>0.99134679547643723</v>
      </c>
      <c r="S746" s="1">
        <v>0.99404933902110471</v>
      </c>
      <c r="T746" s="1">
        <v>0.99588316074961059</v>
      </c>
      <c r="U746" s="1">
        <v>0.99712789022956616</v>
      </c>
      <c r="V746" s="1">
        <v>0.99797515154142735</v>
      </c>
      <c r="W746" s="1">
        <v>0.99855270446330946</v>
      </c>
      <c r="X746" s="1">
        <v>0.99894834899363871</v>
      </c>
      <c r="Y746" s="1">
        <v>0.99922111922124957</v>
      </c>
      <c r="Z746" s="1">
        <v>0.9994103507269182</v>
      </c>
      <c r="AA746" s="1">
        <v>0.99954277606682884</v>
      </c>
      <c r="AB746" s="1">
        <v>0.9996365075935586</v>
      </c>
      <c r="AC746" s="1">
        <v>0.99970363718873512</v>
      </c>
      <c r="AD746" s="1">
        <v>0.99975236427881253</v>
      </c>
      <c r="AE746" s="1">
        <v>0.99978810339947344</v>
      </c>
      <c r="AF746" s="1">
        <v>0.99981482085615059</v>
      </c>
      <c r="AG746" s="1">
        <v>0.99983519900084783</v>
      </c>
      <c r="AH746" s="1">
        <v>0.99985091574485641</v>
      </c>
      <c r="AI746" s="1">
        <v>0.99986334457220749</v>
      </c>
      <c r="AJ746" s="1">
        <v>0.99987336386971493</v>
      </c>
      <c r="AK746" s="1">
        <v>0.99988170081178607</v>
      </c>
      <c r="AL746" s="1">
        <v>0.99988883805459283</v>
      </c>
      <c r="AM746" s="1">
        <v>0.99989520243776153</v>
      </c>
    </row>
    <row r="747" spans="1:39">
      <c r="A747">
        <f t="shared" si="19"/>
        <v>202109</v>
      </c>
      <c r="B747" t="str">
        <f t="shared" si="21"/>
        <v>M3</v>
      </c>
      <c r="C747" t="str">
        <f t="shared" si="20"/>
        <v>worst</v>
      </c>
      <c r="D747" s="1">
        <v>0.3989422804014327</v>
      </c>
      <c r="E747" s="1">
        <v>0.6356883387673129</v>
      </c>
      <c r="F747" s="1">
        <v>0.77762902854787819</v>
      </c>
      <c r="G747" s="1">
        <v>0.86348469711650844</v>
      </c>
      <c r="H747" s="1">
        <v>0.91576349071985452</v>
      </c>
      <c r="I747" s="1">
        <v>0.94782424233152707</v>
      </c>
      <c r="J747" s="1">
        <v>0.96756627013846475</v>
      </c>
      <c r="K747" s="1">
        <v>0.97976937132677544</v>
      </c>
      <c r="L747" s="1">
        <v>0.98733862516713633</v>
      </c>
      <c r="M747" s="1">
        <v>0.99205384063446411</v>
      </c>
      <c r="N747" s="1">
        <v>0.99499706683055655</v>
      </c>
      <c r="O747" s="1">
        <v>0.99683931248836621</v>
      </c>
      <c r="P747" s="1">
        <v>0.99799631338660089</v>
      </c>
      <c r="Q747" s="1">
        <v>0.99872483862403316</v>
      </c>
      <c r="R747" s="1">
        <v>0.99918503423182881</v>
      </c>
      <c r="S747" s="1">
        <v>0.99947680225434055</v>
      </c>
      <c r="T747" s="1">
        <v>0.99966220389435001</v>
      </c>
      <c r="U747" s="1">
        <v>0.99978037354074945</v>
      </c>
      <c r="V747" s="1">
        <v>0.99985606920245229</v>
      </c>
      <c r="W747" s="1">
        <v>0.99990469387336789</v>
      </c>
      <c r="X747" s="1">
        <v>0.99993611573284369</v>
      </c>
      <c r="Y747" s="1">
        <v>0.99995656521411314</v>
      </c>
      <c r="Z747" s="1">
        <v>0.99996996018192452</v>
      </c>
      <c r="AA747" s="1">
        <v>0.99997881185045712</v>
      </c>
      <c r="AB747" s="1">
        <v>0.99998472887369927</v>
      </c>
      <c r="AC747" s="1">
        <v>0.9999887310380754</v>
      </c>
      <c r="AD747" s="1">
        <v>0.99999147413257039</v>
      </c>
      <c r="AE747" s="1">
        <v>0.99999337260572907</v>
      </c>
      <c r="AF747" s="1">
        <v>0.99999471129760598</v>
      </c>
      <c r="AG747" s="1">
        <v>0.99999567410617829</v>
      </c>
      <c r="AH747" s="1">
        <v>0.99999637275102105</v>
      </c>
      <c r="AI747" s="1">
        <v>0.99999689070836639</v>
      </c>
      <c r="AJ747" s="1">
        <v>0.99999728063999893</v>
      </c>
      <c r="AK747" s="1">
        <v>0.99999758197825583</v>
      </c>
      <c r="AL747" s="1">
        <v>0.99999781985537795</v>
      </c>
      <c r="AM747" s="1">
        <v>0.99999801271162936</v>
      </c>
    </row>
    <row r="748" spans="1:39">
      <c r="A748">
        <f t="shared" si="19"/>
        <v>202110</v>
      </c>
      <c r="B748" t="str">
        <f t="shared" si="21"/>
        <v>M0</v>
      </c>
      <c r="C748" t="str">
        <f t="shared" si="20"/>
        <v>worst</v>
      </c>
      <c r="D748" s="1">
        <v>0</v>
      </c>
      <c r="E748" s="1">
        <v>0</v>
      </c>
      <c r="F748" s="1">
        <v>0</v>
      </c>
      <c r="G748" s="1">
        <v>6.6237791941261212E-3</v>
      </c>
      <c r="H748" s="1">
        <v>2.4899394134040461E-2</v>
      </c>
      <c r="I748" s="1">
        <v>5.6583059678849218E-2</v>
      </c>
      <c r="J748" s="1">
        <v>0.10136390038314751</v>
      </c>
      <c r="K748" s="1">
        <v>0.15706396766520531</v>
      </c>
      <c r="L748" s="1">
        <v>0.22057197373109241</v>
      </c>
      <c r="M748" s="1">
        <v>0.28851056848733542</v>
      </c>
      <c r="N748" s="1">
        <v>0.35809321638577313</v>
      </c>
      <c r="O748" s="1">
        <v>0.42674591139414653</v>
      </c>
      <c r="P748" s="1">
        <v>0.49236541832983882</v>
      </c>
      <c r="Q748" s="1">
        <v>0.55355078830094728</v>
      </c>
      <c r="R748" s="1">
        <v>0.60943079113202991</v>
      </c>
      <c r="S748" s="1">
        <v>0.65955502942200861</v>
      </c>
      <c r="T748" s="1">
        <v>0.70388125572356086</v>
      </c>
      <c r="U748" s="1">
        <v>0.7425840286399652</v>
      </c>
      <c r="V748" s="1">
        <v>0.77591162757746313</v>
      </c>
      <c r="W748" s="1">
        <v>0.80432037471992768</v>
      </c>
      <c r="X748" s="1">
        <v>0.82830465880757775</v>
      </c>
      <c r="Y748" s="1">
        <v>0.84837105361338694</v>
      </c>
      <c r="Z748" s="1">
        <v>0.86505694412479861</v>
      </c>
      <c r="AA748" s="1">
        <v>0.87888260927747963</v>
      </c>
      <c r="AB748" s="1">
        <v>0.8903125281756441</v>
      </c>
      <c r="AC748" s="1">
        <v>0.89976898083572132</v>
      </c>
      <c r="AD748" s="1">
        <v>0.90758965411568981</v>
      </c>
      <c r="AE748" s="1">
        <v>0.91411211368484979</v>
      </c>
      <c r="AF748" s="1">
        <v>0.91960547182468955</v>
      </c>
      <c r="AG748" s="1">
        <v>0.92425328792855388</v>
      </c>
      <c r="AH748" s="1">
        <v>0.92826646715605154</v>
      </c>
      <c r="AI748" s="1">
        <v>0.93178052925497934</v>
      </c>
      <c r="AJ748" s="1">
        <v>0.93494427968457483</v>
      </c>
      <c r="AK748" s="1">
        <v>0.93786521662807631</v>
      </c>
      <c r="AL748" s="1">
        <v>0.94067670754566179</v>
      </c>
      <c r="AM748" s="1">
        <v>0.94354458385821816</v>
      </c>
    </row>
    <row r="749" spans="1:39">
      <c r="A749">
        <f t="shared" si="19"/>
        <v>202110</v>
      </c>
      <c r="B749" t="str">
        <f t="shared" si="21"/>
        <v>M1</v>
      </c>
      <c r="C749" t="str">
        <f t="shared" si="20"/>
        <v>worst</v>
      </c>
      <c r="D749" s="1">
        <v>0</v>
      </c>
      <c r="E749" s="1">
        <v>0</v>
      </c>
      <c r="F749" s="1">
        <v>6.3493635934240983E-2</v>
      </c>
      <c r="G749" s="1">
        <v>0.1758870036028701</v>
      </c>
      <c r="H749" s="1">
        <v>0.30942052295707312</v>
      </c>
      <c r="I749" s="1">
        <v>0.44239716042391808</v>
      </c>
      <c r="J749" s="1">
        <v>0.56214340471513502</v>
      </c>
      <c r="K749" s="1">
        <v>0.66323041862751864</v>
      </c>
      <c r="L749" s="1">
        <v>0.74492252791367242</v>
      </c>
      <c r="M749" s="1">
        <v>0.80884260815183484</v>
      </c>
      <c r="N749" s="1">
        <v>0.8577034164673617</v>
      </c>
      <c r="O749" s="1">
        <v>0.89443233901856889</v>
      </c>
      <c r="P749" s="1">
        <v>0.92169492009780063</v>
      </c>
      <c r="Q749" s="1">
        <v>0.94176154549212954</v>
      </c>
      <c r="R749" s="1">
        <v>0.95645889421282781</v>
      </c>
      <c r="S749" s="1">
        <v>0.96718644270183918</v>
      </c>
      <c r="T749" s="1">
        <v>0.9750116465518831</v>
      </c>
      <c r="U749" s="1">
        <v>0.98073407790161637</v>
      </c>
      <c r="V749" s="1">
        <v>0.98492599641779921</v>
      </c>
      <c r="W749" s="1">
        <v>0.98801282784119504</v>
      </c>
      <c r="X749" s="1">
        <v>0.99030009732642277</v>
      </c>
      <c r="Y749" s="1">
        <v>0.9920046984268821</v>
      </c>
      <c r="Z749" s="1">
        <v>0.99328482452714784</v>
      </c>
      <c r="AA749" s="1">
        <v>0.99425530954116226</v>
      </c>
      <c r="AB749" s="1">
        <v>0.9949979668555291</v>
      </c>
      <c r="AC749" s="1">
        <v>0.99557243124372807</v>
      </c>
      <c r="AD749" s="1">
        <v>0.99602032809681373</v>
      </c>
      <c r="AE749" s="1">
        <v>0.99637517293028621</v>
      </c>
      <c r="AF749" s="1">
        <v>0.99666101280381925</v>
      </c>
      <c r="AG749" s="1">
        <v>0.99689340791217806</v>
      </c>
      <c r="AH749" s="1">
        <v>0.9970869245000844</v>
      </c>
      <c r="AI749" s="1">
        <v>0.99725092645013746</v>
      </c>
      <c r="AJ749" s="1">
        <v>0.99739424066805615</v>
      </c>
      <c r="AK749" s="1">
        <v>0.99752298442800602</v>
      </c>
      <c r="AL749" s="1">
        <v>0.99764366613629551</v>
      </c>
      <c r="AM749" s="1">
        <v>0.9977637581719947</v>
      </c>
    </row>
    <row r="750" spans="1:39">
      <c r="A750">
        <f t="shared" si="19"/>
        <v>202110</v>
      </c>
      <c r="B750" t="str">
        <f t="shared" si="21"/>
        <v>M2</v>
      </c>
      <c r="C750" t="str">
        <f t="shared" si="20"/>
        <v>worst</v>
      </c>
      <c r="D750" s="1">
        <v>0</v>
      </c>
      <c r="E750" s="1">
        <v>0.1591549430918954</v>
      </c>
      <c r="F750" s="1">
        <v>0.34692629259380081</v>
      </c>
      <c r="G750" s="1">
        <v>0.51481585720315737</v>
      </c>
      <c r="H750" s="1">
        <v>0.64953522966243826</v>
      </c>
      <c r="I750" s="1">
        <v>0.75161070098968774</v>
      </c>
      <c r="J750" s="1">
        <v>0.82629740340998892</v>
      </c>
      <c r="K750" s="1">
        <v>0.87969214512448546</v>
      </c>
      <c r="L750" s="1">
        <v>0.91728448308812494</v>
      </c>
      <c r="M750" s="1">
        <v>0.94342087696089449</v>
      </c>
      <c r="N750" s="1">
        <v>0.96142942382309626</v>
      </c>
      <c r="O750" s="1">
        <v>0.97376014160661994</v>
      </c>
      <c r="P750" s="1">
        <v>0.98215894708197071</v>
      </c>
      <c r="Q750" s="1">
        <v>0.98785997991826158</v>
      </c>
      <c r="R750" s="1">
        <v>0.99172241454333432</v>
      </c>
      <c r="S750" s="1">
        <v>0.99433323960395359</v>
      </c>
      <c r="T750" s="1">
        <v>0.99609651225447948</v>
      </c>
      <c r="U750" s="1">
        <v>0.99728929594383153</v>
      </c>
      <c r="V750" s="1">
        <v>0.99809631841107049</v>
      </c>
      <c r="W750" s="1">
        <v>0.9986443126625475</v>
      </c>
      <c r="X750" s="1">
        <v>0.99901832390491219</v>
      </c>
      <c r="Y750" s="1">
        <v>0.99927485571950903</v>
      </c>
      <c r="Z750" s="1">
        <v>0.99945213118803355</v>
      </c>
      <c r="AA750" s="1">
        <v>0.99957590559111742</v>
      </c>
      <c r="AB750" s="1">
        <v>0.999663267791987</v>
      </c>
      <c r="AC750" s="1">
        <v>0.99972571116572528</v>
      </c>
      <c r="AD750" s="1">
        <v>0.99977077360876521</v>
      </c>
      <c r="AE750" s="1">
        <v>0.99980389972893591</v>
      </c>
      <c r="AF750" s="1">
        <v>0.99982873660427496</v>
      </c>
      <c r="AG750" s="1">
        <v>0.99984755253013313</v>
      </c>
      <c r="AH750" s="1">
        <v>0.9998621536770218</v>
      </c>
      <c r="AI750" s="1">
        <v>0.99987369441081519</v>
      </c>
      <c r="AJ750" s="1">
        <v>0.99988310003994985</v>
      </c>
      <c r="AK750" s="1">
        <v>0.99989097748206945</v>
      </c>
      <c r="AL750" s="1">
        <v>0.99989783192024462</v>
      </c>
      <c r="AM750" s="1">
        <v>0.99990414955578077</v>
      </c>
    </row>
    <row r="751" spans="1:39">
      <c r="A751">
        <f t="shared" si="19"/>
        <v>202110</v>
      </c>
      <c r="B751" t="str">
        <f t="shared" si="21"/>
        <v>M3</v>
      </c>
      <c r="C751" t="str">
        <f t="shared" si="20"/>
        <v>worst</v>
      </c>
      <c r="D751" s="1">
        <v>0.3989422804014327</v>
      </c>
      <c r="E751" s="1">
        <v>0.63608290387420718</v>
      </c>
      <c r="F751" s="1">
        <v>0.77834669227758257</v>
      </c>
      <c r="G751" s="1">
        <v>0.86428528098939661</v>
      </c>
      <c r="H751" s="1">
        <v>0.91658042902285475</v>
      </c>
      <c r="I751" s="1">
        <v>0.94853656659767627</v>
      </c>
      <c r="J751" s="1">
        <v>0.96814065188901111</v>
      </c>
      <c r="K751" s="1">
        <v>0.98020973174636927</v>
      </c>
      <c r="L751" s="1">
        <v>0.98767245377613888</v>
      </c>
      <c r="M751" s="1">
        <v>0.99229635042562903</v>
      </c>
      <c r="N751" s="1">
        <v>0.99516938947051636</v>
      </c>
      <c r="O751" s="1">
        <v>0.99696065656632427</v>
      </c>
      <c r="P751" s="1">
        <v>0.9980804066104727</v>
      </c>
      <c r="Q751" s="1">
        <v>0.99878264873112366</v>
      </c>
      <c r="R751" s="1">
        <v>0.9992246913985916</v>
      </c>
      <c r="S751" s="1">
        <v>0.99950357378518262</v>
      </c>
      <c r="T751" s="1">
        <v>0.99968005091224976</v>
      </c>
      <c r="U751" s="1">
        <v>0.99979228345441262</v>
      </c>
      <c r="V751" s="1">
        <v>0.99986385405110645</v>
      </c>
      <c r="W751" s="1">
        <v>0.99990976360064865</v>
      </c>
      <c r="X751" s="1">
        <v>0.99993941854072677</v>
      </c>
      <c r="Y751" s="1">
        <v>0.99995869503567647</v>
      </c>
      <c r="Z751" s="1">
        <v>0.99997133372837843</v>
      </c>
      <c r="AA751" s="1">
        <v>0.99997971451525713</v>
      </c>
      <c r="AB751" s="1">
        <v>0.99998533631850894</v>
      </c>
      <c r="AC751" s="1">
        <v>0.99998915656650689</v>
      </c>
      <c r="AD751" s="1">
        <v>0.99999177681605333</v>
      </c>
      <c r="AE751" s="1">
        <v>0.99999360711059493</v>
      </c>
      <c r="AF751" s="1">
        <v>0.99999491048680988</v>
      </c>
      <c r="AG751" s="1">
        <v>0.99999584606516401</v>
      </c>
      <c r="AH751" s="1">
        <v>0.99999653130961974</v>
      </c>
      <c r="AI751" s="1">
        <v>0.99999704013170887</v>
      </c>
      <c r="AJ751" s="1">
        <v>0.99999742709244721</v>
      </c>
      <c r="AK751" s="1">
        <v>0.99999772674576859</v>
      </c>
      <c r="AL751" s="1">
        <v>0.99999796367581351</v>
      </c>
      <c r="AM751" s="1">
        <v>0.99999815801185865</v>
      </c>
    </row>
    <row r="752" spans="1:39">
      <c r="A752">
        <f t="shared" si="19"/>
        <v>202111</v>
      </c>
      <c r="B752" t="str">
        <f t="shared" si="21"/>
        <v>M0</v>
      </c>
      <c r="C752" t="str">
        <f t="shared" si="20"/>
        <v>worst</v>
      </c>
      <c r="D752" s="1">
        <v>0</v>
      </c>
      <c r="E752" s="1">
        <v>0</v>
      </c>
      <c r="F752" s="1">
        <v>0</v>
      </c>
      <c r="G752" s="1">
        <v>7.2807247893623963E-3</v>
      </c>
      <c r="H752" s="1">
        <v>2.7035700341446811E-2</v>
      </c>
      <c r="I752" s="1">
        <v>6.147204528132142E-2</v>
      </c>
      <c r="J752" s="1">
        <v>0.1096517773342246</v>
      </c>
      <c r="K752" s="1">
        <v>0.16873244182710351</v>
      </c>
      <c r="L752" s="1">
        <v>0.2350447123894509</v>
      </c>
      <c r="M752" s="1">
        <v>0.30528127084993562</v>
      </c>
      <c r="N752" s="1">
        <v>0.3762459402120768</v>
      </c>
      <c r="O752" s="1">
        <v>0.44524869818922991</v>
      </c>
      <c r="P752" s="1">
        <v>0.51040912713547415</v>
      </c>
      <c r="Q752" s="1">
        <v>0.57048657133955494</v>
      </c>
      <c r="R752" s="1">
        <v>0.624765814472662</v>
      </c>
      <c r="S752" s="1">
        <v>0.67303378573176387</v>
      </c>
      <c r="T752" s="1">
        <v>0.71535885784256381</v>
      </c>
      <c r="U752" s="1">
        <v>0.75192651411822198</v>
      </c>
      <c r="V752" s="1">
        <v>0.78317763843166044</v>
      </c>
      <c r="W752" s="1">
        <v>0.80961475279447892</v>
      </c>
      <c r="X752" s="1">
        <v>0.83176834194052651</v>
      </c>
      <c r="Y752" s="1">
        <v>0.85021293776715834</v>
      </c>
      <c r="Z752" s="1">
        <v>0.86551110140840459</v>
      </c>
      <c r="AA752" s="1">
        <v>0.87816849268598929</v>
      </c>
      <c r="AB752" s="1">
        <v>0.88864729493747951</v>
      </c>
      <c r="AC752" s="1">
        <v>0.89731811889706159</v>
      </c>
      <c r="AD752" s="1">
        <v>0.90455280999913767</v>
      </c>
      <c r="AE752" s="1">
        <v>0.91064825990570786</v>
      </c>
      <c r="AF752" s="1">
        <v>0.91580711816873972</v>
      </c>
      <c r="AG752" s="1">
        <v>0.92026279016550183</v>
      </c>
      <c r="AH752" s="1">
        <v>0.92416525187665288</v>
      </c>
      <c r="AI752" s="1">
        <v>0.92767943199156755</v>
      </c>
      <c r="AJ752" s="1">
        <v>0.93092452069648057</v>
      </c>
      <c r="AK752" s="1">
        <v>0.93404857745624381</v>
      </c>
      <c r="AL752" s="1">
        <v>0.93723580893814407</v>
      </c>
      <c r="AM752" s="1">
        <v>0.9405937730455024</v>
      </c>
    </row>
    <row r="753" spans="1:39">
      <c r="A753">
        <f t="shared" si="19"/>
        <v>202111</v>
      </c>
      <c r="B753" t="str">
        <f t="shared" si="21"/>
        <v>M1</v>
      </c>
      <c r="C753" t="str">
        <f t="shared" si="20"/>
        <v>worst</v>
      </c>
      <c r="D753" s="1">
        <v>0</v>
      </c>
      <c r="E753" s="1">
        <v>0</v>
      </c>
      <c r="F753" s="1">
        <v>6.3493635934240983E-2</v>
      </c>
      <c r="G753" s="1">
        <v>0.17616820491683791</v>
      </c>
      <c r="H753" s="1">
        <v>0.31026816048306771</v>
      </c>
      <c r="I753" s="1">
        <v>0.44386385671473449</v>
      </c>
      <c r="J753" s="1">
        <v>0.5641313521349347</v>
      </c>
      <c r="K753" s="1">
        <v>0.66565123535092463</v>
      </c>
      <c r="L753" s="1">
        <v>0.74755298032839579</v>
      </c>
      <c r="M753" s="1">
        <v>0.81152134083974203</v>
      </c>
      <c r="N753" s="1">
        <v>0.86032409121194997</v>
      </c>
      <c r="O753" s="1">
        <v>0.89689598100872203</v>
      </c>
      <c r="P753" s="1">
        <v>0.92395264170009617</v>
      </c>
      <c r="Q753" s="1">
        <v>0.9437946241561761</v>
      </c>
      <c r="R753" s="1">
        <v>0.95824518987072627</v>
      </c>
      <c r="S753" s="1">
        <v>0.96872873143412952</v>
      </c>
      <c r="T753" s="1">
        <v>0.97633148875252118</v>
      </c>
      <c r="U753" s="1">
        <v>0.98184089036630151</v>
      </c>
      <c r="V753" s="1">
        <v>0.98584580734214422</v>
      </c>
      <c r="W753" s="1">
        <v>0.98877079849920546</v>
      </c>
      <c r="X753" s="1">
        <v>0.99091714500035577</v>
      </c>
      <c r="Y753" s="1">
        <v>0.99250329918400126</v>
      </c>
      <c r="Z753" s="1">
        <v>0.99368651723201373</v>
      </c>
      <c r="AA753" s="1">
        <v>0.99457771249156701</v>
      </c>
      <c r="AB753" s="1">
        <v>0.99525656657868267</v>
      </c>
      <c r="AC753" s="1">
        <v>0.99577809145104512</v>
      </c>
      <c r="AD753" s="1">
        <v>0.99618553660688525</v>
      </c>
      <c r="AE753" s="1">
        <v>0.99650950858289822</v>
      </c>
      <c r="AF753" s="1">
        <v>0.99676966417933077</v>
      </c>
      <c r="AG753" s="1">
        <v>0.99698372817984104</v>
      </c>
      <c r="AH753" s="1">
        <v>0.99716310328850244</v>
      </c>
      <c r="AI753" s="1">
        <v>0.99731816556326647</v>
      </c>
      <c r="AJ753" s="1">
        <v>0.99745602902360042</v>
      </c>
      <c r="AK753" s="1">
        <v>0.99758391981721661</v>
      </c>
      <c r="AL753" s="1">
        <v>0.99770990480194777</v>
      </c>
      <c r="AM753" s="1">
        <v>0.99783896141002493</v>
      </c>
    </row>
    <row r="754" spans="1:39">
      <c r="A754">
        <f t="shared" si="19"/>
        <v>202111</v>
      </c>
      <c r="B754" t="str">
        <f t="shared" si="21"/>
        <v>M2</v>
      </c>
      <c r="C754" t="str">
        <f t="shared" si="20"/>
        <v>worst</v>
      </c>
      <c r="D754" s="1">
        <v>0</v>
      </c>
      <c r="E754" s="1">
        <v>0.1591549430918954</v>
      </c>
      <c r="F754" s="1">
        <v>0.34738274654543883</v>
      </c>
      <c r="G754" s="1">
        <v>0.51592955079992486</v>
      </c>
      <c r="H754" s="1">
        <v>0.65110497717451177</v>
      </c>
      <c r="I754" s="1">
        <v>0.75335968344413384</v>
      </c>
      <c r="J754" s="1">
        <v>0.82800202099625875</v>
      </c>
      <c r="K754" s="1">
        <v>0.88126527138745381</v>
      </c>
      <c r="L754" s="1">
        <v>0.91862418401483614</v>
      </c>
      <c r="M754" s="1">
        <v>0.94451021740229646</v>
      </c>
      <c r="N754" s="1">
        <v>0.96229418938441935</v>
      </c>
      <c r="O754" s="1">
        <v>0.97442746552640402</v>
      </c>
      <c r="P754" s="1">
        <v>0.982666017523666</v>
      </c>
      <c r="Q754" s="1">
        <v>0.9882430845182677</v>
      </c>
      <c r="R754" s="1">
        <v>0.99200604196648601</v>
      </c>
      <c r="S754" s="1">
        <v>0.9945402977127209</v>
      </c>
      <c r="T754" s="1">
        <v>0.9962481606151854</v>
      </c>
      <c r="U754" s="1">
        <v>0.99739819530187146</v>
      </c>
      <c r="V754" s="1">
        <v>0.99817461223573378</v>
      </c>
      <c r="W754" s="1">
        <v>0.99870094396384057</v>
      </c>
      <c r="X754" s="1">
        <v>0.99905914337928436</v>
      </c>
      <c r="Y754" s="1">
        <v>0.99930449847352576</v>
      </c>
      <c r="Z754" s="1">
        <v>0.99947413586016121</v>
      </c>
      <c r="AA754" s="1">
        <v>0.99959259270019818</v>
      </c>
      <c r="AB754" s="1">
        <v>0.99967628391963337</v>
      </c>
      <c r="AC754" s="1">
        <v>0.99973592635971764</v>
      </c>
      <c r="AD754" s="1">
        <v>0.99977918777306496</v>
      </c>
      <c r="AE754" s="1">
        <v>0.99981117072177972</v>
      </c>
      <c r="AF754" s="1">
        <v>0.99983503601234269</v>
      </c>
      <c r="AG754" s="1">
        <v>0.99985325143663251</v>
      </c>
      <c r="AH754" s="1">
        <v>0.99986739341949027</v>
      </c>
      <c r="AI754" s="1">
        <v>0.99987869537368279</v>
      </c>
      <c r="AJ754" s="1">
        <v>0.99988795884575121</v>
      </c>
      <c r="AK754" s="1">
        <v>0.99989581825062401</v>
      </c>
      <c r="AL754" s="1">
        <v>0.99990285619096719</v>
      </c>
      <c r="AM754" s="1">
        <v>0.9999094706807593</v>
      </c>
    </row>
    <row r="755" spans="1:39">
      <c r="A755">
        <f t="shared" si="19"/>
        <v>202111</v>
      </c>
      <c r="B755" t="str">
        <f t="shared" si="21"/>
        <v>M3</v>
      </c>
      <c r="C755" t="str">
        <f t="shared" si="20"/>
        <v>worst</v>
      </c>
      <c r="D755" s="1">
        <v>0.3989422804014327</v>
      </c>
      <c r="E755" s="1">
        <v>0.63649669747745308</v>
      </c>
      <c r="F755" s="1">
        <v>0.77897060569498322</v>
      </c>
      <c r="G755" s="1">
        <v>0.86506572576528939</v>
      </c>
      <c r="H755" s="1">
        <v>0.917316932429456</v>
      </c>
      <c r="I755" s="1">
        <v>0.94915567618741115</v>
      </c>
      <c r="J755" s="1">
        <v>0.96862644110915397</v>
      </c>
      <c r="K755" s="1">
        <v>0.9805865292679109</v>
      </c>
      <c r="L755" s="1">
        <v>0.98794836165725375</v>
      </c>
      <c r="M755" s="1">
        <v>0.99249276999068259</v>
      </c>
      <c r="N755" s="1">
        <v>0.99530773726839417</v>
      </c>
      <c r="O755" s="1">
        <v>0.99705607679862884</v>
      </c>
      <c r="P755" s="1">
        <v>0.99814551048424971</v>
      </c>
      <c r="Q755" s="1">
        <v>0.99882691465298667</v>
      </c>
      <c r="R755" s="1">
        <v>0.99925408104161129</v>
      </c>
      <c r="S755" s="1">
        <v>0.99952268427301294</v>
      </c>
      <c r="T755" s="1">
        <v>0.99969243200050462</v>
      </c>
      <c r="U755" s="1">
        <v>0.99979999992355029</v>
      </c>
      <c r="V755" s="1">
        <v>0.99986856812880542</v>
      </c>
      <c r="W755" s="1">
        <v>0.99991258235040759</v>
      </c>
      <c r="X755" s="1">
        <v>0.99994101340285857</v>
      </c>
      <c r="Y755" s="1">
        <v>0.99995953711297048</v>
      </c>
      <c r="Z755" s="1">
        <v>0.99997174281846335</v>
      </c>
      <c r="AA755" s="1">
        <v>0.99997987830205715</v>
      </c>
      <c r="AB755" s="1">
        <v>0.99998537104185181</v>
      </c>
      <c r="AC755" s="1">
        <v>0.99998911342830954</v>
      </c>
      <c r="AD755" s="1">
        <v>0.99999170969919682</v>
      </c>
      <c r="AE755" s="1">
        <v>0.9999935454123704</v>
      </c>
      <c r="AF755" s="1">
        <v>0.99999485297900648</v>
      </c>
      <c r="AG755" s="1">
        <v>0.99999580246613773</v>
      </c>
      <c r="AH755" s="1">
        <v>0.9999965006209306</v>
      </c>
      <c r="AI755" s="1">
        <v>0.99999702546546798</v>
      </c>
      <c r="AJ755" s="1">
        <v>0.99999742618390364</v>
      </c>
      <c r="AK755" s="1">
        <v>0.99999773705352912</v>
      </c>
      <c r="AL755" s="1">
        <v>0.99999798543548102</v>
      </c>
      <c r="AM755" s="1">
        <v>0.99999819128868039</v>
      </c>
    </row>
    <row r="756" spans="1:39">
      <c r="A756">
        <f t="shared" si="19"/>
        <v>202112</v>
      </c>
      <c r="B756" t="str">
        <f t="shared" si="21"/>
        <v>M0</v>
      </c>
      <c r="C756" t="str">
        <f t="shared" si="20"/>
        <v>worst</v>
      </c>
      <c r="D756" s="1">
        <v>0</v>
      </c>
      <c r="E756" s="1">
        <v>0</v>
      </c>
      <c r="F756" s="1">
        <v>0</v>
      </c>
      <c r="G756" s="1">
        <v>7.6858686713212419E-3</v>
      </c>
      <c r="H756" s="1">
        <v>2.9159794039802681E-2</v>
      </c>
      <c r="I756" s="1">
        <v>6.6220374522684422E-2</v>
      </c>
      <c r="J756" s="1">
        <v>0.11731969421491149</v>
      </c>
      <c r="K756" s="1">
        <v>0.17903772003947399</v>
      </c>
      <c r="L756" s="1">
        <v>0.24774812698573609</v>
      </c>
      <c r="M756" s="1">
        <v>0.31961633493151298</v>
      </c>
      <c r="N756" s="1">
        <v>0.39124624326800078</v>
      </c>
      <c r="O756" s="1">
        <v>0.4601272683062097</v>
      </c>
      <c r="P756" s="1">
        <v>0.52450229207153343</v>
      </c>
      <c r="Q756" s="1">
        <v>0.58326698256098009</v>
      </c>
      <c r="R756" s="1">
        <v>0.63594083880056462</v>
      </c>
      <c r="S756" s="1">
        <v>0.68241346814408554</v>
      </c>
      <c r="T756" s="1">
        <v>0.72275590969767134</v>
      </c>
      <c r="U756" s="1">
        <v>0.75736137407880844</v>
      </c>
      <c r="V756" s="1">
        <v>0.78672128296340715</v>
      </c>
      <c r="W756" s="1">
        <v>0.81138053252399134</v>
      </c>
      <c r="X756" s="1">
        <v>0.831948708763105</v>
      </c>
      <c r="Y756" s="1">
        <v>0.84903298207048983</v>
      </c>
      <c r="Z756" s="1">
        <v>0.86318467488214834</v>
      </c>
      <c r="AA756" s="1">
        <v>0.87491171053834338</v>
      </c>
      <c r="AB756" s="1">
        <v>0.88462301829875267</v>
      </c>
      <c r="AC756" s="1">
        <v>0.89273112318181203</v>
      </c>
      <c r="AD756" s="1">
        <v>0.89956612959522186</v>
      </c>
      <c r="AE756" s="1">
        <v>0.90535358747264205</v>
      </c>
      <c r="AF756" s="1">
        <v>0.91035420963570912</v>
      </c>
      <c r="AG756" s="1">
        <v>0.91473551442662104</v>
      </c>
      <c r="AH756" s="1">
        <v>0.91868213397420573</v>
      </c>
      <c r="AI756" s="1">
        <v>0.92232757081098349</v>
      </c>
      <c r="AJ756" s="1">
        <v>0.92583797167354409</v>
      </c>
      <c r="AK756" s="1">
        <v>0.9294202231094898</v>
      </c>
      <c r="AL756" s="1">
        <v>0.93319507434770932</v>
      </c>
      <c r="AM756" s="1">
        <v>0.93718524253994184</v>
      </c>
    </row>
    <row r="757" spans="1:39">
      <c r="A757">
        <f t="shared" si="19"/>
        <v>202112</v>
      </c>
      <c r="B757" t="str">
        <f t="shared" si="21"/>
        <v>M1</v>
      </c>
      <c r="C757" t="str">
        <f t="shared" si="20"/>
        <v>worst</v>
      </c>
      <c r="D757" s="1">
        <v>0</v>
      </c>
      <c r="E757" s="1">
        <v>0</v>
      </c>
      <c r="F757" s="1">
        <v>6.3493635934240983E-2</v>
      </c>
      <c r="G757" s="1">
        <v>0.17643159152117399</v>
      </c>
      <c r="H757" s="1">
        <v>0.31094799176735161</v>
      </c>
      <c r="I757" s="1">
        <v>0.44497630308880171</v>
      </c>
      <c r="J757" s="1">
        <v>0.56567921523911069</v>
      </c>
      <c r="K757" s="1">
        <v>0.66746266191297032</v>
      </c>
      <c r="L757" s="1">
        <v>0.74948230817646588</v>
      </c>
      <c r="M757" s="1">
        <v>0.8134709503452574</v>
      </c>
      <c r="N757" s="1">
        <v>0.86219004509024411</v>
      </c>
      <c r="O757" s="1">
        <v>0.89862455133313868</v>
      </c>
      <c r="P757" s="1">
        <v>0.92552130748715544</v>
      </c>
      <c r="Q757" s="1">
        <v>0.94516937570546022</v>
      </c>
      <c r="R757" s="1">
        <v>0.95942045605223403</v>
      </c>
      <c r="S757" s="1">
        <v>0.96972313026497248</v>
      </c>
      <c r="T757" s="1">
        <v>0.97714648078014288</v>
      </c>
      <c r="U757" s="1">
        <v>0.98249946642876818</v>
      </c>
      <c r="V757" s="1">
        <v>0.98637031252834717</v>
      </c>
      <c r="W757" s="1">
        <v>0.98917823619238443</v>
      </c>
      <c r="X757" s="1">
        <v>0.99122712410676928</v>
      </c>
      <c r="Y757" s="1">
        <v>0.99273511893070909</v>
      </c>
      <c r="Z757" s="1">
        <v>0.99385532925602416</v>
      </c>
      <c r="AA757" s="1">
        <v>0.99469678969104391</v>
      </c>
      <c r="AB757" s="1">
        <v>0.99533426187100105</v>
      </c>
      <c r="AC757" s="1">
        <v>0.99582551290583821</v>
      </c>
      <c r="AD757" s="1">
        <v>0.99621100598691026</v>
      </c>
      <c r="AE757" s="1">
        <v>0.99651658174145652</v>
      </c>
      <c r="AF757" s="1">
        <v>0.99676481063837163</v>
      </c>
      <c r="AG757" s="1">
        <v>0.99697022785550882</v>
      </c>
      <c r="AH757" s="1">
        <v>0.99714563606137641</v>
      </c>
      <c r="AI757" s="1">
        <v>0.99729972289290303</v>
      </c>
      <c r="AJ757" s="1">
        <v>0.99744089987761642</v>
      </c>
      <c r="AK757" s="1">
        <v>0.99757826720180909</v>
      </c>
      <c r="AL757" s="1">
        <v>0.99771753537950114</v>
      </c>
      <c r="AM757" s="1">
        <v>0.99786069854270654</v>
      </c>
    </row>
    <row r="758" spans="1:39">
      <c r="A758">
        <f t="shared" si="19"/>
        <v>202112</v>
      </c>
      <c r="B758" t="str">
        <f t="shared" si="21"/>
        <v>M2</v>
      </c>
      <c r="C758" t="str">
        <f t="shared" si="20"/>
        <v>worst</v>
      </c>
      <c r="D758" s="1">
        <v>0</v>
      </c>
      <c r="E758" s="1">
        <v>0.1591549430918954</v>
      </c>
      <c r="F758" s="1">
        <v>0.34777811640284428</v>
      </c>
      <c r="G758" s="1">
        <v>0.51683006862832526</v>
      </c>
      <c r="H758" s="1">
        <v>0.65233447180122439</v>
      </c>
      <c r="I758" s="1">
        <v>0.75469672341489435</v>
      </c>
      <c r="J758" s="1">
        <v>0.82934427472191508</v>
      </c>
      <c r="K758" s="1">
        <v>0.88245983291834929</v>
      </c>
      <c r="L758" s="1">
        <v>0.91961966001465012</v>
      </c>
      <c r="M758" s="1">
        <v>0.94531317986350427</v>
      </c>
      <c r="N758" s="1">
        <v>0.96291575969959986</v>
      </c>
      <c r="O758" s="1">
        <v>0.97489748264277787</v>
      </c>
      <c r="P758" s="1">
        <v>0.98301782745441857</v>
      </c>
      <c r="Q758" s="1">
        <v>0.98849720496182913</v>
      </c>
      <c r="R758" s="1">
        <v>0.9921842118712898</v>
      </c>
      <c r="S758" s="1">
        <v>0.99466462708743897</v>
      </c>
      <c r="T758" s="1">
        <v>0.99633063037187142</v>
      </c>
      <c r="U758" s="1">
        <v>0.99745162389472752</v>
      </c>
      <c r="V758" s="1">
        <v>0.99820840430747793</v>
      </c>
      <c r="W758" s="1">
        <v>0.99872090283736736</v>
      </c>
      <c r="X758" s="1">
        <v>0.99906994105202584</v>
      </c>
      <c r="Y758" s="1">
        <v>0.99930969935511715</v>
      </c>
      <c r="Z758" s="1">
        <v>0.99947590822499599</v>
      </c>
      <c r="AA758" s="1">
        <v>0.99959239523232568</v>
      </c>
      <c r="AB758" s="1">
        <v>0.99967467392315645</v>
      </c>
      <c r="AC758" s="1">
        <v>0.99973377783222483</v>
      </c>
      <c r="AD758" s="1">
        <v>0.99977701840425448</v>
      </c>
      <c r="AE758" s="1">
        <v>0.99980891298769614</v>
      </c>
      <c r="AF758" s="1">
        <v>0.99983294244297594</v>
      </c>
      <c r="AG758" s="1">
        <v>0.99985132962448364</v>
      </c>
      <c r="AH758" s="1">
        <v>0.99986578473149745</v>
      </c>
      <c r="AI758" s="1">
        <v>0.99987741182466272</v>
      </c>
      <c r="AJ758" s="1">
        <v>0.99988705219824403</v>
      </c>
      <c r="AK758" s="1">
        <v>0.99989544921037132</v>
      </c>
      <c r="AL758" s="1">
        <v>0.99990312174352269</v>
      </c>
      <c r="AM758" s="1">
        <v>0.999910365639744</v>
      </c>
    </row>
    <row r="759" spans="1:39">
      <c r="A759">
        <f t="shared" si="19"/>
        <v>202112</v>
      </c>
      <c r="B759" t="str">
        <f t="shared" si="21"/>
        <v>M3</v>
      </c>
      <c r="C759" t="str">
        <f t="shared" si="20"/>
        <v>worst</v>
      </c>
      <c r="D759" s="1">
        <v>0.3989422804014327</v>
      </c>
      <c r="E759" s="1">
        <v>0.63671300360897609</v>
      </c>
      <c r="F759" s="1">
        <v>0.77952576815222707</v>
      </c>
      <c r="G759" s="1">
        <v>0.86568596785560459</v>
      </c>
      <c r="H759" s="1">
        <v>0.91788137920159596</v>
      </c>
      <c r="I759" s="1">
        <v>0.94961787439735212</v>
      </c>
      <c r="J759" s="1">
        <v>0.96900165548144435</v>
      </c>
      <c r="K759" s="1">
        <v>0.9808656461889893</v>
      </c>
      <c r="L759" s="1">
        <v>0.98814811104529399</v>
      </c>
      <c r="M759" s="1">
        <v>0.99263397957933974</v>
      </c>
      <c r="N759" s="1">
        <v>0.99540463486974018</v>
      </c>
      <c r="O759" s="1">
        <v>0.99712157590714878</v>
      </c>
      <c r="P759" s="1">
        <v>0.99818957899393934</v>
      </c>
      <c r="Q759" s="1">
        <v>0.99885544630229073</v>
      </c>
      <c r="R759" s="1">
        <v>0.99927187464972766</v>
      </c>
      <c r="S759" s="1">
        <v>0.9995336293118392</v>
      </c>
      <c r="T759" s="1">
        <v>0.99969861609910848</v>
      </c>
      <c r="U759" s="1">
        <v>0.9998032307274306</v>
      </c>
      <c r="V759" s="1">
        <v>0.99987003354185711</v>
      </c>
      <c r="W759" s="1">
        <v>0.99991296257128748</v>
      </c>
      <c r="X759" s="1">
        <v>0.9999407899497178</v>
      </c>
      <c r="Y759" s="1">
        <v>0.99995903423610255</v>
      </c>
      <c r="Z759" s="1">
        <v>0.99997113444145302</v>
      </c>
      <c r="AA759" s="1">
        <v>0.9999792638627768</v>
      </c>
      <c r="AB759" s="1">
        <v>0.99998477533442254</v>
      </c>
      <c r="AC759" s="1">
        <v>0.99998857988550183</v>
      </c>
      <c r="AD759" s="1">
        <v>0.99999125628638397</v>
      </c>
      <c r="AE759" s="1">
        <v>0.99999315238059439</v>
      </c>
      <c r="AF759" s="1">
        <v>0.99999452105522679</v>
      </c>
      <c r="AG759" s="1">
        <v>0.99999552068452624</v>
      </c>
      <c r="AH759" s="1">
        <v>0.99999626622139248</v>
      </c>
      <c r="AI759" s="1">
        <v>0.99999682988657956</v>
      </c>
      <c r="AJ759" s="1">
        <v>0.99999726133657452</v>
      </c>
      <c r="AK759" s="1">
        <v>0.99999759953362855</v>
      </c>
      <c r="AL759" s="1">
        <v>0.99999787311890254</v>
      </c>
      <c r="AM759" s="1">
        <v>0.99999810158949531</v>
      </c>
    </row>
    <row r="760" spans="1:39">
      <c r="A760">
        <f t="shared" si="19"/>
        <v>202201</v>
      </c>
      <c r="B760" t="str">
        <f t="shared" si="21"/>
        <v>M0</v>
      </c>
      <c r="C760" t="str">
        <f t="shared" si="20"/>
        <v>worst</v>
      </c>
      <c r="D760" s="1">
        <v>0</v>
      </c>
      <c r="E760" s="1">
        <v>0</v>
      </c>
      <c r="F760" s="1">
        <v>0</v>
      </c>
      <c r="G760" s="1">
        <v>8.8505705660610352E-3</v>
      </c>
      <c r="H760" s="1">
        <v>3.2443314586711867E-2</v>
      </c>
      <c r="I760" s="1">
        <v>7.2061037985989479E-2</v>
      </c>
      <c r="J760" s="1">
        <v>0.1256088590115822</v>
      </c>
      <c r="K760" s="1">
        <v>0.18973606734636159</v>
      </c>
      <c r="L760" s="1">
        <v>0.26019148348784371</v>
      </c>
      <c r="M760" s="1">
        <v>0.33287558245591842</v>
      </c>
      <c r="N760" s="1">
        <v>0.40454461747129561</v>
      </c>
      <c r="O760" s="1">
        <v>0.4727834625710019</v>
      </c>
      <c r="P760" s="1">
        <v>0.53596002085429062</v>
      </c>
      <c r="Q760" s="1">
        <v>0.59320752809437405</v>
      </c>
      <c r="R760" s="1">
        <v>0.64414076934494469</v>
      </c>
      <c r="S760" s="1">
        <v>0.6886442008208693</v>
      </c>
      <c r="T760" s="1">
        <v>0.72701394282062903</v>
      </c>
      <c r="U760" s="1">
        <v>0.75969768645700442</v>
      </c>
      <c r="V760" s="1">
        <v>0.78723531611700182</v>
      </c>
      <c r="W760" s="1">
        <v>0.81026210692416578</v>
      </c>
      <c r="X760" s="1">
        <v>0.8294269734789006</v>
      </c>
      <c r="Y760" s="1">
        <v>0.84532780848066114</v>
      </c>
      <c r="Z760" s="1">
        <v>0.85852167762488296</v>
      </c>
      <c r="AA760" s="1">
        <v>0.86945961499038371</v>
      </c>
      <c r="AB760" s="1">
        <v>0.87860011302393737</v>
      </c>
      <c r="AC760" s="1">
        <v>0.88631119804175651</v>
      </c>
      <c r="AD760" s="1">
        <v>0.89284468742936951</v>
      </c>
      <c r="AE760" s="1">
        <v>0.89849312360304479</v>
      </c>
      <c r="AF760" s="1">
        <v>0.90344446712659088</v>
      </c>
      <c r="AG760" s="1">
        <v>0.90790653127615806</v>
      </c>
      <c r="AH760" s="1">
        <v>0.91202969520573507</v>
      </c>
      <c r="AI760" s="1">
        <v>0.91600159695389738</v>
      </c>
      <c r="AJ760" s="1">
        <v>0.92005616351337771</v>
      </c>
      <c r="AK760" s="1">
        <v>0.92432984460832357</v>
      </c>
      <c r="AL760" s="1">
        <v>0.92884812340098355</v>
      </c>
      <c r="AM760" s="1">
        <v>0.93359260320781479</v>
      </c>
    </row>
    <row r="761" spans="1:39">
      <c r="A761">
        <f t="shared" si="19"/>
        <v>202201</v>
      </c>
      <c r="B761" t="str">
        <f t="shared" si="21"/>
        <v>M1</v>
      </c>
      <c r="C761" t="str">
        <f t="shared" si="20"/>
        <v>worst</v>
      </c>
      <c r="D761" s="1">
        <v>0</v>
      </c>
      <c r="E761" s="1">
        <v>0</v>
      </c>
      <c r="F761" s="1">
        <v>6.3493635934240983E-2</v>
      </c>
      <c r="G761" s="1">
        <v>0.17662684888844621</v>
      </c>
      <c r="H761" s="1">
        <v>0.31147857243675342</v>
      </c>
      <c r="I761" s="1">
        <v>0.44594677092789131</v>
      </c>
      <c r="J761" s="1">
        <v>0.5669893711642765</v>
      </c>
      <c r="K761" s="1">
        <v>0.66897878564598656</v>
      </c>
      <c r="L761" s="1">
        <v>0.75110539892976291</v>
      </c>
      <c r="M761" s="1">
        <v>0.8150807365294539</v>
      </c>
      <c r="N761" s="1">
        <v>0.86371777632848223</v>
      </c>
      <c r="O761" s="1">
        <v>0.90003725413069058</v>
      </c>
      <c r="P761" s="1">
        <v>0.92676698519489542</v>
      </c>
      <c r="Q761" s="1">
        <v>0.94623115994069118</v>
      </c>
      <c r="R761" s="1">
        <v>0.96031489457310237</v>
      </c>
      <c r="S761" s="1">
        <v>0.97044402295420051</v>
      </c>
      <c r="T761" s="1">
        <v>0.97771673703256712</v>
      </c>
      <c r="U761" s="1">
        <v>0.98294198994266102</v>
      </c>
      <c r="V761" s="1">
        <v>0.98670106887169862</v>
      </c>
      <c r="W761" s="1">
        <v>0.98941702885906224</v>
      </c>
      <c r="X761" s="1">
        <v>0.99139393191561642</v>
      </c>
      <c r="Y761" s="1">
        <v>0.99284494970543813</v>
      </c>
      <c r="Z761" s="1">
        <v>0.99392117861304674</v>
      </c>
      <c r="AA761" s="1">
        <v>0.99472582110942587</v>
      </c>
      <c r="AB761" s="1">
        <v>0.99533762867978104</v>
      </c>
      <c r="AC761" s="1">
        <v>0.99581135142445787</v>
      </c>
      <c r="AD761" s="1">
        <v>0.99618180900274478</v>
      </c>
      <c r="AE761" s="1">
        <v>0.99647859675492956</v>
      </c>
      <c r="AF761" s="1">
        <v>0.99672080025721321</v>
      </c>
      <c r="AG761" s="1">
        <v>0.99692473129234638</v>
      </c>
      <c r="AH761" s="1">
        <v>0.99710134976255338</v>
      </c>
      <c r="AI761" s="1">
        <v>0.99726075217370969</v>
      </c>
      <c r="AJ761" s="1">
        <v>0.99741348202710034</v>
      </c>
      <c r="AK761" s="1">
        <v>0.99756628587699359</v>
      </c>
      <c r="AL761" s="1">
        <v>0.99772179662995564</v>
      </c>
      <c r="AM761" s="1">
        <v>0.99788078756298659</v>
      </c>
    </row>
    <row r="762" spans="1:39">
      <c r="A762">
        <f t="shared" si="19"/>
        <v>202201</v>
      </c>
      <c r="B762" t="str">
        <f t="shared" si="21"/>
        <v>M2</v>
      </c>
      <c r="C762" t="str">
        <f t="shared" si="20"/>
        <v>worst</v>
      </c>
      <c r="D762" s="1">
        <v>0</v>
      </c>
      <c r="E762" s="1">
        <v>0.1591549430918954</v>
      </c>
      <c r="F762" s="1">
        <v>0.34827426618270357</v>
      </c>
      <c r="G762" s="1">
        <v>0.51777818693528221</v>
      </c>
      <c r="H762" s="1">
        <v>0.65352230378068288</v>
      </c>
      <c r="I762" s="1">
        <v>0.75600642001917473</v>
      </c>
      <c r="J762" s="1">
        <v>0.83056695755460441</v>
      </c>
      <c r="K762" s="1">
        <v>0.88350566366820615</v>
      </c>
      <c r="L762" s="1">
        <v>0.92047725360696242</v>
      </c>
      <c r="M762" s="1">
        <v>0.94597945166423625</v>
      </c>
      <c r="N762" s="1">
        <v>0.96341726798337834</v>
      </c>
      <c r="O762" s="1">
        <v>0.97526932153732282</v>
      </c>
      <c r="P762" s="1">
        <v>0.98327948854653402</v>
      </c>
      <c r="Q762" s="1">
        <v>0.98867239202433888</v>
      </c>
      <c r="R762" s="1">
        <v>0.99229924594048025</v>
      </c>
      <c r="S762" s="1">
        <v>0.99473259854513596</v>
      </c>
      <c r="T762" s="1">
        <v>0.99636695458246527</v>
      </c>
      <c r="U762" s="1">
        <v>0.99746758408055725</v>
      </c>
      <c r="V762" s="1">
        <v>0.9982106249555982</v>
      </c>
      <c r="W762" s="1">
        <v>0.99871478235520827</v>
      </c>
      <c r="X762" s="1">
        <v>0.99905958696605068</v>
      </c>
      <c r="Y762" s="1">
        <v>0.99929743182179087</v>
      </c>
      <c r="Z762" s="1">
        <v>0.99946319262352035</v>
      </c>
      <c r="AA762" s="1">
        <v>0.9995795386324855</v>
      </c>
      <c r="AB762" s="1">
        <v>0.99966253080118306</v>
      </c>
      <c r="AC762" s="1">
        <v>0.99972278286161509</v>
      </c>
      <c r="AD762" s="1">
        <v>0.9997668412981503</v>
      </c>
      <c r="AE762" s="1">
        <v>0.99979970566105858</v>
      </c>
      <c r="AF762" s="1">
        <v>0.99982456801097341</v>
      </c>
      <c r="AG762" s="1">
        <v>0.99984385549410637</v>
      </c>
      <c r="AH762" s="1">
        <v>0.9998591276297828</v>
      </c>
      <c r="AI762" s="1">
        <v>0.99987153966303699</v>
      </c>
      <c r="AJ762" s="1">
        <v>0.99988208147866153</v>
      </c>
      <c r="AK762" s="1">
        <v>0.99989145618111608</v>
      </c>
      <c r="AL762" s="1">
        <v>0.99990008832796295</v>
      </c>
      <c r="AM762" s="1">
        <v>0.9999082423958906</v>
      </c>
    </row>
    <row r="763" spans="1:39">
      <c r="A763">
        <f t="shared" si="19"/>
        <v>202201</v>
      </c>
      <c r="B763" t="str">
        <f t="shared" si="21"/>
        <v>M3</v>
      </c>
      <c r="C763" t="str">
        <f t="shared" si="20"/>
        <v>worst</v>
      </c>
      <c r="D763" s="1">
        <v>0.3989422804014327</v>
      </c>
      <c r="E763" s="1">
        <v>0.63721003300958434</v>
      </c>
      <c r="F763" s="1">
        <v>0.78016945794237347</v>
      </c>
      <c r="G763" s="1">
        <v>0.86630761723985061</v>
      </c>
      <c r="H763" s="1">
        <v>0.91840522664249535</v>
      </c>
      <c r="I763" s="1">
        <v>0.95005899298059671</v>
      </c>
      <c r="J763" s="1">
        <v>0.96933255035663712</v>
      </c>
      <c r="K763" s="1">
        <v>0.98110240224451961</v>
      </c>
      <c r="L763" s="1">
        <v>0.98831542313192555</v>
      </c>
      <c r="M763" s="1">
        <v>0.99274785885532857</v>
      </c>
      <c r="N763" s="1">
        <v>0.99548072275764432</v>
      </c>
      <c r="O763" s="1">
        <v>0.99717214449014446</v>
      </c>
      <c r="P763" s="1">
        <v>0.99822142929410496</v>
      </c>
      <c r="Q763" s="1">
        <v>0.99887439222937235</v>
      </c>
      <c r="R763" s="1">
        <v>0.99928281525027796</v>
      </c>
      <c r="S763" s="1">
        <v>0.99953899932184875</v>
      </c>
      <c r="T763" s="1">
        <v>0.9997006648643304</v>
      </c>
      <c r="U763" s="1">
        <v>0.99980341478167956</v>
      </c>
      <c r="V763" s="1">
        <v>0.99986914103249203</v>
      </c>
      <c r="W763" s="1">
        <v>0.99991155511422114</v>
      </c>
      <c r="X763" s="1">
        <v>0.99993924178348459</v>
      </c>
      <c r="Y763" s="1">
        <v>0.99995752680262828</v>
      </c>
      <c r="Z763" s="1">
        <v>0.9999697608332595</v>
      </c>
      <c r="AA763" s="1">
        <v>0.99997802145524783</v>
      </c>
      <c r="AB763" s="1">
        <v>0.99998370101531942</v>
      </c>
      <c r="AC763" s="1">
        <v>0.99998768058144805</v>
      </c>
      <c r="AD763" s="1">
        <v>0.99999048825799774</v>
      </c>
      <c r="AE763" s="1">
        <v>0.99999250594728606</v>
      </c>
      <c r="AF763" s="1">
        <v>0.99999397230370768</v>
      </c>
      <c r="AG763" s="1">
        <v>0.99999505961489377</v>
      </c>
      <c r="AH763" s="1">
        <v>0.99999587582922123</v>
      </c>
      <c r="AI763" s="1">
        <v>0.9999964944645251</v>
      </c>
      <c r="AJ763" s="1">
        <v>0.99999697249785213</v>
      </c>
      <c r="AK763" s="1">
        <v>0.99999735202134732</v>
      </c>
      <c r="AL763" s="1">
        <v>0.99999766214729235</v>
      </c>
      <c r="AM763" s="1">
        <v>0.99999792321067271</v>
      </c>
    </row>
    <row r="764" spans="1:39">
      <c r="A764">
        <f t="shared" si="19"/>
        <v>202202</v>
      </c>
      <c r="B764" t="str">
        <f t="shared" si="21"/>
        <v>M0</v>
      </c>
      <c r="C764" t="str">
        <f t="shared" si="20"/>
        <v>worst</v>
      </c>
      <c r="D764" s="1">
        <v>0</v>
      </c>
      <c r="E764" s="1">
        <v>0</v>
      </c>
      <c r="F764" s="1">
        <v>0</v>
      </c>
      <c r="G764" s="1">
        <v>9.0805724695388161E-3</v>
      </c>
      <c r="H764" s="1">
        <v>3.32467637568368E-2</v>
      </c>
      <c r="I764" s="1">
        <v>7.3662955895549692E-2</v>
      </c>
      <c r="J764" s="1">
        <v>0.12855809117309541</v>
      </c>
      <c r="K764" s="1">
        <v>0.19389815138651609</v>
      </c>
      <c r="L764" s="1">
        <v>0.26505675705040688</v>
      </c>
      <c r="M764" s="1">
        <v>0.33798094804035639</v>
      </c>
      <c r="N764" s="1">
        <v>0.40940423366065731</v>
      </c>
      <c r="O764" s="1">
        <v>0.47694763357926279</v>
      </c>
      <c r="P764" s="1">
        <v>0.53915700886314144</v>
      </c>
      <c r="Q764" s="1">
        <v>0.59520232820229646</v>
      </c>
      <c r="R764" s="1">
        <v>0.64464997705898841</v>
      </c>
      <c r="S764" s="1">
        <v>0.68760743189236662</v>
      </c>
      <c r="T764" s="1">
        <v>0.7244173203437031</v>
      </c>
      <c r="U764" s="1">
        <v>0.75557769012484244</v>
      </c>
      <c r="V764" s="1">
        <v>0.78173175727479027</v>
      </c>
      <c r="W764" s="1">
        <v>0.80356487376280628</v>
      </c>
      <c r="X764" s="1">
        <v>0.8217234634430246</v>
      </c>
      <c r="Y764" s="1">
        <v>0.83682055798522526</v>
      </c>
      <c r="Z764" s="1">
        <v>0.84935683980406373</v>
      </c>
      <c r="AA764" s="1">
        <v>0.85984729616618916</v>
      </c>
      <c r="AB764" s="1">
        <v>0.8687072474343871</v>
      </c>
      <c r="AC764" s="1">
        <v>0.87622147834628794</v>
      </c>
      <c r="AD764" s="1">
        <v>0.88272337743009344</v>
      </c>
      <c r="AE764" s="1">
        <v>0.88842712672065127</v>
      </c>
      <c r="AF764" s="1">
        <v>0.89357066197244883</v>
      </c>
      <c r="AG764" s="1">
        <v>0.89832635864002741</v>
      </c>
      <c r="AH764" s="1">
        <v>0.90291015169535294</v>
      </c>
      <c r="AI764" s="1">
        <v>0.90759173169150797</v>
      </c>
      <c r="AJ764" s="1">
        <v>0.91252826648697682</v>
      </c>
      <c r="AK764" s="1">
        <v>0.9177487805795167</v>
      </c>
      <c r="AL764" s="1">
        <v>0.92323168196592553</v>
      </c>
      <c r="AM764" s="1">
        <v>0.92894201643869612</v>
      </c>
    </row>
    <row r="765" spans="1:39">
      <c r="A765">
        <f t="shared" si="19"/>
        <v>202202</v>
      </c>
      <c r="B765" t="str">
        <f t="shared" si="21"/>
        <v>M1</v>
      </c>
      <c r="C765" t="str">
        <f t="shared" si="20"/>
        <v>worst</v>
      </c>
      <c r="D765" s="1">
        <v>0</v>
      </c>
      <c r="E765" s="1">
        <v>0</v>
      </c>
      <c r="F765" s="1">
        <v>6.3493635934240983E-2</v>
      </c>
      <c r="G765" s="1">
        <v>0.1766839412400934</v>
      </c>
      <c r="H765" s="1">
        <v>0.31169880010441259</v>
      </c>
      <c r="I765" s="1">
        <v>0.4463207677401716</v>
      </c>
      <c r="J765" s="1">
        <v>0.56744642242198173</v>
      </c>
      <c r="K765" s="1">
        <v>0.66948383955110957</v>
      </c>
      <c r="L765" s="1">
        <v>0.75158627259347455</v>
      </c>
      <c r="M765" s="1">
        <v>0.8155060252937858</v>
      </c>
      <c r="N765" s="1">
        <v>0.86408426317849651</v>
      </c>
      <c r="O765" s="1">
        <v>0.90030011749924932</v>
      </c>
      <c r="P765" s="1">
        <v>0.92691325175268302</v>
      </c>
      <c r="Q765" s="1">
        <v>0.94628472926420992</v>
      </c>
      <c r="R765" s="1">
        <v>0.96026276223444318</v>
      </c>
      <c r="S765" s="1">
        <v>0.97030815041015128</v>
      </c>
      <c r="T765" s="1">
        <v>0.97751724253568817</v>
      </c>
      <c r="U765" s="1">
        <v>0.98268822094151809</v>
      </c>
      <c r="V765" s="1">
        <v>0.98640733385971224</v>
      </c>
      <c r="W765" s="1">
        <v>0.98909853304637685</v>
      </c>
      <c r="X765" s="1">
        <v>0.99106008181122884</v>
      </c>
      <c r="Y765" s="1">
        <v>0.9925035141835058</v>
      </c>
      <c r="Z765" s="1">
        <v>0.99357333742091725</v>
      </c>
      <c r="AA765" s="1">
        <v>0.99437924723308169</v>
      </c>
      <c r="AB765" s="1">
        <v>0.99499727840198049</v>
      </c>
      <c r="AC765" s="1">
        <v>0.99547570921218897</v>
      </c>
      <c r="AD765" s="1">
        <v>0.99585489983389985</v>
      </c>
      <c r="AE765" s="1">
        <v>0.99616092052731375</v>
      </c>
      <c r="AF765" s="1">
        <v>0.99641560960340358</v>
      </c>
      <c r="AG765" s="1">
        <v>0.99663354194455867</v>
      </c>
      <c r="AH765" s="1">
        <v>0.99682765146498031</v>
      </c>
      <c r="AI765" s="1">
        <v>0.99701106237961201</v>
      </c>
      <c r="AJ765" s="1">
        <v>0.997192311487618</v>
      </c>
      <c r="AK765" s="1">
        <v>0.99737501788878491</v>
      </c>
      <c r="AL765" s="1">
        <v>0.99756051267414592</v>
      </c>
      <c r="AM765" s="1">
        <v>0.99774920222098007</v>
      </c>
    </row>
    <row r="766" spans="1:39">
      <c r="A766">
        <f t="shared" si="19"/>
        <v>202202</v>
      </c>
      <c r="B766" t="str">
        <f t="shared" si="21"/>
        <v>M2</v>
      </c>
      <c r="C766" t="str">
        <f t="shared" si="20"/>
        <v>worst</v>
      </c>
      <c r="D766" s="1">
        <v>0</v>
      </c>
      <c r="E766" s="1">
        <v>0.1591549430918954</v>
      </c>
      <c r="F766" s="1">
        <v>0.34837967489663701</v>
      </c>
      <c r="G766" s="1">
        <v>0.51800382750669138</v>
      </c>
      <c r="H766" s="1">
        <v>0.65392344421652848</v>
      </c>
      <c r="I766" s="1">
        <v>0.75644044293652668</v>
      </c>
      <c r="J766" s="1">
        <v>0.83095795659202432</v>
      </c>
      <c r="K766" s="1">
        <v>0.88383955782400381</v>
      </c>
      <c r="L766" s="1">
        <v>0.92072870945286667</v>
      </c>
      <c r="M766" s="1">
        <v>0.94615557689093588</v>
      </c>
      <c r="N766" s="1">
        <v>0.96353679371070589</v>
      </c>
      <c r="O766" s="1">
        <v>0.97533150402248847</v>
      </c>
      <c r="P766" s="1">
        <v>0.98329428529319429</v>
      </c>
      <c r="Q766" s="1">
        <v>0.98865867162089183</v>
      </c>
      <c r="R766" s="1">
        <v>0.9922609613998663</v>
      </c>
      <c r="S766" s="1">
        <v>0.99468080670878867</v>
      </c>
      <c r="T766" s="1">
        <v>0.99630963152632956</v>
      </c>
      <c r="U766" s="1">
        <v>0.99740810257715251</v>
      </c>
      <c r="V766" s="1">
        <v>0.99815223422832788</v>
      </c>
      <c r="W766" s="1">
        <v>0.99866009429370783</v>
      </c>
      <c r="X766" s="1">
        <v>0.99900950739232164</v>
      </c>
      <c r="Y766" s="1">
        <v>0.99925227260039473</v>
      </c>
      <c r="Z766" s="1">
        <v>0.99942205137352269</v>
      </c>
      <c r="AA766" s="1">
        <v>0.99954265564410738</v>
      </c>
      <c r="AB766" s="1">
        <v>0.99962980399121693</v>
      </c>
      <c r="AC766" s="1">
        <v>0.99969318492547632</v>
      </c>
      <c r="AD766" s="1">
        <v>0.99974016114440811</v>
      </c>
      <c r="AE766" s="1">
        <v>0.99977543413963144</v>
      </c>
      <c r="AF766" s="1">
        <v>0.99980255413669916</v>
      </c>
      <c r="AG766" s="1">
        <v>0.99982379594437709</v>
      </c>
      <c r="AH766" s="1">
        <v>0.9998408148025788</v>
      </c>
      <c r="AI766" s="1">
        <v>0.99985500032875319</v>
      </c>
      <c r="AJ766" s="1">
        <v>0.99986735137440186</v>
      </c>
      <c r="AK766" s="1">
        <v>0.99987849360504</v>
      </c>
      <c r="AL766" s="1">
        <v>0.99988883034751153</v>
      </c>
      <c r="AM766" s="1">
        <v>0.99989863664823442</v>
      </c>
    </row>
    <row r="767" spans="1:39">
      <c r="A767">
        <f t="shared" si="19"/>
        <v>202202</v>
      </c>
      <c r="B767" t="str">
        <f t="shared" si="21"/>
        <v>M3</v>
      </c>
      <c r="C767" t="str">
        <f t="shared" si="20"/>
        <v>worst</v>
      </c>
      <c r="D767" s="1">
        <v>0.3989422804014327</v>
      </c>
      <c r="E767" s="1">
        <v>0.63729056274028695</v>
      </c>
      <c r="F767" s="1">
        <v>0.78030870228762428</v>
      </c>
      <c r="G767" s="1">
        <v>0.86645624263488741</v>
      </c>
      <c r="H767" s="1">
        <v>0.91858870378448243</v>
      </c>
      <c r="I767" s="1">
        <v>0.95020546092302605</v>
      </c>
      <c r="J767" s="1">
        <v>0.96943700118915088</v>
      </c>
      <c r="K767" s="1">
        <v>0.98117682287533681</v>
      </c>
      <c r="L767" s="1">
        <v>0.98836298132952238</v>
      </c>
      <c r="M767" s="1">
        <v>0.99277657346249992</v>
      </c>
      <c r="N767" s="1">
        <v>0.99549774493793508</v>
      </c>
      <c r="O767" s="1">
        <v>0.99717938673272066</v>
      </c>
      <c r="P767" s="1">
        <v>0.99822188786472343</v>
      </c>
      <c r="Q767" s="1">
        <v>0.99887151657124496</v>
      </c>
      <c r="R767" s="1">
        <v>0.99927748285169227</v>
      </c>
      <c r="S767" s="1">
        <v>0.99953273375997964</v>
      </c>
      <c r="T767" s="1">
        <v>0.99969438446026426</v>
      </c>
      <c r="U767" s="1">
        <v>0.99979742719394871</v>
      </c>
      <c r="V767" s="1">
        <v>0.99986369717484347</v>
      </c>
      <c r="W767" s="1">
        <v>0.99990681524883551</v>
      </c>
      <c r="X767" s="1">
        <v>0.99993520223935861</v>
      </c>
      <c r="Y767" s="1">
        <v>0.99995413795236598</v>
      </c>
      <c r="Z767" s="1">
        <v>0.99996688629163577</v>
      </c>
      <c r="AA767" s="1">
        <v>0.99997562666132211</v>
      </c>
      <c r="AB767" s="1">
        <v>0.99998173402530832</v>
      </c>
      <c r="AC767" s="1">
        <v>0.99998603082240356</v>
      </c>
      <c r="AD767" s="1">
        <v>0.99998910953202391</v>
      </c>
      <c r="AE767" s="1">
        <v>0.99999133975942556</v>
      </c>
      <c r="AF767" s="1">
        <v>0.99999298733139919</v>
      </c>
      <c r="AG767" s="1">
        <v>0.99999421848280723</v>
      </c>
      <c r="AH767" s="1">
        <v>0.99999514575131032</v>
      </c>
      <c r="AI767" s="1">
        <v>0.99999585567363591</v>
      </c>
      <c r="AJ767" s="1">
        <v>0.99999641235622161</v>
      </c>
      <c r="AK767" s="1">
        <v>0.99999686055278758</v>
      </c>
      <c r="AL767" s="1">
        <v>0.99999723173883182</v>
      </c>
      <c r="AM767" s="1">
        <v>0.99999754864702728</v>
      </c>
    </row>
    <row r="768" spans="1:39">
      <c r="A768">
        <f t="shared" si="19"/>
        <v>202203</v>
      </c>
      <c r="B768" t="str">
        <f t="shared" si="21"/>
        <v>M0</v>
      </c>
      <c r="C768" t="str">
        <f t="shared" si="20"/>
        <v>worst</v>
      </c>
      <c r="D768" s="1">
        <v>0</v>
      </c>
      <c r="E768" s="1">
        <v>0</v>
      </c>
      <c r="F768" s="1">
        <v>0</v>
      </c>
      <c r="G768" s="1">
        <v>9.2974149841166271E-3</v>
      </c>
      <c r="H768" s="1">
        <v>3.3905386598352343E-2</v>
      </c>
      <c r="I768" s="1">
        <v>7.5483398855263395E-2</v>
      </c>
      <c r="J768" s="1">
        <v>0.13150593269666469</v>
      </c>
      <c r="K768" s="1">
        <v>0.19751500295380239</v>
      </c>
      <c r="L768" s="1">
        <v>0.26891644152364952</v>
      </c>
      <c r="M768" s="1">
        <v>0.3416007448147606</v>
      </c>
      <c r="N768" s="1">
        <v>0.41232717273296821</v>
      </c>
      <c r="O768" s="1">
        <v>0.47889561948722958</v>
      </c>
      <c r="P768" s="1">
        <v>0.53986873976964855</v>
      </c>
      <c r="Q768" s="1">
        <v>0.59435479493594245</v>
      </c>
      <c r="R768" s="1">
        <v>0.64216297548318313</v>
      </c>
      <c r="S768" s="1">
        <v>0.68344964532939723</v>
      </c>
      <c r="T768" s="1">
        <v>0.71861553269879064</v>
      </c>
      <c r="U768" s="1">
        <v>0.74827690487519538</v>
      </c>
      <c r="V768" s="1">
        <v>0.77313544354152364</v>
      </c>
      <c r="W768" s="1">
        <v>0.79387603618284963</v>
      </c>
      <c r="X768" s="1">
        <v>0.81116462359247332</v>
      </c>
      <c r="Y768" s="1">
        <v>0.82555162292370632</v>
      </c>
      <c r="Z768" s="1">
        <v>0.83761234259944395</v>
      </c>
      <c r="AA768" s="1">
        <v>0.84781367035798005</v>
      </c>
      <c r="AB768" s="1">
        <v>0.85647665578260945</v>
      </c>
      <c r="AC768" s="1">
        <v>0.86398102717844505</v>
      </c>
      <c r="AD768" s="1">
        <v>0.87057069271385112</v>
      </c>
      <c r="AE768" s="1">
        <v>0.87651833744436258</v>
      </c>
      <c r="AF768" s="1">
        <v>0.88202181264636148</v>
      </c>
      <c r="AG768" s="1">
        <v>0.8873302664033077</v>
      </c>
      <c r="AH768" s="1">
        <v>0.8927556103396258</v>
      </c>
      <c r="AI768" s="1">
        <v>0.8984793990039126</v>
      </c>
      <c r="AJ768" s="1">
        <v>0.904534659069685</v>
      </c>
      <c r="AK768" s="1">
        <v>0.9108958336074775</v>
      </c>
      <c r="AL768" s="1">
        <v>0.91752197892225384</v>
      </c>
      <c r="AM768" s="1">
        <v>0.92432960353581006</v>
      </c>
    </row>
    <row r="769" spans="1:39">
      <c r="A769">
        <f t="shared" si="19"/>
        <v>202203</v>
      </c>
      <c r="B769" t="str">
        <f t="shared" si="21"/>
        <v>M1</v>
      </c>
      <c r="C769" t="str">
        <f t="shared" si="20"/>
        <v>worst</v>
      </c>
      <c r="D769" s="1">
        <v>0</v>
      </c>
      <c r="E769" s="1">
        <v>0</v>
      </c>
      <c r="F769" s="1">
        <v>6.3493635934240983E-2</v>
      </c>
      <c r="G769" s="1">
        <v>0.17675725707428</v>
      </c>
      <c r="H769" s="1">
        <v>0.31190026401986498</v>
      </c>
      <c r="I769" s="1">
        <v>0.44659493424081032</v>
      </c>
      <c r="J769" s="1">
        <v>0.56776794502155103</v>
      </c>
      <c r="K769" s="1">
        <v>0.66978385597553658</v>
      </c>
      <c r="L769" s="1">
        <v>0.75183276067202953</v>
      </c>
      <c r="M769" s="1">
        <v>0.81569971272612862</v>
      </c>
      <c r="N769" s="1">
        <v>0.8641696120330411</v>
      </c>
      <c r="O769" s="1">
        <v>0.90025833981801129</v>
      </c>
      <c r="P769" s="1">
        <v>0.92677504228122376</v>
      </c>
      <c r="Q769" s="1">
        <v>0.94603129921796869</v>
      </c>
      <c r="R769" s="1">
        <v>0.95992199124496325</v>
      </c>
      <c r="S769" s="1">
        <v>0.96990588486235851</v>
      </c>
      <c r="T769" s="1">
        <v>0.97706419051485638</v>
      </c>
      <c r="U769" s="1">
        <v>0.98220160792880395</v>
      </c>
      <c r="V769" s="1">
        <v>0.98590563734127912</v>
      </c>
      <c r="W769" s="1">
        <v>0.98859221890085403</v>
      </c>
      <c r="X769" s="1">
        <v>0.99055733956392411</v>
      </c>
      <c r="Y769" s="1">
        <v>0.99200365874054253</v>
      </c>
      <c r="Z769" s="1">
        <v>0.99308470422835426</v>
      </c>
      <c r="AA769" s="1">
        <v>0.99390679176674057</v>
      </c>
      <c r="AB769" s="1">
        <v>0.9945373980595833</v>
      </c>
      <c r="AC769" s="1">
        <v>0.99503223209114866</v>
      </c>
      <c r="AD769" s="1">
        <v>0.99542734946262357</v>
      </c>
      <c r="AE769" s="1">
        <v>0.99575245941749091</v>
      </c>
      <c r="AF769" s="1">
        <v>0.99602727990821549</v>
      </c>
      <c r="AG769" s="1">
        <v>0.99626872462813154</v>
      </c>
      <c r="AH769" s="1">
        <v>0.99649348490123379</v>
      </c>
      <c r="AI769" s="1">
        <v>0.99671259743389629</v>
      </c>
      <c r="AJ769" s="1">
        <v>0.99693110468482171</v>
      </c>
      <c r="AK769" s="1">
        <v>0.99715117348155724</v>
      </c>
      <c r="AL769" s="1">
        <v>0.9973737401252748</v>
      </c>
      <c r="AM769" s="1">
        <v>0.99759781247780166</v>
      </c>
    </row>
    <row r="770" spans="1:39">
      <c r="A770">
        <f t="shared" si="19"/>
        <v>202203</v>
      </c>
      <c r="B770" t="str">
        <f t="shared" si="21"/>
        <v>M2</v>
      </c>
      <c r="C770" t="str">
        <f t="shared" si="20"/>
        <v>worst</v>
      </c>
      <c r="D770" s="1">
        <v>0</v>
      </c>
      <c r="E770" s="1">
        <v>0.1591549430918954</v>
      </c>
      <c r="F770" s="1">
        <v>0.34845949797297632</v>
      </c>
      <c r="G770" s="1">
        <v>0.51827553817345406</v>
      </c>
      <c r="H770" s="1">
        <v>0.65427091457160358</v>
      </c>
      <c r="I770" s="1">
        <v>0.75677139886665168</v>
      </c>
      <c r="J770" s="1">
        <v>0.83125078508290529</v>
      </c>
      <c r="K770" s="1">
        <v>0.88405411603568718</v>
      </c>
      <c r="L770" s="1">
        <v>0.92086788916937612</v>
      </c>
      <c r="M770" s="1">
        <v>0.9462395412922695</v>
      </c>
      <c r="N770" s="1">
        <v>0.96355850098232732</v>
      </c>
      <c r="O770" s="1">
        <v>0.97530025961411204</v>
      </c>
      <c r="P770" s="1">
        <v>0.98323370756572948</v>
      </c>
      <c r="Q770" s="1">
        <v>0.98857148562403263</v>
      </c>
      <c r="R770" s="1">
        <v>0.9921611223641259</v>
      </c>
      <c r="S770" s="1">
        <v>0.9945783697508781</v>
      </c>
      <c r="T770" s="1">
        <v>0.99620827975432569</v>
      </c>
      <c r="U770" s="1">
        <v>0.99731165493521357</v>
      </c>
      <c r="V770" s="1">
        <v>0.9980638106590447</v>
      </c>
      <c r="W770" s="1">
        <v>0.99858046323924443</v>
      </c>
      <c r="X770" s="1">
        <v>0.99893868343621595</v>
      </c>
      <c r="Y770" s="1">
        <v>0.99918857415367501</v>
      </c>
      <c r="Z770" s="1">
        <v>0.99936555631375723</v>
      </c>
      <c r="AA770" s="1">
        <v>0.99949300165040245</v>
      </c>
      <c r="AB770" s="1">
        <v>0.99958531204076329</v>
      </c>
      <c r="AC770" s="1">
        <v>0.99965339556169053</v>
      </c>
      <c r="AD770" s="1">
        <v>0.99970421953231636</v>
      </c>
      <c r="AE770" s="1">
        <v>0.99974301909736685</v>
      </c>
      <c r="AF770" s="1">
        <v>0.99977314202908418</v>
      </c>
      <c r="AG770" s="1">
        <v>0.99979699134522559</v>
      </c>
      <c r="AH770" s="1">
        <v>0.99981655217673382</v>
      </c>
      <c r="AI770" s="1">
        <v>0.9998332651842986</v>
      </c>
      <c r="AJ770" s="1">
        <v>0.99984805854622372</v>
      </c>
      <c r="AK770" s="1">
        <v>0.99986154557200735</v>
      </c>
      <c r="AL770" s="1">
        <v>0.9998741520326897</v>
      </c>
      <c r="AM770" s="1">
        <v>0.99988611256643423</v>
      </c>
    </row>
    <row r="771" spans="1:39">
      <c r="A771">
        <f t="shared" si="19"/>
        <v>202203</v>
      </c>
      <c r="B771" t="str">
        <f t="shared" si="21"/>
        <v>M3</v>
      </c>
      <c r="C771" t="str">
        <f t="shared" si="20"/>
        <v>worst</v>
      </c>
      <c r="D771" s="1">
        <v>0.3989422804014327</v>
      </c>
      <c r="E771" s="1">
        <v>0.63736208129192273</v>
      </c>
      <c r="F771" s="1">
        <v>0.78041105232652097</v>
      </c>
      <c r="G771" s="1">
        <v>0.86664397213412403</v>
      </c>
      <c r="H771" s="1">
        <v>0.91874233947918194</v>
      </c>
      <c r="I771" s="1">
        <v>0.95031282374757631</v>
      </c>
      <c r="J771" s="1">
        <v>0.96951300953930453</v>
      </c>
      <c r="K771" s="1">
        <v>0.98122224242227907</v>
      </c>
      <c r="L771" s="1">
        <v>0.98838735160752722</v>
      </c>
      <c r="M771" s="1">
        <v>0.992788806240962</v>
      </c>
      <c r="N771" s="1">
        <v>0.99549893727720218</v>
      </c>
      <c r="O771" s="1">
        <v>0.99717296126799126</v>
      </c>
      <c r="P771" s="1">
        <v>0.99821239686808627</v>
      </c>
      <c r="Q771" s="1">
        <v>0.99885966714050722</v>
      </c>
      <c r="R771" s="1">
        <v>0.99926522783464922</v>
      </c>
      <c r="S771" s="1">
        <v>0.99952120092803198</v>
      </c>
      <c r="T771" s="1">
        <v>0.99968383089407276</v>
      </c>
      <c r="U771" s="1">
        <v>0.99978809042352224</v>
      </c>
      <c r="V771" s="1">
        <v>0.99985571931169215</v>
      </c>
      <c r="W771" s="1">
        <v>0.99990011350310626</v>
      </c>
      <c r="X771" s="1">
        <v>0.9999296449010423</v>
      </c>
      <c r="Y771" s="1">
        <v>0.99994947405615164</v>
      </c>
      <c r="Z771" s="1">
        <v>0.99996303495084449</v>
      </c>
      <c r="AA771" s="1">
        <v>0.99997248786088266</v>
      </c>
      <c r="AB771" s="1">
        <v>0.99997912241385689</v>
      </c>
      <c r="AC771" s="1">
        <v>0.99998386443044018</v>
      </c>
      <c r="AD771" s="1">
        <v>0.99998729048205615</v>
      </c>
      <c r="AE771" s="1">
        <v>0.9999898138961435</v>
      </c>
      <c r="AF771" s="1">
        <v>0.99999169270051846</v>
      </c>
      <c r="AG771" s="1">
        <v>0.99999310074982728</v>
      </c>
      <c r="AH771" s="1">
        <v>0.99999417090194742</v>
      </c>
      <c r="AI771" s="1">
        <v>0.99999500175871581</v>
      </c>
      <c r="AJ771" s="1">
        <v>0.99999566262397377</v>
      </c>
      <c r="AK771" s="1">
        <v>0.99999620247781362</v>
      </c>
      <c r="AL771" s="1">
        <v>0.99999665679905825</v>
      </c>
      <c r="AM771" s="1">
        <v>0.99999704956359903</v>
      </c>
    </row>
    <row r="772" spans="1:39">
      <c r="A772">
        <f t="shared" si="19"/>
        <v>202204</v>
      </c>
      <c r="B772" t="str">
        <f t="shared" si="21"/>
        <v>M0</v>
      </c>
      <c r="C772" t="str">
        <f t="shared" si="20"/>
        <v>worst</v>
      </c>
      <c r="D772" s="1">
        <v>0</v>
      </c>
      <c r="E772" s="1">
        <v>0</v>
      </c>
      <c r="F772" s="1">
        <v>0</v>
      </c>
      <c r="G772" s="1">
        <v>9.3852165936571478E-3</v>
      </c>
      <c r="H772" s="1">
        <v>3.4905049885260962E-2</v>
      </c>
      <c r="I772" s="1">
        <v>7.7426842803198379E-2</v>
      </c>
      <c r="J772" s="1">
        <v>0.1339779105209484</v>
      </c>
      <c r="K772" s="1">
        <v>0.2001382080459867</v>
      </c>
      <c r="L772" s="1">
        <v>0.27122569592808021</v>
      </c>
      <c r="M772" s="1">
        <v>0.34314989331646001</v>
      </c>
      <c r="N772" s="1">
        <v>0.41284860817995689</v>
      </c>
      <c r="O772" s="1">
        <v>0.47810928344364462</v>
      </c>
      <c r="P772" s="1">
        <v>0.53741644792226106</v>
      </c>
      <c r="Q772" s="1">
        <v>0.59013939876921229</v>
      </c>
      <c r="R772" s="1">
        <v>0.63613658354006242</v>
      </c>
      <c r="S772" s="1">
        <v>0.67563084331248857</v>
      </c>
      <c r="T772" s="1">
        <v>0.70915722355971567</v>
      </c>
      <c r="U772" s="1">
        <v>0.73739944894732135</v>
      </c>
      <c r="V772" s="1">
        <v>0.76106104250812068</v>
      </c>
      <c r="W772" s="1">
        <v>0.78085140378809104</v>
      </c>
      <c r="X772" s="1">
        <v>0.79736669750691436</v>
      </c>
      <c r="Y772" s="1">
        <v>0.8112440150756377</v>
      </c>
      <c r="Z772" s="1">
        <v>0.82300475272281104</v>
      </c>
      <c r="AA772" s="1">
        <v>0.83300878534963918</v>
      </c>
      <c r="AB772" s="1">
        <v>0.84168768327982724</v>
      </c>
      <c r="AC772" s="1">
        <v>0.84931856887185331</v>
      </c>
      <c r="AD772" s="1">
        <v>0.85621388763129647</v>
      </c>
      <c r="AE772" s="1">
        <v>0.86260079401895773</v>
      </c>
      <c r="AF772" s="1">
        <v>0.86876731496917026</v>
      </c>
      <c r="AG772" s="1">
        <v>0.87507515586892481</v>
      </c>
      <c r="AH772" s="1">
        <v>0.88173452168335431</v>
      </c>
      <c r="AI772" s="1">
        <v>0.88878288770599079</v>
      </c>
      <c r="AJ772" s="1">
        <v>0.89618972825976528</v>
      </c>
      <c r="AK772" s="1">
        <v>0.90390677689485777</v>
      </c>
      <c r="AL772" s="1">
        <v>0.911836339937666</v>
      </c>
      <c r="AM772" s="1">
        <v>0.91986938742639857</v>
      </c>
    </row>
    <row r="773" spans="1:39">
      <c r="A773">
        <f t="shared" si="19"/>
        <v>202204</v>
      </c>
      <c r="B773" t="str">
        <f t="shared" si="21"/>
        <v>M1</v>
      </c>
      <c r="C773" t="str">
        <f t="shared" si="20"/>
        <v>worst</v>
      </c>
      <c r="D773" s="1">
        <v>0</v>
      </c>
      <c r="E773" s="1">
        <v>0</v>
      </c>
      <c r="F773" s="1">
        <v>6.3493635934240983E-2</v>
      </c>
      <c r="G773" s="1">
        <v>0.1768376482624083</v>
      </c>
      <c r="H773" s="1">
        <v>0.31202153018816903</v>
      </c>
      <c r="I773" s="1">
        <v>0.44674219026448903</v>
      </c>
      <c r="J773" s="1">
        <v>0.56788357377721221</v>
      </c>
      <c r="K773" s="1">
        <v>0.66983651925306364</v>
      </c>
      <c r="L773" s="1">
        <v>0.75182893247274318</v>
      </c>
      <c r="M773" s="1">
        <v>0.81557335744027459</v>
      </c>
      <c r="N773" s="1">
        <v>0.8638949363962205</v>
      </c>
      <c r="O773" s="1">
        <v>0.89987516591302152</v>
      </c>
      <c r="P773" s="1">
        <v>0.92625815092898767</v>
      </c>
      <c r="Q773" s="1">
        <v>0.94541729542295327</v>
      </c>
      <c r="R773" s="1">
        <v>0.95924556870619115</v>
      </c>
      <c r="S773" s="1">
        <v>0.96918063358245787</v>
      </c>
      <c r="T773" s="1">
        <v>0.9763122131511156</v>
      </c>
      <c r="U773" s="1">
        <v>0.98144666361812882</v>
      </c>
      <c r="V773" s="1">
        <v>0.98516024267581404</v>
      </c>
      <c r="W773" s="1">
        <v>0.98786556262064407</v>
      </c>
      <c r="X773" s="1">
        <v>0.98984637022290611</v>
      </c>
      <c r="Y773" s="1">
        <v>0.99131783030831944</v>
      </c>
      <c r="Z773" s="1">
        <v>0.99242909130950696</v>
      </c>
      <c r="AA773" s="1">
        <v>0.99327488339608738</v>
      </c>
      <c r="AB773" s="1">
        <v>0.99393273888655664</v>
      </c>
      <c r="AC773" s="1">
        <v>0.99445295475851514</v>
      </c>
      <c r="AD773" s="1">
        <v>0.99487644560879018</v>
      </c>
      <c r="AE773" s="1">
        <v>0.99523024944362048</v>
      </c>
      <c r="AF773" s="1">
        <v>0.9955368828799982</v>
      </c>
      <c r="AG773" s="1">
        <v>0.99581800119016894</v>
      </c>
      <c r="AH773" s="1">
        <v>0.99608815074814072</v>
      </c>
      <c r="AI773" s="1">
        <v>0.99635442646105421</v>
      </c>
      <c r="AJ773" s="1">
        <v>0.99662023507842501</v>
      </c>
      <c r="AK773" s="1">
        <v>0.9968873184943744</v>
      </c>
      <c r="AL773" s="1">
        <v>0.99715497225495131</v>
      </c>
      <c r="AM773" s="1">
        <v>0.99742149334490438</v>
      </c>
    </row>
    <row r="774" spans="1:39">
      <c r="A774">
        <f t="shared" si="19"/>
        <v>202204</v>
      </c>
      <c r="B774" t="str">
        <f t="shared" si="21"/>
        <v>M2</v>
      </c>
      <c r="C774" t="str">
        <f t="shared" si="20"/>
        <v>worst</v>
      </c>
      <c r="D774" s="1">
        <v>0</v>
      </c>
      <c r="E774" s="1">
        <v>0.1591549430918954</v>
      </c>
      <c r="F774" s="1">
        <v>0.34858678542000032</v>
      </c>
      <c r="G774" s="1">
        <v>0.51851029233206836</v>
      </c>
      <c r="H774" s="1">
        <v>0.65451175158057961</v>
      </c>
      <c r="I774" s="1">
        <v>0.75699183508040502</v>
      </c>
      <c r="J774" s="1">
        <v>0.83139656178673915</v>
      </c>
      <c r="K774" s="1">
        <v>0.88412455661182898</v>
      </c>
      <c r="L774" s="1">
        <v>0.92088641548803218</v>
      </c>
      <c r="M774" s="1">
        <v>0.94619083312554242</v>
      </c>
      <c r="N774" s="1">
        <v>0.96345078791147798</v>
      </c>
      <c r="O774" s="1">
        <v>0.97516376249982029</v>
      </c>
      <c r="P774" s="1">
        <v>0.98306906936299732</v>
      </c>
      <c r="Q774" s="1">
        <v>0.9883966209342554</v>
      </c>
      <c r="R774" s="1">
        <v>0.99198891961194513</v>
      </c>
      <c r="S774" s="1">
        <v>0.99441277571743936</v>
      </c>
      <c r="T774" s="1">
        <v>0.99605380243532604</v>
      </c>
      <c r="U774" s="1">
        <v>0.99717205094101524</v>
      </c>
      <c r="V774" s="1">
        <v>0.99793955054778904</v>
      </c>
      <c r="W774" s="1">
        <v>0.9984710458440017</v>
      </c>
      <c r="X774" s="1">
        <v>0.9988412050818164</v>
      </c>
      <c r="Y774" s="1">
        <v>0.99910282836864095</v>
      </c>
      <c r="Z774" s="1">
        <v>0.99929076077803614</v>
      </c>
      <c r="AA774" s="1">
        <v>0.99942647657192696</v>
      </c>
      <c r="AB774" s="1">
        <v>0.99952620674564618</v>
      </c>
      <c r="AC774" s="1">
        <v>0.99960032301194535</v>
      </c>
      <c r="AD774" s="1">
        <v>0.99965659169070253</v>
      </c>
      <c r="AE774" s="1">
        <v>0.99969997249041831</v>
      </c>
      <c r="AF774" s="1">
        <v>0.9997339891677709</v>
      </c>
      <c r="AG774" s="1">
        <v>0.9997615165828907</v>
      </c>
      <c r="AH774" s="1">
        <v>0.99978465711652409</v>
      </c>
      <c r="AI774" s="1">
        <v>0.99980479474008821</v>
      </c>
      <c r="AJ774" s="1">
        <v>0.99982286059075043</v>
      </c>
      <c r="AK774" s="1">
        <v>0.99983950926446885</v>
      </c>
      <c r="AL774" s="1">
        <v>0.99985512281365241</v>
      </c>
      <c r="AM774" s="1">
        <v>0.9998699232636481</v>
      </c>
    </row>
    <row r="775" spans="1:39">
      <c r="A775">
        <f t="shared" si="19"/>
        <v>202204</v>
      </c>
      <c r="B775" t="str">
        <f t="shared" si="21"/>
        <v>M3</v>
      </c>
      <c r="C775" t="str">
        <f t="shared" si="20"/>
        <v>worst</v>
      </c>
      <c r="D775" s="1">
        <v>0.3989422804014327</v>
      </c>
      <c r="E775" s="1">
        <v>0.63738989389803125</v>
      </c>
      <c r="F775" s="1">
        <v>0.78059487353011514</v>
      </c>
      <c r="G775" s="1">
        <v>0.86679520090608775</v>
      </c>
      <c r="H775" s="1">
        <v>0.91884127255155679</v>
      </c>
      <c r="I775" s="1">
        <v>0.95038068592823399</v>
      </c>
      <c r="J775" s="1">
        <v>0.96954669847206632</v>
      </c>
      <c r="K775" s="1">
        <v>0.98123346917674159</v>
      </c>
      <c r="L775" s="1">
        <v>0.98838746041962611</v>
      </c>
      <c r="M775" s="1">
        <v>0.99277711739942953</v>
      </c>
      <c r="N775" s="1">
        <v>0.9954792223804968</v>
      </c>
      <c r="O775" s="1">
        <v>0.99715130199728375</v>
      </c>
      <c r="P775" s="1">
        <v>0.99818902068739435</v>
      </c>
      <c r="Q775" s="1">
        <v>0.99883707796613996</v>
      </c>
      <c r="R775" s="1">
        <v>0.99924478693142993</v>
      </c>
      <c r="S775" s="1">
        <v>0.99950300901611078</v>
      </c>
      <c r="T775" s="1">
        <v>0.99966805139297643</v>
      </c>
      <c r="U775" s="1">
        <v>0.99977479914301814</v>
      </c>
      <c r="V775" s="1">
        <v>0.99984468065551502</v>
      </c>
      <c r="W775" s="1">
        <v>0.99989104628463077</v>
      </c>
      <c r="X775" s="1">
        <v>0.99992210277445048</v>
      </c>
      <c r="Y775" s="1">
        <v>0.9999432932748259</v>
      </c>
      <c r="Z775" s="1">
        <v>0.99995803265913785</v>
      </c>
      <c r="AA775" s="1">
        <v>0.9999683556582889</v>
      </c>
      <c r="AB775" s="1">
        <v>0.99997571832807652</v>
      </c>
      <c r="AC775" s="1">
        <v>0.99998102594156457</v>
      </c>
      <c r="AD775" s="1">
        <v>0.99998492556357366</v>
      </c>
      <c r="AE775" s="1">
        <v>0.99998782049795287</v>
      </c>
      <c r="AF775" s="1">
        <v>0.99998998143993478</v>
      </c>
      <c r="AG775" s="1">
        <v>0.99999161420777982</v>
      </c>
      <c r="AH775" s="1">
        <v>0.99999287173072982</v>
      </c>
      <c r="AI775" s="1">
        <v>0.99999386203505258</v>
      </c>
      <c r="AJ775" s="1">
        <v>0.99999466173714324</v>
      </c>
      <c r="AK775" s="1">
        <v>0.99999532644823319</v>
      </c>
      <c r="AL775" s="1">
        <v>0.99999589409523193</v>
      </c>
      <c r="AM775" s="1">
        <v>0.99999639082943881</v>
      </c>
    </row>
    <row r="776" spans="1:39">
      <c r="A776">
        <f t="shared" si="19"/>
        <v>202205</v>
      </c>
      <c r="B776" t="str">
        <f t="shared" si="21"/>
        <v>M0</v>
      </c>
      <c r="C776" t="str">
        <f t="shared" si="20"/>
        <v>worst</v>
      </c>
      <c r="D776" s="1">
        <v>0</v>
      </c>
      <c r="E776" s="1">
        <v>0</v>
      </c>
      <c r="F776" s="1">
        <v>0</v>
      </c>
      <c r="G776" s="1">
        <v>1.0286175449824251E-2</v>
      </c>
      <c r="H776" s="1">
        <v>3.6733607549387669E-2</v>
      </c>
      <c r="I776" s="1">
        <v>7.9730198724346307E-2</v>
      </c>
      <c r="J776" s="1">
        <v>0.13636433038194479</v>
      </c>
      <c r="K776" s="1">
        <v>0.2021077737454833</v>
      </c>
      <c r="L776" s="1">
        <v>0.27230972029355133</v>
      </c>
      <c r="M776" s="1">
        <v>0.34307255359775463</v>
      </c>
      <c r="N776" s="1">
        <v>0.41129474607993072</v>
      </c>
      <c r="O776" s="1">
        <v>0.47467757989726711</v>
      </c>
      <c r="P776" s="1">
        <v>0.53199068986858145</v>
      </c>
      <c r="Q776" s="1">
        <v>0.58265627804207765</v>
      </c>
      <c r="R776" s="1">
        <v>0.62661239398295476</v>
      </c>
      <c r="S776" s="1">
        <v>0.66423551862595642</v>
      </c>
      <c r="T776" s="1">
        <v>0.69613853899736411</v>
      </c>
      <c r="U776" s="1">
        <v>0.72300987699774177</v>
      </c>
      <c r="V776" s="1">
        <v>0.74558289157886104</v>
      </c>
      <c r="W776" s="1">
        <v>0.7644885685833015</v>
      </c>
      <c r="X776" s="1">
        <v>0.78042230455868078</v>
      </c>
      <c r="Y776" s="1">
        <v>0.79395964775429839</v>
      </c>
      <c r="Z776" s="1">
        <v>0.80549980702103119</v>
      </c>
      <c r="AA776" s="1">
        <v>0.81553041963042905</v>
      </c>
      <c r="AB776" s="1">
        <v>0.82436445247944301</v>
      </c>
      <c r="AC776" s="1">
        <v>0.83235870066526152</v>
      </c>
      <c r="AD776" s="1">
        <v>0.83977323435070383</v>
      </c>
      <c r="AE776" s="1">
        <v>0.84694077673806556</v>
      </c>
      <c r="AF776" s="1">
        <v>0.85428082940476768</v>
      </c>
      <c r="AG776" s="1">
        <v>0.86203668723209892</v>
      </c>
      <c r="AH776" s="1">
        <v>0.87025058422380042</v>
      </c>
      <c r="AI776" s="1">
        <v>0.87888579091769092</v>
      </c>
      <c r="AJ776" s="1">
        <v>0.88788515495319353</v>
      </c>
      <c r="AK776" s="1">
        <v>0.89713406982902011</v>
      </c>
      <c r="AL776" s="1">
        <v>0.90650486269523367</v>
      </c>
      <c r="AM776" s="1">
        <v>0.91583628683152485</v>
      </c>
    </row>
    <row r="777" spans="1:39">
      <c r="A777">
        <f t="shared" ref="A777:A807" si="22">IF(B777="M0",IF(RIGHT(A773,2)="12",(VALUE(LEFT(A773,4))+1)*100+1,A773+1),A776)</f>
        <v>202205</v>
      </c>
      <c r="B777" t="str">
        <f t="shared" si="21"/>
        <v>M1</v>
      </c>
      <c r="C777" t="str">
        <f t="shared" si="20"/>
        <v>worst</v>
      </c>
      <c r="D777" s="1">
        <v>0</v>
      </c>
      <c r="E777" s="1">
        <v>0</v>
      </c>
      <c r="F777" s="1">
        <v>6.3493635934240983E-2</v>
      </c>
      <c r="G777" s="1">
        <v>0.17683980102846419</v>
      </c>
      <c r="H777" s="1">
        <v>0.31203481540196643</v>
      </c>
      <c r="I777" s="1">
        <v>0.4467312613750386</v>
      </c>
      <c r="J777" s="1">
        <v>0.56781259053740163</v>
      </c>
      <c r="K777" s="1">
        <v>0.66971000154691041</v>
      </c>
      <c r="L777" s="1">
        <v>0.75156346052955547</v>
      </c>
      <c r="M777" s="1">
        <v>0.81512723260902553</v>
      </c>
      <c r="N777" s="1">
        <v>0.86331392626096981</v>
      </c>
      <c r="O777" s="1">
        <v>0.8991237080769362</v>
      </c>
      <c r="P777" s="1">
        <v>0.92538309761312321</v>
      </c>
      <c r="Q777" s="1">
        <v>0.94446562075196638</v>
      </c>
      <c r="R777" s="1">
        <v>0.95823602192286772</v>
      </c>
      <c r="S777" s="1">
        <v>0.96814351586249825</v>
      </c>
      <c r="T777" s="1">
        <v>0.97528022619599941</v>
      </c>
      <c r="U777" s="1">
        <v>0.98043673824059974</v>
      </c>
      <c r="V777" s="1">
        <v>0.98418431881375268</v>
      </c>
      <c r="W777" s="1">
        <v>0.98691837904561464</v>
      </c>
      <c r="X777" s="1">
        <v>0.98893986479877438</v>
      </c>
      <c r="Y777" s="1">
        <v>0.99045797063678975</v>
      </c>
      <c r="Z777" s="1">
        <v>0.99160580015282607</v>
      </c>
      <c r="AA777" s="1">
        <v>0.99249168191107595</v>
      </c>
      <c r="AB777" s="1">
        <v>0.99318608440120226</v>
      </c>
      <c r="AC777" s="1">
        <v>0.99374576523107372</v>
      </c>
      <c r="AD777" s="1">
        <v>0.99420811056046998</v>
      </c>
      <c r="AE777" s="1">
        <v>0.99460346073911121</v>
      </c>
      <c r="AF777" s="1">
        <v>0.99496030982350059</v>
      </c>
      <c r="AG777" s="1">
        <v>0.99529809008413617</v>
      </c>
      <c r="AH777" s="1">
        <v>0.99562684150872149</v>
      </c>
      <c r="AI777" s="1">
        <v>0.9959518049901982</v>
      </c>
      <c r="AJ777" s="1">
        <v>0.99627594385918306</v>
      </c>
      <c r="AK777" s="1">
        <v>0.99659907166138417</v>
      </c>
      <c r="AL777" s="1">
        <v>0.9969196399405702</v>
      </c>
      <c r="AM777" s="1">
        <v>0.99723429652812834</v>
      </c>
    </row>
    <row r="778" spans="1:39">
      <c r="A778">
        <f t="shared" si="22"/>
        <v>202205</v>
      </c>
      <c r="B778" t="str">
        <f t="shared" si="21"/>
        <v>M2</v>
      </c>
      <c r="C778" t="str">
        <f t="shared" ref="C778:C807" si="23">C777</f>
        <v>worst</v>
      </c>
      <c r="D778" s="1">
        <v>0</v>
      </c>
      <c r="E778" s="1">
        <v>0.1591549430918954</v>
      </c>
      <c r="F778" s="1">
        <v>0.34876625375166542</v>
      </c>
      <c r="G778" s="1">
        <v>0.51873644587122947</v>
      </c>
      <c r="H778" s="1">
        <v>0.65473144616076562</v>
      </c>
      <c r="I778" s="1">
        <v>0.75712759864848977</v>
      </c>
      <c r="J778" s="1">
        <v>0.83143993300844654</v>
      </c>
      <c r="K778" s="1">
        <v>0.88410417730993596</v>
      </c>
      <c r="L778" s="1">
        <v>0.92077812818037019</v>
      </c>
      <c r="M778" s="1">
        <v>0.94600371568776431</v>
      </c>
      <c r="N778" s="1">
        <v>0.96322688778083498</v>
      </c>
      <c r="O778" s="1">
        <v>0.97490287736517434</v>
      </c>
      <c r="P778" s="1">
        <v>0.98279661294141518</v>
      </c>
      <c r="Q778" s="1">
        <v>0.98813102402752484</v>
      </c>
      <c r="R778" s="1">
        <v>0.99173555982271555</v>
      </c>
      <c r="S778" s="1">
        <v>0.99417794368456769</v>
      </c>
      <c r="T778" s="1">
        <v>0.99584275188202387</v>
      </c>
      <c r="U778" s="1">
        <v>0.99698519863773016</v>
      </c>
      <c r="V778" s="1">
        <v>0.997775898162234</v>
      </c>
      <c r="W778" s="1">
        <v>0.99832605183367951</v>
      </c>
      <c r="X778" s="1">
        <v>0.99871436975746175</v>
      </c>
      <c r="Y778" s="1">
        <v>0.99899283248274362</v>
      </c>
      <c r="Z778" s="1">
        <v>0.9991934885739403</v>
      </c>
      <c r="AA778" s="1">
        <v>0.99934053422018765</v>
      </c>
      <c r="AB778" s="1">
        <v>0.99944944008256242</v>
      </c>
      <c r="AC778" s="1">
        <v>0.99953176348166117</v>
      </c>
      <c r="AD778" s="1">
        <v>0.99959487866645769</v>
      </c>
      <c r="AE778" s="1">
        <v>0.99964398415198319</v>
      </c>
      <c r="AF778" s="1">
        <v>0.99968328009619245</v>
      </c>
      <c r="AG778" s="1">
        <v>0.99971585714976463</v>
      </c>
      <c r="AH778" s="1">
        <v>0.99974378424296995</v>
      </c>
      <c r="AI778" s="1">
        <v>0.99976847239946931</v>
      </c>
      <c r="AJ778" s="1">
        <v>0.9997909227910704</v>
      </c>
      <c r="AK778" s="1">
        <v>0.99981174329725386</v>
      </c>
      <c r="AL778" s="1">
        <v>0.9998313048810693</v>
      </c>
      <c r="AM778" s="1">
        <v>0.99984975895216266</v>
      </c>
    </row>
    <row r="779" spans="1:39">
      <c r="A779">
        <f t="shared" si="22"/>
        <v>202205</v>
      </c>
      <c r="B779" t="str">
        <f t="shared" si="21"/>
        <v>M3</v>
      </c>
      <c r="C779" t="str">
        <f t="shared" si="23"/>
        <v>worst</v>
      </c>
      <c r="D779" s="1">
        <v>0.3989422804014327</v>
      </c>
      <c r="E779" s="1">
        <v>0.63764166026697722</v>
      </c>
      <c r="F779" s="1">
        <v>0.78079649367492021</v>
      </c>
      <c r="G779" s="1">
        <v>0.86691882928219322</v>
      </c>
      <c r="H779" s="1">
        <v>0.91892274566805976</v>
      </c>
      <c r="I779" s="1">
        <v>0.95041373052836708</v>
      </c>
      <c r="J779" s="1">
        <v>0.96954912418824024</v>
      </c>
      <c r="K779" s="1">
        <v>0.98122243891515315</v>
      </c>
      <c r="L779" s="1">
        <v>0.98836063910700134</v>
      </c>
      <c r="M779" s="1">
        <v>0.9927397502561548</v>
      </c>
      <c r="N779" s="1">
        <v>0.99544050683787455</v>
      </c>
      <c r="O779" s="1">
        <v>0.99711109289877409</v>
      </c>
      <c r="P779" s="1">
        <v>0.99815099436582122</v>
      </c>
      <c r="Q779" s="1">
        <v>0.99880315315454826</v>
      </c>
      <c r="R779" s="1">
        <v>0.99921492756249208</v>
      </c>
      <c r="S779" s="1">
        <v>0.99947733430857799</v>
      </c>
      <c r="T779" s="1">
        <v>0.99964657822363112</v>
      </c>
      <c r="U779" s="1">
        <v>0.99975707682096826</v>
      </c>
      <c r="V779" s="1">
        <v>0.99983020773041253</v>
      </c>
      <c r="W779" s="1">
        <v>0.99987907671561504</v>
      </c>
      <c r="X779" s="1">
        <v>0.999912348374982</v>
      </c>
      <c r="Y779" s="1">
        <v>0.99993544401584111</v>
      </c>
      <c r="Z779" s="1">
        <v>0.99995158784308213</v>
      </c>
      <c r="AA779" s="1">
        <v>0.99996308000977174</v>
      </c>
      <c r="AB779" s="1">
        <v>0.99997134818919409</v>
      </c>
      <c r="AC779" s="1">
        <v>0.9999774100384099</v>
      </c>
      <c r="AD779" s="1">
        <v>0.99998189888520994</v>
      </c>
      <c r="AE779" s="1">
        <v>0.99998523841678288</v>
      </c>
      <c r="AF779" s="1">
        <v>0.99998774938515222</v>
      </c>
      <c r="AG779" s="1">
        <v>0.99998967028849939</v>
      </c>
      <c r="AH779" s="1">
        <v>0.99999117023923401</v>
      </c>
      <c r="AI779" s="1">
        <v>0.99999236949495451</v>
      </c>
      <c r="AJ779" s="1">
        <v>0.99999335547267243</v>
      </c>
      <c r="AK779" s="1">
        <v>0.99999418821181074</v>
      </c>
      <c r="AL779" s="1">
        <v>0.99999490938135849</v>
      </c>
      <c r="AM779" s="1">
        <v>0.99999554578547167</v>
      </c>
    </row>
    <row r="780" spans="1:39">
      <c r="A780">
        <f t="shared" si="22"/>
        <v>202206</v>
      </c>
      <c r="B780" t="str">
        <f t="shared" si="21"/>
        <v>M0</v>
      </c>
      <c r="C780" t="str">
        <f t="shared" si="23"/>
        <v>worst</v>
      </c>
      <c r="D780" s="1">
        <v>0</v>
      </c>
      <c r="E780" s="1">
        <v>0</v>
      </c>
      <c r="F780" s="1">
        <v>0</v>
      </c>
      <c r="G780" s="1">
        <v>9.6635156597582039E-3</v>
      </c>
      <c r="H780" s="1">
        <v>3.4867248809133847E-2</v>
      </c>
      <c r="I780" s="1">
        <v>7.6453729166878287E-2</v>
      </c>
      <c r="J780" s="1">
        <v>0.13153979879694491</v>
      </c>
      <c r="K780" s="1">
        <v>0.1956675992092213</v>
      </c>
      <c r="L780" s="1">
        <v>0.26434423926032408</v>
      </c>
      <c r="M780" s="1">
        <v>0.33350831048028162</v>
      </c>
      <c r="N780" s="1">
        <v>0.3998740546775803</v>
      </c>
      <c r="O780" s="1">
        <v>0.46137401559321167</v>
      </c>
      <c r="P780" s="1">
        <v>0.51677285216517366</v>
      </c>
      <c r="Q780" s="1">
        <v>0.565546069119503</v>
      </c>
      <c r="R780" s="1">
        <v>0.607780210394262</v>
      </c>
      <c r="S780" s="1">
        <v>0.64392633161172996</v>
      </c>
      <c r="T780" s="1">
        <v>0.67459939323842211</v>
      </c>
      <c r="U780" s="1">
        <v>0.70052329662128388</v>
      </c>
      <c r="V780" s="1">
        <v>0.72234534866101607</v>
      </c>
      <c r="W780" s="1">
        <v>0.74081435205490609</v>
      </c>
      <c r="X780" s="1">
        <v>0.7565604973279173</v>
      </c>
      <c r="Y780" s="1">
        <v>0.77002402558286132</v>
      </c>
      <c r="Z780" s="1">
        <v>0.78175744354191956</v>
      </c>
      <c r="AA780" s="1">
        <v>0.79211503607284017</v>
      </c>
      <c r="AB780" s="1">
        <v>0.8015071890257337</v>
      </c>
      <c r="AC780" s="1">
        <v>0.81023412721449639</v>
      </c>
      <c r="AD780" s="1">
        <v>0.81868480841648694</v>
      </c>
      <c r="AE780" s="1">
        <v>0.82735235040474964</v>
      </c>
      <c r="AF780" s="1">
        <v>0.83652192535658754</v>
      </c>
      <c r="AG780" s="1">
        <v>0.84624116814779426</v>
      </c>
      <c r="AH780" s="1">
        <v>0.85646473564495573</v>
      </c>
      <c r="AI780" s="1">
        <v>0.86712352734358156</v>
      </c>
      <c r="AJ780" s="1">
        <v>0.87808069694281743</v>
      </c>
      <c r="AK780" s="1">
        <v>0.88918417239951797</v>
      </c>
      <c r="AL780" s="1">
        <v>0.90024228376575455</v>
      </c>
      <c r="AM780" s="1">
        <v>0.91105684303381951</v>
      </c>
    </row>
    <row r="781" spans="1:39">
      <c r="A781">
        <f t="shared" si="22"/>
        <v>202206</v>
      </c>
      <c r="B781" t="str">
        <f t="shared" si="21"/>
        <v>M1</v>
      </c>
      <c r="C781" t="str">
        <f t="shared" si="23"/>
        <v>worst</v>
      </c>
      <c r="D781" s="1">
        <v>0</v>
      </c>
      <c r="E781" s="1">
        <v>0</v>
      </c>
      <c r="F781" s="1">
        <v>6.3493635934240983E-2</v>
      </c>
      <c r="G781" s="1">
        <v>0.17675949487290199</v>
      </c>
      <c r="H781" s="1">
        <v>0.31179348079375913</v>
      </c>
      <c r="I781" s="1">
        <v>0.4462648334695879</v>
      </c>
      <c r="J781" s="1">
        <v>0.56713584047983179</v>
      </c>
      <c r="K781" s="1">
        <v>0.66875761766108532</v>
      </c>
      <c r="L781" s="1">
        <v>0.7503117354051333</v>
      </c>
      <c r="M781" s="1">
        <v>0.813661857022285</v>
      </c>
      <c r="N781" s="1">
        <v>0.86161494370526626</v>
      </c>
      <c r="O781" s="1">
        <v>0.89727066437182124</v>
      </c>
      <c r="P781" s="1">
        <v>0.92345250459130002</v>
      </c>
      <c r="Q781" s="1">
        <v>0.94249112684631142</v>
      </c>
      <c r="R781" s="1">
        <v>0.95626277370498225</v>
      </c>
      <c r="S781" s="1">
        <v>0.96621744002590471</v>
      </c>
      <c r="T781" s="1">
        <v>0.97342354281748034</v>
      </c>
      <c r="U781" s="1">
        <v>0.9786633625317519</v>
      </c>
      <c r="V781" s="1">
        <v>0.9824834608189178</v>
      </c>
      <c r="W781" s="1">
        <v>0.98530297940165634</v>
      </c>
      <c r="X781" s="1">
        <v>0.98741481757608296</v>
      </c>
      <c r="Y781" s="1">
        <v>0.98900593602230868</v>
      </c>
      <c r="Z781" s="1">
        <v>0.99022842079093054</v>
      </c>
      <c r="AA781" s="1">
        <v>0.99118151266570842</v>
      </c>
      <c r="AB781" s="1">
        <v>0.99194479701876515</v>
      </c>
      <c r="AC781" s="1">
        <v>0.99257063542182422</v>
      </c>
      <c r="AD781" s="1">
        <v>0.9931008656120125</v>
      </c>
      <c r="AE781" s="1">
        <v>0.99357419352129983</v>
      </c>
      <c r="AF781" s="1">
        <v>0.99401729468749334</v>
      </c>
      <c r="AG781" s="1">
        <v>0.99444446593907287</v>
      </c>
      <c r="AH781" s="1">
        <v>0.99486353388564319</v>
      </c>
      <c r="AI781" s="1">
        <v>0.99527915051735394</v>
      </c>
      <c r="AJ781" s="1">
        <v>0.99569174949165962</v>
      </c>
      <c r="AK781" s="1">
        <v>0.99609986804660178</v>
      </c>
      <c r="AL781" s="1">
        <v>0.99649963016677978</v>
      </c>
      <c r="AM781" s="1">
        <v>0.9968861552158198</v>
      </c>
    </row>
    <row r="782" spans="1:39">
      <c r="A782">
        <f t="shared" si="22"/>
        <v>202206</v>
      </c>
      <c r="B782" t="str">
        <f t="shared" si="21"/>
        <v>M2</v>
      </c>
      <c r="C782" t="str">
        <f t="shared" si="23"/>
        <v>worst</v>
      </c>
      <c r="D782" s="1">
        <v>0</v>
      </c>
      <c r="E782" s="1">
        <v>0.1591549430918954</v>
      </c>
      <c r="F782" s="1">
        <v>0.34857002881131688</v>
      </c>
      <c r="G782" s="1">
        <v>0.51837005264151792</v>
      </c>
      <c r="H782" s="1">
        <v>0.65421800853957135</v>
      </c>
      <c r="I782" s="1">
        <v>0.75652948159087652</v>
      </c>
      <c r="J782" s="1">
        <v>0.83083505948079983</v>
      </c>
      <c r="K782" s="1">
        <v>0.883471723525317</v>
      </c>
      <c r="L782" s="1">
        <v>0.92012537205209632</v>
      </c>
      <c r="M782" s="1">
        <v>0.94537853997851551</v>
      </c>
      <c r="N782" s="1">
        <v>0.96261457256203209</v>
      </c>
      <c r="O782" s="1">
        <v>0.97432655462885298</v>
      </c>
      <c r="P782" s="1">
        <v>0.98227143823709406</v>
      </c>
      <c r="Q782" s="1">
        <v>0.98765515750810218</v>
      </c>
      <c r="R782" s="1">
        <v>0.99131060582654906</v>
      </c>
      <c r="S782" s="1">
        <v>0.99380582661850614</v>
      </c>
      <c r="T782" s="1">
        <v>0.99551967000336672</v>
      </c>
      <c r="U782" s="1">
        <v>0.99670636607613949</v>
      </c>
      <c r="V782" s="1">
        <v>0.99753207558017265</v>
      </c>
      <c r="W782" s="1">
        <v>0.99811468440905982</v>
      </c>
      <c r="X782" s="1">
        <v>0.99853217713591869</v>
      </c>
      <c r="Y782" s="1">
        <v>0.99883268647287737</v>
      </c>
      <c r="Z782" s="1">
        <v>0.99905256245829543</v>
      </c>
      <c r="AA782" s="1">
        <v>0.99921506950166261</v>
      </c>
      <c r="AB782" s="1">
        <v>0.99933757228822417</v>
      </c>
      <c r="AC782" s="1">
        <v>0.99943114820699164</v>
      </c>
      <c r="AD782" s="1">
        <v>0.99950356868502777</v>
      </c>
      <c r="AE782" s="1">
        <v>0.99956107395573457</v>
      </c>
      <c r="AF782" s="1">
        <v>0.99960827626539706</v>
      </c>
      <c r="AG782" s="1">
        <v>0.99964829822869061</v>
      </c>
      <c r="AH782" s="1">
        <v>0.9996832886722602</v>
      </c>
      <c r="AI782" s="1">
        <v>0.9997147814952716</v>
      </c>
      <c r="AJ782" s="1">
        <v>0.99974373091821866</v>
      </c>
      <c r="AK782" s="1">
        <v>0.99977073579755582</v>
      </c>
      <c r="AL782" s="1">
        <v>0.99979607166597728</v>
      </c>
      <c r="AM782" s="1">
        <v>0.99981981790167473</v>
      </c>
    </row>
    <row r="783" spans="1:39">
      <c r="A783">
        <f t="shared" si="22"/>
        <v>202206</v>
      </c>
      <c r="B783" t="str">
        <f t="shared" si="21"/>
        <v>M3</v>
      </c>
      <c r="C783" t="str">
        <f t="shared" si="23"/>
        <v>worst</v>
      </c>
      <c r="D783" s="1">
        <v>0.3989422804014327</v>
      </c>
      <c r="E783" s="1">
        <v>0.63747395114661343</v>
      </c>
      <c r="F783" s="1">
        <v>0.78054832958608467</v>
      </c>
      <c r="G783" s="1">
        <v>0.86668942389663106</v>
      </c>
      <c r="H783" s="1">
        <v>0.91870166005904108</v>
      </c>
      <c r="I783" s="1">
        <v>0.95021664371159287</v>
      </c>
      <c r="J783" s="1">
        <v>0.96938777642664387</v>
      </c>
      <c r="K783" s="1">
        <v>0.98107805988525831</v>
      </c>
      <c r="L783" s="1">
        <v>0.98822987979854016</v>
      </c>
      <c r="M783" s="1">
        <v>0.99262859930121317</v>
      </c>
      <c r="N783" s="1">
        <v>0.99534211846977072</v>
      </c>
      <c r="O783" s="1">
        <v>0.99702674171768013</v>
      </c>
      <c r="P783" s="1">
        <v>0.99808049401162013</v>
      </c>
      <c r="Q783" s="1">
        <v>0.99874416127354615</v>
      </c>
      <c r="R783" s="1">
        <v>0.99916606506535233</v>
      </c>
      <c r="S783" s="1">
        <v>0.99943755240401599</v>
      </c>
      <c r="T783" s="1">
        <v>0.99961441911292093</v>
      </c>
      <c r="U783" s="1">
        <v>0.99973123523942753</v>
      </c>
      <c r="V783" s="1">
        <v>0.99980914732954929</v>
      </c>
      <c r="W783" s="1">
        <v>0.99986209936509862</v>
      </c>
      <c r="X783" s="1">
        <v>0.99989879662554659</v>
      </c>
      <c r="Y783" s="1">
        <v>0.99992440839666752</v>
      </c>
      <c r="Z783" s="1">
        <v>0.99994261328464529</v>
      </c>
      <c r="AA783" s="1">
        <v>0.99995569134797213</v>
      </c>
      <c r="AB783" s="1">
        <v>0.9999652642682384</v>
      </c>
      <c r="AC783" s="1">
        <v>0.99997234004766566</v>
      </c>
      <c r="AD783" s="1">
        <v>0.99997759138071773</v>
      </c>
      <c r="AE783" s="1">
        <v>0.99998152590354927</v>
      </c>
      <c r="AF783" s="1">
        <v>0.99998452120021908</v>
      </c>
      <c r="AG783" s="1">
        <v>0.99998684567870733</v>
      </c>
      <c r="AH783" s="1">
        <v>0.99998869053351436</v>
      </c>
      <c r="AI783" s="1">
        <v>0.99999019487486696</v>
      </c>
      <c r="AJ783" s="1">
        <v>0.99999145469846096</v>
      </c>
      <c r="AK783" s="1">
        <v>0.99999253691687562</v>
      </c>
      <c r="AL783" s="1">
        <v>0.99999348507250818</v>
      </c>
      <c r="AM783" s="1">
        <v>0.99999432674277233</v>
      </c>
    </row>
    <row r="784" spans="1:39">
      <c r="A784">
        <f t="shared" si="22"/>
        <v>202207</v>
      </c>
      <c r="B784" t="str">
        <f t="shared" si="21"/>
        <v>M0</v>
      </c>
      <c r="C784" t="str">
        <f t="shared" si="23"/>
        <v>worst</v>
      </c>
      <c r="D784" s="1">
        <v>0</v>
      </c>
      <c r="E784" s="1">
        <v>0</v>
      </c>
      <c r="F784" s="1">
        <v>0</v>
      </c>
      <c r="G784" s="1">
        <v>9.4021991869548509E-3</v>
      </c>
      <c r="H784" s="1">
        <v>3.4236897191758507E-2</v>
      </c>
      <c r="I784" s="1">
        <v>7.5101404446328401E-2</v>
      </c>
      <c r="J784" s="1">
        <v>0.12909277273823699</v>
      </c>
      <c r="K784" s="1">
        <v>0.1919199139670669</v>
      </c>
      <c r="L784" s="1">
        <v>0.25891317969685501</v>
      </c>
      <c r="M784" s="1">
        <v>0.32588242827353903</v>
      </c>
      <c r="N784" s="1">
        <v>0.38986083378961361</v>
      </c>
      <c r="O784" s="1">
        <v>0.44883307295963559</v>
      </c>
      <c r="P784" s="1">
        <v>0.50168254757521979</v>
      </c>
      <c r="Q784" s="1">
        <v>0.54808951728137334</v>
      </c>
      <c r="R784" s="1">
        <v>0.58824855361916961</v>
      </c>
      <c r="S784" s="1">
        <v>0.62263044435802284</v>
      </c>
      <c r="T784" s="1">
        <v>0.65189941160795994</v>
      </c>
      <c r="U784" s="1">
        <v>0.67668487026355018</v>
      </c>
      <c r="V784" s="1">
        <v>0.69776618157650072</v>
      </c>
      <c r="W784" s="1">
        <v>0.71581358530048222</v>
      </c>
      <c r="X784" s="1">
        <v>0.73129951275673344</v>
      </c>
      <c r="Y784" s="1">
        <v>0.74483752738972953</v>
      </c>
      <c r="Z784" s="1">
        <v>0.75682054184264058</v>
      </c>
      <c r="AA784" s="1">
        <v>0.76771266170037866</v>
      </c>
      <c r="AB784" s="1">
        <v>0.77785489190190038</v>
      </c>
      <c r="AC784" s="1">
        <v>0.78769570058005856</v>
      </c>
      <c r="AD784" s="1">
        <v>0.797807336815199</v>
      </c>
      <c r="AE784" s="1">
        <v>0.80851961827330709</v>
      </c>
      <c r="AF784" s="1">
        <v>0.81988508606021249</v>
      </c>
      <c r="AG784" s="1">
        <v>0.8318481691931191</v>
      </c>
      <c r="AH784" s="1">
        <v>0.84432606631411233</v>
      </c>
      <c r="AI784" s="1">
        <v>0.85715707660504992</v>
      </c>
      <c r="AJ784" s="1">
        <v>0.87016201288011474</v>
      </c>
      <c r="AK784" s="1">
        <v>0.88311555758320592</v>
      </c>
      <c r="AL784" s="1">
        <v>0.89578495766796906</v>
      </c>
      <c r="AM784" s="1">
        <v>0.9079677347344155</v>
      </c>
    </row>
    <row r="785" spans="1:39">
      <c r="A785">
        <f t="shared" si="22"/>
        <v>202207</v>
      </c>
      <c r="B785" t="str">
        <f t="shared" ref="B785:B807" si="24">B781</f>
        <v>M1</v>
      </c>
      <c r="C785" t="str">
        <f t="shared" si="23"/>
        <v>worst</v>
      </c>
      <c r="D785" s="1">
        <v>0</v>
      </c>
      <c r="E785" s="1">
        <v>0</v>
      </c>
      <c r="F785" s="1">
        <v>6.3493635934240983E-2</v>
      </c>
      <c r="G785" s="1">
        <v>0.1767190067222438</v>
      </c>
      <c r="H785" s="1">
        <v>0.31162043482989682</v>
      </c>
      <c r="I785" s="1">
        <v>0.44592699109424538</v>
      </c>
      <c r="J785" s="1">
        <v>0.56651926876356773</v>
      </c>
      <c r="K785" s="1">
        <v>0.66778024315373974</v>
      </c>
      <c r="L785" s="1">
        <v>0.74903667545041674</v>
      </c>
      <c r="M785" s="1">
        <v>0.81204062933533716</v>
      </c>
      <c r="N785" s="1">
        <v>0.85973454122772608</v>
      </c>
      <c r="O785" s="1">
        <v>0.89522792119203176</v>
      </c>
      <c r="P785" s="1">
        <v>0.92129455310000152</v>
      </c>
      <c r="Q785" s="1">
        <v>0.94028416678712989</v>
      </c>
      <c r="R785" s="1">
        <v>0.95407654934630426</v>
      </c>
      <c r="S785" s="1">
        <v>0.96408976788746981</v>
      </c>
      <c r="T785" s="1">
        <v>0.97138016389781912</v>
      </c>
      <c r="U785" s="1">
        <v>0.97669471078410808</v>
      </c>
      <c r="V785" s="1">
        <v>0.98061198637746283</v>
      </c>
      <c r="W785" s="1">
        <v>0.98353908902044473</v>
      </c>
      <c r="X785" s="1">
        <v>0.98573694584871185</v>
      </c>
      <c r="Y785" s="1">
        <v>0.98741795023229118</v>
      </c>
      <c r="Z785" s="1">
        <v>0.98872121298943283</v>
      </c>
      <c r="AA785" s="1">
        <v>0.9897578769320724</v>
      </c>
      <c r="AB785" s="1">
        <v>0.99060100327091005</v>
      </c>
      <c r="AC785" s="1">
        <v>0.99130805038840442</v>
      </c>
      <c r="AD785" s="1">
        <v>0.99193133915308807</v>
      </c>
      <c r="AE785" s="1">
        <v>0.99250734632849369</v>
      </c>
      <c r="AF785" s="1">
        <v>0.99305637688665738</v>
      </c>
      <c r="AG785" s="1">
        <v>0.99359006140660766</v>
      </c>
      <c r="AH785" s="1">
        <v>0.99411561928787873</v>
      </c>
      <c r="AI785" s="1">
        <v>0.99463465504835291</v>
      </c>
      <c r="AJ785" s="1">
        <v>0.99514614016182745</v>
      </c>
      <c r="AK785" s="1">
        <v>0.99564583696264519</v>
      </c>
      <c r="AL785" s="1">
        <v>0.99612810022495391</v>
      </c>
      <c r="AM785" s="1">
        <v>0.99658756459764131</v>
      </c>
    </row>
    <row r="786" spans="1:39">
      <c r="A786">
        <f t="shared" si="22"/>
        <v>202207</v>
      </c>
      <c r="B786" t="str">
        <f t="shared" si="24"/>
        <v>M2</v>
      </c>
      <c r="C786" t="str">
        <f t="shared" si="23"/>
        <v>worst</v>
      </c>
      <c r="D786" s="1">
        <v>0</v>
      </c>
      <c r="E786" s="1">
        <v>0.1591549430918954</v>
      </c>
      <c r="F786" s="1">
        <v>0.34850346702073581</v>
      </c>
      <c r="G786" s="1">
        <v>0.51818450742160416</v>
      </c>
      <c r="H786" s="1">
        <v>0.6539050934937467</v>
      </c>
      <c r="I786" s="1">
        <v>0.75614436316436884</v>
      </c>
      <c r="J786" s="1">
        <v>0.83033263386921241</v>
      </c>
      <c r="K786" s="1">
        <v>0.88285832012840859</v>
      </c>
      <c r="L786" s="1">
        <v>0.91947613899988812</v>
      </c>
      <c r="M786" s="1">
        <v>0.94468481464360221</v>
      </c>
      <c r="N786" s="1">
        <v>0.96192276362383289</v>
      </c>
      <c r="O786" s="1">
        <v>0.97367087459877588</v>
      </c>
      <c r="P786" s="1">
        <v>0.98165924853916364</v>
      </c>
      <c r="Q786" s="1">
        <v>0.9870967718076803</v>
      </c>
      <c r="R786" s="1">
        <v>0.99081494983845197</v>
      </c>
      <c r="S786" s="1">
        <v>0.99337173496650011</v>
      </c>
      <c r="T786" s="1">
        <v>0.99514325841901319</v>
      </c>
      <c r="U786" s="1">
        <v>0.99637616215867453</v>
      </c>
      <c r="V786" s="1">
        <v>0.99724591609735902</v>
      </c>
      <c r="W786" s="1">
        <v>0.99786882830541312</v>
      </c>
      <c r="X786" s="1">
        <v>0.99831677385624407</v>
      </c>
      <c r="Y786" s="1">
        <v>0.99864406320317534</v>
      </c>
      <c r="Z786" s="1">
        <v>0.99888549307972918</v>
      </c>
      <c r="AA786" s="1">
        <v>0.99906701958144972</v>
      </c>
      <c r="AB786" s="1">
        <v>0.99920519912870998</v>
      </c>
      <c r="AC786" s="1">
        <v>0.99931159519943924</v>
      </c>
      <c r="AD786" s="1">
        <v>0.99939543918340046</v>
      </c>
      <c r="AE786" s="1">
        <v>0.99946358355882448</v>
      </c>
      <c r="AF786" s="1">
        <v>0.9995207174677363</v>
      </c>
      <c r="AG786" s="1">
        <v>0.99957009469111446</v>
      </c>
      <c r="AH786" s="1">
        <v>0.99961405075650234</v>
      </c>
      <c r="AI786" s="1">
        <v>0.99965407012984375</v>
      </c>
      <c r="AJ786" s="1">
        <v>0.9996911067008597</v>
      </c>
      <c r="AK786" s="1">
        <v>0.99972564003447584</v>
      </c>
      <c r="AL786" s="1">
        <v>0.99975785605643874</v>
      </c>
      <c r="AM786" s="1">
        <v>0.99978780546152846</v>
      </c>
    </row>
    <row r="787" spans="1:39">
      <c r="A787">
        <f t="shared" si="22"/>
        <v>202207</v>
      </c>
      <c r="B787" t="str">
        <f t="shared" si="24"/>
        <v>M3</v>
      </c>
      <c r="C787" t="str">
        <f t="shared" si="23"/>
        <v>worst</v>
      </c>
      <c r="D787" s="1">
        <v>0.3989422804014327</v>
      </c>
      <c r="E787" s="1">
        <v>0.63739519981199633</v>
      </c>
      <c r="F787" s="1">
        <v>0.78046872075536156</v>
      </c>
      <c r="G787" s="1">
        <v>0.86656553645373569</v>
      </c>
      <c r="H787" s="1">
        <v>0.91855963687818754</v>
      </c>
      <c r="I787" s="1">
        <v>0.95008499762898102</v>
      </c>
      <c r="J787" s="1">
        <v>0.96924636348135862</v>
      </c>
      <c r="K787" s="1">
        <v>0.98093122104560637</v>
      </c>
      <c r="L787" s="1">
        <v>0.98809528195662721</v>
      </c>
      <c r="M787" s="1">
        <v>0.99250091845175936</v>
      </c>
      <c r="N787" s="1">
        <v>0.99522769398615174</v>
      </c>
      <c r="O787" s="1">
        <v>0.99692824231044708</v>
      </c>
      <c r="P787" s="1">
        <v>0.99799616841034067</v>
      </c>
      <c r="Q787" s="1">
        <v>0.99867317513295939</v>
      </c>
      <c r="R787" s="1">
        <v>0.99910766245210347</v>
      </c>
      <c r="S787" s="1">
        <v>0.9993900112838946</v>
      </c>
      <c r="T787" s="1">
        <v>0.99957605974022856</v>
      </c>
      <c r="U787" s="1">
        <v>0.99969987688706197</v>
      </c>
      <c r="V787" s="1">
        <v>0.99978386022064347</v>
      </c>
      <c r="W787" s="1">
        <v>0.99984195698696432</v>
      </c>
      <c r="X787" s="1">
        <v>0.99988243441327462</v>
      </c>
      <c r="Y787" s="1">
        <v>0.9999111590401264</v>
      </c>
      <c r="Z787" s="1">
        <v>0.99993176107157944</v>
      </c>
      <c r="AA787" s="1">
        <v>0.99994681612012348</v>
      </c>
      <c r="AB787" s="1">
        <v>0.99995792290579555</v>
      </c>
      <c r="AC787" s="1">
        <v>0.99996614563273245</v>
      </c>
      <c r="AD787" s="1">
        <v>0.99997228472285338</v>
      </c>
      <c r="AE787" s="1">
        <v>0.99997693560995238</v>
      </c>
      <c r="AF787" s="1">
        <v>0.99998052251984593</v>
      </c>
      <c r="AG787" s="1">
        <v>0.99998334809538969</v>
      </c>
      <c r="AH787" s="1">
        <v>0.99998563270273932</v>
      </c>
      <c r="AI787" s="1">
        <v>0.99998752907946387</v>
      </c>
      <c r="AJ787" s="1">
        <v>0.99998914411488937</v>
      </c>
      <c r="AK787" s="1">
        <v>0.99999054810881938</v>
      </c>
      <c r="AL787" s="1">
        <v>0.9999917862055131</v>
      </c>
      <c r="AM787" s="1">
        <v>0.99999288779792306</v>
      </c>
    </row>
    <row r="788" spans="1:39">
      <c r="A788">
        <f t="shared" si="22"/>
        <v>202208</v>
      </c>
      <c r="B788" t="str">
        <f t="shared" si="24"/>
        <v>M0</v>
      </c>
      <c r="C788" t="str">
        <f t="shared" si="23"/>
        <v>worst</v>
      </c>
      <c r="D788" s="1">
        <v>0</v>
      </c>
      <c r="E788" s="1">
        <v>0</v>
      </c>
      <c r="F788" s="1">
        <v>0</v>
      </c>
      <c r="G788" s="1">
        <v>9.4824424023685159E-3</v>
      </c>
      <c r="H788" s="1">
        <v>3.4023152636077088E-2</v>
      </c>
      <c r="I788" s="1">
        <v>7.4100580942499134E-2</v>
      </c>
      <c r="J788" s="1">
        <v>0.12695899877624059</v>
      </c>
      <c r="K788" s="1">
        <v>0.18806329774770461</v>
      </c>
      <c r="L788" s="1">
        <v>0.25263132132155108</v>
      </c>
      <c r="M788" s="1">
        <v>0.31684583834869212</v>
      </c>
      <c r="N788" s="1">
        <v>0.37782450715749638</v>
      </c>
      <c r="O788" s="1">
        <v>0.43372582909694118</v>
      </c>
      <c r="P788" s="1">
        <v>0.48368720204132931</v>
      </c>
      <c r="Q788" s="1">
        <v>0.52752715242810588</v>
      </c>
      <c r="R788" s="1">
        <v>0.56547891325167643</v>
      </c>
      <c r="S788" s="1">
        <v>0.59807865511904734</v>
      </c>
      <c r="T788" s="1">
        <v>0.6258902583710978</v>
      </c>
      <c r="U788" s="1">
        <v>0.64969120143984249</v>
      </c>
      <c r="V788" s="1">
        <v>0.67017069792532713</v>
      </c>
      <c r="W788" s="1">
        <v>0.68782045024693317</v>
      </c>
      <c r="X788" s="1">
        <v>0.7033093679510003</v>
      </c>
      <c r="Y788" s="1">
        <v>0.71706490797354905</v>
      </c>
      <c r="Z788" s="1">
        <v>0.7296049342104195</v>
      </c>
      <c r="AA788" s="1">
        <v>0.7413120357849966</v>
      </c>
      <c r="AB788" s="1">
        <v>0.75269891176135606</v>
      </c>
      <c r="AC788" s="1">
        <v>0.76442496155636508</v>
      </c>
      <c r="AD788" s="1">
        <v>0.77686864754527096</v>
      </c>
      <c r="AE788" s="1">
        <v>0.7900866408150572</v>
      </c>
      <c r="AF788" s="1">
        <v>0.8040107346434997</v>
      </c>
      <c r="AG788" s="1">
        <v>0.81854182437166456</v>
      </c>
      <c r="AH788" s="1">
        <v>0.83348949480267698</v>
      </c>
      <c r="AI788" s="1">
        <v>0.84864344092467925</v>
      </c>
      <c r="AJ788" s="1">
        <v>0.8637399533504081</v>
      </c>
      <c r="AK788" s="1">
        <v>0.87850693769147181</v>
      </c>
      <c r="AL788" s="1">
        <v>0.89270780517071702</v>
      </c>
      <c r="AM788" s="1">
        <v>0.90615600152441278</v>
      </c>
    </row>
    <row r="789" spans="1:39">
      <c r="A789">
        <f t="shared" si="22"/>
        <v>202208</v>
      </c>
      <c r="B789" t="str">
        <f t="shared" si="24"/>
        <v>M1</v>
      </c>
      <c r="C789" t="str">
        <f t="shared" si="23"/>
        <v>worst</v>
      </c>
      <c r="D789" s="1">
        <v>0</v>
      </c>
      <c r="E789" s="1">
        <v>0</v>
      </c>
      <c r="F789" s="1">
        <v>6.3493635934240983E-2</v>
      </c>
      <c r="G789" s="1">
        <v>0.17665081534312599</v>
      </c>
      <c r="H789" s="1">
        <v>0.31142714221268047</v>
      </c>
      <c r="I789" s="1">
        <v>0.44546627269991851</v>
      </c>
      <c r="J789" s="1">
        <v>0.56564409968371177</v>
      </c>
      <c r="K789" s="1">
        <v>0.66651695747284778</v>
      </c>
      <c r="L789" s="1">
        <v>0.74730060284907995</v>
      </c>
      <c r="M789" s="1">
        <v>0.80992064415565412</v>
      </c>
      <c r="N789" s="1">
        <v>0.85734976881214264</v>
      </c>
      <c r="O789" s="1">
        <v>0.89264177594607363</v>
      </c>
      <c r="P789" s="1">
        <v>0.91860004273577867</v>
      </c>
      <c r="Q789" s="1">
        <v>0.93758255159382697</v>
      </c>
      <c r="R789" s="1">
        <v>0.9514267576863652</v>
      </c>
      <c r="S789" s="1">
        <v>0.96153357138521001</v>
      </c>
      <c r="T789" s="1">
        <v>0.96890943194861323</v>
      </c>
      <c r="U789" s="1">
        <v>0.97434453260708631</v>
      </c>
      <c r="V789" s="1">
        <v>0.97839995539591507</v>
      </c>
      <c r="W789" s="1">
        <v>0.98143726381004415</v>
      </c>
      <c r="X789" s="1">
        <v>0.98375161172734837</v>
      </c>
      <c r="Y789" s="1">
        <v>0.98553717632554583</v>
      </c>
      <c r="Z789" s="1">
        <v>0.98694878828296539</v>
      </c>
      <c r="AA789" s="1">
        <v>0.98808821613897813</v>
      </c>
      <c r="AB789" s="1">
        <v>0.98903440348389171</v>
      </c>
      <c r="AC789" s="1">
        <v>0.98985821809122077</v>
      </c>
      <c r="AD789" s="1">
        <v>0.99060962158882415</v>
      </c>
      <c r="AE789" s="1">
        <v>0.99131739504406591</v>
      </c>
      <c r="AF789" s="1">
        <v>0.99199866166903239</v>
      </c>
      <c r="AG789" s="1">
        <v>0.99266441401065197</v>
      </c>
      <c r="AH789" s="1">
        <v>0.99331814685768949</v>
      </c>
      <c r="AI789" s="1">
        <v>0.99395969581309518</v>
      </c>
      <c r="AJ789" s="1">
        <v>0.9945846139134481</v>
      </c>
      <c r="AK789" s="1">
        <v>0.99518648130020104</v>
      </c>
      <c r="AL789" s="1">
        <v>0.99575905869488723</v>
      </c>
      <c r="AM789" s="1">
        <v>0.99629718923462762</v>
      </c>
    </row>
    <row r="790" spans="1:39">
      <c r="A790">
        <f t="shared" si="22"/>
        <v>202208</v>
      </c>
      <c r="B790" t="str">
        <f t="shared" si="24"/>
        <v>M2</v>
      </c>
      <c r="C790" t="str">
        <f t="shared" si="23"/>
        <v>worst</v>
      </c>
      <c r="D790" s="1">
        <v>0</v>
      </c>
      <c r="E790" s="1">
        <v>0.1591549430918954</v>
      </c>
      <c r="F790" s="1">
        <v>0.3484646534934131</v>
      </c>
      <c r="G790" s="1">
        <v>0.51801593964626202</v>
      </c>
      <c r="H790" s="1">
        <v>0.65362364920018101</v>
      </c>
      <c r="I790" s="1">
        <v>0.75566886696902946</v>
      </c>
      <c r="J790" s="1">
        <v>0.82965599862340333</v>
      </c>
      <c r="K790" s="1">
        <v>0.88208250790537523</v>
      </c>
      <c r="L790" s="1">
        <v>0.91859458776190206</v>
      </c>
      <c r="M790" s="1">
        <v>0.94377131348037457</v>
      </c>
      <c r="N790" s="1">
        <v>0.96103503746122254</v>
      </c>
      <c r="O790" s="1">
        <v>0.97282687609666396</v>
      </c>
      <c r="P790" s="1">
        <v>0.98087988975272578</v>
      </c>
      <c r="Q790" s="1">
        <v>0.98639968172719028</v>
      </c>
      <c r="R790" s="1">
        <v>0.99020169241255207</v>
      </c>
      <c r="S790" s="1">
        <v>0.99283888500374928</v>
      </c>
      <c r="T790" s="1">
        <v>0.99467537946927642</v>
      </c>
      <c r="U790" s="1">
        <v>0.99597115960942761</v>
      </c>
      <c r="V790" s="1">
        <v>0.99689899252452019</v>
      </c>
      <c r="W790" s="1">
        <v>0.99756581212697804</v>
      </c>
      <c r="X790" s="1">
        <v>0.99805251117937577</v>
      </c>
      <c r="Y790" s="1">
        <v>0.9984109846985838</v>
      </c>
      <c r="Z790" s="1">
        <v>0.99867993824034995</v>
      </c>
      <c r="AA790" s="1">
        <v>0.99888406409578334</v>
      </c>
      <c r="AB790" s="1">
        <v>0.99904054570889234</v>
      </c>
      <c r="AC790" s="1">
        <v>0.99916303531434336</v>
      </c>
      <c r="AD790" s="1">
        <v>0.99926170643269174</v>
      </c>
      <c r="AE790" s="1">
        <v>0.99934358544613722</v>
      </c>
      <c r="AF790" s="1">
        <v>0.99941358262171776</v>
      </c>
      <c r="AG790" s="1">
        <v>0.99947523902900104</v>
      </c>
      <c r="AH790" s="1">
        <v>0.99953084504669498</v>
      </c>
      <c r="AI790" s="1">
        <v>0.99958189980894607</v>
      </c>
      <c r="AJ790" s="1">
        <v>0.99962920575677472</v>
      </c>
      <c r="AK790" s="1">
        <v>0.99967312637418371</v>
      </c>
      <c r="AL790" s="1">
        <v>0.99971381086018596</v>
      </c>
      <c r="AM790" s="1">
        <v>0.9997513164117493</v>
      </c>
    </row>
    <row r="791" spans="1:39">
      <c r="A791">
        <f t="shared" si="22"/>
        <v>202208</v>
      </c>
      <c r="B791" t="str">
        <f t="shared" si="24"/>
        <v>M3</v>
      </c>
      <c r="C791" t="str">
        <f t="shared" si="23"/>
        <v>worst</v>
      </c>
      <c r="D791" s="1">
        <v>0.3989422804014327</v>
      </c>
      <c r="E791" s="1">
        <v>0.63741995409066121</v>
      </c>
      <c r="F791" s="1">
        <v>0.78040432940584759</v>
      </c>
      <c r="G791" s="1">
        <v>0.86644392485483768</v>
      </c>
      <c r="H791" s="1">
        <v>0.9184283668326223</v>
      </c>
      <c r="I791" s="1">
        <v>0.94991511919538496</v>
      </c>
      <c r="J791" s="1">
        <v>0.96905035973407339</v>
      </c>
      <c r="K791" s="1">
        <v>0.98074276396759152</v>
      </c>
      <c r="L791" s="1">
        <v>0.98790926166165494</v>
      </c>
      <c r="M791" s="1">
        <v>0.9923303850389783</v>
      </c>
      <c r="N791" s="1">
        <v>0.99507886723732708</v>
      </c>
      <c r="O791" s="1">
        <v>0.99679956595667618</v>
      </c>
      <c r="P791" s="1">
        <v>0.9978871622874167</v>
      </c>
      <c r="Q791" s="1">
        <v>0.99858318921426559</v>
      </c>
      <c r="R791" s="1">
        <v>0.99903429468187188</v>
      </c>
      <c r="S791" s="1">
        <v>0.99933080385698736</v>
      </c>
      <c r="T791" s="1">
        <v>0.99952767812441246</v>
      </c>
      <c r="U791" s="1">
        <v>0.99966093457806005</v>
      </c>
      <c r="V791" s="1">
        <v>0.99975294074701382</v>
      </c>
      <c r="W791" s="1">
        <v>0.99981692965007207</v>
      </c>
      <c r="X791" s="1">
        <v>0.99986226358114616</v>
      </c>
      <c r="Y791" s="1">
        <v>0.99989472561997361</v>
      </c>
      <c r="Z791" s="1">
        <v>0.99991840827813339</v>
      </c>
      <c r="AA791" s="1">
        <v>0.99993584810323211</v>
      </c>
      <c r="AB791" s="1">
        <v>0.99994872939475721</v>
      </c>
      <c r="AC791" s="1">
        <v>0.99995831489405052</v>
      </c>
      <c r="AD791" s="1">
        <v>0.99996554385565428</v>
      </c>
      <c r="AE791" s="1">
        <v>0.99997108670744539</v>
      </c>
      <c r="AF791" s="1">
        <v>0.999975422305724</v>
      </c>
      <c r="AG791" s="1">
        <v>0.99997889951646424</v>
      </c>
      <c r="AH791" s="1">
        <v>0.99998176105907555</v>
      </c>
      <c r="AI791" s="1">
        <v>0.99998417737475076</v>
      </c>
      <c r="AJ791" s="1">
        <v>0.99998626158759174</v>
      </c>
      <c r="AK791" s="1">
        <v>0.99998808719183019</v>
      </c>
      <c r="AL791" s="1">
        <v>0.99998970252823594</v>
      </c>
      <c r="AM791" s="1">
        <v>0.99999114003240719</v>
      </c>
    </row>
    <row r="792" spans="1:39">
      <c r="A792">
        <f t="shared" si="22"/>
        <v>202209</v>
      </c>
      <c r="B792" t="str">
        <f t="shared" si="24"/>
        <v>M0</v>
      </c>
      <c r="C792" t="str">
        <f t="shared" si="23"/>
        <v>worst</v>
      </c>
      <c r="D792" s="1">
        <v>0</v>
      </c>
      <c r="E792" s="1">
        <v>0</v>
      </c>
      <c r="F792" s="1">
        <v>0</v>
      </c>
      <c r="G792" s="1">
        <v>8.9990591306796635E-3</v>
      </c>
      <c r="H792" s="1">
        <v>3.2497729825561893E-2</v>
      </c>
      <c r="I792" s="1">
        <v>7.1191275665060866E-2</v>
      </c>
      <c r="J792" s="1">
        <v>0.1220183257246077</v>
      </c>
      <c r="K792" s="1">
        <v>0.1803286655864281</v>
      </c>
      <c r="L792" s="1">
        <v>0.2417353028965511</v>
      </c>
      <c r="M792" s="1">
        <v>0.30250071043542792</v>
      </c>
      <c r="N792" s="1">
        <v>0.35994846562367838</v>
      </c>
      <c r="O792" s="1">
        <v>0.41252078994893843</v>
      </c>
      <c r="P792" s="1">
        <v>0.45950955776849811</v>
      </c>
      <c r="Q792" s="1">
        <v>0.50078483654510764</v>
      </c>
      <c r="R792" s="1">
        <v>0.53665871444729563</v>
      </c>
      <c r="S792" s="1">
        <v>0.56756054081106744</v>
      </c>
      <c r="T792" s="1">
        <v>0.59421750279947616</v>
      </c>
      <c r="U792" s="1">
        <v>0.61730556701955641</v>
      </c>
      <c r="V792" s="1">
        <v>0.63731564007737918</v>
      </c>
      <c r="W792" s="1">
        <v>0.65496252057841187</v>
      </c>
      <c r="X792" s="1">
        <v>0.6707013929007315</v>
      </c>
      <c r="Y792" s="1">
        <v>0.68510328290037259</v>
      </c>
      <c r="Z792" s="1">
        <v>0.69859310713462996</v>
      </c>
      <c r="AA792" s="1">
        <v>0.71175448861731549</v>
      </c>
      <c r="AB792" s="1">
        <v>0.7253456342083221</v>
      </c>
      <c r="AC792" s="1">
        <v>0.73979938146625246</v>
      </c>
      <c r="AD792" s="1">
        <v>0.75517521098417717</v>
      </c>
      <c r="AE792" s="1">
        <v>0.7713885741496469</v>
      </c>
      <c r="AF792" s="1">
        <v>0.78832009744802201</v>
      </c>
      <c r="AG792" s="1">
        <v>0.80574484158304316</v>
      </c>
      <c r="AH792" s="1">
        <v>0.82341538027531302</v>
      </c>
      <c r="AI792" s="1">
        <v>0.84102252115817411</v>
      </c>
      <c r="AJ792" s="1">
        <v>0.8582477006561684</v>
      </c>
      <c r="AK792" s="1">
        <v>0.87481408958301399</v>
      </c>
      <c r="AL792" s="1">
        <v>0.89050346292083615</v>
      </c>
      <c r="AM792" s="1">
        <v>0.90514532156875471</v>
      </c>
    </row>
    <row r="793" spans="1:39">
      <c r="A793">
        <f t="shared" si="22"/>
        <v>202209</v>
      </c>
      <c r="B793" t="str">
        <f t="shared" si="24"/>
        <v>M1</v>
      </c>
      <c r="C793" t="str">
        <f t="shared" si="23"/>
        <v>worst</v>
      </c>
      <c r="D793" s="1">
        <v>0</v>
      </c>
      <c r="E793" s="1">
        <v>0</v>
      </c>
      <c r="F793" s="1">
        <v>6.3493635934240983E-2</v>
      </c>
      <c r="G793" s="1">
        <v>0.17655828229234541</v>
      </c>
      <c r="H793" s="1">
        <v>0.31106691807451442</v>
      </c>
      <c r="I793" s="1">
        <v>0.44460725414950297</v>
      </c>
      <c r="J793" s="1">
        <v>0.56424989761100397</v>
      </c>
      <c r="K793" s="1">
        <v>0.66446116073113703</v>
      </c>
      <c r="L793" s="1">
        <v>0.74466912421171494</v>
      </c>
      <c r="M793" s="1">
        <v>0.80686251125809327</v>
      </c>
      <c r="N793" s="1">
        <v>0.85395547961718854</v>
      </c>
      <c r="O793" s="1">
        <v>0.8890450933300772</v>
      </c>
      <c r="P793" s="1">
        <v>0.91494964474030882</v>
      </c>
      <c r="Q793" s="1">
        <v>0.93397092713319563</v>
      </c>
      <c r="R793" s="1">
        <v>0.94792146581827141</v>
      </c>
      <c r="S793" s="1">
        <v>0.95813141841308613</v>
      </c>
      <c r="T793" s="1">
        <v>0.96566471818329258</v>
      </c>
      <c r="U793" s="1">
        <v>0.97128603248577194</v>
      </c>
      <c r="V793" s="1">
        <v>0.9754915966255181</v>
      </c>
      <c r="W793" s="1">
        <v>0.97868893993179373</v>
      </c>
      <c r="X793" s="1">
        <v>0.98114758616522935</v>
      </c>
      <c r="Y793" s="1">
        <v>0.98308259317246904</v>
      </c>
      <c r="Z793" s="1">
        <v>0.9846354565771841</v>
      </c>
      <c r="AA793" s="1">
        <v>0.98591489859732828</v>
      </c>
      <c r="AB793" s="1">
        <v>0.98701751977357244</v>
      </c>
      <c r="AC793" s="1">
        <v>0.98801206601499225</v>
      </c>
      <c r="AD793" s="1">
        <v>0.98893920569845051</v>
      </c>
      <c r="AE793" s="1">
        <v>0.98982381413251042</v>
      </c>
      <c r="AF793" s="1">
        <v>0.99068223635376307</v>
      </c>
      <c r="AG793" s="1">
        <v>0.99152070352860666</v>
      </c>
      <c r="AH793" s="1">
        <v>0.99234035025959455</v>
      </c>
      <c r="AI793" s="1">
        <v>0.99313653438056926</v>
      </c>
      <c r="AJ793" s="1">
        <v>0.99390184608010645</v>
      </c>
      <c r="AK793" s="1">
        <v>0.99462890256333369</v>
      </c>
      <c r="AL793" s="1">
        <v>0.99531154351554352</v>
      </c>
      <c r="AM793" s="1">
        <v>0.9959447102611193</v>
      </c>
    </row>
    <row r="794" spans="1:39">
      <c r="A794">
        <f t="shared" si="22"/>
        <v>202209</v>
      </c>
      <c r="B794" t="str">
        <f t="shared" si="24"/>
        <v>M2</v>
      </c>
      <c r="C794" t="str">
        <f t="shared" si="23"/>
        <v>worst</v>
      </c>
      <c r="D794" s="1">
        <v>0</v>
      </c>
      <c r="E794" s="1">
        <v>0.1591549430918954</v>
      </c>
      <c r="F794" s="1">
        <v>0.34827406057553317</v>
      </c>
      <c r="G794" s="1">
        <v>0.51762607350052736</v>
      </c>
      <c r="H794" s="1">
        <v>0.65294649148745088</v>
      </c>
      <c r="I794" s="1">
        <v>0.7546910911613236</v>
      </c>
      <c r="J794" s="1">
        <v>0.82851763714681248</v>
      </c>
      <c r="K794" s="1">
        <v>0.88078170687333357</v>
      </c>
      <c r="L794" s="1">
        <v>0.91724009852113664</v>
      </c>
      <c r="M794" s="1">
        <v>0.94245054915262827</v>
      </c>
      <c r="N794" s="1">
        <v>0.95977739645952109</v>
      </c>
      <c r="O794" s="1">
        <v>0.97166492858402487</v>
      </c>
      <c r="P794" s="1">
        <v>0.97984078502558947</v>
      </c>
      <c r="Q794" s="1">
        <v>0.98548639849369146</v>
      </c>
      <c r="R794" s="1">
        <v>0.9894094078247283</v>
      </c>
      <c r="S794" s="1">
        <v>0.99214466632573151</v>
      </c>
      <c r="T794" s="1">
        <v>0.99407597529569947</v>
      </c>
      <c r="U794" s="1">
        <v>0.99545927837326131</v>
      </c>
      <c r="V794" s="1">
        <v>0.99645333415605508</v>
      </c>
      <c r="W794" s="1">
        <v>0.99717848399868092</v>
      </c>
      <c r="X794" s="1">
        <v>0.99771205982063571</v>
      </c>
      <c r="Y794" s="1">
        <v>0.99811177545467811</v>
      </c>
      <c r="Z794" s="1">
        <v>0.99841446822543056</v>
      </c>
      <c r="AA794" s="1">
        <v>0.99864570892126947</v>
      </c>
      <c r="AB794" s="1">
        <v>0.9988257434369</v>
      </c>
      <c r="AC794" s="1">
        <v>0.99896971005138147</v>
      </c>
      <c r="AD794" s="1">
        <v>0.99908814306921034</v>
      </c>
      <c r="AE794" s="1">
        <v>0.99918844641943549</v>
      </c>
      <c r="AF794" s="1">
        <v>0.9992759797293348</v>
      </c>
      <c r="AG794" s="1">
        <v>0.99935425632335939</v>
      </c>
      <c r="AH794" s="1">
        <v>0.99942560747040499</v>
      </c>
      <c r="AI794" s="1">
        <v>0.99949133608571961</v>
      </c>
      <c r="AJ794" s="1">
        <v>0.99955208788017869</v>
      </c>
      <c r="AK794" s="1">
        <v>0.99960817335264929</v>
      </c>
      <c r="AL794" s="1">
        <v>0.99965974644388067</v>
      </c>
      <c r="AM794" s="1">
        <v>0.99970686226864247</v>
      </c>
    </row>
    <row r="795" spans="1:39">
      <c r="A795">
        <f t="shared" si="22"/>
        <v>202209</v>
      </c>
      <c r="B795" t="str">
        <f t="shared" si="24"/>
        <v>M3</v>
      </c>
      <c r="C795" t="str">
        <f t="shared" si="23"/>
        <v>worst</v>
      </c>
      <c r="D795" s="1">
        <v>0.3989422804014327</v>
      </c>
      <c r="E795" s="1">
        <v>0.63726259119546602</v>
      </c>
      <c r="F795" s="1">
        <v>0.78015709975885938</v>
      </c>
      <c r="G795" s="1">
        <v>0.86619030085589832</v>
      </c>
      <c r="H795" s="1">
        <v>0.91812041393496036</v>
      </c>
      <c r="I795" s="1">
        <v>0.94957243701009697</v>
      </c>
      <c r="J795" s="1">
        <v>0.96872687774301647</v>
      </c>
      <c r="K795" s="1">
        <v>0.98042847872989825</v>
      </c>
      <c r="L795" s="1">
        <v>0.9876242249242595</v>
      </c>
      <c r="M795" s="1">
        <v>0.99208362998871102</v>
      </c>
      <c r="N795" s="1">
        <v>0.99486698123136641</v>
      </c>
      <c r="O795" s="1">
        <v>0.99662110557144312</v>
      </c>
      <c r="P795" s="1">
        <v>0.99774056863706928</v>
      </c>
      <c r="Q795" s="1">
        <v>0.99846420530588298</v>
      </c>
      <c r="R795" s="1">
        <v>0.99893868252686169</v>
      </c>
      <c r="S795" s="1">
        <v>0.99925300629347857</v>
      </c>
      <c r="T795" s="1">
        <v>0.99946532079493933</v>
      </c>
      <c r="U795" s="1">
        <v>0.99961163842961387</v>
      </c>
      <c r="V795" s="1">
        <v>0.99971322446002242</v>
      </c>
      <c r="W795" s="1">
        <v>0.99978507990547782</v>
      </c>
      <c r="X795" s="1">
        <v>0.99983645442102087</v>
      </c>
      <c r="Y795" s="1">
        <v>0.9998738772979292</v>
      </c>
      <c r="Z795" s="1">
        <v>0.99990138955005425</v>
      </c>
      <c r="AA795" s="1">
        <v>0.99992166836363816</v>
      </c>
      <c r="AB795" s="1">
        <v>0.99993671495578174</v>
      </c>
      <c r="AC795" s="1">
        <v>0.99994801744187156</v>
      </c>
      <c r="AD795" s="1">
        <v>0.99995663950903091</v>
      </c>
      <c r="AE795" s="1">
        <v>0.99996334156122157</v>
      </c>
      <c r="AF795" s="1">
        <v>0.99996867777224252</v>
      </c>
      <c r="AG795" s="1">
        <v>0.99997303488589273</v>
      </c>
      <c r="AH795" s="1">
        <v>0.99997668522544292</v>
      </c>
      <c r="AI795" s="1">
        <v>0.99997981087756715</v>
      </c>
      <c r="AJ795" s="1">
        <v>0.99998253124250902</v>
      </c>
      <c r="AK795" s="1">
        <v>0.99998492548293227</v>
      </c>
      <c r="AL795" s="1">
        <v>0.99998704701398788</v>
      </c>
      <c r="AM795" s="1">
        <v>0.99998893118700394</v>
      </c>
    </row>
    <row r="796" spans="1:39">
      <c r="A796">
        <f t="shared" si="22"/>
        <v>202210</v>
      </c>
      <c r="B796" t="str">
        <f t="shared" si="24"/>
        <v>M0</v>
      </c>
      <c r="C796" t="str">
        <f t="shared" si="23"/>
        <v>worst</v>
      </c>
      <c r="D796" s="1">
        <v>0</v>
      </c>
      <c r="E796" s="1">
        <v>0</v>
      </c>
      <c r="F796" s="1">
        <v>0</v>
      </c>
      <c r="G796" s="1">
        <v>8.726404474385361E-3</v>
      </c>
      <c r="H796" s="1">
        <v>3.1663521249370032E-2</v>
      </c>
      <c r="I796" s="1">
        <v>6.8922861030592225E-2</v>
      </c>
      <c r="J796" s="1">
        <v>0.1172327787005944</v>
      </c>
      <c r="K796" s="1">
        <v>0.17235648140249329</v>
      </c>
      <c r="L796" s="1">
        <v>0.23001393131074471</v>
      </c>
      <c r="M796" s="1">
        <v>0.28676532637989538</v>
      </c>
      <c r="N796" s="1">
        <v>0.3403023661995212</v>
      </c>
      <c r="O796" s="1">
        <v>0.38928275645458599</v>
      </c>
      <c r="P796" s="1">
        <v>0.43310057947785691</v>
      </c>
      <c r="Q796" s="1">
        <v>0.47174445238690199</v>
      </c>
      <c r="R796" s="1">
        <v>0.50543125570649927</v>
      </c>
      <c r="S796" s="1">
        <v>0.53477585749411094</v>
      </c>
      <c r="T796" s="1">
        <v>0.56039614936407756</v>
      </c>
      <c r="U796" s="1">
        <v>0.58275297724888298</v>
      </c>
      <c r="V796" s="1">
        <v>0.60258712397725589</v>
      </c>
      <c r="W796" s="1">
        <v>0.62036766814807964</v>
      </c>
      <c r="X796" s="1">
        <v>0.63671092907532434</v>
      </c>
      <c r="Y796" s="1">
        <v>0.65207969470157001</v>
      </c>
      <c r="Z796" s="1">
        <v>0.6671293506687821</v>
      </c>
      <c r="AA796" s="1">
        <v>0.68272164092396781</v>
      </c>
      <c r="AB796" s="1">
        <v>0.6993453116106606</v>
      </c>
      <c r="AC796" s="1">
        <v>0.71706022167565964</v>
      </c>
      <c r="AD796" s="1">
        <v>0.73576193822578351</v>
      </c>
      <c r="AE796" s="1">
        <v>0.75530740469733548</v>
      </c>
      <c r="AF796" s="1">
        <v>0.77543281348306747</v>
      </c>
      <c r="AG796" s="1">
        <v>0.79584932490611704</v>
      </c>
      <c r="AH796" s="1">
        <v>0.81619741756955433</v>
      </c>
      <c r="AI796" s="1">
        <v>0.83610729034341902</v>
      </c>
      <c r="AJ796" s="1">
        <v>0.85525781058088246</v>
      </c>
      <c r="AK796" s="1">
        <v>0.87339590861670846</v>
      </c>
      <c r="AL796" s="1">
        <v>0.89032391892090135</v>
      </c>
      <c r="AM796" s="1">
        <v>0.90592180152758062</v>
      </c>
    </row>
    <row r="797" spans="1:39">
      <c r="A797">
        <f t="shared" si="22"/>
        <v>202210</v>
      </c>
      <c r="B797" t="str">
        <f t="shared" si="24"/>
        <v>M1</v>
      </c>
      <c r="C797" t="str">
        <f t="shared" si="23"/>
        <v>worst</v>
      </c>
      <c r="D797" s="1">
        <v>0</v>
      </c>
      <c r="E797" s="1">
        <v>0</v>
      </c>
      <c r="F797" s="1">
        <v>6.3493635934240983E-2</v>
      </c>
      <c r="G797" s="1">
        <v>0.17644703566530431</v>
      </c>
      <c r="H797" s="1">
        <v>0.31055499331578462</v>
      </c>
      <c r="I797" s="1">
        <v>0.44354248026922549</v>
      </c>
      <c r="J797" s="1">
        <v>0.56241123710401264</v>
      </c>
      <c r="K797" s="1">
        <v>0.66186472548908348</v>
      </c>
      <c r="L797" s="1">
        <v>0.74145063785461762</v>
      </c>
      <c r="M797" s="1">
        <v>0.80311526165570446</v>
      </c>
      <c r="N797" s="1">
        <v>0.8498456683051403</v>
      </c>
      <c r="O797" s="1">
        <v>0.8847739951164485</v>
      </c>
      <c r="P797" s="1">
        <v>0.91065267845856668</v>
      </c>
      <c r="Q797" s="1">
        <v>0.92975261327907854</v>
      </c>
      <c r="R797" s="1">
        <v>0.94378977208021897</v>
      </c>
      <c r="S797" s="1">
        <v>0.95417150003236562</v>
      </c>
      <c r="T797" s="1">
        <v>0.96192544185731821</v>
      </c>
      <c r="U797" s="1">
        <v>0.96772453915633649</v>
      </c>
      <c r="V797" s="1">
        <v>0.97212624083536658</v>
      </c>
      <c r="W797" s="1">
        <v>0.97550159362299738</v>
      </c>
      <c r="X797" s="1">
        <v>0.97814734494389355</v>
      </c>
      <c r="Y797" s="1">
        <v>0.98025907792347511</v>
      </c>
      <c r="Z797" s="1">
        <v>0.98198585080664325</v>
      </c>
      <c r="AA797" s="1">
        <v>0.98345889271441422</v>
      </c>
      <c r="AB797" s="1">
        <v>0.98477248195922451</v>
      </c>
      <c r="AC797" s="1">
        <v>0.98598380798058938</v>
      </c>
      <c r="AD797" s="1">
        <v>0.98712873313878524</v>
      </c>
      <c r="AE797" s="1">
        <v>0.98823129866031822</v>
      </c>
      <c r="AF797" s="1">
        <v>0.98930193565017299</v>
      </c>
      <c r="AG797" s="1">
        <v>0.99034400022032043</v>
      </c>
      <c r="AH797" s="1">
        <v>0.9913530717769955</v>
      </c>
      <c r="AI797" s="1">
        <v>0.99232086016427334</v>
      </c>
      <c r="AJ797" s="1">
        <v>0.99323881961287919</v>
      </c>
      <c r="AK797" s="1">
        <v>0.99409972986490891</v>
      </c>
      <c r="AL797" s="1">
        <v>0.99489760046826681</v>
      </c>
      <c r="AM797" s="1">
        <v>0.99562909273763467</v>
      </c>
    </row>
    <row r="798" spans="1:39">
      <c r="A798">
        <f t="shared" si="22"/>
        <v>202210</v>
      </c>
      <c r="B798" t="str">
        <f t="shared" si="24"/>
        <v>M2</v>
      </c>
      <c r="C798" t="str">
        <f t="shared" si="23"/>
        <v>worst</v>
      </c>
      <c r="D798" s="1">
        <v>0</v>
      </c>
      <c r="E798" s="1">
        <v>0.1591549430918954</v>
      </c>
      <c r="F798" s="1">
        <v>0.34816653729889158</v>
      </c>
      <c r="G798" s="1">
        <v>0.51722229112111107</v>
      </c>
      <c r="H798" s="1">
        <v>0.65211682325123954</v>
      </c>
      <c r="I798" s="1">
        <v>0.7535562334354784</v>
      </c>
      <c r="J798" s="1">
        <v>0.82705986360554806</v>
      </c>
      <c r="K798" s="1">
        <v>0.87915297788005475</v>
      </c>
      <c r="L798" s="1">
        <v>0.91557809712286631</v>
      </c>
      <c r="M798" s="1">
        <v>0.9408146420741319</v>
      </c>
      <c r="N798" s="1">
        <v>0.95823063411608089</v>
      </c>
      <c r="O798" s="1">
        <v>0.97026044199537786</v>
      </c>
      <c r="P798" s="1">
        <v>0.97859365075437821</v>
      </c>
      <c r="Q798" s="1">
        <v>0.98439755065505485</v>
      </c>
      <c r="R798" s="1">
        <v>0.98845081240512334</v>
      </c>
      <c r="S798" s="1">
        <v>0.99131572474284513</v>
      </c>
      <c r="T798" s="1">
        <v>0.99336888925651856</v>
      </c>
      <c r="U798" s="1">
        <v>0.99484452570286341</v>
      </c>
      <c r="V798" s="1">
        <v>0.99592064679015313</v>
      </c>
      <c r="W798" s="1">
        <v>0.99671187063590994</v>
      </c>
      <c r="X798" s="1">
        <v>0.99730382814030338</v>
      </c>
      <c r="Y798" s="1">
        <v>0.99775121478354678</v>
      </c>
      <c r="Z798" s="1">
        <v>0.99809191871857572</v>
      </c>
      <c r="AA798" s="1">
        <v>0.9983558499578572</v>
      </c>
      <c r="AB798" s="1">
        <v>0.9985654469816887</v>
      </c>
      <c r="AC798" s="1">
        <v>0.9987364340134709</v>
      </c>
      <c r="AD798" s="1">
        <v>0.99887992116349456</v>
      </c>
      <c r="AE798" s="1">
        <v>0.99900397904466132</v>
      </c>
      <c r="AF798" s="1">
        <v>0.99911396125162066</v>
      </c>
      <c r="AG798" s="1">
        <v>0.99921346244845188</v>
      </c>
      <c r="AH798" s="1">
        <v>0.99930456385596711</v>
      </c>
      <c r="AI798" s="1">
        <v>0.99938836662352637</v>
      </c>
      <c r="AJ798" s="1">
        <v>0.99946545242590079</v>
      </c>
      <c r="AK798" s="1">
        <v>0.99953614385893486</v>
      </c>
      <c r="AL798" s="1">
        <v>0.9996005954063647</v>
      </c>
      <c r="AM798" s="1">
        <v>0.99965898157911359</v>
      </c>
    </row>
    <row r="799" spans="1:39">
      <c r="A799">
        <f t="shared" si="22"/>
        <v>202210</v>
      </c>
      <c r="B799" t="str">
        <f t="shared" si="24"/>
        <v>M3</v>
      </c>
      <c r="C799" t="str">
        <f t="shared" si="23"/>
        <v>worst</v>
      </c>
      <c r="D799" s="1">
        <v>0.3989422804014327</v>
      </c>
      <c r="E799" s="1">
        <v>0.63716442937554474</v>
      </c>
      <c r="F799" s="1">
        <v>0.7800183737247175</v>
      </c>
      <c r="G799" s="1">
        <v>0.8659074378653725</v>
      </c>
      <c r="H799" s="1">
        <v>0.91772697398571257</v>
      </c>
      <c r="I799" s="1">
        <v>0.94916660217511661</v>
      </c>
      <c r="J799" s="1">
        <v>0.96830232582541975</v>
      </c>
      <c r="K799" s="1">
        <v>0.98002715702735388</v>
      </c>
      <c r="L799" s="1">
        <v>0.98726786850568748</v>
      </c>
      <c r="M799" s="1">
        <v>0.99177178094069407</v>
      </c>
      <c r="N799" s="1">
        <v>0.99460093402450844</v>
      </c>
      <c r="O799" s="1">
        <v>0.99640083559253489</v>
      </c>
      <c r="P799" s="1">
        <v>0.99756088873155957</v>
      </c>
      <c r="Q799" s="1">
        <v>0.99831942479122593</v>
      </c>
      <c r="R799" s="1">
        <v>0.99882064433637874</v>
      </c>
      <c r="S799" s="1">
        <v>0.99915841801896077</v>
      </c>
      <c r="T799" s="1">
        <v>0.99939071145577829</v>
      </c>
      <c r="U799" s="1">
        <v>0.99955168038329545</v>
      </c>
      <c r="V799" s="1">
        <v>0.99966534034374976</v>
      </c>
      <c r="W799" s="1">
        <v>0.99974646947604839</v>
      </c>
      <c r="X799" s="1">
        <v>0.99980547053412494</v>
      </c>
      <c r="Y799" s="1">
        <v>0.99984877138623873</v>
      </c>
      <c r="Z799" s="1">
        <v>0.99988062034784453</v>
      </c>
      <c r="AA799" s="1">
        <v>0.99990418328982378</v>
      </c>
      <c r="AB799" s="1">
        <v>0.99992181315598727</v>
      </c>
      <c r="AC799" s="1">
        <v>0.99993519373867568</v>
      </c>
      <c r="AD799" s="1">
        <v>0.99994552954481142</v>
      </c>
      <c r="AE799" s="1">
        <v>0.99995369856735838</v>
      </c>
      <c r="AF799" s="1">
        <v>0.99996031525074758</v>
      </c>
      <c r="AG799" s="1">
        <v>0.99996581332972356</v>
      </c>
      <c r="AH799" s="1">
        <v>0.99997048480150053</v>
      </c>
      <c r="AI799" s="1">
        <v>0.99997452276078369</v>
      </c>
      <c r="AJ799" s="1">
        <v>0.99997805614329494</v>
      </c>
      <c r="AK799" s="1">
        <v>0.99998117237886919</v>
      </c>
      <c r="AL799" s="1">
        <v>0.99998392969379735</v>
      </c>
      <c r="AM799" s="1">
        <v>0.99998637131667389</v>
      </c>
    </row>
    <row r="800" spans="1:39">
      <c r="A800">
        <f t="shared" si="22"/>
        <v>202211</v>
      </c>
      <c r="B800" t="str">
        <f t="shared" si="24"/>
        <v>M0</v>
      </c>
      <c r="C800" t="str">
        <f t="shared" si="23"/>
        <v>worst</v>
      </c>
      <c r="D800" s="1">
        <v>0</v>
      </c>
      <c r="E800" s="1">
        <v>0</v>
      </c>
      <c r="F800" s="1">
        <v>0</v>
      </c>
      <c r="G800" s="1">
        <v>8.6329731141559507E-3</v>
      </c>
      <c r="H800" s="1">
        <v>3.0542064215244039E-2</v>
      </c>
      <c r="I800" s="1">
        <v>6.5493881446515662E-2</v>
      </c>
      <c r="J800" s="1">
        <v>0.1106126098437296</v>
      </c>
      <c r="K800" s="1">
        <v>0.16174915524727251</v>
      </c>
      <c r="L800" s="1">
        <v>0.21498861295155461</v>
      </c>
      <c r="M800" s="1">
        <v>0.26732603875272642</v>
      </c>
      <c r="N800" s="1">
        <v>0.31671812113193859</v>
      </c>
      <c r="O800" s="1">
        <v>0.36197460403867698</v>
      </c>
      <c r="P800" s="1">
        <v>0.4026494353329686</v>
      </c>
      <c r="Q800" s="1">
        <v>0.4386528755595297</v>
      </c>
      <c r="R800" s="1">
        <v>0.47040800026449059</v>
      </c>
      <c r="S800" s="1">
        <v>0.4984150361780838</v>
      </c>
      <c r="T800" s="1">
        <v>0.52306506257213858</v>
      </c>
      <c r="U800" s="1">
        <v>0.54509679657077514</v>
      </c>
      <c r="V800" s="1">
        <v>0.56497348721122531</v>
      </c>
      <c r="W800" s="1">
        <v>0.58334491824182988</v>
      </c>
      <c r="X800" s="1">
        <v>0.60070482953819027</v>
      </c>
      <c r="Y800" s="1">
        <v>0.61778060746447239</v>
      </c>
      <c r="Z800" s="1">
        <v>0.63554294619146556</v>
      </c>
      <c r="AA800" s="1">
        <v>0.65453791403104644</v>
      </c>
      <c r="AB800" s="1">
        <v>0.67482217020634683</v>
      </c>
      <c r="AC800" s="1">
        <v>0.69626648978129124</v>
      </c>
      <c r="AD800" s="1">
        <v>0.71869946935202755</v>
      </c>
      <c r="AE800" s="1">
        <v>0.74181263520010321</v>
      </c>
      <c r="AF800" s="1">
        <v>0.76527005297514183</v>
      </c>
      <c r="AG800" s="1">
        <v>0.78865551498303943</v>
      </c>
      <c r="AH800" s="1">
        <v>0.81154175479721047</v>
      </c>
      <c r="AI800" s="1">
        <v>0.83355804009508794</v>
      </c>
      <c r="AJ800" s="1">
        <v>0.85441232312660864</v>
      </c>
      <c r="AK800" s="1">
        <v>0.87387657260118923</v>
      </c>
      <c r="AL800" s="1">
        <v>0.89181224012273363</v>
      </c>
      <c r="AM800" s="1">
        <v>0.90810892068087046</v>
      </c>
    </row>
    <row r="801" spans="1:39">
      <c r="A801">
        <f t="shared" si="22"/>
        <v>202211</v>
      </c>
      <c r="B801" t="str">
        <f t="shared" si="24"/>
        <v>M1</v>
      </c>
      <c r="C801" t="str">
        <f t="shared" si="23"/>
        <v>worst</v>
      </c>
      <c r="D801" s="1">
        <v>0</v>
      </c>
      <c r="E801" s="1">
        <v>0</v>
      </c>
      <c r="F801" s="1">
        <v>6.3493635934240983E-2</v>
      </c>
      <c r="G801" s="1">
        <v>0.1762040779094434</v>
      </c>
      <c r="H801" s="1">
        <v>0.30980213599084638</v>
      </c>
      <c r="I801" s="1">
        <v>0.44194797723502871</v>
      </c>
      <c r="J801" s="1">
        <v>0.55986326209461623</v>
      </c>
      <c r="K801" s="1">
        <v>0.65844614554027436</v>
      </c>
      <c r="L801" s="1">
        <v>0.73723858707923307</v>
      </c>
      <c r="M801" s="1">
        <v>0.79830444805355227</v>
      </c>
      <c r="N801" s="1">
        <v>0.8447010435831307</v>
      </c>
      <c r="O801" s="1">
        <v>0.87948978491976226</v>
      </c>
      <c r="P801" s="1">
        <v>0.90538728923030609</v>
      </c>
      <c r="Q801" s="1">
        <v>0.92453479517209403</v>
      </c>
      <c r="R801" s="1">
        <v>0.93875086757039461</v>
      </c>
      <c r="S801" s="1">
        <v>0.94939186712627999</v>
      </c>
      <c r="T801" s="1">
        <v>0.95735649786871069</v>
      </c>
      <c r="U801" s="1">
        <v>0.96339850706357322</v>
      </c>
      <c r="V801" s="1">
        <v>0.96802355985043032</v>
      </c>
      <c r="W801" s="1">
        <v>0.97163795153757593</v>
      </c>
      <c r="X801" s="1">
        <v>0.97451021461164766</v>
      </c>
      <c r="Y801" s="1">
        <v>0.97684385556672015</v>
      </c>
      <c r="Z801" s="1">
        <v>0.9788168427878281</v>
      </c>
      <c r="AA801" s="1">
        <v>0.98055816640780846</v>
      </c>
      <c r="AB801" s="1">
        <v>0.98214776695542338</v>
      </c>
      <c r="AC801" s="1">
        <v>0.98363680729924252</v>
      </c>
      <c r="AD801" s="1">
        <v>0.98506013667405745</v>
      </c>
      <c r="AE801" s="1">
        <v>0.98643427360899449</v>
      </c>
      <c r="AF801" s="1">
        <v>0.98776594630883574</v>
      </c>
      <c r="AG801" s="1">
        <v>0.98905139863679348</v>
      </c>
      <c r="AH801" s="1">
        <v>0.9902814837519015</v>
      </c>
      <c r="AI801" s="1">
        <v>0.99144635837392781</v>
      </c>
      <c r="AJ801" s="1">
        <v>0.99253758071385345</v>
      </c>
      <c r="AK801" s="1">
        <v>0.99354806185813882</v>
      </c>
      <c r="AL801" s="1">
        <v>0.99447392142123858</v>
      </c>
      <c r="AM801" s="1">
        <v>0.99531174922267529</v>
      </c>
    </row>
    <row r="802" spans="1:39">
      <c r="A802">
        <f t="shared" si="22"/>
        <v>202211</v>
      </c>
      <c r="B802" t="str">
        <f t="shared" si="24"/>
        <v>M2</v>
      </c>
      <c r="C802" t="str">
        <f t="shared" si="23"/>
        <v>worst</v>
      </c>
      <c r="D802" s="1">
        <v>0</v>
      </c>
      <c r="E802" s="1">
        <v>0.1591549430918954</v>
      </c>
      <c r="F802" s="1">
        <v>0.34796464508067521</v>
      </c>
      <c r="G802" s="1">
        <v>0.516505277211743</v>
      </c>
      <c r="H802" s="1">
        <v>0.65092792847010794</v>
      </c>
      <c r="I802" s="1">
        <v>0.75184248290900291</v>
      </c>
      <c r="J802" s="1">
        <v>0.82501589131176889</v>
      </c>
      <c r="K802" s="1">
        <v>0.87698088105136096</v>
      </c>
      <c r="L802" s="1">
        <v>0.91337905931830166</v>
      </c>
      <c r="M802" s="1">
        <v>0.93869531250425642</v>
      </c>
      <c r="N802" s="1">
        <v>0.95628205871609506</v>
      </c>
      <c r="O802" s="1">
        <v>0.96851587447440446</v>
      </c>
      <c r="P802" s="1">
        <v>0.977062804917052</v>
      </c>
      <c r="Q802" s="1">
        <v>0.98304514682682598</v>
      </c>
      <c r="R802" s="1">
        <v>0.98728011543283545</v>
      </c>
      <c r="S802" s="1">
        <v>0.99031815506672205</v>
      </c>
      <c r="T802" s="1">
        <v>0.9925027710233274</v>
      </c>
      <c r="U802" s="1">
        <v>0.9940959804740731</v>
      </c>
      <c r="V802" s="1">
        <v>0.99526690462712342</v>
      </c>
      <c r="W802" s="1">
        <v>0.9961421087830451</v>
      </c>
      <c r="X802" s="1">
        <v>0.9968025197851742</v>
      </c>
      <c r="Y802" s="1">
        <v>0.99730411610169001</v>
      </c>
      <c r="Z802" s="1">
        <v>0.99769099278021911</v>
      </c>
      <c r="AA802" s="1">
        <v>0.99799633583327729</v>
      </c>
      <c r="AB802" s="1">
        <v>0.99824354817450034</v>
      </c>
      <c r="AC802" s="1">
        <v>0.99844924363407472</v>
      </c>
      <c r="AD802" s="1">
        <v>0.99862552882056166</v>
      </c>
      <c r="AE802" s="1">
        <v>0.99878051612406216</v>
      </c>
      <c r="AF802" s="1">
        <v>0.99891970653185191</v>
      </c>
      <c r="AG802" s="1">
        <v>0.99904637529362073</v>
      </c>
      <c r="AH802" s="1">
        <v>0.99916233940823851</v>
      </c>
      <c r="AI802" s="1">
        <v>0.99926861766161024</v>
      </c>
      <c r="AJ802" s="1">
        <v>0.99936581029040605</v>
      </c>
      <c r="AK802" s="1">
        <v>0.99945424059562771</v>
      </c>
      <c r="AL802" s="1">
        <v>0.99953422563584093</v>
      </c>
      <c r="AM802" s="1">
        <v>0.99960592625989952</v>
      </c>
    </row>
    <row r="803" spans="1:39">
      <c r="A803">
        <f t="shared" si="22"/>
        <v>202211</v>
      </c>
      <c r="B803" t="str">
        <f t="shared" si="24"/>
        <v>M3</v>
      </c>
      <c r="C803" t="str">
        <f t="shared" si="23"/>
        <v>worst</v>
      </c>
      <c r="D803" s="1">
        <v>0.3989422804014327</v>
      </c>
      <c r="E803" s="1">
        <v>0.63712907834150079</v>
      </c>
      <c r="F803" s="1">
        <v>0.77972394835227088</v>
      </c>
      <c r="G803" s="1">
        <v>0.86539694796891875</v>
      </c>
      <c r="H803" s="1">
        <v>0.9171645953190718</v>
      </c>
      <c r="I803" s="1">
        <v>0.94854748300981129</v>
      </c>
      <c r="J803" s="1">
        <v>0.96770187629933713</v>
      </c>
      <c r="K803" s="1">
        <v>0.97948621694605587</v>
      </c>
      <c r="L803" s="1">
        <v>0.98678961464013337</v>
      </c>
      <c r="M803" s="1">
        <v>0.99136116301784805</v>
      </c>
      <c r="N803" s="1">
        <v>0.99425984506312148</v>
      </c>
      <c r="O803" s="1">
        <v>0.99612216567796452</v>
      </c>
      <c r="P803" s="1">
        <v>0.99733630361947434</v>
      </c>
      <c r="Q803" s="1">
        <v>0.998136372703605</v>
      </c>
      <c r="R803" s="1">
        <v>0.99867420547976626</v>
      </c>
      <c r="S803" s="1">
        <v>0.99904325835577856</v>
      </c>
      <c r="T803" s="1">
        <v>0.99929847381692116</v>
      </c>
      <c r="U803" s="1">
        <v>0.99947834832124538</v>
      </c>
      <c r="V803" s="1">
        <v>0.99960651912463894</v>
      </c>
      <c r="W803" s="1">
        <v>0.99969957578378954</v>
      </c>
      <c r="X803" s="1">
        <v>0.99976775111155991</v>
      </c>
      <c r="Y803" s="1">
        <v>0.9998177918181822</v>
      </c>
      <c r="Z803" s="1">
        <v>0.9998547099594195</v>
      </c>
      <c r="AA803" s="1">
        <v>0.99988222788608461</v>
      </c>
      <c r="AB803" s="1">
        <v>0.99990301162227069</v>
      </c>
      <c r="AC803" s="1">
        <v>0.99991896915582501</v>
      </c>
      <c r="AD803" s="1">
        <v>0.99993149128686454</v>
      </c>
      <c r="AE803" s="1">
        <v>0.99994155370318782</v>
      </c>
      <c r="AF803" s="1">
        <v>0.99994984662208863</v>
      </c>
      <c r="AG803" s="1">
        <v>0.99995683752172704</v>
      </c>
      <c r="AH803" s="1">
        <v>0.99996283783282836</v>
      </c>
      <c r="AI803" s="1">
        <v>0.99996805678580747</v>
      </c>
      <c r="AJ803" s="1">
        <v>0.99997263685261528</v>
      </c>
      <c r="AK803" s="1">
        <v>0.99997667341859853</v>
      </c>
      <c r="AL803" s="1">
        <v>0.99998023679400239</v>
      </c>
      <c r="AM803" s="1">
        <v>0.99998337321200315</v>
      </c>
    </row>
    <row r="804" spans="1:39">
      <c r="A804">
        <f t="shared" si="22"/>
        <v>202212</v>
      </c>
      <c r="B804" t="str">
        <f t="shared" si="24"/>
        <v>M0</v>
      </c>
      <c r="C804" t="str">
        <f t="shared" si="23"/>
        <v>worst</v>
      </c>
      <c r="D804" s="1">
        <v>0</v>
      </c>
      <c r="E804" s="1">
        <v>0</v>
      </c>
      <c r="F804" s="1">
        <v>0</v>
      </c>
      <c r="G804" s="1">
        <v>7.6736979806985807E-3</v>
      </c>
      <c r="H804" s="1">
        <v>2.7230080031622261E-2</v>
      </c>
      <c r="I804" s="1">
        <v>5.8835191991987473E-2</v>
      </c>
      <c r="J804" s="1">
        <v>9.9652316686470399E-2</v>
      </c>
      <c r="K804" s="1">
        <v>0.14594249825964339</v>
      </c>
      <c r="L804" s="1">
        <v>0.194270382229046</v>
      </c>
      <c r="M804" s="1">
        <v>0.24192554659592669</v>
      </c>
      <c r="N804" s="1">
        <v>0.28705914375946612</v>
      </c>
      <c r="O804" s="1">
        <v>0.32867891623080481</v>
      </c>
      <c r="P804" s="1">
        <v>0.36628036831694261</v>
      </c>
      <c r="Q804" s="1">
        <v>0.3999950975952416</v>
      </c>
      <c r="R804" s="1">
        <v>0.43012710178592678</v>
      </c>
      <c r="S804" s="1">
        <v>0.45694395846045582</v>
      </c>
      <c r="T804" s="1">
        <v>0.48114268931777737</v>
      </c>
      <c r="U804" s="1">
        <v>0.50315244611321053</v>
      </c>
      <c r="V804" s="1">
        <v>0.5236386262390762</v>
      </c>
      <c r="W804" s="1">
        <v>0.54311516731732223</v>
      </c>
      <c r="X804" s="1">
        <v>0.56238043382311353</v>
      </c>
      <c r="Y804" s="1">
        <v>0.58251995795429101</v>
      </c>
      <c r="Z804" s="1">
        <v>0.60413805151727495</v>
      </c>
      <c r="AA804" s="1">
        <v>0.62728285150524965</v>
      </c>
      <c r="AB804" s="1">
        <v>0.65179346866914756</v>
      </c>
      <c r="AC804" s="1">
        <v>0.67746372054617621</v>
      </c>
      <c r="AD804" s="1">
        <v>0.7039326781657087</v>
      </c>
      <c r="AE804" s="1">
        <v>0.73080975296772033</v>
      </c>
      <c r="AF804" s="1">
        <v>0.75761368189922762</v>
      </c>
      <c r="AG804" s="1">
        <v>0.78385157853319365</v>
      </c>
      <c r="AH804" s="1">
        <v>0.80909619241566277</v>
      </c>
      <c r="AI804" s="1">
        <v>0.83301110418095559</v>
      </c>
      <c r="AJ804" s="1">
        <v>0.85533374656389061</v>
      </c>
      <c r="AK804" s="1">
        <v>0.875904493172452</v>
      </c>
      <c r="AL804" s="1">
        <v>0.89459621269556178</v>
      </c>
      <c r="AM804" s="1">
        <v>0.91133914396856841</v>
      </c>
    </row>
    <row r="805" spans="1:39">
      <c r="A805">
        <f t="shared" si="22"/>
        <v>202212</v>
      </c>
      <c r="B805" t="str">
        <f t="shared" si="24"/>
        <v>M1</v>
      </c>
      <c r="C805" t="str">
        <f t="shared" si="23"/>
        <v>worst</v>
      </c>
      <c r="D805" s="1">
        <v>0</v>
      </c>
      <c r="E805" s="1">
        <v>0</v>
      </c>
      <c r="F805" s="1">
        <v>6.3493635934240983E-2</v>
      </c>
      <c r="G805" s="1">
        <v>0.1758655481008157</v>
      </c>
      <c r="H805" s="1">
        <v>0.30865200088917027</v>
      </c>
      <c r="I805" s="1">
        <v>0.43964681681945628</v>
      </c>
      <c r="J805" s="1">
        <v>0.55636103199357112</v>
      </c>
      <c r="K805" s="1">
        <v>0.65376162510638347</v>
      </c>
      <c r="L805" s="1">
        <v>0.73157881547846781</v>
      </c>
      <c r="M805" s="1">
        <v>0.79200863331227078</v>
      </c>
      <c r="N805" s="1">
        <v>0.8380460283374529</v>
      </c>
      <c r="O805" s="1">
        <v>0.87271596437569443</v>
      </c>
      <c r="P805" s="1">
        <v>0.89856438747762435</v>
      </c>
      <c r="Q805" s="1">
        <v>0.91786665216124319</v>
      </c>
      <c r="R805" s="1">
        <v>0.93236997775263386</v>
      </c>
      <c r="S805" s="1">
        <v>0.94325026991567185</v>
      </c>
      <c r="T805" s="1">
        <v>0.95151121111506287</v>
      </c>
      <c r="U805" s="1">
        <v>0.95783273118402468</v>
      </c>
      <c r="V805" s="1">
        <v>0.96276539256597116</v>
      </c>
      <c r="W805" s="1">
        <v>0.96667458286001817</v>
      </c>
      <c r="X805" s="1">
        <v>0.96983663800267295</v>
      </c>
      <c r="Y805" s="1">
        <v>0.97249248152861723</v>
      </c>
      <c r="Z805" s="1">
        <v>0.97481805703447988</v>
      </c>
      <c r="AA805" s="1">
        <v>0.97692418065752185</v>
      </c>
      <c r="AB805" s="1">
        <v>0.97888284727036234</v>
      </c>
      <c r="AC805" s="1">
        <v>0.98074366680956948</v>
      </c>
      <c r="AD805" s="1">
        <v>0.98253150725307214</v>
      </c>
      <c r="AE805" s="1">
        <v>0.98425774984241776</v>
      </c>
      <c r="AF805" s="1">
        <v>0.98591959951214536</v>
      </c>
      <c r="AG805" s="1">
        <v>0.98750679063845481</v>
      </c>
      <c r="AH805" s="1">
        <v>0.98900775130717145</v>
      </c>
      <c r="AI805" s="1">
        <v>0.99041240571589373</v>
      </c>
      <c r="AJ805" s="1">
        <v>0.99171219116643783</v>
      </c>
      <c r="AK805" s="1">
        <v>0.99290250533340574</v>
      </c>
      <c r="AL805" s="1">
        <v>0.99397923520237763</v>
      </c>
      <c r="AM805" s="1">
        <v>0.9949405665692167</v>
      </c>
    </row>
    <row r="806" spans="1:39">
      <c r="A806">
        <f t="shared" si="22"/>
        <v>202212</v>
      </c>
      <c r="B806" t="str">
        <f t="shared" si="24"/>
        <v>M2</v>
      </c>
      <c r="C806" t="str">
        <f t="shared" si="23"/>
        <v>worst</v>
      </c>
      <c r="D806" s="1">
        <v>0</v>
      </c>
      <c r="E806" s="1">
        <v>0.1591549430918954</v>
      </c>
      <c r="F806" s="1">
        <v>0.34738324136506787</v>
      </c>
      <c r="G806" s="1">
        <v>0.5152143853480905</v>
      </c>
      <c r="H806" s="1">
        <v>0.64883184858591758</v>
      </c>
      <c r="I806" s="1">
        <v>0.74918007379542528</v>
      </c>
      <c r="J806" s="1">
        <v>0.82207913541673561</v>
      </c>
      <c r="K806" s="1">
        <v>0.87393593926682978</v>
      </c>
      <c r="L806" s="1">
        <v>0.91039840296668262</v>
      </c>
      <c r="M806" s="1">
        <v>0.93592706791785329</v>
      </c>
      <c r="N806" s="1">
        <v>0.9537877198791187</v>
      </c>
      <c r="O806" s="1">
        <v>0.96631886546875301</v>
      </c>
      <c r="P806" s="1">
        <v>0.9751176472513684</v>
      </c>
      <c r="Q806" s="1">
        <v>0.98136055284236734</v>
      </c>
      <c r="R806" s="1">
        <v>0.98584612336344768</v>
      </c>
      <c r="S806" s="1">
        <v>0.98907497083951024</v>
      </c>
      <c r="T806" s="1">
        <v>0.99143088264008039</v>
      </c>
      <c r="U806" s="1">
        <v>0.99316236869886543</v>
      </c>
      <c r="V806" s="1">
        <v>0.99445589605579687</v>
      </c>
      <c r="W806" s="1">
        <v>0.99543087565249355</v>
      </c>
      <c r="X806" s="1">
        <v>0.99616985268896585</v>
      </c>
      <c r="Y806" s="1">
        <v>0.99673776900882949</v>
      </c>
      <c r="Z806" s="1">
        <v>0.99718365456367763</v>
      </c>
      <c r="AA806" s="1">
        <v>0.99754228071384154</v>
      </c>
      <c r="AB806" s="1">
        <v>0.99783843606076261</v>
      </c>
      <c r="AC806" s="1">
        <v>0.9980902357689474</v>
      </c>
      <c r="AD806" s="1">
        <v>0.99830992145549202</v>
      </c>
      <c r="AE806" s="1">
        <v>0.99850586158245258</v>
      </c>
      <c r="AF806" s="1">
        <v>0.99868314898101784</v>
      </c>
      <c r="AG806" s="1">
        <v>0.99884470871660447</v>
      </c>
      <c r="AH806" s="1">
        <v>0.99899224759282901</v>
      </c>
      <c r="AI806" s="1">
        <v>0.99912680879916616</v>
      </c>
      <c r="AJ806" s="1">
        <v>0.9992489902127305</v>
      </c>
      <c r="AK806" s="1">
        <v>0.99935933536266008</v>
      </c>
      <c r="AL806" s="1">
        <v>0.99945814041247438</v>
      </c>
      <c r="AM806" s="1">
        <v>0.99954570054945424</v>
      </c>
    </row>
    <row r="807" spans="1:39">
      <c r="A807">
        <f t="shared" si="22"/>
        <v>202212</v>
      </c>
      <c r="B807" t="str">
        <f t="shared" si="24"/>
        <v>M3</v>
      </c>
      <c r="C807" t="str">
        <f t="shared" si="23"/>
        <v>worst</v>
      </c>
      <c r="D807" s="1">
        <v>0.3989422804014327</v>
      </c>
      <c r="E807" s="1">
        <v>0.63670688092991368</v>
      </c>
      <c r="F807" s="1">
        <v>0.77893690932378912</v>
      </c>
      <c r="G807" s="1">
        <v>0.86451546828593717</v>
      </c>
      <c r="H807" s="1">
        <v>0.91618122338652563</v>
      </c>
      <c r="I807" s="1">
        <v>0.94758886695964872</v>
      </c>
      <c r="J807" s="1">
        <v>0.96683675958911575</v>
      </c>
      <c r="K807" s="1">
        <v>0.97872085769655648</v>
      </c>
      <c r="L807" s="1">
        <v>0.9861327895978188</v>
      </c>
      <c r="M807" s="1">
        <v>0.99081628675905287</v>
      </c>
      <c r="N807" s="1">
        <v>0.99381549478600417</v>
      </c>
      <c r="O807" s="1">
        <v>0.99576486549530729</v>
      </c>
      <c r="P807" s="1">
        <v>0.9970457869858933</v>
      </c>
      <c r="Q807" s="1">
        <v>0.99790466002078582</v>
      </c>
      <c r="R807" s="1">
        <v>0.99849265005609744</v>
      </c>
      <c r="S807" s="1">
        <v>0.99889841704819915</v>
      </c>
      <c r="T807" s="1">
        <v>0.99918386030509398</v>
      </c>
      <c r="U807" s="1">
        <v>0.99938690027792287</v>
      </c>
      <c r="V807" s="1">
        <v>0.9995340700398534</v>
      </c>
      <c r="W807" s="1">
        <v>0.99964170626369375</v>
      </c>
      <c r="X807" s="1">
        <v>0.99972055442797148</v>
      </c>
      <c r="Y807" s="1">
        <v>0.99977857290399286</v>
      </c>
      <c r="Z807" s="1">
        <v>0.99982166684169071</v>
      </c>
      <c r="AA807" s="1">
        <v>0.99985406794831722</v>
      </c>
      <c r="AB807" s="1">
        <v>0.99987880536695017</v>
      </c>
      <c r="AC807" s="1">
        <v>0.99989808683933201</v>
      </c>
      <c r="AD807" s="1">
        <v>0.99991346429835082</v>
      </c>
      <c r="AE807" s="1">
        <v>0.9999260375648632</v>
      </c>
      <c r="AF807" s="1">
        <v>0.9999365554021421</v>
      </c>
      <c r="AG807" s="1">
        <v>0.99994551977420221</v>
      </c>
      <c r="AH807" s="1">
        <v>0.99995326965471121</v>
      </c>
      <c r="AI807" s="1">
        <v>0.99996003666196054</v>
      </c>
      <c r="AJ807" s="1">
        <v>0.99996597654061026</v>
      </c>
      <c r="AK807" s="1">
        <v>0.99997120340189571</v>
      </c>
      <c r="AL807" s="1">
        <v>0.999975792692263</v>
      </c>
      <c r="AM807" s="1">
        <v>0.99997980024455924</v>
      </c>
    </row>
  </sheetData>
  <mergeCells count="6">
    <mergeCell ref="AE97:AR97"/>
    <mergeCell ref="C25:H25"/>
    <mergeCell ref="K25:P25"/>
    <mergeCell ref="S25:X25"/>
    <mergeCell ref="A97:N97"/>
    <mergeCell ref="P97:AC9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4F746-AE60-4D41-8BD8-8FB883A483AA}">
  <dimension ref="A1:BT91"/>
  <sheetViews>
    <sheetView workbookViewId="0">
      <selection activeCell="T13" sqref="T13"/>
    </sheetView>
  </sheetViews>
  <sheetFormatPr defaultRowHeight="15"/>
  <cols>
    <col min="1" max="1" width="13.85546875" bestFit="1" customWidth="1"/>
    <col min="20" max="20" width="12" bestFit="1" customWidth="1"/>
    <col min="38" max="38" width="14.7109375" bestFit="1" customWidth="1"/>
    <col min="56" max="56" width="13.42578125" bestFit="1" customWidth="1"/>
  </cols>
  <sheetData>
    <row r="1" spans="1:72">
      <c r="A1" t="s">
        <v>143</v>
      </c>
      <c r="B1" t="s">
        <v>142</v>
      </c>
      <c r="C1" s="40">
        <f>AVERAGE(C6:C66)</f>
        <v>7.9713934426229516</v>
      </c>
      <c r="D1" s="40">
        <f>AVERAGE(D6:D66)</f>
        <v>0.34150969428923755</v>
      </c>
      <c r="E1" s="40">
        <f>AVERAGE(E6:E66)</f>
        <v>5.9660369044028841E-2</v>
      </c>
      <c r="F1" s="40">
        <f ca="1">AVERAGE(F6:F66)</f>
        <v>-3.4162400064283872E-2</v>
      </c>
      <c r="G1" s="40">
        <f>AVERAGE(G6:G66)</f>
        <v>-0.3173334667341709</v>
      </c>
      <c r="H1" s="40">
        <f>AVERAGE(H6:H66)</f>
        <v>-1.4560301962297136E-17</v>
      </c>
      <c r="I1" s="40">
        <f>AVERAGE(I6:I66)</f>
        <v>-7.6805592851117388E-16</v>
      </c>
      <c r="T1" t="s">
        <v>146</v>
      </c>
      <c r="U1" t="s">
        <v>142</v>
      </c>
      <c r="V1" s="40">
        <f>AVERAGE(V6:V66)</f>
        <v>8.1319999999999997</v>
      </c>
      <c r="W1" s="40">
        <f>AVERAGE(W6:W66)</f>
        <v>0.57609660065290191</v>
      </c>
      <c r="X1" s="40">
        <f>AVERAGE(X6:X66)</f>
        <v>4.4039449918098647E-2</v>
      </c>
      <c r="Z1" s="40">
        <f>AVERAGE(Z6:Z66)</f>
        <v>0</v>
      </c>
      <c r="AA1" s="40">
        <f>AVERAGE(AA6:AA66)</f>
        <v>-1.1842378929335003E-16</v>
      </c>
      <c r="AB1" s="40">
        <f>AVERAGE(AB6:AB66)</f>
        <v>1.1139237680405737E-15</v>
      </c>
      <c r="AL1" t="s">
        <v>145</v>
      </c>
      <c r="AM1" t="s">
        <v>142</v>
      </c>
      <c r="AN1" s="40">
        <f>AVERAGE(AN6:AN66)</f>
        <v>8.0093750000000004</v>
      </c>
      <c r="AO1" s="40">
        <f>AVERAGE(AO6:AO66)</f>
        <v>0.52208461073114321</v>
      </c>
      <c r="AP1" s="40">
        <f>AVERAGE(AP6:AP66)</f>
        <v>4.3757528731977115E-2</v>
      </c>
      <c r="AR1" s="40">
        <f>AVERAGE(AR6:AR66)</f>
        <v>-2.5326962749261384E-16</v>
      </c>
      <c r="AS1" s="40">
        <f>AVERAGE(AS6:AS66)</f>
        <v>-1.2490009027033011E-16</v>
      </c>
      <c r="AT1" s="40">
        <f>AVERAGE(AT6:AT66)</f>
        <v>1.2420620087993939E-15</v>
      </c>
      <c r="BD1" t="s">
        <v>144</v>
      </c>
      <c r="BE1" t="s">
        <v>142</v>
      </c>
      <c r="BF1" s="40">
        <f>AVERAGE(BF6:BF66)</f>
        <v>5.8662499999999991</v>
      </c>
      <c r="BG1" s="40">
        <f>AVERAGE(BG6:BG66)</f>
        <v>0.32793350103292568</v>
      </c>
      <c r="BH1" s="40">
        <f>AVERAGE(BH6:BH66)</f>
        <v>3.5660695915977578E-2</v>
      </c>
      <c r="BJ1" s="40">
        <f>AVERAGE(BJ6:BJ66)</f>
        <v>3.5735303605122226E-16</v>
      </c>
      <c r="BK1" s="40">
        <f>AVERAGE(BK6:BK66)</f>
        <v>0</v>
      </c>
      <c r="BL1" s="40">
        <f>AVERAGE(BL6:BL66)</f>
        <v>7.4940054162198066E-16</v>
      </c>
    </row>
    <row r="2" spans="1:72">
      <c r="B2" t="s">
        <v>80</v>
      </c>
      <c r="C2" s="40">
        <f>_xlfn.STDEV.S(C6:C66)</f>
        <v>2.7453485102301509</v>
      </c>
      <c r="D2" s="40">
        <f>_xlfn.STDEV.S(D6:D66)</f>
        <v>0.80490591514304766</v>
      </c>
      <c r="E2" s="40">
        <f>_xlfn.STDEV.S(E6:E66)</f>
        <v>4.2460764217758989E-2</v>
      </c>
      <c r="G2" s="40">
        <f>_xlfn.STDEV.S(G6:G66)</f>
        <v>1.151975834167188</v>
      </c>
      <c r="H2" s="40">
        <f>_xlfn.STDEV.S(H6:H66)</f>
        <v>0.99999999999999989</v>
      </c>
      <c r="I2" s="40">
        <f>_xlfn.STDEV.S(I6:I66)</f>
        <v>1.0000000000000004</v>
      </c>
      <c r="L2">
        <f ca="1">1-L3/$R$3</f>
        <v>0.2453228389818638</v>
      </c>
      <c r="Q2">
        <f ca="1">1-Q3/$R$3</f>
        <v>5.2986230002888157E-2</v>
      </c>
      <c r="U2" t="s">
        <v>80</v>
      </c>
      <c r="V2" s="40">
        <f>_xlfn.STDEV.S(V6:V66)</f>
        <v>2.7631022046068923</v>
      </c>
      <c r="W2" s="40">
        <f>_xlfn.STDEV.S(W6:W66)</f>
        <v>0.73993574385291139</v>
      </c>
      <c r="X2" s="40">
        <f>_xlfn.STDEV.S(X6:X66)</f>
        <v>1.1076095147364157E-2</v>
      </c>
      <c r="Z2" s="40">
        <f>_xlfn.STDEV.S(Z6:Z66)</f>
        <v>0.99999999999999867</v>
      </c>
      <c r="AA2" s="40">
        <f>_xlfn.STDEV.S(AA6:AA66)</f>
        <v>1.0000000000000004</v>
      </c>
      <c r="AB2" s="40">
        <f>_xlfn.STDEV.S(AB6:AB66)</f>
        <v>0.999999999999998</v>
      </c>
      <c r="AM2" t="s">
        <v>80</v>
      </c>
      <c r="AN2" s="40">
        <f>_xlfn.STDEV.S(AN6:AN66)</f>
        <v>2.7161701423024831</v>
      </c>
      <c r="AO2" s="40">
        <f>_xlfn.STDEV.S(AO6:AO66)</f>
        <v>0.74747169718925144</v>
      </c>
      <c r="AP2" s="40">
        <f>_xlfn.STDEV.S(AP6:AP66)</f>
        <v>1.0770130160921399E-2</v>
      </c>
      <c r="AR2" s="40">
        <f>_xlfn.STDEV.S(AR6:AR66)</f>
        <v>0.99999999999999933</v>
      </c>
      <c r="AS2" s="40">
        <f>_xlfn.STDEV.S(AS6:AS66)</f>
        <v>1</v>
      </c>
      <c r="AT2" s="40">
        <f>_xlfn.STDEV.S(AT6:AT66)</f>
        <v>0.99999999999999811</v>
      </c>
      <c r="BE2" t="s">
        <v>80</v>
      </c>
      <c r="BF2" s="40">
        <f>_xlfn.STDEV.S(BF6:BF66)</f>
        <v>2.2037933206178866</v>
      </c>
      <c r="BG2" s="40">
        <f>_xlfn.STDEV.S(BG6:BG66)</f>
        <v>1.0435542352705058</v>
      </c>
      <c r="BH2" s="40">
        <f>_xlfn.STDEV.S(BH6:BH66)</f>
        <v>4.4415785865284264E-3</v>
      </c>
      <c r="BJ2" s="40">
        <f>_xlfn.STDEV.S(BJ6:BJ66)</f>
        <v>0.99999999999999878</v>
      </c>
      <c r="BK2" s="40">
        <f>_xlfn.STDEV.S(BK6:BK66)</f>
        <v>1</v>
      </c>
      <c r="BL2" s="40">
        <f>_xlfn.STDEV.S(BL6:BL66)</f>
        <v>1</v>
      </c>
    </row>
    <row r="3" spans="1:72">
      <c r="C3" t="s">
        <v>36</v>
      </c>
      <c r="G3" s="70" t="s">
        <v>222</v>
      </c>
      <c r="L3" s="41">
        <f ca="1">SUM(L6:L66)</f>
        <v>1.7188970033399282</v>
      </c>
      <c r="Q3" s="41">
        <f ca="1">SUM(Q6:Q66)</f>
        <v>2.1569741545823251</v>
      </c>
      <c r="R3" s="41">
        <f ca="1">SUM(R6:R66)</f>
        <v>2.2776587024588917</v>
      </c>
      <c r="V3" t="s">
        <v>36</v>
      </c>
      <c r="Z3" s="70" t="s">
        <v>222</v>
      </c>
      <c r="AN3" t="s">
        <v>36</v>
      </c>
      <c r="AR3" s="70" t="s">
        <v>222</v>
      </c>
      <c r="BF3" t="s">
        <v>36</v>
      </c>
      <c r="BJ3" s="70" t="s">
        <v>222</v>
      </c>
    </row>
    <row r="4" spans="1:72">
      <c r="G4" cm="1">
        <f t="array" aca="1" ref="G4:J4" ca="1">TRANSPOSE(MMULT(MINVERSE(MMULT(TRANSPOSE(G6:J66),G6:J66)),MMULT(TRANSPOSE(G6:J66),F6:F66)))</f>
        <v>2.8303282001894581E-2</v>
      </c>
      <c r="H4">
        <f ca="1"/>
        <v>-8.9122915054093962E-2</v>
      </c>
      <c r="I4">
        <f ca="1"/>
        <v>-1.9230689467470991E-2</v>
      </c>
      <c r="J4">
        <f ca="1"/>
        <v>-2.5180821466667811E-2</v>
      </c>
      <c r="L4" s="41">
        <f ca="1">AVERAGE(L6:L66)</f>
        <v>2.8178639399015219E-2</v>
      </c>
      <c r="M4" s="41"/>
      <c r="N4" cm="1">
        <f t="array" aca="1" ref="N4" ca="1">TRANSPOSE(MMULT(MINVERSE(MMULT(TRANSPOSE(N6:N66),N6:N66)),MMULT(TRANSPOSE(N6:N66),M6:M66)))</f>
        <v>4.7299162142531444E-2</v>
      </c>
      <c r="O4" s="41"/>
      <c r="P4" s="41"/>
      <c r="Q4" s="41">
        <f ca="1">AVERAGE(Q6:Q66)</f>
        <v>3.5360232042333198E-2</v>
      </c>
      <c r="R4" s="41"/>
      <c r="Z4" cm="1">
        <f t="array" aca="1" ref="Z4:AC4" ca="1">TRANSPOSE(MMULT(MINVERSE(MMULT(TRANSPOSE(Z6:AC35),Z6:AC35)),MMULT(TRANSPOSE(Z6:AC35),Y6:Y35)))</f>
        <v>2.5295778181004563E-2</v>
      </c>
      <c r="AA4">
        <f ca="1"/>
        <v>-9.571116835744669E-3</v>
      </c>
      <c r="AB4">
        <f ca="1"/>
        <v>-5.7825457396206752E-2</v>
      </c>
      <c r="AC4">
        <f ca="1"/>
        <v>-2.4872973411821996E-2</v>
      </c>
      <c r="AE4" s="41">
        <f ca="1">AVERAGE(AE6:AE66)</f>
        <v>1.5969195005894308E-2</v>
      </c>
      <c r="AF4" s="41"/>
      <c r="AG4" cm="1">
        <f t="array" aca="1" ref="AG4:AH4" ca="1">TRANSPOSE(MMULT(MINVERSE(MMULT(TRANSPOSE(AG6:AH35),AG6:AH35)),MMULT(TRANSPOSE(AG6:AH35),AF6:AF35)))</f>
        <v>-1.6009301178249443E-2</v>
      </c>
      <c r="AH4" s="41">
        <f ca="1"/>
        <v>-2.4872973411822059E-2</v>
      </c>
      <c r="AI4" s="41"/>
      <c r="AJ4" s="41">
        <f ca="1">AVERAGE(AJ6:AJ66)</f>
        <v>1.7658813783362808E-2</v>
      </c>
      <c r="AR4" cm="1">
        <f t="array" aca="1" ref="AR4:AU4" ca="1">TRANSPOSE(MMULT(MINVERSE(MMULT(TRANSPOSE(AR6:AU37),AR6:AU37)),MMULT(TRANSPOSE(AR6:AU37),AQ6:AQ37)))</f>
        <v>1.0614595782261799E-3</v>
      </c>
      <c r="AS4">
        <f ca="1"/>
        <v>-6.3743550479303746E-2</v>
      </c>
      <c r="AT4">
        <f ca="1"/>
        <v>6.7810133782878632E-2</v>
      </c>
      <c r="AU4">
        <f ca="1"/>
        <v>-1.5102111303047762E-2</v>
      </c>
      <c r="AW4" s="41">
        <f ca="1">AVERAGE(AW6:AW66)</f>
        <v>4.71138478377709E-3</v>
      </c>
      <c r="AX4" s="41"/>
      <c r="AY4" cm="1">
        <f t="array" aca="1" ref="AY4:AZ4" ca="1">TRANSPOSE(MMULT(MINVERSE(MMULT(TRANSPOSE(AY6:AZ37),AY6:AZ37)),MMULT(TRANSPOSE(AY6:AZ37),AX6:AX37)))</f>
        <v>4.9086043977375204E-2</v>
      </c>
      <c r="AZ4" s="41">
        <f ca="1"/>
        <v>-1.5102111303047658E-2</v>
      </c>
      <c r="BA4" s="41"/>
      <c r="BB4" s="41">
        <f ca="1">AVERAGE(BB6:BB66)</f>
        <v>1.0488575424035486E-2</v>
      </c>
      <c r="BJ4" cm="1">
        <f t="array" aca="1" ref="BJ4:BM4" ca="1">TRANSPOSE(MMULT(MINVERSE(MMULT(TRANSPOSE(BJ6:BM21),BJ6:BM21)),MMULT(TRANSPOSE(BJ6:BM21),BI6:BI21)))</f>
        <v>0.10379067135268491</v>
      </c>
      <c r="BK4">
        <f ca="1"/>
        <v>-0.45387900569332101</v>
      </c>
      <c r="BL4">
        <f ca="1"/>
        <v>-0.586036162560025</v>
      </c>
      <c r="BM4">
        <f ca="1"/>
        <v>4.0607106687112508E-3</v>
      </c>
      <c r="BO4" s="41">
        <f ca="1">AVERAGE(BO6:BO66)</f>
        <v>0.1177476452449102</v>
      </c>
      <c r="BP4" s="41"/>
      <c r="BQ4" cm="1">
        <f t="array" aca="1" ref="BQ4:BR4" ca="1">TRANSPOSE(MMULT(MINVERSE(MMULT(TRANSPOSE(BQ6:BR21),BQ6:BR21)),MMULT(TRANSPOSE(BQ6:BR21),BP6:BP21)))</f>
        <v>1.1098807588373442E-2</v>
      </c>
      <c r="BR4" s="41">
        <f ca="1"/>
        <v>4.0607106687108761E-3</v>
      </c>
      <c r="BS4" s="41"/>
      <c r="BT4" s="41">
        <f ca="1">AVERAGE(BT6:BT66)</f>
        <v>0.22115544086264818</v>
      </c>
    </row>
    <row r="5" spans="1:72">
      <c r="C5" s="39" t="s">
        <v>92</v>
      </c>
      <c r="D5" s="9" t="s">
        <v>93</v>
      </c>
      <c r="E5" s="9" t="s">
        <v>141</v>
      </c>
      <c r="F5" s="9" t="s">
        <v>147</v>
      </c>
      <c r="G5" s="39" t="s">
        <v>92</v>
      </c>
      <c r="H5" s="9" t="s">
        <v>93</v>
      </c>
      <c r="I5" s="9" t="s">
        <v>141</v>
      </c>
      <c r="J5" s="9" t="s">
        <v>148</v>
      </c>
      <c r="K5" s="9" t="s">
        <v>149</v>
      </c>
      <c r="L5" s="9" t="s">
        <v>150</v>
      </c>
      <c r="M5" s="9" t="s">
        <v>147</v>
      </c>
      <c r="N5" s="39" t="s">
        <v>92</v>
      </c>
      <c r="O5" s="9" t="s">
        <v>148</v>
      </c>
      <c r="P5" s="9" t="s">
        <v>223</v>
      </c>
      <c r="Q5" s="9" t="s">
        <v>150</v>
      </c>
      <c r="R5" s="9" t="s">
        <v>227</v>
      </c>
      <c r="S5" s="9"/>
      <c r="V5" s="39" t="s">
        <v>92</v>
      </c>
      <c r="W5" s="9" t="s">
        <v>93</v>
      </c>
      <c r="X5" s="9" t="s">
        <v>141</v>
      </c>
      <c r="Y5" s="9" t="s">
        <v>147</v>
      </c>
      <c r="Z5" s="39" t="s">
        <v>92</v>
      </c>
      <c r="AA5" s="9" t="s">
        <v>93</v>
      </c>
      <c r="AB5" s="9" t="s">
        <v>141</v>
      </c>
      <c r="AC5" s="9" t="s">
        <v>148</v>
      </c>
      <c r="AD5" s="9" t="s">
        <v>149</v>
      </c>
      <c r="AE5" s="9" t="s">
        <v>150</v>
      </c>
      <c r="AF5" s="9" t="s">
        <v>147</v>
      </c>
      <c r="AG5" s="39" t="s">
        <v>92</v>
      </c>
      <c r="AH5" s="9" t="s">
        <v>148</v>
      </c>
      <c r="AI5" s="9" t="s">
        <v>223</v>
      </c>
      <c r="AJ5" s="9" t="s">
        <v>150</v>
      </c>
      <c r="AN5" s="39" t="s">
        <v>92</v>
      </c>
      <c r="AO5" s="9" t="s">
        <v>93</v>
      </c>
      <c r="AP5" s="9" t="s">
        <v>141</v>
      </c>
      <c r="AQ5" s="9" t="s">
        <v>147</v>
      </c>
      <c r="AR5" s="39" t="s">
        <v>92</v>
      </c>
      <c r="AS5" s="9" t="s">
        <v>93</v>
      </c>
      <c r="AT5" s="9" t="s">
        <v>141</v>
      </c>
      <c r="AU5" s="9" t="s">
        <v>148</v>
      </c>
      <c r="AV5" s="9" t="s">
        <v>149</v>
      </c>
      <c r="AW5" s="9" t="s">
        <v>150</v>
      </c>
      <c r="AX5" s="9" t="s">
        <v>147</v>
      </c>
      <c r="AY5" s="39" t="s">
        <v>92</v>
      </c>
      <c r="AZ5" s="9" t="s">
        <v>148</v>
      </c>
      <c r="BA5" s="9" t="s">
        <v>223</v>
      </c>
      <c r="BB5" s="9" t="s">
        <v>150</v>
      </c>
      <c r="BF5" s="39" t="s">
        <v>92</v>
      </c>
      <c r="BG5" s="9" t="s">
        <v>93</v>
      </c>
      <c r="BH5" s="9" t="s">
        <v>141</v>
      </c>
      <c r="BI5" s="9" t="s">
        <v>147</v>
      </c>
      <c r="BJ5" s="39" t="s">
        <v>92</v>
      </c>
      <c r="BK5" s="9" t="s">
        <v>93</v>
      </c>
      <c r="BL5" s="9" t="s">
        <v>141</v>
      </c>
      <c r="BM5" s="9" t="s">
        <v>148</v>
      </c>
      <c r="BN5" s="9" t="s">
        <v>149</v>
      </c>
      <c r="BO5" s="9" t="s">
        <v>150</v>
      </c>
      <c r="BP5" s="9" t="s">
        <v>147</v>
      </c>
      <c r="BQ5" s="39" t="s">
        <v>92</v>
      </c>
      <c r="BR5" s="9" t="s">
        <v>148</v>
      </c>
      <c r="BS5" s="9" t="s">
        <v>223</v>
      </c>
      <c r="BT5" s="9" t="s">
        <v>150</v>
      </c>
    </row>
    <row r="6" spans="1:72">
      <c r="A6" t="s">
        <v>83</v>
      </c>
      <c r="B6">
        <v>201906</v>
      </c>
      <c r="C6" s="41">
        <f>VLOOKUP(B6,macro!$A:$C,3,0)</f>
        <v>8.43</v>
      </c>
      <c r="D6" s="41">
        <f>VLOOKUP(B6,macro!$F:$H,3,0)</f>
        <v>0.42105263157894751</v>
      </c>
      <c r="E6" s="41">
        <f>VLOOKUP(B6,macro!$N:$P,3,0)</f>
        <v>4.0466500463671014E-2</v>
      </c>
      <c r="F6" s="41">
        <f ca="1">Delta!B31</f>
        <v>0.44916988432049038</v>
      </c>
      <c r="G6" s="41">
        <f>VLOOKUP(B6,macro!A:D,4,0)</f>
        <v>-0.58412226812864754</v>
      </c>
      <c r="H6" s="41">
        <f t="shared" ref="H6:I21" si="0">STANDARDIZE(D6,D$1,D$2)</f>
        <v>9.8822652179880691E-2</v>
      </c>
      <c r="I6" s="41">
        <f t="shared" si="0"/>
        <v>-0.45203775612522051</v>
      </c>
      <c r="J6" s="42">
        <v>1</v>
      </c>
      <c r="K6" s="41">
        <f ca="1">SUMPRODUCT(G6:J6,G$4:J$4)</f>
        <v>-4.1827763865130485E-2</v>
      </c>
      <c r="L6" s="41">
        <f ca="1">(F6-K6)^2</f>
        <v>0.24107869052381073</v>
      </c>
      <c r="M6" s="41">
        <f ca="1">F6</f>
        <v>0.44916988432049038</v>
      </c>
      <c r="N6" s="41">
        <f>G6</f>
        <v>-0.58412226812864754</v>
      </c>
      <c r="O6" s="38">
        <f>J6</f>
        <v>1</v>
      </c>
      <c r="P6" s="41">
        <f ca="1">SUMPRODUCT(N6:O6,N$4:O$4)</f>
        <v>-2.7628493871280128E-2</v>
      </c>
      <c r="Q6" s="41">
        <f ca="1">(F6-P6)^2</f>
        <v>0.22733669344630261</v>
      </c>
      <c r="R6" s="41">
        <f ca="1">(F6-$F$1)^2</f>
        <v>0.23361009712860431</v>
      </c>
      <c r="T6" t="s">
        <v>87</v>
      </c>
      <c r="U6">
        <v>201802</v>
      </c>
      <c r="V6" s="41">
        <f>VLOOKUP(U6,macro!$A:$C,3,0)</f>
        <v>11.85</v>
      </c>
      <c r="W6" s="41">
        <f>VLOOKUP(U6,macro!$F:$H,3,0)</f>
        <v>2.6249999999999996</v>
      </c>
      <c r="X6" s="41">
        <f>VLOOKUP(U6,macro!$N:$P,3,0)</f>
        <v>6.698012672846998E-2</v>
      </c>
      <c r="Y6" s="41">
        <f ca="1">Delta!F15</f>
        <v>9.1334645864039471E-2</v>
      </c>
      <c r="Z6" s="41">
        <f>STANDARDIZE(V6,V$1,V$2)</f>
        <v>1.3455890244671429</v>
      </c>
      <c r="AA6" s="41">
        <f t="shared" ref="AA6:AB21" si="1">STANDARDIZE(W6,W$1,W$2)</f>
        <v>2.7690288195543507</v>
      </c>
      <c r="AB6" s="41">
        <f t="shared" si="1"/>
        <v>2.0711881313001053</v>
      </c>
      <c r="AC6" s="42">
        <v>1</v>
      </c>
      <c r="AD6" s="41">
        <f ca="1">SUMPRODUCT(Z6:AC6,Z$4:AC$4)</f>
        <v>-0.13710535132562895</v>
      </c>
      <c r="AE6" s="41">
        <f ca="1">(Y6-AD6)^2</f>
        <v>5.2184832316015721E-2</v>
      </c>
      <c r="AF6" s="41">
        <f ca="1">Y6</f>
        <v>9.1334645864039471E-2</v>
      </c>
      <c r="AG6" s="41">
        <f>Z6</f>
        <v>1.3455890244671429</v>
      </c>
      <c r="AH6" s="38">
        <f>AC6</f>
        <v>1</v>
      </c>
      <c r="AI6" s="41">
        <f ca="1">SUMPRODUCT(AG6:AH6,AG$4:AH$4)</f>
        <v>-4.641491336666341E-2</v>
      </c>
      <c r="AJ6" s="41">
        <f ca="1">(Y6-AI6)^2</f>
        <v>1.8974941068252916E-2</v>
      </c>
      <c r="AL6" t="s">
        <v>88</v>
      </c>
      <c r="AM6">
        <v>201802</v>
      </c>
      <c r="AN6" s="41">
        <f>VLOOKUP(AM6,macro!$A:$C,3,0)</f>
        <v>11.85</v>
      </c>
      <c r="AO6" s="41">
        <f>VLOOKUP(AM6,macro!$F:$H,3,0)</f>
        <v>2.6249999999999996</v>
      </c>
      <c r="AP6" s="41">
        <f>VLOOKUP(AM6,macro!$N:$P,3,0)</f>
        <v>6.698012672846998E-2</v>
      </c>
      <c r="AQ6" s="41">
        <f ca="1">Delta!G15</f>
        <v>-2.0695339684397077E-2</v>
      </c>
      <c r="AR6" s="41">
        <f>STANDARDIZE(AN6,AN$1,AN$2)</f>
        <v>1.4139854275639454</v>
      </c>
      <c r="AS6" s="41">
        <f t="shared" ref="AS6:AT21" si="2">STANDARDIZE(AO6,AO$1,AO$2)</f>
        <v>2.813371258305212</v>
      </c>
      <c r="AT6" s="41">
        <f t="shared" si="2"/>
        <v>2.1562040244187859</v>
      </c>
      <c r="AU6" s="42">
        <v>1</v>
      </c>
      <c r="AV6" s="41">
        <f ca="1">SUMPRODUCT(AR6:AU6,AR$4:AU$4)</f>
        <v>-4.6723012389269188E-2</v>
      </c>
      <c r="AW6" s="41">
        <f ca="1">(AQ6-AV6)^2</f>
        <v>6.7743974643194463E-4</v>
      </c>
      <c r="AX6" s="41">
        <f ca="1">AQ6</f>
        <v>-2.0695339684397077E-2</v>
      </c>
      <c r="AY6" s="41">
        <f>AR6</f>
        <v>1.4139854275639454</v>
      </c>
      <c r="AZ6" s="38">
        <f>AU6</f>
        <v>1</v>
      </c>
      <c r="BA6" s="41">
        <f ca="1">SUMPRODUCT(AY6:AZ6,AY$4:AZ$4)</f>
        <v>5.4304839577723849E-2</v>
      </c>
      <c r="BB6" s="41">
        <f ca="1">(AQ6-BA6)^2</f>
        <v>5.6250268893502731E-3</v>
      </c>
      <c r="BD6" t="s">
        <v>89</v>
      </c>
      <c r="BE6">
        <v>201909</v>
      </c>
      <c r="BF6" s="41">
        <f>VLOOKUP(BE6,macro!$A:$C,3,0)</f>
        <v>7.74</v>
      </c>
      <c r="BG6" s="41">
        <f>VLOOKUP(BE6,macro!$F:$H,3,0)</f>
        <v>0.2</v>
      </c>
      <c r="BH6" s="41">
        <f>VLOOKUP(BE6,macro!$N:$P,3,0)</f>
        <v>3.6994689366119528E-2</v>
      </c>
      <c r="BI6" s="41">
        <f ca="1">Delta!H34</f>
        <v>-0.10252578690757885</v>
      </c>
      <c r="BJ6" s="41">
        <f>STANDARDIZE(BF6,BF$1,BF$2)</f>
        <v>0.85023853301935326</v>
      </c>
      <c r="BK6" s="41">
        <f t="shared" ref="BK6:BL21" si="3">STANDARDIZE(BG6,BG$1,BG$2)</f>
        <v>-0.12259401256683441</v>
      </c>
      <c r="BL6" s="41">
        <f t="shared" si="3"/>
        <v>0.30034219234306292</v>
      </c>
      <c r="BM6" s="42">
        <v>1</v>
      </c>
      <c r="BN6" s="41">
        <f ca="1">SUMPRODUCT(BJ6:BM6,BJ$4:BM$4)</f>
        <v>-2.8060998507092313E-2</v>
      </c>
      <c r="BO6" s="41">
        <f ca="1">(BI6-BN6)^2</f>
        <v>5.545004711529234E-3</v>
      </c>
      <c r="BP6" s="41">
        <f ca="1">BI6</f>
        <v>-0.10252578690757885</v>
      </c>
      <c r="BQ6" s="41">
        <f>BJ6</f>
        <v>0.85023853301935326</v>
      </c>
      <c r="BR6" s="38">
        <f>BM6</f>
        <v>1</v>
      </c>
      <c r="BS6" s="41">
        <f ca="1">SUMPRODUCT(BQ6:BR6,BQ$4:BR$4)</f>
        <v>1.3497344550913577E-2</v>
      </c>
      <c r="BT6" s="41">
        <f ca="1">(BI6-BS6)^2</f>
        <v>1.3461367033434615E-2</v>
      </c>
    </row>
    <row r="7" spans="1:72">
      <c r="A7" t="s">
        <v>83</v>
      </c>
      <c r="B7">
        <v>201907</v>
      </c>
      <c r="C7" s="41">
        <f>VLOOKUP(B7,macro!$A:$C,3,0)</f>
        <v>8.51</v>
      </c>
      <c r="D7" s="41">
        <f>VLOOKUP(B7,macro!$F:$H,3,0)</f>
        <v>0.3333333333333332</v>
      </c>
      <c r="E7" s="41">
        <f>VLOOKUP(B7,macro!$N:$P,3,0)</f>
        <v>3.6994689366119528E-2</v>
      </c>
      <c r="F7" s="41">
        <f ca="1">Delta!B32</f>
        <v>-0.10716307104946828</v>
      </c>
      <c r="G7" s="41">
        <f>VLOOKUP(B7,macro!A:D,4,0)</f>
        <v>-0.44609182789679308</v>
      </c>
      <c r="H7" s="41">
        <f t="shared" si="0"/>
        <v>-1.0158157372282758E-2</v>
      </c>
      <c r="I7" s="41">
        <f t="shared" si="0"/>
        <v>-0.53380291418376102</v>
      </c>
      <c r="J7" s="42">
        <v>1</v>
      </c>
      <c r="K7" s="41">
        <f t="shared" ref="K7:K66" ca="1" si="4">SUMPRODUCT(G7:J7,G$4:J$4)</f>
        <v>-2.6635961594276319E-2</v>
      </c>
      <c r="L7" s="41">
        <f t="shared" ref="L7:L66" ca="1" si="5">(F7-K7)^2</f>
        <v>6.4846153572084651E-3</v>
      </c>
      <c r="M7" s="41">
        <f t="shared" ref="M7:N66" ca="1" si="6">F7</f>
        <v>-0.10716307104946828</v>
      </c>
      <c r="N7" s="41">
        <f t="shared" si="6"/>
        <v>-0.44609182789679308</v>
      </c>
      <c r="O7" s="38">
        <f t="shared" ref="O7:O66" si="7">J7</f>
        <v>1</v>
      </c>
      <c r="P7" s="41">
        <f ca="1">SUMPRODUCT(N7:O7,N$4:O$4)</f>
        <v>-2.1099769698148647E-2</v>
      </c>
      <c r="Q7" s="41">
        <f t="shared" ref="Q7:Q66" ca="1" si="8">(F7-P7)^2</f>
        <v>7.4068918394880534E-3</v>
      </c>
      <c r="R7" s="41">
        <f t="shared" ref="R7:R66" ca="1" si="9">(F7-$F$1)^2</f>
        <v>5.3290979642871428E-3</v>
      </c>
      <c r="T7" t="s">
        <v>87</v>
      </c>
      <c r="U7">
        <v>201803</v>
      </c>
      <c r="V7" s="41">
        <f>VLOOKUP(U7,macro!$A:$C,3,0)</f>
        <v>9.7899999999999991</v>
      </c>
      <c r="W7" s="41">
        <f>VLOOKUP(U7,macro!$F:$H,3,0)</f>
        <v>1.3333333333333335</v>
      </c>
      <c r="X7" s="41">
        <f>VLOOKUP(U7,macro!$N:$P,3,0)</f>
        <v>6.698012672846998E-2</v>
      </c>
      <c r="Y7" s="41">
        <f ca="1">Delta!F16</f>
        <v>-0.23218794568045859</v>
      </c>
      <c r="Z7" s="41">
        <f t="shared" ref="Z7:AB35" si="10">STANDARDIZE(V7,V$1,V$2)</f>
        <v>0.60005018896356166</v>
      </c>
      <c r="AA7" s="41">
        <f t="shared" si="1"/>
        <v>1.0233817449302185</v>
      </c>
      <c r="AB7" s="41">
        <f t="shared" si="1"/>
        <v>2.0711881313001053</v>
      </c>
      <c r="AC7" s="42">
        <v>1</v>
      </c>
      <c r="AD7" s="41">
        <f t="shared" ref="AD7:AD35" ca="1" si="11">SUMPRODUCT(Z7:AC7,Z$4:AC$4)</f>
        <v>-0.13925654422864853</v>
      </c>
      <c r="AE7" s="41">
        <f t="shared" ref="AE7:AE35" ca="1" si="12">(Y7-AD7)^2</f>
        <v>8.6362453757974841E-3</v>
      </c>
      <c r="AF7" s="41">
        <f t="shared" ref="AF7:AG35" ca="1" si="13">Y7</f>
        <v>-0.23218794568045859</v>
      </c>
      <c r="AG7" s="41">
        <f t="shared" si="13"/>
        <v>0.60005018896356166</v>
      </c>
      <c r="AH7" s="38">
        <f t="shared" ref="AH7:AH35" si="14">AC7</f>
        <v>1</v>
      </c>
      <c r="AI7" s="41">
        <f ca="1">SUMPRODUCT(AG7:AH7,AG$4:AH$4)</f>
        <v>-3.447935760900521E-2</v>
      </c>
      <c r="AJ7" s="41">
        <f t="shared" ref="AJ7:AJ35" ca="1" si="15">(Y7-AI7)^2</f>
        <v>3.9088685797207631E-2</v>
      </c>
      <c r="AL7" t="s">
        <v>88</v>
      </c>
      <c r="AM7">
        <v>201803</v>
      </c>
      <c r="AN7" s="41">
        <f>VLOOKUP(AM7,macro!$A:$C,3,0)</f>
        <v>9.7899999999999991</v>
      </c>
      <c r="AO7" s="41">
        <f>VLOOKUP(AM7,macro!$F:$H,3,0)</f>
        <v>1.3333333333333335</v>
      </c>
      <c r="AP7" s="41">
        <f>VLOOKUP(AM7,macro!$N:$P,3,0)</f>
        <v>6.698012672846998E-2</v>
      </c>
      <c r="AQ7" s="41">
        <f ca="1">Delta!G16</f>
        <v>7.2650920161871094E-2</v>
      </c>
      <c r="AR7" s="41">
        <f t="shared" ref="AR7:AT37" si="16">STANDARDIZE(AN7,AN$1,AN$2)</f>
        <v>0.65556460262484606</v>
      </c>
      <c r="AS7" s="41">
        <f t="shared" si="2"/>
        <v>1.0853236659699119</v>
      </c>
      <c r="AT7" s="41">
        <f t="shared" si="2"/>
        <v>2.1562040244187859</v>
      </c>
      <c r="AU7" s="42">
        <v>1</v>
      </c>
      <c r="AV7" s="41">
        <f t="shared" ref="AV7:AV37" ca="1" si="17">SUMPRODUCT(AR7:AU7,AR$4:AU$4)</f>
        <v>6.2623843494437531E-2</v>
      </c>
      <c r="AW7" s="41">
        <f t="shared" ref="AW7:AW37" ca="1" si="18">(AQ7-AV7)^2</f>
        <v>1.0054226649459056E-4</v>
      </c>
      <c r="AX7" s="41">
        <f t="shared" ref="AX7:AY37" ca="1" si="19">AQ7</f>
        <v>7.2650920161871094E-2</v>
      </c>
      <c r="AY7" s="41">
        <f t="shared" si="19"/>
        <v>0.65556460262484606</v>
      </c>
      <c r="AZ7" s="38">
        <f t="shared" ref="AZ7:AZ37" si="20">AU7</f>
        <v>1</v>
      </c>
      <c r="BA7" s="41">
        <f ca="1">SUMPRODUCT(AY7:AZ7,AY$4:AZ$4)</f>
        <v>1.7076961611406039E-2</v>
      </c>
      <c r="BB7" s="41">
        <f t="shared" ref="BB7:BB37" ca="1" si="21">(AQ7-BA7)^2</f>
        <v>3.0884648689688079E-3</v>
      </c>
      <c r="BD7" t="s">
        <v>89</v>
      </c>
      <c r="BE7">
        <v>201910</v>
      </c>
      <c r="BF7" s="41">
        <f>VLOOKUP(BE7,macro!$A:$C,3,0)</f>
        <v>8.35</v>
      </c>
      <c r="BG7" s="41">
        <f>VLOOKUP(BE7,macro!$F:$H,3,0)</f>
        <v>0.51999999999999991</v>
      </c>
      <c r="BH7" s="41">
        <f>VLOOKUP(BE7,macro!$N:$P,3,0)</f>
        <v>3.2522885513515155E-2</v>
      </c>
      <c r="BI7" s="41">
        <f ca="1">Delta!H35</f>
        <v>0.66943707023281618</v>
      </c>
      <c r="BJ7" s="41">
        <f t="shared" ref="BJ7:BJ21" si="22">STANDARDIZE(BF7,BF$1,BF$2)</f>
        <v>1.1270339994059069</v>
      </c>
      <c r="BK7" s="41">
        <f t="shared" si="3"/>
        <v>0.18405032769311461</v>
      </c>
      <c r="BL7" s="41">
        <f t="shared" si="3"/>
        <v>-0.70646288055773432</v>
      </c>
      <c r="BM7" s="42">
        <v>1</v>
      </c>
      <c r="BN7" s="41">
        <f t="shared" ref="BN7:BN21" ca="1" si="23">SUMPRODUCT(BJ7:BM7,BJ$4:BM$4)</f>
        <v>0.45151254188662698</v>
      </c>
      <c r="BO7" s="41">
        <f t="shared" ref="BO7:BO21" ca="1" si="24">(BI7-BN7)^2</f>
        <v>4.7491100054909016E-2</v>
      </c>
      <c r="BP7" s="41">
        <f t="shared" ref="BP7:BQ21" ca="1" si="25">BI7</f>
        <v>0.66943707023281618</v>
      </c>
      <c r="BQ7" s="41">
        <f t="shared" si="25"/>
        <v>1.1270339994059069</v>
      </c>
      <c r="BR7" s="38">
        <f t="shared" ref="BR7:BR21" si="26">BM7</f>
        <v>1</v>
      </c>
      <c r="BS7" s="41">
        <f ca="1">SUMPRODUCT(BQ7:BR7,BQ$4:BR$4)</f>
        <v>1.6569444173672024E-2</v>
      </c>
      <c r="BT7" s="41">
        <f t="shared" ref="BT7:BT21" ca="1" si="27">(BI7-BS7)^2</f>
        <v>0.42623613715610248</v>
      </c>
    </row>
    <row r="8" spans="1:72">
      <c r="A8" t="s">
        <v>83</v>
      </c>
      <c r="B8">
        <v>201908</v>
      </c>
      <c r="C8" s="41">
        <f>VLOOKUP(B8,macro!$A:$C,3,0)</f>
        <v>7.83</v>
      </c>
      <c r="D8" s="41">
        <f>VLOOKUP(B8,macro!$F:$H,3,0)</f>
        <v>0.21739130434782611</v>
      </c>
      <c r="E8" s="41">
        <f>VLOOKUP(B8,macro!$N:$P,3,0)</f>
        <v>3.6994689366119528E-2</v>
      </c>
      <c r="F8" s="41">
        <f ca="1">Delta!B33</f>
        <v>-0.5267405578153046</v>
      </c>
      <c r="G8" s="41">
        <f>VLOOKUP(B8,macro!A:D,4,0)</f>
        <v>-0.73642854745560538</v>
      </c>
      <c r="H8" s="41">
        <f t="shared" si="0"/>
        <v>-0.15420235782383729</v>
      </c>
      <c r="I8" s="41">
        <f t="shared" si="0"/>
        <v>-0.53380291418376102</v>
      </c>
      <c r="J8" s="42">
        <v>1</v>
      </c>
      <c r="K8" s="41">
        <f t="shared" ca="1" si="4"/>
        <v>-2.2015804602575587E-2</v>
      </c>
      <c r="L8" s="41">
        <f t="shared" ca="1" si="5"/>
        <v>0.25474707650565021</v>
      </c>
      <c r="M8" s="41">
        <f t="shared" ca="1" si="6"/>
        <v>-0.5267405578153046</v>
      </c>
      <c r="N8" s="41">
        <f t="shared" si="6"/>
        <v>-0.73642854745560538</v>
      </c>
      <c r="O8" s="38">
        <f t="shared" si="7"/>
        <v>1</v>
      </c>
      <c r="P8" s="41">
        <f t="shared" ref="P8:P71" ca="1" si="28">SUMPRODUCT(N8:O8,N$4:O$4)</f>
        <v>-3.4832453272491591E-2</v>
      </c>
      <c r="Q8" s="41">
        <f t="shared" ca="1" si="8"/>
        <v>0.24197358331490307</v>
      </c>
      <c r="R8" s="41">
        <f t="shared" ca="1" si="9"/>
        <v>0.24263324149338944</v>
      </c>
      <c r="T8" t="s">
        <v>87</v>
      </c>
      <c r="U8">
        <v>201804</v>
      </c>
      <c r="V8" s="41">
        <f>VLOOKUP(U8,macro!$A:$C,3,0)</f>
        <v>8.52</v>
      </c>
      <c r="W8" s="41">
        <f>VLOOKUP(U8,macro!$F:$H,3,0)</f>
        <v>0.50000000000000011</v>
      </c>
      <c r="X8" s="41">
        <f>VLOOKUP(U8,macro!$N:$P,3,0)</f>
        <v>5.7476185502653612E-2</v>
      </c>
      <c r="Y8" s="41">
        <f ca="1">Delta!F17</f>
        <v>3.4381486784306477E-2</v>
      </c>
      <c r="Z8" s="41">
        <f t="shared" si="10"/>
        <v>0.14042187775504339</v>
      </c>
      <c r="AA8" s="41">
        <f t="shared" si="1"/>
        <v>-0.10284217418212563</v>
      </c>
      <c r="AB8" s="41">
        <f t="shared" si="1"/>
        <v>1.2131293028619914</v>
      </c>
      <c r="AC8" s="42">
        <v>1</v>
      </c>
      <c r="AD8" s="41">
        <f t="shared" ca="1" si="11"/>
        <v>-9.0486335094367237E-2</v>
      </c>
      <c r="AE8" s="41">
        <f t="shared" ca="1" si="12"/>
        <v>1.5591972940724183E-2</v>
      </c>
      <c r="AF8" s="41">
        <f t="shared" ca="1" si="13"/>
        <v>3.4381486784306477E-2</v>
      </c>
      <c r="AG8" s="41">
        <f t="shared" si="13"/>
        <v>0.14042187775504339</v>
      </c>
      <c r="AH8" s="38">
        <f t="shared" si="14"/>
        <v>1</v>
      </c>
      <c r="AI8" s="41">
        <f t="shared" ref="AI8:AI35" ca="1" si="29">SUMPRODUCT(AG8:AH8,AG$4:AH$4)</f>
        <v>-2.7121029544817873E-2</v>
      </c>
      <c r="AJ8" s="41">
        <f t="shared" ca="1" si="15"/>
        <v>3.7825595148142069E-3</v>
      </c>
      <c r="AL8" t="s">
        <v>88</v>
      </c>
      <c r="AM8">
        <v>201804</v>
      </c>
      <c r="AN8" s="41">
        <f>VLOOKUP(AM8,macro!$A:$C,3,0)</f>
        <v>8.52</v>
      </c>
      <c r="AO8" s="41">
        <f>VLOOKUP(AM8,macro!$F:$H,3,0)</f>
        <v>0.50000000000000011</v>
      </c>
      <c r="AP8" s="41">
        <f>VLOOKUP(AM8,macro!$N:$P,3,0)</f>
        <v>5.7476185502653612E-2</v>
      </c>
      <c r="AQ8" s="41">
        <f ca="1">Delta!G17</f>
        <v>-1.6060274862121408E-2</v>
      </c>
      <c r="AR8" s="41">
        <f t="shared" si="16"/>
        <v>0.18799448239540145</v>
      </c>
      <c r="AS8" s="41">
        <f t="shared" si="2"/>
        <v>-2.9545748439959354E-2</v>
      </c>
      <c r="AT8" s="41">
        <f t="shared" si="2"/>
        <v>1.2737688928267186</v>
      </c>
      <c r="AU8" s="42">
        <v>1</v>
      </c>
      <c r="AV8" s="41">
        <f t="shared" ca="1" si="17"/>
        <v>7.3355227179124849E-2</v>
      </c>
      <c r="AW8" s="41">
        <f t="shared" ca="1" si="18"/>
        <v>7.995132005288114E-3</v>
      </c>
      <c r="AX8" s="41">
        <f t="shared" ca="1" si="19"/>
        <v>-1.6060274862121408E-2</v>
      </c>
      <c r="AY8" s="41">
        <f t="shared" si="19"/>
        <v>0.18799448239540145</v>
      </c>
      <c r="AZ8" s="38">
        <f t="shared" si="20"/>
        <v>1</v>
      </c>
      <c r="BA8" s="41">
        <f t="shared" ref="BA8:BA37" ca="1" si="30">SUMPRODUCT(AY8:AZ8,AY$4:AZ$4)</f>
        <v>-5.8742058726830929E-3</v>
      </c>
      <c r="BB8" s="41">
        <f t="shared" ca="1" si="21"/>
        <v>1.037560014575969E-4</v>
      </c>
      <c r="BD8" t="s">
        <v>89</v>
      </c>
      <c r="BE8">
        <v>201911</v>
      </c>
      <c r="BF8" s="41">
        <f>VLOOKUP(BE8,macro!$A:$C,3,0)</f>
        <v>8.44</v>
      </c>
      <c r="BG8" s="41">
        <f>VLOOKUP(BE8,macro!$F:$H,3,0)</f>
        <v>1.0454545454545452</v>
      </c>
      <c r="BH8" s="41">
        <f>VLOOKUP(BE8,macro!$N:$P,3,0)</f>
        <v>3.2522885513515155E-2</v>
      </c>
      <c r="BI8" s="41">
        <f ca="1">Delta!H36</f>
        <v>8.8025918738153883E-3</v>
      </c>
      <c r="BJ8" s="41">
        <f t="shared" si="22"/>
        <v>1.1678726747744146</v>
      </c>
      <c r="BK8" s="41">
        <f t="shared" si="3"/>
        <v>0.6875742727790537</v>
      </c>
      <c r="BL8" s="41">
        <f t="shared" si="3"/>
        <v>-0.70646288055773432</v>
      </c>
      <c r="BM8" s="42">
        <v>1</v>
      </c>
      <c r="BN8" s="41">
        <f t="shared" ca="1" si="23"/>
        <v>0.22721226788189428</v>
      </c>
      <c r="BO8" s="41">
        <f t="shared" ca="1" si="24"/>
        <v>4.7702786573953992E-2</v>
      </c>
      <c r="BP8" s="41">
        <f t="shared" ca="1" si="25"/>
        <v>8.8025918738153883E-3</v>
      </c>
      <c r="BQ8" s="41">
        <f t="shared" si="25"/>
        <v>1.1678726747744146</v>
      </c>
      <c r="BR8" s="38">
        <f t="shared" si="26"/>
        <v>1</v>
      </c>
      <c r="BS8" s="41">
        <f t="shared" ref="BS8:BS21" ca="1" si="31">SUMPRODUCT(BQ8:BR8,BQ$4:BR$4)</f>
        <v>1.7022704773751139E-2</v>
      </c>
      <c r="BT8" s="41">
        <f t="shared" ca="1" si="27"/>
        <v>6.7570256087690135E-5</v>
      </c>
    </row>
    <row r="9" spans="1:72">
      <c r="A9" t="s">
        <v>83</v>
      </c>
      <c r="B9">
        <v>201909</v>
      </c>
      <c r="C9" s="41">
        <f>VLOOKUP(B9,macro!$A:$C,3,0)</f>
        <v>7.74</v>
      </c>
      <c r="D9" s="41">
        <f>VLOOKUP(B9,macro!$F:$H,3,0)</f>
        <v>0.2</v>
      </c>
      <c r="E9" s="41">
        <f>VLOOKUP(B9,macro!$N:$P,3,0)</f>
        <v>3.6994689366119528E-2</v>
      </c>
      <c r="F9" s="41">
        <f ca="1">Delta!B34</f>
        <v>0.11297972645970077</v>
      </c>
      <c r="G9" s="41">
        <f>VLOOKUP(B9,macro!A:D,4,0)</f>
        <v>-0.66402100335175074</v>
      </c>
      <c r="H9" s="41">
        <f t="shared" si="0"/>
        <v>-0.17580898789157051</v>
      </c>
      <c r="I9" s="41">
        <f t="shared" si="0"/>
        <v>-0.53380291418376102</v>
      </c>
      <c r="J9" s="42">
        <v>1</v>
      </c>
      <c r="K9" s="41">
        <f t="shared" ca="1" si="4"/>
        <v>-1.8040787606607749E-2</v>
      </c>
      <c r="L9" s="41">
        <f t="shared" ca="1" si="5"/>
        <v>1.7166375106199748E-2</v>
      </c>
      <c r="M9" s="41">
        <f t="shared" ca="1" si="6"/>
        <v>0.11297972645970077</v>
      </c>
      <c r="N9" s="41">
        <f t="shared" si="6"/>
        <v>-0.66402100335175074</v>
      </c>
      <c r="O9" s="38">
        <f t="shared" si="7"/>
        <v>1</v>
      </c>
      <c r="P9" s="41">
        <f t="shared" ca="1" si="28"/>
        <v>-3.1407637103580875E-2</v>
      </c>
      <c r="Q9" s="41">
        <f t="shared" ca="1" si="8"/>
        <v>2.0847710756755268E-2</v>
      </c>
      <c r="R9" s="41">
        <f t="shared" ca="1" si="9"/>
        <v>2.1650805398000305E-2</v>
      </c>
      <c r="T9" t="s">
        <v>87</v>
      </c>
      <c r="U9">
        <v>201805</v>
      </c>
      <c r="V9" s="41">
        <f>VLOOKUP(U9,macro!$A:$C,3,0)</f>
        <v>11.29</v>
      </c>
      <c r="W9" s="41">
        <f>VLOOKUP(U9,macro!$F:$H,3,0)</f>
        <v>0.20000000000000004</v>
      </c>
      <c r="X9" s="41">
        <f>VLOOKUP(U9,macro!$N:$P,3,0)</f>
        <v>5.7476185502653612E-2</v>
      </c>
      <c r="Y9" s="41">
        <f ca="1">Delta!F18</f>
        <v>-0.13393548607586545</v>
      </c>
      <c r="Z9" s="41">
        <f t="shared" si="10"/>
        <v>1.1429182730681109</v>
      </c>
      <c r="AA9" s="41">
        <f t="shared" si="1"/>
        <v>-0.50828278506256952</v>
      </c>
      <c r="AB9" s="41">
        <f t="shared" si="1"/>
        <v>1.2131293028619914</v>
      </c>
      <c r="AC9" s="42">
        <v>1</v>
      </c>
      <c r="AD9" s="41">
        <f t="shared" ca="1" si="11"/>
        <v>-6.1246889194578796E-2</v>
      </c>
      <c r="AE9" s="41">
        <f t="shared" ca="1" si="12"/>
        <v>5.2836321165701952E-3</v>
      </c>
      <c r="AF9" s="41">
        <f t="shared" ca="1" si="13"/>
        <v>-0.13393548607586545</v>
      </c>
      <c r="AG9" s="41">
        <f t="shared" si="13"/>
        <v>1.1429182730681109</v>
      </c>
      <c r="AH9" s="38">
        <f t="shared" si="14"/>
        <v>1</v>
      </c>
      <c r="AI9" s="41">
        <f t="shared" ca="1" si="29"/>
        <v>-4.3170296267494183E-2</v>
      </c>
      <c r="AJ9" s="41">
        <f t="shared" ca="1" si="15"/>
        <v>8.2383196809496604E-3</v>
      </c>
      <c r="AL9" t="s">
        <v>88</v>
      </c>
      <c r="AM9">
        <v>201805</v>
      </c>
      <c r="AN9" s="41">
        <f>VLOOKUP(AM9,macro!$A:$C,3,0)</f>
        <v>11.29</v>
      </c>
      <c r="AO9" s="41">
        <f>VLOOKUP(AM9,macro!$F:$H,3,0)</f>
        <v>0.20000000000000004</v>
      </c>
      <c r="AP9" s="41">
        <f>VLOOKUP(AM9,macro!$N:$P,3,0)</f>
        <v>5.7476185502653612E-2</v>
      </c>
      <c r="AQ9" s="41">
        <f ca="1">Delta!G18</f>
        <v>6.5575962037767319E-2</v>
      </c>
      <c r="AR9" s="41">
        <f t="shared" si="16"/>
        <v>1.2078127761241901</v>
      </c>
      <c r="AS9" s="41">
        <f t="shared" si="2"/>
        <v>-0.43089873762751307</v>
      </c>
      <c r="AT9" s="41">
        <f t="shared" si="2"/>
        <v>1.2737688928267186</v>
      </c>
      <c r="AU9" s="42">
        <v>1</v>
      </c>
      <c r="AV9" s="41">
        <f t="shared" ca="1" si="17"/>
        <v>0.10002138760134982</v>
      </c>
      <c r="AW9" s="41">
        <f t="shared" ca="1" si="18"/>
        <v>1.1864873422563029E-3</v>
      </c>
      <c r="AX9" s="41">
        <f t="shared" ca="1" si="19"/>
        <v>6.5575962037767319E-2</v>
      </c>
      <c r="AY9" s="41">
        <f t="shared" si="19"/>
        <v>1.2078127761241901</v>
      </c>
      <c r="AZ9" s="38">
        <f t="shared" si="20"/>
        <v>1</v>
      </c>
      <c r="BA9" s="41">
        <f t="shared" ca="1" si="30"/>
        <v>4.4184639742219971E-2</v>
      </c>
      <c r="BB9" s="41">
        <f t="shared" ca="1" si="21"/>
        <v>4.5758866955198106E-4</v>
      </c>
      <c r="BD9" t="s">
        <v>89</v>
      </c>
      <c r="BE9">
        <v>201912</v>
      </c>
      <c r="BF9" s="41">
        <f>VLOOKUP(BE9,macro!$A:$C,3,0)</f>
        <v>9.42</v>
      </c>
      <c r="BG9" s="41">
        <f>VLOOKUP(BE9,macro!$F:$H,3,0)</f>
        <v>1.368421052631579</v>
      </c>
      <c r="BH9" s="41">
        <f>VLOOKUP(BE9,macro!$N:$P,3,0)</f>
        <v>3.2522885513515155E-2</v>
      </c>
      <c r="BI9" s="41">
        <f ca="1">Delta!H37</f>
        <v>4.7265573027500188E-2</v>
      </c>
      <c r="BJ9" s="41">
        <f t="shared" si="22"/>
        <v>1.6125604732315013</v>
      </c>
      <c r="BK9" s="41">
        <f t="shared" si="3"/>
        <v>0.9970613087770589</v>
      </c>
      <c r="BL9" s="41">
        <f t="shared" si="3"/>
        <v>-0.70646288055773432</v>
      </c>
      <c r="BM9" s="42">
        <v>1</v>
      </c>
      <c r="BN9" s="41">
        <f t="shared" ca="1" si="23"/>
        <v>0.13289704485235512</v>
      </c>
      <c r="BO9" s="41">
        <f t="shared" ca="1" si="24"/>
        <v>7.332748966890925E-3</v>
      </c>
      <c r="BP9" s="41">
        <f t="shared" ca="1" si="25"/>
        <v>4.7265573027500188E-2</v>
      </c>
      <c r="BQ9" s="41">
        <f t="shared" si="25"/>
        <v>1.6125604732315013</v>
      </c>
      <c r="BR9" s="38">
        <f t="shared" si="26"/>
        <v>1</v>
      </c>
      <c r="BS9" s="41">
        <f t="shared" ca="1" si="31"/>
        <v>2.1958209085723733E-2</v>
      </c>
      <c r="BT9" s="41">
        <f t="shared" ca="1" si="27"/>
        <v>6.4046266968152709E-4</v>
      </c>
    </row>
    <row r="10" spans="1:72">
      <c r="A10" t="s">
        <v>83</v>
      </c>
      <c r="B10">
        <v>201910</v>
      </c>
      <c r="C10" s="41">
        <f>VLOOKUP(B10,macro!$A:$C,3,0)</f>
        <v>8.35</v>
      </c>
      <c r="D10" s="41">
        <f>VLOOKUP(B10,macro!$F:$H,3,0)</f>
        <v>0.51999999999999991</v>
      </c>
      <c r="E10" s="41">
        <f>VLOOKUP(B10,macro!$N:$P,3,0)</f>
        <v>3.2522885513515155E-2</v>
      </c>
      <c r="F10" s="41">
        <f ca="1">Delta!B35</f>
        <v>0.14983201580441532</v>
      </c>
      <c r="G10" s="41">
        <f>VLOOKUP(B10,macro!A:D,4,0)</f>
        <v>-0.19970519433854575</v>
      </c>
      <c r="H10" s="41">
        <f t="shared" si="0"/>
        <v>0.22175300535472037</v>
      </c>
      <c r="I10" s="41">
        <f t="shared" si="0"/>
        <v>-0.63911905568490868</v>
      </c>
      <c r="J10" s="42">
        <v>1</v>
      </c>
      <c r="K10" s="41">
        <f t="shared" ca="1" si="4"/>
        <v>-3.8305708065873842E-2</v>
      </c>
      <c r="L10" s="41">
        <f t="shared" ca="1" si="5"/>
        <v>3.5395803143093166E-2</v>
      </c>
      <c r="M10" s="41">
        <f t="shared" ca="1" si="6"/>
        <v>0.14983201580441532</v>
      </c>
      <c r="N10" s="41">
        <f t="shared" si="6"/>
        <v>-0.19970519433854575</v>
      </c>
      <c r="O10" s="38">
        <f t="shared" si="7"/>
        <v>1</v>
      </c>
      <c r="P10" s="41">
        <f t="shared" ca="1" si="28"/>
        <v>-9.445888367724628E-3</v>
      </c>
      <c r="Q10" s="41">
        <f t="shared" ca="1" si="8"/>
        <v>2.5369450757469394E-2</v>
      </c>
      <c r="R10" s="41">
        <f t="shared" ca="1" si="9"/>
        <v>3.3853945070863825E-2</v>
      </c>
      <c r="T10" t="s">
        <v>87</v>
      </c>
      <c r="U10">
        <v>201806</v>
      </c>
      <c r="V10" s="41">
        <f>VLOOKUP(U10,macro!$A:$C,3,0)</f>
        <v>10.74</v>
      </c>
      <c r="W10" s="41">
        <f>VLOOKUP(U10,macro!$F:$H,3,0)</f>
        <v>0.26666666666666661</v>
      </c>
      <c r="X10" s="41">
        <f>VLOOKUP(U10,macro!$N:$P,3,0)</f>
        <v>5.7476185502653612E-2</v>
      </c>
      <c r="Y10" s="41">
        <f ca="1">Delta!F19</f>
        <v>-0.16801468919315046</v>
      </c>
      <c r="Z10" s="41">
        <f t="shared" si="10"/>
        <v>0.94386664222977656</v>
      </c>
      <c r="AA10" s="41">
        <f t="shared" si="1"/>
        <v>-0.41818487153358214</v>
      </c>
      <c r="AB10" s="41">
        <f t="shared" si="1"/>
        <v>1.2131293028619914</v>
      </c>
      <c r="AC10" s="42">
        <v>1</v>
      </c>
      <c r="AD10" s="41">
        <f t="shared" ca="1" si="11"/>
        <v>-6.7144392751875268E-2</v>
      </c>
      <c r="AE10" s="41">
        <f t="shared" ca="1" si="12"/>
        <v>1.0174816704150736E-2</v>
      </c>
      <c r="AF10" s="41">
        <f t="shared" ca="1" si="13"/>
        <v>-0.16801468919315046</v>
      </c>
      <c r="AG10" s="41">
        <f t="shared" si="13"/>
        <v>0.94386664222977656</v>
      </c>
      <c r="AH10" s="38">
        <f t="shared" si="14"/>
        <v>1</v>
      </c>
      <c r="AI10" s="41">
        <f t="shared" ca="1" si="29"/>
        <v>-3.998361875938157E-2</v>
      </c>
      <c r="AJ10" s="41">
        <f t="shared" ca="1" si="15"/>
        <v>1.6391954996416689E-2</v>
      </c>
      <c r="AL10" t="s">
        <v>88</v>
      </c>
      <c r="AM10">
        <v>201806</v>
      </c>
      <c r="AN10" s="41">
        <f>VLOOKUP(AM10,macro!$A:$C,3,0)</f>
        <v>10.74</v>
      </c>
      <c r="AO10" s="41">
        <f>VLOOKUP(AM10,macro!$F:$H,3,0)</f>
        <v>0.26666666666666661</v>
      </c>
      <c r="AP10" s="41">
        <f>VLOOKUP(AM10,macro!$N:$P,3,0)</f>
        <v>5.7476185502653612E-2</v>
      </c>
      <c r="AQ10" s="41">
        <f ca="1">Delta!G19</f>
        <v>8.7030603631834791E-2</v>
      </c>
      <c r="AR10" s="41">
        <f t="shared" si="16"/>
        <v>1.0053217791744311</v>
      </c>
      <c r="AS10" s="41">
        <f t="shared" si="2"/>
        <v>-0.34170918447472354</v>
      </c>
      <c r="AT10" s="41">
        <f t="shared" si="2"/>
        <v>1.2737688928267186</v>
      </c>
      <c r="AU10" s="42">
        <v>1</v>
      </c>
      <c r="AV10" s="41">
        <f t="shared" ca="1" si="17"/>
        <v>9.4121192809511561E-2</v>
      </c>
      <c r="AW10" s="41">
        <f t="shared" ca="1" si="18"/>
        <v>5.0276454886586939E-5</v>
      </c>
      <c r="AX10" s="41">
        <f t="shared" ca="1" si="19"/>
        <v>8.7030603631834791E-2</v>
      </c>
      <c r="AY10" s="41">
        <f t="shared" si="19"/>
        <v>1.0053217791744311</v>
      </c>
      <c r="AZ10" s="38">
        <f t="shared" si="20"/>
        <v>1</v>
      </c>
      <c r="BA10" s="41">
        <f t="shared" ca="1" si="30"/>
        <v>3.4245157760921553E-2</v>
      </c>
      <c r="BB10" s="41">
        <f t="shared" ca="1" si="21"/>
        <v>2.7863032957911112E-3</v>
      </c>
      <c r="BD10" t="s">
        <v>89</v>
      </c>
      <c r="BE10">
        <v>202001</v>
      </c>
      <c r="BF10" s="41">
        <f>VLOOKUP(BE10,macro!$A:$C,3,0)</f>
        <v>6.02</v>
      </c>
      <c r="BG10" s="41">
        <f>VLOOKUP(BE10,macro!$F:$H,3,0)</f>
        <v>2.1764705882352944</v>
      </c>
      <c r="BH10" s="41">
        <f>VLOOKUP(BE10,macro!$N:$P,3,0)</f>
        <v>3.1033151489182682E-2</v>
      </c>
      <c r="BI10" s="41">
        <f ca="1">Delta!H38</f>
        <v>4.3737824553956958E-2</v>
      </c>
      <c r="BJ10" s="41">
        <f t="shared" si="22"/>
        <v>6.9766070421201282E-2</v>
      </c>
      <c r="BK10" s="41">
        <f t="shared" si="3"/>
        <v>1.7713857360975576</v>
      </c>
      <c r="BL10" s="41">
        <f t="shared" si="3"/>
        <v>-1.0418693121473781</v>
      </c>
      <c r="BM10" s="42">
        <v>1</v>
      </c>
      <c r="BN10" s="41">
        <f t="shared" ca="1" si="23"/>
        <v>-0.18211992506402222</v>
      </c>
      <c r="BO10" s="41">
        <f t="shared" ca="1" si="24"/>
        <v>5.1011723062497766E-2</v>
      </c>
      <c r="BP10" s="41">
        <f t="shared" ca="1" si="25"/>
        <v>4.3737824553956958E-2</v>
      </c>
      <c r="BQ10" s="41">
        <f t="shared" si="25"/>
        <v>6.9766070421201282E-2</v>
      </c>
      <c r="BR10" s="38">
        <f t="shared" si="26"/>
        <v>1</v>
      </c>
      <c r="BS10" s="41">
        <f t="shared" ca="1" si="31"/>
        <v>4.8350308605127007E-3</v>
      </c>
      <c r="BT10" s="41">
        <f t="shared" ca="1" si="27"/>
        <v>1.5134273571546864E-3</v>
      </c>
    </row>
    <row r="11" spans="1:72">
      <c r="A11" t="s">
        <v>83</v>
      </c>
      <c r="B11">
        <v>201911</v>
      </c>
      <c r="C11" s="41">
        <f>VLOOKUP(B11,macro!$A:$C,3,0)</f>
        <v>8.44</v>
      </c>
      <c r="D11" s="41">
        <f>VLOOKUP(B11,macro!$F:$H,3,0)</f>
        <v>1.0454545454545452</v>
      </c>
      <c r="E11" s="41">
        <f>VLOOKUP(B11,macro!$N:$P,3,0)</f>
        <v>3.2522885513515155E-2</v>
      </c>
      <c r="F11" s="41">
        <f ca="1">Delta!B36</f>
        <v>-0.20476932158630179</v>
      </c>
      <c r="G11" s="41">
        <f>VLOOKUP(B11,macro!A:D,4,0)</f>
        <v>2.0229869021117165E-2</v>
      </c>
      <c r="H11" s="41">
        <f t="shared" si="0"/>
        <v>0.87456786926482311</v>
      </c>
      <c r="I11" s="41">
        <f t="shared" si="0"/>
        <v>-0.63911905568490868</v>
      </c>
      <c r="J11" s="42">
        <v>1</v>
      </c>
      <c r="K11" s="41">
        <f t="shared" ca="1" si="4"/>
        <v>-9.0261587607810737E-2</v>
      </c>
      <c r="L11" s="41">
        <f t="shared" ca="1" si="5"/>
        <v>1.3112021140888875E-2</v>
      </c>
      <c r="M11" s="41">
        <f t="shared" ca="1" si="6"/>
        <v>-0.20476932158630179</v>
      </c>
      <c r="N11" s="41">
        <f t="shared" si="6"/>
        <v>2.0229869021117165E-2</v>
      </c>
      <c r="O11" s="38">
        <f t="shared" si="7"/>
        <v>1</v>
      </c>
      <c r="P11" s="41">
        <f t="shared" ca="1" si="28"/>
        <v>9.5685585495199467E-4</v>
      </c>
      <c r="Q11" s="41">
        <f t="shared" ca="1" si="8"/>
        <v>4.2323260084590239E-2</v>
      </c>
      <c r="R11" s="41">
        <f t="shared" ca="1" si="9"/>
        <v>2.9106721671219981E-2</v>
      </c>
      <c r="T11" t="s">
        <v>87</v>
      </c>
      <c r="U11">
        <v>201807</v>
      </c>
      <c r="V11" s="41">
        <f>VLOOKUP(U11,macro!$A:$C,3,0)</f>
        <v>10.39</v>
      </c>
      <c r="W11" s="41">
        <f>VLOOKUP(U11,macro!$F:$H,3,0)</f>
        <v>0.50000000000000011</v>
      </c>
      <c r="X11" s="41">
        <f>VLOOKUP(U11,macro!$N:$P,3,0)</f>
        <v>5.320051674667195E-2</v>
      </c>
      <c r="Y11" s="41">
        <f ca="1">Delta!F20</f>
        <v>-0.18729509298597233</v>
      </c>
      <c r="Z11" s="41">
        <f t="shared" si="10"/>
        <v>0.81719742260538186</v>
      </c>
      <c r="AA11" s="41">
        <f t="shared" si="1"/>
        <v>-0.10284217418212563</v>
      </c>
      <c r="AB11" s="41">
        <f t="shared" si="1"/>
        <v>0.8271025760151054</v>
      </c>
      <c r="AC11" s="42">
        <v>1</v>
      </c>
      <c r="AD11" s="41">
        <f t="shared" ca="1" si="11"/>
        <v>-5.1044598986422815E-2</v>
      </c>
      <c r="AE11" s="41">
        <f t="shared" ca="1" si="12"/>
        <v>1.8564197115121282E-2</v>
      </c>
      <c r="AF11" s="41">
        <f t="shared" ca="1" si="13"/>
        <v>-0.18729509298597233</v>
      </c>
      <c r="AG11" s="41">
        <f t="shared" si="13"/>
        <v>0.81719742260538186</v>
      </c>
      <c r="AH11" s="38">
        <f t="shared" si="14"/>
        <v>1</v>
      </c>
      <c r="AI11" s="41">
        <f t="shared" ca="1" si="29"/>
        <v>-3.7955733072400806E-2</v>
      </c>
      <c r="AJ11" s="41">
        <f t="shared" ca="1" si="15"/>
        <v>2.2302244419395253E-2</v>
      </c>
      <c r="AL11" t="s">
        <v>88</v>
      </c>
      <c r="AM11">
        <v>201807</v>
      </c>
      <c r="AN11" s="41">
        <f>VLOOKUP(AM11,macro!$A:$C,3,0)</f>
        <v>10.39</v>
      </c>
      <c r="AO11" s="41">
        <f>VLOOKUP(AM11,macro!$F:$H,3,0)</f>
        <v>0.50000000000000011</v>
      </c>
      <c r="AP11" s="41">
        <f>VLOOKUP(AM11,macro!$N:$P,3,0)</f>
        <v>5.320051674667195E-2</v>
      </c>
      <c r="AQ11" s="41">
        <f ca="1">Delta!G20</f>
        <v>7.760943520202708E-2</v>
      </c>
      <c r="AR11" s="41">
        <f t="shared" si="16"/>
        <v>0.8764638720245842</v>
      </c>
      <c r="AS11" s="41">
        <f t="shared" si="2"/>
        <v>-2.9545748439959354E-2</v>
      </c>
      <c r="AT11" s="41">
        <f t="shared" si="2"/>
        <v>0.87677566320953126</v>
      </c>
      <c r="AU11" s="42">
        <v>1</v>
      </c>
      <c r="AV11" s="41">
        <f t="shared" ca="1" si="17"/>
        <v>4.7165845595823749E-2</v>
      </c>
      <c r="AW11" s="41">
        <f t="shared" ca="1" si="18"/>
        <v>9.2681214811093145E-4</v>
      </c>
      <c r="AX11" s="41">
        <f t="shared" ca="1" si="19"/>
        <v>7.760943520202708E-2</v>
      </c>
      <c r="AY11" s="41">
        <f t="shared" si="19"/>
        <v>0.8764638720245842</v>
      </c>
      <c r="AZ11" s="38">
        <f t="shared" si="20"/>
        <v>1</v>
      </c>
      <c r="BA11" s="41">
        <f t="shared" ca="1" si="30"/>
        <v>2.7920032863731632E-2</v>
      </c>
      <c r="BB11" s="41">
        <f t="shared" ca="1" si="21"/>
        <v>2.4690367047370009E-3</v>
      </c>
      <c r="BD11" t="s">
        <v>89</v>
      </c>
      <c r="BE11">
        <v>202002</v>
      </c>
      <c r="BF11" s="41">
        <f>VLOOKUP(BE11,macro!$A:$C,3,0)</f>
        <v>2.62</v>
      </c>
      <c r="BG11" s="41">
        <f>VLOOKUP(BE11,macro!$F:$H,3,0)</f>
        <v>2.4666666666666668</v>
      </c>
      <c r="BH11" s="41">
        <f>VLOOKUP(BE11,macro!$N:$P,3,0)</f>
        <v>3.1033151489182682E-2</v>
      </c>
      <c r="BI11" s="41">
        <f ca="1">Delta!H39</f>
        <v>-0.48790221347340196</v>
      </c>
      <c r="BJ11" s="41">
        <f t="shared" si="22"/>
        <v>-1.4730283323890982</v>
      </c>
      <c r="BK11" s="41">
        <f t="shared" si="3"/>
        <v>2.0494700642744719</v>
      </c>
      <c r="BL11" s="41">
        <f t="shared" si="3"/>
        <v>-1.0418693121473781</v>
      </c>
      <c r="BM11" s="42">
        <v>1</v>
      </c>
      <c r="BN11" s="41">
        <f t="shared" ca="1" si="23"/>
        <v>-0.46846423026270079</v>
      </c>
      <c r="BO11" s="41">
        <f t="shared" ca="1" si="24"/>
        <v>3.7783519129950058E-4</v>
      </c>
      <c r="BP11" s="41">
        <f t="shared" ca="1" si="25"/>
        <v>-0.48790221347340196</v>
      </c>
      <c r="BQ11" s="41">
        <f t="shared" si="25"/>
        <v>-1.4730283323890982</v>
      </c>
      <c r="BR11" s="38">
        <f t="shared" si="26"/>
        <v>1</v>
      </c>
      <c r="BS11" s="41">
        <f t="shared" ca="1" si="31"/>
        <v>-1.2288147364698323E-2</v>
      </c>
      <c r="BT11" s="41">
        <f t="shared" ca="1" si="27"/>
        <v>0.22620873988045434</v>
      </c>
    </row>
    <row r="12" spans="1:72">
      <c r="A12" t="s">
        <v>83</v>
      </c>
      <c r="B12">
        <v>201912</v>
      </c>
      <c r="C12" s="41">
        <f>VLOOKUP(B12,macro!$A:$C,3,0)</f>
        <v>9.42</v>
      </c>
      <c r="D12" s="41">
        <f>VLOOKUP(B12,macro!$F:$H,3,0)</f>
        <v>1.368421052631579</v>
      </c>
      <c r="E12" s="41">
        <f>VLOOKUP(B12,macro!$N:$P,3,0)</f>
        <v>3.2522885513515155E-2</v>
      </c>
      <c r="F12" s="41">
        <f ca="1">Delta!B37</f>
        <v>-0.25398285819518213</v>
      </c>
      <c r="G12" s="41">
        <f>VLOOKUP(B12,macro!A:D,4,0)</f>
        <v>1.2790239804492756</v>
      </c>
      <c r="H12" s="41">
        <f t="shared" si="0"/>
        <v>1.2758153953432421</v>
      </c>
      <c r="I12" s="41">
        <f t="shared" si="0"/>
        <v>-0.63911905568490868</v>
      </c>
      <c r="J12" s="42">
        <v>1</v>
      </c>
      <c r="K12" s="41">
        <f t="shared" ca="1" si="4"/>
        <v>-9.0393932072087554E-2</v>
      </c>
      <c r="L12" s="41">
        <f t="shared" ca="1" si="5"/>
        <v>2.6761336750107289E-2</v>
      </c>
      <c r="M12" s="41">
        <f t="shared" ca="1" si="6"/>
        <v>-0.25398285819518213</v>
      </c>
      <c r="N12" s="41">
        <f t="shared" si="6"/>
        <v>1.2790239804492756</v>
      </c>
      <c r="O12" s="38">
        <f t="shared" si="7"/>
        <v>1</v>
      </c>
      <c r="P12" s="41">
        <f t="shared" ca="1" si="28"/>
        <v>6.0496762635456253E-2</v>
      </c>
      <c r="Q12" s="41">
        <f t="shared" ca="1" si="8"/>
        <v>9.8897431917782108E-2</v>
      </c>
      <c r="R12" s="41">
        <f t="shared" ca="1" si="9"/>
        <v>4.8321033812877993E-2</v>
      </c>
      <c r="T12" t="s">
        <v>87</v>
      </c>
      <c r="U12">
        <v>201808</v>
      </c>
      <c r="V12" s="41">
        <f>VLOOKUP(U12,macro!$A:$C,3,0)</f>
        <v>9.9</v>
      </c>
      <c r="W12" s="41">
        <f>VLOOKUP(U12,macro!$F:$H,3,0)</f>
        <v>0.27777777777777762</v>
      </c>
      <c r="X12" s="41">
        <f>VLOOKUP(U12,macro!$N:$P,3,0)</f>
        <v>5.320051674667195E-2</v>
      </c>
      <c r="Y12" s="41">
        <f ca="1">Delta!F21</f>
        <v>3.9885891378548644E-2</v>
      </c>
      <c r="Z12" s="41">
        <f t="shared" si="10"/>
        <v>0.63986051513122899</v>
      </c>
      <c r="AA12" s="41">
        <f t="shared" si="1"/>
        <v>-0.4031685526120844</v>
      </c>
      <c r="AB12" s="41">
        <f t="shared" si="1"/>
        <v>0.8271025760151054</v>
      </c>
      <c r="AC12" s="42">
        <v>1</v>
      </c>
      <c r="AD12" s="41">
        <f t="shared" ca="1" si="11"/>
        <v>-5.2656015204385107E-2</v>
      </c>
      <c r="AE12" s="41">
        <f t="shared" ca="1" si="12"/>
        <v>8.5640044740044365E-3</v>
      </c>
      <c r="AF12" s="41">
        <f t="shared" ca="1" si="13"/>
        <v>3.9885891378548644E-2</v>
      </c>
      <c r="AG12" s="41">
        <f t="shared" si="13"/>
        <v>0.63986051513122899</v>
      </c>
      <c r="AH12" s="38">
        <f t="shared" si="14"/>
        <v>1</v>
      </c>
      <c r="AI12" s="41">
        <f t="shared" ca="1" si="29"/>
        <v>-3.5116693110627741E-2</v>
      </c>
      <c r="AJ12" s="41">
        <f t="shared" ca="1" si="15"/>
        <v>5.6253876800560409E-3</v>
      </c>
      <c r="AL12" t="s">
        <v>88</v>
      </c>
      <c r="AM12">
        <v>201808</v>
      </c>
      <c r="AN12" s="41">
        <f>VLOOKUP(AM12,macro!$A:$C,3,0)</f>
        <v>9.9</v>
      </c>
      <c r="AO12" s="41">
        <f>VLOOKUP(AM12,macro!$F:$H,3,0)</f>
        <v>0.27777777777777762</v>
      </c>
      <c r="AP12" s="41">
        <f>VLOOKUP(AM12,macro!$N:$P,3,0)</f>
        <v>5.320051674667195E-2</v>
      </c>
      <c r="AQ12" s="41">
        <f ca="1">Delta!G21</f>
        <v>9.7347390218594052E-2</v>
      </c>
      <c r="AR12" s="41">
        <f t="shared" si="16"/>
        <v>0.69606280201479842</v>
      </c>
      <c r="AS12" s="41">
        <f t="shared" si="2"/>
        <v>-0.32684425894925873</v>
      </c>
      <c r="AT12" s="41">
        <f t="shared" si="2"/>
        <v>0.87677566320953126</v>
      </c>
      <c r="AU12" s="42">
        <v>1</v>
      </c>
      <c r="AV12" s="41">
        <f t="shared" ca="1" si="17"/>
        <v>6.5925219764210952E-2</v>
      </c>
      <c r="AW12" s="41">
        <f t="shared" ca="1" si="18"/>
        <v>9.8735279606430621E-4</v>
      </c>
      <c r="AX12" s="41">
        <f t="shared" ca="1" si="19"/>
        <v>9.7347390218594052E-2</v>
      </c>
      <c r="AY12" s="41">
        <f t="shared" si="19"/>
        <v>0.69606280201479842</v>
      </c>
      <c r="AZ12" s="38">
        <f t="shared" si="20"/>
        <v>1</v>
      </c>
      <c r="BA12" s="41">
        <f t="shared" ca="1" si="30"/>
        <v>1.9064858007665747E-2</v>
      </c>
      <c r="BB12" s="41">
        <f t="shared" ca="1" si="21"/>
        <v>6.1281548493550275E-3</v>
      </c>
      <c r="BD12" t="s">
        <v>89</v>
      </c>
      <c r="BE12">
        <v>202003</v>
      </c>
      <c r="BF12" s="41">
        <f>VLOOKUP(BE12,macro!$A:$C,3,0)</f>
        <v>2.17</v>
      </c>
      <c r="BG12" s="41">
        <f>VLOOKUP(BE12,macro!$F:$H,3,0)</f>
        <v>0.86956521739130443</v>
      </c>
      <c r="BH12" s="41">
        <f>VLOOKUP(BE12,macro!$N:$P,3,0)</f>
        <v>3.1033151489182682E-2</v>
      </c>
      <c r="BI12" s="41">
        <f ca="1">Delta!H40</f>
        <v>-0.65578750056868251</v>
      </c>
      <c r="BJ12" s="41">
        <f t="shared" si="22"/>
        <v>-1.6772217092316382</v>
      </c>
      <c r="BK12" s="41">
        <f t="shared" si="3"/>
        <v>0.51902593852055923</v>
      </c>
      <c r="BL12" s="41">
        <f t="shared" si="3"/>
        <v>-1.0418693121473781</v>
      </c>
      <c r="BM12" s="42">
        <v>1</v>
      </c>
      <c r="BN12" s="41">
        <f t="shared" ca="1" si="23"/>
        <v>0.20497886013540997</v>
      </c>
      <c r="BO12" s="41">
        <f t="shared" ca="1" si="24"/>
        <v>0.74091872771976786</v>
      </c>
      <c r="BP12" s="41">
        <f t="shared" ca="1" si="25"/>
        <v>-0.65578750056868251</v>
      </c>
      <c r="BQ12" s="41">
        <f t="shared" si="25"/>
        <v>-1.6772217092316382</v>
      </c>
      <c r="BR12" s="38">
        <f t="shared" si="26"/>
        <v>1</v>
      </c>
      <c r="BS12" s="41">
        <f t="shared" ca="1" si="31"/>
        <v>-1.4554450365093903E-2</v>
      </c>
      <c r="BT12" s="41">
        <f t="shared" ca="1" si="27"/>
        <v>0.41117982467339792</v>
      </c>
    </row>
    <row r="13" spans="1:72">
      <c r="A13" t="s">
        <v>83</v>
      </c>
      <c r="B13">
        <v>202001</v>
      </c>
      <c r="C13" s="41">
        <f>VLOOKUP(B13,macro!$A:$C,3,0)</f>
        <v>6.02</v>
      </c>
      <c r="D13" s="41">
        <f>VLOOKUP(B13,macro!$F:$H,3,0)</f>
        <v>2.1764705882352944</v>
      </c>
      <c r="E13" s="41">
        <f>VLOOKUP(B13,macro!$N:$P,3,0)</f>
        <v>3.1033151489182682E-2</v>
      </c>
      <c r="F13" s="41">
        <f ca="1">Delta!B38</f>
        <v>-7.854482461973851E-2</v>
      </c>
      <c r="G13" s="41">
        <f>VLOOKUP(B13,macro!A:D,4,0)</f>
        <v>-1.7904138483507064</v>
      </c>
      <c r="H13" s="41">
        <f t="shared" si="0"/>
        <v>2.2797209703943451</v>
      </c>
      <c r="I13" s="41">
        <f t="shared" si="0"/>
        <v>-0.67420401121449847</v>
      </c>
      <c r="J13" s="42">
        <v>1</v>
      </c>
      <c r="K13" s="41">
        <f t="shared" ca="1" si="4"/>
        <v>-0.2660653799307377</v>
      </c>
      <c r="L13" s="41">
        <f t="shared" ca="1" si="5"/>
        <v>3.5163958664145512E-2</v>
      </c>
      <c r="M13" s="41">
        <f t="shared" ca="1" si="6"/>
        <v>-7.854482461973851E-2</v>
      </c>
      <c r="N13" s="41">
        <f t="shared" si="6"/>
        <v>-1.7904138483507064</v>
      </c>
      <c r="O13" s="38">
        <f t="shared" si="7"/>
        <v>1</v>
      </c>
      <c r="P13" s="41">
        <f t="shared" ca="1" si="28"/>
        <v>-8.4685074915373762E-2</v>
      </c>
      <c r="Q13" s="41">
        <f t="shared" ca="1" si="8"/>
        <v>3.7702673693048802E-5</v>
      </c>
      <c r="R13" s="41">
        <f t="shared" ca="1" si="9"/>
        <v>1.9697996094206228E-3</v>
      </c>
      <c r="T13" t="s">
        <v>87</v>
      </c>
      <c r="U13">
        <v>201809</v>
      </c>
      <c r="V13" s="41">
        <f>VLOOKUP(U13,macro!$A:$C,3,0)</f>
        <v>10.43</v>
      </c>
      <c r="W13" s="41">
        <f>VLOOKUP(U13,macro!$F:$H,3,0)</f>
        <v>0.56249999999999989</v>
      </c>
      <c r="X13" s="41">
        <f>VLOOKUP(U13,macro!$N:$P,3,0)</f>
        <v>5.320051674667195E-2</v>
      </c>
      <c r="Y13" s="41">
        <f ca="1">Delta!F22</f>
        <v>-7.0789132862539642E-2</v>
      </c>
      <c r="Z13" s="41">
        <f t="shared" si="10"/>
        <v>0.83167390484816961</v>
      </c>
      <c r="AA13" s="41">
        <f t="shared" si="1"/>
        <v>-1.8375380248700127E-2</v>
      </c>
      <c r="AB13" s="41">
        <f t="shared" si="1"/>
        <v>0.8271025760151054</v>
      </c>
      <c r="AC13" s="42">
        <v>1</v>
      </c>
      <c r="AD13" s="41">
        <f t="shared" ca="1" si="11"/>
        <v>-5.1486846656245588E-2</v>
      </c>
      <c r="AE13" s="41">
        <f t="shared" ca="1" si="12"/>
        <v>3.7257825278968966E-4</v>
      </c>
      <c r="AF13" s="41">
        <f t="shared" ca="1" si="13"/>
        <v>-7.0789132862539642E-2</v>
      </c>
      <c r="AG13" s="41">
        <f t="shared" si="13"/>
        <v>0.83167390484816961</v>
      </c>
      <c r="AH13" s="38">
        <f t="shared" si="14"/>
        <v>1</v>
      </c>
      <c r="AI13" s="41">
        <f t="shared" ca="1" si="29"/>
        <v>-3.8187491436627176E-2</v>
      </c>
      <c r="AJ13" s="41">
        <f t="shared" ca="1" si="15"/>
        <v>1.0628670236637718E-3</v>
      </c>
      <c r="AL13" t="s">
        <v>88</v>
      </c>
      <c r="AM13">
        <v>201809</v>
      </c>
      <c r="AN13" s="41">
        <f>VLOOKUP(AM13,macro!$A:$C,3,0)</f>
        <v>10.43</v>
      </c>
      <c r="AO13" s="41">
        <f>VLOOKUP(AM13,macro!$F:$H,3,0)</f>
        <v>0.56249999999999989</v>
      </c>
      <c r="AP13" s="41">
        <f>VLOOKUP(AM13,macro!$N:$P,3,0)</f>
        <v>5.320051674667195E-2</v>
      </c>
      <c r="AQ13" s="41">
        <f ca="1">Delta!G22</f>
        <v>0.14639016438072447</v>
      </c>
      <c r="AR13" s="41">
        <f t="shared" si="16"/>
        <v>0.8911904899845664</v>
      </c>
      <c r="AS13" s="41">
        <f t="shared" si="2"/>
        <v>5.4069457640780694E-2</v>
      </c>
      <c r="AT13" s="41">
        <f t="shared" si="2"/>
        <v>0.87677566320953126</v>
      </c>
      <c r="AU13" s="42">
        <v>1</v>
      </c>
      <c r="AV13" s="41">
        <f t="shared" ca="1" si="17"/>
        <v>4.1851547195867214E-2</v>
      </c>
      <c r="AW13" s="41">
        <f t="shared" ca="1" si="18"/>
        <v>1.0928322482922132E-2</v>
      </c>
      <c r="AX13" s="41">
        <f t="shared" ca="1" si="19"/>
        <v>0.14639016438072447</v>
      </c>
      <c r="AY13" s="41">
        <f t="shared" si="19"/>
        <v>0.8911904899845664</v>
      </c>
      <c r="AZ13" s="38">
        <f t="shared" si="20"/>
        <v>1</v>
      </c>
      <c r="BA13" s="41">
        <f t="shared" ca="1" si="30"/>
        <v>2.8642904280553327E-2</v>
      </c>
      <c r="BB13" s="41">
        <f t="shared" ca="1" si="21"/>
        <v>1.3864417261097354E-2</v>
      </c>
      <c r="BD13" t="s">
        <v>89</v>
      </c>
      <c r="BE13">
        <v>202004</v>
      </c>
      <c r="BF13" s="41">
        <f>VLOOKUP(BE13,macro!$A:$C,3,0)</f>
        <v>2.0699999999999998</v>
      </c>
      <c r="BG13" s="41">
        <f>VLOOKUP(BE13,macro!$F:$H,3,0)</f>
        <v>0.31999999999999995</v>
      </c>
      <c r="BH13" s="41">
        <f>VLOOKUP(BE13,macro!$N:$P,3,0)</f>
        <v>3.2598355419776216E-2</v>
      </c>
      <c r="BI13" s="41">
        <f ca="1">Delta!H41</f>
        <v>0.81783236803934956</v>
      </c>
      <c r="BJ13" s="41">
        <f t="shared" si="22"/>
        <v>-1.7225980151966469</v>
      </c>
      <c r="BK13" s="41">
        <f t="shared" si="3"/>
        <v>-7.6023849693535456E-3</v>
      </c>
      <c r="BL13" s="41">
        <f t="shared" si="3"/>
        <v>-0.68947119510383614</v>
      </c>
      <c r="BM13" s="42">
        <v>1</v>
      </c>
      <c r="BN13" s="41">
        <f t="shared" ca="1" si="23"/>
        <v>0.23277672250576326</v>
      </c>
      <c r="BO13" s="41">
        <f t="shared" ca="1" si="24"/>
        <v>0.34229010837072132</v>
      </c>
      <c r="BP13" s="41">
        <f t="shared" ca="1" si="25"/>
        <v>0.81783236803934956</v>
      </c>
      <c r="BQ13" s="41">
        <f t="shared" si="25"/>
        <v>-1.7225980151966469</v>
      </c>
      <c r="BR13" s="38">
        <f t="shared" si="26"/>
        <v>1</v>
      </c>
      <c r="BS13" s="41">
        <f t="shared" ca="1" si="31"/>
        <v>-1.5058073254070697E-2</v>
      </c>
      <c r="BT13" s="41">
        <f t="shared" ca="1" si="27"/>
        <v>0.69370648719794836</v>
      </c>
    </row>
    <row r="14" spans="1:72">
      <c r="A14" t="s">
        <v>83</v>
      </c>
      <c r="B14">
        <v>202002</v>
      </c>
      <c r="C14" s="41">
        <f>VLOOKUP(B14,macro!$A:$C,3,0)</f>
        <v>2.62</v>
      </c>
      <c r="D14" s="41">
        <f>VLOOKUP(B14,macro!$F:$H,3,0)</f>
        <v>2.4666666666666668</v>
      </c>
      <c r="E14" s="41">
        <f>VLOOKUP(B14,macro!$N:$P,3,0)</f>
        <v>3.1033151489182682E-2</v>
      </c>
      <c r="F14" s="41">
        <f ca="1">Delta!B39</f>
        <v>-0.44241994668889528</v>
      </c>
      <c r="G14" s="41">
        <f>VLOOKUP(B14,macro!A:D,4,0)</f>
        <v>-2.7752264568910459</v>
      </c>
      <c r="H14" s="41">
        <f t="shared" si="0"/>
        <v>2.6402551309363242</v>
      </c>
      <c r="I14" s="41">
        <f t="shared" si="0"/>
        <v>-0.67420401121449847</v>
      </c>
      <c r="J14" s="42">
        <v>1</v>
      </c>
      <c r="K14" s="41">
        <f t="shared" ca="1" si="4"/>
        <v>-0.32607066427335818</v>
      </c>
      <c r="L14" s="41">
        <f t="shared" ca="1" si="5"/>
        <v>1.3537155518610412E-2</v>
      </c>
      <c r="M14" s="41">
        <f t="shared" ca="1" si="6"/>
        <v>-0.44241994668889528</v>
      </c>
      <c r="N14" s="41">
        <f t="shared" si="6"/>
        <v>-2.7752264568910459</v>
      </c>
      <c r="O14" s="38">
        <f t="shared" si="7"/>
        <v>1</v>
      </c>
      <c r="P14" s="41">
        <f t="shared" ca="1" si="28"/>
        <v>-0.13126588616673263</v>
      </c>
      <c r="Q14" s="41">
        <f t="shared" ca="1" si="8"/>
        <v>9.6816849379429665E-2</v>
      </c>
      <c r="R14" s="41">
        <f t="shared" ca="1" si="9"/>
        <v>0.16667422437594676</v>
      </c>
      <c r="T14" t="s">
        <v>87</v>
      </c>
      <c r="U14">
        <v>201810</v>
      </c>
      <c r="V14" s="41">
        <f>VLOOKUP(U14,macro!$A:$C,3,0)</f>
        <v>10.6</v>
      </c>
      <c r="W14" s="41">
        <f>VLOOKUP(U14,macro!$F:$H,3,0)</f>
        <v>0.31578947368421056</v>
      </c>
      <c r="X14" s="41">
        <f>VLOOKUP(U14,macro!$N:$P,3,0)</f>
        <v>5.2031002795874089E-2</v>
      </c>
      <c r="Y14" s="41">
        <f ca="1">Delta!F23</f>
        <v>-5.0680698736369913E-2</v>
      </c>
      <c r="Z14" s="41">
        <f t="shared" si="10"/>
        <v>0.89319895438001851</v>
      </c>
      <c r="AA14" s="41">
        <f t="shared" si="1"/>
        <v>-0.35179693524906491</v>
      </c>
      <c r="AB14" s="41">
        <f t="shared" si="1"/>
        <v>0.72151356334973682</v>
      </c>
      <c r="AC14" s="42">
        <v>1</v>
      </c>
      <c r="AD14" s="41">
        <f t="shared" ca="1" si="11"/>
        <v>-4.0633573038859658E-2</v>
      </c>
      <c r="AE14" s="41">
        <f t="shared" ca="1" si="12"/>
        <v>1.0094473478157093E-4</v>
      </c>
      <c r="AF14" s="41">
        <f t="shared" ca="1" si="13"/>
        <v>-5.0680698736369913E-2</v>
      </c>
      <c r="AG14" s="41">
        <f t="shared" si="13"/>
        <v>0.89319895438001851</v>
      </c>
      <c r="AH14" s="38">
        <f t="shared" si="14"/>
        <v>1</v>
      </c>
      <c r="AI14" s="41">
        <f t="shared" ca="1" si="29"/>
        <v>-3.9172464484589262E-2</v>
      </c>
      <c r="AJ14" s="41">
        <f t="shared" ca="1" si="15"/>
        <v>1.3243945559385736E-4</v>
      </c>
      <c r="AL14" t="s">
        <v>88</v>
      </c>
      <c r="AM14">
        <v>201810</v>
      </c>
      <c r="AN14" s="41">
        <f>VLOOKUP(AM14,macro!$A:$C,3,0)</f>
        <v>10.6</v>
      </c>
      <c r="AO14" s="41">
        <f>VLOOKUP(AM14,macro!$F:$H,3,0)</f>
        <v>0.31578947368421056</v>
      </c>
      <c r="AP14" s="41">
        <f>VLOOKUP(AM14,macro!$N:$P,3,0)</f>
        <v>5.2031002795874089E-2</v>
      </c>
      <c r="AQ14" s="41">
        <f ca="1">Delta!G23</f>
        <v>6.8173810486431036E-2</v>
      </c>
      <c r="AR14" s="41">
        <f t="shared" si="16"/>
        <v>0.95377861631449201</v>
      </c>
      <c r="AS14" s="41">
        <f t="shared" si="2"/>
        <v>-0.27599056636214153</v>
      </c>
      <c r="AT14" s="41">
        <f t="shared" si="2"/>
        <v>0.76818700798219208</v>
      </c>
      <c r="AU14" s="42">
        <v>1</v>
      </c>
      <c r="AV14" s="41">
        <f t="shared" ca="1" si="17"/>
        <v>5.5593768525005076E-2</v>
      </c>
      <c r="AW14" s="41">
        <f t="shared" ca="1" si="18"/>
        <v>1.5825745575123791E-4</v>
      </c>
      <c r="AX14" s="41">
        <f t="shared" ca="1" si="19"/>
        <v>6.8173810486431036E-2</v>
      </c>
      <c r="AY14" s="41">
        <f t="shared" si="19"/>
        <v>0.95377861631449201</v>
      </c>
      <c r="AZ14" s="38">
        <f t="shared" si="20"/>
        <v>1</v>
      </c>
      <c r="BA14" s="41">
        <f t="shared" ca="1" si="30"/>
        <v>3.1715107802045568E-2</v>
      </c>
      <c r="BB14" s="41">
        <f t="shared" ca="1" si="21"/>
        <v>1.329237001428416E-3</v>
      </c>
      <c r="BD14" t="s">
        <v>89</v>
      </c>
      <c r="BE14">
        <v>202005</v>
      </c>
      <c r="BF14" s="41">
        <f>VLOOKUP(BE14,macro!$A:$C,3,0)</f>
        <v>3.83</v>
      </c>
      <c r="BG14" s="41">
        <f>VLOOKUP(BE14,macro!$F:$H,3,0)</f>
        <v>-0.1111111111111112</v>
      </c>
      <c r="BH14" s="41">
        <f>VLOOKUP(BE14,macro!$N:$P,3,0)</f>
        <v>3.2598355419776216E-2</v>
      </c>
      <c r="BI14" s="41">
        <f ca="1">Delta!H42</f>
        <v>0.70398524368994864</v>
      </c>
      <c r="BJ14" s="41">
        <f t="shared" si="22"/>
        <v>-0.92397503021249161</v>
      </c>
      <c r="BK14" s="41">
        <f t="shared" si="3"/>
        <v>-0.42072045448622952</v>
      </c>
      <c r="BL14" s="41">
        <f t="shared" si="3"/>
        <v>-0.68947119510383614</v>
      </c>
      <c r="BM14" s="42">
        <v>1</v>
      </c>
      <c r="BN14" s="41">
        <f t="shared" ca="1" si="23"/>
        <v>0.50317195690121785</v>
      </c>
      <c r="BO14" s="41">
        <f t="shared" ca="1" si="24"/>
        <v>4.0325976150893034E-2</v>
      </c>
      <c r="BP14" s="41">
        <f t="shared" ca="1" si="25"/>
        <v>0.70398524368994864</v>
      </c>
      <c r="BQ14" s="41">
        <f t="shared" si="25"/>
        <v>-0.92397503021249161</v>
      </c>
      <c r="BR14" s="38">
        <f t="shared" si="26"/>
        <v>1</v>
      </c>
      <c r="BS14" s="41">
        <f t="shared" ca="1" si="31"/>
        <v>-6.1943104080791058E-3</v>
      </c>
      <c r="BT14" s="41">
        <f t="shared" ca="1" si="27"/>
        <v>0.50435499905887349</v>
      </c>
    </row>
    <row r="15" spans="1:72">
      <c r="A15" t="s">
        <v>83</v>
      </c>
      <c r="B15">
        <v>202003</v>
      </c>
      <c r="C15" s="41">
        <f>VLOOKUP(B15,macro!$A:$C,3,0)</f>
        <v>2.17</v>
      </c>
      <c r="D15" s="41">
        <f>VLOOKUP(B15,macro!$F:$H,3,0)</f>
        <v>0.86956521739130443</v>
      </c>
      <c r="E15" s="41">
        <f>VLOOKUP(B15,macro!$N:$P,3,0)</f>
        <v>3.1033151489182682E-2</v>
      </c>
      <c r="F15" s="41">
        <f ca="1">Delta!B40</f>
        <v>-2.7368332990989935E-2</v>
      </c>
      <c r="G15" s="41">
        <f>VLOOKUP(B15,macro!A:D,4,0)</f>
        <v>-2.0900589687646169</v>
      </c>
      <c r="H15" s="41">
        <f t="shared" si="0"/>
        <v>0.65604626971615809</v>
      </c>
      <c r="I15" s="41">
        <f t="shared" si="0"/>
        <v>-0.67420401121449847</v>
      </c>
      <c r="J15" s="42">
        <v>1</v>
      </c>
      <c r="K15" s="41">
        <f t="shared" ca="1" si="4"/>
        <v>-0.12983969785028077</v>
      </c>
      <c r="L15" s="41">
        <f t="shared" ca="1" si="5"/>
        <v>1.0500380616125904E-2</v>
      </c>
      <c r="M15" s="41">
        <f t="shared" ca="1" si="6"/>
        <v>-2.7368332990989935E-2</v>
      </c>
      <c r="N15" s="41">
        <f t="shared" si="6"/>
        <v>-2.0900589687646169</v>
      </c>
      <c r="O15" s="38">
        <f t="shared" si="7"/>
        <v>1</v>
      </c>
      <c r="P15" s="41">
        <f t="shared" ca="1" si="28"/>
        <v>-9.8858038051049674E-2</v>
      </c>
      <c r="Q15" s="41">
        <f t="shared" ca="1" si="8"/>
        <v>5.1107779295743302E-3</v>
      </c>
      <c r="R15" s="41">
        <f t="shared" ca="1" si="9"/>
        <v>4.6159347396416853E-5</v>
      </c>
      <c r="T15" t="s">
        <v>87</v>
      </c>
      <c r="U15">
        <v>201811</v>
      </c>
      <c r="V15" s="41">
        <f>VLOOKUP(U15,macro!$A:$C,3,0)</f>
        <v>11.49</v>
      </c>
      <c r="W15" s="41">
        <f>VLOOKUP(U15,macro!$F:$H,3,0)</f>
        <v>0.29411764705882365</v>
      </c>
      <c r="X15" s="41">
        <f>VLOOKUP(U15,macro!$N:$P,3,0)</f>
        <v>5.2031002795874089E-2</v>
      </c>
      <c r="Y15" s="41">
        <f ca="1">Delta!F24</f>
        <v>-0.11209910771294358</v>
      </c>
      <c r="Z15" s="41">
        <f t="shared" si="10"/>
        <v>1.2153006842820513</v>
      </c>
      <c r="AA15" s="41">
        <f t="shared" si="1"/>
        <v>-0.38108573066870471</v>
      </c>
      <c r="AB15" s="41">
        <f t="shared" si="1"/>
        <v>0.72151356334973682</v>
      </c>
      <c r="AC15" s="42">
        <v>1</v>
      </c>
      <c r="AD15" s="41">
        <f t="shared" ca="1" si="11"/>
        <v>-3.2205432644600393E-2</v>
      </c>
      <c r="AE15" s="41">
        <f t="shared" ca="1" si="12"/>
        <v>6.3829993159260018E-3</v>
      </c>
      <c r="AF15" s="41">
        <f t="shared" ca="1" si="13"/>
        <v>-0.11209910771294358</v>
      </c>
      <c r="AG15" s="41">
        <f t="shared" si="13"/>
        <v>1.2153006842820513</v>
      </c>
      <c r="AH15" s="38">
        <f t="shared" si="14"/>
        <v>1</v>
      </c>
      <c r="AI15" s="41">
        <f t="shared" ca="1" si="29"/>
        <v>-4.4329088088626054E-2</v>
      </c>
      <c r="AJ15" s="41">
        <f t="shared" ca="1" si="15"/>
        <v>4.5927755598803828E-3</v>
      </c>
      <c r="AL15" t="s">
        <v>88</v>
      </c>
      <c r="AM15">
        <v>201811</v>
      </c>
      <c r="AN15" s="41">
        <f>VLOOKUP(AM15,macro!$A:$C,3,0)</f>
        <v>11.49</v>
      </c>
      <c r="AO15" s="41">
        <f>VLOOKUP(AM15,macro!$F:$H,3,0)</f>
        <v>0.29411764705882365</v>
      </c>
      <c r="AP15" s="41">
        <f>VLOOKUP(AM15,macro!$N:$P,3,0)</f>
        <v>5.2031002795874089E-2</v>
      </c>
      <c r="AQ15" s="41">
        <f ca="1">Delta!G24</f>
        <v>7.8464564482579213E-2</v>
      </c>
      <c r="AR15" s="41">
        <f t="shared" si="16"/>
        <v>1.281445865924103</v>
      </c>
      <c r="AS15" s="41">
        <f t="shared" si="2"/>
        <v>-0.30498407435298636</v>
      </c>
      <c r="AT15" s="41">
        <f t="shared" si="2"/>
        <v>0.76818700798219208</v>
      </c>
      <c r="AU15" s="42">
        <v>1</v>
      </c>
      <c r="AV15" s="41">
        <f t="shared" ca="1" si="17"/>
        <v>5.7789723205760722E-2</v>
      </c>
      <c r="AW15" s="41">
        <f t="shared" ca="1" si="18"/>
        <v>4.2744906182163765E-4</v>
      </c>
      <c r="AX15" s="41">
        <f t="shared" ca="1" si="19"/>
        <v>7.8464564482579213E-2</v>
      </c>
      <c r="AY15" s="41">
        <f t="shared" si="19"/>
        <v>1.281445865924103</v>
      </c>
      <c r="AZ15" s="38">
        <f t="shared" si="20"/>
        <v>1</v>
      </c>
      <c r="BA15" s="41">
        <f t="shared" ca="1" si="30"/>
        <v>4.7798996826328516E-2</v>
      </c>
      <c r="BB15" s="41">
        <f t="shared" ca="1" si="21"/>
        <v>9.4037703968008891E-4</v>
      </c>
      <c r="BD15" t="s">
        <v>89</v>
      </c>
      <c r="BE15">
        <v>202006</v>
      </c>
      <c r="BF15" s="41">
        <f>VLOOKUP(BE15,macro!$A:$C,3,0)</f>
        <v>5.84</v>
      </c>
      <c r="BG15" s="41">
        <f>VLOOKUP(BE15,macro!$F:$H,3,0)</f>
        <v>-7.4074074074074139E-2</v>
      </c>
      <c r="BH15" s="41">
        <f>VLOOKUP(BE15,macro!$N:$P,3,0)</f>
        <v>3.2598355419776216E-2</v>
      </c>
      <c r="BI15" s="41">
        <f ca="1">Delta!H43</f>
        <v>0.59622172031940324</v>
      </c>
      <c r="BJ15" s="41">
        <f t="shared" si="22"/>
        <v>-1.1911280315814461E-2</v>
      </c>
      <c r="BK15" s="41">
        <f t="shared" si="3"/>
        <v>-0.38522921140058719</v>
      </c>
      <c r="BL15" s="41">
        <f t="shared" si="3"/>
        <v>-0.68947119510383614</v>
      </c>
      <c r="BM15" s="42">
        <v>1</v>
      </c>
      <c r="BN15" s="41">
        <f t="shared" ca="1" si="23"/>
        <v>0.58172693569691003</v>
      </c>
      <c r="BO15" s="41">
        <f t="shared" ca="1" si="24"/>
        <v>2.1009878125246553E-4</v>
      </c>
      <c r="BP15" s="41">
        <f t="shared" ca="1" si="25"/>
        <v>0.59622172031940324</v>
      </c>
      <c r="BQ15" s="41">
        <f t="shared" si="25"/>
        <v>-1.1911280315814461E-2</v>
      </c>
      <c r="BR15" s="38">
        <f t="shared" si="26"/>
        <v>1</v>
      </c>
      <c r="BS15" s="41">
        <f t="shared" ca="1" si="31"/>
        <v>3.9285096603544709E-3</v>
      </c>
      <c r="BT15" s="41">
        <f t="shared" ca="1" si="27"/>
        <v>0.35081124739280428</v>
      </c>
    </row>
    <row r="16" spans="1:72">
      <c r="A16" t="s">
        <v>83</v>
      </c>
      <c r="B16">
        <v>202004</v>
      </c>
      <c r="C16" s="41">
        <f>VLOOKUP(B16,macro!$A:$C,3,0)</f>
        <v>2.0699999999999998</v>
      </c>
      <c r="D16" s="41">
        <f>VLOOKUP(B16,macro!$F:$H,3,0)</f>
        <v>0.31999999999999995</v>
      </c>
      <c r="E16" s="41">
        <f>VLOOKUP(B16,macro!$N:$P,3,0)</f>
        <v>3.2598355419776216E-2</v>
      </c>
      <c r="F16" s="41">
        <f ca="1">Delta!B41</f>
        <v>-4.4606802773678456E-3</v>
      </c>
      <c r="G16" s="41">
        <f>VLOOKUP(B16,macro!A:D,4,0)</f>
        <v>-1.6664558379621084</v>
      </c>
      <c r="H16" s="41">
        <f t="shared" si="0"/>
        <v>-2.6723240424211449E-2</v>
      </c>
      <c r="I16" s="41">
        <f t="shared" si="0"/>
        <v>-0.63734165229494577</v>
      </c>
      <c r="J16" s="42">
        <v>1</v>
      </c>
      <c r="K16" s="41">
        <f t="shared" ca="1" si="4"/>
        <v>-5.7708818505946807E-2</v>
      </c>
      <c r="L16" s="41">
        <f t="shared" ca="1" si="5"/>
        <v>2.8353642248098521E-3</v>
      </c>
      <c r="M16" s="41">
        <f t="shared" ca="1" si="6"/>
        <v>-4.4606802773678456E-3</v>
      </c>
      <c r="N16" s="41">
        <f t="shared" si="6"/>
        <v>-1.6664558379621084</v>
      </c>
      <c r="O16" s="38">
        <f t="shared" si="7"/>
        <v>1</v>
      </c>
      <c r="P16" s="41">
        <f t="shared" ca="1" si="28"/>
        <v>-7.8821964883137877E-2</v>
      </c>
      <c r="Q16" s="41">
        <f t="shared" ca="1" si="8"/>
        <v>5.5296006482203307E-3</v>
      </c>
      <c r="R16" s="41">
        <f t="shared" ca="1" si="9"/>
        <v>8.8219215830047902E-4</v>
      </c>
      <c r="T16" t="s">
        <v>87</v>
      </c>
      <c r="U16">
        <v>201812</v>
      </c>
      <c r="V16" s="41">
        <f>VLOOKUP(U16,macro!$A:$C,3,0)</f>
        <v>11.61</v>
      </c>
      <c r="W16" s="41">
        <f>VLOOKUP(U16,macro!$F:$H,3,0)</f>
        <v>5.5555555555555483E-2</v>
      </c>
      <c r="X16" s="41">
        <f>VLOOKUP(U16,macro!$N:$P,3,0)</f>
        <v>5.2031002795874089E-2</v>
      </c>
      <c r="Y16" s="41">
        <f ca="1">Delta!F25</f>
        <v>6.8934342965965623E-2</v>
      </c>
      <c r="Z16" s="41">
        <f t="shared" si="10"/>
        <v>1.2587301310104149</v>
      </c>
      <c r="AA16" s="41">
        <f t="shared" si="1"/>
        <v>-0.70349493104204264</v>
      </c>
      <c r="AB16" s="41">
        <f t="shared" si="1"/>
        <v>0.72151356334973682</v>
      </c>
      <c r="AC16" s="42">
        <v>1</v>
      </c>
      <c r="AD16" s="41">
        <f t="shared" ca="1" si="11"/>
        <v>-2.8021034867943728E-2</v>
      </c>
      <c r="AE16" s="41">
        <f t="shared" ca="1" si="12"/>
        <v>9.400345290916122E-3</v>
      </c>
      <c r="AF16" s="41">
        <f t="shared" ca="1" si="13"/>
        <v>6.8934342965965623E-2</v>
      </c>
      <c r="AG16" s="41">
        <f t="shared" si="13"/>
        <v>1.2587301310104149</v>
      </c>
      <c r="AH16" s="38">
        <f t="shared" si="14"/>
        <v>1</v>
      </c>
      <c r="AI16" s="41">
        <f t="shared" ca="1" si="29"/>
        <v>-4.502436318130517E-2</v>
      </c>
      <c r="AJ16" s="41">
        <f t="shared" ca="1" si="15"/>
        <v>1.2986586706760015E-2</v>
      </c>
      <c r="AL16" t="s">
        <v>88</v>
      </c>
      <c r="AM16">
        <v>201812</v>
      </c>
      <c r="AN16" s="41">
        <f>VLOOKUP(AM16,macro!$A:$C,3,0)</f>
        <v>11.61</v>
      </c>
      <c r="AO16" s="41">
        <f>VLOOKUP(AM16,macro!$F:$H,3,0)</f>
        <v>5.5555555555555483E-2</v>
      </c>
      <c r="AP16" s="41">
        <f>VLOOKUP(AM16,macro!$N:$P,3,0)</f>
        <v>5.2031002795874089E-2</v>
      </c>
      <c r="AQ16" s="41">
        <f ca="1">Delta!G25</f>
        <v>8.0776849115231336E-2</v>
      </c>
      <c r="AR16" s="41">
        <f t="shared" si="16"/>
        <v>1.3256257198040504</v>
      </c>
      <c r="AS16" s="41">
        <f t="shared" si="2"/>
        <v>-0.62414276945855762</v>
      </c>
      <c r="AT16" s="41">
        <f t="shared" si="2"/>
        <v>0.76818700798219208</v>
      </c>
      <c r="AU16" s="42">
        <v>1</v>
      </c>
      <c r="AV16" s="41">
        <f t="shared" ca="1" si="17"/>
        <v>7.8180926727196925E-2</v>
      </c>
      <c r="AW16" s="41">
        <f t="shared" ca="1" si="18"/>
        <v>6.7388130446982771E-6</v>
      </c>
      <c r="AX16" s="41">
        <f t="shared" ca="1" si="19"/>
        <v>8.0776849115231336E-2</v>
      </c>
      <c r="AY16" s="41">
        <f t="shared" si="19"/>
        <v>1.3256257198040504</v>
      </c>
      <c r="AZ16" s="38">
        <f t="shared" si="20"/>
        <v>1</v>
      </c>
      <c r="BA16" s="41">
        <f t="shared" ca="1" si="30"/>
        <v>4.9967611076793622E-2</v>
      </c>
      <c r="BB16" s="41">
        <f t="shared" ca="1" si="21"/>
        <v>9.4920914850911734E-4</v>
      </c>
      <c r="BD16" t="s">
        <v>89</v>
      </c>
      <c r="BE16">
        <v>202007</v>
      </c>
      <c r="BF16" s="41">
        <f>VLOOKUP(BE16,macro!$A:$C,3,0)</f>
        <v>6.03</v>
      </c>
      <c r="BG16" s="41">
        <f>VLOOKUP(BE16,macro!$F:$H,3,0)</f>
        <v>-3.5714285714285587E-2</v>
      </c>
      <c r="BH16" s="41">
        <f>VLOOKUP(BE16,macro!$N:$P,3,0)</f>
        <v>3.9528710940154164E-2</v>
      </c>
      <c r="BI16" s="41">
        <f ca="1">Delta!H44</f>
        <v>-0.20257276889366621</v>
      </c>
      <c r="BJ16" s="41">
        <f t="shared" si="22"/>
        <v>7.4303701017702478E-2</v>
      </c>
      <c r="BK16" s="41">
        <f t="shared" si="3"/>
        <v>-0.34847042391902899</v>
      </c>
      <c r="BL16" s="41">
        <f t="shared" si="3"/>
        <v>0.87086492984915498</v>
      </c>
      <c r="BM16" s="42">
        <v>1</v>
      </c>
      <c r="BN16" s="41">
        <f t="shared" ca="1" si="23"/>
        <v>-0.34042219039367744</v>
      </c>
      <c r="BO16" s="41">
        <f t="shared" ca="1" si="24"/>
        <v>1.9002463007887757E-2</v>
      </c>
      <c r="BP16" s="41">
        <f t="shared" ca="1" si="25"/>
        <v>-0.20257276889366621</v>
      </c>
      <c r="BQ16" s="41">
        <f t="shared" si="25"/>
        <v>7.4303701017702478E-2</v>
      </c>
      <c r="BR16" s="38">
        <f t="shared" si="26"/>
        <v>1</v>
      </c>
      <c r="BS16" s="41">
        <f t="shared" ca="1" si="31"/>
        <v>4.8853931494103834E-3</v>
      </c>
      <c r="BT16" s="41">
        <f t="shared" ca="1" si="27"/>
        <v>4.3038888998291426E-2</v>
      </c>
    </row>
    <row r="17" spans="1:72">
      <c r="A17" t="s">
        <v>83</v>
      </c>
      <c r="B17">
        <v>202005</v>
      </c>
      <c r="C17" s="41">
        <f>VLOOKUP(B17,macro!$A:$C,3,0)</f>
        <v>3.83</v>
      </c>
      <c r="D17" s="41">
        <f>VLOOKUP(B17,macro!$F:$H,3,0)</f>
        <v>-0.1111111111111112</v>
      </c>
      <c r="E17" s="41">
        <f>VLOOKUP(B17,macro!$N:$P,3,0)</f>
        <v>3.2598355419776216E-2</v>
      </c>
      <c r="F17" s="41">
        <f ca="1">Delta!B42</f>
        <v>-3.4221055033582526E-3</v>
      </c>
      <c r="G17" s="41">
        <f>VLOOKUP(B17,macro!A:D,4,0)</f>
        <v>-0.87313815915844761</v>
      </c>
      <c r="H17" s="41">
        <f t="shared" si="0"/>
        <v>-0.56232759243657582</v>
      </c>
      <c r="I17" s="41">
        <f t="shared" si="0"/>
        <v>-0.63734165229494577</v>
      </c>
      <c r="J17" s="42">
        <v>1</v>
      </c>
      <c r="K17" s="41">
        <f t="shared" ca="1" si="4"/>
        <v>1.2479296641322617E-2</v>
      </c>
      <c r="L17" s="41">
        <f t="shared" ca="1" si="5"/>
        <v>2.5285459016686135E-4</v>
      </c>
      <c r="M17" s="41">
        <f t="shared" ca="1" si="6"/>
        <v>-3.4221055033582526E-3</v>
      </c>
      <c r="N17" s="41">
        <f t="shared" si="6"/>
        <v>-0.87313815915844761</v>
      </c>
      <c r="O17" s="38">
        <f t="shared" si="7"/>
        <v>1</v>
      </c>
      <c r="P17" s="41">
        <f t="shared" ca="1" si="28"/>
        <v>-4.129870336286684E-2</v>
      </c>
      <c r="Q17" s="41">
        <f t="shared" ca="1" si="8"/>
        <v>1.4346366654109306E-3</v>
      </c>
      <c r="R17" s="41">
        <f t="shared" ca="1" si="9"/>
        <v>9.4496570969247328E-4</v>
      </c>
      <c r="T17" t="s">
        <v>87</v>
      </c>
      <c r="U17">
        <v>201901</v>
      </c>
      <c r="V17" s="41">
        <f>VLOOKUP(U17,macro!$A:$C,3,0)</f>
        <v>8.77</v>
      </c>
      <c r="W17" s="41">
        <f>VLOOKUP(U17,macro!$F:$H,3,0)</f>
        <v>0.1333333333333333</v>
      </c>
      <c r="X17" s="41">
        <f>VLOOKUP(U17,macro!$N:$P,3,0)</f>
        <v>4.6241557084490958E-2</v>
      </c>
      <c r="Y17" s="41">
        <f ca="1">Delta!F26</f>
        <v>-0.29672327840947321</v>
      </c>
      <c r="Z17" s="41">
        <f t="shared" si="10"/>
        <v>0.23089989177246828</v>
      </c>
      <c r="AA17" s="41">
        <f t="shared" si="1"/>
        <v>-0.59838069859155718</v>
      </c>
      <c r="AB17" s="41">
        <f t="shared" si="1"/>
        <v>0.19881620165716613</v>
      </c>
      <c r="AC17" s="42">
        <v>1</v>
      </c>
      <c r="AD17" s="41">
        <f t="shared" ca="1" si="11"/>
        <v>-2.4801647187655478E-2</v>
      </c>
      <c r="AE17" s="41">
        <f t="shared" ca="1" si="12"/>
        <v>7.3941373526334231E-2</v>
      </c>
      <c r="AF17" s="41">
        <f t="shared" ca="1" si="13"/>
        <v>-0.29672327840947321</v>
      </c>
      <c r="AG17" s="41">
        <f t="shared" si="13"/>
        <v>0.23089989177246828</v>
      </c>
      <c r="AH17" s="38">
        <f t="shared" si="14"/>
        <v>1</v>
      </c>
      <c r="AI17" s="41">
        <f t="shared" ca="1" si="29"/>
        <v>-2.8569519321232705E-2</v>
      </c>
      <c r="AJ17" s="41">
        <f t="shared" ca="1" si="15"/>
        <v>7.1906438513154133E-2</v>
      </c>
      <c r="AL17" t="s">
        <v>88</v>
      </c>
      <c r="AM17">
        <v>201901</v>
      </c>
      <c r="AN17" s="41">
        <f>VLOOKUP(AM17,macro!$A:$C,3,0)</f>
        <v>8.77</v>
      </c>
      <c r="AO17" s="41">
        <f>VLOOKUP(AM17,macro!$F:$H,3,0)</f>
        <v>0.1333333333333333</v>
      </c>
      <c r="AP17" s="41">
        <f>VLOOKUP(AM17,macro!$N:$P,3,0)</f>
        <v>4.6241557084490958E-2</v>
      </c>
      <c r="AQ17" s="41">
        <f ca="1">Delta!G26</f>
        <v>4.5463468949349252E-2</v>
      </c>
      <c r="AR17" s="41">
        <f t="shared" si="16"/>
        <v>0.28003584464529213</v>
      </c>
      <c r="AS17" s="41">
        <f t="shared" si="2"/>
        <v>-0.52008829078030283</v>
      </c>
      <c r="AT17" s="41">
        <f t="shared" si="2"/>
        <v>0.23064051366128818</v>
      </c>
      <c r="AU17" s="42">
        <v>1</v>
      </c>
      <c r="AV17" s="41">
        <f t="shared" ca="1" si="17"/>
        <v>3.3987173730670485E-2</v>
      </c>
      <c r="AW17" s="41">
        <f t="shared" ca="1" si="18"/>
        <v>1.3170535194626914E-4</v>
      </c>
      <c r="AX17" s="41">
        <f t="shared" ca="1" si="19"/>
        <v>4.5463468949349252E-2</v>
      </c>
      <c r="AY17" s="41">
        <f t="shared" si="19"/>
        <v>0.28003584464529213</v>
      </c>
      <c r="AZ17" s="38">
        <f t="shared" si="20"/>
        <v>1</v>
      </c>
      <c r="BA17" s="41">
        <f t="shared" ca="1" si="30"/>
        <v>-1.3562595175474375E-3</v>
      </c>
      <c r="BB17" s="41">
        <f t="shared" ca="1" si="21"/>
        <v>2.1920869737139365E-3</v>
      </c>
      <c r="BD17" t="s">
        <v>89</v>
      </c>
      <c r="BE17">
        <v>202008</v>
      </c>
      <c r="BF17" s="41">
        <f>VLOOKUP(BE17,macro!$A:$C,3,0)</f>
        <v>6.37</v>
      </c>
      <c r="BG17" s="41">
        <f>VLOOKUP(BE17,macro!$F:$H,3,0)</f>
        <v>-0.14285714285714282</v>
      </c>
      <c r="BH17" s="41">
        <f>VLOOKUP(BE17,macro!$N:$P,3,0)</f>
        <v>3.9528710940154164E-2</v>
      </c>
      <c r="BI17" s="41">
        <f ca="1">Delta!H45</f>
        <v>7.3445580034687014E-2</v>
      </c>
      <c r="BJ17" s="41">
        <f t="shared" si="22"/>
        <v>0.22858314129873239</v>
      </c>
      <c r="BK17" s="41">
        <f t="shared" si="3"/>
        <v>-0.45114151998820851</v>
      </c>
      <c r="BL17" s="41">
        <f t="shared" si="3"/>
        <v>0.87086492984915498</v>
      </c>
      <c r="BM17" s="42">
        <v>1</v>
      </c>
      <c r="BN17" s="41">
        <f t="shared" ca="1" si="23"/>
        <v>-0.27780916871367023</v>
      </c>
      <c r="BO17" s="41">
        <f t="shared" ca="1" si="24"/>
        <v>0.12337989851827159</v>
      </c>
      <c r="BP17" s="41">
        <f t="shared" ca="1" si="25"/>
        <v>7.3445580034687014E-2</v>
      </c>
      <c r="BQ17" s="41">
        <f t="shared" si="25"/>
        <v>0.22858314129873239</v>
      </c>
      <c r="BR17" s="38">
        <f t="shared" si="26"/>
        <v>1</v>
      </c>
      <c r="BS17" s="41">
        <f t="shared" ca="1" si="31"/>
        <v>6.5977109719314864E-3</v>
      </c>
      <c r="BT17" s="41">
        <f t="shared" ca="1" si="27"/>
        <v>4.4686375982313075E-3</v>
      </c>
    </row>
    <row r="18" spans="1:72">
      <c r="A18" t="s">
        <v>83</v>
      </c>
      <c r="B18">
        <v>202006</v>
      </c>
      <c r="C18" s="41">
        <f>VLOOKUP(B18,macro!$A:$C,3,0)</f>
        <v>5.84</v>
      </c>
      <c r="D18" s="41">
        <f>VLOOKUP(B18,macro!$F:$H,3,0)</f>
        <v>-7.4074074074074139E-2</v>
      </c>
      <c r="E18" s="41">
        <f>VLOOKUP(B18,macro!$N:$P,3,0)</f>
        <v>3.2598355419776216E-2</v>
      </c>
      <c r="F18" s="41">
        <f ca="1">Delta!B43</f>
        <v>9.8111896016371672E-2</v>
      </c>
      <c r="G18" s="41">
        <f>VLOOKUP(B18,macro!A:D,4,0)</f>
        <v>-8.4207238517592348E-2</v>
      </c>
      <c r="H18" s="41">
        <f t="shared" si="0"/>
        <v>-0.51631347284788465</v>
      </c>
      <c r="I18" s="41">
        <f t="shared" si="0"/>
        <v>-0.63734165229494577</v>
      </c>
      <c r="J18" s="42">
        <v>1</v>
      </c>
      <c r="K18" s="41">
        <f t="shared" ca="1" si="4"/>
        <v>3.0707718496843225E-2</v>
      </c>
      <c r="L18" s="41">
        <f t="shared" ca="1" si="5"/>
        <v>4.5433231470841037E-3</v>
      </c>
      <c r="M18" s="41">
        <f t="shared" ca="1" si="6"/>
        <v>9.8111896016371672E-2</v>
      </c>
      <c r="N18" s="41">
        <f t="shared" si="6"/>
        <v>-8.4207238517592348E-2</v>
      </c>
      <c r="O18" s="38">
        <f t="shared" si="7"/>
        <v>1</v>
      </c>
      <c r="P18" s="41">
        <f t="shared" ca="1" si="28"/>
        <v>-3.9829318282184195E-3</v>
      </c>
      <c r="Q18" s="41">
        <f t="shared" ca="1" si="8"/>
        <v>1.0423353872616488E-2</v>
      </c>
      <c r="R18" s="41">
        <f t="shared" ca="1" si="9"/>
        <v>1.749648940363293E-2</v>
      </c>
      <c r="T18" t="s">
        <v>87</v>
      </c>
      <c r="U18">
        <v>201902</v>
      </c>
      <c r="V18" s="41">
        <f>VLOOKUP(U18,macro!$A:$C,3,0)</f>
        <v>5.93</v>
      </c>
      <c r="W18" s="41">
        <f>VLOOKUP(U18,macro!$F:$H,3,0)</f>
        <v>-0.48275862068965514</v>
      </c>
      <c r="X18" s="41">
        <f>VLOOKUP(U18,macro!$N:$P,3,0)</f>
        <v>4.6241557084490958E-2</v>
      </c>
      <c r="Y18" s="41">
        <f ca="1">Delta!F27</f>
        <v>-0.14201517819674001</v>
      </c>
      <c r="Z18" s="41">
        <f t="shared" si="10"/>
        <v>-0.79693034746547842</v>
      </c>
      <c r="AA18" s="41">
        <f t="shared" si="1"/>
        <v>-1.4310096925835796</v>
      </c>
      <c r="AB18" s="41">
        <f t="shared" si="1"/>
        <v>0.19881620165716613</v>
      </c>
      <c r="AC18" s="42">
        <v>1</v>
      </c>
      <c r="AD18" s="41">
        <f t="shared" ca="1" si="11"/>
        <v>-4.2832223544821239E-2</v>
      </c>
      <c r="AE18" s="41">
        <f t="shared" ca="1" si="12"/>
        <v>9.8372584934845724E-3</v>
      </c>
      <c r="AF18" s="41">
        <f t="shared" ca="1" si="13"/>
        <v>-0.14201517819674001</v>
      </c>
      <c r="AG18" s="41">
        <f t="shared" si="13"/>
        <v>-0.79693034746547842</v>
      </c>
      <c r="AH18" s="38">
        <f t="shared" si="14"/>
        <v>1</v>
      </c>
      <c r="AI18" s="41">
        <f t="shared" ca="1" si="29"/>
        <v>-1.2114675461160237E-2</v>
      </c>
      <c r="AJ18" s="41">
        <f t="shared" ca="1" si="15"/>
        <v>1.6874140610956365E-2</v>
      </c>
      <c r="AL18" t="s">
        <v>88</v>
      </c>
      <c r="AM18">
        <v>201902</v>
      </c>
      <c r="AN18" s="41">
        <f>VLOOKUP(AM18,macro!$A:$C,3,0)</f>
        <v>5.93</v>
      </c>
      <c r="AO18" s="41">
        <f>VLOOKUP(AM18,macro!$F:$H,3,0)</f>
        <v>-0.48275862068965514</v>
      </c>
      <c r="AP18" s="41">
        <f>VLOOKUP(AM18,macro!$N:$P,3,0)</f>
        <v>4.6241557084490958E-2</v>
      </c>
      <c r="AQ18" s="41">
        <f ca="1">Delta!G27</f>
        <v>2.407939298050954E-2</v>
      </c>
      <c r="AR18" s="41">
        <f t="shared" si="16"/>
        <v>-0.76555403051346604</v>
      </c>
      <c r="AS18" s="41">
        <f t="shared" si="2"/>
        <v>-1.3443227819853936</v>
      </c>
      <c r="AT18" s="41">
        <f t="shared" si="2"/>
        <v>0.23064051366128818</v>
      </c>
      <c r="AU18" s="42">
        <v>1</v>
      </c>
      <c r="AV18" s="41">
        <f t="shared" ca="1" si="17"/>
        <v>8.5416955239701831E-2</v>
      </c>
      <c r="AW18" s="41">
        <f t="shared" ca="1" si="18"/>
        <v>3.7622965439002903E-3</v>
      </c>
      <c r="AX18" s="41">
        <f t="shared" ca="1" si="19"/>
        <v>2.407939298050954E-2</v>
      </c>
      <c r="AY18" s="41">
        <f t="shared" si="19"/>
        <v>-0.76555403051346604</v>
      </c>
      <c r="AZ18" s="38">
        <f t="shared" si="20"/>
        <v>1</v>
      </c>
      <c r="BA18" s="41">
        <f t="shared" ca="1" si="30"/>
        <v>-5.268013011188849E-2</v>
      </c>
      <c r="BB18" s="41">
        <f t="shared" ca="1" si="21"/>
        <v>5.8920243853723868E-3</v>
      </c>
      <c r="BD18" t="s">
        <v>89</v>
      </c>
      <c r="BE18">
        <v>202009</v>
      </c>
      <c r="BF18" s="41">
        <f>VLOOKUP(BE18,macro!$A:$C,3,0)</f>
        <v>5.97</v>
      </c>
      <c r="BG18" s="41">
        <f>VLOOKUP(BE18,macro!$F:$H,3,0)</f>
        <v>-0.43333333333333335</v>
      </c>
      <c r="BH18" s="41">
        <f>VLOOKUP(BE18,macro!$N:$P,3,0)</f>
        <v>3.9528710940154164E-2</v>
      </c>
      <c r="BI18" s="41">
        <f ca="1">Delta!H46</f>
        <v>-0.34101519676308578</v>
      </c>
      <c r="BJ18" s="41">
        <f t="shared" si="22"/>
        <v>4.7077917438696958E-2</v>
      </c>
      <c r="BK18" s="41">
        <f t="shared" si="3"/>
        <v>-0.729494269331317</v>
      </c>
      <c r="BL18" s="41">
        <f t="shared" si="3"/>
        <v>0.87086492984915498</v>
      </c>
      <c r="BM18" s="42">
        <v>1</v>
      </c>
      <c r="BN18" s="41">
        <f t="shared" ca="1" si="23"/>
        <v>-0.17030924864827043</v>
      </c>
      <c r="BO18" s="41">
        <f t="shared" ca="1" si="24"/>
        <v>2.9140520721778029E-2</v>
      </c>
      <c r="BP18" s="41">
        <f t="shared" ca="1" si="25"/>
        <v>-0.34101519676308578</v>
      </c>
      <c r="BQ18" s="41">
        <f t="shared" si="25"/>
        <v>4.7077917438696958E-2</v>
      </c>
      <c r="BR18" s="38">
        <f t="shared" si="26"/>
        <v>1</v>
      </c>
      <c r="BS18" s="41">
        <f t="shared" ca="1" si="31"/>
        <v>4.5832194160243048E-3</v>
      </c>
      <c r="BT18" s="41">
        <f t="shared" ca="1" si="27"/>
        <v>0.11943826526550938</v>
      </c>
    </row>
    <row r="19" spans="1:72">
      <c r="A19" t="s">
        <v>83</v>
      </c>
      <c r="B19">
        <v>202007</v>
      </c>
      <c r="C19" s="41">
        <f>VLOOKUP(B19,macro!$A:$C,3,0)</f>
        <v>6.03</v>
      </c>
      <c r="D19" s="41">
        <f>VLOOKUP(B19,macro!$F:$H,3,0)</f>
        <v>-3.5714285714285587E-2</v>
      </c>
      <c r="E19" s="41">
        <f>VLOOKUP(B19,macro!$N:$P,3,0)</f>
        <v>3.9528710940154164E-2</v>
      </c>
      <c r="F19" s="41">
        <f ca="1">Delta!B44</f>
        <v>1.3756999394113012E-2</v>
      </c>
      <c r="G19" s="41">
        <f>VLOOKUP(B19,macro!A:D,4,0)</f>
        <v>6.3575158231973419E-2</v>
      </c>
      <c r="H19" s="41">
        <f t="shared" si="0"/>
        <v>-0.46865599184531154</v>
      </c>
      <c r="I19" s="41">
        <f t="shared" si="0"/>
        <v>-0.47412378167830332</v>
      </c>
      <c r="J19" s="42">
        <v>1</v>
      </c>
      <c r="K19" s="41">
        <f t="shared" ca="1" si="4"/>
        <v>2.750427953050712E-2</v>
      </c>
      <c r="L19" s="41">
        <f t="shared" ca="1" si="5"/>
        <v>1.8898771114849602E-4</v>
      </c>
      <c r="M19" s="41">
        <f t="shared" ca="1" si="6"/>
        <v>1.3756999394113012E-2</v>
      </c>
      <c r="N19" s="41">
        <f t="shared" si="6"/>
        <v>6.3575158231973419E-2</v>
      </c>
      <c r="O19" s="38">
        <f t="shared" si="7"/>
        <v>1</v>
      </c>
      <c r="P19" s="41">
        <f t="shared" ca="1" si="28"/>
        <v>3.0070517174512032E-3</v>
      </c>
      <c r="Q19" s="41">
        <f t="shared" ca="1" si="8"/>
        <v>1.1556137505096663E-4</v>
      </c>
      <c r="R19" s="41">
        <f t="shared" ca="1" si="9"/>
        <v>2.2962688444534076E-3</v>
      </c>
      <c r="T19" t="s">
        <v>87</v>
      </c>
      <c r="U19">
        <v>201903</v>
      </c>
      <c r="V19" s="41">
        <f>VLOOKUP(U19,macro!$A:$C,3,0)</f>
        <v>7.57</v>
      </c>
      <c r="W19" s="41">
        <f>VLOOKUP(U19,macro!$F:$H,3,0)</f>
        <v>9.5238095238095108E-2</v>
      </c>
      <c r="X19" s="41">
        <f>VLOOKUP(U19,macro!$N:$P,3,0)</f>
        <v>4.6241557084490958E-2</v>
      </c>
      <c r="Y19" s="41">
        <f ca="1">Delta!F28</f>
        <v>-6.1868260848462628E-2</v>
      </c>
      <c r="Z19" s="41">
        <f t="shared" si="10"/>
        <v>-0.20339457551117093</v>
      </c>
      <c r="AA19" s="41">
        <f t="shared" si="1"/>
        <v>-0.64986522060812157</v>
      </c>
      <c r="AB19" s="41">
        <f t="shared" si="1"/>
        <v>0.19881620165716613</v>
      </c>
      <c r="AC19" s="42">
        <v>1</v>
      </c>
      <c r="AD19" s="41">
        <f t="shared" ca="1" si="11"/>
        <v>-3.5294699321846951E-2</v>
      </c>
      <c r="AE19" s="41">
        <f t="shared" ca="1" si="12"/>
        <v>7.0615417220882897E-4</v>
      </c>
      <c r="AF19" s="41">
        <f t="shared" ca="1" si="13"/>
        <v>-6.1868260848462628E-2</v>
      </c>
      <c r="AG19" s="41">
        <f t="shared" si="13"/>
        <v>-0.20339457551117093</v>
      </c>
      <c r="AH19" s="38">
        <f t="shared" si="14"/>
        <v>1</v>
      </c>
      <c r="AI19" s="41">
        <f t="shared" ca="1" si="29"/>
        <v>-2.1616768394441526E-2</v>
      </c>
      <c r="AJ19" s="41">
        <f t="shared" ca="1" si="15"/>
        <v>1.6201826447761174E-3</v>
      </c>
      <c r="AL19" t="s">
        <v>88</v>
      </c>
      <c r="AM19">
        <v>201903</v>
      </c>
      <c r="AN19" s="41">
        <f>VLOOKUP(AM19,macro!$A:$C,3,0)</f>
        <v>7.57</v>
      </c>
      <c r="AO19" s="41">
        <f>VLOOKUP(AM19,macro!$F:$H,3,0)</f>
        <v>9.5238095238095108E-2</v>
      </c>
      <c r="AP19" s="41">
        <f>VLOOKUP(AM19,macro!$N:$P,3,0)</f>
        <v>4.6241557084490958E-2</v>
      </c>
      <c r="AQ19" s="41">
        <f ca="1">Delta!G28</f>
        <v>0.12514270646269718</v>
      </c>
      <c r="AR19" s="41">
        <f t="shared" si="16"/>
        <v>-0.16176269415418293</v>
      </c>
      <c r="AS19" s="41">
        <f t="shared" si="2"/>
        <v>-0.5710537497247542</v>
      </c>
      <c r="AT19" s="41">
        <f t="shared" si="2"/>
        <v>0.23064051366128818</v>
      </c>
      <c r="AU19" s="42">
        <v>1</v>
      </c>
      <c r="AV19" s="41">
        <f t="shared" ca="1" si="17"/>
        <v>3.676694174494196E-2</v>
      </c>
      <c r="AW19" s="41">
        <f t="shared" ca="1" si="18"/>
        <v>7.8102757894480271E-3</v>
      </c>
      <c r="AX19" s="41">
        <f t="shared" ca="1" si="19"/>
        <v>0.12514270646269718</v>
      </c>
      <c r="AY19" s="41">
        <f t="shared" si="19"/>
        <v>-0.16176269415418293</v>
      </c>
      <c r="AZ19" s="38">
        <f t="shared" si="20"/>
        <v>1</v>
      </c>
      <c r="BA19" s="41">
        <f t="shared" ca="1" si="30"/>
        <v>-2.3042402022198576E-2</v>
      </c>
      <c r="BB19" s="41">
        <f t="shared" ca="1" si="21"/>
        <v>2.195882637668032E-2</v>
      </c>
      <c r="BD19" t="s">
        <v>89</v>
      </c>
      <c r="BE19">
        <v>202010</v>
      </c>
      <c r="BF19" s="41">
        <f>VLOOKUP(BE19,macro!$A:$C,3,0)</f>
        <v>6.07</v>
      </c>
      <c r="BG19" s="41">
        <f>VLOOKUP(BE19,macro!$F:$H,3,0)</f>
        <v>-0.86842105263157898</v>
      </c>
      <c r="BH19" s="41">
        <f>VLOOKUP(BE19,macro!$N:$P,3,0)</f>
        <v>4.2175711733879039E-2</v>
      </c>
      <c r="BI19" s="41">
        <f ca="1">Delta!H47</f>
        <v>8.393365199523406E-2</v>
      </c>
      <c r="BJ19" s="41">
        <f t="shared" si="22"/>
        <v>9.2454223403706015E-2</v>
      </c>
      <c r="BK19" s="41">
        <f t="shared" si="3"/>
        <v>-1.1464229775794934</v>
      </c>
      <c r="BL19" s="41">
        <f t="shared" si="3"/>
        <v>1.4668243938454435</v>
      </c>
      <c r="BM19" s="42">
        <v>1</v>
      </c>
      <c r="BN19" s="41">
        <f t="shared" ca="1" si="23"/>
        <v>-0.3256182211656885</v>
      </c>
      <c r="BO19" s="41">
        <f t="shared" ca="1" si="24"/>
        <v>0.16773273680962039</v>
      </c>
      <c r="BP19" s="41">
        <f t="shared" ca="1" si="25"/>
        <v>8.393365199523406E-2</v>
      </c>
      <c r="BQ19" s="41">
        <f t="shared" si="25"/>
        <v>9.2454223403706015E-2</v>
      </c>
      <c r="BR19" s="38">
        <f t="shared" si="26"/>
        <v>1</v>
      </c>
      <c r="BS19" s="41">
        <f t="shared" ca="1" si="31"/>
        <v>5.0868423050011019E-3</v>
      </c>
      <c r="BT19" s="41">
        <f t="shared" ca="1" si="27"/>
        <v>6.2168193983278136E-3</v>
      </c>
    </row>
    <row r="20" spans="1:72">
      <c r="A20" t="s">
        <v>83</v>
      </c>
      <c r="B20">
        <v>202008</v>
      </c>
      <c r="C20" s="41">
        <f>VLOOKUP(B20,macro!$A:$C,3,0)</f>
        <v>6.37</v>
      </c>
      <c r="D20" s="41">
        <f>VLOOKUP(B20,macro!$F:$H,3,0)</f>
        <v>-0.14285714285714282</v>
      </c>
      <c r="E20" s="41">
        <f>VLOOKUP(B20,macro!$N:$P,3,0)</f>
        <v>3.9528710940154164E-2</v>
      </c>
      <c r="F20" s="41">
        <f ca="1">Delta!B45</f>
        <v>-7.9314236162869676E-3</v>
      </c>
      <c r="G20" s="41">
        <f>VLOOKUP(B20,macro!A:D,4,0)</f>
        <v>0.24591978759735877</v>
      </c>
      <c r="H20" s="41">
        <f t="shared" si="0"/>
        <v>-0.60176826636973946</v>
      </c>
      <c r="I20" s="41">
        <f t="shared" si="0"/>
        <v>-0.47412378167830332</v>
      </c>
      <c r="J20" s="42">
        <v>1</v>
      </c>
      <c r="K20" s="41">
        <f t="shared" ca="1" si="4"/>
        <v>4.4528584932064408E-2</v>
      </c>
      <c r="L20" s="41">
        <f t="shared" ca="1" si="5"/>
        <v>2.7520524968930992E-3</v>
      </c>
      <c r="M20" s="41">
        <f t="shared" ca="1" si="6"/>
        <v>-7.9314236162869676E-3</v>
      </c>
      <c r="N20" s="41">
        <f t="shared" si="6"/>
        <v>0.24591978759735877</v>
      </c>
      <c r="O20" s="38">
        <f t="shared" si="7"/>
        <v>1</v>
      </c>
      <c r="P20" s="41">
        <f t="shared" ca="1" si="28"/>
        <v>1.1631799907624366E-2</v>
      </c>
      <c r="Q20" s="41">
        <f t="shared" ca="1" si="8"/>
        <v>3.8271971464651786E-4</v>
      </c>
      <c r="R20" s="41">
        <f t="shared" ca="1" si="9"/>
        <v>6.8806412541536836E-4</v>
      </c>
      <c r="T20" t="s">
        <v>87</v>
      </c>
      <c r="U20">
        <v>201904</v>
      </c>
      <c r="V20" s="41">
        <f>VLOOKUP(U20,macro!$A:$C,3,0)</f>
        <v>9.4499999999999993</v>
      </c>
      <c r="W20" s="41">
        <f>VLOOKUP(U20,macro!$F:$H,3,0)</f>
        <v>0.38888888888888884</v>
      </c>
      <c r="X20" s="41">
        <f>VLOOKUP(U20,macro!$N:$P,3,0)</f>
        <v>4.0466500463671014E-2</v>
      </c>
      <c r="Y20" s="41">
        <f ca="1">Delta!F29</f>
        <v>9.968109976910991E-2</v>
      </c>
      <c r="Z20" s="41">
        <f t="shared" si="10"/>
        <v>0.47700008989986387</v>
      </c>
      <c r="AA20" s="41">
        <f t="shared" si="1"/>
        <v>-0.25300536339710505</v>
      </c>
      <c r="AB20" s="41">
        <f t="shared" si="1"/>
        <v>-0.32258204781473993</v>
      </c>
      <c r="AC20" s="42">
        <v>1</v>
      </c>
      <c r="AD20" s="41">
        <f t="shared" ca="1" si="11"/>
        <v>8.2681134104403038E-3</v>
      </c>
      <c r="AE20" s="41">
        <f t="shared" ca="1" si="12"/>
        <v>8.3563340750103157E-3</v>
      </c>
      <c r="AF20" s="41">
        <f t="shared" ca="1" si="13"/>
        <v>9.968109976910991E-2</v>
      </c>
      <c r="AG20" s="41">
        <f t="shared" si="13"/>
        <v>0.47700008989986387</v>
      </c>
      <c r="AH20" s="38">
        <f t="shared" si="14"/>
        <v>1</v>
      </c>
      <c r="AI20" s="41">
        <f t="shared" ca="1" si="29"/>
        <v>-3.2509411513081038E-2</v>
      </c>
      <c r="AJ20" s="41">
        <f t="shared" ca="1" si="15"/>
        <v>1.7474331273047053E-2</v>
      </c>
      <c r="AL20" t="s">
        <v>88</v>
      </c>
      <c r="AM20">
        <v>201904</v>
      </c>
      <c r="AN20" s="41">
        <f>VLOOKUP(AM20,macro!$A:$C,3,0)</f>
        <v>9.4499999999999993</v>
      </c>
      <c r="AO20" s="41">
        <f>VLOOKUP(AM20,macro!$F:$H,3,0)</f>
        <v>0.38888888888888884</v>
      </c>
      <c r="AP20" s="41">
        <f>VLOOKUP(AM20,macro!$N:$P,3,0)</f>
        <v>4.0466500463671014E-2</v>
      </c>
      <c r="AQ20" s="41">
        <f ca="1">Delta!G29</f>
        <v>7.7643998820951408E-3</v>
      </c>
      <c r="AR20" s="41">
        <f t="shared" si="16"/>
        <v>0.53038834996499473</v>
      </c>
      <c r="AS20" s="41">
        <f t="shared" si="2"/>
        <v>-0.17819500369460906</v>
      </c>
      <c r="AT20" s="41">
        <f t="shared" si="2"/>
        <v>-0.30556996239909406</v>
      </c>
      <c r="AU20" s="42">
        <v>1</v>
      </c>
      <c r="AV20" s="41">
        <f t="shared" ca="1" si="17"/>
        <v>-2.3901083325942568E-2</v>
      </c>
      <c r="AW20" s="41">
        <f t="shared" ca="1" si="18"/>
        <v>1.002702826798518E-3</v>
      </c>
      <c r="AX20" s="41">
        <f t="shared" ca="1" si="19"/>
        <v>7.7643998820951408E-3</v>
      </c>
      <c r="AY20" s="41">
        <f t="shared" si="19"/>
        <v>0.53038834996499473</v>
      </c>
      <c r="AZ20" s="38">
        <f t="shared" si="20"/>
        <v>1</v>
      </c>
      <c r="BA20" s="41">
        <f t="shared" ca="1" si="30"/>
        <v>1.0932554568421543E-2</v>
      </c>
      <c r="BB20" s="41">
        <f t="shared" ca="1" si="21"/>
        <v>1.0037204116491944E-5</v>
      </c>
      <c r="BD20" t="s">
        <v>89</v>
      </c>
      <c r="BE20">
        <v>202011</v>
      </c>
      <c r="BF20" s="41">
        <f>VLOOKUP(BE20,macro!$A:$C,3,0)</f>
        <v>6.24</v>
      </c>
      <c r="BG20" s="41">
        <f>VLOOKUP(BE20,macro!$F:$H,3,0)</f>
        <v>-1.0925925925925926</v>
      </c>
      <c r="BH20" s="41">
        <f>VLOOKUP(BE20,macro!$N:$P,3,0)</f>
        <v>4.2175711733879039E-2</v>
      </c>
      <c r="BI20" s="41">
        <f ca="1">Delta!H48</f>
        <v>-0.51747099276050768</v>
      </c>
      <c r="BJ20" s="41">
        <f t="shared" si="22"/>
        <v>0.16959394354422097</v>
      </c>
      <c r="BK20" s="41">
        <f t="shared" si="3"/>
        <v>-1.3612383962557493</v>
      </c>
      <c r="BL20" s="41">
        <f t="shared" si="3"/>
        <v>1.4668243938454435</v>
      </c>
      <c r="BM20" s="42">
        <v>1</v>
      </c>
      <c r="BN20" s="41">
        <f t="shared" ca="1" si="23"/>
        <v>-0.2201116291879727</v>
      </c>
      <c r="BO20" s="41">
        <f t="shared" ca="1" si="24"/>
        <v>8.8422591104263065E-2</v>
      </c>
      <c r="BP20" s="41">
        <f t="shared" ca="1" si="25"/>
        <v>-0.51747099276050768</v>
      </c>
      <c r="BQ20" s="41">
        <f t="shared" si="25"/>
        <v>0.16959394354422097</v>
      </c>
      <c r="BR20" s="38">
        <f t="shared" si="26"/>
        <v>1</v>
      </c>
      <c r="BS20" s="41">
        <f t="shared" ca="1" si="31"/>
        <v>5.9430012162616525E-3</v>
      </c>
      <c r="BT20" s="41">
        <f t="shared" ca="1" si="27"/>
        <v>0.27396220909071356</v>
      </c>
    </row>
    <row r="21" spans="1:72">
      <c r="A21" t="s">
        <v>83</v>
      </c>
      <c r="B21">
        <v>202009</v>
      </c>
      <c r="C21" s="41">
        <f>VLOOKUP(B21,macro!$A:$C,3,0)</f>
        <v>5.97</v>
      </c>
      <c r="D21" s="41">
        <f>VLOOKUP(B21,macro!$F:$H,3,0)</f>
        <v>-0.43333333333333335</v>
      </c>
      <c r="E21" s="41">
        <f>VLOOKUP(B21,macro!$N:$P,3,0)</f>
        <v>3.9528710940154164E-2</v>
      </c>
      <c r="F21" s="41">
        <f ca="1">Delta!B46</f>
        <v>6.6259015392661311E-2</v>
      </c>
      <c r="G21" s="41">
        <f>VLOOKUP(B21,macro!A:D,4,0)</f>
        <v>0.15159781507565501</v>
      </c>
      <c r="H21" s="41">
        <f t="shared" si="0"/>
        <v>-0.96265043285818808</v>
      </c>
      <c r="I21" s="41">
        <f t="shared" si="0"/>
        <v>-0.47412378167830332</v>
      </c>
      <c r="J21" s="42">
        <v>1</v>
      </c>
      <c r="K21" s="41">
        <f t="shared" ca="1" si="4"/>
        <v>7.4021834213295057E-2</v>
      </c>
      <c r="L21" s="41">
        <f t="shared" ca="1" si="5"/>
        <v>6.0261356041985504E-5</v>
      </c>
      <c r="M21" s="41">
        <f t="shared" ca="1" si="6"/>
        <v>6.6259015392661311E-2</v>
      </c>
      <c r="N21" s="41">
        <f t="shared" si="6"/>
        <v>0.15159781507565501</v>
      </c>
      <c r="O21" s="38">
        <f t="shared" si="7"/>
        <v>1</v>
      </c>
      <c r="P21" s="41">
        <f t="shared" ca="1" si="28"/>
        <v>7.1704496357169042E-3</v>
      </c>
      <c r="Q21" s="41">
        <f t="shared" ca="1" si="8"/>
        <v>3.491458603212743E-3</v>
      </c>
      <c r="R21" s="41">
        <f t="shared" ca="1" si="9"/>
        <v>1.008446068237639E-2</v>
      </c>
      <c r="T21" t="s">
        <v>87</v>
      </c>
      <c r="U21">
        <v>201905</v>
      </c>
      <c r="V21" s="41">
        <f>VLOOKUP(U21,macro!$A:$C,3,0)</f>
        <v>8.33</v>
      </c>
      <c r="W21" s="41">
        <f>VLOOKUP(U21,macro!$F:$H,3,0)</f>
        <v>0.50000000000000011</v>
      </c>
      <c r="X21" s="41">
        <f>VLOOKUP(U21,macro!$N:$P,3,0)</f>
        <v>4.0466500463671014E-2</v>
      </c>
      <c r="Y21" s="41">
        <f ca="1">Delta!F30</f>
        <v>0.21964019850010913</v>
      </c>
      <c r="Z21" s="41">
        <f t="shared" si="10"/>
        <v>7.1658587101800647E-2</v>
      </c>
      <c r="AA21" s="41">
        <f t="shared" si="1"/>
        <v>-0.10284217418212563</v>
      </c>
      <c r="AB21" s="41">
        <f t="shared" si="1"/>
        <v>-0.32258204781473993</v>
      </c>
      <c r="AC21" s="42">
        <v>1</v>
      </c>
      <c r="AD21" s="41">
        <f t="shared" ca="1" si="11"/>
        <v>-3.4225447602991496E-3</v>
      </c>
      <c r="AE21" s="41">
        <f t="shared" ca="1" si="12"/>
        <v>4.9756987430858823E-2</v>
      </c>
      <c r="AF21" s="41">
        <f t="shared" ca="1" si="13"/>
        <v>0.21964019850010913</v>
      </c>
      <c r="AG21" s="41">
        <f t="shared" si="13"/>
        <v>7.1658587101800647E-2</v>
      </c>
      <c r="AH21" s="38">
        <f t="shared" si="14"/>
        <v>1</v>
      </c>
      <c r="AI21" s="41">
        <f t="shared" ca="1" si="29"/>
        <v>-2.6020177314742605E-2</v>
      </c>
      <c r="AJ21" s="41">
        <f t="shared" ca="1" si="15"/>
        <v>6.0349020245494191E-2</v>
      </c>
      <c r="AL21" t="s">
        <v>88</v>
      </c>
      <c r="AM21">
        <v>201905</v>
      </c>
      <c r="AN21" s="41">
        <f>VLOOKUP(AM21,macro!$A:$C,3,0)</f>
        <v>8.33</v>
      </c>
      <c r="AO21" s="41">
        <f>VLOOKUP(AM21,macro!$F:$H,3,0)</f>
        <v>0.50000000000000011</v>
      </c>
      <c r="AP21" s="41">
        <f>VLOOKUP(AM21,macro!$N:$P,3,0)</f>
        <v>4.0466500463671014E-2</v>
      </c>
      <c r="AQ21" s="41">
        <f ca="1">Delta!G30</f>
        <v>-0.18831814629608701</v>
      </c>
      <c r="AR21" s="41">
        <f t="shared" si="16"/>
        <v>0.11804304708548471</v>
      </c>
      <c r="AS21" s="41">
        <f t="shared" si="2"/>
        <v>-2.9545748439959354E-2</v>
      </c>
      <c r="AT21" s="41">
        <f t="shared" si="2"/>
        <v>-0.30556996239909406</v>
      </c>
      <c r="AU21" s="42">
        <v>1</v>
      </c>
      <c r="AV21" s="41">
        <f t="shared" ca="1" si="17"/>
        <v>-3.3814202503256272E-2</v>
      </c>
      <c r="AW21" s="41">
        <f t="shared" ca="1" si="18"/>
        <v>2.3871468647538197E-2</v>
      </c>
      <c r="AX21" s="41">
        <f t="shared" ca="1" si="19"/>
        <v>-0.18831814629608701</v>
      </c>
      <c r="AY21" s="41">
        <f t="shared" si="19"/>
        <v>0.11804304708548471</v>
      </c>
      <c r="AZ21" s="38">
        <f t="shared" si="20"/>
        <v>1</v>
      </c>
      <c r="BA21" s="41">
        <f t="shared" ca="1" si="30"/>
        <v>-9.307845102586183E-3</v>
      </c>
      <c r="BB21" s="41">
        <f t="shared" ca="1" si="21"/>
        <v>3.204468793338789E-2</v>
      </c>
      <c r="BD21" t="s">
        <v>89</v>
      </c>
      <c r="BE21">
        <v>202012</v>
      </c>
      <c r="BF21" s="41">
        <f>VLOOKUP(BE21,macro!$A:$C,3,0)</f>
        <v>6.68</v>
      </c>
      <c r="BG21" s="41">
        <f>VLOOKUP(BE21,macro!$F:$H,3,0)</f>
        <v>-0.96153846153846145</v>
      </c>
      <c r="BH21" s="41">
        <f>VLOOKUP(BE21,macro!$N:$P,3,0)</f>
        <v>4.2175711733879039E-2</v>
      </c>
      <c r="BI21" s="41">
        <f ca="1">Delta!H49</f>
        <v>-0.67241579370041393</v>
      </c>
      <c r="BJ21" s="41">
        <f t="shared" si="22"/>
        <v>0.36924968979025957</v>
      </c>
      <c r="BK21" s="41">
        <f t="shared" si="3"/>
        <v>-1.2356539976450149</v>
      </c>
      <c r="BL21" s="41">
        <f t="shared" si="3"/>
        <v>1.4668243938454435</v>
      </c>
      <c r="BM21" s="42">
        <v>1</v>
      </c>
      <c r="BN21" s="41">
        <f t="shared" ca="1" si="23"/>
        <v>-0.2563893472177089</v>
      </c>
      <c r="BO21" s="41">
        <f t="shared" ca="1" si="24"/>
        <v>0.17307800417302704</v>
      </c>
      <c r="BP21" s="41">
        <f t="shared" ca="1" si="25"/>
        <v>-0.67241579370041393</v>
      </c>
      <c r="BQ21" s="41">
        <f t="shared" si="25"/>
        <v>0.36924968979025957</v>
      </c>
      <c r="BR21" s="38">
        <f t="shared" si="26"/>
        <v>1</v>
      </c>
      <c r="BS21" s="41">
        <f t="shared" ca="1" si="31"/>
        <v>8.1589419277595492E-3</v>
      </c>
      <c r="BT21" s="41">
        <f t="shared" ca="1" si="27"/>
        <v>0.46318197077535828</v>
      </c>
    </row>
    <row r="22" spans="1:72">
      <c r="A22" t="s">
        <v>83</v>
      </c>
      <c r="B22">
        <v>202010</v>
      </c>
      <c r="C22" s="41">
        <f>VLOOKUP(B22,macro!$A:$C,3,0)</f>
        <v>6.07</v>
      </c>
      <c r="D22" s="41">
        <f>VLOOKUP(B22,macro!$F:$H,3,0)</f>
        <v>-0.86842105263157898</v>
      </c>
      <c r="E22" s="41">
        <f>VLOOKUP(B22,macro!$N:$P,3,0)</f>
        <v>4.2175711733879039E-2</v>
      </c>
      <c r="F22" s="41">
        <f ca="1">Delta!B47</f>
        <v>0.12119094338794925</v>
      </c>
      <c r="G22" s="41">
        <f>VLOOKUP(B22,macro!A:D,4,0)</f>
        <v>0.2855536478042926</v>
      </c>
      <c r="H22" s="41">
        <f t="shared" ref="G7:I66" si="32">STANDARDIZE(D22,D$1,D$2)</f>
        <v>-1.5031952482369171</v>
      </c>
      <c r="I22" s="41">
        <f t="shared" si="32"/>
        <v>-0.41178385816327201</v>
      </c>
      <c r="J22" s="42">
        <v>1</v>
      </c>
      <c r="K22" s="41">
        <f t="shared" ca="1" si="4"/>
        <v>0.12478931387619821</v>
      </c>
      <c r="L22" s="41">
        <f t="shared" ca="1" si="5"/>
        <v>1.294827017070105E-5</v>
      </c>
      <c r="M22" s="41">
        <f t="shared" ca="1" si="6"/>
        <v>0.12119094338794925</v>
      </c>
      <c r="N22" s="41">
        <f t="shared" si="6"/>
        <v>0.2855536478042926</v>
      </c>
      <c r="O22" s="38">
        <f t="shared" si="7"/>
        <v>1</v>
      </c>
      <c r="P22" s="41">
        <f t="shared" ca="1" si="28"/>
        <v>1.3506448287886554E-2</v>
      </c>
      <c r="Q22" s="41">
        <f t="shared" ca="1" si="8"/>
        <v>1.1595950484955427E-2</v>
      </c>
      <c r="R22" s="41">
        <f t="shared" ca="1" si="9"/>
        <v>2.4134661321787501E-2</v>
      </c>
      <c r="T22" t="s">
        <v>87</v>
      </c>
      <c r="U22">
        <v>201906</v>
      </c>
      <c r="V22" s="41">
        <f>VLOOKUP(U22,macro!$A:$C,3,0)</f>
        <v>8.43</v>
      </c>
      <c r="W22" s="41">
        <f>VLOOKUP(U22,macro!$F:$H,3,0)</f>
        <v>0.42105263157894751</v>
      </c>
      <c r="X22" s="41">
        <f>VLOOKUP(U22,macro!$N:$P,3,0)</f>
        <v>4.0466500463671014E-2</v>
      </c>
      <c r="Y22" s="41">
        <f ca="1">Delta!F31</f>
        <v>1.7614223397636589E-2</v>
      </c>
      <c r="Z22" s="41">
        <f t="shared" si="10"/>
        <v>0.10784979270877047</v>
      </c>
      <c r="AA22" s="41">
        <f t="shared" si="10"/>
        <v>-0.20953707178224237</v>
      </c>
      <c r="AB22" s="41">
        <f t="shared" si="10"/>
        <v>-0.32258204781473993</v>
      </c>
      <c r="AC22" s="42">
        <v>1</v>
      </c>
      <c r="AD22" s="41">
        <f t="shared" ca="1" si="11"/>
        <v>-1.4858707204535825E-3</v>
      </c>
      <c r="AE22" s="41">
        <f t="shared" ca="1" si="12"/>
        <v>3.6481359531990277E-4</v>
      </c>
      <c r="AF22" s="41">
        <f t="shared" ca="1" si="13"/>
        <v>1.7614223397636589E-2</v>
      </c>
      <c r="AG22" s="41">
        <f t="shared" si="13"/>
        <v>0.10784979270877047</v>
      </c>
      <c r="AH22" s="38">
        <f t="shared" si="14"/>
        <v>1</v>
      </c>
      <c r="AI22" s="41">
        <f t="shared" ca="1" si="29"/>
        <v>-2.6599573225308537E-2</v>
      </c>
      <c r="AJ22" s="41">
        <f t="shared" ca="1" si="15"/>
        <v>1.9548598118151539E-3</v>
      </c>
      <c r="AL22" t="s">
        <v>88</v>
      </c>
      <c r="AM22">
        <v>201906</v>
      </c>
      <c r="AN22" s="41">
        <f>VLOOKUP(AM22,macro!$A:$C,3,0)</f>
        <v>8.43</v>
      </c>
      <c r="AO22" s="41">
        <f>VLOOKUP(AM22,macro!$F:$H,3,0)</f>
        <v>0.42105263157894751</v>
      </c>
      <c r="AP22" s="41">
        <f>VLOOKUP(AM22,macro!$N:$P,3,0)</f>
        <v>4.0466500463671014E-2</v>
      </c>
      <c r="AQ22" s="41">
        <f ca="1">Delta!G31</f>
        <v>-4.1078310193027816E-2</v>
      </c>
      <c r="AR22" s="41">
        <f t="shared" si="16"/>
        <v>0.15485959198544086</v>
      </c>
      <c r="AS22" s="41">
        <f t="shared" si="16"/>
        <v>-0.13516495612089446</v>
      </c>
      <c r="AT22" s="41">
        <f t="shared" si="16"/>
        <v>-0.30556996239909406</v>
      </c>
      <c r="AU22" s="42">
        <v>1</v>
      </c>
      <c r="AV22" s="41">
        <f t="shared" ca="1" si="17"/>
        <v>-2.7042579932641267E-2</v>
      </c>
      <c r="AW22" s="41">
        <f t="shared" ca="1" si="18"/>
        <v>1.9700172394233065E-4</v>
      </c>
      <c r="AX22" s="41">
        <f t="shared" ca="1" si="19"/>
        <v>-4.1078310193027816E-2</v>
      </c>
      <c r="AY22" s="41">
        <f t="shared" si="19"/>
        <v>0.15485959198544086</v>
      </c>
      <c r="AZ22" s="38">
        <f t="shared" si="20"/>
        <v>1</v>
      </c>
      <c r="BA22" s="41">
        <f t="shared" ca="1" si="30"/>
        <v>-7.5006665605319269E-3</v>
      </c>
      <c r="BB22" s="41">
        <f t="shared" ca="1" si="21"/>
        <v>1.1274581519108914E-3</v>
      </c>
      <c r="BF22" s="41"/>
      <c r="BG22" s="41"/>
      <c r="BH22" s="41"/>
      <c r="BM22" s="42"/>
      <c r="BN22" s="41"/>
      <c r="BO22" s="41"/>
      <c r="BP22" s="41"/>
      <c r="BQ22" s="41"/>
      <c r="BR22" s="38"/>
      <c r="BS22" s="41"/>
      <c r="BT22" s="41"/>
    </row>
    <row r="23" spans="1:72">
      <c r="A23" t="s">
        <v>83</v>
      </c>
      <c r="B23">
        <v>202011</v>
      </c>
      <c r="C23" s="41">
        <f>VLOOKUP(B23,macro!$A:$C,3,0)</f>
        <v>6.24</v>
      </c>
      <c r="D23" s="41">
        <f>VLOOKUP(B23,macro!$F:$H,3,0)</f>
        <v>-1.0925925925925926</v>
      </c>
      <c r="E23" s="41">
        <f>VLOOKUP(B23,macro!$N:$P,3,0)</f>
        <v>4.2175711733879039E-2</v>
      </c>
      <c r="F23" s="41">
        <f ca="1">Delta!B48</f>
        <v>6.4463854301819917E-2</v>
      </c>
      <c r="G23" s="41">
        <f>VLOOKUP(B23,macro!A:D,4,0)</f>
        <v>0.47385401633283741</v>
      </c>
      <c r="H23" s="41">
        <f t="shared" si="32"/>
        <v>-1.7817017615368895</v>
      </c>
      <c r="I23" s="41">
        <f t="shared" si="32"/>
        <v>-0.41178385816327201</v>
      </c>
      <c r="J23" s="42">
        <v>1</v>
      </c>
      <c r="K23" s="41">
        <f t="shared" ca="1" si="4"/>
        <v>0.15494014463456762</v>
      </c>
      <c r="L23" s="41">
        <f t="shared" ca="1" si="5"/>
        <v>8.1859591123756553E-3</v>
      </c>
      <c r="M23" s="41">
        <f t="shared" ca="1" si="6"/>
        <v>6.4463854301819917E-2</v>
      </c>
      <c r="N23" s="41">
        <f t="shared" si="6"/>
        <v>0.47385401633283741</v>
      </c>
      <c r="O23" s="38">
        <f t="shared" si="7"/>
        <v>1</v>
      </c>
      <c r="P23" s="41">
        <f t="shared" ca="1" si="28"/>
        <v>2.2412897950416621E-2</v>
      </c>
      <c r="Q23" s="41">
        <f t="shared" ca="1" si="8"/>
        <v>1.7682829300676253E-3</v>
      </c>
      <c r="R23" s="41">
        <f t="shared" ca="1" si="9"/>
        <v>9.7271380502874059E-3</v>
      </c>
      <c r="T23" t="s">
        <v>87</v>
      </c>
      <c r="U23">
        <v>201907</v>
      </c>
      <c r="V23" s="41">
        <f>VLOOKUP(U23,macro!$A:$C,3,0)</f>
        <v>8.51</v>
      </c>
      <c r="W23" s="41">
        <f>VLOOKUP(U23,macro!$F:$H,3,0)</f>
        <v>0.3333333333333332</v>
      </c>
      <c r="X23" s="41">
        <f>VLOOKUP(U23,macro!$N:$P,3,0)</f>
        <v>3.6994689366119528E-2</v>
      </c>
      <c r="Y23" s="41">
        <f ca="1">Delta!F32</f>
        <v>5.0045587444650774E-3</v>
      </c>
      <c r="Z23" s="41">
        <f t="shared" si="10"/>
        <v>0.13680275719434648</v>
      </c>
      <c r="AA23" s="41">
        <f t="shared" si="10"/>
        <v>-0.32808695800459475</v>
      </c>
      <c r="AB23" s="41">
        <f t="shared" si="10"/>
        <v>-0.63603286702133488</v>
      </c>
      <c r="AC23" s="42">
        <v>1</v>
      </c>
      <c r="AD23" s="41">
        <f t="shared" ca="1" si="11"/>
        <v>1.8506608850591483E-2</v>
      </c>
      <c r="AE23" s="41">
        <f t="shared" ca="1" si="12"/>
        <v>1.823053570683481E-4</v>
      </c>
      <c r="AF23" s="41">
        <f t="shared" ca="1" si="13"/>
        <v>5.0045587444650774E-3</v>
      </c>
      <c r="AG23" s="41">
        <f t="shared" si="13"/>
        <v>0.13680275719434648</v>
      </c>
      <c r="AH23" s="38">
        <f t="shared" si="14"/>
        <v>1</v>
      </c>
      <c r="AI23" s="41">
        <f t="shared" ca="1" si="29"/>
        <v>-2.7063089953761284E-2</v>
      </c>
      <c r="AJ23" s="41">
        <f t="shared" ca="1" si="15"/>
        <v>1.0283340930328589E-3</v>
      </c>
      <c r="AL23" t="s">
        <v>88</v>
      </c>
      <c r="AM23">
        <v>201907</v>
      </c>
      <c r="AN23" s="41">
        <f>VLOOKUP(AM23,macro!$A:$C,3,0)</f>
        <v>8.51</v>
      </c>
      <c r="AO23" s="41">
        <f>VLOOKUP(AM23,macro!$F:$H,3,0)</f>
        <v>0.3333333333333332</v>
      </c>
      <c r="AP23" s="41">
        <f>VLOOKUP(AM23,macro!$N:$P,3,0)</f>
        <v>3.6994689366119528E-2</v>
      </c>
      <c r="AQ23" s="41">
        <f ca="1">Delta!G32</f>
        <v>-3.7956174921584688E-3</v>
      </c>
      <c r="AR23" s="41">
        <f t="shared" si="16"/>
        <v>0.1843128279054059</v>
      </c>
      <c r="AS23" s="41">
        <f t="shared" si="16"/>
        <v>-0.25251963132193389</v>
      </c>
      <c r="AT23" s="41">
        <f t="shared" si="16"/>
        <v>-0.62792549995319802</v>
      </c>
      <c r="AU23" s="42">
        <v>1</v>
      </c>
      <c r="AV23" s="41">
        <f t="shared" ca="1" si="17"/>
        <v>-4.1389684977800059E-2</v>
      </c>
      <c r="AW23" s="41">
        <f t="shared" ca="1" si="18"/>
        <v>1.4133139101149743E-3</v>
      </c>
      <c r="AX23" s="41">
        <f t="shared" ca="1" si="19"/>
        <v>-3.7956174921584688E-3</v>
      </c>
      <c r="AY23" s="41">
        <f t="shared" si="19"/>
        <v>0.1843128279054059</v>
      </c>
      <c r="AZ23" s="38">
        <f t="shared" si="20"/>
        <v>1</v>
      </c>
      <c r="BA23" s="41">
        <f t="shared" ca="1" si="30"/>
        <v>-6.0549237268885166E-3</v>
      </c>
      <c r="BB23" s="41">
        <f t="shared" ca="1" si="21"/>
        <v>5.1044646622900664E-6</v>
      </c>
      <c r="BF23" s="41"/>
      <c r="BG23" s="41"/>
      <c r="BH23" s="41"/>
      <c r="BM23" s="42"/>
      <c r="BN23" s="41"/>
      <c r="BO23" s="41"/>
      <c r="BP23" s="41"/>
      <c r="BQ23" s="41"/>
      <c r="BR23" s="38"/>
      <c r="BS23" s="41"/>
      <c r="BT23" s="41"/>
    </row>
    <row r="24" spans="1:72">
      <c r="A24" t="s">
        <v>83</v>
      </c>
      <c r="B24">
        <v>202012</v>
      </c>
      <c r="C24" s="41">
        <f>VLOOKUP(B24,macro!$A:$C,3,0)</f>
        <v>6.68</v>
      </c>
      <c r="D24" s="41">
        <f>VLOOKUP(B24,macro!$F:$H,3,0)</f>
        <v>-0.96153846153846145</v>
      </c>
      <c r="E24" s="41">
        <f>VLOOKUP(B24,macro!$N:$P,3,0)</f>
        <v>4.2175711733879039E-2</v>
      </c>
      <c r="F24" s="41">
        <f ca="1">Delta!B49</f>
        <v>9.8769628917363406E-2</v>
      </c>
      <c r="G24" s="41">
        <f>VLOOKUP(B24,macro!A:D,4,0)</f>
        <v>0.94934719953361979</v>
      </c>
      <c r="H24" s="41">
        <f t="shared" si="32"/>
        <v>-1.6188825691461364</v>
      </c>
      <c r="I24" s="41">
        <f t="shared" si="32"/>
        <v>-0.41178385816327201</v>
      </c>
      <c r="J24" s="42">
        <v>1</v>
      </c>
      <c r="K24" s="41">
        <f t="shared" ca="1" si="4"/>
        <v>0.15388724123606065</v>
      </c>
      <c r="L24" s="41">
        <f t="shared" ca="1" si="5"/>
        <v>3.0379511877142063E-3</v>
      </c>
      <c r="M24" s="41">
        <f t="shared" ca="1" si="6"/>
        <v>9.8769628917363406E-2</v>
      </c>
      <c r="N24" s="41">
        <f t="shared" si="6"/>
        <v>0.94934719953361979</v>
      </c>
      <c r="O24" s="38">
        <f t="shared" si="7"/>
        <v>1</v>
      </c>
      <c r="P24" s="41">
        <f t="shared" ca="1" si="28"/>
        <v>4.4903327120298833E-2</v>
      </c>
      <c r="Q24" s="41">
        <f t="shared" ca="1" si="8"/>
        <v>2.9015784692924419E-3</v>
      </c>
      <c r="R24" s="41">
        <f t="shared" ca="1" si="9"/>
        <v>1.7670924329177509E-2</v>
      </c>
      <c r="T24" t="s">
        <v>87</v>
      </c>
      <c r="U24">
        <v>201908</v>
      </c>
      <c r="V24" s="41">
        <f>VLOOKUP(U24,macro!$A:$C,3,0)</f>
        <v>7.83</v>
      </c>
      <c r="W24" s="41">
        <f>VLOOKUP(U24,macro!$F:$H,3,0)</f>
        <v>0.21739130434782611</v>
      </c>
      <c r="X24" s="41">
        <f>VLOOKUP(U24,macro!$N:$P,3,0)</f>
        <v>3.6994689366119528E-2</v>
      </c>
      <c r="Y24" s="41">
        <f ca="1">Delta!F33</f>
        <v>5.2507127012852872E-2</v>
      </c>
      <c r="Z24" s="41">
        <f t="shared" si="10"/>
        <v>-0.10929744093304912</v>
      </c>
      <c r="AA24" s="41">
        <f t="shared" si="10"/>
        <v>-0.48477898153326848</v>
      </c>
      <c r="AB24" s="41">
        <f t="shared" si="10"/>
        <v>-0.63603286702133488</v>
      </c>
      <c r="AC24" s="42">
        <v>1</v>
      </c>
      <c r="AD24" s="41">
        <f t="shared" ca="1" si="11"/>
        <v>1.3781030492881801E-2</v>
      </c>
      <c r="AE24" s="41">
        <f t="shared" ca="1" si="12"/>
        <v>1.4997105516741153E-3</v>
      </c>
      <c r="AF24" s="41">
        <f t="shared" ca="1" si="13"/>
        <v>5.2507127012852872E-2</v>
      </c>
      <c r="AG24" s="41">
        <f t="shared" si="13"/>
        <v>-0.10929744093304912</v>
      </c>
      <c r="AH24" s="38">
        <f t="shared" si="14"/>
        <v>1</v>
      </c>
      <c r="AI24" s="41">
        <f t="shared" ca="1" si="29"/>
        <v>-2.3123197761912948E-2</v>
      </c>
      <c r="AJ24" s="41">
        <f t="shared" ca="1" si="15"/>
        <v>5.7199460255365564E-3</v>
      </c>
      <c r="AL24" t="s">
        <v>88</v>
      </c>
      <c r="AM24">
        <v>201908</v>
      </c>
      <c r="AN24" s="41">
        <f>VLOOKUP(AM24,macro!$A:$C,3,0)</f>
        <v>7.83</v>
      </c>
      <c r="AO24" s="41">
        <f>VLOOKUP(AM24,macro!$F:$H,3,0)</f>
        <v>0.21739130434782611</v>
      </c>
      <c r="AP24" s="41">
        <f>VLOOKUP(AM24,macro!$N:$P,3,0)</f>
        <v>3.6994689366119528E-2</v>
      </c>
      <c r="AQ24" s="41">
        <f ca="1">Delta!G33</f>
        <v>-0.13894708866730646</v>
      </c>
      <c r="AR24" s="41">
        <f t="shared" si="16"/>
        <v>-6.6039677414296671E-2</v>
      </c>
      <c r="AS24" s="41">
        <f t="shared" si="16"/>
        <v>-0.40763189767461144</v>
      </c>
      <c r="AT24" s="41">
        <f t="shared" si="16"/>
        <v>-0.62792549995319802</v>
      </c>
      <c r="AU24" s="42">
        <v>1</v>
      </c>
      <c r="AV24" s="41">
        <f t="shared" ca="1" si="17"/>
        <v>-3.1768017462293463E-2</v>
      </c>
      <c r="AW24" s="41">
        <f t="shared" ca="1" si="18"/>
        <v>1.1487353304369246E-2</v>
      </c>
      <c r="AX24" s="41">
        <f t="shared" ca="1" si="19"/>
        <v>-0.13894708866730646</v>
      </c>
      <c r="AY24" s="41">
        <f t="shared" si="19"/>
        <v>-6.6039677414296671E-2</v>
      </c>
      <c r="AZ24" s="38">
        <f t="shared" si="20"/>
        <v>1</v>
      </c>
      <c r="BA24" s="41">
        <f t="shared" ca="1" si="30"/>
        <v>-1.8343737812857495E-2</v>
      </c>
      <c r="BB24" s="41">
        <f t="shared" ca="1" si="21"/>
        <v>1.4545168237321313E-2</v>
      </c>
      <c r="BF24" s="41"/>
      <c r="BG24" s="41"/>
      <c r="BH24" s="41"/>
      <c r="BM24" s="42"/>
      <c r="BN24" s="41"/>
      <c r="BO24" s="41"/>
      <c r="BP24" s="41"/>
      <c r="BQ24" s="41"/>
      <c r="BR24" s="38"/>
      <c r="BS24" s="41"/>
      <c r="BT24" s="41"/>
    </row>
    <row r="25" spans="1:72">
      <c r="A25" t="s">
        <v>86</v>
      </c>
      <c r="B25">
        <v>201701</v>
      </c>
      <c r="C25" s="41">
        <f>VLOOKUP(B25,macro!$A:$C,3,0)</f>
        <v>10.535</v>
      </c>
      <c r="D25" s="41">
        <f>VLOOKUP(B25,macro!$F:$H,3,0)</f>
        <v>0.38888888888888884</v>
      </c>
      <c r="E25" s="41">
        <f>VLOOKUP(B25,macro!$N:$P,3,0)</f>
        <v>0.18447576611324892</v>
      </c>
      <c r="F25" s="41">
        <f ca="1">Delta!E2</f>
        <v>-2.5604687328525066E-2</v>
      </c>
      <c r="G25" s="41">
        <f>VLOOKUP(B25,macro!A:D,4,0)</f>
        <v>1.4889615063211865</v>
      </c>
      <c r="H25" s="41">
        <f t="shared" si="32"/>
        <v>5.8863022010753975E-2</v>
      </c>
      <c r="I25" s="41">
        <f t="shared" si="32"/>
        <v>2.9395466466196267</v>
      </c>
      <c r="J25" s="42">
        <v>1</v>
      </c>
      <c r="K25" s="41">
        <f t="shared" ca="1" si="4"/>
        <v>-4.481387691007295E-2</v>
      </c>
      <c r="L25" s="41">
        <f t="shared" ca="1" si="5"/>
        <v>3.689929643798478E-4</v>
      </c>
      <c r="M25" s="41">
        <f t="shared" ca="1" si="6"/>
        <v>-2.5604687328525066E-2</v>
      </c>
      <c r="N25" s="41">
        <f t="shared" si="6"/>
        <v>1.4889615063211865</v>
      </c>
      <c r="O25" s="38">
        <f t="shared" si="7"/>
        <v>1</v>
      </c>
      <c r="P25" s="41">
        <f t="shared" ca="1" si="28"/>
        <v>7.0426631711473661E-2</v>
      </c>
      <c r="Q25" s="41">
        <f t="shared" ca="1" si="8"/>
        <v>9.2220142365620223E-3</v>
      </c>
      <c r="R25" s="41">
        <f t="shared" ca="1" si="9"/>
        <v>7.3234447267768473E-5</v>
      </c>
      <c r="T25" t="s">
        <v>87</v>
      </c>
      <c r="U25">
        <v>201909</v>
      </c>
      <c r="V25" s="41">
        <f>VLOOKUP(U25,macro!$A:$C,3,0)</f>
        <v>7.74</v>
      </c>
      <c r="W25" s="41">
        <f>VLOOKUP(U25,macro!$F:$H,3,0)</f>
        <v>0.2</v>
      </c>
      <c r="X25" s="41">
        <f>VLOOKUP(U25,macro!$N:$P,3,0)</f>
        <v>3.6994689366119528E-2</v>
      </c>
      <c r="Y25" s="41">
        <f ca="1">Delta!F34</f>
        <v>-1.5402741988334257E-2</v>
      </c>
      <c r="Z25" s="41">
        <f t="shared" si="10"/>
        <v>-0.14186952597932204</v>
      </c>
      <c r="AA25" s="41">
        <f t="shared" si="10"/>
        <v>-0.50828278506256963</v>
      </c>
      <c r="AB25" s="41">
        <f t="shared" si="10"/>
        <v>-0.63603286702133488</v>
      </c>
      <c r="AC25" s="42">
        <v>1</v>
      </c>
      <c r="AD25" s="41">
        <f t="shared" ca="1" si="11"/>
        <v>1.3182051904321795E-2</v>
      </c>
      <c r="AE25" s="41">
        <f t="shared" ca="1" si="12"/>
        <v>8.1709044188562664E-4</v>
      </c>
      <c r="AF25" s="41">
        <f t="shared" ca="1" si="13"/>
        <v>-1.5402741988334257E-2</v>
      </c>
      <c r="AG25" s="41">
        <f t="shared" si="13"/>
        <v>-0.14186952597932204</v>
      </c>
      <c r="AH25" s="38">
        <f t="shared" si="14"/>
        <v>1</v>
      </c>
      <c r="AI25" s="41">
        <f t="shared" ca="1" si="29"/>
        <v>-2.2601741442403608E-2</v>
      </c>
      <c r="AJ25" s="41">
        <f t="shared" ca="1" si="15"/>
        <v>5.1825593139690812E-5</v>
      </c>
      <c r="AL25" t="s">
        <v>88</v>
      </c>
      <c r="AM25">
        <v>201909</v>
      </c>
      <c r="AN25" s="41">
        <f>VLOOKUP(AM25,macro!$A:$C,3,0)</f>
        <v>7.74</v>
      </c>
      <c r="AO25" s="41">
        <f>VLOOKUP(AM25,macro!$F:$H,3,0)</f>
        <v>0.2</v>
      </c>
      <c r="AP25" s="41">
        <f>VLOOKUP(AM25,macro!$N:$P,3,0)</f>
        <v>3.6994689366119528E-2</v>
      </c>
      <c r="AQ25" s="41">
        <f ca="1">Delta!G34</f>
        <v>-4.0502184670469718E-2</v>
      </c>
      <c r="AR25" s="41">
        <f t="shared" si="16"/>
        <v>-9.9174567824257279E-2</v>
      </c>
      <c r="AS25" s="41">
        <f t="shared" si="16"/>
        <v>-0.43089873762751313</v>
      </c>
      <c r="AT25" s="41">
        <f t="shared" si="16"/>
        <v>-0.62792549995319802</v>
      </c>
      <c r="AU25" s="42">
        <v>1</v>
      </c>
      <c r="AV25" s="41">
        <f t="shared" ca="1" si="17"/>
        <v>-3.0320077822060924E-2</v>
      </c>
      <c r="AW25" s="41">
        <f t="shared" ca="1" si="18"/>
        <v>1.0367529987241328E-4</v>
      </c>
      <c r="AX25" s="41">
        <f t="shared" ca="1" si="19"/>
        <v>-4.0502184670469718E-2</v>
      </c>
      <c r="AY25" s="41">
        <f t="shared" si="19"/>
        <v>-9.9174567824257279E-2</v>
      </c>
      <c r="AZ25" s="38">
        <f t="shared" si="20"/>
        <v>1</v>
      </c>
      <c r="BA25" s="41">
        <f t="shared" ca="1" si="30"/>
        <v>-1.9970198500706332E-2</v>
      </c>
      <c r="BB25" s="41">
        <f t="shared" ca="1" si="21"/>
        <v>4.2156245607535495E-4</v>
      </c>
      <c r="BF25" s="41"/>
      <c r="BG25" s="41"/>
      <c r="BH25" s="41"/>
      <c r="BM25" s="42"/>
      <c r="BN25" s="41"/>
      <c r="BO25" s="41"/>
      <c r="BP25" s="41"/>
      <c r="BQ25" s="41"/>
      <c r="BR25" s="38"/>
      <c r="BS25" s="41"/>
      <c r="BT25" s="41"/>
    </row>
    <row r="26" spans="1:72">
      <c r="A26" t="s">
        <v>86</v>
      </c>
      <c r="B26">
        <v>201702</v>
      </c>
      <c r="C26" s="41">
        <f>VLOOKUP(B26,macro!$A:$C,3,0)</f>
        <v>11.91</v>
      </c>
      <c r="D26" s="41">
        <f>VLOOKUP(B26,macro!$F:$H,3,0)</f>
        <v>-0.65217391304347816</v>
      </c>
      <c r="E26" s="41">
        <f>VLOOKUP(B26,macro!$N:$P,3,0)</f>
        <v>0.18447576611324892</v>
      </c>
      <c r="F26" s="41">
        <f ca="1">Delta!E3</f>
        <v>7.973741551891507E-2</v>
      </c>
      <c r="G26" s="41">
        <f>VLOOKUP(B26,macro!A:D,4,0)</f>
        <v>1.6401803509572097</v>
      </c>
      <c r="H26" s="41">
        <f t="shared" si="32"/>
        <v>-1.2345338612104977</v>
      </c>
      <c r="I26" s="41">
        <f t="shared" si="32"/>
        <v>2.9395466466196267</v>
      </c>
      <c r="J26" s="42">
        <v>1</v>
      </c>
      <c r="K26" s="41">
        <f t="shared" ca="1" si="4"/>
        <v>7.4737413248218615E-2</v>
      </c>
      <c r="L26" s="41">
        <f t="shared" ca="1" si="5"/>
        <v>2.5000022706969705E-5</v>
      </c>
      <c r="M26" s="41">
        <f t="shared" ca="1" si="6"/>
        <v>7.973741551891507E-2</v>
      </c>
      <c r="N26" s="41">
        <f t="shared" si="6"/>
        <v>1.6401803509572097</v>
      </c>
      <c r="O26" s="38">
        <f t="shared" si="7"/>
        <v>1</v>
      </c>
      <c r="P26" s="41">
        <f t="shared" ca="1" si="28"/>
        <v>7.7579156362919191E-2</v>
      </c>
      <c r="Q26" s="41">
        <f t="shared" ca="1" si="8"/>
        <v>4.6580825844400419E-6</v>
      </c>
      <c r="R26" s="41">
        <f t="shared" ca="1" si="9"/>
        <v>1.2973167989886731E-2</v>
      </c>
      <c r="T26" t="s">
        <v>87</v>
      </c>
      <c r="U26">
        <v>201910</v>
      </c>
      <c r="V26" s="41">
        <f>VLOOKUP(U26,macro!$A:$C,3,0)</f>
        <v>8.35</v>
      </c>
      <c r="W26" s="41">
        <f>VLOOKUP(U26,macro!$F:$H,3,0)</f>
        <v>0.51999999999999991</v>
      </c>
      <c r="X26" s="41">
        <f>VLOOKUP(U26,macro!$N:$P,3,0)</f>
        <v>3.2522885513515155E-2</v>
      </c>
      <c r="Y26" s="41">
        <f ca="1">Delta!F35</f>
        <v>7.3578666707483656E-2</v>
      </c>
      <c r="Z26" s="41">
        <f t="shared" si="10"/>
        <v>7.8896828223194493E-2</v>
      </c>
      <c r="AA26" s="41">
        <f t="shared" si="10"/>
        <v>-7.5812800123429641E-2</v>
      </c>
      <c r="AB26" s="41">
        <f t="shared" si="10"/>
        <v>-1.039767558093265</v>
      </c>
      <c r="AC26" s="42">
        <v>1</v>
      </c>
      <c r="AD26" s="41">
        <f t="shared" ca="1" si="11"/>
        <v>3.7973431054203075E-2</v>
      </c>
      <c r="AE26" s="41">
        <f t="shared" ca="1" si="12"/>
        <v>1.2677328059256428E-3</v>
      </c>
      <c r="AF26" s="41">
        <f t="shared" ca="1" si="13"/>
        <v>7.3578666707483656E-2</v>
      </c>
      <c r="AG26" s="41">
        <f t="shared" si="13"/>
        <v>7.8896828223194493E-2</v>
      </c>
      <c r="AH26" s="38">
        <f t="shared" si="14"/>
        <v>1</v>
      </c>
      <c r="AI26" s="41">
        <f t="shared" ca="1" si="29"/>
        <v>-2.613605649685579E-2</v>
      </c>
      <c r="AJ26" s="41">
        <f t="shared" ca="1" si="15"/>
        <v>9.9430260237180299E-3</v>
      </c>
      <c r="AL26" t="s">
        <v>88</v>
      </c>
      <c r="AM26">
        <v>201910</v>
      </c>
      <c r="AN26" s="41">
        <f>VLOOKUP(AM26,macro!$A:$C,3,0)</f>
        <v>8.35</v>
      </c>
      <c r="AO26" s="41">
        <f>VLOOKUP(AM26,macro!$F:$H,3,0)</f>
        <v>0.51999999999999991</v>
      </c>
      <c r="AP26" s="41">
        <f>VLOOKUP(AM26,macro!$N:$P,3,0)</f>
        <v>3.2522885513515155E-2</v>
      </c>
      <c r="AQ26" s="41">
        <f ca="1">Delta!G35</f>
        <v>-0.16267338055086111</v>
      </c>
      <c r="AR26" s="41">
        <f t="shared" si="16"/>
        <v>0.12540635606547582</v>
      </c>
      <c r="AS26" s="41">
        <f t="shared" si="16"/>
        <v>-2.7888824941227162E-3</v>
      </c>
      <c r="AT26" s="41">
        <f t="shared" si="16"/>
        <v>-1.043129753364171</v>
      </c>
      <c r="AU26" s="42">
        <v>1</v>
      </c>
      <c r="AV26" s="41">
        <f t="shared" ca="1" si="17"/>
        <v>-8.5525992381712296E-2</v>
      </c>
      <c r="AW26" s="41">
        <f t="shared" ca="1" si="18"/>
        <v>5.9517195013213233E-3</v>
      </c>
      <c r="AX26" s="41">
        <f t="shared" ca="1" si="19"/>
        <v>-0.16267338055086111</v>
      </c>
      <c r="AY26" s="41">
        <f t="shared" si="19"/>
        <v>0.12540635606547582</v>
      </c>
      <c r="AZ26" s="38">
        <f t="shared" si="20"/>
        <v>1</v>
      </c>
      <c r="BA26" s="41">
        <f t="shared" ca="1" si="30"/>
        <v>-8.9464093941753371E-3</v>
      </c>
      <c r="BB26" s="41">
        <f t="shared" ca="1" si="21"/>
        <v>2.3631981661008498E-2</v>
      </c>
      <c r="BF26" s="41"/>
      <c r="BG26" s="41"/>
      <c r="BH26" s="41"/>
      <c r="BM26" s="42"/>
      <c r="BN26" s="41"/>
      <c r="BO26" s="41"/>
      <c r="BP26" s="41"/>
      <c r="BQ26" s="41"/>
      <c r="BR26" s="38"/>
      <c r="BS26" s="41"/>
      <c r="BT26" s="41"/>
    </row>
    <row r="27" spans="1:72">
      <c r="A27" t="s">
        <v>86</v>
      </c>
      <c r="B27">
        <v>201703</v>
      </c>
      <c r="C27" s="41">
        <f>VLOOKUP(B27,macro!$A:$C,3,0)</f>
        <v>11.44</v>
      </c>
      <c r="D27" s="41">
        <f>VLOOKUP(B27,macro!$F:$H,3,0)</f>
        <v>-0.60869565217391308</v>
      </c>
      <c r="E27" s="41">
        <f>VLOOKUP(B27,macro!$N:$P,3,0)</f>
        <v>0.18447576611324892</v>
      </c>
      <c r="F27" s="41">
        <f ca="1">Delta!E4</f>
        <v>0.22307288212407458</v>
      </c>
      <c r="G27" s="41">
        <f>VLOOKUP(B27,macro!A:D,4,0)</f>
        <v>1.2248096680940308</v>
      </c>
      <c r="H27" s="41">
        <f t="shared" si="32"/>
        <v>-1.1805172860411646</v>
      </c>
      <c r="I27" s="41">
        <f t="shared" si="32"/>
        <v>2.9395466466196267</v>
      </c>
      <c r="J27" s="42">
        <v>1</v>
      </c>
      <c r="K27" s="41">
        <f t="shared" ca="1" si="4"/>
        <v>5.8166945035492967E-2</v>
      </c>
      <c r="L27" s="41">
        <f t="shared" ca="1" si="5"/>
        <v>2.7193968087063237E-2</v>
      </c>
      <c r="M27" s="41">
        <f t="shared" ca="1" si="6"/>
        <v>0.22307288212407458</v>
      </c>
      <c r="N27" s="41">
        <f t="shared" si="6"/>
        <v>1.2248096680940308</v>
      </c>
      <c r="O27" s="38">
        <f t="shared" si="7"/>
        <v>1</v>
      </c>
      <c r="P27" s="41">
        <f t="shared" ca="1" si="28"/>
        <v>5.7932471084919682E-2</v>
      </c>
      <c r="Q27" s="41">
        <f t="shared" ca="1" si="8"/>
        <v>2.7271355358181031E-2</v>
      </c>
      <c r="R27" s="41">
        <f t="shared" ca="1" si="9"/>
        <v>6.6169990402524401E-2</v>
      </c>
      <c r="T27" t="s">
        <v>87</v>
      </c>
      <c r="U27">
        <v>201911</v>
      </c>
      <c r="V27" s="41">
        <f>VLOOKUP(U27,macro!$A:$C,3,0)</f>
        <v>8.44</v>
      </c>
      <c r="W27" s="41">
        <f>VLOOKUP(U27,macro!$F:$H,3,0)</f>
        <v>1.0454545454545452</v>
      </c>
      <c r="X27" s="41">
        <f>VLOOKUP(U27,macro!$N:$P,3,0)</f>
        <v>3.2522885513515155E-2</v>
      </c>
      <c r="Y27" s="41">
        <f ca="1">Delta!F36</f>
        <v>4.4171605685310075E-2</v>
      </c>
      <c r="Z27" s="41">
        <f t="shared" si="10"/>
        <v>0.1114689132694674</v>
      </c>
      <c r="AA27" s="41">
        <f t="shared" si="10"/>
        <v>0.63432257287322624</v>
      </c>
      <c r="AB27" s="41">
        <f t="shared" si="10"/>
        <v>-1.039767558093265</v>
      </c>
      <c r="AC27" s="42">
        <v>1</v>
      </c>
      <c r="AD27" s="41">
        <f t="shared" ca="1" si="11"/>
        <v>3.2000578668280308E-2</v>
      </c>
      <c r="AE27" s="41">
        <f t="shared" ca="1" si="12"/>
        <v>1.4813389864926852E-4</v>
      </c>
      <c r="AF27" s="41">
        <f t="shared" ca="1" si="13"/>
        <v>4.4171605685310075E-2</v>
      </c>
      <c r="AG27" s="41">
        <f t="shared" si="13"/>
        <v>0.1114689132694674</v>
      </c>
      <c r="AH27" s="38">
        <f t="shared" si="14"/>
        <v>1</v>
      </c>
      <c r="AI27" s="41">
        <f t="shared" ca="1" si="29"/>
        <v>-2.665751281636513E-2</v>
      </c>
      <c r="AJ27" s="41">
        <f t="shared" ca="1" si="15"/>
        <v>5.0167640277243479E-3</v>
      </c>
      <c r="AL27" t="s">
        <v>88</v>
      </c>
      <c r="AM27">
        <v>201911</v>
      </c>
      <c r="AN27" s="41">
        <f>VLOOKUP(AM27,macro!$A:$C,3,0)</f>
        <v>8.44</v>
      </c>
      <c r="AO27" s="41">
        <f>VLOOKUP(AM27,macro!$F:$H,3,0)</f>
        <v>1.0454545454545452</v>
      </c>
      <c r="AP27" s="41">
        <f>VLOOKUP(AM27,macro!$N:$P,3,0)</f>
        <v>3.2522885513515155E-2</v>
      </c>
      <c r="AQ27" s="41">
        <f ca="1">Delta!G36</f>
        <v>-0.12212303138025013</v>
      </c>
      <c r="AR27" s="41">
        <f t="shared" si="16"/>
        <v>0.15854124647543641</v>
      </c>
      <c r="AS27" s="41">
        <f t="shared" si="16"/>
        <v>0.70018695917377405</v>
      </c>
      <c r="AT27" s="41">
        <f t="shared" si="16"/>
        <v>-1.043129753364171</v>
      </c>
      <c r="AU27" s="42">
        <v>1</v>
      </c>
      <c r="AV27" s="41">
        <f t="shared" ca="1" si="17"/>
        <v>-0.13030099708400178</v>
      </c>
      <c r="AW27" s="41">
        <f t="shared" ca="1" si="18"/>
        <v>6.6879123051738213E-5</v>
      </c>
      <c r="AX27" s="41">
        <f t="shared" ca="1" si="19"/>
        <v>-0.12212303138025013</v>
      </c>
      <c r="AY27" s="41">
        <f t="shared" si="19"/>
        <v>0.15854124647543641</v>
      </c>
      <c r="AZ27" s="38">
        <f t="shared" si="20"/>
        <v>1</v>
      </c>
      <c r="BA27" s="41">
        <f t="shared" ca="1" si="30"/>
        <v>-7.3199487063265048E-3</v>
      </c>
      <c r="BB27" s="41">
        <f t="shared" ca="1" si="21"/>
        <v>1.3179747791435744E-2</v>
      </c>
      <c r="BF27" s="41"/>
      <c r="BG27" s="41"/>
      <c r="BH27" s="41"/>
      <c r="BM27" s="42"/>
      <c r="BN27" s="41"/>
      <c r="BO27" s="41"/>
      <c r="BP27" s="41"/>
      <c r="BQ27" s="41"/>
      <c r="BR27" s="38"/>
      <c r="BS27" s="41"/>
      <c r="BT27" s="41"/>
    </row>
    <row r="28" spans="1:72">
      <c r="A28" t="s">
        <v>86</v>
      </c>
      <c r="B28">
        <v>201704</v>
      </c>
      <c r="C28" s="41">
        <f>VLOOKUP(B28,macro!$A:$C,3,0)</f>
        <v>11.03</v>
      </c>
      <c r="D28" s="41">
        <f>VLOOKUP(B28,macro!$F:$H,3,0)</f>
        <v>-0.47826086956521735</v>
      </c>
      <c r="E28" s="41">
        <f>VLOOKUP(B28,macro!$N:$P,3,0)</f>
        <v>0.15907491903506835</v>
      </c>
      <c r="F28" s="41">
        <f ca="1">Delta!E5</f>
        <v>-0.13850842505753475</v>
      </c>
      <c r="G28" s="41">
        <f>VLOOKUP(B28,macro!A:D,4,0)</f>
        <v>0.91552001844684017</v>
      </c>
      <c r="H28" s="41">
        <f t="shared" si="32"/>
        <v>-1.0184675605331655</v>
      </c>
      <c r="I28" s="41">
        <f t="shared" si="32"/>
        <v>2.341327383586278</v>
      </c>
      <c r="J28" s="42">
        <v>1</v>
      </c>
      <c r="K28" s="41">
        <f t="shared" ca="1" si="4"/>
        <v>4.6474857821126397E-2</v>
      </c>
      <c r="L28" s="41">
        <f t="shared" ca="1" si="5"/>
        <v>3.4218814944566765E-2</v>
      </c>
      <c r="M28" s="41">
        <f t="shared" ca="1" si="6"/>
        <v>-0.13850842505753475</v>
      </c>
      <c r="N28" s="41">
        <f t="shared" si="6"/>
        <v>0.91552001844684017</v>
      </c>
      <c r="O28" s="38">
        <f t="shared" si="7"/>
        <v>1</v>
      </c>
      <c r="P28" s="41">
        <f t="shared" ca="1" si="28"/>
        <v>4.3303329797250469E-2</v>
      </c>
      <c r="Q28" s="41">
        <f t="shared" ca="1" si="8"/>
        <v>3.3055514203376511E-2</v>
      </c>
      <c r="R28" s="41">
        <f t="shared" ca="1" si="9"/>
        <v>1.0888092931892137E-2</v>
      </c>
      <c r="T28" t="s">
        <v>87</v>
      </c>
      <c r="U28">
        <v>201912</v>
      </c>
      <c r="V28" s="41">
        <f>VLOOKUP(U28,macro!$A:$C,3,0)</f>
        <v>9.42</v>
      </c>
      <c r="W28" s="41">
        <f>VLOOKUP(U28,macro!$F:$H,3,0)</f>
        <v>1.368421052631579</v>
      </c>
      <c r="X28" s="41">
        <f>VLOOKUP(U28,macro!$N:$P,3,0)</f>
        <v>3.2522885513515155E-2</v>
      </c>
      <c r="Y28" s="41">
        <f ca="1">Delta!F37</f>
        <v>0.17165230042796911</v>
      </c>
      <c r="Z28" s="41">
        <f t="shared" si="10"/>
        <v>0.46614272821777308</v>
      </c>
      <c r="AA28" s="41">
        <f t="shared" si="10"/>
        <v>1.0708016994191589</v>
      </c>
      <c r="AB28" s="41">
        <f t="shared" si="10"/>
        <v>-1.039767558093265</v>
      </c>
      <c r="AC28" s="42">
        <v>1</v>
      </c>
      <c r="AD28" s="41">
        <f t="shared" ca="1" si="11"/>
        <v>3.6794736101288403E-2</v>
      </c>
      <c r="AE28" s="41">
        <f t="shared" ca="1" si="12"/>
        <v>1.8186562656124828E-2</v>
      </c>
      <c r="AF28" s="41">
        <f t="shared" ca="1" si="13"/>
        <v>0.17165230042796911</v>
      </c>
      <c r="AG28" s="41">
        <f t="shared" si="13"/>
        <v>0.46614272821777308</v>
      </c>
      <c r="AH28" s="38">
        <f t="shared" si="14"/>
        <v>1</v>
      </c>
      <c r="AI28" s="41">
        <f t="shared" ca="1" si="29"/>
        <v>-3.2335592739911261E-2</v>
      </c>
      <c r="AJ28" s="41">
        <f t="shared" ca="1" si="15"/>
        <v>4.161106055907058E-2</v>
      </c>
      <c r="AL28" t="s">
        <v>88</v>
      </c>
      <c r="AM28">
        <v>201912</v>
      </c>
      <c r="AN28" s="41">
        <f>VLOOKUP(AM28,macro!$A:$C,3,0)</f>
        <v>9.42</v>
      </c>
      <c r="AO28" s="41">
        <f>VLOOKUP(AM28,macro!$F:$H,3,0)</f>
        <v>1.368421052631579</v>
      </c>
      <c r="AP28" s="41">
        <f>VLOOKUP(AM28,macro!$N:$P,3,0)</f>
        <v>3.2522885513515155E-2</v>
      </c>
      <c r="AQ28" s="41">
        <f ca="1">Delta!G37</f>
        <v>-0.10123278066601767</v>
      </c>
      <c r="AR28" s="41">
        <f t="shared" si="16"/>
        <v>0.51934338649500811</v>
      </c>
      <c r="AS28" s="41">
        <f t="shared" si="16"/>
        <v>1.1322655360503273</v>
      </c>
      <c r="AT28" s="41">
        <f t="shared" si="16"/>
        <v>-1.043129753364171</v>
      </c>
      <c r="AU28" s="42">
        <v>1</v>
      </c>
      <c r="AV28" s="41">
        <f t="shared" ca="1" si="17"/>
        <v>-0.15746024277278978</v>
      </c>
      <c r="AW28" s="41">
        <f t="shared" ca="1" si="18"/>
        <v>3.1615274949684936E-3</v>
      </c>
      <c r="AX28" s="41">
        <f t="shared" ca="1" si="19"/>
        <v>-0.10123278066601767</v>
      </c>
      <c r="AY28" s="41">
        <f t="shared" si="19"/>
        <v>0.51934338649500811</v>
      </c>
      <c r="AZ28" s="38">
        <f t="shared" si="20"/>
        <v>1</v>
      </c>
      <c r="BA28" s="41">
        <f t="shared" ca="1" si="30"/>
        <v>1.0390401005805277E-2</v>
      </c>
      <c r="BB28" s="41">
        <f t="shared" ca="1" si="21"/>
        <v>1.245973468654079E-2</v>
      </c>
      <c r="BF28" s="41"/>
      <c r="BG28" s="41"/>
      <c r="BH28" s="41"/>
      <c r="BM28" s="42"/>
      <c r="BN28" s="41"/>
      <c r="BO28" s="41"/>
      <c r="BP28" s="41"/>
      <c r="BQ28" s="41"/>
      <c r="BR28" s="38"/>
      <c r="BS28" s="41"/>
      <c r="BT28" s="41"/>
    </row>
    <row r="29" spans="1:72">
      <c r="A29" t="s">
        <v>86</v>
      </c>
      <c r="B29">
        <v>201705</v>
      </c>
      <c r="C29" s="41">
        <f>VLOOKUP(B29,macro!$A:$C,3,0)</f>
        <v>10.58</v>
      </c>
      <c r="D29" s="41">
        <f>VLOOKUP(B29,macro!$F:$H,3,0)</f>
        <v>-0.25</v>
      </c>
      <c r="E29" s="41">
        <f>VLOOKUP(B29,macro!$N:$P,3,0)</f>
        <v>0.15907491903506835</v>
      </c>
      <c r="F29" s="41">
        <f ca="1">Delta!E6</f>
        <v>9.1835904640959157E-2</v>
      </c>
      <c r="G29" s="41">
        <f>VLOOKUP(B29,macro!A:D,4,0)</f>
        <v>0.63025489421800962</v>
      </c>
      <c r="H29" s="41">
        <f t="shared" si="32"/>
        <v>-0.73488054089416721</v>
      </c>
      <c r="I29" s="41">
        <f t="shared" si="32"/>
        <v>2.341327383586278</v>
      </c>
      <c r="J29" s="42">
        <v>1</v>
      </c>
      <c r="K29" s="41">
        <f t="shared" ca="1" si="4"/>
        <v>1.3126816703042197E-2</v>
      </c>
      <c r="L29" s="41">
        <f t="shared" ca="1" si="5"/>
        <v>6.1951205240187452E-3</v>
      </c>
      <c r="M29" s="41">
        <f t="shared" ca="1" si="6"/>
        <v>9.1835904640959157E-2</v>
      </c>
      <c r="N29" s="41">
        <f t="shared" si="6"/>
        <v>0.63025489421800962</v>
      </c>
      <c r="O29" s="38">
        <f t="shared" si="7"/>
        <v>1</v>
      </c>
      <c r="P29" s="41">
        <f t="shared" ca="1" si="28"/>
        <v>2.981052843274164E-2</v>
      </c>
      <c r="Q29" s="41">
        <f t="shared" ca="1" si="8"/>
        <v>3.847147293770916E-3</v>
      </c>
      <c r="R29" s="41">
        <f t="shared" ca="1" si="9"/>
        <v>1.587557278859527E-2</v>
      </c>
      <c r="T29" t="s">
        <v>87</v>
      </c>
      <c r="U29">
        <v>202001</v>
      </c>
      <c r="V29" s="41">
        <f>VLOOKUP(U29,macro!$A:$C,3,0)</f>
        <v>6.02</v>
      </c>
      <c r="W29" s="41">
        <f>VLOOKUP(U29,macro!$F:$H,3,0)</f>
        <v>2.1764705882352944</v>
      </c>
      <c r="X29" s="41">
        <f>VLOOKUP(U29,macro!$N:$P,3,0)</f>
        <v>3.1033151489182682E-2</v>
      </c>
      <c r="Y29" s="41">
        <f ca="1">Delta!F38</f>
        <v>-0.29210116129181157</v>
      </c>
      <c r="Z29" s="41">
        <f t="shared" si="10"/>
        <v>-0.76435826241920546</v>
      </c>
      <c r="AA29" s="41">
        <f t="shared" si="10"/>
        <v>2.1628553572085902</v>
      </c>
      <c r="AB29" s="41">
        <f t="shared" si="10"/>
        <v>-1.1742674883044093</v>
      </c>
      <c r="AC29" s="42">
        <v>1</v>
      </c>
      <c r="AD29" s="41">
        <f t="shared" ca="1" si="11"/>
        <v>2.9936028252413559E-3</v>
      </c>
      <c r="AE29" s="41">
        <f t="shared" ca="1" si="12"/>
        <v>8.7080919809299107E-2</v>
      </c>
      <c r="AF29" s="41">
        <f t="shared" ca="1" si="13"/>
        <v>-0.29210116129181157</v>
      </c>
      <c r="AG29" s="41">
        <f t="shared" si="13"/>
        <v>-0.76435826241920546</v>
      </c>
      <c r="AH29" s="38">
        <f t="shared" si="14"/>
        <v>1</v>
      </c>
      <c r="AI29" s="41">
        <f t="shared" ca="1" si="29"/>
        <v>-1.2636131780669576E-2</v>
      </c>
      <c r="AJ29" s="41">
        <f t="shared" ca="1" si="15"/>
        <v>7.8100702719663462E-2</v>
      </c>
      <c r="AL29" t="s">
        <v>88</v>
      </c>
      <c r="AM29">
        <v>202001</v>
      </c>
      <c r="AN29" s="41">
        <f>VLOOKUP(AM29,macro!$A:$C,3,0)</f>
        <v>6.02</v>
      </c>
      <c r="AO29" s="41">
        <f>VLOOKUP(AM29,macro!$F:$H,3,0)</f>
        <v>2.1764705882352944</v>
      </c>
      <c r="AP29" s="41">
        <f>VLOOKUP(AM29,macro!$N:$P,3,0)</f>
        <v>3.1033151489182682E-2</v>
      </c>
      <c r="AQ29" s="41">
        <f ca="1">Delta!G38</f>
        <v>-0.20478998130489745</v>
      </c>
      <c r="AR29" s="41">
        <f t="shared" si="16"/>
        <v>-0.73241914010350551</v>
      </c>
      <c r="AS29" s="41">
        <f t="shared" si="16"/>
        <v>2.2133091911375464</v>
      </c>
      <c r="AT29" s="41">
        <f t="shared" si="16"/>
        <v>-1.1814506466192833</v>
      </c>
      <c r="AU29" s="42">
        <v>1</v>
      </c>
      <c r="AV29" s="41">
        <f t="shared" ca="1" si="17"/>
        <v>-0.23707805717129202</v>
      </c>
      <c r="AW29" s="41">
        <f t="shared" ca="1" si="18"/>
        <v>1.0425198431540513E-3</v>
      </c>
      <c r="AX29" s="41">
        <f t="shared" ca="1" si="19"/>
        <v>-0.20478998130489745</v>
      </c>
      <c r="AY29" s="41">
        <f t="shared" si="19"/>
        <v>-0.73241914010350551</v>
      </c>
      <c r="AZ29" s="38">
        <f t="shared" si="20"/>
        <v>1</v>
      </c>
      <c r="BA29" s="41">
        <f t="shared" ca="1" si="30"/>
        <v>-5.105366942403966E-2</v>
      </c>
      <c r="BB29" s="41">
        <f t="shared" ca="1" si="21"/>
        <v>2.3634853590728377E-2</v>
      </c>
      <c r="BF29" s="41"/>
      <c r="BG29" s="41"/>
      <c r="BH29" s="41"/>
      <c r="BM29" s="42"/>
      <c r="BN29" s="41"/>
      <c r="BO29" s="41"/>
      <c r="BP29" s="41"/>
      <c r="BQ29" s="41"/>
      <c r="BR29" s="38"/>
      <c r="BS29" s="41"/>
      <c r="BT29" s="41"/>
    </row>
    <row r="30" spans="1:72">
      <c r="A30" t="s">
        <v>86</v>
      </c>
      <c r="B30">
        <v>201706</v>
      </c>
      <c r="C30" s="41">
        <f>VLOOKUP(B30,macro!$A:$C,3,0)</f>
        <v>11.11</v>
      </c>
      <c r="D30" s="41">
        <f>VLOOKUP(B30,macro!$F:$H,3,0)</f>
        <v>-0.21052631578947364</v>
      </c>
      <c r="E30" s="41">
        <f>VLOOKUP(B30,macro!$N:$P,3,0)</f>
        <v>0.15907491903506835</v>
      </c>
      <c r="F30" s="41">
        <f ca="1">Delta!E7</f>
        <v>-5.9821056979645786E-2</v>
      </c>
      <c r="G30" s="41">
        <f>VLOOKUP(B30,macro!A:D,4,0)</f>
        <v>0.72474609782802635</v>
      </c>
      <c r="H30" s="41">
        <f t="shared" si="32"/>
        <v>-0.68583917659569382</v>
      </c>
      <c r="I30" s="41">
        <f t="shared" si="32"/>
        <v>2.341327383586278</v>
      </c>
      <c r="J30" s="42">
        <v>1</v>
      </c>
      <c r="K30" s="41">
        <f t="shared" ca="1" si="4"/>
        <v>1.1430518541005217E-2</v>
      </c>
      <c r="L30" s="41">
        <f t="shared" ca="1" si="5"/>
        <v>5.0767870141750337E-3</v>
      </c>
      <c r="M30" s="41">
        <f t="shared" ca="1" si="6"/>
        <v>-5.9821056979645786E-2</v>
      </c>
      <c r="N30" s="41">
        <f t="shared" si="6"/>
        <v>0.72474609782802635</v>
      </c>
      <c r="O30" s="38">
        <f t="shared" si="7"/>
        <v>1</v>
      </c>
      <c r="P30" s="41">
        <f t="shared" ca="1" si="28"/>
        <v>3.4279883193334776E-2</v>
      </c>
      <c r="Q30" s="41">
        <f t="shared" ca="1" si="8"/>
        <v>8.8549869414388683E-3</v>
      </c>
      <c r="R30" s="41">
        <f t="shared" ca="1" si="9"/>
        <v>6.5836667470024974E-4</v>
      </c>
      <c r="T30" t="s">
        <v>87</v>
      </c>
      <c r="U30">
        <v>202002</v>
      </c>
      <c r="V30" s="41">
        <f>VLOOKUP(U30,macro!$A:$C,3,0)</f>
        <v>2.62</v>
      </c>
      <c r="W30" s="41">
        <f>VLOOKUP(U30,macro!$F:$H,3,0)</f>
        <v>2.4666666666666668</v>
      </c>
      <c r="X30" s="41">
        <f>VLOOKUP(U30,macro!$N:$P,3,0)</f>
        <v>3.1033151489182682E-2</v>
      </c>
      <c r="Y30" s="41">
        <f ca="1">Delta!F39</f>
        <v>-0.18662903937279948</v>
      </c>
      <c r="Z30" s="41">
        <f t="shared" si="10"/>
        <v>-1.9948592530561837</v>
      </c>
      <c r="AA30" s="41">
        <f t="shared" si="10"/>
        <v>2.5550462749230061</v>
      </c>
      <c r="AB30" s="41">
        <f t="shared" si="10"/>
        <v>-1.1742674883044093</v>
      </c>
      <c r="AC30" s="42">
        <v>1</v>
      </c>
      <c r="AD30" s="41">
        <f t="shared" ca="1" si="11"/>
        <v>-3.1886582380780626E-2</v>
      </c>
      <c r="AE30" s="41">
        <f t="shared" ca="1" si="12"/>
        <v>2.3945227995926806E-2</v>
      </c>
      <c r="AF30" s="41">
        <f t="shared" ca="1" si="13"/>
        <v>-0.18662903937279948</v>
      </c>
      <c r="AG30" s="41">
        <f t="shared" si="13"/>
        <v>-1.9948592530561837</v>
      </c>
      <c r="AH30" s="38">
        <f t="shared" si="14"/>
        <v>1</v>
      </c>
      <c r="AI30" s="41">
        <f t="shared" ca="1" si="29"/>
        <v>7.0633291785721052E-3</v>
      </c>
      <c r="AJ30" s="41">
        <f t="shared" ca="1" si="15"/>
        <v>3.7516733635040364E-2</v>
      </c>
      <c r="AL30" t="s">
        <v>88</v>
      </c>
      <c r="AM30">
        <v>202002</v>
      </c>
      <c r="AN30" s="41">
        <f>VLOOKUP(AM30,macro!$A:$C,3,0)</f>
        <v>2.62</v>
      </c>
      <c r="AO30" s="41">
        <f>VLOOKUP(AM30,macro!$F:$H,3,0)</f>
        <v>2.4666666666666668</v>
      </c>
      <c r="AP30" s="41">
        <f>VLOOKUP(AM30,macro!$N:$P,3,0)</f>
        <v>3.1033151489182682E-2</v>
      </c>
      <c r="AQ30" s="41">
        <f ca="1">Delta!G39</f>
        <v>-0.40413541769495293</v>
      </c>
      <c r="AR30" s="41">
        <f t="shared" si="16"/>
        <v>-1.9841816667020187</v>
      </c>
      <c r="AS30" s="41">
        <f t="shared" si="16"/>
        <v>2.6015460695673367</v>
      </c>
      <c r="AT30" s="41">
        <f t="shared" si="16"/>
        <v>-1.1814506466192833</v>
      </c>
      <c r="AU30" s="42">
        <v>1</v>
      </c>
      <c r="AV30" s="41">
        <f t="shared" ca="1" si="17"/>
        <v>-0.26315434955293127</v>
      </c>
      <c r="AW30" s="41">
        <f t="shared" ca="1" si="18"/>
        <v>1.9875661574465353E-2</v>
      </c>
      <c r="AX30" s="41">
        <f t="shared" ca="1" si="19"/>
        <v>-0.40413541769495293</v>
      </c>
      <c r="AY30" s="41">
        <f t="shared" si="19"/>
        <v>-1.9841816667020187</v>
      </c>
      <c r="AZ30" s="38">
        <f t="shared" si="20"/>
        <v>1</v>
      </c>
      <c r="BA30" s="41">
        <f t="shared" ca="1" si="30"/>
        <v>-0.11249773985388457</v>
      </c>
      <c r="BB30" s="41">
        <f t="shared" ca="1" si="21"/>
        <v>8.5052535136530785E-2</v>
      </c>
      <c r="BF30" s="41"/>
      <c r="BG30" s="41"/>
      <c r="BH30" s="41"/>
      <c r="BM30" s="42"/>
      <c r="BN30" s="41"/>
      <c r="BO30" s="41"/>
      <c r="BP30" s="41"/>
      <c r="BQ30" s="41"/>
      <c r="BR30" s="38"/>
      <c r="BS30" s="41"/>
      <c r="BT30" s="41"/>
    </row>
    <row r="31" spans="1:72">
      <c r="A31" t="s">
        <v>86</v>
      </c>
      <c r="B31">
        <v>201707</v>
      </c>
      <c r="C31" s="41">
        <f>VLOOKUP(B31,macro!$A:$C,3,0)</f>
        <v>11.8</v>
      </c>
      <c r="D31" s="41">
        <f>VLOOKUP(B31,macro!$F:$H,3,0)</f>
        <v>-0.22222222222222229</v>
      </c>
      <c r="E31" s="41">
        <f>VLOOKUP(B31,macro!$N:$P,3,0)</f>
        <v>0.11626506024658022</v>
      </c>
      <c r="F31" s="41">
        <f ca="1">Delta!E8</f>
        <v>-1.0293031164098392E-2</v>
      </c>
      <c r="G31" s="41">
        <f>VLOOKUP(B31,macro!A:D,4,0)</f>
        <v>1.0330389302825391</v>
      </c>
      <c r="H31" s="41">
        <f t="shared" si="32"/>
        <v>-0.700369951202649</v>
      </c>
      <c r="I31" s="41">
        <f t="shared" si="32"/>
        <v>1.3331058035662195</v>
      </c>
      <c r="J31" s="42">
        <v>1</v>
      </c>
      <c r="K31" s="41">
        <f t="shared" ca="1" si="4"/>
        <v>4.0840038627862688E-2</v>
      </c>
      <c r="L31" s="41">
        <f t="shared" ca="1" si="5"/>
        <v>2.614590826349563E-3</v>
      </c>
      <c r="M31" s="41">
        <f t="shared" ca="1" si="6"/>
        <v>-1.0293031164098392E-2</v>
      </c>
      <c r="N31" s="41">
        <f t="shared" si="6"/>
        <v>1.0330389302825391</v>
      </c>
      <c r="O31" s="38">
        <f t="shared" si="7"/>
        <v>1</v>
      </c>
      <c r="P31" s="41">
        <f t="shared" ca="1" si="28"/>
        <v>4.8861875862981054E-2</v>
      </c>
      <c r="Q31" s="41">
        <f t="shared" ca="1" si="8"/>
        <v>3.4993030253824128E-3</v>
      </c>
      <c r="R31" s="41">
        <f t="shared" ca="1" si="9"/>
        <v>5.6974677169314178E-4</v>
      </c>
      <c r="T31" t="s">
        <v>87</v>
      </c>
      <c r="U31">
        <v>202003</v>
      </c>
      <c r="V31" s="41">
        <f>VLOOKUP(U31,macro!$A:$C,3,0)</f>
        <v>2.17</v>
      </c>
      <c r="W31" s="41">
        <f>VLOOKUP(U31,macro!$F:$H,3,0)</f>
        <v>0.86956521739130443</v>
      </c>
      <c r="X31" s="41">
        <f>VLOOKUP(U31,macro!$N:$P,3,0)</f>
        <v>3.1033151489182682E-2</v>
      </c>
      <c r="Y31" s="41">
        <f ca="1">Delta!F40</f>
        <v>0.19183387987442618</v>
      </c>
      <c r="Z31" s="41">
        <f t="shared" si="10"/>
        <v>-2.1577196782875485</v>
      </c>
      <c r="AA31" s="41">
        <f t="shared" si="10"/>
        <v>0.39661365081552252</v>
      </c>
      <c r="AB31" s="41">
        <f t="shared" si="10"/>
        <v>-1.1742674883044093</v>
      </c>
      <c r="AC31" s="42">
        <v>1</v>
      </c>
      <c r="AD31" s="41">
        <f t="shared" ca="1" si="11"/>
        <v>-1.5347652744481615E-2</v>
      </c>
      <c r="AE31" s="41">
        <f t="shared" ca="1" si="12"/>
        <v>4.2924187458319552E-2</v>
      </c>
      <c r="AF31" s="41">
        <f t="shared" ca="1" si="13"/>
        <v>0.19183387987442618</v>
      </c>
      <c r="AG31" s="41">
        <f t="shared" si="13"/>
        <v>-2.1577196782875485</v>
      </c>
      <c r="AH31" s="38">
        <f t="shared" si="14"/>
        <v>1</v>
      </c>
      <c r="AI31" s="41">
        <f t="shared" ca="1" si="29"/>
        <v>9.6706107761188008E-3</v>
      </c>
      <c r="AJ31" s="41">
        <f t="shared" ca="1" si="15"/>
        <v>3.3183456608582351E-2</v>
      </c>
      <c r="AL31" t="s">
        <v>88</v>
      </c>
      <c r="AM31">
        <v>202003</v>
      </c>
      <c r="AN31" s="41">
        <f>VLOOKUP(AM31,macro!$A:$C,3,0)</f>
        <v>2.17</v>
      </c>
      <c r="AO31" s="41">
        <f>VLOOKUP(AM31,macro!$F:$H,3,0)</f>
        <v>0.86956521739130443</v>
      </c>
      <c r="AP31" s="41">
        <f>VLOOKUP(AM31,macro!$N:$P,3,0)</f>
        <v>3.1033151489182682E-2</v>
      </c>
      <c r="AQ31" s="41">
        <f ca="1">Delta!G40</f>
        <v>1.89863802297702E-2</v>
      </c>
      <c r="AR31" s="41">
        <f t="shared" si="16"/>
        <v>-2.1498561187518219</v>
      </c>
      <c r="AS31" s="41">
        <f t="shared" si="16"/>
        <v>0.46487460055920088</v>
      </c>
      <c r="AT31" s="41">
        <f t="shared" si="16"/>
        <v>-1.1814506466192833</v>
      </c>
      <c r="AU31" s="42">
        <v>1</v>
      </c>
      <c r="AV31" s="41">
        <f t="shared" ca="1" si="17"/>
        <v>-0.1271311806445187</v>
      </c>
      <c r="AW31" s="41">
        <f t="shared" ca="1" si="18"/>
        <v>2.1350341595851523E-2</v>
      </c>
      <c r="AX31" s="41">
        <f t="shared" ca="1" si="19"/>
        <v>1.89863802297702E-2</v>
      </c>
      <c r="AY31" s="41">
        <f t="shared" si="19"/>
        <v>-2.1498561187518219</v>
      </c>
      <c r="AZ31" s="38">
        <f t="shared" si="20"/>
        <v>1</v>
      </c>
      <c r="BA31" s="41">
        <f t="shared" ca="1" si="30"/>
        <v>-0.12063004329312876</v>
      </c>
      <c r="BB31" s="41">
        <f t="shared" ca="1" si="21"/>
        <v>1.9492745717325496E-2</v>
      </c>
      <c r="BF31" s="41"/>
      <c r="BG31" s="41"/>
      <c r="BH31" s="41"/>
      <c r="BM31" s="42"/>
      <c r="BN31" s="41"/>
      <c r="BO31" s="41"/>
      <c r="BP31" s="41"/>
      <c r="BQ31" s="41"/>
      <c r="BR31" s="38"/>
      <c r="BS31" s="41"/>
      <c r="BT31" s="41"/>
    </row>
    <row r="32" spans="1:72">
      <c r="A32" t="s">
        <v>86</v>
      </c>
      <c r="B32">
        <v>201708</v>
      </c>
      <c r="C32" s="41">
        <f>VLOOKUP(B32,macro!$A:$C,3,0)</f>
        <v>10.62</v>
      </c>
      <c r="D32" s="41">
        <f>VLOOKUP(B32,macro!$F:$H,3,0)</f>
        <v>0.38461538461538458</v>
      </c>
      <c r="E32" s="41">
        <f>VLOOKUP(B32,macro!$N:$P,3,0)</f>
        <v>0.11626506024658022</v>
      </c>
      <c r="F32" s="41">
        <f ca="1">Delta!E9</f>
        <v>-3.8114709682433454E-2</v>
      </c>
      <c r="G32" s="41">
        <f>VLOOKUP(B32,macro!A:D,4,0)</f>
        <v>0.13135711980024631</v>
      </c>
      <c r="H32" s="41">
        <f t="shared" si="32"/>
        <v>5.3553700519751175E-2</v>
      </c>
      <c r="I32" s="41">
        <f t="shared" si="32"/>
        <v>1.3331058035662195</v>
      </c>
      <c r="J32" s="42">
        <v>1</v>
      </c>
      <c r="K32" s="41">
        <f t="shared" ca="1" si="4"/>
        <v>-5.1872389499924315E-2</v>
      </c>
      <c r="L32" s="41">
        <f t="shared" ca="1" si="5"/>
        <v>1.8927375396059537E-4</v>
      </c>
      <c r="M32" s="41">
        <f t="shared" ca="1" si="6"/>
        <v>-3.8114709682433454E-2</v>
      </c>
      <c r="N32" s="41">
        <f t="shared" si="6"/>
        <v>0.13135711980024631</v>
      </c>
      <c r="O32" s="38">
        <f t="shared" si="7"/>
        <v>1</v>
      </c>
      <c r="P32" s="41">
        <f t="shared" ca="1" si="28"/>
        <v>6.2130817080077779E-3</v>
      </c>
      <c r="Q32" s="41">
        <f t="shared" ca="1" si="8"/>
        <v>1.964953089554476E-3</v>
      </c>
      <c r="R32" s="41">
        <f t="shared" ca="1" si="9"/>
        <v>1.5620751317717688E-5</v>
      </c>
      <c r="T32" t="s">
        <v>87</v>
      </c>
      <c r="U32">
        <v>202004</v>
      </c>
      <c r="V32" s="41">
        <f>VLOOKUP(U32,macro!$A:$C,3,0)</f>
        <v>2.0699999999999998</v>
      </c>
      <c r="W32" s="41">
        <f>VLOOKUP(U32,macro!$F:$H,3,0)</f>
        <v>0.31999999999999995</v>
      </c>
      <c r="X32" s="41">
        <f>VLOOKUP(U32,macro!$N:$P,3,0)</f>
        <v>3.2598355419776216E-2</v>
      </c>
      <c r="Y32" s="41">
        <f ca="1">Delta!F41</f>
        <v>0.11132781237877311</v>
      </c>
      <c r="Z32" s="41">
        <f t="shared" si="10"/>
        <v>-2.1939108838945183</v>
      </c>
      <c r="AA32" s="41">
        <f t="shared" si="10"/>
        <v>-0.34610654071039215</v>
      </c>
      <c r="AB32" s="41">
        <f t="shared" si="10"/>
        <v>-1.0329537933813375</v>
      </c>
      <c r="AC32" s="42">
        <v>1</v>
      </c>
      <c r="AD32" s="41">
        <f t="shared" ca="1" si="11"/>
        <v>-1.7326004769532114E-2</v>
      </c>
      <c r="AE32" s="41">
        <f t="shared" ca="1" si="12"/>
        <v>1.6551804666829557E-2</v>
      </c>
      <c r="AF32" s="41">
        <f t="shared" ca="1" si="13"/>
        <v>0.11132781237877311</v>
      </c>
      <c r="AG32" s="41">
        <f t="shared" si="13"/>
        <v>-2.1939108838945183</v>
      </c>
      <c r="AH32" s="38">
        <f t="shared" si="14"/>
        <v>1</v>
      </c>
      <c r="AI32" s="41">
        <f t="shared" ca="1" si="29"/>
        <v>1.0250006686684732E-2</v>
      </c>
      <c r="AJ32" s="41">
        <f t="shared" ca="1" si="15"/>
        <v>1.0216722803527574E-2</v>
      </c>
      <c r="AL32" t="s">
        <v>88</v>
      </c>
      <c r="AM32">
        <v>202004</v>
      </c>
      <c r="AN32" s="41">
        <f>VLOOKUP(AM32,macro!$A:$C,3,0)</f>
        <v>2.0699999999999998</v>
      </c>
      <c r="AO32" s="41">
        <f>VLOOKUP(AM32,macro!$F:$H,3,0)</f>
        <v>0.31999999999999995</v>
      </c>
      <c r="AP32" s="41">
        <f>VLOOKUP(AM32,macro!$N:$P,3,0)</f>
        <v>3.2598355419776216E-2</v>
      </c>
      <c r="AQ32" s="41">
        <f ca="1">Delta!G41</f>
        <v>-3.6094728483544843E-2</v>
      </c>
      <c r="AR32" s="41">
        <f t="shared" si="16"/>
        <v>-2.1866726636517781</v>
      </c>
      <c r="AS32" s="41">
        <f t="shared" si="16"/>
        <v>-0.27035754195249173</v>
      </c>
      <c r="AT32" s="41">
        <f t="shared" si="16"/>
        <v>-1.0361224187142244</v>
      </c>
      <c r="AU32" s="42">
        <v>1</v>
      </c>
      <c r="AV32" s="41">
        <f t="shared" ca="1" si="17"/>
        <v>-7.0449226151868494E-2</v>
      </c>
      <c r="AW32" s="41">
        <f t="shared" ca="1" si="18"/>
        <v>1.1802315100428551E-3</v>
      </c>
      <c r="AX32" s="41">
        <f t="shared" ca="1" si="19"/>
        <v>-3.6094728483544843E-2</v>
      </c>
      <c r="AY32" s="41">
        <f t="shared" si="19"/>
        <v>-2.1866726636517781</v>
      </c>
      <c r="AZ32" s="38">
        <f t="shared" si="20"/>
        <v>1</v>
      </c>
      <c r="BA32" s="41">
        <f t="shared" ca="1" si="30"/>
        <v>-0.12243722183518302</v>
      </c>
      <c r="BB32" s="41">
        <f t="shared" ca="1" si="21"/>
        <v>7.4550261581776836E-3</v>
      </c>
      <c r="BF32" s="41"/>
      <c r="BG32" s="41"/>
      <c r="BH32" s="41"/>
      <c r="BM32" s="42"/>
      <c r="BN32" s="41"/>
      <c r="BO32" s="41"/>
      <c r="BP32" s="41"/>
      <c r="BQ32" s="41"/>
      <c r="BR32" s="38"/>
      <c r="BS32" s="41"/>
      <c r="BT32" s="41"/>
    </row>
    <row r="33" spans="1:72">
      <c r="A33" t="s">
        <v>86</v>
      </c>
      <c r="B33">
        <v>201709</v>
      </c>
      <c r="C33" s="41">
        <f>VLOOKUP(B33,macro!$A:$C,3,0)</f>
        <v>9.65</v>
      </c>
      <c r="D33" s="41">
        <f>VLOOKUP(B33,macro!$F:$H,3,0)</f>
        <v>-0.15789473684210517</v>
      </c>
      <c r="E33" s="41">
        <f>VLOOKUP(B33,macro!$N:$P,3,0)</f>
        <v>0.11626506024658022</v>
      </c>
      <c r="F33" s="41">
        <f ca="1">Delta!E10</f>
        <v>-0.11579340071806896</v>
      </c>
      <c r="G33" s="41">
        <f>VLOOKUP(B33,macro!A:D,4,0)</f>
        <v>-1.0329206917050791</v>
      </c>
      <c r="H33" s="41">
        <f t="shared" si="32"/>
        <v>-0.62045069086439586</v>
      </c>
      <c r="I33" s="41">
        <f t="shared" si="32"/>
        <v>1.3331058035662195</v>
      </c>
      <c r="J33" s="42">
        <v>1</v>
      </c>
      <c r="K33" s="41">
        <f t="shared" ca="1" si="4"/>
        <v>-2.4756036608092561E-2</v>
      </c>
      <c r="L33" s="41">
        <f t="shared" ca="1" si="5"/>
        <v>8.2878016640924191E-3</v>
      </c>
      <c r="M33" s="41">
        <f t="shared" ca="1" si="6"/>
        <v>-0.11579340071806896</v>
      </c>
      <c r="N33" s="41">
        <f t="shared" si="6"/>
        <v>-1.0329206917050791</v>
      </c>
      <c r="O33" s="38">
        <f t="shared" si="7"/>
        <v>1</v>
      </c>
      <c r="P33" s="41">
        <f t="shared" ca="1" si="28"/>
        <v>-4.8856283277334267E-2</v>
      </c>
      <c r="Q33" s="41">
        <f t="shared" ca="1" si="8"/>
        <v>4.480577691274708E-3</v>
      </c>
      <c r="R33" s="41">
        <f t="shared" ca="1" si="9"/>
        <v>6.6636202677382616E-3</v>
      </c>
      <c r="T33" t="s">
        <v>87</v>
      </c>
      <c r="U33">
        <v>202005</v>
      </c>
      <c r="V33" s="41">
        <f>VLOOKUP(U33,macro!$A:$C,3,0)</f>
        <v>3.83</v>
      </c>
      <c r="W33" s="41">
        <f>VLOOKUP(U33,macro!$F:$H,3,0)</f>
        <v>-0.1111111111111112</v>
      </c>
      <c r="X33" s="41">
        <f>VLOOKUP(U33,macro!$N:$P,3,0)</f>
        <v>3.2598355419776216E-2</v>
      </c>
      <c r="Y33" s="41">
        <f ca="1">Delta!F42</f>
        <v>3.1977732422613377E-2</v>
      </c>
      <c r="Z33" s="41">
        <f t="shared" si="10"/>
        <v>-1.5569456652118472</v>
      </c>
      <c r="AA33" s="41">
        <f t="shared" si="10"/>
        <v>-0.92873971486451146</v>
      </c>
      <c r="AB33" s="41">
        <f t="shared" si="10"/>
        <v>-1.0329537933813375</v>
      </c>
      <c r="AC33" s="42">
        <v>1</v>
      </c>
      <c r="AD33" s="41">
        <f t="shared" ca="1" si="11"/>
        <v>4.3629762934896434E-3</v>
      </c>
      <c r="AE33" s="41">
        <f t="shared" ca="1" si="12"/>
        <v>7.6257475607097679E-4</v>
      </c>
      <c r="AF33" s="41">
        <f t="shared" ca="1" si="13"/>
        <v>3.1977732422613377E-2</v>
      </c>
      <c r="AG33" s="41">
        <f t="shared" si="13"/>
        <v>-1.5569456652118472</v>
      </c>
      <c r="AH33" s="38">
        <f t="shared" si="14"/>
        <v>1</v>
      </c>
      <c r="AI33" s="41">
        <f t="shared" ca="1" si="29"/>
        <v>5.26386607243301E-5</v>
      </c>
      <c r="AJ33" s="41">
        <f t="shared" ca="1" si="15"/>
        <v>1.0192116117054069E-3</v>
      </c>
      <c r="AL33" t="s">
        <v>88</v>
      </c>
      <c r="AM33">
        <v>202005</v>
      </c>
      <c r="AN33" s="41">
        <f>VLOOKUP(AM33,macro!$A:$C,3,0)</f>
        <v>3.83</v>
      </c>
      <c r="AO33" s="41">
        <f>VLOOKUP(AM33,macro!$F:$H,3,0)</f>
        <v>-0.1111111111111112</v>
      </c>
      <c r="AP33" s="41">
        <f>VLOOKUP(AM33,macro!$N:$P,3,0)</f>
        <v>3.2598355419776216E-2</v>
      </c>
      <c r="AQ33" s="41">
        <f ca="1">Delta!G42</f>
        <v>6.1529008518596308E-2</v>
      </c>
      <c r="AR33" s="41">
        <f t="shared" si="16"/>
        <v>-1.5387014734125477</v>
      </c>
      <c r="AS33" s="41">
        <f t="shared" si="16"/>
        <v>-0.84711665234053179</v>
      </c>
      <c r="AT33" s="41">
        <f t="shared" si="16"/>
        <v>-1.0361224187142244</v>
      </c>
      <c r="AU33" s="42">
        <v>1</v>
      </c>
      <c r="AV33" s="41">
        <f t="shared" ca="1" si="17"/>
        <v>-3.2996757458156098E-2</v>
      </c>
      <c r="AW33" s="41">
        <f t="shared" ca="1" si="18"/>
        <v>8.9351204334917646E-3</v>
      </c>
      <c r="AX33" s="41">
        <f t="shared" ca="1" si="19"/>
        <v>6.1529008518596308E-2</v>
      </c>
      <c r="AY33" s="41">
        <f t="shared" si="19"/>
        <v>-1.5387014734125477</v>
      </c>
      <c r="AZ33" s="38">
        <f t="shared" si="20"/>
        <v>1</v>
      </c>
      <c r="BA33" s="41">
        <f t="shared" ca="1" si="30"/>
        <v>-9.0630879495028002E-2</v>
      </c>
      <c r="BB33" s="41">
        <f t="shared" ca="1" si="21"/>
        <v>2.3152631520318694E-2</v>
      </c>
      <c r="BF33" s="41"/>
      <c r="BG33" s="41"/>
      <c r="BH33" s="41"/>
      <c r="BM33" s="42"/>
      <c r="BN33" s="41"/>
      <c r="BO33" s="41"/>
      <c r="BP33" s="41"/>
      <c r="BQ33" s="41"/>
      <c r="BR33" s="38"/>
      <c r="BS33" s="41"/>
      <c r="BT33" s="41"/>
    </row>
    <row r="34" spans="1:72">
      <c r="A34" t="s">
        <v>86</v>
      </c>
      <c r="B34">
        <v>201710</v>
      </c>
      <c r="C34" s="41">
        <f>VLOOKUP(B34,macro!$A:$C,3,0)</f>
        <v>8.44</v>
      </c>
      <c r="D34" s="41">
        <f>VLOOKUP(B34,macro!$F:$H,3,0)</f>
        <v>-9.5238095238095316E-2</v>
      </c>
      <c r="E34" s="41">
        <f>VLOOKUP(B34,macro!$N:$P,3,0)</f>
        <v>7.5391116106079459E-2</v>
      </c>
      <c r="F34" s="41">
        <f ca="1">Delta!E11</f>
        <v>-0.13007645190403758</v>
      </c>
      <c r="G34" s="41">
        <f>VLOOKUP(B34,macro!A:D,4,0)</f>
        <v>-1.9824236327425984</v>
      </c>
      <c r="H34" s="41">
        <f t="shared" si="32"/>
        <v>-0.54260725546999389</v>
      </c>
      <c r="I34" s="41">
        <f t="shared" si="32"/>
        <v>0.37047724768626084</v>
      </c>
      <c r="J34" s="42">
        <v>1</v>
      </c>
      <c r="K34" s="41">
        <f t="shared" ca="1" si="4"/>
        <v>-4.0055709159432358E-2</v>
      </c>
      <c r="L34" s="41">
        <f t="shared" ca="1" si="5"/>
        <v>8.1037341242903935E-3</v>
      </c>
      <c r="M34" s="41">
        <f t="shared" ca="1" si="6"/>
        <v>-0.13007645190403758</v>
      </c>
      <c r="N34" s="41">
        <f t="shared" si="6"/>
        <v>-1.9824236327425984</v>
      </c>
      <c r="O34" s="38">
        <f t="shared" si="7"/>
        <v>1</v>
      </c>
      <c r="P34" s="41">
        <f t="shared" ca="1" si="28"/>
        <v>-9.3766976840278363E-2</v>
      </c>
      <c r="Q34" s="41">
        <f t="shared" ca="1" si="8"/>
        <v>1.3183779794057522E-3</v>
      </c>
      <c r="R34" s="41">
        <f t="shared" ca="1" si="9"/>
        <v>9.1995053403189624E-3</v>
      </c>
      <c r="T34" t="s">
        <v>87</v>
      </c>
      <c r="U34">
        <v>202006</v>
      </c>
      <c r="V34" s="41">
        <f>VLOOKUP(U34,macro!$A:$C,3,0)</f>
        <v>5.84</v>
      </c>
      <c r="W34" s="41">
        <f>VLOOKUP(U34,macro!$F:$H,3,0)</f>
        <v>-7.4074074074074139E-2</v>
      </c>
      <c r="X34" s="41">
        <f>VLOOKUP(U34,macro!$N:$P,3,0)</f>
        <v>3.2598355419776216E-2</v>
      </c>
      <c r="Y34" s="41">
        <f ca="1">Delta!F43</f>
        <v>-6.0966986207396788E-2</v>
      </c>
      <c r="Z34" s="41">
        <f t="shared" si="10"/>
        <v>-0.82950243251175126</v>
      </c>
      <c r="AA34" s="41">
        <f t="shared" si="10"/>
        <v>-0.87868531845951847</v>
      </c>
      <c r="AB34" s="41">
        <f t="shared" si="10"/>
        <v>-1.0329537933813375</v>
      </c>
      <c r="AC34" s="42">
        <v>1</v>
      </c>
      <c r="AD34" s="41">
        <f t="shared" ca="1" si="11"/>
        <v>2.2285142471009284E-2</v>
      </c>
      <c r="AE34" s="41">
        <f t="shared" ca="1" si="12"/>
        <v>6.9309169294858837E-3</v>
      </c>
      <c r="AF34" s="41">
        <f t="shared" ca="1" si="13"/>
        <v>-6.0966986207396788E-2</v>
      </c>
      <c r="AG34" s="41">
        <f t="shared" si="13"/>
        <v>-0.82950243251175126</v>
      </c>
      <c r="AH34" s="38">
        <f t="shared" si="14"/>
        <v>1</v>
      </c>
      <c r="AI34" s="41">
        <f t="shared" ca="1" si="29"/>
        <v>-1.1593219141650899E-2</v>
      </c>
      <c r="AJ34" s="41">
        <f t="shared" ca="1" si="15"/>
        <v>2.4377688742625333E-3</v>
      </c>
      <c r="AL34" t="s">
        <v>88</v>
      </c>
      <c r="AM34">
        <v>202006</v>
      </c>
      <c r="AN34" s="41">
        <f>VLOOKUP(AM34,macro!$A:$C,3,0)</f>
        <v>5.84</v>
      </c>
      <c r="AO34" s="41">
        <f>VLOOKUP(AM34,macro!$F:$H,3,0)</f>
        <v>-7.4074074074074139E-2</v>
      </c>
      <c r="AP34" s="41">
        <f>VLOOKUP(AM34,macro!$N:$P,3,0)</f>
        <v>3.2598355419776216E-2</v>
      </c>
      <c r="AQ34" s="41">
        <f ca="1">Delta!G43</f>
        <v>4.7342323801867293E-2</v>
      </c>
      <c r="AR34" s="41">
        <f t="shared" si="16"/>
        <v>-0.79868892092342669</v>
      </c>
      <c r="AS34" s="41">
        <f t="shared" si="16"/>
        <v>-0.79756690058898205</v>
      </c>
      <c r="AT34" s="41">
        <f t="shared" si="16"/>
        <v>-1.0361224187142244</v>
      </c>
      <c r="AU34" s="42">
        <v>1</v>
      </c>
      <c r="AV34" s="41">
        <f t="shared" ca="1" si="17"/>
        <v>-3.5369741148320796E-2</v>
      </c>
      <c r="AW34" s="41">
        <f t="shared" ca="1" si="18"/>
        <v>6.8412856883241346E-3</v>
      </c>
      <c r="AX34" s="41">
        <f t="shared" ca="1" si="19"/>
        <v>4.7342323801867293E-2</v>
      </c>
      <c r="AY34" s="41">
        <f t="shared" si="19"/>
        <v>-0.79868892092342669</v>
      </c>
      <c r="AZ34" s="38">
        <f t="shared" si="20"/>
        <v>1</v>
      </c>
      <c r="BA34" s="41">
        <f t="shared" ca="1" si="30"/>
        <v>-5.4306590799737327E-2</v>
      </c>
      <c r="BB34" s="41">
        <f t="shared" ca="1" si="21"/>
        <v>1.0332501839684309E-2</v>
      </c>
      <c r="BF34" s="41"/>
      <c r="BG34" s="41"/>
      <c r="BH34" s="41"/>
      <c r="BM34" s="42"/>
      <c r="BN34" s="41"/>
      <c r="BO34" s="41"/>
      <c r="BP34" s="41"/>
      <c r="BQ34" s="41"/>
      <c r="BR34" s="38"/>
      <c r="BS34" s="41"/>
      <c r="BT34" s="41"/>
    </row>
    <row r="35" spans="1:72">
      <c r="A35" t="s">
        <v>86</v>
      </c>
      <c r="B35">
        <v>201711</v>
      </c>
      <c r="C35" s="41">
        <f>VLOOKUP(B35,macro!$A:$C,3,0)</f>
        <v>7.46</v>
      </c>
      <c r="D35" s="41">
        <f>VLOOKUP(B35,macro!$F:$H,3,0)</f>
        <v>-0.26086956521739124</v>
      </c>
      <c r="E35" s="41">
        <f>VLOOKUP(B35,macro!$N:$P,3,0)</f>
        <v>7.5391116106079459E-2</v>
      </c>
      <c r="F35" s="41">
        <f ca="1">Delta!E12</f>
        <v>-1.188886945498868E-2</v>
      </c>
      <c r="G35" s="41">
        <f>VLOOKUP(B35,macro!A:D,4,0)</f>
        <v>-2.0728575142186694</v>
      </c>
      <c r="H35" s="41">
        <f t="shared" si="32"/>
        <v>-0.74838468468650055</v>
      </c>
      <c r="I35" s="41">
        <f t="shared" si="32"/>
        <v>0.37047724768626084</v>
      </c>
      <c r="J35" s="42">
        <v>1</v>
      </c>
      <c r="K35" s="41">
        <f t="shared" ca="1" si="4"/>
        <v>-2.4275800465262946E-2</v>
      </c>
      <c r="L35" s="41">
        <f t="shared" ca="1" si="5"/>
        <v>1.5343605985329426E-4</v>
      </c>
      <c r="M35" s="41">
        <f t="shared" ca="1" si="6"/>
        <v>-1.188886945498868E-2</v>
      </c>
      <c r="N35" s="41">
        <f t="shared" si="6"/>
        <v>-2.0728575142186694</v>
      </c>
      <c r="O35" s="38">
        <f t="shared" si="7"/>
        <v>1</v>
      </c>
      <c r="P35" s="41">
        <f t="shared" ca="1" si="28"/>
        <v>-9.8044423663393526E-2</v>
      </c>
      <c r="Q35" s="41">
        <f t="shared" ca="1" si="8"/>
        <v>7.4227795209573857E-3</v>
      </c>
      <c r="R35" s="41">
        <f t="shared" ca="1" si="9"/>
        <v>4.9611016580320972E-4</v>
      </c>
      <c r="T35" t="s">
        <v>87</v>
      </c>
      <c r="U35">
        <v>202007</v>
      </c>
      <c r="V35" s="41">
        <f>VLOOKUP(U35,macro!$A:$C,3,0)</f>
        <v>6.03</v>
      </c>
      <c r="W35" s="41">
        <f>VLOOKUP(U35,macro!$F:$H,3,0)</f>
        <v>-3.5714285714285587E-2</v>
      </c>
      <c r="X35" s="41">
        <f>VLOOKUP(U35,macro!$N:$P,3,0)</f>
        <v>3.9528710940154164E-2</v>
      </c>
      <c r="Y35" s="41">
        <f ca="1">Delta!F44</f>
        <v>1.0994025294046779E-2</v>
      </c>
      <c r="Z35" s="41">
        <f t="shared" si="10"/>
        <v>-0.76073914185850822</v>
      </c>
      <c r="AA35" s="41">
        <f t="shared" si="10"/>
        <v>-0.826843265040061</v>
      </c>
      <c r="AB35" s="41">
        <f t="shared" si="10"/>
        <v>-0.40724993040692048</v>
      </c>
      <c r="AC35" s="42">
        <v>1</v>
      </c>
      <c r="AD35" s="41">
        <f t="shared" ca="1" si="11"/>
        <v>-1.265323500298202E-2</v>
      </c>
      <c r="AE35" s="41">
        <f t="shared" ca="1" si="12"/>
        <v>5.5919291955543464E-4</v>
      </c>
      <c r="AF35" s="41">
        <f t="shared" ca="1" si="13"/>
        <v>1.0994025294046779E-2</v>
      </c>
      <c r="AG35" s="41">
        <f t="shared" si="13"/>
        <v>-0.76073914185850822</v>
      </c>
      <c r="AH35" s="38">
        <f t="shared" si="14"/>
        <v>1</v>
      </c>
      <c r="AI35" s="41">
        <f t="shared" ca="1" si="29"/>
        <v>-1.2694071371726174E-2</v>
      </c>
      <c r="AJ35" s="41">
        <f t="shared" ca="1" si="15"/>
        <v>5.6112592364700371E-4</v>
      </c>
      <c r="AL35" t="s">
        <v>88</v>
      </c>
      <c r="AM35">
        <v>202007</v>
      </c>
      <c r="AN35" s="41">
        <f>VLOOKUP(AM35,macro!$A:$C,3,0)</f>
        <v>6.03</v>
      </c>
      <c r="AO35" s="41">
        <f>VLOOKUP(AM35,macro!$F:$H,3,0)</f>
        <v>-3.5714285714285587E-2</v>
      </c>
      <c r="AP35" s="41">
        <f>VLOOKUP(AM35,macro!$N:$P,3,0)</f>
        <v>3.9528710940154164E-2</v>
      </c>
      <c r="AQ35" s="41">
        <f ca="1">Delta!G44</f>
        <v>-5.1437562168942026E-2</v>
      </c>
      <c r="AR35" s="41">
        <f t="shared" si="16"/>
        <v>-0.72873748561350959</v>
      </c>
      <c r="AS35" s="41">
        <f t="shared" si="16"/>
        <v>-0.74624751484630514</v>
      </c>
      <c r="AT35" s="41">
        <f t="shared" si="16"/>
        <v>-0.39264314624227059</v>
      </c>
      <c r="AU35" s="42">
        <v>1</v>
      </c>
      <c r="AV35" s="41">
        <f t="shared" ca="1" si="17"/>
        <v>5.0676451698769866E-3</v>
      </c>
      <c r="AW35" s="41">
        <f t="shared" ca="1" si="18"/>
        <v>3.1928384564029262E-3</v>
      </c>
      <c r="AX35" s="41">
        <f t="shared" ca="1" si="19"/>
        <v>-5.1437562168942026E-2</v>
      </c>
      <c r="AY35" s="41">
        <f t="shared" si="19"/>
        <v>-0.72873748561350959</v>
      </c>
      <c r="AZ35" s="38">
        <f t="shared" si="20"/>
        <v>1</v>
      </c>
      <c r="BA35" s="41">
        <f t="shared" ca="1" si="30"/>
        <v>-5.0872951569834221E-2</v>
      </c>
      <c r="BB35" s="41">
        <f t="shared" ca="1" si="21"/>
        <v>3.1878512862487465E-7</v>
      </c>
      <c r="BF35" s="41"/>
      <c r="BG35" s="41"/>
      <c r="BH35" s="41"/>
      <c r="BM35" s="42"/>
      <c r="BN35" s="41"/>
      <c r="BO35" s="41"/>
      <c r="BP35" s="41"/>
      <c r="BQ35" s="41"/>
      <c r="BR35" s="38"/>
      <c r="BS35" s="41"/>
      <c r="BT35" s="41"/>
    </row>
    <row r="36" spans="1:72">
      <c r="A36" t="s">
        <v>86</v>
      </c>
      <c r="B36">
        <v>201712</v>
      </c>
      <c r="C36" s="41">
        <f>VLOOKUP(B36,macro!$A:$C,3,0)</f>
        <v>6.13</v>
      </c>
      <c r="D36" s="41">
        <f>VLOOKUP(B36,macro!$F:$H,3,0)</f>
        <v>-0.14285714285714288</v>
      </c>
      <c r="E36" s="41">
        <f>VLOOKUP(B36,macro!$N:$P,3,0)</f>
        <v>7.5391116106079459E-2</v>
      </c>
      <c r="F36" s="41">
        <f ca="1">Delta!E13</f>
        <v>3.7002531531975733E-2</v>
      </c>
      <c r="G36" s="41">
        <f>VLOOKUP(B36,macro!A:D,4,0)</f>
        <v>-2.1655440535355992</v>
      </c>
      <c r="H36" s="41">
        <f t="shared" si="32"/>
        <v>-0.60176826636973946</v>
      </c>
      <c r="I36" s="41">
        <f t="shared" si="32"/>
        <v>0.37047724768626084</v>
      </c>
      <c r="J36" s="42">
        <v>1</v>
      </c>
      <c r="K36" s="41">
        <f t="shared" ca="1" si="4"/>
        <v>-3.996601632050991E-2</v>
      </c>
      <c r="L36" s="41">
        <f t="shared" ca="1" si="5"/>
        <v>5.9241573585203716E-3</v>
      </c>
      <c r="M36" s="41">
        <f t="shared" ca="1" si="6"/>
        <v>3.7002531531975733E-2</v>
      </c>
      <c r="N36" s="41">
        <f t="shared" si="6"/>
        <v>-2.1655440535355992</v>
      </c>
      <c r="O36" s="38">
        <f t="shared" si="7"/>
        <v>1</v>
      </c>
      <c r="P36" s="41">
        <f t="shared" ca="1" si="28"/>
        <v>-0.10242841931497509</v>
      </c>
      <c r="Q36" s="41">
        <f t="shared" ca="1" si="8"/>
        <v>1.9440990054084822E-2</v>
      </c>
      <c r="R36" s="41">
        <f t="shared" ca="1" si="9"/>
        <v>5.0644474891003094E-3</v>
      </c>
      <c r="V36" s="41"/>
      <c r="W36" s="41"/>
      <c r="X36" s="41"/>
      <c r="AC36" s="42"/>
      <c r="AD36" s="41"/>
      <c r="AE36" s="41"/>
      <c r="AF36" s="41"/>
      <c r="AG36" s="41"/>
      <c r="AH36" s="38"/>
      <c r="AI36" s="41"/>
      <c r="AJ36" s="41"/>
      <c r="AL36" t="s">
        <v>88</v>
      </c>
      <c r="AM36">
        <v>202008</v>
      </c>
      <c r="AN36" s="41">
        <f>VLOOKUP(AM36,macro!$A:$C,3,0)</f>
        <v>6.37</v>
      </c>
      <c r="AO36" s="41">
        <f>VLOOKUP(AM36,macro!$F:$H,3,0)</f>
        <v>-0.14285714285714282</v>
      </c>
      <c r="AP36" s="41">
        <f>VLOOKUP(AM36,macro!$N:$P,3,0)</f>
        <v>3.9528710940154164E-2</v>
      </c>
      <c r="AQ36" s="41">
        <f ca="1">Delta!G45</f>
        <v>-3.9478408590341789E-2</v>
      </c>
      <c r="AR36" s="41">
        <f t="shared" si="16"/>
        <v>-0.60356123295365827</v>
      </c>
      <c r="AS36" s="41">
        <f t="shared" si="16"/>
        <v>-0.8895878681275744</v>
      </c>
      <c r="AT36" s="41">
        <f t="shared" si="16"/>
        <v>-0.39264314624227059</v>
      </c>
      <c r="AU36" s="42">
        <v>1</v>
      </c>
      <c r="AV36" s="41">
        <f t="shared" ca="1" si="17"/>
        <v>1.433753774733507E-2</v>
      </c>
      <c r="AW36" s="41">
        <f t="shared" ca="1" si="18"/>
        <v>2.8961560802197158E-3</v>
      </c>
      <c r="AX36" s="41">
        <f t="shared" ca="1" si="19"/>
        <v>-3.9478408590341789E-2</v>
      </c>
      <c r="AY36" s="41">
        <f t="shared" si="19"/>
        <v>-0.60356123295365827</v>
      </c>
      <c r="AZ36" s="38">
        <f t="shared" si="20"/>
        <v>1</v>
      </c>
      <c r="BA36" s="41">
        <f t="shared" ca="1" si="30"/>
        <v>-4.4728544526849726E-2</v>
      </c>
      <c r="BB36" s="41">
        <f t="shared" ca="1" si="21"/>
        <v>2.7563927351812071E-5</v>
      </c>
      <c r="BF36" s="41"/>
      <c r="BG36" s="41"/>
      <c r="BH36" s="41"/>
      <c r="BM36" s="42"/>
      <c r="BN36" s="41"/>
      <c r="BO36" s="41"/>
      <c r="BP36" s="41"/>
      <c r="BQ36" s="41"/>
      <c r="BR36" s="38"/>
      <c r="BS36" s="41"/>
      <c r="BT36" s="41"/>
    </row>
    <row r="37" spans="1:72">
      <c r="A37" t="s">
        <v>86</v>
      </c>
      <c r="B37">
        <v>201801</v>
      </c>
      <c r="C37" s="41">
        <f>VLOOKUP(B37,macro!$A:$C,3,0)</f>
        <v>8.99</v>
      </c>
      <c r="D37" s="41">
        <f>VLOOKUP(B37,macro!$F:$H,3,0)</f>
        <v>-0.4</v>
      </c>
      <c r="E37" s="41">
        <f>VLOOKUP(B37,macro!$N:$P,3,0)</f>
        <v>6.698012672846998E-2</v>
      </c>
      <c r="F37" s="41">
        <f ca="1">Delta!E14</f>
        <v>-7.3776106919910947E-2</v>
      </c>
      <c r="G37" s="41">
        <f>VLOOKUP(B37,macro!A:D,4,0)</f>
        <v>-0.51308003533089652</v>
      </c>
      <c r="H37" s="41">
        <f t="shared" si="32"/>
        <v>-0.92123772522836622</v>
      </c>
      <c r="I37" s="41">
        <f t="shared" si="32"/>
        <v>0.17238874097748078</v>
      </c>
      <c r="J37" s="42">
        <v>1</v>
      </c>
      <c r="K37" s="41">
        <f t="shared" ca="1" si="4"/>
        <v>3.9085566788547993E-2</v>
      </c>
      <c r="L37" s="41">
        <f t="shared" ca="1" si="5"/>
        <v>1.2737757392274653E-2</v>
      </c>
      <c r="M37" s="41">
        <f t="shared" ca="1" si="6"/>
        <v>-7.3776106919910947E-2</v>
      </c>
      <c r="N37" s="41">
        <f t="shared" si="6"/>
        <v>-0.51308003533089652</v>
      </c>
      <c r="O37" s="38">
        <f t="shared" si="7"/>
        <v>1</v>
      </c>
      <c r="P37" s="41">
        <f t="shared" ca="1" si="28"/>
        <v>-2.4268255783211838E-2</v>
      </c>
      <c r="Q37" s="41">
        <f t="shared" ca="1" si="8"/>
        <v>2.4510273241735592E-3</v>
      </c>
      <c r="R37" s="41">
        <f t="shared" ca="1" si="9"/>
        <v>1.5692457708435556E-3</v>
      </c>
      <c r="V37" s="41"/>
      <c r="W37" s="41"/>
      <c r="X37" s="41"/>
      <c r="AC37" s="42"/>
      <c r="AD37" s="41"/>
      <c r="AE37" s="41"/>
      <c r="AF37" s="41"/>
      <c r="AG37" s="41"/>
      <c r="AH37" s="38"/>
      <c r="AI37" s="41"/>
      <c r="AJ37" s="41"/>
      <c r="AL37" t="s">
        <v>88</v>
      </c>
      <c r="AM37">
        <v>202009</v>
      </c>
      <c r="AN37" s="41">
        <f>VLOOKUP(AM37,macro!$A:$C,3,0)</f>
        <v>5.97</v>
      </c>
      <c r="AO37" s="41">
        <f>VLOOKUP(AM37,macro!$F:$H,3,0)</f>
        <v>-0.43333333333333335</v>
      </c>
      <c r="AP37" s="41">
        <f>VLOOKUP(AM37,macro!$N:$P,3,0)</f>
        <v>3.9528710940154164E-2</v>
      </c>
      <c r="AQ37" s="41">
        <f ca="1">Delta!G46</f>
        <v>-1.6232689534094864E-2</v>
      </c>
      <c r="AR37" s="41">
        <f t="shared" si="16"/>
        <v>-0.75082741255348351</v>
      </c>
      <c r="AS37" s="41">
        <f t="shared" si="16"/>
        <v>-1.2781994925790152</v>
      </c>
      <c r="AT37" s="41">
        <f t="shared" si="16"/>
        <v>-0.39264314624227059</v>
      </c>
      <c r="AU37" s="42">
        <v>1</v>
      </c>
      <c r="AV37" s="41">
        <f t="shared" ca="1" si="17"/>
        <v>3.8952705350514698E-2</v>
      </c>
      <c r="AW37" s="41">
        <f t="shared" ca="1" si="18"/>
        <v>3.0454278085702917E-3</v>
      </c>
      <c r="AX37" s="41">
        <f t="shared" ca="1" si="19"/>
        <v>-1.6232689534094864E-2</v>
      </c>
      <c r="AY37" s="41">
        <f t="shared" si="19"/>
        <v>-0.75082741255348351</v>
      </c>
      <c r="AZ37" s="38">
        <f t="shared" si="20"/>
        <v>1</v>
      </c>
      <c r="BA37" s="41">
        <f t="shared" ca="1" si="30"/>
        <v>-5.1957258695066788E-2</v>
      </c>
      <c r="BB37" s="41">
        <f t="shared" ca="1" si="21"/>
        <v>1.2762448417370665E-3</v>
      </c>
      <c r="BF37" s="41"/>
      <c r="BG37" s="41"/>
      <c r="BH37" s="41"/>
      <c r="BM37" s="42"/>
      <c r="BN37" s="41"/>
      <c r="BO37" s="41"/>
      <c r="BP37" s="41"/>
      <c r="BQ37" s="41"/>
      <c r="BR37" s="38"/>
      <c r="BS37" s="41"/>
      <c r="BT37" s="41"/>
    </row>
    <row r="38" spans="1:72">
      <c r="A38" t="s">
        <v>86</v>
      </c>
      <c r="B38">
        <v>201802</v>
      </c>
      <c r="C38" s="41">
        <f>VLOOKUP(B38,macro!$A:$C,3,0)</f>
        <v>11.85</v>
      </c>
      <c r="D38" s="41">
        <f>VLOOKUP(B38,macro!$F:$H,3,0)</f>
        <v>2.6249999999999996</v>
      </c>
      <c r="E38" s="41">
        <f>VLOOKUP(B38,macro!$N:$P,3,0)</f>
        <v>6.698012672846998E-2</v>
      </c>
      <c r="F38" s="41">
        <f ca="1">Delta!E15</f>
        <v>-0.25051565786358987</v>
      </c>
      <c r="G38" s="41">
        <f>VLOOKUP(B38,macro!A:D,4,0)</f>
        <v>1.0540722612423095</v>
      </c>
      <c r="H38" s="41">
        <f t="shared" si="32"/>
        <v>2.8369654921779781</v>
      </c>
      <c r="I38" s="41">
        <f t="shared" si="32"/>
        <v>0.17238874097748078</v>
      </c>
      <c r="J38" s="42">
        <v>1</v>
      </c>
      <c r="K38" s="41">
        <f t="shared" ca="1" si="4"/>
        <v>-0.25150090592255209</v>
      </c>
      <c r="L38" s="41">
        <f t="shared" ca="1" si="5"/>
        <v>9.7071373768881846E-7</v>
      </c>
      <c r="M38" s="41">
        <f t="shared" ca="1" si="6"/>
        <v>-0.25051565786358987</v>
      </c>
      <c r="N38" s="41">
        <f t="shared" si="6"/>
        <v>1.0540722612423095</v>
      </c>
      <c r="O38" s="38">
        <f t="shared" si="7"/>
        <v>1</v>
      </c>
      <c r="P38" s="41">
        <f t="shared" ca="1" si="28"/>
        <v>4.985673479444476E-2</v>
      </c>
      <c r="Q38" s="41">
        <f t="shared" ca="1" si="8"/>
        <v>9.0223574271112522E-2</v>
      </c>
      <c r="R38" s="41">
        <f t="shared" ca="1" si="9"/>
        <v>4.6808732160372964E-2</v>
      </c>
      <c r="V38" s="41"/>
      <c r="W38" s="41"/>
      <c r="X38" s="41"/>
      <c r="AC38" s="42"/>
      <c r="AD38" s="41"/>
      <c r="AE38" s="41"/>
      <c r="AF38" s="41"/>
      <c r="AG38" s="41"/>
      <c r="AH38" s="38"/>
      <c r="AI38" s="41"/>
      <c r="AJ38" s="41"/>
      <c r="AN38" s="41"/>
      <c r="AO38" s="41"/>
      <c r="AP38" s="41"/>
      <c r="AU38" s="42"/>
      <c r="AV38" s="41"/>
      <c r="AW38" s="41"/>
      <c r="AX38" s="41"/>
      <c r="AY38" s="41"/>
      <c r="AZ38" s="38"/>
      <c r="BA38" s="41"/>
      <c r="BB38" s="41"/>
      <c r="BF38" s="41"/>
      <c r="BG38" s="41"/>
      <c r="BH38" s="41"/>
      <c r="BM38" s="42"/>
      <c r="BN38" s="41"/>
      <c r="BO38" s="41"/>
      <c r="BP38" s="41"/>
      <c r="BQ38" s="41"/>
      <c r="BR38" s="38"/>
      <c r="BS38" s="41"/>
      <c r="BT38" s="41"/>
    </row>
    <row r="39" spans="1:72">
      <c r="A39" t="s">
        <v>86</v>
      </c>
      <c r="B39">
        <v>201803</v>
      </c>
      <c r="C39" s="41">
        <f>VLOOKUP(B39,macro!$A:$C,3,0)</f>
        <v>9.7899999999999991</v>
      </c>
      <c r="D39" s="41">
        <f>VLOOKUP(B39,macro!$F:$H,3,0)</f>
        <v>1.3333333333333335</v>
      </c>
      <c r="E39" s="41">
        <f>VLOOKUP(B39,macro!$N:$P,3,0)</f>
        <v>6.698012672846998E-2</v>
      </c>
      <c r="F39" s="41">
        <f ca="1">Delta!E16</f>
        <v>0.21747788982857569</v>
      </c>
      <c r="G39" s="41">
        <f>VLOOKUP(B39,macro!A:D,4,0)</f>
        <v>1.4181750300533205E-3</v>
      </c>
      <c r="H39" s="41">
        <f t="shared" si="32"/>
        <v>1.232223071522377</v>
      </c>
      <c r="I39" s="41">
        <f t="shared" si="32"/>
        <v>0.17238874097748078</v>
      </c>
      <c r="J39" s="42">
        <v>1</v>
      </c>
      <c r="K39" s="41">
        <f t="shared" ca="1" si="4"/>
        <v>-0.13827514893527396</v>
      </c>
      <c r="L39" s="41">
        <f t="shared" ca="1" si="5"/>
        <v>0.12656022458971314</v>
      </c>
      <c r="M39" s="41">
        <f t="shared" ca="1" si="6"/>
        <v>0.21747788982857569</v>
      </c>
      <c r="N39" s="41">
        <f t="shared" si="6"/>
        <v>1.4181750300533205E-3</v>
      </c>
      <c r="O39" s="38">
        <f t="shared" si="7"/>
        <v>1</v>
      </c>
      <c r="P39" s="41">
        <f t="shared" ca="1" si="28"/>
        <v>6.7078490692981416E-5</v>
      </c>
      <c r="Q39" s="41">
        <f t="shared" ca="1" si="8"/>
        <v>4.7267460886596425E-2</v>
      </c>
      <c r="R39" s="41">
        <f t="shared" ca="1" si="9"/>
        <v>6.3322835497362409E-2</v>
      </c>
      <c r="V39" s="41"/>
      <c r="W39" s="41"/>
      <c r="X39" s="41"/>
      <c r="AC39" s="42"/>
      <c r="AD39" s="41"/>
      <c r="AE39" s="41"/>
      <c r="AF39" s="41"/>
      <c r="AG39" s="41"/>
      <c r="AH39" s="38"/>
      <c r="AI39" s="41"/>
      <c r="AJ39" s="41"/>
      <c r="AN39" s="41"/>
      <c r="AO39" s="41"/>
      <c r="AP39" s="41"/>
      <c r="AU39" s="42"/>
      <c r="AV39" s="41"/>
      <c r="AW39" s="41"/>
      <c r="AX39" s="41"/>
      <c r="AY39" s="41"/>
      <c r="AZ39" s="38"/>
      <c r="BA39" s="41"/>
      <c r="BB39" s="41"/>
      <c r="BF39" s="41"/>
      <c r="BG39" s="41"/>
      <c r="BH39" s="41"/>
      <c r="BM39" s="42"/>
      <c r="BN39" s="41"/>
      <c r="BO39" s="41"/>
      <c r="BP39" s="41"/>
      <c r="BQ39" s="41"/>
      <c r="BR39" s="38"/>
      <c r="BS39" s="41"/>
      <c r="BT39" s="41"/>
    </row>
    <row r="40" spans="1:72">
      <c r="A40" t="s">
        <v>86</v>
      </c>
      <c r="B40">
        <v>201804</v>
      </c>
      <c r="C40" s="41">
        <f>VLOOKUP(B40,macro!$A:$C,3,0)</f>
        <v>8.52</v>
      </c>
      <c r="D40" s="41">
        <f>VLOOKUP(B40,macro!$F:$H,3,0)</f>
        <v>0.50000000000000011</v>
      </c>
      <c r="E40" s="41">
        <f>VLOOKUP(B40,macro!$N:$P,3,0)</f>
        <v>5.7476185502653612E-2</v>
      </c>
      <c r="F40" s="41">
        <f ca="1">Delta!E17</f>
        <v>-0.19072176685588454</v>
      </c>
      <c r="G40" s="41">
        <f>VLOOKUP(B40,macro!A:D,4,0)</f>
        <v>-0.60446172965931733</v>
      </c>
      <c r="H40" s="41">
        <f t="shared" si="32"/>
        <v>0.19690538077682745</v>
      </c>
      <c r="I40" s="41">
        <f t="shared" si="32"/>
        <v>-5.1440043098934747E-2</v>
      </c>
      <c r="J40" s="42">
        <v>1</v>
      </c>
      <c r="K40" s="41">
        <f t="shared" ca="1" si="4"/>
        <v>-5.8848626290206721E-2</v>
      </c>
      <c r="L40" s="41">
        <f t="shared" ca="1" si="5"/>
        <v>1.7390525202655025E-2</v>
      </c>
      <c r="M40" s="41">
        <f t="shared" ca="1" si="6"/>
        <v>-0.19072176685588454</v>
      </c>
      <c r="N40" s="41">
        <f t="shared" si="6"/>
        <v>-0.60446172965931733</v>
      </c>
      <c r="O40" s="38">
        <f t="shared" si="7"/>
        <v>1</v>
      </c>
      <c r="P40" s="41">
        <f t="shared" ca="1" si="28"/>
        <v>-2.8590533360111057E-2</v>
      </c>
      <c r="Q40" s="41">
        <f t="shared" ca="1" si="8"/>
        <v>2.6286536874861023E-2</v>
      </c>
      <c r="R40" s="41">
        <f t="shared" ca="1" si="9"/>
        <v>2.4510835330186959E-2</v>
      </c>
      <c r="V40" s="41"/>
      <c r="W40" s="41"/>
      <c r="X40" s="41"/>
      <c r="AC40" s="42"/>
      <c r="AD40" s="41"/>
      <c r="AE40" s="41"/>
      <c r="AF40" s="41"/>
      <c r="AG40" s="41"/>
      <c r="AH40" s="38"/>
      <c r="AI40" s="41"/>
      <c r="AJ40" s="41"/>
      <c r="AN40" s="41"/>
      <c r="AO40" s="41"/>
      <c r="AP40" s="41"/>
      <c r="AU40" s="42"/>
      <c r="AV40" s="41"/>
      <c r="AW40" s="41"/>
      <c r="AX40" s="41"/>
      <c r="AY40" s="41"/>
      <c r="AZ40" s="38"/>
      <c r="BA40" s="41"/>
      <c r="BB40" s="41"/>
      <c r="BF40" s="41"/>
      <c r="BG40" s="41"/>
      <c r="BH40" s="41"/>
      <c r="BM40" s="42"/>
      <c r="BN40" s="41"/>
      <c r="BO40" s="41"/>
      <c r="BP40" s="41"/>
      <c r="BQ40" s="41"/>
      <c r="BR40" s="38"/>
      <c r="BS40" s="41"/>
      <c r="BT40" s="41"/>
    </row>
    <row r="41" spans="1:72">
      <c r="A41" t="s">
        <v>86</v>
      </c>
      <c r="B41">
        <v>201805</v>
      </c>
      <c r="C41" s="41">
        <f>VLOOKUP(B41,macro!$A:$C,3,0)</f>
        <v>11.29</v>
      </c>
      <c r="D41" s="41">
        <f>VLOOKUP(B41,macro!$F:$H,3,0)</f>
        <v>0.20000000000000004</v>
      </c>
      <c r="E41" s="41">
        <f>VLOOKUP(B41,macro!$N:$P,3,0)</f>
        <v>5.7476185502653612E-2</v>
      </c>
      <c r="F41" s="41">
        <f ca="1">Delta!E18</f>
        <v>-6.6308252816770497E-2</v>
      </c>
      <c r="G41" s="41">
        <f>VLOOKUP(B41,macro!A:D,4,0)</f>
        <v>0.9185011908594739</v>
      </c>
      <c r="H41" s="41">
        <f t="shared" si="32"/>
        <v>-0.17580898789157048</v>
      </c>
      <c r="I41" s="41">
        <f t="shared" si="32"/>
        <v>-5.1440043098934747E-2</v>
      </c>
      <c r="J41" s="42">
        <v>1</v>
      </c>
      <c r="K41" s="41">
        <f t="shared" ca="1" si="4"/>
        <v>1.7473613745939479E-2</v>
      </c>
      <c r="L41" s="41">
        <f t="shared" ca="1" si="5"/>
        <v>7.0194011647317393E-3</v>
      </c>
      <c r="M41" s="41">
        <f t="shared" ca="1" si="6"/>
        <v>-6.6308252816770497E-2</v>
      </c>
      <c r="N41" s="41">
        <f t="shared" si="6"/>
        <v>0.9185011908594739</v>
      </c>
      <c r="O41" s="38">
        <f t="shared" si="7"/>
        <v>1</v>
      </c>
      <c r="P41" s="41">
        <f t="shared" ca="1" si="28"/>
        <v>4.3444336754570476E-2</v>
      </c>
      <c r="Q41" s="41">
        <f t="shared" ca="1" si="8"/>
        <v>1.2045630917615223E-2</v>
      </c>
      <c r="R41" s="41">
        <f t="shared" ca="1" si="9"/>
        <v>1.0333558491845518E-3</v>
      </c>
      <c r="V41" s="41"/>
      <c r="W41" s="41"/>
      <c r="X41" s="41"/>
      <c r="AC41" s="42"/>
      <c r="AD41" s="41"/>
      <c r="AE41" s="41"/>
      <c r="AF41" s="41"/>
      <c r="AG41" s="41"/>
      <c r="AH41" s="38"/>
      <c r="AI41" s="41"/>
      <c r="AJ41" s="41"/>
      <c r="AN41" s="41"/>
      <c r="AO41" s="41"/>
      <c r="AP41" s="41"/>
      <c r="AU41" s="42"/>
      <c r="AV41" s="41"/>
      <c r="AW41" s="41"/>
      <c r="AX41" s="41"/>
      <c r="AY41" s="41"/>
      <c r="AZ41" s="38"/>
      <c r="BA41" s="41"/>
      <c r="BB41" s="41"/>
      <c r="BF41" s="41"/>
      <c r="BG41" s="41"/>
      <c r="BH41" s="41"/>
      <c r="BM41" s="42"/>
      <c r="BN41" s="41"/>
      <c r="BO41" s="41"/>
      <c r="BP41" s="41"/>
      <c r="BQ41" s="41"/>
      <c r="BR41" s="38"/>
      <c r="BS41" s="41"/>
      <c r="BT41" s="41"/>
    </row>
    <row r="42" spans="1:72">
      <c r="A42" t="s">
        <v>86</v>
      </c>
      <c r="B42">
        <v>201806</v>
      </c>
      <c r="C42" s="41">
        <f>VLOOKUP(B42,macro!$A:$C,3,0)</f>
        <v>10.74</v>
      </c>
      <c r="D42" s="41">
        <f>VLOOKUP(B42,macro!$F:$H,3,0)</f>
        <v>0.26666666666666661</v>
      </c>
      <c r="E42" s="41">
        <f>VLOOKUP(B42,macro!$N:$P,3,0)</f>
        <v>5.7476185502653612E-2</v>
      </c>
      <c r="F42" s="41">
        <f ca="1">Delta!E19</f>
        <v>1.9475218060984227E-2</v>
      </c>
      <c r="G42" s="41">
        <f>VLOOKUP(B42,macro!A:D,4,0)</f>
        <v>0.63864148049063696</v>
      </c>
      <c r="H42" s="41">
        <f t="shared" si="32"/>
        <v>-9.2983572631926636E-2</v>
      </c>
      <c r="I42" s="41">
        <f t="shared" si="32"/>
        <v>-5.1440043098934747E-2</v>
      </c>
      <c r="J42" s="42">
        <v>1</v>
      </c>
      <c r="K42" s="41">
        <f t="shared" ca="1" si="4"/>
        <v>2.1710229938964529E-3</v>
      </c>
      <c r="L42" s="41">
        <f t="shared" ca="1" si="5"/>
        <v>2.9943516691982488E-4</v>
      </c>
      <c r="M42" s="41">
        <f t="shared" ca="1" si="6"/>
        <v>1.9475218060984227E-2</v>
      </c>
      <c r="N42" s="41">
        <f t="shared" si="6"/>
        <v>0.63864148049063696</v>
      </c>
      <c r="O42" s="38">
        <f t="shared" si="7"/>
        <v>1</v>
      </c>
      <c r="P42" s="41">
        <f t="shared" ca="1" si="28"/>
        <v>3.0207206936672969E-2</v>
      </c>
      <c r="Q42" s="41">
        <f t="shared" ca="1" si="8"/>
        <v>1.151755852279069E-4</v>
      </c>
      <c r="R42" s="41">
        <f t="shared" ca="1" si="9"/>
        <v>2.8769940781520889E-3</v>
      </c>
      <c r="V42" s="41"/>
      <c r="W42" s="41"/>
      <c r="X42" s="41"/>
      <c r="AC42" s="42"/>
      <c r="AD42" s="41"/>
      <c r="AE42" s="41"/>
      <c r="AF42" s="41"/>
      <c r="AG42" s="41"/>
      <c r="AH42" s="38"/>
      <c r="AI42" s="41"/>
      <c r="AJ42" s="41"/>
      <c r="AN42" s="41"/>
      <c r="AO42" s="41"/>
      <c r="AP42" s="41"/>
      <c r="AU42" s="42"/>
      <c r="AV42" s="41"/>
      <c r="AW42" s="41"/>
      <c r="AX42" s="41"/>
      <c r="AY42" s="41"/>
      <c r="AZ42" s="38"/>
      <c r="BA42" s="41"/>
      <c r="BB42" s="41"/>
      <c r="BF42" s="41"/>
      <c r="BG42" s="41"/>
      <c r="BH42" s="41"/>
      <c r="BM42" s="42"/>
      <c r="BN42" s="41"/>
      <c r="BO42" s="41"/>
      <c r="BP42" s="41"/>
      <c r="BQ42" s="41"/>
      <c r="BR42" s="38"/>
      <c r="BS42" s="41"/>
      <c r="BT42" s="41"/>
    </row>
    <row r="43" spans="1:72">
      <c r="A43" t="s">
        <v>86</v>
      </c>
      <c r="B43">
        <v>201807</v>
      </c>
      <c r="C43" s="41">
        <f>VLOOKUP(B43,macro!$A:$C,3,0)</f>
        <v>10.39</v>
      </c>
      <c r="D43" s="41">
        <f>VLOOKUP(B43,macro!$F:$H,3,0)</f>
        <v>0.50000000000000011</v>
      </c>
      <c r="E43" s="41">
        <f>VLOOKUP(B43,macro!$N:$P,3,0)</f>
        <v>5.320051674667195E-2</v>
      </c>
      <c r="F43" s="41">
        <f ca="1">Delta!E20</f>
        <v>-1.6365988796447385E-2</v>
      </c>
      <c r="G43" s="41">
        <f>VLOOKUP(B43,macro!A:D,4,0)</f>
        <v>0.54296729613567518</v>
      </c>
      <c r="H43" s="41">
        <f t="shared" si="32"/>
        <v>0.19690538077682745</v>
      </c>
      <c r="I43" s="41">
        <f t="shared" si="32"/>
        <v>-0.15213697672109</v>
      </c>
      <c r="J43" s="42">
        <v>1</v>
      </c>
      <c r="K43" s="41">
        <f t="shared" ca="1" si="4"/>
        <v>-2.4436147535157667E-2</v>
      </c>
      <c r="L43" s="41">
        <f t="shared" ca="1" si="5"/>
        <v>6.5127462067981914E-5</v>
      </c>
      <c r="M43" s="41">
        <f t="shared" ca="1" si="6"/>
        <v>-1.6365988796447385E-2</v>
      </c>
      <c r="N43" s="41">
        <f t="shared" si="6"/>
        <v>0.54296729613567518</v>
      </c>
      <c r="O43" s="38">
        <f t="shared" si="7"/>
        <v>1</v>
      </c>
      <c r="P43" s="41">
        <f t="shared" ca="1" si="28"/>
        <v>2.5681898178013186E-2</v>
      </c>
      <c r="Q43" s="41">
        <f t="shared" ca="1" si="8"/>
        <v>1.7680247990170112E-3</v>
      </c>
      <c r="R43" s="41">
        <f t="shared" ca="1" si="9"/>
        <v>3.1671225401397747E-4</v>
      </c>
      <c r="V43" s="41"/>
      <c r="W43" s="41"/>
      <c r="X43" s="41"/>
      <c r="AC43" s="42"/>
      <c r="AD43" s="41"/>
      <c r="AE43" s="41"/>
      <c r="AF43" s="41"/>
      <c r="AG43" s="41"/>
      <c r="AH43" s="38"/>
      <c r="AI43" s="41"/>
      <c r="AJ43" s="41"/>
      <c r="AN43" s="41"/>
      <c r="AO43" s="41"/>
      <c r="AP43" s="41"/>
      <c r="AU43" s="42"/>
      <c r="AV43" s="41"/>
      <c r="AW43" s="41"/>
      <c r="AX43" s="41"/>
      <c r="AY43" s="41"/>
      <c r="AZ43" s="38"/>
      <c r="BA43" s="41"/>
      <c r="BB43" s="41"/>
      <c r="BF43" s="41"/>
      <c r="BG43" s="41"/>
      <c r="BH43" s="41"/>
      <c r="BM43" s="42"/>
      <c r="BN43" s="41"/>
      <c r="BO43" s="41"/>
      <c r="BP43" s="41"/>
      <c r="BQ43" s="41"/>
      <c r="BR43" s="38"/>
      <c r="BS43" s="41"/>
      <c r="BT43" s="41"/>
    </row>
    <row r="44" spans="1:72">
      <c r="A44" t="s">
        <v>86</v>
      </c>
      <c r="B44">
        <v>201808</v>
      </c>
      <c r="C44" s="41">
        <f>VLOOKUP(B44,macro!$A:$C,3,0)</f>
        <v>9.9</v>
      </c>
      <c r="D44" s="41">
        <f>VLOOKUP(B44,macro!$F:$H,3,0)</f>
        <v>0.27777777777777762</v>
      </c>
      <c r="E44" s="41">
        <f>VLOOKUP(B44,macro!$N:$P,3,0)</f>
        <v>5.320051674667195E-2</v>
      </c>
      <c r="F44" s="41">
        <f ca="1">Delta!E21</f>
        <v>-0.29419573125457044</v>
      </c>
      <c r="G44" s="41">
        <f>VLOOKUP(B44,macro!A:D,4,0)</f>
        <v>0.2893532753624164</v>
      </c>
      <c r="H44" s="41">
        <f t="shared" si="32"/>
        <v>-7.9179336755319421E-2</v>
      </c>
      <c r="I44" s="41">
        <f t="shared" si="32"/>
        <v>-0.15213697672109</v>
      </c>
      <c r="J44" s="42">
        <v>1</v>
      </c>
      <c r="K44" s="41">
        <f t="shared" ca="1" si="4"/>
        <v>-7.008781856386509E-3</v>
      </c>
      <c r="L44" s="41">
        <f t="shared" ca="1" si="5"/>
        <v>8.2476343904635041E-2</v>
      </c>
      <c r="M44" s="41">
        <f t="shared" ca="1" si="6"/>
        <v>-0.29419573125457044</v>
      </c>
      <c r="N44" s="41">
        <f t="shared" si="6"/>
        <v>0.2893532753624164</v>
      </c>
      <c r="O44" s="38">
        <f t="shared" si="7"/>
        <v>1</v>
      </c>
      <c r="P44" s="41">
        <f t="shared" ca="1" si="28"/>
        <v>1.3686167487839481E-2</v>
      </c>
      <c r="Q44" s="41">
        <f t="shared" ca="1" si="8"/>
        <v>9.4791263573231546E-2</v>
      </c>
      <c r="R44" s="41">
        <f t="shared" ca="1" si="9"/>
        <v>6.7617333329917248E-2</v>
      </c>
      <c r="V44" s="41"/>
      <c r="W44" s="41"/>
      <c r="X44" s="41"/>
      <c r="AC44" s="42"/>
      <c r="AD44" s="41"/>
      <c r="AE44" s="41"/>
      <c r="AF44" s="41"/>
      <c r="AG44" s="41"/>
      <c r="AH44" s="38"/>
      <c r="AI44" s="41"/>
      <c r="AJ44" s="41"/>
      <c r="AN44" s="41"/>
      <c r="AO44" s="41"/>
      <c r="AP44" s="41"/>
      <c r="AU44" s="42"/>
      <c r="AV44" s="41"/>
      <c r="AW44" s="41"/>
      <c r="AX44" s="41"/>
      <c r="AY44" s="41"/>
      <c r="AZ44" s="38"/>
      <c r="BA44" s="41"/>
      <c r="BB44" s="41"/>
      <c r="BF44" s="41"/>
      <c r="BG44" s="41"/>
      <c r="BH44" s="41"/>
      <c r="BM44" s="42"/>
      <c r="BN44" s="41"/>
      <c r="BO44" s="41"/>
      <c r="BP44" s="41"/>
      <c r="BQ44" s="41"/>
      <c r="BR44" s="38"/>
      <c r="BS44" s="41"/>
      <c r="BT44" s="41"/>
    </row>
    <row r="45" spans="1:72">
      <c r="A45" t="s">
        <v>86</v>
      </c>
      <c r="B45">
        <v>201809</v>
      </c>
      <c r="C45" s="41">
        <f>VLOOKUP(B45,macro!$A:$C,3,0)</f>
        <v>10.43</v>
      </c>
      <c r="D45" s="41">
        <f>VLOOKUP(B45,macro!$F:$H,3,0)</f>
        <v>0.56249999999999989</v>
      </c>
      <c r="E45" s="41">
        <f>VLOOKUP(B45,macro!$N:$P,3,0)</f>
        <v>5.320051674667195E-2</v>
      </c>
      <c r="F45" s="41">
        <f ca="1">Delta!E22</f>
        <v>6.1145535446483761E-2</v>
      </c>
      <c r="G45" s="41">
        <f>VLOOKUP(B45,macro!A:D,4,0)</f>
        <v>0.56641575548621337</v>
      </c>
      <c r="H45" s="41">
        <f t="shared" si="32"/>
        <v>0.2745542075827434</v>
      </c>
      <c r="I45" s="41">
        <f t="shared" si="32"/>
        <v>-0.15213697672109</v>
      </c>
      <c r="J45" s="42">
        <v>1</v>
      </c>
      <c r="K45" s="41">
        <f t="shared" ca="1" si="4"/>
        <v>-3.0692768973123119E-2</v>
      </c>
      <c r="L45" s="41">
        <f t="shared" ca="1" si="5"/>
        <v>8.434274158668386E-3</v>
      </c>
      <c r="M45" s="41">
        <f t="shared" ca="1" si="6"/>
        <v>6.1145535446483761E-2</v>
      </c>
      <c r="N45" s="41">
        <f t="shared" si="6"/>
        <v>0.56641575548621337</v>
      </c>
      <c r="O45" s="38">
        <f t="shared" si="7"/>
        <v>1</v>
      </c>
      <c r="P45" s="41">
        <f t="shared" ca="1" si="28"/>
        <v>2.6790990658826851E-2</v>
      </c>
      <c r="Q45" s="41">
        <f t="shared" ca="1" si="8"/>
        <v>1.1802347475671248E-3</v>
      </c>
      <c r="R45" s="41">
        <f t="shared" ca="1" si="9"/>
        <v>9.0836025713246418E-3</v>
      </c>
      <c r="V45" s="41"/>
      <c r="W45" s="41"/>
      <c r="X45" s="41"/>
      <c r="AC45" s="42"/>
      <c r="AD45" s="41"/>
      <c r="AE45" s="41"/>
      <c r="AF45" s="41"/>
      <c r="AG45" s="41"/>
      <c r="AH45" s="38"/>
      <c r="AI45" s="41"/>
      <c r="AJ45" s="41"/>
      <c r="AN45" s="41"/>
      <c r="AO45" s="41"/>
      <c r="AP45" s="41"/>
      <c r="AU45" s="42"/>
      <c r="AV45" s="41"/>
      <c r="AW45" s="41"/>
      <c r="AX45" s="41"/>
      <c r="AY45" s="41"/>
      <c r="AZ45" s="38"/>
      <c r="BA45" s="41"/>
      <c r="BB45" s="41"/>
      <c r="BF45" s="41"/>
      <c r="BG45" s="41"/>
      <c r="BH45" s="41"/>
      <c r="BM45" s="42"/>
      <c r="BN45" s="41"/>
      <c r="BO45" s="41"/>
      <c r="BP45" s="41"/>
      <c r="BQ45" s="41"/>
      <c r="BR45" s="38"/>
      <c r="BS45" s="41"/>
      <c r="BT45" s="41"/>
    </row>
    <row r="46" spans="1:72">
      <c r="A46" t="s">
        <v>86</v>
      </c>
      <c r="B46">
        <v>201810</v>
      </c>
      <c r="C46" s="41">
        <f>VLOOKUP(B46,macro!$A:$C,3,0)</f>
        <v>10.6</v>
      </c>
      <c r="D46" s="41">
        <f>VLOOKUP(B46,macro!$F:$H,3,0)</f>
        <v>0.31578947368421056</v>
      </c>
      <c r="E46" s="41">
        <f>VLOOKUP(B46,macro!$N:$P,3,0)</f>
        <v>5.2031002795874089E-2</v>
      </c>
      <c r="F46" s="41">
        <f ca="1">Delta!E23</f>
        <v>3.5474049144822556E-3</v>
      </c>
      <c r="G46" s="41">
        <f>VLOOKUP(B46,macro!A:D,4,0)</f>
        <v>0.56296778221804022</v>
      </c>
      <c r="H46" s="41">
        <f t="shared" si="32"/>
        <v>-3.1954319282715173E-2</v>
      </c>
      <c r="I46" s="41">
        <f t="shared" si="32"/>
        <v>-0.17968037996272829</v>
      </c>
      <c r="J46" s="42">
        <v>1</v>
      </c>
      <c r="K46" s="41">
        <f t="shared" ca="1" si="4"/>
        <v>-2.9437458950641975E-3</v>
      </c>
      <c r="L46" s="41">
        <f t="shared" ca="1" si="5"/>
        <v>4.213503883227558E-5</v>
      </c>
      <c r="M46" s="41">
        <f t="shared" ca="1" si="6"/>
        <v>3.5474049144822556E-3</v>
      </c>
      <c r="N46" s="41">
        <f t="shared" si="6"/>
        <v>0.56296778221804022</v>
      </c>
      <c r="O46" s="38">
        <f t="shared" si="7"/>
        <v>1</v>
      </c>
      <c r="P46" s="41">
        <f t="shared" ca="1" si="28"/>
        <v>2.6627904412152414E-2</v>
      </c>
      <c r="Q46" s="41">
        <f t="shared" ca="1" si="8"/>
        <v>5.3270945706195244E-4</v>
      </c>
      <c r="R46" s="41">
        <f t="shared" ca="1" si="9"/>
        <v>1.4220293915365749E-3</v>
      </c>
      <c r="V46" s="41"/>
      <c r="W46" s="41"/>
      <c r="X46" s="41"/>
      <c r="AC46" s="42"/>
      <c r="AD46" s="41"/>
      <c r="AE46" s="41"/>
      <c r="AF46" s="41"/>
      <c r="AG46" s="41"/>
      <c r="AH46" s="38"/>
      <c r="AI46" s="41"/>
      <c r="AJ46" s="41"/>
      <c r="AN46" s="41"/>
      <c r="AO46" s="41"/>
      <c r="AP46" s="41"/>
      <c r="AU46" s="42"/>
      <c r="AV46" s="41"/>
      <c r="AW46" s="41"/>
      <c r="AX46" s="41"/>
      <c r="AY46" s="41"/>
      <c r="AZ46" s="38"/>
      <c r="BA46" s="41"/>
      <c r="BB46" s="41"/>
      <c r="BF46" s="41"/>
      <c r="BG46" s="41"/>
      <c r="BH46" s="41"/>
      <c r="BM46" s="42"/>
      <c r="BN46" s="41"/>
      <c r="BO46" s="41"/>
      <c r="BP46" s="41"/>
      <c r="BQ46" s="41"/>
      <c r="BR46" s="38"/>
      <c r="BS46" s="41"/>
      <c r="BT46" s="41"/>
    </row>
    <row r="47" spans="1:72">
      <c r="A47" t="s">
        <v>86</v>
      </c>
      <c r="B47">
        <v>201811</v>
      </c>
      <c r="C47" s="41">
        <f>VLOOKUP(B47,macro!$A:$C,3,0)</f>
        <v>11.49</v>
      </c>
      <c r="D47" s="41">
        <f>VLOOKUP(B47,macro!$F:$H,3,0)</f>
        <v>0.29411764705882365</v>
      </c>
      <c r="E47" s="41">
        <f>VLOOKUP(B47,macro!$N:$P,3,0)</f>
        <v>5.2031002795874089E-2</v>
      </c>
      <c r="F47" s="41">
        <f ca="1">Delta!E24</f>
        <v>-4.0492052127062188E-2</v>
      </c>
      <c r="G47" s="41">
        <f>VLOOKUP(B47,macro!A:D,4,0)</f>
        <v>0.94832834747417039</v>
      </c>
      <c r="H47" s="41">
        <f t="shared" si="32"/>
        <v>-5.8878989877955368E-2</v>
      </c>
      <c r="I47" s="41">
        <f t="shared" si="32"/>
        <v>-0.17968037996272829</v>
      </c>
      <c r="J47" s="42">
        <v>1</v>
      </c>
      <c r="K47" s="41">
        <f t="shared" ca="1" si="4"/>
        <v>1.0362827986108606E-2</v>
      </c>
      <c r="L47" s="41">
        <f t="shared" ca="1" si="5"/>
        <v>2.5862188313249745E-3</v>
      </c>
      <c r="M47" s="41">
        <f t="shared" ca="1" si="6"/>
        <v>-4.0492052127062188E-2</v>
      </c>
      <c r="N47" s="41">
        <f t="shared" si="6"/>
        <v>0.94832834747417039</v>
      </c>
      <c r="O47" s="38">
        <f t="shared" si="7"/>
        <v>1</v>
      </c>
      <c r="P47" s="41">
        <f t="shared" ca="1" si="28"/>
        <v>4.4855136271539683E-2</v>
      </c>
      <c r="Q47" s="41">
        <f t="shared" ca="1" si="8"/>
        <v>7.2841425675464408E-3</v>
      </c>
      <c r="R47" s="41">
        <f t="shared" ca="1" si="9"/>
        <v>4.0064495235833782E-5</v>
      </c>
      <c r="V47" s="41"/>
      <c r="W47" s="41"/>
      <c r="X47" s="41"/>
      <c r="AC47" s="42"/>
      <c r="AD47" s="41"/>
      <c r="AE47" s="41"/>
      <c r="AF47" s="41"/>
      <c r="AG47" s="41"/>
      <c r="AH47" s="38"/>
      <c r="AI47" s="41"/>
      <c r="AJ47" s="41"/>
      <c r="AN47" s="41"/>
      <c r="AO47" s="41"/>
      <c r="AP47" s="41"/>
      <c r="AU47" s="42"/>
      <c r="AV47" s="41"/>
      <c r="AW47" s="41"/>
      <c r="AX47" s="41"/>
      <c r="AY47" s="41"/>
      <c r="AZ47" s="38"/>
      <c r="BA47" s="41"/>
      <c r="BB47" s="41"/>
      <c r="BF47" s="41"/>
      <c r="BG47" s="41"/>
      <c r="BH47" s="41"/>
      <c r="BM47" s="42"/>
      <c r="BN47" s="41"/>
      <c r="BO47" s="41"/>
      <c r="BP47" s="41"/>
      <c r="BQ47" s="41"/>
      <c r="BR47" s="38"/>
      <c r="BS47" s="41"/>
      <c r="BT47" s="41"/>
    </row>
    <row r="48" spans="1:72">
      <c r="A48" t="s">
        <v>86</v>
      </c>
      <c r="B48">
        <v>201812</v>
      </c>
      <c r="C48" s="41">
        <f>VLOOKUP(B48,macro!$A:$C,3,0)</f>
        <v>11.61</v>
      </c>
      <c r="D48" s="41">
        <f>VLOOKUP(B48,macro!$F:$H,3,0)</f>
        <v>5.5555555555555483E-2</v>
      </c>
      <c r="E48" s="41">
        <f>VLOOKUP(B48,macro!$N:$P,3,0)</f>
        <v>5.2031002795874089E-2</v>
      </c>
      <c r="F48" s="41">
        <f ca="1">Delta!E25</f>
        <v>8.5173351188737964E-2</v>
      </c>
      <c r="G48" s="41">
        <f>VLOOKUP(B48,macro!A:D,4,0)</f>
        <v>1.1041456659650044</v>
      </c>
      <c r="H48" s="41">
        <f t="shared" si="32"/>
        <v>-0.35526405428746588</v>
      </c>
      <c r="I48" s="41">
        <f t="shared" si="32"/>
        <v>-0.17968037996272829</v>
      </c>
      <c r="J48" s="42">
        <v>1</v>
      </c>
      <c r="K48" s="41">
        <f t="shared" ca="1" si="4"/>
        <v>4.1187670410804678E-2</v>
      </c>
      <c r="L48" s="41">
        <f t="shared" ca="1" si="5"/>
        <v>1.9347401134982498E-3</v>
      </c>
      <c r="M48" s="41">
        <f t="shared" ca="1" si="6"/>
        <v>8.5173351188737964E-2</v>
      </c>
      <c r="N48" s="41">
        <f t="shared" si="6"/>
        <v>1.1041456659650044</v>
      </c>
      <c r="O48" s="38">
        <f t="shared" si="7"/>
        <v>1</v>
      </c>
      <c r="P48" s="41">
        <f t="shared" ca="1" si="28"/>
        <v>5.2225164883452108E-2</v>
      </c>
      <c r="Q48" s="41">
        <f t="shared" ca="1" si="8"/>
        <v>1.0855829808078265E-3</v>
      </c>
      <c r="R48" s="41">
        <f t="shared" ca="1" si="9"/>
        <v>1.4241021527123105E-2</v>
      </c>
      <c r="V48" s="41"/>
      <c r="W48" s="41"/>
      <c r="X48" s="41"/>
      <c r="AC48" s="42"/>
      <c r="AD48" s="41"/>
      <c r="AE48" s="41"/>
      <c r="AF48" s="41"/>
      <c r="AG48" s="41"/>
      <c r="AH48" s="38"/>
      <c r="AI48" s="41"/>
      <c r="AJ48" s="41"/>
      <c r="AN48" s="41"/>
      <c r="AO48" s="41"/>
      <c r="AP48" s="41"/>
      <c r="AU48" s="42"/>
      <c r="AV48" s="41"/>
      <c r="AW48" s="41"/>
      <c r="AX48" s="41"/>
      <c r="AY48" s="41"/>
      <c r="AZ48" s="38"/>
      <c r="BA48" s="41"/>
      <c r="BB48" s="41"/>
      <c r="BF48" s="41"/>
      <c r="BG48" s="41"/>
      <c r="BH48" s="41"/>
      <c r="BM48" s="42"/>
      <c r="BN48" s="41"/>
      <c r="BO48" s="41"/>
      <c r="BP48" s="41"/>
      <c r="BQ48" s="41"/>
      <c r="BR48" s="38"/>
      <c r="BS48" s="41"/>
      <c r="BT48" s="41"/>
    </row>
    <row r="49" spans="1:72">
      <c r="A49" t="s">
        <v>86</v>
      </c>
      <c r="B49">
        <v>201901</v>
      </c>
      <c r="C49" s="41">
        <f>VLOOKUP(B49,macro!$A:$C,3,0)</f>
        <v>8.77</v>
      </c>
      <c r="D49" s="41">
        <f>VLOOKUP(B49,macro!$F:$H,3,0)</f>
        <v>0.1333333333333333</v>
      </c>
      <c r="E49" s="41">
        <f>VLOOKUP(B49,macro!$N:$P,3,0)</f>
        <v>4.6241557084490958E-2</v>
      </c>
      <c r="F49" s="41">
        <f ca="1">Delta!E26</f>
        <v>3.2163781525181907E-2</v>
      </c>
      <c r="G49" s="41">
        <f>VLOOKUP(B49,macro!A:D,4,0)</f>
        <v>-1.5751241382408003</v>
      </c>
      <c r="H49" s="41">
        <f t="shared" si="32"/>
        <v>-0.2586344031512145</v>
      </c>
      <c r="I49" s="41">
        <f t="shared" si="32"/>
        <v>-0.31602850788836095</v>
      </c>
      <c r="J49" s="42">
        <v>1</v>
      </c>
      <c r="K49" s="41">
        <f t="shared" ca="1" si="4"/>
        <v>-4.0634306099107106E-2</v>
      </c>
      <c r="L49" s="41">
        <f t="shared" ca="1" si="5"/>
        <v>5.2995615617536622E-3</v>
      </c>
      <c r="M49" s="41">
        <f t="shared" ca="1" si="6"/>
        <v>3.2163781525181907E-2</v>
      </c>
      <c r="N49" s="41">
        <f t="shared" si="6"/>
        <v>-1.5751241382408003</v>
      </c>
      <c r="O49" s="38">
        <f t="shared" si="7"/>
        <v>1</v>
      </c>
      <c r="P49" s="41">
        <f t="shared" ca="1" si="28"/>
        <v>-7.4502052009266725E-2</v>
      </c>
      <c r="Q49" s="41">
        <f t="shared" ca="1" si="8"/>
        <v>1.1377600043598708E-2</v>
      </c>
      <c r="R49" s="41">
        <f t="shared" ca="1" si="9"/>
        <v>4.3991623642387892E-3</v>
      </c>
      <c r="V49" s="41"/>
      <c r="W49" s="41"/>
      <c r="X49" s="41"/>
      <c r="AC49" s="42"/>
      <c r="AD49" s="41"/>
      <c r="AE49" s="41"/>
      <c r="AF49" s="41"/>
      <c r="AG49" s="41"/>
      <c r="AH49" s="38"/>
      <c r="AI49" s="41"/>
      <c r="AJ49" s="41"/>
      <c r="AN49" s="41"/>
      <c r="AO49" s="41"/>
      <c r="AP49" s="41"/>
      <c r="AU49" s="42"/>
      <c r="AV49" s="41"/>
      <c r="AW49" s="41"/>
      <c r="AX49" s="41"/>
      <c r="AY49" s="41"/>
      <c r="AZ49" s="38"/>
      <c r="BA49" s="41"/>
      <c r="BB49" s="41"/>
      <c r="BF49" s="41"/>
      <c r="BG49" s="41"/>
      <c r="BH49" s="41"/>
      <c r="BM49" s="42"/>
      <c r="BN49" s="41"/>
      <c r="BO49" s="41"/>
      <c r="BP49" s="41"/>
      <c r="BQ49" s="41"/>
      <c r="BR49" s="38"/>
      <c r="BS49" s="41"/>
      <c r="BT49" s="41"/>
    </row>
    <row r="50" spans="1:72">
      <c r="A50" t="s">
        <v>86</v>
      </c>
      <c r="B50">
        <v>201902</v>
      </c>
      <c r="C50" s="41">
        <f>VLOOKUP(B50,macro!$A:$C,3,0)</f>
        <v>5.93</v>
      </c>
      <c r="D50" s="41">
        <f>VLOOKUP(B50,macro!$F:$H,3,0)</f>
        <v>-0.48275862068965514</v>
      </c>
      <c r="E50" s="41">
        <f>VLOOKUP(B50,macro!$N:$P,3,0)</f>
        <v>4.6241557084490958E-2</v>
      </c>
      <c r="F50" s="41">
        <f ca="1">Delta!E27</f>
        <v>-0.13326161587610852</v>
      </c>
      <c r="G50" s="41">
        <f>VLOOKUP(B50,macro!A:D,4,0)</f>
        <v>-2.521951246414107</v>
      </c>
      <c r="H50" s="41">
        <f t="shared" si="32"/>
        <v>-1.024055482102407</v>
      </c>
      <c r="I50" s="41">
        <f t="shared" si="32"/>
        <v>-0.31602850788836095</v>
      </c>
      <c r="J50" s="42">
        <v>1</v>
      </c>
      <c r="K50" s="41">
        <f t="shared" ca="1" si="4"/>
        <v>7.839370512055209E-4</v>
      </c>
      <c r="L50" s="41">
        <f t="shared" ca="1" si="5"/>
        <v>1.7968210259589352E-2</v>
      </c>
      <c r="M50" s="41">
        <f t="shared" ca="1" si="6"/>
        <v>-0.13326161587610852</v>
      </c>
      <c r="N50" s="41">
        <f t="shared" si="6"/>
        <v>-2.521951246414107</v>
      </c>
      <c r="O50" s="38">
        <f t="shared" si="7"/>
        <v>1</v>
      </c>
      <c r="P50" s="41">
        <f t="shared" ca="1" si="28"/>
        <v>-0.11928618091970011</v>
      </c>
      <c r="Q50" s="41">
        <f t="shared" ca="1" si="8"/>
        <v>1.9531278222080202E-4</v>
      </c>
      <c r="R50" s="41">
        <f t="shared" ca="1" si="9"/>
        <v>9.8206545745185975E-3</v>
      </c>
      <c r="V50" s="41"/>
      <c r="W50" s="41"/>
      <c r="X50" s="41"/>
      <c r="AC50" s="42"/>
      <c r="AD50" s="41"/>
      <c r="AE50" s="41"/>
      <c r="AF50" s="41"/>
      <c r="AG50" s="41"/>
      <c r="AH50" s="38"/>
      <c r="AI50" s="41"/>
      <c r="AJ50" s="41"/>
      <c r="AM50" t="s">
        <v>221</v>
      </c>
      <c r="AN50" s="41"/>
      <c r="AO50" s="41"/>
      <c r="AP50" s="41"/>
      <c r="AU50" s="42"/>
      <c r="AV50" s="41"/>
      <c r="AW50" s="41"/>
      <c r="AX50" s="41"/>
      <c r="AY50" s="41"/>
      <c r="AZ50" s="38"/>
      <c r="BA50" s="41"/>
      <c r="BB50" s="41"/>
      <c r="BF50" s="41"/>
      <c r="BG50" s="41"/>
      <c r="BH50" s="41"/>
      <c r="BM50" s="42"/>
      <c r="BN50" s="41"/>
      <c r="BO50" s="41"/>
      <c r="BP50" s="41"/>
      <c r="BQ50" s="41"/>
      <c r="BR50" s="38"/>
      <c r="BS50" s="41"/>
      <c r="BT50" s="41"/>
    </row>
    <row r="51" spans="1:72">
      <c r="A51" t="s">
        <v>86</v>
      </c>
      <c r="B51">
        <v>201903</v>
      </c>
      <c r="C51" s="41">
        <f>VLOOKUP(B51,macro!$A:$C,3,0)</f>
        <v>7.57</v>
      </c>
      <c r="D51" s="41">
        <f>VLOOKUP(B51,macro!$F:$H,3,0)</f>
        <v>9.5238095238095108E-2</v>
      </c>
      <c r="E51" s="41">
        <f>VLOOKUP(B51,macro!$N:$P,3,0)</f>
        <v>4.6241557084490958E-2</v>
      </c>
      <c r="F51" s="41">
        <f ca="1">Delta!E28</f>
        <v>0.23594557544085268</v>
      </c>
      <c r="G51" s="41">
        <f>VLOOKUP(B51,macro!A:D,4,0)</f>
        <v>-1.2650213186638983</v>
      </c>
      <c r="H51" s="41">
        <f t="shared" si="32"/>
        <v>-0.30596321187101116</v>
      </c>
      <c r="I51" s="41">
        <f t="shared" si="32"/>
        <v>-0.31602850788836095</v>
      </c>
      <c r="J51" s="42">
        <v>1</v>
      </c>
      <c r="K51" s="41">
        <f t="shared" ca="1" si="4"/>
        <v>-2.7639297147893514E-2</v>
      </c>
      <c r="L51" s="41">
        <f t="shared" ca="1" si="5"/>
        <v>6.9476985057625562E-2</v>
      </c>
      <c r="M51" s="41">
        <f t="shared" ca="1" si="6"/>
        <v>0.23594557544085268</v>
      </c>
      <c r="N51" s="41">
        <f t="shared" si="6"/>
        <v>-1.2650213186638983</v>
      </c>
      <c r="O51" s="38">
        <f t="shared" si="7"/>
        <v>1</v>
      </c>
      <c r="P51" s="41">
        <f t="shared" ca="1" si="28"/>
        <v>-5.9834448465242662E-2</v>
      </c>
      <c r="Q51" s="41">
        <f t="shared" ca="1" si="8"/>
        <v>8.7485822541890343E-2</v>
      </c>
      <c r="R51" s="41">
        <f t="shared" ca="1" si="9"/>
        <v>7.295831843148344E-2</v>
      </c>
      <c r="V51" s="41"/>
      <c r="W51" s="41"/>
      <c r="X51" s="41"/>
      <c r="AC51" s="42"/>
      <c r="AD51" s="41"/>
      <c r="AE51" s="41"/>
      <c r="AF51" s="41"/>
      <c r="AG51" s="41"/>
      <c r="AH51" s="38"/>
      <c r="AI51" s="41"/>
      <c r="AJ51" s="41"/>
      <c r="AN51" s="41"/>
      <c r="AO51" s="41"/>
      <c r="AP51" s="41"/>
      <c r="AU51" s="42"/>
      <c r="AV51" s="41"/>
      <c r="AW51" s="41"/>
      <c r="AX51" s="41"/>
      <c r="AY51" s="41"/>
      <c r="AZ51" s="38"/>
      <c r="BA51" s="41"/>
      <c r="BB51" s="41"/>
      <c r="BF51" s="41"/>
      <c r="BG51" s="41"/>
      <c r="BH51" s="41"/>
      <c r="BM51" s="42"/>
      <c r="BN51" s="41"/>
      <c r="BO51" s="41"/>
      <c r="BP51" s="41"/>
      <c r="BQ51" s="41"/>
      <c r="BR51" s="38"/>
      <c r="BS51" s="41"/>
      <c r="BT51" s="41"/>
    </row>
    <row r="52" spans="1:72">
      <c r="A52" t="s">
        <v>86</v>
      </c>
      <c r="B52">
        <v>201904</v>
      </c>
      <c r="C52" s="41">
        <f>VLOOKUP(B52,macro!$A:$C,3,0)</f>
        <v>9.4499999999999993</v>
      </c>
      <c r="D52" s="41">
        <f>VLOOKUP(B52,macro!$F:$H,3,0)</f>
        <v>0.38888888888888884</v>
      </c>
      <c r="E52" s="41">
        <f>VLOOKUP(B52,macro!$N:$P,3,0)</f>
        <v>4.0466500463671014E-2</v>
      </c>
      <c r="F52" s="41">
        <f ca="1">Delta!E29</f>
        <v>8.9600824316050418E-2</v>
      </c>
      <c r="G52" s="41">
        <f>VLOOKUP(B52,macro!A:D,4,0)</f>
        <v>-0.23401859553423385</v>
      </c>
      <c r="H52" s="41">
        <f t="shared" si="32"/>
        <v>5.8863022010753975E-2</v>
      </c>
      <c r="I52" s="41">
        <f t="shared" si="32"/>
        <v>-0.45203775612522051</v>
      </c>
      <c r="J52" s="42">
        <v>1</v>
      </c>
      <c r="K52" s="41">
        <f t="shared" ca="1" si="4"/>
        <v>-2.8357362164635733E-2</v>
      </c>
      <c r="L52" s="41">
        <f t="shared" ca="1" si="5"/>
        <v>1.3914133757812329E-2</v>
      </c>
      <c r="M52" s="41">
        <f t="shared" ca="1" si="6"/>
        <v>8.9600824316050418E-2</v>
      </c>
      <c r="N52" s="41">
        <f t="shared" si="6"/>
        <v>-0.23401859553423385</v>
      </c>
      <c r="O52" s="38">
        <f t="shared" si="7"/>
        <v>1</v>
      </c>
      <c r="P52" s="41">
        <f t="shared" ca="1" si="28"/>
        <v>-1.1068883494541212E-2</v>
      </c>
      <c r="Q52" s="41">
        <f t="shared" ca="1" si="8"/>
        <v>1.0134390070669894E-2</v>
      </c>
      <c r="R52" s="41">
        <f t="shared" ca="1" si="9"/>
        <v>1.5317335709016973E-2</v>
      </c>
      <c r="V52" s="41"/>
      <c r="W52" s="41"/>
      <c r="X52" s="41"/>
      <c r="AC52" s="42"/>
      <c r="AD52" s="41"/>
      <c r="AE52" s="41"/>
      <c r="AF52" s="41"/>
      <c r="AG52" s="41"/>
      <c r="AH52" s="38"/>
      <c r="AI52" s="41"/>
      <c r="AJ52" s="41"/>
      <c r="AN52" s="41"/>
      <c r="AO52" s="41"/>
      <c r="AP52" s="41"/>
      <c r="AU52" s="42"/>
      <c r="AV52" s="41"/>
      <c r="AW52" s="41"/>
      <c r="AX52" s="41"/>
      <c r="AY52" s="41"/>
      <c r="AZ52" s="38"/>
      <c r="BA52" s="41"/>
      <c r="BB52" s="41"/>
      <c r="BF52" s="41"/>
      <c r="BG52" s="41"/>
      <c r="BH52" s="41"/>
      <c r="BM52" s="42"/>
      <c r="BN52" s="41"/>
      <c r="BO52" s="41"/>
      <c r="BP52" s="41"/>
      <c r="BQ52" s="41"/>
      <c r="BR52" s="38"/>
      <c r="BS52" s="41"/>
      <c r="BT52" s="41"/>
    </row>
    <row r="53" spans="1:72">
      <c r="A53" t="s">
        <v>86</v>
      </c>
      <c r="B53">
        <v>201905</v>
      </c>
      <c r="C53" s="41">
        <f>VLOOKUP(B53,macro!$A:$C,3,0)</f>
        <v>8.33</v>
      </c>
      <c r="D53" s="41">
        <f>VLOOKUP(B53,macro!$F:$H,3,0)</f>
        <v>0.50000000000000011</v>
      </c>
      <c r="E53" s="41">
        <f>VLOOKUP(B53,macro!$N:$P,3,0)</f>
        <v>4.0466500463671014E-2</v>
      </c>
      <c r="F53" s="41">
        <f ca="1">Delta!E30</f>
        <v>-4.1400092679837026E-2</v>
      </c>
      <c r="G53" s="41">
        <f>VLOOKUP(B53,macro!A:D,4,0)</f>
        <v>-0.7542349528361123</v>
      </c>
      <c r="H53" s="41">
        <f t="shared" si="32"/>
        <v>0.19690538077682745</v>
      </c>
      <c r="I53" s="41">
        <f t="shared" si="32"/>
        <v>-0.45203775612522051</v>
      </c>
      <c r="J53" s="42">
        <v>1</v>
      </c>
      <c r="K53" s="41">
        <f t="shared" ca="1" si="4"/>
        <v>-5.5383929841524682E-2</v>
      </c>
      <c r="L53" s="41">
        <f t="shared" ca="1" si="5"/>
        <v>1.9554770176459665E-4</v>
      </c>
      <c r="M53" s="41">
        <f t="shared" ca="1" si="6"/>
        <v>-4.1400092679837026E-2</v>
      </c>
      <c r="N53" s="41">
        <f t="shared" si="6"/>
        <v>-0.7542349528361123</v>
      </c>
      <c r="O53" s="38">
        <f t="shared" si="7"/>
        <v>1</v>
      </c>
      <c r="P53" s="41">
        <f t="shared" ca="1" si="28"/>
        <v>-3.5674681327759833E-2</v>
      </c>
      <c r="Q53" s="41">
        <f t="shared" ca="1" si="8"/>
        <v>3.2780335150494395E-5</v>
      </c>
      <c r="R53" s="41">
        <f t="shared" ca="1" si="9"/>
        <v>5.2384194397232658E-5</v>
      </c>
      <c r="V53" s="41"/>
      <c r="W53" s="41"/>
      <c r="X53" s="41"/>
      <c r="AC53" s="42"/>
      <c r="AD53" s="41"/>
      <c r="AE53" s="41"/>
      <c r="AF53" s="41"/>
      <c r="AG53" s="41"/>
      <c r="AH53" s="38"/>
      <c r="AI53" s="41"/>
      <c r="AJ53" s="41"/>
      <c r="AN53" s="41"/>
      <c r="AO53" s="41"/>
      <c r="AP53" s="41"/>
      <c r="AU53" s="42"/>
      <c r="AV53" s="41"/>
      <c r="AW53" s="41"/>
      <c r="AX53" s="41"/>
      <c r="AY53" s="41"/>
      <c r="AZ53" s="38"/>
      <c r="BA53" s="41"/>
      <c r="BB53" s="41"/>
      <c r="BF53" s="41"/>
      <c r="BG53" s="41"/>
      <c r="BH53" s="41"/>
      <c r="BM53" s="42"/>
      <c r="BN53" s="41"/>
      <c r="BO53" s="41"/>
      <c r="BP53" s="41"/>
      <c r="BQ53" s="41"/>
      <c r="BR53" s="38"/>
      <c r="BS53" s="41"/>
      <c r="BT53" s="41"/>
    </row>
    <row r="54" spans="1:72">
      <c r="A54" t="s">
        <v>86</v>
      </c>
      <c r="B54">
        <v>201906</v>
      </c>
      <c r="C54" s="41">
        <f>VLOOKUP(B54,macro!$A:$C,3,0)</f>
        <v>8.43</v>
      </c>
      <c r="D54" s="41">
        <f>VLOOKUP(B54,macro!$F:$H,3,0)</f>
        <v>0.42105263157894751</v>
      </c>
      <c r="E54" s="41">
        <f>VLOOKUP(B54,macro!$N:$P,3,0)</f>
        <v>4.0466500463671014E-2</v>
      </c>
      <c r="F54" s="41">
        <f ca="1">Delta!E31</f>
        <v>0.11056734226643486</v>
      </c>
      <c r="G54" s="41">
        <f>VLOOKUP(B54,macro!A:D,4,0)</f>
        <v>-0.58412226812864754</v>
      </c>
      <c r="H54" s="41">
        <f t="shared" si="32"/>
        <v>9.8822652179880691E-2</v>
      </c>
      <c r="I54" s="41">
        <f t="shared" si="32"/>
        <v>-0.45203775612522051</v>
      </c>
      <c r="J54" s="42">
        <v>1</v>
      </c>
      <c r="K54" s="41">
        <f t="shared" ca="1" si="4"/>
        <v>-4.1827763865130485E-2</v>
      </c>
      <c r="L54" s="41">
        <f t="shared" ca="1" si="5"/>
        <v>2.3224268372851065E-2</v>
      </c>
      <c r="M54" s="41">
        <f t="shared" ca="1" si="6"/>
        <v>0.11056734226643486</v>
      </c>
      <c r="N54" s="41">
        <f t="shared" si="6"/>
        <v>-0.58412226812864754</v>
      </c>
      <c r="O54" s="38">
        <f t="shared" si="7"/>
        <v>1</v>
      </c>
      <c r="P54" s="41">
        <f t="shared" ca="1" si="28"/>
        <v>-2.7628493871280128E-2</v>
      </c>
      <c r="Q54" s="41">
        <f t="shared" ca="1" si="8"/>
        <v>1.9098089125802173E-2</v>
      </c>
      <c r="R54" s="41">
        <f t="shared" ca="1" si="9"/>
        <v>2.0946698315116235E-2</v>
      </c>
      <c r="V54" s="41"/>
      <c r="W54" s="41"/>
      <c r="X54" s="41"/>
      <c r="AC54" s="42"/>
      <c r="AD54" s="41"/>
      <c r="AE54" s="41"/>
      <c r="AF54" s="41"/>
      <c r="AG54" s="41"/>
      <c r="AH54" s="38"/>
      <c r="AI54" s="41"/>
      <c r="AJ54" s="41"/>
      <c r="AN54" s="41"/>
      <c r="AO54" s="41"/>
      <c r="AP54" s="41"/>
      <c r="AU54" s="42"/>
      <c r="AV54" s="41"/>
      <c r="AW54" s="41"/>
      <c r="AX54" s="41"/>
      <c r="AY54" s="41"/>
      <c r="AZ54" s="38"/>
      <c r="BA54" s="41"/>
      <c r="BB54" s="41"/>
      <c r="BF54" s="41"/>
      <c r="BG54" s="41"/>
      <c r="BH54" s="41"/>
      <c r="BM54" s="42"/>
      <c r="BN54" s="41"/>
      <c r="BO54" s="41"/>
      <c r="BP54" s="41"/>
      <c r="BQ54" s="41"/>
      <c r="BR54" s="38"/>
      <c r="BS54" s="41"/>
      <c r="BT54" s="41"/>
    </row>
    <row r="55" spans="1:72">
      <c r="A55" t="s">
        <v>86</v>
      </c>
      <c r="B55">
        <v>201907</v>
      </c>
      <c r="C55" s="41">
        <f>VLOOKUP(B55,macro!$A:$C,3,0)</f>
        <v>8.51</v>
      </c>
      <c r="D55" s="41">
        <f>VLOOKUP(B55,macro!$F:$H,3,0)</f>
        <v>0.3333333333333332</v>
      </c>
      <c r="E55" s="41">
        <f>VLOOKUP(B55,macro!$N:$P,3,0)</f>
        <v>3.6994689366119528E-2</v>
      </c>
      <c r="F55" s="41">
        <f ca="1">Delta!E32</f>
        <v>-0.14106299658218283</v>
      </c>
      <c r="G55" s="41">
        <f>VLOOKUP(B55,macro!A:D,4,0)</f>
        <v>-0.44609182789679308</v>
      </c>
      <c r="H55" s="41">
        <f t="shared" si="32"/>
        <v>-1.0158157372282758E-2</v>
      </c>
      <c r="I55" s="41">
        <f t="shared" si="32"/>
        <v>-0.53380291418376102</v>
      </c>
      <c r="J55" s="42">
        <v>1</v>
      </c>
      <c r="K55" s="41">
        <f t="shared" ca="1" si="4"/>
        <v>-2.6635961594276319E-2</v>
      </c>
      <c r="L55" s="41">
        <f t="shared" ca="1" si="5"/>
        <v>1.309354633612358E-2</v>
      </c>
      <c r="M55" s="41">
        <f t="shared" ca="1" si="6"/>
        <v>-0.14106299658218283</v>
      </c>
      <c r="N55" s="41">
        <f t="shared" si="6"/>
        <v>-0.44609182789679308</v>
      </c>
      <c r="O55" s="38">
        <f t="shared" si="7"/>
        <v>1</v>
      </c>
      <c r="P55" s="41">
        <f t="shared" ca="1" si="28"/>
        <v>-2.1099769698148647E-2</v>
      </c>
      <c r="Q55" s="41">
        <f t="shared" ca="1" si="8"/>
        <v>1.4391175804430263E-2</v>
      </c>
      <c r="R55" s="41">
        <f t="shared" ca="1" si="9"/>
        <v>1.1427737535882632E-2</v>
      </c>
      <c r="V55" s="41"/>
      <c r="W55" s="41"/>
      <c r="X55" s="41"/>
      <c r="AC55" s="42"/>
      <c r="AD55" s="41"/>
      <c r="AE55" s="41"/>
      <c r="AF55" s="41"/>
      <c r="AG55" s="41"/>
      <c r="AH55" s="38"/>
      <c r="AI55" s="41"/>
      <c r="AJ55" s="41"/>
      <c r="AN55" s="41"/>
      <c r="AO55" s="41"/>
      <c r="AP55" s="41"/>
      <c r="AU55" s="42"/>
      <c r="AV55" s="41"/>
      <c r="AW55" s="41"/>
      <c r="AX55" s="41"/>
      <c r="AY55" s="41"/>
      <c r="AZ55" s="38"/>
      <c r="BA55" s="41"/>
      <c r="BB55" s="41"/>
      <c r="BF55" s="41"/>
      <c r="BG55" s="41"/>
      <c r="BH55" s="41"/>
      <c r="BM55" s="42"/>
      <c r="BN55" s="41"/>
      <c r="BO55" s="41"/>
      <c r="BP55" s="41"/>
      <c r="BQ55" s="41"/>
      <c r="BR55" s="38"/>
      <c r="BS55" s="41"/>
      <c r="BT55" s="41"/>
    </row>
    <row r="56" spans="1:72">
      <c r="A56" t="s">
        <v>86</v>
      </c>
      <c r="B56">
        <v>201908</v>
      </c>
      <c r="C56" s="41">
        <f>VLOOKUP(B56,macro!$A:$C,3,0)</f>
        <v>7.83</v>
      </c>
      <c r="D56" s="41">
        <f>VLOOKUP(B56,macro!$F:$H,3,0)</f>
        <v>0.21739130434782611</v>
      </c>
      <c r="E56" s="41">
        <f>VLOOKUP(B56,macro!$N:$P,3,0)</f>
        <v>3.6994689366119528E-2</v>
      </c>
      <c r="F56" s="41">
        <f ca="1">Delta!E33</f>
        <v>-6.6017883026740387E-2</v>
      </c>
      <c r="G56" s="41">
        <f>VLOOKUP(B56,macro!A:D,4,0)</f>
        <v>-0.73642854745560538</v>
      </c>
      <c r="H56" s="41">
        <f t="shared" si="32"/>
        <v>-0.15420235782383729</v>
      </c>
      <c r="I56" s="41">
        <f t="shared" si="32"/>
        <v>-0.53380291418376102</v>
      </c>
      <c r="J56" s="42">
        <v>1</v>
      </c>
      <c r="K56" s="41">
        <f t="shared" ca="1" si="4"/>
        <v>-2.2015804602575587E-2</v>
      </c>
      <c r="L56" s="41">
        <f t="shared" ca="1" si="5"/>
        <v>1.9361829056463494E-3</v>
      </c>
      <c r="M56" s="41">
        <f t="shared" ca="1" si="6"/>
        <v>-6.6017883026740387E-2</v>
      </c>
      <c r="N56" s="41">
        <f t="shared" si="6"/>
        <v>-0.73642854745560538</v>
      </c>
      <c r="O56" s="38">
        <f t="shared" si="7"/>
        <v>1</v>
      </c>
      <c r="P56" s="41">
        <f t="shared" ca="1" si="28"/>
        <v>-3.4832453272491591E-2</v>
      </c>
      <c r="Q56" s="41">
        <f t="shared" ca="1" si="8"/>
        <v>9.7253102895718615E-4</v>
      </c>
      <c r="R56" s="41">
        <f t="shared" ca="1" si="9"/>
        <v>1.0147717947713573E-3</v>
      </c>
      <c r="V56" s="41"/>
      <c r="W56" s="41"/>
      <c r="X56" s="41"/>
      <c r="AC56" s="42"/>
      <c r="AD56" s="41"/>
      <c r="AE56" s="41"/>
      <c r="AF56" s="41"/>
      <c r="AG56" s="41"/>
      <c r="AH56" s="38"/>
      <c r="AI56" s="41"/>
      <c r="AJ56" s="41"/>
      <c r="AN56" s="41"/>
      <c r="AO56" s="41"/>
      <c r="AP56" s="41"/>
      <c r="AU56" s="42"/>
      <c r="AV56" s="41"/>
      <c r="AW56" s="41"/>
      <c r="AX56" s="41"/>
      <c r="AY56" s="41"/>
      <c r="AZ56" s="38"/>
      <c r="BA56" s="41"/>
      <c r="BB56" s="41"/>
      <c r="BF56" s="41"/>
      <c r="BG56" s="41"/>
      <c r="BH56" s="41"/>
      <c r="BM56" s="42"/>
      <c r="BN56" s="41"/>
      <c r="BO56" s="41"/>
      <c r="BP56" s="41"/>
      <c r="BQ56" s="41"/>
      <c r="BR56" s="38"/>
      <c r="BS56" s="41"/>
      <c r="BT56" s="41"/>
    </row>
    <row r="57" spans="1:72">
      <c r="A57" t="s">
        <v>86</v>
      </c>
      <c r="B57">
        <v>201909</v>
      </c>
      <c r="C57" s="41">
        <f>VLOOKUP(B57,macro!$A:$C,3,0)</f>
        <v>7.74</v>
      </c>
      <c r="D57" s="41">
        <f>VLOOKUP(B57,macro!$F:$H,3,0)</f>
        <v>0.2</v>
      </c>
      <c r="E57" s="41">
        <f>VLOOKUP(B57,macro!$N:$P,3,0)</f>
        <v>3.6994689366119528E-2</v>
      </c>
      <c r="F57" s="41">
        <f ca="1">Delta!E34</f>
        <v>0.10493599196619448</v>
      </c>
      <c r="G57" s="41">
        <f>VLOOKUP(B57,macro!A:D,4,0)</f>
        <v>-0.66402100335175074</v>
      </c>
      <c r="H57" s="41">
        <f t="shared" si="32"/>
        <v>-0.17580898789157051</v>
      </c>
      <c r="I57" s="41">
        <f t="shared" si="32"/>
        <v>-0.53380291418376102</v>
      </c>
      <c r="J57" s="42">
        <v>1</v>
      </c>
      <c r="K57" s="41">
        <f t="shared" ca="1" si="4"/>
        <v>-1.8040787606607749E-2</v>
      </c>
      <c r="L57" s="41">
        <f t="shared" ca="1" si="5"/>
        <v>1.5123288314097589E-2</v>
      </c>
      <c r="M57" s="41">
        <f t="shared" ca="1" si="6"/>
        <v>0.10493599196619448</v>
      </c>
      <c r="N57" s="41">
        <f t="shared" si="6"/>
        <v>-0.66402100335175074</v>
      </c>
      <c r="O57" s="38">
        <f t="shared" si="7"/>
        <v>1</v>
      </c>
      <c r="P57" s="41">
        <f t="shared" ca="1" si="28"/>
        <v>-3.1407637103580875E-2</v>
      </c>
      <c r="Q57" s="41">
        <f t="shared" ca="1" si="8"/>
        <v>1.858958518791649E-2</v>
      </c>
      <c r="R57" s="41">
        <f t="shared" ca="1" si="9"/>
        <v>1.9348362665464646E-2</v>
      </c>
      <c r="V57" s="41"/>
      <c r="W57" s="41"/>
      <c r="X57" s="41"/>
      <c r="AC57" s="42"/>
      <c r="AD57" s="41"/>
      <c r="AE57" s="41"/>
      <c r="AF57" s="41"/>
      <c r="AG57" s="41"/>
      <c r="AH57" s="38"/>
      <c r="AI57" s="41"/>
      <c r="AJ57" s="41"/>
      <c r="AN57" s="41"/>
      <c r="AO57" s="41"/>
      <c r="AP57" s="41"/>
      <c r="AU57" s="42"/>
      <c r="AV57" s="41"/>
      <c r="AW57" s="41"/>
      <c r="AX57" s="41"/>
      <c r="AY57" s="41"/>
      <c r="AZ57" s="38"/>
      <c r="BA57" s="41"/>
      <c r="BB57" s="41"/>
      <c r="BF57" s="41"/>
      <c r="BG57" s="41"/>
      <c r="BH57" s="41"/>
      <c r="BM57" s="42"/>
      <c r="BN57" s="41"/>
      <c r="BO57" s="41"/>
      <c r="BP57" s="41"/>
      <c r="BQ57" s="41"/>
      <c r="BR57" s="38"/>
      <c r="BS57" s="41"/>
      <c r="BT57" s="41"/>
    </row>
    <row r="58" spans="1:72">
      <c r="A58" t="s">
        <v>86</v>
      </c>
      <c r="B58">
        <v>201910</v>
      </c>
      <c r="C58" s="41">
        <f>VLOOKUP(B58,macro!$A:$C,3,0)</f>
        <v>8.35</v>
      </c>
      <c r="D58" s="41">
        <f>VLOOKUP(B58,macro!$F:$H,3,0)</f>
        <v>0.51999999999999991</v>
      </c>
      <c r="E58" s="41">
        <f>VLOOKUP(B58,macro!$N:$P,3,0)</f>
        <v>3.2522885513515155E-2</v>
      </c>
      <c r="F58" s="41">
        <f ca="1">Delta!E35</f>
        <v>-0.32283849024267824</v>
      </c>
      <c r="G58" s="41">
        <f>VLOOKUP(B58,macro!A:D,4,0)</f>
        <v>-0.19970519433854575</v>
      </c>
      <c r="H58" s="41">
        <f t="shared" si="32"/>
        <v>0.22175300535472037</v>
      </c>
      <c r="I58" s="41">
        <f t="shared" si="32"/>
        <v>-0.63911905568490868</v>
      </c>
      <c r="J58" s="42">
        <v>1</v>
      </c>
      <c r="K58" s="41">
        <f t="shared" ca="1" si="4"/>
        <v>-3.8305708065873842E-2</v>
      </c>
      <c r="L58" s="41">
        <f t="shared" ca="1" si="5"/>
        <v>8.0958904133272808E-2</v>
      </c>
      <c r="M58" s="41">
        <f t="shared" ca="1" si="6"/>
        <v>-0.32283849024267824</v>
      </c>
      <c r="N58" s="41">
        <f t="shared" si="6"/>
        <v>-0.19970519433854575</v>
      </c>
      <c r="O58" s="38">
        <f t="shared" si="7"/>
        <v>1</v>
      </c>
      <c r="P58" s="41">
        <f t="shared" ca="1" si="28"/>
        <v>-9.445888367724628E-3</v>
      </c>
      <c r="Q58" s="41">
        <f t="shared" ca="1" si="8"/>
        <v>9.8214922909953178E-2</v>
      </c>
      <c r="R58" s="41">
        <f t="shared" ca="1" si="9"/>
        <v>8.3333885040684466E-2</v>
      </c>
      <c r="V58" s="41"/>
      <c r="W58" s="41"/>
      <c r="X58" s="41"/>
      <c r="AC58" s="42"/>
      <c r="AD58" s="41"/>
      <c r="AE58" s="41"/>
      <c r="AF58" s="41"/>
      <c r="AG58" s="41"/>
      <c r="AH58" s="38"/>
      <c r="AI58" s="41"/>
      <c r="AJ58" s="41"/>
      <c r="AN58" s="41"/>
      <c r="AO58" s="41"/>
      <c r="AP58" s="41"/>
      <c r="AU58" s="42"/>
      <c r="AV58" s="41"/>
      <c r="AW58" s="41"/>
      <c r="AX58" s="41"/>
      <c r="AY58" s="41"/>
      <c r="AZ58" s="38"/>
      <c r="BA58" s="41"/>
      <c r="BB58" s="41"/>
      <c r="BF58" s="41"/>
      <c r="BG58" s="41"/>
      <c r="BH58" s="41"/>
      <c r="BM58" s="42"/>
      <c r="BN58" s="41"/>
      <c r="BO58" s="41"/>
      <c r="BP58" s="41"/>
      <c r="BQ58" s="41"/>
      <c r="BR58" s="38"/>
      <c r="BS58" s="41"/>
      <c r="BT58" s="41"/>
    </row>
    <row r="59" spans="1:72">
      <c r="A59" t="s">
        <v>86</v>
      </c>
      <c r="B59">
        <v>201911</v>
      </c>
      <c r="C59" s="41">
        <f>VLOOKUP(B59,macro!$A:$C,3,0)</f>
        <v>8.44</v>
      </c>
      <c r="D59" s="41">
        <f>VLOOKUP(B59,macro!$F:$H,3,0)</f>
        <v>1.0454545454545452</v>
      </c>
      <c r="E59" s="41">
        <f>VLOOKUP(B59,macro!$N:$P,3,0)</f>
        <v>3.2522885513515155E-2</v>
      </c>
      <c r="F59" s="41">
        <f ca="1">Delta!E36</f>
        <v>-0.2875138742850406</v>
      </c>
      <c r="G59" s="41">
        <f>VLOOKUP(B59,macro!A:D,4,0)</f>
        <v>2.0229869021117165E-2</v>
      </c>
      <c r="H59" s="41">
        <f t="shared" si="32"/>
        <v>0.87456786926482311</v>
      </c>
      <c r="I59" s="41">
        <f t="shared" si="32"/>
        <v>-0.63911905568490868</v>
      </c>
      <c r="J59" s="42">
        <v>1</v>
      </c>
      <c r="K59" s="41">
        <f t="shared" ca="1" si="4"/>
        <v>-9.0261587607810737E-2</v>
      </c>
      <c r="L59" s="41">
        <f t="shared" ca="1" si="5"/>
        <v>3.8908464599396078E-2</v>
      </c>
      <c r="M59" s="41">
        <f t="shared" ca="1" si="6"/>
        <v>-0.2875138742850406</v>
      </c>
      <c r="N59" s="41">
        <f t="shared" si="6"/>
        <v>2.0229869021117165E-2</v>
      </c>
      <c r="O59" s="38">
        <f t="shared" si="7"/>
        <v>1</v>
      </c>
      <c r="P59" s="41">
        <f t="shared" ca="1" si="28"/>
        <v>9.5685585495199467E-4</v>
      </c>
      <c r="Q59" s="41">
        <f t="shared" ca="1" si="8"/>
        <v>8.321536214750043E-2</v>
      </c>
      <c r="R59" s="41">
        <f t="shared" ca="1" si="9"/>
        <v>6.4186969489830756E-2</v>
      </c>
      <c r="V59" s="41"/>
      <c r="W59" s="41"/>
      <c r="X59" s="41"/>
      <c r="AC59" s="42"/>
      <c r="AD59" s="41"/>
      <c r="AE59" s="41"/>
      <c r="AF59" s="41"/>
      <c r="AG59" s="41"/>
      <c r="AH59" s="38"/>
      <c r="AI59" s="41"/>
      <c r="AJ59" s="41"/>
      <c r="AN59" s="41"/>
      <c r="AO59" s="41"/>
      <c r="AP59" s="41"/>
      <c r="AU59" s="42"/>
      <c r="AV59" s="41"/>
      <c r="AW59" s="41"/>
      <c r="AX59" s="41"/>
      <c r="AY59" s="41"/>
      <c r="AZ59" s="38"/>
      <c r="BA59" s="41"/>
      <c r="BB59" s="41"/>
      <c r="BF59" s="41"/>
      <c r="BG59" s="41"/>
      <c r="BH59" s="41"/>
      <c r="BM59" s="42"/>
      <c r="BN59" s="41"/>
      <c r="BO59" s="41"/>
      <c r="BP59" s="41"/>
      <c r="BQ59" s="41"/>
      <c r="BR59" s="38"/>
      <c r="BS59" s="41"/>
      <c r="BT59" s="41"/>
    </row>
    <row r="60" spans="1:72">
      <c r="A60" t="s">
        <v>86</v>
      </c>
      <c r="B60">
        <v>201912</v>
      </c>
      <c r="C60" s="41">
        <f>VLOOKUP(B60,macro!$A:$C,3,0)</f>
        <v>9.42</v>
      </c>
      <c r="D60" s="41">
        <f>VLOOKUP(B60,macro!$F:$H,3,0)</f>
        <v>1.368421052631579</v>
      </c>
      <c r="E60" s="41">
        <f>VLOOKUP(B60,macro!$N:$P,3,0)</f>
        <v>3.2522885513515155E-2</v>
      </c>
      <c r="F60" s="41">
        <f ca="1">Delta!E37</f>
        <v>0.2134342453003793</v>
      </c>
      <c r="G60" s="41">
        <f>VLOOKUP(B60,macro!A:D,4,0)</f>
        <v>1.2790239804492756</v>
      </c>
      <c r="H60" s="41">
        <f t="shared" si="32"/>
        <v>1.2758153953432421</v>
      </c>
      <c r="I60" s="41">
        <f t="shared" si="32"/>
        <v>-0.63911905568490868</v>
      </c>
      <c r="J60" s="42">
        <v>1</v>
      </c>
      <c r="K60" s="41">
        <f t="shared" ca="1" si="4"/>
        <v>-9.0393932072087554E-2</v>
      </c>
      <c r="L60" s="41">
        <f t="shared" ca="1" si="5"/>
        <v>9.2311561365475192E-2</v>
      </c>
      <c r="M60" s="41">
        <f t="shared" ca="1" si="6"/>
        <v>0.2134342453003793</v>
      </c>
      <c r="N60" s="41">
        <f t="shared" si="6"/>
        <v>1.2790239804492756</v>
      </c>
      <c r="O60" s="38">
        <f t="shared" si="7"/>
        <v>1</v>
      </c>
      <c r="P60" s="41">
        <f t="shared" ca="1" si="28"/>
        <v>6.0496762635456253E-2</v>
      </c>
      <c r="Q60" s="41">
        <f t="shared" ca="1" si="8"/>
        <v>2.3389873603883636E-2</v>
      </c>
      <c r="R60" s="41">
        <f t="shared" ca="1" si="9"/>
        <v>6.1304098795834774E-2</v>
      </c>
      <c r="V60" s="41"/>
      <c r="W60" s="41"/>
      <c r="X60" s="41"/>
      <c r="AC60" s="42"/>
      <c r="AD60" s="41"/>
      <c r="AE60" s="41"/>
      <c r="AF60" s="41"/>
      <c r="AG60" s="41"/>
      <c r="AH60" s="38"/>
      <c r="AI60" s="41"/>
      <c r="AJ60" s="41"/>
      <c r="AN60" s="41"/>
      <c r="AO60" s="41"/>
      <c r="AP60" s="41"/>
      <c r="AU60" s="42"/>
      <c r="AV60" s="41"/>
      <c r="AW60" s="41"/>
      <c r="AX60" s="41"/>
      <c r="AY60" s="41"/>
      <c r="AZ60" s="38"/>
      <c r="BA60" s="41"/>
      <c r="BB60" s="41"/>
      <c r="BF60" s="41"/>
      <c r="BG60" s="41"/>
      <c r="BH60" s="41"/>
      <c r="BM60" s="42"/>
      <c r="BN60" s="41"/>
      <c r="BO60" s="41"/>
      <c r="BP60" s="41"/>
      <c r="BQ60" s="41"/>
      <c r="BR60" s="38"/>
      <c r="BS60" s="41"/>
      <c r="BT60" s="41"/>
    </row>
    <row r="61" spans="1:72">
      <c r="A61" t="s">
        <v>86</v>
      </c>
      <c r="B61">
        <v>202001</v>
      </c>
      <c r="C61" s="41">
        <f>VLOOKUP(B61,macro!$A:$C,3,0)</f>
        <v>6.02</v>
      </c>
      <c r="D61" s="41">
        <f>VLOOKUP(B61,macro!$F:$H,3,0)</f>
        <v>2.1764705882352944</v>
      </c>
      <c r="E61" s="41">
        <f>VLOOKUP(B61,macro!$N:$P,3,0)</f>
        <v>3.1033151489182682E-2</v>
      </c>
      <c r="F61" s="41">
        <f ca="1">Delta!E38</f>
        <v>-0.37187704528619492</v>
      </c>
      <c r="G61" s="41">
        <f>VLOOKUP(B61,macro!A:D,4,0)</f>
        <v>-1.7904138483507064</v>
      </c>
      <c r="H61" s="41">
        <f t="shared" si="32"/>
        <v>2.2797209703943451</v>
      </c>
      <c r="I61" s="41">
        <f t="shared" si="32"/>
        <v>-0.67420401121449847</v>
      </c>
      <c r="J61" s="42">
        <v>1</v>
      </c>
      <c r="K61" s="41">
        <f t="shared" ca="1" si="4"/>
        <v>-0.2660653799307377</v>
      </c>
      <c r="L61" s="41">
        <f t="shared" ca="1" si="5"/>
        <v>1.1196108525295265E-2</v>
      </c>
      <c r="M61" s="41">
        <f t="shared" ca="1" si="6"/>
        <v>-0.37187704528619492</v>
      </c>
      <c r="N61" s="41">
        <f t="shared" si="6"/>
        <v>-1.7904138483507064</v>
      </c>
      <c r="O61" s="38">
        <f t="shared" si="7"/>
        <v>1</v>
      </c>
      <c r="P61" s="41">
        <f t="shared" ca="1" si="28"/>
        <v>-8.4685074915373762E-2</v>
      </c>
      <c r="Q61" s="41">
        <f t="shared" ca="1" si="8"/>
        <v>8.2479227845474623E-2</v>
      </c>
      <c r="R61" s="41">
        <f t="shared" ca="1" si="9"/>
        <v>0.11405118159736123</v>
      </c>
      <c r="V61" s="41"/>
      <c r="W61" s="41"/>
      <c r="X61" s="41"/>
      <c r="AC61" s="42"/>
      <c r="AD61" s="41"/>
      <c r="AE61" s="41"/>
      <c r="AF61" s="41"/>
      <c r="AG61" s="41"/>
      <c r="AH61" s="38"/>
      <c r="AI61" s="41"/>
      <c r="AJ61" s="41"/>
      <c r="AN61" s="41"/>
      <c r="AO61" s="41"/>
      <c r="AP61" s="41"/>
      <c r="AU61" s="42"/>
      <c r="AV61" s="41"/>
      <c r="AW61" s="41"/>
      <c r="AX61" s="41"/>
      <c r="AY61" s="41"/>
      <c r="AZ61" s="38"/>
      <c r="BA61" s="41"/>
      <c r="BB61" s="41"/>
      <c r="BF61" s="41"/>
      <c r="BG61" s="41"/>
      <c r="BH61" s="41"/>
      <c r="BM61" s="42"/>
      <c r="BN61" s="41"/>
      <c r="BO61" s="41"/>
      <c r="BP61" s="41"/>
      <c r="BQ61" s="41"/>
      <c r="BR61" s="38"/>
      <c r="BS61" s="41"/>
      <c r="BT61" s="41"/>
    </row>
    <row r="62" spans="1:72">
      <c r="A62" t="s">
        <v>86</v>
      </c>
      <c r="B62">
        <v>202002</v>
      </c>
      <c r="C62" s="41">
        <f>VLOOKUP(B62,macro!$A:$C,3,0)</f>
        <v>2.62</v>
      </c>
      <c r="D62" s="41">
        <f>VLOOKUP(B62,macro!$F:$H,3,0)</f>
        <v>2.4666666666666668</v>
      </c>
      <c r="E62" s="41">
        <f>VLOOKUP(B62,macro!$N:$P,3,0)</f>
        <v>3.1033151489182682E-2</v>
      </c>
      <c r="F62" s="41">
        <f ca="1">Delta!E39</f>
        <v>-0.72168917331336424</v>
      </c>
      <c r="G62" s="41">
        <f>VLOOKUP(B62,macro!A:D,4,0)</f>
        <v>-2.7752264568910459</v>
      </c>
      <c r="H62" s="41">
        <f t="shared" si="32"/>
        <v>2.6402551309363242</v>
      </c>
      <c r="I62" s="41">
        <f t="shared" si="32"/>
        <v>-0.67420401121449847</v>
      </c>
      <c r="J62" s="42">
        <v>1</v>
      </c>
      <c r="K62" s="41">
        <f t="shared" ca="1" si="4"/>
        <v>-0.32607066427335818</v>
      </c>
      <c r="L62" s="41">
        <f t="shared" ca="1" si="5"/>
        <v>0.15651400469503735</v>
      </c>
      <c r="M62" s="41">
        <f t="shared" ca="1" si="6"/>
        <v>-0.72168917331336424</v>
      </c>
      <c r="N62" s="41">
        <f t="shared" si="6"/>
        <v>-2.7752264568910459</v>
      </c>
      <c r="O62" s="38">
        <f t="shared" si="7"/>
        <v>1</v>
      </c>
      <c r="P62" s="41">
        <f t="shared" ca="1" si="28"/>
        <v>-0.13126588616673263</v>
      </c>
      <c r="Q62" s="41">
        <f t="shared" ca="1" si="8"/>
        <v>0.34859965800503379</v>
      </c>
      <c r="R62" s="41">
        <f t="shared" ca="1" si="9"/>
        <v>0.47269306393429245</v>
      </c>
      <c r="V62" s="41"/>
      <c r="W62" s="41"/>
      <c r="X62" s="41"/>
      <c r="AC62" s="42"/>
      <c r="AD62" s="41"/>
      <c r="AE62" s="41"/>
      <c r="AF62" s="41"/>
      <c r="AG62" s="41"/>
      <c r="AH62" s="38"/>
      <c r="AI62" s="41"/>
      <c r="AJ62" s="41"/>
      <c r="AN62" s="41"/>
      <c r="AO62" s="41"/>
      <c r="AP62" s="41"/>
      <c r="AU62" s="42"/>
      <c r="AV62" s="41"/>
      <c r="AW62" s="41"/>
      <c r="AX62" s="41"/>
      <c r="AY62" s="41"/>
      <c r="AZ62" s="38"/>
      <c r="BA62" s="41"/>
      <c r="BB62" s="41"/>
      <c r="BF62" s="41"/>
      <c r="BG62" s="41"/>
      <c r="BH62" s="41"/>
      <c r="BM62" s="42"/>
      <c r="BN62" s="41"/>
      <c r="BO62" s="41"/>
      <c r="BP62" s="41"/>
      <c r="BQ62" s="41"/>
      <c r="BR62" s="38"/>
      <c r="BS62" s="41"/>
      <c r="BT62" s="41"/>
    </row>
    <row r="63" spans="1:72">
      <c r="A63" t="s">
        <v>86</v>
      </c>
      <c r="B63">
        <v>202003</v>
      </c>
      <c r="C63" s="41">
        <f>VLOOKUP(B63,macro!$A:$C,3,0)</f>
        <v>2.17</v>
      </c>
      <c r="D63" s="41">
        <f>VLOOKUP(B63,macro!$F:$H,3,0)</f>
        <v>0.86956521739130443</v>
      </c>
      <c r="E63" s="41">
        <f>VLOOKUP(B63,macro!$N:$P,3,0)</f>
        <v>3.1033151489182682E-2</v>
      </c>
      <c r="F63" s="41">
        <f ca="1">Delta!E40</f>
        <v>0.11405252951017113</v>
      </c>
      <c r="G63" s="41">
        <f>VLOOKUP(B63,macro!A:D,4,0)</f>
        <v>-2.0900589687646169</v>
      </c>
      <c r="H63" s="41">
        <f t="shared" si="32"/>
        <v>0.65604626971615809</v>
      </c>
      <c r="I63" s="41">
        <f t="shared" si="32"/>
        <v>-0.67420401121449847</v>
      </c>
      <c r="J63" s="42">
        <v>1</v>
      </c>
      <c r="K63" s="41">
        <f t="shared" ca="1" si="4"/>
        <v>-0.12983969785028077</v>
      </c>
      <c r="L63" s="41">
        <f t="shared" ca="1" si="5"/>
        <v>5.9483418566842368E-2</v>
      </c>
      <c r="M63" s="41">
        <f t="shared" ca="1" si="6"/>
        <v>0.11405252951017113</v>
      </c>
      <c r="N63" s="41">
        <f t="shared" si="6"/>
        <v>-2.0900589687646169</v>
      </c>
      <c r="O63" s="38">
        <f t="shared" si="7"/>
        <v>1</v>
      </c>
      <c r="P63" s="41">
        <f t="shared" ca="1" si="28"/>
        <v>-9.8858038051049674E-2</v>
      </c>
      <c r="Q63" s="41">
        <f t="shared" ca="1" si="8"/>
        <v>4.533090977924116E-2</v>
      </c>
      <c r="R63" s="41">
        <f t="shared" ca="1" si="9"/>
        <v>2.1967665348760657E-2</v>
      </c>
      <c r="V63" s="41"/>
      <c r="W63" s="41"/>
      <c r="X63" s="41"/>
      <c r="AC63" s="42"/>
      <c r="AD63" s="41"/>
      <c r="AE63" s="41"/>
      <c r="AF63" s="41"/>
      <c r="AG63" s="41"/>
      <c r="AH63" s="38"/>
      <c r="AI63" s="41"/>
      <c r="AJ63" s="41"/>
      <c r="AN63" s="41"/>
      <c r="AO63" s="41"/>
      <c r="AP63" s="41"/>
      <c r="AU63" s="42"/>
      <c r="AV63" s="41"/>
      <c r="AW63" s="41"/>
      <c r="AX63" s="41"/>
      <c r="AY63" s="41"/>
      <c r="AZ63" s="38"/>
      <c r="BA63" s="41"/>
      <c r="BB63" s="41"/>
      <c r="BF63" s="41"/>
      <c r="BG63" s="41"/>
      <c r="BH63" s="41"/>
      <c r="BM63" s="42"/>
      <c r="BN63" s="41"/>
      <c r="BO63" s="41"/>
      <c r="BP63" s="41"/>
      <c r="BQ63" s="41"/>
      <c r="BR63" s="38"/>
      <c r="BS63" s="41"/>
      <c r="BT63" s="41"/>
    </row>
    <row r="64" spans="1:72">
      <c r="A64" t="s">
        <v>86</v>
      </c>
      <c r="B64">
        <v>202004</v>
      </c>
      <c r="C64" s="41">
        <f>VLOOKUP(B64,macro!$A:$C,3,0)</f>
        <v>2.0699999999999998</v>
      </c>
      <c r="D64" s="41">
        <f>VLOOKUP(B64,macro!$F:$H,3,0)</f>
        <v>0.31999999999999995</v>
      </c>
      <c r="E64" s="41">
        <f>VLOOKUP(B64,macro!$N:$P,3,0)</f>
        <v>3.2598355419776216E-2</v>
      </c>
      <c r="F64" s="41">
        <f ca="1">Delta!E41</f>
        <v>0.18966286983205999</v>
      </c>
      <c r="G64" s="41">
        <f>VLOOKUP(B64,macro!A:D,4,0)</f>
        <v>-1.6664558379621084</v>
      </c>
      <c r="H64" s="41">
        <f t="shared" si="32"/>
        <v>-2.6723240424211449E-2</v>
      </c>
      <c r="I64" s="41">
        <f t="shared" si="32"/>
        <v>-0.63734165229494577</v>
      </c>
      <c r="J64" s="42">
        <v>1</v>
      </c>
      <c r="K64" s="41">
        <f t="shared" ca="1" si="4"/>
        <v>-5.7708818505946807E-2</v>
      </c>
      <c r="L64" s="41">
        <f t="shared" ca="1" si="5"/>
        <v>6.1192752191195965E-2</v>
      </c>
      <c r="M64" s="41">
        <f t="shared" ca="1" si="6"/>
        <v>0.18966286983205999</v>
      </c>
      <c r="N64" s="41">
        <f t="shared" si="6"/>
        <v>-1.6664558379621084</v>
      </c>
      <c r="O64" s="38">
        <f t="shared" si="7"/>
        <v>1</v>
      </c>
      <c r="P64" s="41">
        <f t="shared" ca="1" si="28"/>
        <v>-7.8821964883137877E-2</v>
      </c>
      <c r="Q64" s="41">
        <f t="shared" ca="1" si="8"/>
        <v>7.2084106472047105E-2</v>
      </c>
      <c r="R64" s="41">
        <f t="shared" ca="1" si="9"/>
        <v>5.0097751444171168E-2</v>
      </c>
      <c r="V64" s="41"/>
      <c r="W64" s="41"/>
      <c r="X64" s="41"/>
      <c r="AC64" s="42"/>
      <c r="AD64" s="41"/>
      <c r="AE64" s="41"/>
      <c r="AF64" s="41"/>
      <c r="AG64" s="41"/>
      <c r="AH64" s="38"/>
      <c r="AI64" s="41"/>
      <c r="AJ64" s="41"/>
      <c r="AN64" s="41"/>
      <c r="AO64" s="41"/>
      <c r="AP64" s="41"/>
      <c r="AU64" s="42"/>
      <c r="AV64" s="41"/>
      <c r="AW64" s="41"/>
      <c r="AX64" s="41"/>
      <c r="AY64" s="41"/>
      <c r="AZ64" s="38"/>
      <c r="BA64" s="41"/>
      <c r="BB64" s="41"/>
      <c r="BF64" s="41"/>
      <c r="BG64" s="41"/>
      <c r="BH64" s="41"/>
      <c r="BM64" s="42"/>
      <c r="BN64" s="41"/>
      <c r="BO64" s="41"/>
      <c r="BP64" s="41"/>
      <c r="BQ64" s="41"/>
      <c r="BR64" s="38"/>
      <c r="BS64" s="41"/>
      <c r="BT64" s="41"/>
    </row>
    <row r="65" spans="1:72">
      <c r="A65" t="s">
        <v>86</v>
      </c>
      <c r="B65">
        <v>202005</v>
      </c>
      <c r="C65" s="41">
        <f>VLOOKUP(B65,macro!$A:$C,3,0)</f>
        <v>3.83</v>
      </c>
      <c r="D65" s="41">
        <f>VLOOKUP(B65,macro!$F:$H,3,0)</f>
        <v>-0.1111111111111112</v>
      </c>
      <c r="E65" s="41">
        <f>VLOOKUP(B65,macro!$N:$P,3,0)</f>
        <v>3.2598355419776216E-2</v>
      </c>
      <c r="F65" s="41">
        <f ca="1">Delta!E42</f>
        <v>0.12010338060453327</v>
      </c>
      <c r="G65" s="41">
        <f>VLOOKUP(B65,macro!A:D,4,0)</f>
        <v>-0.87313815915844761</v>
      </c>
      <c r="H65" s="41">
        <f t="shared" si="32"/>
        <v>-0.56232759243657582</v>
      </c>
      <c r="I65" s="41">
        <f t="shared" si="32"/>
        <v>-0.63734165229494577</v>
      </c>
      <c r="J65" s="42">
        <v>1</v>
      </c>
      <c r="K65" s="41">
        <f t="shared" ca="1" si="4"/>
        <v>1.2479296641322617E-2</v>
      </c>
      <c r="L65" s="41">
        <f t="shared" ca="1" si="5"/>
        <v>1.1582943448920215E-2</v>
      </c>
      <c r="M65" s="41">
        <f t="shared" ca="1" si="6"/>
        <v>0.12010338060453327</v>
      </c>
      <c r="N65" s="41">
        <f t="shared" si="6"/>
        <v>-0.87313815915844761</v>
      </c>
      <c r="O65" s="38">
        <f t="shared" si="7"/>
        <v>1</v>
      </c>
      <c r="P65" s="41">
        <f t="shared" ca="1" si="28"/>
        <v>-4.129870336286684E-2</v>
      </c>
      <c r="Q65" s="41">
        <f t="shared" ca="1" si="8"/>
        <v>2.6050632709019673E-2</v>
      </c>
      <c r="R65" s="41">
        <f t="shared" ca="1" si="9"/>
        <v>2.3797931085359592E-2</v>
      </c>
      <c r="V65" s="41"/>
      <c r="W65" s="41"/>
      <c r="X65" s="41"/>
      <c r="AC65" s="42"/>
      <c r="AD65" s="41"/>
      <c r="AE65" s="41"/>
      <c r="AF65" s="41"/>
      <c r="AG65" s="41"/>
      <c r="AH65" s="38"/>
      <c r="AI65" s="41"/>
      <c r="AJ65" s="41"/>
      <c r="AN65" s="41"/>
      <c r="AO65" s="41"/>
      <c r="AP65" s="41"/>
      <c r="AU65" s="42"/>
      <c r="AV65" s="41"/>
      <c r="AW65" s="41"/>
      <c r="AX65" s="41"/>
      <c r="AY65" s="41"/>
      <c r="AZ65" s="38"/>
      <c r="BA65" s="41"/>
      <c r="BB65" s="41"/>
      <c r="BF65" s="41"/>
      <c r="BG65" s="41"/>
      <c r="BH65" s="41"/>
      <c r="BM65" s="42"/>
      <c r="BN65" s="41"/>
      <c r="BO65" s="41"/>
      <c r="BP65" s="41"/>
      <c r="BQ65" s="41"/>
      <c r="BR65" s="38"/>
      <c r="BS65" s="41"/>
      <c r="BT65" s="41"/>
    </row>
    <row r="66" spans="1:72">
      <c r="A66" t="s">
        <v>86</v>
      </c>
      <c r="B66">
        <v>202006</v>
      </c>
      <c r="C66" s="41">
        <f>VLOOKUP(B66,macro!$A:$C,3,0)</f>
        <v>5.84</v>
      </c>
      <c r="D66" s="41">
        <f>VLOOKUP(B66,macro!$F:$H,3,0)</f>
        <v>-7.4074074074074139E-2</v>
      </c>
      <c r="E66" s="41">
        <f>VLOOKUP(B66,macro!$N:$P,3,0)</f>
        <v>3.2598355419776216E-2</v>
      </c>
      <c r="F66" s="41">
        <f ca="1">Delta!E43</f>
        <v>-8.2434559374638713E-2</v>
      </c>
      <c r="G66" s="41">
        <f>VLOOKUP(B66,macro!A:D,4,0)</f>
        <v>-8.4207238517592348E-2</v>
      </c>
      <c r="H66" s="41">
        <f t="shared" si="32"/>
        <v>-0.51631347284788465</v>
      </c>
      <c r="I66" s="41">
        <f t="shared" si="32"/>
        <v>-0.63734165229494577</v>
      </c>
      <c r="J66" s="42">
        <v>1</v>
      </c>
      <c r="K66" s="41">
        <f t="shared" ca="1" si="4"/>
        <v>3.0707718496843225E-2</v>
      </c>
      <c r="L66" s="41">
        <f t="shared" ca="1" si="5"/>
        <v>1.2801175041947633E-2</v>
      </c>
      <c r="M66" s="41">
        <f t="shared" ca="1" si="6"/>
        <v>-8.2434559374638713E-2</v>
      </c>
      <c r="N66" s="41">
        <f t="shared" si="6"/>
        <v>-8.4207238517592348E-2</v>
      </c>
      <c r="O66" s="38">
        <f t="shared" si="7"/>
        <v>1</v>
      </c>
      <c r="P66" s="41">
        <f t="shared" ca="1" si="28"/>
        <v>-3.9829318282184195E-3</v>
      </c>
      <c r="Q66" s="41">
        <f t="shared" ca="1" si="8"/>
        <v>6.1546578646822512E-3</v>
      </c>
      <c r="R66" s="41">
        <f t="shared" ca="1" si="9"/>
        <v>2.3302013644842775E-3</v>
      </c>
      <c r="V66" s="41"/>
      <c r="W66" s="41"/>
      <c r="X66" s="41"/>
      <c r="AC66" s="42"/>
      <c r="AD66" s="41"/>
      <c r="AE66" s="41"/>
      <c r="AF66" s="41"/>
      <c r="AG66" s="41"/>
      <c r="AH66" s="38"/>
      <c r="AI66" s="41"/>
      <c r="AJ66" s="41"/>
      <c r="AN66" s="41"/>
      <c r="AO66" s="41"/>
      <c r="AP66" s="41"/>
      <c r="AU66" s="42"/>
      <c r="AV66" s="41"/>
      <c r="AW66" s="41"/>
      <c r="AX66" s="41"/>
      <c r="AY66" s="41"/>
      <c r="AZ66" s="38"/>
      <c r="BA66" s="41"/>
      <c r="BB66" s="41"/>
      <c r="BF66" s="41"/>
      <c r="BG66" s="41"/>
      <c r="BH66" s="41"/>
      <c r="BM66" s="42"/>
      <c r="BN66" s="41"/>
      <c r="BO66" s="41"/>
      <c r="BP66" s="41"/>
      <c r="BQ66" s="41"/>
      <c r="BR66" s="38"/>
      <c r="BS66" s="41"/>
      <c r="BT66" s="41"/>
    </row>
    <row r="67" spans="1:72" s="60" customFormat="1">
      <c r="AC67" s="62"/>
      <c r="AD67" s="63"/>
      <c r="AE67" s="63"/>
      <c r="AU67" s="62"/>
      <c r="AV67" s="63"/>
      <c r="AW67" s="63"/>
      <c r="BM67" s="62"/>
      <c r="BN67" s="63"/>
      <c r="BO67" s="63"/>
    </row>
    <row r="68" spans="1:72">
      <c r="B68">
        <v>202101</v>
      </c>
      <c r="C68" s="41">
        <f>VLOOKUP(B68,macro!$A:$C,3,0)</f>
        <v>12.275</v>
      </c>
      <c r="D68" s="41">
        <f>VLOOKUP(B68,macro!$F:$H,3,0)</f>
        <v>-1.069767441860465</v>
      </c>
      <c r="E68" s="41">
        <f>VLOOKUP(B68,macro!$N:$P,3,0)</f>
        <v>4.543760878834064E-2</v>
      </c>
      <c r="G68" s="41">
        <f t="shared" ref="G68:I77" si="33">STANDARDIZE(C68,C$1,C$2)</f>
        <v>1.5675993562712605</v>
      </c>
      <c r="H68" s="41">
        <f t="shared" si="33"/>
        <v>-1.7533442227206031</v>
      </c>
      <c r="I68" s="41">
        <f t="shared" si="33"/>
        <v>-0.3349624180748873</v>
      </c>
      <c r="J68" s="42">
        <v>1</v>
      </c>
      <c r="K68" s="41">
        <f ca="1">SUMPRODUCT(G68:J68,G$4:J$4)</f>
        <v>0.18189209164725215</v>
      </c>
      <c r="N68" s="41">
        <f>G68</f>
        <v>1.5675993562712605</v>
      </c>
      <c r="O68" s="38">
        <f>J68</f>
        <v>1</v>
      </c>
      <c r="P68" s="41">
        <f t="shared" ca="1" si="28"/>
        <v>7.4146136126802265E-2</v>
      </c>
      <c r="U68">
        <v>202101</v>
      </c>
      <c r="V68" s="41">
        <f>VLOOKUP(U68,macro!$A:$C,3,0)</f>
        <v>12.275</v>
      </c>
      <c r="W68" s="41">
        <f>VLOOKUP(U68,macro!$F:$H,3,0)</f>
        <v>-1.069767441860465</v>
      </c>
      <c r="X68" s="41">
        <f>VLOOKUP(U68,macro!$N:$P,3,0)</f>
        <v>4.543760878834064E-2</v>
      </c>
      <c r="Z68" s="41">
        <f t="shared" ref="Z68:AB77" si="34">STANDARDIZE(V68,V$1,V$2)</f>
        <v>1.4994016482967654</v>
      </c>
      <c r="AA68" s="41">
        <f t="shared" si="34"/>
        <v>-2.2243337427425875</v>
      </c>
      <c r="AB68" s="41">
        <f t="shared" si="34"/>
        <v>0.12623211083327693</v>
      </c>
      <c r="AC68" s="42">
        <v>1</v>
      </c>
      <c r="AD68" s="41">
        <f ca="1">SUMPRODUCT(Z68:AC68,Z$4:AC$4)</f>
        <v>2.7045486674181229E-2</v>
      </c>
      <c r="AE68" s="41"/>
      <c r="AG68" s="41">
        <f>Z68</f>
        <v>1.4994016482967654</v>
      </c>
      <c r="AH68" s="38">
        <f>AC68</f>
        <v>1</v>
      </c>
      <c r="AI68" s="41">
        <f t="shared" ref="AI68:AI77" ca="1" si="35">SUMPRODUCT(AG68:AH68,AG$4:AH$4)</f>
        <v>-4.8877345986568621E-2</v>
      </c>
      <c r="AM68">
        <v>202101</v>
      </c>
      <c r="AN68" s="41">
        <f>VLOOKUP(AM68,macro!$A:$C,3,0)</f>
        <v>12.275</v>
      </c>
      <c r="AO68" s="41">
        <f>VLOOKUP(AM68,macro!$F:$H,3,0)</f>
        <v>-1.069767441860465</v>
      </c>
      <c r="AP68" s="41">
        <f>VLOOKUP(AM68,macro!$N:$P,3,0)</f>
        <v>4.543760878834064E-2</v>
      </c>
      <c r="AR68" s="41">
        <f t="shared" ref="AR68:AT77" si="36">STANDARDIZE(AN68,AN$1,AN$2)</f>
        <v>1.57045574338876</v>
      </c>
      <c r="AS68" s="41">
        <f t="shared" si="36"/>
        <v>-2.1296485988399492</v>
      </c>
      <c r="AT68" s="41">
        <f t="shared" si="36"/>
        <v>0.15599440594131059</v>
      </c>
      <c r="AU68" s="42">
        <v>1</v>
      </c>
      <c r="AV68" s="41">
        <f ca="1">SUMPRODUCT(AR68:AU68,AR$4:AU$4)</f>
        <v>0.13289422848754631</v>
      </c>
      <c r="AW68" s="41"/>
      <c r="AY68" s="41">
        <f>AR68</f>
        <v>1.57045574338876</v>
      </c>
      <c r="AZ68" s="38">
        <f>AU68</f>
        <v>1</v>
      </c>
      <c r="BA68" s="41">
        <f t="shared" ref="BA68:BA77" ca="1" si="37">SUMPRODUCT(AY68:AZ68,AY$4:AZ$4)</f>
        <v>6.1985348381454489E-2</v>
      </c>
      <c r="BE68">
        <v>202101</v>
      </c>
      <c r="BF68" s="41">
        <f>VLOOKUP(BE68,macro!$A:$C,3,0)</f>
        <v>12.275</v>
      </c>
      <c r="BG68" s="41">
        <f>VLOOKUP(BE68,macro!$F:$H,3,0)</f>
        <v>-1.069767441860465</v>
      </c>
      <c r="BH68" s="41">
        <f>VLOOKUP(BE68,macro!$N:$P,3,0)</f>
        <v>4.543760878834064E-2</v>
      </c>
      <c r="BJ68" s="41">
        <f t="shared" ref="BJ68:BL77" si="38">STANDARDIZE(BF68,BF$1,BF$2)</f>
        <v>2.9080540085325031</v>
      </c>
      <c r="BK68" s="41">
        <f t="shared" si="38"/>
        <v>-1.3393658859820394</v>
      </c>
      <c r="BL68" s="41">
        <f t="shared" si="38"/>
        <v>2.2012247857140306</v>
      </c>
      <c r="BM68" s="42">
        <v>1</v>
      </c>
      <c r="BN68" s="41">
        <f ca="1">SUMPRODUCT(BJ68:BM68,BJ$4:BM$4)</f>
        <v>-0.37619768121861552</v>
      </c>
      <c r="BO68" s="41"/>
      <c r="BQ68" s="41">
        <f>BJ68</f>
        <v>2.9080540085325031</v>
      </c>
      <c r="BR68" s="38">
        <f>BM68</f>
        <v>1</v>
      </c>
      <c r="BS68" s="41">
        <f t="shared" ref="BS68:BS77" ca="1" si="39">SUMPRODUCT(BQ68:BR68,BQ$4:BR$4)</f>
        <v>3.6336642566011226E-2</v>
      </c>
    </row>
    <row r="69" spans="1:72">
      <c r="B69">
        <v>202102</v>
      </c>
      <c r="C69" s="41">
        <f>VLOOKUP(B69,macro!$A:$C,3,0)</f>
        <v>17.87</v>
      </c>
      <c r="D69" s="41">
        <f>VLOOKUP(B69,macro!$F:$H,3,0)</f>
        <v>-1.0606060606060606</v>
      </c>
      <c r="E69" s="41">
        <f>VLOOKUP(B69,macro!$N:$P,3,0)</f>
        <v>4.543760878834064E-2</v>
      </c>
      <c r="G69" s="41">
        <f t="shared" si="33"/>
        <v>3.6055919751140157</v>
      </c>
      <c r="H69" s="41">
        <f t="shared" si="33"/>
        <v>-1.7419622946193836</v>
      </c>
      <c r="I69" s="41">
        <f t="shared" si="33"/>
        <v>-0.3349624180748873</v>
      </c>
      <c r="J69" s="42">
        <v>1</v>
      </c>
      <c r="K69" s="41">
        <f t="shared" ref="K69:K77" ca="1" si="40">SUMPRODUCT(G69:J69,G$4:J$4)</f>
        <v>0.23855958084482157</v>
      </c>
      <c r="N69" s="41">
        <f t="shared" ref="N69:N77" si="41">G69</f>
        <v>3.6055919751140157</v>
      </c>
      <c r="O69" s="38">
        <f t="shared" ref="O69:O77" si="42">J69</f>
        <v>1</v>
      </c>
      <c r="P69" s="41">
        <f t="shared" ca="1" si="28"/>
        <v>0.17054147945072803</v>
      </c>
      <c r="U69">
        <v>202102</v>
      </c>
      <c r="V69" s="41">
        <f>VLOOKUP(U69,macro!$A:$C,3,0)</f>
        <v>17.87</v>
      </c>
      <c r="W69" s="41">
        <f>VLOOKUP(U69,macro!$F:$H,3,0)</f>
        <v>-1.0606060606060606</v>
      </c>
      <c r="X69" s="41">
        <f>VLOOKUP(U69,macro!$N:$P,3,0)</f>
        <v>4.543760878834064E-2</v>
      </c>
      <c r="Z69" s="41">
        <f t="shared" si="34"/>
        <v>3.5242996020067348</v>
      </c>
      <c r="AA69" s="41">
        <f t="shared" si="34"/>
        <v>-2.2119524227016059</v>
      </c>
      <c r="AB69" s="41">
        <f t="shared" si="34"/>
        <v>0.12623211083327693</v>
      </c>
      <c r="AC69" s="42">
        <v>1</v>
      </c>
      <c r="AD69" s="41">
        <f t="shared" ref="AD69:AD77" ca="1" si="43">SUMPRODUCT(Z69:AC69,Z$4:AC$4)</f>
        <v>7.8148353089705663E-2</v>
      </c>
      <c r="AE69" s="41"/>
      <c r="AG69" s="41">
        <f t="shared" ref="AG69:AG77" si="44">Z69</f>
        <v>3.5242996020067348</v>
      </c>
      <c r="AH69" s="38">
        <f t="shared" ref="AH69:AH77" si="45">AC69</f>
        <v>1</v>
      </c>
      <c r="AI69" s="41">
        <f t="shared" ca="1" si="35"/>
        <v>-8.1294547182732518E-2</v>
      </c>
      <c r="AM69">
        <v>202102</v>
      </c>
      <c r="AN69" s="41">
        <f>VLOOKUP(AM69,macro!$A:$C,3,0)</f>
        <v>17.87</v>
      </c>
      <c r="AO69" s="41">
        <f>VLOOKUP(AM69,macro!$F:$H,3,0)</f>
        <v>-1.0606060606060606</v>
      </c>
      <c r="AP69" s="41">
        <f>VLOOKUP(AM69,macro!$N:$P,3,0)</f>
        <v>4.543760878834064E-2</v>
      </c>
      <c r="AR69" s="41">
        <f t="shared" si="36"/>
        <v>3.6303414305413138</v>
      </c>
      <c r="AS69" s="41">
        <f t="shared" si="36"/>
        <v>-2.1173921063348091</v>
      </c>
      <c r="AT69" s="41">
        <f t="shared" si="36"/>
        <v>0.15599440594131059</v>
      </c>
      <c r="AU69" s="42">
        <v>1</v>
      </c>
      <c r="AV69" s="41">
        <f t="shared" ref="AV69:AV77" ca="1" si="46">SUMPRODUCT(AR69:AU69,AR$4:AU$4)</f>
        <v>0.13429944153152482</v>
      </c>
      <c r="AW69" s="41"/>
      <c r="AY69" s="41">
        <f t="shared" ref="AY69:AY77" si="47">AR69</f>
        <v>3.6303414305413138</v>
      </c>
      <c r="AZ69" s="38">
        <f t="shared" ref="AZ69:AZ77" si="48">AU69</f>
        <v>1</v>
      </c>
      <c r="BA69" s="41">
        <f t="shared" ca="1" si="37"/>
        <v>0.16309698780939047</v>
      </c>
      <c r="BE69">
        <v>202102</v>
      </c>
      <c r="BF69" s="41">
        <f>VLOOKUP(BE69,macro!$A:$C,3,0)</f>
        <v>17.87</v>
      </c>
      <c r="BG69" s="41">
        <f>VLOOKUP(BE69,macro!$F:$H,3,0)</f>
        <v>-1.0606060606060606</v>
      </c>
      <c r="BH69" s="41">
        <f>VLOOKUP(BE69,macro!$N:$P,3,0)</f>
        <v>4.543760878834064E-2</v>
      </c>
      <c r="BJ69" s="41">
        <f t="shared" si="38"/>
        <v>5.4468583272747466</v>
      </c>
      <c r="BK69" s="41">
        <f t="shared" si="38"/>
        <v>-1.3305868681363309</v>
      </c>
      <c r="BL69" s="41">
        <f t="shared" si="38"/>
        <v>2.2012247857140306</v>
      </c>
      <c r="BM69" s="42">
        <v>1</v>
      </c>
      <c r="BN69" s="41">
        <f t="shared" ref="BN69:BN77" ca="1" si="49">SUMPRODUCT(BJ69:BM69,BJ$4:BM$4)</f>
        <v>-0.11667808843403651</v>
      </c>
      <c r="BO69" s="41"/>
      <c r="BQ69" s="41">
        <f t="shared" ref="BQ69:BQ77" si="50">BJ69</f>
        <v>5.4468583272747466</v>
      </c>
      <c r="BR69" s="38">
        <f t="shared" ref="BR69:BR77" si="51">BM69</f>
        <v>1</v>
      </c>
      <c r="BS69" s="41">
        <f t="shared" ca="1" si="39"/>
        <v>6.4514343204262914E-2</v>
      </c>
    </row>
    <row r="70" spans="1:72">
      <c r="B70">
        <v>202103</v>
      </c>
      <c r="C70" s="41">
        <f>VLOOKUP(B70,macro!$A:$C,3,0)</f>
        <v>15.84</v>
      </c>
      <c r="D70" s="41">
        <f>VLOOKUP(B70,macro!$F:$H,3,0)</f>
        <v>-0.83333333333333337</v>
      </c>
      <c r="E70" s="41">
        <f>VLOOKUP(B70,macro!$N:$P,3,0)</f>
        <v>4.543760878834064E-2</v>
      </c>
      <c r="G70" s="41">
        <f t="shared" si="33"/>
        <v>2.8661594431657056</v>
      </c>
      <c r="H70" s="41">
        <f t="shared" si="33"/>
        <v>-1.459602924416052</v>
      </c>
      <c r="I70" s="41">
        <f t="shared" si="33"/>
        <v>-0.3349624180748873</v>
      </c>
      <c r="J70" s="42">
        <v>1</v>
      </c>
      <c r="K70" s="41">
        <f t="shared" ca="1" si="40"/>
        <v>0.19246652320635457</v>
      </c>
      <c r="N70" s="41">
        <f t="shared" si="41"/>
        <v>2.8661594431657056</v>
      </c>
      <c r="O70" s="38">
        <f t="shared" si="42"/>
        <v>1</v>
      </c>
      <c r="P70" s="41">
        <f t="shared" ca="1" si="28"/>
        <v>0.13556694022864235</v>
      </c>
      <c r="U70">
        <v>202103</v>
      </c>
      <c r="V70" s="41">
        <f>VLOOKUP(U70,macro!$A:$C,3,0)</f>
        <v>15.84</v>
      </c>
      <c r="W70" s="41">
        <f>VLOOKUP(U70,macro!$F:$H,3,0)</f>
        <v>-0.83333333333333337</v>
      </c>
      <c r="X70" s="41">
        <f>VLOOKUP(U70,macro!$N:$P,3,0)</f>
        <v>4.543760878834064E-2</v>
      </c>
      <c r="Z70" s="41">
        <f t="shared" si="34"/>
        <v>2.7896181281852441</v>
      </c>
      <c r="AA70" s="41">
        <f t="shared" si="34"/>
        <v>-1.9048004447618763</v>
      </c>
      <c r="AB70" s="41">
        <f t="shared" si="34"/>
        <v>0.12623211083327693</v>
      </c>
      <c r="AC70" s="42">
        <v>1</v>
      </c>
      <c r="AD70" s="41">
        <f t="shared" ca="1" si="43"/>
        <v>5.6624226027032515E-2</v>
      </c>
      <c r="AE70" s="41"/>
      <c r="AG70" s="41">
        <f t="shared" si="44"/>
        <v>2.7896181281852441</v>
      </c>
      <c r="AH70" s="38">
        <f t="shared" si="45"/>
        <v>1</v>
      </c>
      <c r="AI70" s="41">
        <f t="shared" ca="1" si="35"/>
        <v>-6.9532810198244088E-2</v>
      </c>
      <c r="AM70">
        <v>202103</v>
      </c>
      <c r="AN70" s="41">
        <f>VLOOKUP(AM70,macro!$A:$C,3,0)</f>
        <v>15.84</v>
      </c>
      <c r="AO70" s="41">
        <f>VLOOKUP(AM70,macro!$F:$H,3,0)</f>
        <v>-0.83333333333333337</v>
      </c>
      <c r="AP70" s="41">
        <f>VLOOKUP(AM70,macro!$N:$P,3,0)</f>
        <v>4.543760878834064E-2</v>
      </c>
      <c r="AR70" s="41">
        <f t="shared" si="36"/>
        <v>2.8829655690722009</v>
      </c>
      <c r="AS70" s="41">
        <f t="shared" si="36"/>
        <v>-1.8133368114957533</v>
      </c>
      <c r="AT70" s="41">
        <f t="shared" si="36"/>
        <v>0.15599440594131059</v>
      </c>
      <c r="AU70" s="42">
        <v>1</v>
      </c>
      <c r="AV70" s="41">
        <f t="shared" ca="1" si="46"/>
        <v>0.11412456822976044</v>
      </c>
      <c r="AW70" s="41"/>
      <c r="AY70" s="41">
        <f t="shared" si="47"/>
        <v>2.8829655690722009</v>
      </c>
      <c r="AZ70" s="38">
        <f t="shared" si="48"/>
        <v>1</v>
      </c>
      <c r="BA70" s="41">
        <f t="shared" ca="1" si="37"/>
        <v>0.12641126340568892</v>
      </c>
      <c r="BE70">
        <v>202103</v>
      </c>
      <c r="BF70" s="41">
        <f>VLOOKUP(BE70,macro!$A:$C,3,0)</f>
        <v>15.84</v>
      </c>
      <c r="BG70" s="41">
        <f>VLOOKUP(BE70,macro!$F:$H,3,0)</f>
        <v>-0.83333333333333337</v>
      </c>
      <c r="BH70" s="41">
        <f>VLOOKUP(BE70,macro!$N:$P,3,0)</f>
        <v>4.543760878834064E-2</v>
      </c>
      <c r="BJ70" s="41">
        <f t="shared" si="38"/>
        <v>4.5257193161850671</v>
      </c>
      <c r="BK70" s="41">
        <f t="shared" si="38"/>
        <v>-1.1127996946562535</v>
      </c>
      <c r="BL70" s="41">
        <f t="shared" si="38"/>
        <v>2.2012247857140306</v>
      </c>
      <c r="BM70" s="42">
        <v>1</v>
      </c>
      <c r="BN70" s="41">
        <f t="shared" ca="1" si="49"/>
        <v>-0.31113275055607881</v>
      </c>
      <c r="BO70" s="41"/>
      <c r="BQ70" s="41">
        <f t="shared" si="50"/>
        <v>4.5257193161850671</v>
      </c>
      <c r="BR70" s="38">
        <f t="shared" si="51"/>
        <v>1</v>
      </c>
      <c r="BS70" s="41">
        <f t="shared" ca="1" si="39"/>
        <v>5.4290798558033961E-2</v>
      </c>
    </row>
    <row r="71" spans="1:72">
      <c r="B71">
        <v>202104</v>
      </c>
      <c r="C71" s="41">
        <f>VLOOKUP(B71,macro!$A:$C,3,0)</f>
        <v>16.09</v>
      </c>
      <c r="D71" s="41">
        <f>VLOOKUP(B71,macro!$F:$H,3,0)</f>
        <v>-0.64</v>
      </c>
      <c r="E71" s="41">
        <f>VLOOKUP(B71,macro!$N:$P,3,0)</f>
        <v>4.4606999765546961E-2</v>
      </c>
      <c r="G71" s="41">
        <f t="shared" si="33"/>
        <v>2.9572225628637736</v>
      </c>
      <c r="H71" s="41">
        <f t="shared" si="33"/>
        <v>-1.2194092201630846</v>
      </c>
      <c r="I71" s="41">
        <f t="shared" si="33"/>
        <v>-0.35452421914219551</v>
      </c>
      <c r="J71" s="42">
        <v>1</v>
      </c>
      <c r="K71" s="41">
        <f t="shared" ca="1" si="40"/>
        <v>0.17401333218422577</v>
      </c>
      <c r="N71" s="41">
        <f t="shared" si="41"/>
        <v>2.9572225628637736</v>
      </c>
      <c r="O71" s="38">
        <f t="shared" si="42"/>
        <v>1</v>
      </c>
      <c r="P71" s="41">
        <f t="shared" ca="1" si="28"/>
        <v>0.139874149492446</v>
      </c>
      <c r="U71">
        <v>202104</v>
      </c>
      <c r="V71" s="41">
        <f>VLOOKUP(U71,macro!$A:$C,3,0)</f>
        <v>16.09</v>
      </c>
      <c r="W71" s="41">
        <f>VLOOKUP(U71,macro!$F:$H,3,0)</f>
        <v>-0.64</v>
      </c>
      <c r="X71" s="41">
        <f>VLOOKUP(U71,macro!$N:$P,3,0)</f>
        <v>4.4606999765546961E-2</v>
      </c>
      <c r="Z71" s="41">
        <f t="shared" si="34"/>
        <v>2.8800961422026692</v>
      </c>
      <c r="AA71" s="41">
        <f t="shared" si="34"/>
        <v>-1.6435164955278123</v>
      </c>
      <c r="AB71" s="41">
        <f t="shared" si="34"/>
        <v>5.1240968942324099E-2</v>
      </c>
      <c r="AC71" s="42">
        <v>1</v>
      </c>
      <c r="AD71" s="41">
        <f t="shared" ca="1" si="43"/>
        <v>6.0748555674959293E-2</v>
      </c>
      <c r="AE71" s="41"/>
      <c r="AG71" s="41">
        <f t="shared" si="44"/>
        <v>2.8800961422026692</v>
      </c>
      <c r="AH71" s="38">
        <f t="shared" si="45"/>
        <v>1</v>
      </c>
      <c r="AI71" s="41">
        <f t="shared" ca="1" si="35"/>
        <v>-7.0981299974658921E-2</v>
      </c>
      <c r="AM71">
        <v>202104</v>
      </c>
      <c r="AN71" s="41">
        <f>VLOOKUP(AM71,macro!$A:$C,3,0)</f>
        <v>16.09</v>
      </c>
      <c r="AO71" s="41">
        <f>VLOOKUP(AM71,macro!$F:$H,3,0)</f>
        <v>-0.64</v>
      </c>
      <c r="AP71" s="41">
        <f>VLOOKUP(AM71,macro!$N:$P,3,0)</f>
        <v>4.4606999765546961E-2</v>
      </c>
      <c r="AR71" s="41">
        <f t="shared" si="36"/>
        <v>2.9750069313220919</v>
      </c>
      <c r="AS71" s="41">
        <f t="shared" si="36"/>
        <v>-1.5546871073526631</v>
      </c>
      <c r="AT71" s="41">
        <f t="shared" si="36"/>
        <v>7.887286605431075E-2</v>
      </c>
      <c r="AU71" s="42">
        <v>1</v>
      </c>
      <c r="AV71" s="41">
        <f t="shared" ca="1" si="46"/>
        <v>9.2505394005532426E-2</v>
      </c>
      <c r="AW71" s="41"/>
      <c r="AY71" s="41">
        <f t="shared" si="47"/>
        <v>2.9750069313220919</v>
      </c>
      <c r="AZ71" s="38">
        <f t="shared" si="48"/>
        <v>1</v>
      </c>
      <c r="BA71" s="41">
        <f t="shared" ca="1" si="37"/>
        <v>0.13092920976082462</v>
      </c>
      <c r="BE71">
        <v>202104</v>
      </c>
      <c r="BF71" s="41">
        <f>VLOOKUP(BE71,macro!$A:$C,3,0)</f>
        <v>16.09</v>
      </c>
      <c r="BG71" s="41">
        <f>VLOOKUP(BE71,macro!$F:$H,3,0)</f>
        <v>-0.64</v>
      </c>
      <c r="BH71" s="41">
        <f>VLOOKUP(BE71,macro!$N:$P,3,0)</f>
        <v>4.4606999765546961E-2</v>
      </c>
      <c r="BJ71" s="41">
        <f t="shared" si="38"/>
        <v>4.6391600810975895</v>
      </c>
      <c r="BK71" s="41">
        <f t="shared" si="38"/>
        <v>-0.9275354057492009</v>
      </c>
      <c r="BL71" s="41">
        <f t="shared" si="38"/>
        <v>2.0142171697026949</v>
      </c>
      <c r="BM71" s="42">
        <v>1</v>
      </c>
      <c r="BN71" s="41">
        <f t="shared" ca="1" si="49"/>
        <v>-0.27385300298987747</v>
      </c>
      <c r="BO71" s="41"/>
      <c r="BQ71" s="41">
        <f t="shared" si="50"/>
        <v>4.6391600810975895</v>
      </c>
      <c r="BR71" s="38">
        <f t="shared" si="51"/>
        <v>1</v>
      </c>
      <c r="BS71" s="41">
        <f t="shared" ca="1" si="39"/>
        <v>5.5549855780475957E-2</v>
      </c>
    </row>
    <row r="72" spans="1:72">
      <c r="B72">
        <v>202105</v>
      </c>
      <c r="C72" s="41">
        <f>VLOOKUP(B72,macro!$A:$C,3,0)</f>
        <v>13.76</v>
      </c>
      <c r="D72" s="41">
        <f>VLOOKUP(B72,macro!$F:$H,3,0)</f>
        <v>-0.51851851851851849</v>
      </c>
      <c r="E72" s="41">
        <f>VLOOKUP(B72,macro!$N:$P,3,0)</f>
        <v>4.4606999765546961E-2</v>
      </c>
      <c r="G72" s="41">
        <f t="shared" si="33"/>
        <v>2.1085142872777825</v>
      </c>
      <c r="H72" s="41">
        <f t="shared" si="33"/>
        <v>-1.0684829079121776</v>
      </c>
      <c r="I72" s="41">
        <f t="shared" si="33"/>
        <v>-0.35452421914219551</v>
      </c>
      <c r="J72" s="42">
        <v>1</v>
      </c>
      <c r="K72" s="41">
        <f t="shared" ca="1" si="40"/>
        <v>0.13654110961680854</v>
      </c>
      <c r="N72" s="41">
        <f t="shared" si="41"/>
        <v>2.1085142872777825</v>
      </c>
      <c r="O72" s="38">
        <f t="shared" si="42"/>
        <v>1</v>
      </c>
      <c r="P72" s="41">
        <f t="shared" ref="P72:P78" ca="1" si="52">SUMPRODUCT(N72:O72,N$4:O$4)</f>
        <v>9.9730959153795956E-2</v>
      </c>
      <c r="U72">
        <v>202105</v>
      </c>
      <c r="V72" s="41">
        <f>VLOOKUP(U72,macro!$A:$C,3,0)</f>
        <v>13.76</v>
      </c>
      <c r="W72" s="41">
        <f>VLOOKUP(U72,macro!$F:$H,3,0)</f>
        <v>-0.51851851851851849</v>
      </c>
      <c r="X72" s="41">
        <f>VLOOKUP(U72,macro!$N:$P,3,0)</f>
        <v>4.4606999765546961E-2</v>
      </c>
      <c r="Z72" s="41">
        <f t="shared" si="34"/>
        <v>2.0368410515602688</v>
      </c>
      <c r="AA72" s="41">
        <f t="shared" si="34"/>
        <v>-1.479338075319435</v>
      </c>
      <c r="AB72" s="41">
        <f t="shared" si="34"/>
        <v>5.1240968942324099E-2</v>
      </c>
      <c r="AC72" s="42">
        <v>1</v>
      </c>
      <c r="AD72" s="41">
        <f t="shared" ca="1" si="43"/>
        <v>3.784639111034388E-2</v>
      </c>
      <c r="AE72" s="41"/>
      <c r="AG72" s="41">
        <f t="shared" si="44"/>
        <v>2.0368410515602688</v>
      </c>
      <c r="AH72" s="38">
        <f t="shared" si="45"/>
        <v>1</v>
      </c>
      <c r="AI72" s="41">
        <f t="shared" ca="1" si="35"/>
        <v>-5.7481375258472703E-2</v>
      </c>
      <c r="AM72">
        <v>202105</v>
      </c>
      <c r="AN72" s="41">
        <f>VLOOKUP(AM72,macro!$A:$C,3,0)</f>
        <v>13.76</v>
      </c>
      <c r="AO72" s="41">
        <f>VLOOKUP(AM72,macro!$F:$H,3,0)</f>
        <v>-0.51851851851851849</v>
      </c>
      <c r="AP72" s="41">
        <f>VLOOKUP(AM72,macro!$N:$P,3,0)</f>
        <v>4.4606999765546961E-2</v>
      </c>
      <c r="AR72" s="41">
        <f t="shared" si="36"/>
        <v>2.1171814351531104</v>
      </c>
      <c r="AS72" s="41">
        <f t="shared" si="36"/>
        <v>-1.3921639216075796</v>
      </c>
      <c r="AT72" s="41">
        <f t="shared" si="36"/>
        <v>7.887286605431075E-2</v>
      </c>
      <c r="AU72" s="42">
        <v>1</v>
      </c>
      <c r="AV72" s="41">
        <f t="shared" ca="1" si="46"/>
        <v>8.1235042021578246E-2</v>
      </c>
      <c r="AW72" s="41"/>
      <c r="AY72" s="41">
        <f t="shared" si="47"/>
        <v>2.1171814351531104</v>
      </c>
      <c r="AZ72" s="38">
        <f t="shared" si="48"/>
        <v>1</v>
      </c>
      <c r="BA72" s="41">
        <f t="shared" ca="1" si="37"/>
        <v>8.8821949730960276E-2</v>
      </c>
      <c r="BE72">
        <v>202105</v>
      </c>
      <c r="BF72" s="41">
        <f>VLOOKUP(BE72,macro!$A:$C,3,0)</f>
        <v>13.76</v>
      </c>
      <c r="BG72" s="41">
        <f>VLOOKUP(BE72,macro!$F:$H,3,0)</f>
        <v>-0.51851851851851849</v>
      </c>
      <c r="BH72" s="41">
        <f>VLOOKUP(BE72,macro!$N:$P,3,0)</f>
        <v>4.4606999765546961E-2</v>
      </c>
      <c r="BJ72" s="41">
        <f t="shared" si="38"/>
        <v>3.5818921521128839</v>
      </c>
      <c r="BK72" s="41">
        <f t="shared" si="38"/>
        <v>-0.81112412842829429</v>
      </c>
      <c r="BL72" s="41">
        <f t="shared" si="38"/>
        <v>2.0142171697026949</v>
      </c>
      <c r="BM72" s="42">
        <v>1</v>
      </c>
      <c r="BN72" s="41">
        <f t="shared" ca="1" si="49"/>
        <v>-0.43642418594076537</v>
      </c>
      <c r="BO72" s="41"/>
      <c r="BQ72" s="41">
        <f t="shared" si="50"/>
        <v>3.5818921521128839</v>
      </c>
      <c r="BR72" s="38">
        <f t="shared" si="51"/>
        <v>1</v>
      </c>
      <c r="BS72" s="41">
        <f t="shared" ca="1" si="39"/>
        <v>4.3815442467316633E-2</v>
      </c>
    </row>
    <row r="73" spans="1:72">
      <c r="B73">
        <v>202106</v>
      </c>
      <c r="C73" s="41">
        <f>VLOOKUP(B73,macro!$A:$C,3,0)</f>
        <v>10.83</v>
      </c>
      <c r="D73" s="41">
        <f>VLOOKUP(B73,macro!$F:$H,3,0)</f>
        <v>-0.54166666666666663</v>
      </c>
      <c r="E73" s="41">
        <f>VLOOKUP(B73,macro!$N:$P,3,0)</f>
        <v>4.4606999765546961E-2</v>
      </c>
      <c r="G73" s="41">
        <f t="shared" si="33"/>
        <v>1.0412545244164293</v>
      </c>
      <c r="H73" s="41">
        <f t="shared" si="33"/>
        <v>-1.0972417326551096</v>
      </c>
      <c r="I73" s="41">
        <f t="shared" si="33"/>
        <v>-0.35452421914219551</v>
      </c>
      <c r="J73" s="42">
        <v>1</v>
      </c>
      <c r="K73" s="41">
        <f t="shared" ca="1" si="40"/>
        <v>0.10889722587388842</v>
      </c>
      <c r="N73" s="41">
        <f t="shared" si="41"/>
        <v>1.0412545244164293</v>
      </c>
      <c r="O73" s="38">
        <f t="shared" si="42"/>
        <v>1</v>
      </c>
      <c r="P73" s="41">
        <f t="shared" ca="1" si="52"/>
        <v>4.9250466582017156E-2</v>
      </c>
      <c r="U73">
        <v>202106</v>
      </c>
      <c r="V73" s="41">
        <f>VLOOKUP(U73,macro!$A:$C,3,0)</f>
        <v>10.83</v>
      </c>
      <c r="W73" s="41">
        <f>VLOOKUP(U73,macro!$F:$H,3,0)</f>
        <v>-0.54166666666666663</v>
      </c>
      <c r="X73" s="41">
        <f>VLOOKUP(U73,macro!$N:$P,3,0)</f>
        <v>4.4606999765546961E-2</v>
      </c>
      <c r="Z73" s="41">
        <f t="shared" si="34"/>
        <v>0.97643872727604952</v>
      </c>
      <c r="AA73" s="41">
        <f t="shared" si="34"/>
        <v>-1.5106220730725557</v>
      </c>
      <c r="AB73" s="41">
        <f t="shared" si="34"/>
        <v>5.1240968942324099E-2</v>
      </c>
      <c r="AC73" s="42">
        <v>1</v>
      </c>
      <c r="AD73" s="41">
        <f t="shared" ca="1" si="43"/>
        <v>1.1322111930212899E-2</v>
      </c>
      <c r="AE73" s="41"/>
      <c r="AG73" s="41">
        <f t="shared" si="44"/>
        <v>0.97643872727604952</v>
      </c>
      <c r="AH73" s="38">
        <f t="shared" si="45"/>
        <v>1</v>
      </c>
      <c r="AI73" s="41">
        <f t="shared" ca="1" si="35"/>
        <v>-4.0505075078890909E-2</v>
      </c>
      <c r="AM73">
        <v>202106</v>
      </c>
      <c r="AN73" s="41">
        <f>VLOOKUP(AM73,macro!$A:$C,3,0)</f>
        <v>10.83</v>
      </c>
      <c r="AO73" s="41">
        <f>VLOOKUP(AM73,macro!$F:$H,3,0)</f>
        <v>-0.54166666666666663</v>
      </c>
      <c r="AP73" s="41">
        <f>VLOOKUP(AM73,macro!$N:$P,3,0)</f>
        <v>4.4606999765546961E-2</v>
      </c>
      <c r="AR73" s="41">
        <f t="shared" si="36"/>
        <v>1.0384566695843915</v>
      </c>
      <c r="AS73" s="41">
        <f t="shared" si="36"/>
        <v>-1.4231325164522985</v>
      </c>
      <c r="AT73" s="41">
        <f t="shared" si="36"/>
        <v>7.887286605431075E-2</v>
      </c>
      <c r="AU73" s="42">
        <v>1</v>
      </c>
      <c r="AV73" s="41">
        <f t="shared" ca="1" si="46"/>
        <v>8.2064067475653008E-2</v>
      </c>
      <c r="AW73" s="41"/>
      <c r="AY73" s="41">
        <f t="shared" si="47"/>
        <v>1.0384566695843915</v>
      </c>
      <c r="AZ73" s="38">
        <f t="shared" si="48"/>
        <v>1</v>
      </c>
      <c r="BA73" s="41">
        <f t="shared" ca="1" si="37"/>
        <v>3.5871618448770376E-2</v>
      </c>
      <c r="BE73">
        <v>202106</v>
      </c>
      <c r="BF73" s="41">
        <f>VLOOKUP(BE73,macro!$A:$C,3,0)</f>
        <v>10.83</v>
      </c>
      <c r="BG73" s="41">
        <f>VLOOKUP(BE73,macro!$F:$H,3,0)</f>
        <v>-0.54166666666666663</v>
      </c>
      <c r="BH73" s="41">
        <f>VLOOKUP(BE73,macro!$N:$P,3,0)</f>
        <v>4.4606999765546961E-2</v>
      </c>
      <c r="BJ73" s="41">
        <f t="shared" si="38"/>
        <v>2.2523663873381259</v>
      </c>
      <c r="BK73" s="41">
        <f t="shared" si="38"/>
        <v>-0.83330615535682073</v>
      </c>
      <c r="BL73" s="41">
        <f t="shared" si="38"/>
        <v>2.0142171697026949</v>
      </c>
      <c r="BM73" s="42">
        <v>1</v>
      </c>
      <c r="BN73" s="41">
        <f t="shared" ca="1" si="49"/>
        <v>-0.5643486013208473</v>
      </c>
      <c r="BO73" s="41"/>
      <c r="BQ73" s="41">
        <f t="shared" si="50"/>
        <v>2.2523663873381259</v>
      </c>
      <c r="BR73" s="38">
        <f t="shared" si="51"/>
        <v>1</v>
      </c>
      <c r="BS73" s="41">
        <f t="shared" ca="1" si="39"/>
        <v>2.9059291820296543E-2</v>
      </c>
    </row>
    <row r="74" spans="1:72">
      <c r="B74">
        <v>202107</v>
      </c>
      <c r="C74" s="41">
        <f>VLOOKUP(B74,macro!$A:$C,3,0)</f>
        <v>8.74</v>
      </c>
      <c r="D74" s="41">
        <f>VLOOKUP(B74,macro!$F:$H,3,0)</f>
        <v>-0.41176470588235292</v>
      </c>
      <c r="E74" s="41">
        <f>VLOOKUP(B74,macro!$N:$P,3,0)</f>
        <v>3.5712313460435977E-2</v>
      </c>
      <c r="G74" s="41">
        <f t="shared" si="33"/>
        <v>0.27996684374058362</v>
      </c>
      <c r="H74" s="41">
        <f t="shared" si="33"/>
        <v>-0.93585397498006806</v>
      </c>
      <c r="I74" s="41">
        <f t="shared" si="33"/>
        <v>-0.56400434671349409</v>
      </c>
      <c r="J74" s="42">
        <v>1</v>
      </c>
      <c r="K74" s="41">
        <f t="shared" ca="1" si="40"/>
        <v>7.6995385828038124E-2</v>
      </c>
      <c r="N74" s="41">
        <f t="shared" si="41"/>
        <v>0.27996684374058362</v>
      </c>
      <c r="O74" s="38">
        <f t="shared" si="42"/>
        <v>1</v>
      </c>
      <c r="P74" s="41">
        <f t="shared" ca="1" si="52"/>
        <v>1.3242197136618629E-2</v>
      </c>
      <c r="U74">
        <v>202107</v>
      </c>
      <c r="V74" s="41">
        <f>VLOOKUP(U74,macro!$A:$C,3,0)</f>
        <v>8.74</v>
      </c>
      <c r="W74" s="41">
        <f>VLOOKUP(U74,macro!$F:$H,3,0)</f>
        <v>-0.41176470588235292</v>
      </c>
      <c r="X74" s="41">
        <f>VLOOKUP(U74,macro!$N:$P,3,0)</f>
        <v>3.5712313460435977E-2</v>
      </c>
      <c r="Z74" s="41">
        <f t="shared" si="34"/>
        <v>0.22004253009037752</v>
      </c>
      <c r="AA74" s="41">
        <f t="shared" si="34"/>
        <v>-1.3350636386226904</v>
      </c>
      <c r="AB74" s="41">
        <f t="shared" si="34"/>
        <v>-0.75181156778382574</v>
      </c>
      <c r="AC74" s="42">
        <v>1</v>
      </c>
      <c r="AD74" s="41">
        <f t="shared" ca="1" si="43"/>
        <v>3.69450714710024E-2</v>
      </c>
      <c r="AE74" s="41"/>
      <c r="AG74" s="41">
        <f t="shared" si="44"/>
        <v>0.22004253009037752</v>
      </c>
      <c r="AH74" s="38">
        <f t="shared" si="45"/>
        <v>1</v>
      </c>
      <c r="AI74" s="41">
        <f t="shared" ca="1" si="35"/>
        <v>-2.8395700548062928E-2</v>
      </c>
      <c r="AM74">
        <v>202107</v>
      </c>
      <c r="AN74" s="41">
        <f>VLOOKUP(AM74,macro!$A:$C,3,0)</f>
        <v>8.74</v>
      </c>
      <c r="AO74" s="41">
        <f>VLOOKUP(AM74,macro!$F:$H,3,0)</f>
        <v>-0.41176470588235292</v>
      </c>
      <c r="AP74" s="41">
        <f>VLOOKUP(AM74,macro!$N:$P,3,0)</f>
        <v>3.5712313460435977E-2</v>
      </c>
      <c r="AR74" s="41">
        <f t="shared" si="36"/>
        <v>0.26899088117530551</v>
      </c>
      <c r="AS74" s="41">
        <f t="shared" si="36"/>
        <v>-1.2493440489119363</v>
      </c>
      <c r="AT74" s="41">
        <f t="shared" si="36"/>
        <v>-0.74699331868175489</v>
      </c>
      <c r="AU74" s="42">
        <v>1</v>
      </c>
      <c r="AV74" s="41">
        <f t="shared" ca="1" si="46"/>
        <v>1.4167320217340719E-2</v>
      </c>
      <c r="AW74" s="41"/>
      <c r="AY74" s="41">
        <f t="shared" si="47"/>
        <v>0.26899088117530551</v>
      </c>
      <c r="AZ74" s="38">
        <f t="shared" si="48"/>
        <v>1</v>
      </c>
      <c r="BA74" s="41">
        <f t="shared" ca="1" si="37"/>
        <v>-1.8984130801637036E-3</v>
      </c>
      <c r="BE74">
        <v>202107</v>
      </c>
      <c r="BF74" s="41">
        <f>VLOOKUP(BE74,macro!$A:$C,3,0)</f>
        <v>8.74</v>
      </c>
      <c r="BG74" s="41">
        <f>VLOOKUP(BE74,macro!$F:$H,3,0)</f>
        <v>-0.41176470588235292</v>
      </c>
      <c r="BH74" s="41">
        <f>VLOOKUP(BE74,macro!$N:$P,3,0)</f>
        <v>3.5712313460435977E-2</v>
      </c>
      <c r="BJ74" s="41">
        <f t="shared" si="38"/>
        <v>1.3040015926694415</v>
      </c>
      <c r="BK74" s="41">
        <f t="shared" si="38"/>
        <v>-0.70882583953438427</v>
      </c>
      <c r="BL74" s="41">
        <f t="shared" si="38"/>
        <v>1.162144121798451E-2</v>
      </c>
      <c r="BM74" s="42">
        <v>1</v>
      </c>
      <c r="BN74" s="41">
        <f t="shared" ca="1" si="49"/>
        <v>0.45431449385963829</v>
      </c>
      <c r="BO74" s="41"/>
      <c r="BQ74" s="41">
        <f t="shared" si="50"/>
        <v>1.3040015926694415</v>
      </c>
      <c r="BR74" s="38">
        <f t="shared" si="51"/>
        <v>1</v>
      </c>
      <c r="BS74" s="41">
        <f t="shared" ca="1" si="39"/>
        <v>1.8533573440681527E-2</v>
      </c>
    </row>
    <row r="75" spans="1:72">
      <c r="B75">
        <v>202108</v>
      </c>
      <c r="C75" s="41">
        <f>VLOOKUP(B75,macro!$A:$C,3,0)</f>
        <v>10.49</v>
      </c>
      <c r="D75" s="41">
        <f>VLOOKUP(B75,macro!$F:$H,3,0)</f>
        <v>0.60000000000000009</v>
      </c>
      <c r="E75" s="41">
        <f>VLOOKUP(B75,macro!$N:$P,3,0)</f>
        <v>3.5712313460435977E-2</v>
      </c>
      <c r="G75" s="41">
        <f t="shared" si="33"/>
        <v>0.91740868162705735</v>
      </c>
      <c r="H75" s="41">
        <f t="shared" si="33"/>
        <v>0.32114350366629335</v>
      </c>
      <c r="I75" s="41">
        <f t="shared" si="33"/>
        <v>-0.56400434671349409</v>
      </c>
      <c r="J75" s="42">
        <v>1</v>
      </c>
      <c r="K75" s="41">
        <f t="shared" ca="1" si="40"/>
        <v>-1.6990197587065013E-2</v>
      </c>
      <c r="N75" s="41">
        <f t="shared" si="41"/>
        <v>0.91740868162705735</v>
      </c>
      <c r="O75" s="38">
        <f t="shared" si="42"/>
        <v>1</v>
      </c>
      <c r="P75" s="41">
        <f t="shared" ca="1" si="52"/>
        <v>4.3392661983244193E-2</v>
      </c>
      <c r="U75">
        <v>202108</v>
      </c>
      <c r="V75" s="41">
        <f>VLOOKUP(U75,macro!$A:$C,3,0)</f>
        <v>10.49</v>
      </c>
      <c r="W75" s="41">
        <f>VLOOKUP(U75,macro!$F:$H,3,0)</f>
        <v>0.60000000000000009</v>
      </c>
      <c r="X75" s="41">
        <f>VLOOKUP(U75,macro!$N:$P,3,0)</f>
        <v>3.5712313460435977E-2</v>
      </c>
      <c r="Z75" s="41">
        <f t="shared" si="34"/>
        <v>0.85338862821235173</v>
      </c>
      <c r="AA75" s="41">
        <f t="shared" si="34"/>
        <v>3.230469611135562E-2</v>
      </c>
      <c r="AB75" s="41">
        <f t="shared" si="34"/>
        <v>-0.75181156778382574</v>
      </c>
      <c r="AC75" s="42">
        <v>1</v>
      </c>
      <c r="AD75" s="41">
        <f t="shared" ca="1" si="43"/>
        <v>3.9878811791663429E-2</v>
      </c>
      <c r="AE75" s="41"/>
      <c r="AG75" s="41">
        <f t="shared" si="44"/>
        <v>0.85338862821235173</v>
      </c>
      <c r="AH75" s="38">
        <f t="shared" si="45"/>
        <v>1</v>
      </c>
      <c r="AI75" s="41">
        <f t="shared" ca="1" si="35"/>
        <v>-3.8535128982966738E-2</v>
      </c>
      <c r="AM75">
        <v>202108</v>
      </c>
      <c r="AN75" s="41">
        <f>VLOOKUP(AM75,macro!$A:$C,3,0)</f>
        <v>10.49</v>
      </c>
      <c r="AO75" s="41">
        <f>VLOOKUP(AM75,macro!$F:$H,3,0)</f>
        <v>0.60000000000000009</v>
      </c>
      <c r="AP75" s="41">
        <f>VLOOKUP(AM75,macro!$N:$P,3,0)</f>
        <v>3.5712313460435977E-2</v>
      </c>
      <c r="AR75" s="41">
        <f t="shared" si="36"/>
        <v>0.91328041692454032</v>
      </c>
      <c r="AS75" s="41">
        <f t="shared" si="36"/>
        <v>0.10423858128922517</v>
      </c>
      <c r="AT75" s="41">
        <f t="shared" si="36"/>
        <v>-0.74699331868175489</v>
      </c>
      <c r="AU75" s="42">
        <v>1</v>
      </c>
      <c r="AV75" s="41">
        <f t="shared" ca="1" si="46"/>
        <v>-7.1430955199923832E-2</v>
      </c>
      <c r="AW75" s="41"/>
      <c r="AY75" s="41">
        <f t="shared" si="47"/>
        <v>0.91328041692454032</v>
      </c>
      <c r="AZ75" s="38">
        <f t="shared" si="48"/>
        <v>1</v>
      </c>
      <c r="BA75" s="41">
        <f t="shared" ca="1" si="37"/>
        <v>2.9727211405785887E-2</v>
      </c>
      <c r="BE75">
        <v>202108</v>
      </c>
      <c r="BF75" s="41">
        <f>VLOOKUP(BE75,macro!$A:$C,3,0)</f>
        <v>10.49</v>
      </c>
      <c r="BG75" s="41">
        <f>VLOOKUP(BE75,macro!$F:$H,3,0)</f>
        <v>0.60000000000000009</v>
      </c>
      <c r="BH75" s="41">
        <f>VLOOKUP(BE75,macro!$N:$P,3,0)</f>
        <v>3.5712313460435977E-2</v>
      </c>
      <c r="BJ75" s="41">
        <f t="shared" si="38"/>
        <v>2.0980869470570958</v>
      </c>
      <c r="BK75" s="41">
        <f t="shared" si="38"/>
        <v>0.26071141275810206</v>
      </c>
      <c r="BL75" s="41">
        <f t="shared" si="38"/>
        <v>1.162144121798451E-2</v>
      </c>
      <c r="BM75" s="42">
        <v>1</v>
      </c>
      <c r="BN75" s="41">
        <f t="shared" ca="1" si="49"/>
        <v>9.6680541849719373E-2</v>
      </c>
      <c r="BO75" s="41"/>
      <c r="BQ75" s="41">
        <f t="shared" si="50"/>
        <v>2.0980869470570958</v>
      </c>
      <c r="BR75" s="38">
        <f t="shared" si="51"/>
        <v>1</v>
      </c>
      <c r="BS75" s="41">
        <f t="shared" ca="1" si="39"/>
        <v>2.7346973997775439E-2</v>
      </c>
    </row>
    <row r="76" spans="1:72">
      <c r="B76">
        <v>202109</v>
      </c>
      <c r="C76" s="41">
        <f>VLOOKUP(B76,macro!$A:$C,3,0)</f>
        <v>9.2899999999999991</v>
      </c>
      <c r="D76" s="41">
        <f>VLOOKUP(B76,macro!$F:$H,3,0)</f>
        <v>-2.4</v>
      </c>
      <c r="E76" s="41">
        <f>VLOOKUP(B76,macro!$N:$P,3,0)</f>
        <v>3.5712313460435977E-2</v>
      </c>
      <c r="G76" s="41">
        <f t="shared" si="33"/>
        <v>0.48030570707633208</v>
      </c>
      <c r="H76" s="41">
        <f t="shared" si="33"/>
        <v>-3.4060001830176847</v>
      </c>
      <c r="I76" s="41">
        <f t="shared" si="33"/>
        <v>-0.56400434671349409</v>
      </c>
      <c r="J76" s="42">
        <v>1</v>
      </c>
      <c r="K76" s="41">
        <f t="shared" ca="1" si="40"/>
        <v>0.30281226384309762</v>
      </c>
      <c r="N76" s="41">
        <f t="shared" si="41"/>
        <v>0.48030570707633208</v>
      </c>
      <c r="O76" s="38">
        <f t="shared" si="42"/>
        <v>1</v>
      </c>
      <c r="P76" s="41">
        <f t="shared" ca="1" si="52"/>
        <v>2.2718057516986644E-2</v>
      </c>
      <c r="U76">
        <v>202109</v>
      </c>
      <c r="V76" s="41">
        <f>VLOOKUP(U76,macro!$A:$C,3,0)</f>
        <v>9.2899999999999991</v>
      </c>
      <c r="W76" s="41">
        <f>VLOOKUP(U76,macro!$F:$H,3,0)</f>
        <v>-2.4</v>
      </c>
      <c r="X76" s="41">
        <f>VLOOKUP(U76,macro!$N:$P,3,0)</f>
        <v>3.5712313460435977E-2</v>
      </c>
      <c r="Z76" s="41">
        <f t="shared" si="34"/>
        <v>0.41909416092871188</v>
      </c>
      <c r="AA76" s="41">
        <f t="shared" si="34"/>
        <v>-4.0221014126930825</v>
      </c>
      <c r="AB76" s="41">
        <f t="shared" si="34"/>
        <v>-0.75181156778382574</v>
      </c>
      <c r="AC76" s="42">
        <v>1</v>
      </c>
      <c r="AD76" s="41">
        <f t="shared" ca="1" si="43"/>
        <v>6.7698189848943116E-2</v>
      </c>
      <c r="AE76" s="41"/>
      <c r="AG76" s="41">
        <f t="shared" si="44"/>
        <v>0.41909416092871188</v>
      </c>
      <c r="AH76" s="38">
        <f t="shared" si="45"/>
        <v>1</v>
      </c>
      <c r="AI76" s="41">
        <f t="shared" ca="1" si="35"/>
        <v>-3.1582378056175545E-2</v>
      </c>
      <c r="AM76">
        <v>202109</v>
      </c>
      <c r="AN76" s="41">
        <f>VLOOKUP(AM76,macro!$A:$C,3,0)</f>
        <v>9.2899999999999991</v>
      </c>
      <c r="AO76" s="41">
        <f>VLOOKUP(AM76,macro!$F:$H,3,0)</f>
        <v>-2.4</v>
      </c>
      <c r="AP76" s="41">
        <f>VLOOKUP(AM76,macro!$N:$P,3,0)</f>
        <v>3.5712313460435977E-2</v>
      </c>
      <c r="AR76" s="41">
        <f t="shared" si="36"/>
        <v>0.47148187812506465</v>
      </c>
      <c r="AS76" s="41">
        <f t="shared" si="36"/>
        <v>-3.909291310586311</v>
      </c>
      <c r="AT76" s="41">
        <f t="shared" si="36"/>
        <v>-0.74699331868175489</v>
      </c>
      <c r="AU76" s="42">
        <v>1</v>
      </c>
      <c r="AV76" s="41">
        <f t="shared" ca="1" si="46"/>
        <v>0.1839367387723839</v>
      </c>
      <c r="AW76" s="41"/>
      <c r="AY76" s="41">
        <f t="shared" si="47"/>
        <v>0.47148187812506465</v>
      </c>
      <c r="AZ76" s="38">
        <f t="shared" si="48"/>
        <v>1</v>
      </c>
      <c r="BA76" s="41">
        <f t="shared" ca="1" si="37"/>
        <v>8.0410689011347208E-3</v>
      </c>
      <c r="BE76">
        <v>202109</v>
      </c>
      <c r="BF76" s="41">
        <f>VLOOKUP(BE76,macro!$A:$C,3,0)</f>
        <v>9.2899999999999991</v>
      </c>
      <c r="BG76" s="41">
        <f>VLOOKUP(BE76,macro!$F:$H,3,0)</f>
        <v>-2.4</v>
      </c>
      <c r="BH76" s="41">
        <f>VLOOKUP(BE76,macro!$N:$P,3,0)</f>
        <v>3.5712313460435977E-2</v>
      </c>
      <c r="BJ76" s="41">
        <f t="shared" si="38"/>
        <v>1.5535712754769895</v>
      </c>
      <c r="BK76" s="41">
        <f t="shared" si="38"/>
        <v>-2.614079277178921</v>
      </c>
      <c r="BL76" s="41">
        <f t="shared" si="38"/>
        <v>1.162144121798451E-2</v>
      </c>
      <c r="BM76" s="42">
        <v>1</v>
      </c>
      <c r="BN76" s="41">
        <f t="shared" ca="1" si="49"/>
        <v>1.3449720346593943</v>
      </c>
      <c r="BO76" s="41"/>
      <c r="BQ76" s="41">
        <f t="shared" si="50"/>
        <v>1.5535712754769895</v>
      </c>
      <c r="BR76" s="38">
        <f t="shared" si="51"/>
        <v>1</v>
      </c>
      <c r="BS76" s="41">
        <f t="shared" ca="1" si="39"/>
        <v>2.1303499330053894E-2</v>
      </c>
    </row>
    <row r="77" spans="1:72">
      <c r="B77">
        <v>202110</v>
      </c>
      <c r="C77" s="41">
        <f>VLOOKUP(B77,macro!$A:$C,3,0)</f>
        <v>9.2200000000000006</v>
      </c>
      <c r="D77" s="41">
        <f>VLOOKUP(B77,macro!$F:$H,3,0)</f>
        <v>6.5</v>
      </c>
      <c r="E77" s="41">
        <f>VLOOKUP(B77,macro!$N:$P,3,0)</f>
        <v>2.5289575948617121E-2</v>
      </c>
      <c r="G77" s="41">
        <f t="shared" si="33"/>
        <v>0.45480803356087368</v>
      </c>
      <c r="H77" s="41">
        <f t="shared" si="33"/>
        <v>7.6511927541447831</v>
      </c>
      <c r="I77" s="41">
        <f t="shared" si="33"/>
        <v>-0.80947184368001357</v>
      </c>
      <c r="J77" s="42">
        <v>1</v>
      </c>
      <c r="K77" s="41">
        <f t="shared" ca="1" si="40"/>
        <v>-0.67863816166774049</v>
      </c>
      <c r="N77" s="41">
        <f t="shared" si="41"/>
        <v>0.45480803356087368</v>
      </c>
      <c r="O77" s="38">
        <f t="shared" si="42"/>
        <v>1</v>
      </c>
      <c r="P77" s="41">
        <f t="shared" ca="1" si="52"/>
        <v>2.1512038923121646E-2</v>
      </c>
      <c r="U77">
        <v>202110</v>
      </c>
      <c r="V77" s="41">
        <f>VLOOKUP(U77,macro!$A:$C,3,0)</f>
        <v>9.2200000000000006</v>
      </c>
      <c r="W77" s="41">
        <f>VLOOKUP(U77,macro!$F:$H,3,0)</f>
        <v>6.5</v>
      </c>
      <c r="X77" s="41">
        <f>VLOOKUP(U77,macro!$N:$P,3,0)</f>
        <v>2.5289575948617121E-2</v>
      </c>
      <c r="Z77" s="41">
        <f t="shared" si="34"/>
        <v>0.39376031700383346</v>
      </c>
      <c r="AA77" s="41">
        <f t="shared" si="34"/>
        <v>8.0059700434267498</v>
      </c>
      <c r="AB77" s="41">
        <f t="shared" si="34"/>
        <v>-1.6928234833684634</v>
      </c>
      <c r="AC77" s="42">
        <v>1</v>
      </c>
      <c r="AD77" s="41">
        <f t="shared" ca="1" si="43"/>
        <v>6.34971777130117E-3</v>
      </c>
      <c r="AE77" s="41"/>
      <c r="AG77" s="41">
        <f t="shared" si="44"/>
        <v>0.39376031700383346</v>
      </c>
      <c r="AH77" s="38">
        <f t="shared" si="45"/>
        <v>1</v>
      </c>
      <c r="AI77" s="41">
        <f t="shared" ca="1" si="35"/>
        <v>-3.1176800918779404E-2</v>
      </c>
      <c r="AM77">
        <v>202110</v>
      </c>
      <c r="AN77" s="41">
        <f>VLOOKUP(AM77,macro!$A:$C,3,0)</f>
        <v>9.2200000000000006</v>
      </c>
      <c r="AO77" s="41">
        <f>VLOOKUP(AM77,macro!$F:$H,3,0)</f>
        <v>6.5</v>
      </c>
      <c r="AP77" s="41">
        <f>VLOOKUP(AM77,macro!$N:$P,3,0)</f>
        <v>2.5289575948617121E-2</v>
      </c>
      <c r="AR77" s="41">
        <f t="shared" si="36"/>
        <v>0.44571029669509576</v>
      </c>
      <c r="AS77" s="41">
        <f t="shared" si="36"/>
        <v>7.9975140353111129</v>
      </c>
      <c r="AT77" s="41">
        <f t="shared" si="36"/>
        <v>-1.7147381236272856</v>
      </c>
      <c r="AU77" s="42">
        <v>1</v>
      </c>
      <c r="AV77" s="41">
        <f t="shared" ca="1" si="46"/>
        <v>-0.64069556902406932</v>
      </c>
      <c r="AW77" s="41"/>
      <c r="AY77" s="41">
        <f t="shared" si="47"/>
        <v>0.44571029669509576</v>
      </c>
      <c r="AZ77" s="38">
        <f t="shared" si="48"/>
        <v>1</v>
      </c>
      <c r="BA77" s="41">
        <f t="shared" ca="1" si="37"/>
        <v>6.776043921696763E-3</v>
      </c>
      <c r="BE77">
        <v>202110</v>
      </c>
      <c r="BF77" s="41">
        <f>VLOOKUP(BE77,macro!$A:$C,3,0)</f>
        <v>9.2200000000000006</v>
      </c>
      <c r="BG77" s="41">
        <f>VLOOKUP(BE77,macro!$F:$H,3,0)</f>
        <v>6.5</v>
      </c>
      <c r="BH77" s="41">
        <f>VLOOKUP(BE77,macro!$N:$P,3,0)</f>
        <v>2.5289575948617121E-2</v>
      </c>
      <c r="BJ77" s="41">
        <f t="shared" si="38"/>
        <v>1.521807861301484</v>
      </c>
      <c r="BK77" s="41">
        <f t="shared" si="38"/>
        <v>5.9144664363009136</v>
      </c>
      <c r="BL77" s="41">
        <f t="shared" si="38"/>
        <v>-2.3350076476900994</v>
      </c>
      <c r="BM77" s="42">
        <v>1</v>
      </c>
      <c r="BN77" s="41">
        <f t="shared" ca="1" si="49"/>
        <v>-1.1540430536511759</v>
      </c>
      <c r="BO77" s="41"/>
      <c r="BQ77" s="41">
        <f t="shared" si="50"/>
        <v>1.521807861301484</v>
      </c>
      <c r="BR77" s="38">
        <f t="shared" si="51"/>
        <v>1</v>
      </c>
      <c r="BS77" s="41">
        <f t="shared" ca="1" si="39"/>
        <v>2.0950963307770146E-2</v>
      </c>
    </row>
    <row r="78" spans="1:72">
      <c r="N78" s="41"/>
      <c r="O78" s="38"/>
      <c r="AC78" s="42"/>
      <c r="AD78" s="41"/>
      <c r="AE78" s="41"/>
      <c r="AG78" s="41"/>
      <c r="AH78" s="38"/>
      <c r="AU78" s="42"/>
      <c r="AV78" s="41"/>
      <c r="AW78" s="41"/>
      <c r="AY78" s="41"/>
      <c r="AZ78" s="38"/>
      <c r="BM78" s="42"/>
      <c r="BN78" s="41"/>
      <c r="BO78" s="41"/>
      <c r="BQ78" s="41"/>
      <c r="BR78" s="38"/>
    </row>
    <row r="79" spans="1:72">
      <c r="N79" s="41"/>
      <c r="O79" s="38"/>
      <c r="AC79" s="42"/>
      <c r="AD79" s="41"/>
      <c r="AE79" s="41"/>
      <c r="AG79" s="41"/>
      <c r="AH79" s="38"/>
      <c r="AU79" s="42"/>
      <c r="AV79" s="41"/>
      <c r="AW79" s="41"/>
      <c r="AY79" s="41"/>
      <c r="AZ79" s="38"/>
      <c r="BM79" s="42"/>
      <c r="BN79" s="41"/>
      <c r="BO79" s="41"/>
      <c r="BQ79" s="41"/>
      <c r="BR79" s="38"/>
    </row>
    <row r="80" spans="1:72">
      <c r="N80" s="41"/>
      <c r="O80" s="38"/>
      <c r="AC80" s="42"/>
      <c r="AD80" s="41"/>
      <c r="AE80" s="41"/>
      <c r="AG80" s="41"/>
      <c r="AH80" s="38"/>
      <c r="AU80" s="42"/>
      <c r="AV80" s="41"/>
      <c r="AW80" s="41"/>
      <c r="AY80" s="41"/>
      <c r="AZ80" s="38"/>
      <c r="BM80" s="42"/>
      <c r="BN80" s="41"/>
      <c r="BO80" s="41"/>
      <c r="BQ80" s="41"/>
      <c r="BR80" s="38"/>
    </row>
    <row r="81" spans="29:67">
      <c r="AC81" s="42"/>
      <c r="AD81" s="41"/>
      <c r="AE81" s="41"/>
      <c r="AU81" s="42"/>
      <c r="AV81" s="41"/>
      <c r="AW81" s="41"/>
      <c r="BM81" s="42"/>
      <c r="BN81" s="41"/>
      <c r="BO81" s="41"/>
    </row>
    <row r="82" spans="29:67">
      <c r="AC82" s="42"/>
      <c r="AD82" s="41"/>
      <c r="AE82" s="41"/>
      <c r="AU82" s="42"/>
      <c r="AV82" s="41"/>
      <c r="AW82" s="41"/>
      <c r="BM82" s="42"/>
      <c r="BN82" s="41"/>
      <c r="BO82" s="41"/>
    </row>
    <row r="83" spans="29:67">
      <c r="AC83" s="42"/>
      <c r="AD83" s="41"/>
      <c r="AE83" s="41"/>
      <c r="AU83" s="42"/>
      <c r="AV83" s="41"/>
      <c r="AW83" s="41"/>
      <c r="BM83" s="42"/>
      <c r="BN83" s="41"/>
      <c r="BO83" s="41"/>
    </row>
    <row r="84" spans="29:67">
      <c r="AC84" s="42"/>
      <c r="AD84" s="41"/>
      <c r="AE84" s="41"/>
      <c r="AU84" s="42"/>
      <c r="AV84" s="41"/>
      <c r="AW84" s="41"/>
      <c r="BM84" s="42"/>
      <c r="BN84" s="41"/>
      <c r="BO84" s="41"/>
    </row>
    <row r="85" spans="29:67">
      <c r="AC85" s="42"/>
      <c r="AD85" s="41"/>
      <c r="AE85" s="41"/>
      <c r="AU85" s="42"/>
      <c r="AV85" s="41"/>
      <c r="AW85" s="41"/>
      <c r="BM85" s="42"/>
      <c r="BN85" s="41"/>
      <c r="BO85" s="41"/>
    </row>
    <row r="86" spans="29:67">
      <c r="AC86" s="42"/>
      <c r="AD86" s="41"/>
      <c r="AE86" s="41"/>
      <c r="AU86" s="42"/>
      <c r="AV86" s="41"/>
      <c r="AW86" s="41"/>
      <c r="BM86" s="42"/>
      <c r="BN86" s="41"/>
      <c r="BO86" s="41"/>
    </row>
    <row r="87" spans="29:67">
      <c r="AC87" s="42"/>
      <c r="AD87" s="41"/>
      <c r="AE87" s="41"/>
      <c r="AU87" s="42"/>
      <c r="AV87" s="41"/>
      <c r="AW87" s="41"/>
      <c r="BM87" s="42"/>
      <c r="BN87" s="41"/>
      <c r="BO87" s="41"/>
    </row>
    <row r="88" spans="29:67">
      <c r="AC88" s="42"/>
      <c r="AD88" s="41"/>
      <c r="AE88" s="41"/>
      <c r="AU88" s="42"/>
      <c r="AV88" s="41"/>
      <c r="AW88" s="41"/>
      <c r="BM88" s="42"/>
      <c r="BN88" s="41"/>
      <c r="BO88" s="41"/>
    </row>
    <row r="89" spans="29:67">
      <c r="AC89" s="42"/>
      <c r="AD89" s="41"/>
      <c r="AE89" s="41"/>
      <c r="AU89" s="42"/>
      <c r="AV89" s="41"/>
      <c r="AW89" s="41"/>
      <c r="BM89" s="42"/>
      <c r="BN89" s="41"/>
      <c r="BO89" s="41"/>
    </row>
    <row r="90" spans="29:67">
      <c r="AC90" s="42"/>
      <c r="AD90" s="41"/>
      <c r="AE90" s="41"/>
      <c r="AU90" s="42"/>
      <c r="AV90" s="41"/>
      <c r="AW90" s="41"/>
      <c r="BM90" s="42"/>
      <c r="BN90" s="41"/>
      <c r="BO90" s="41"/>
    </row>
    <row r="91" spans="29:67">
      <c r="AC91" s="42"/>
      <c r="AD91" s="41"/>
      <c r="AE91" s="41"/>
      <c r="AU91" s="42"/>
      <c r="AV91" s="41"/>
      <c r="AW91" s="41"/>
      <c r="BM91" s="42"/>
      <c r="BN91" s="41"/>
      <c r="BO91" s="41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40B92-0EF8-4ABC-90FC-863187B22865}">
  <dimension ref="A4:O21"/>
  <sheetViews>
    <sheetView workbookViewId="0">
      <selection activeCell="Q12" sqref="Q12"/>
    </sheetView>
  </sheetViews>
  <sheetFormatPr defaultRowHeight="15"/>
  <sheetData>
    <row r="4" spans="1:15">
      <c r="F4" s="9" t="s">
        <v>66</v>
      </c>
    </row>
    <row r="5" spans="1:15">
      <c r="A5" s="1">
        <v>0.5</v>
      </c>
      <c r="B5" s="1">
        <f>100%-A5-C5</f>
        <v>9.9999999999999978E-2</v>
      </c>
      <c r="C5" s="1">
        <v>0.4</v>
      </c>
      <c r="F5">
        <f>IF(B5&gt;=MAX(A5,C5),0,(MAX(A5,C5)-B5)/(2*MAX(A5,C5)+MIN(A5,C5)))</f>
        <v>0.28571428571428575</v>
      </c>
      <c r="I5" s="1">
        <f>A5*(1-F5)</f>
        <v>0.3571428571428571</v>
      </c>
      <c r="J5" s="1">
        <f>100%-I5-K5</f>
        <v>0.35714285714285721</v>
      </c>
      <c r="K5" s="1">
        <f>C5*(1-F5)</f>
        <v>0.2857142857142857</v>
      </c>
    </row>
    <row r="6" spans="1:15">
      <c r="A6" s="1">
        <f>A5-5%</f>
        <v>0.45</v>
      </c>
      <c r="B6" s="1">
        <f>100%-A6-C6</f>
        <v>0.2</v>
      </c>
      <c r="C6" s="1">
        <f>C5-5%</f>
        <v>0.35000000000000003</v>
      </c>
      <c r="F6">
        <f t="shared" ref="F6:F20" si="0">IF(B6&gt;=MAX(A6,C6),0,(MAX(A6,C6)-B6)/(2*MAX(A6,C6)+MIN(A6,C6)))</f>
        <v>0.2</v>
      </c>
      <c r="I6" s="1">
        <f t="shared" ref="I6:I14" si="1">A6*(1-F6)</f>
        <v>0.36000000000000004</v>
      </c>
      <c r="J6" s="1">
        <f t="shared" ref="J6:J21" si="2">100%-I6-K6</f>
        <v>0.35999999999999988</v>
      </c>
      <c r="K6" s="1">
        <f t="shared" ref="K6:K14" si="3">C6*(1-F6)</f>
        <v>0.28000000000000003</v>
      </c>
    </row>
    <row r="7" spans="1:15">
      <c r="A7" s="1">
        <f t="shared" ref="A7:A9" si="4">A6-5%</f>
        <v>0.4</v>
      </c>
      <c r="B7" s="1">
        <f t="shared" ref="B7:B11" si="5">100%-A7-C7</f>
        <v>0.29999999999999993</v>
      </c>
      <c r="C7" s="1">
        <f t="shared" ref="C7:C9" si="6">C6-5%</f>
        <v>0.30000000000000004</v>
      </c>
      <c r="F7">
        <f t="shared" si="0"/>
        <v>9.0909090909090981E-2</v>
      </c>
      <c r="I7" s="1">
        <f t="shared" si="1"/>
        <v>0.36363636363636365</v>
      </c>
      <c r="J7" s="1">
        <f t="shared" si="2"/>
        <v>0.36363636363636359</v>
      </c>
      <c r="K7" s="1">
        <f t="shared" si="3"/>
        <v>0.27272727272727276</v>
      </c>
    </row>
    <row r="8" spans="1:15">
      <c r="A8" s="1">
        <f t="shared" si="4"/>
        <v>0.35000000000000003</v>
      </c>
      <c r="B8" s="1">
        <f t="shared" si="5"/>
        <v>0.39999999999999986</v>
      </c>
      <c r="C8" s="1">
        <f t="shared" si="6"/>
        <v>0.25000000000000006</v>
      </c>
      <c r="F8">
        <f t="shared" si="0"/>
        <v>0</v>
      </c>
      <c r="I8" s="1">
        <f t="shared" si="1"/>
        <v>0.35000000000000003</v>
      </c>
      <c r="J8" s="1">
        <f t="shared" si="2"/>
        <v>0.39999999999999986</v>
      </c>
      <c r="K8" s="1">
        <f t="shared" si="3"/>
        <v>0.25000000000000006</v>
      </c>
    </row>
    <row r="9" spans="1:15">
      <c r="A9" s="1">
        <f t="shared" si="4"/>
        <v>0.30000000000000004</v>
      </c>
      <c r="B9" s="1">
        <f t="shared" si="5"/>
        <v>0.49999999999999989</v>
      </c>
      <c r="C9" s="1">
        <f t="shared" si="6"/>
        <v>0.20000000000000007</v>
      </c>
      <c r="F9">
        <f t="shared" si="0"/>
        <v>0</v>
      </c>
      <c r="I9" s="1">
        <f t="shared" si="1"/>
        <v>0.30000000000000004</v>
      </c>
      <c r="J9" s="1">
        <f t="shared" si="2"/>
        <v>0.49999999999999989</v>
      </c>
      <c r="K9" s="1">
        <f t="shared" si="3"/>
        <v>0.20000000000000007</v>
      </c>
    </row>
    <row r="10" spans="1:15">
      <c r="A10" s="1">
        <f>A9-5%</f>
        <v>0.25000000000000006</v>
      </c>
      <c r="B10" s="1">
        <f>100%-A10-C10</f>
        <v>0.59999999999999987</v>
      </c>
      <c r="C10" s="1">
        <f>C9-5%</f>
        <v>0.15000000000000008</v>
      </c>
      <c r="F10">
        <f t="shared" si="0"/>
        <v>0</v>
      </c>
      <c r="I10" s="1">
        <f t="shared" si="1"/>
        <v>0.25000000000000006</v>
      </c>
      <c r="J10" s="1">
        <f t="shared" si="2"/>
        <v>0.59999999999999987</v>
      </c>
      <c r="K10" s="1">
        <f t="shared" si="3"/>
        <v>0.15000000000000008</v>
      </c>
    </row>
    <row r="11" spans="1:15">
      <c r="A11" s="1">
        <f t="shared" ref="A11" si="7">A10-5%</f>
        <v>0.20000000000000007</v>
      </c>
      <c r="B11" s="1">
        <f t="shared" si="5"/>
        <v>0.69999999999999984</v>
      </c>
      <c r="C11" s="1">
        <f t="shared" ref="C11" si="8">C10-5%</f>
        <v>0.10000000000000007</v>
      </c>
      <c r="F11">
        <f t="shared" si="0"/>
        <v>0</v>
      </c>
      <c r="I11" s="1">
        <f t="shared" si="1"/>
        <v>0.20000000000000007</v>
      </c>
      <c r="J11" s="1">
        <f t="shared" si="2"/>
        <v>0.69999999999999984</v>
      </c>
      <c r="K11" s="1">
        <f t="shared" si="3"/>
        <v>0.10000000000000007</v>
      </c>
    </row>
    <row r="12" spans="1:15">
      <c r="A12" s="1">
        <f>A11-5%</f>
        <v>0.15000000000000008</v>
      </c>
      <c r="B12" s="1">
        <f>100%-A12-C12</f>
        <v>0.79999999999999982</v>
      </c>
      <c r="C12" s="1">
        <f>C11-5%</f>
        <v>5.0000000000000072E-2</v>
      </c>
      <c r="F12">
        <f t="shared" si="0"/>
        <v>0</v>
      </c>
      <c r="I12" s="1">
        <f t="shared" si="1"/>
        <v>0.15000000000000008</v>
      </c>
      <c r="J12" s="1">
        <f t="shared" si="2"/>
        <v>0.79999999999999982</v>
      </c>
      <c r="K12" s="1">
        <f t="shared" si="3"/>
        <v>5.0000000000000072E-2</v>
      </c>
    </row>
    <row r="13" spans="1:15">
      <c r="A13" s="1">
        <f>A12-5%</f>
        <v>0.10000000000000007</v>
      </c>
      <c r="B13" s="1">
        <f>100%-A13-C13</f>
        <v>0.8999999999999998</v>
      </c>
      <c r="C13" s="1">
        <f>C12-5%</f>
        <v>6.9388939039072284E-17</v>
      </c>
      <c r="F13">
        <f t="shared" si="0"/>
        <v>0</v>
      </c>
      <c r="I13" s="1">
        <f t="shared" si="1"/>
        <v>0.10000000000000007</v>
      </c>
      <c r="J13" s="1">
        <f t="shared" si="2"/>
        <v>0.8999999999999998</v>
      </c>
      <c r="K13" s="1">
        <f t="shared" si="3"/>
        <v>6.9388939039072284E-17</v>
      </c>
    </row>
    <row r="14" spans="1:15">
      <c r="A14" s="1">
        <v>0.55000000000000004</v>
      </c>
      <c r="B14" s="1">
        <f>100%-A14-C14</f>
        <v>0.24999999999999994</v>
      </c>
      <c r="C14" s="1">
        <v>0.2</v>
      </c>
      <c r="F14">
        <f t="shared" si="0"/>
        <v>0.23076923076923084</v>
      </c>
      <c r="I14" s="1">
        <f t="shared" si="1"/>
        <v>0.42307692307692307</v>
      </c>
      <c r="J14" s="1">
        <f t="shared" si="2"/>
        <v>0.42307692307692302</v>
      </c>
      <c r="K14" s="1">
        <f t="shared" si="3"/>
        <v>0.15384615384615385</v>
      </c>
    </row>
    <row r="15" spans="1:15">
      <c r="A15" s="1">
        <f>A14+5%</f>
        <v>0.60000000000000009</v>
      </c>
      <c r="B15" s="1">
        <f>100%-A15-C15</f>
        <v>0.1999999999999999</v>
      </c>
      <c r="C15" s="1">
        <v>0.2</v>
      </c>
      <c r="F15">
        <f t="shared" si="0"/>
        <v>0.28571428571428581</v>
      </c>
      <c r="I15" s="1">
        <f t="shared" ref="I15:I19" si="9">A15*(1-F15)</f>
        <v>0.4285714285714286</v>
      </c>
      <c r="J15" s="1">
        <f t="shared" si="2"/>
        <v>0.42857142857142855</v>
      </c>
      <c r="K15" s="1">
        <f t="shared" ref="K15:K19" si="10">C15*(1-F15)</f>
        <v>0.14285714285714285</v>
      </c>
    </row>
    <row r="16" spans="1:15">
      <c r="A16" s="1">
        <f>A15+5%</f>
        <v>0.65000000000000013</v>
      </c>
      <c r="B16" s="1">
        <f>100%-A16-C16</f>
        <v>0.14999999999999986</v>
      </c>
      <c r="C16" s="1">
        <v>0.2</v>
      </c>
      <c r="F16">
        <f t="shared" si="0"/>
        <v>0.33333333333333343</v>
      </c>
      <c r="I16" s="1">
        <f t="shared" si="9"/>
        <v>0.43333333333333335</v>
      </c>
      <c r="J16" s="1">
        <f t="shared" si="2"/>
        <v>0.43333333333333335</v>
      </c>
      <c r="K16" s="1">
        <f t="shared" si="10"/>
        <v>0.1333333333333333</v>
      </c>
      <c r="M16" s="1"/>
      <c r="N16" s="1"/>
      <c r="O16" s="1"/>
    </row>
    <row r="17" spans="1:11">
      <c r="A17" s="1">
        <f t="shared" ref="A17:A19" si="11">A16+5%</f>
        <v>0.70000000000000018</v>
      </c>
      <c r="B17" s="1">
        <f t="shared" ref="B17:B19" si="12">100%-A17-C17</f>
        <v>9.9999999999999811E-2</v>
      </c>
      <c r="C17" s="1">
        <v>0.2</v>
      </c>
      <c r="F17">
        <f t="shared" si="0"/>
        <v>0.37500000000000011</v>
      </c>
      <c r="I17" s="1">
        <f t="shared" si="9"/>
        <v>0.43750000000000006</v>
      </c>
      <c r="J17" s="1">
        <f t="shared" si="2"/>
        <v>0.4375</v>
      </c>
      <c r="K17" s="1">
        <f t="shared" si="10"/>
        <v>0.12499999999999999</v>
      </c>
    </row>
    <row r="18" spans="1:11">
      <c r="A18" s="1">
        <f t="shared" si="11"/>
        <v>0.75000000000000022</v>
      </c>
      <c r="B18" s="1">
        <f t="shared" si="12"/>
        <v>4.9999999999999767E-2</v>
      </c>
      <c r="C18" s="1">
        <v>0.2</v>
      </c>
      <c r="F18">
        <f t="shared" si="0"/>
        <v>0.41176470588235309</v>
      </c>
      <c r="I18" s="1">
        <f t="shared" si="9"/>
        <v>0.44117647058823534</v>
      </c>
      <c r="J18" s="1">
        <f t="shared" si="2"/>
        <v>0.44117647058823534</v>
      </c>
      <c r="K18" s="1">
        <f t="shared" si="10"/>
        <v>0.1176470588235294</v>
      </c>
    </row>
    <row r="19" spans="1:11">
      <c r="A19" s="1">
        <f t="shared" si="11"/>
        <v>0.80000000000000027</v>
      </c>
      <c r="B19" s="1">
        <f t="shared" si="12"/>
        <v>-2.7755575615628914E-16</v>
      </c>
      <c r="C19" s="1">
        <v>0.2</v>
      </c>
      <c r="F19">
        <f t="shared" si="0"/>
        <v>0.44444444444444459</v>
      </c>
      <c r="I19" s="1">
        <f t="shared" si="9"/>
        <v>0.44444444444444442</v>
      </c>
      <c r="J19" s="1">
        <f t="shared" si="2"/>
        <v>0.44444444444444453</v>
      </c>
      <c r="K19" s="1">
        <f t="shared" si="10"/>
        <v>0.11111111111111108</v>
      </c>
    </row>
    <row r="20" spans="1:11">
      <c r="A20" s="1">
        <v>0.5</v>
      </c>
      <c r="B20" s="1">
        <v>0.3</v>
      </c>
      <c r="C20" s="1">
        <v>0.2</v>
      </c>
      <c r="F20">
        <f t="shared" si="0"/>
        <v>0.16666666666666669</v>
      </c>
      <c r="I20" s="1">
        <f t="shared" ref="I20" si="13">A20*(1-F20)</f>
        <v>0.41666666666666663</v>
      </c>
      <c r="J20" s="1">
        <f t="shared" si="2"/>
        <v>0.41666666666666674</v>
      </c>
      <c r="K20" s="1">
        <f t="shared" ref="K20" si="14">C20*(1-F20)</f>
        <v>0.16666666666666666</v>
      </c>
    </row>
    <row r="21" spans="1:11">
      <c r="A21" s="1">
        <v>0.6</v>
      </c>
      <c r="B21" s="1">
        <v>0.4</v>
      </c>
      <c r="C21" s="1">
        <v>0</v>
      </c>
      <c r="F21">
        <f t="shared" ref="F21" si="15">IF(B21&gt;=MAX(A21,C21),0,(MAX(A21,C21)-B21)/(2*MAX(A21,C21)+MIN(A21,C21)))</f>
        <v>0.16666666666666663</v>
      </c>
      <c r="I21" s="1">
        <f t="shared" ref="I21" si="16">A21*(1-F21)</f>
        <v>0.5</v>
      </c>
      <c r="J21" s="1">
        <f t="shared" si="2"/>
        <v>0.5</v>
      </c>
      <c r="K21" s="1">
        <f t="shared" ref="K21" si="17">C21*(1-F21)</f>
        <v>0</v>
      </c>
    </row>
  </sheetData>
  <conditionalFormatting sqref="A5:C5">
    <cfRule type="top10" dxfId="34" priority="42" rank="1"/>
  </conditionalFormatting>
  <conditionalFormatting sqref="A6:C6">
    <cfRule type="top10" dxfId="33" priority="41" rank="1"/>
  </conditionalFormatting>
  <conditionalFormatting sqref="A7:C7">
    <cfRule type="top10" dxfId="32" priority="40" rank="1"/>
  </conditionalFormatting>
  <conditionalFormatting sqref="A8:C8">
    <cfRule type="top10" dxfId="31" priority="39" rank="1"/>
  </conditionalFormatting>
  <conditionalFormatting sqref="A9:C9">
    <cfRule type="top10" dxfId="30" priority="38" rank="1"/>
  </conditionalFormatting>
  <conditionalFormatting sqref="A10:C10">
    <cfRule type="top10" dxfId="29" priority="37" rank="1"/>
  </conditionalFormatting>
  <conditionalFormatting sqref="A11:C11">
    <cfRule type="top10" dxfId="28" priority="36" rank="1"/>
  </conditionalFormatting>
  <conditionalFormatting sqref="A12:C12">
    <cfRule type="top10" dxfId="27" priority="35" rank="1"/>
  </conditionalFormatting>
  <conditionalFormatting sqref="I5:K5">
    <cfRule type="top10" dxfId="26" priority="30" rank="1"/>
  </conditionalFormatting>
  <conditionalFormatting sqref="I6:K6">
    <cfRule type="top10" dxfId="25" priority="29" rank="1"/>
  </conditionalFormatting>
  <conditionalFormatting sqref="I7:K7">
    <cfRule type="top10" dxfId="24" priority="28" rank="1"/>
  </conditionalFormatting>
  <conditionalFormatting sqref="I8:K8">
    <cfRule type="top10" dxfId="23" priority="27" rank="1"/>
  </conditionalFormatting>
  <conditionalFormatting sqref="I9:K9">
    <cfRule type="top10" dxfId="22" priority="26" rank="1"/>
  </conditionalFormatting>
  <conditionalFormatting sqref="I10:K10">
    <cfRule type="top10" dxfId="21" priority="25" rank="1"/>
  </conditionalFormatting>
  <conditionalFormatting sqref="I11:K11">
    <cfRule type="top10" dxfId="20" priority="24" rank="1"/>
  </conditionalFormatting>
  <conditionalFormatting sqref="I12:K12">
    <cfRule type="top10" dxfId="19" priority="23" rank="1"/>
  </conditionalFormatting>
  <conditionalFormatting sqref="I13:K13">
    <cfRule type="top10" dxfId="18" priority="22" rank="1"/>
  </conditionalFormatting>
  <conditionalFormatting sqref="A13:C13">
    <cfRule type="top10" dxfId="17" priority="105" rank="1"/>
  </conditionalFormatting>
  <conditionalFormatting sqref="A14:C14">
    <cfRule type="top10" dxfId="16" priority="20" rank="1"/>
  </conditionalFormatting>
  <conditionalFormatting sqref="A15:C15">
    <cfRule type="top10" dxfId="15" priority="19" rank="1"/>
  </conditionalFormatting>
  <conditionalFormatting sqref="A16:C16">
    <cfRule type="top10" dxfId="14" priority="18" rank="1"/>
  </conditionalFormatting>
  <conditionalFormatting sqref="A17:C17">
    <cfRule type="top10" dxfId="13" priority="17" rank="1"/>
  </conditionalFormatting>
  <conditionalFormatting sqref="A18:C18">
    <cfRule type="top10" dxfId="12" priority="16" rank="1"/>
  </conditionalFormatting>
  <conditionalFormatting sqref="A19:C19">
    <cfRule type="top10" dxfId="11" priority="15" rank="1"/>
  </conditionalFormatting>
  <conditionalFormatting sqref="I14:K14">
    <cfRule type="top10" dxfId="10" priority="14" rank="1"/>
  </conditionalFormatting>
  <conditionalFormatting sqref="I15:K15">
    <cfRule type="top10" dxfId="9" priority="13" rank="1"/>
  </conditionalFormatting>
  <conditionalFormatting sqref="I16:K16">
    <cfRule type="top10" dxfId="8" priority="12" rank="1"/>
  </conditionalFormatting>
  <conditionalFormatting sqref="I17:K17">
    <cfRule type="top10" dxfId="7" priority="11" rank="1"/>
  </conditionalFormatting>
  <conditionalFormatting sqref="I18:K18">
    <cfRule type="top10" dxfId="6" priority="10" rank="1"/>
  </conditionalFormatting>
  <conditionalFormatting sqref="M16:O16">
    <cfRule type="top10" dxfId="5" priority="8" rank="1"/>
  </conditionalFormatting>
  <conditionalFormatting sqref="I19:K19">
    <cfRule type="top10" dxfId="4" priority="6" rank="1"/>
  </conditionalFormatting>
  <conditionalFormatting sqref="A20:C20">
    <cfRule type="top10" dxfId="3" priority="4" rank="1"/>
  </conditionalFormatting>
  <conditionalFormatting sqref="A21:C21">
    <cfRule type="top10" dxfId="2" priority="3" rank="1"/>
  </conditionalFormatting>
  <conditionalFormatting sqref="I20:K20">
    <cfRule type="top10" dxfId="1" priority="2" rank="1"/>
  </conditionalFormatting>
  <conditionalFormatting sqref="I21:K21">
    <cfRule type="top10" dxfId="0" priority="1" rank="1"/>
  </conditionalFormatting>
  <pageMargins left="0.7" right="0.7" top="0.75" bottom="0.75" header="0.3" footer="0.3"/>
  <ignoredErrors>
    <ignoredError sqref="B6:B1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WCD I_our</vt:lpstr>
      <vt:lpstr>WCD II_our</vt:lpstr>
      <vt:lpstr>Yixin_our</vt:lpstr>
      <vt:lpstr>Yixin_part</vt:lpstr>
      <vt:lpstr>XBD_part</vt:lpstr>
      <vt:lpstr>Aibank_part</vt:lpstr>
      <vt:lpstr>Offcn_part</vt:lpstr>
      <vt:lpstr>WCD I_our--rr</vt:lpstr>
      <vt:lpstr>WCD II_our--rr</vt:lpstr>
      <vt:lpstr>Yixin_our--rr</vt:lpstr>
      <vt:lpstr>Yixin_part--rr</vt:lpstr>
      <vt:lpstr>XBD_part--rr</vt:lpstr>
      <vt:lpstr>Aibank_part--rr</vt:lpstr>
      <vt:lpstr>Offcn_part--rr</vt:lpstr>
      <vt:lpstr>macro</vt:lpstr>
      <vt:lpstr>macro-copy</vt:lpstr>
      <vt:lpstr>likeqiang</vt:lpstr>
      <vt:lpstr>cpi</vt:lpstr>
      <vt:lpstr>housing</vt:lpstr>
      <vt:lpstr>Delta</vt:lpstr>
      <vt:lpstr>regress</vt:lpstr>
      <vt:lpstr>Sheet1</vt:lpstr>
      <vt:lpstr>car</vt:lpstr>
      <vt:lpstr>Sheet3</vt:lpstr>
      <vt:lpstr>bus</vt:lpstr>
      <vt:lpstr>per</vt:lpstr>
      <vt:lpstr>edu</vt:lpstr>
      <vt:lpstr>regress (2)</vt:lpstr>
      <vt:lpstr>smoothing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Korkiat Sermsaksakul</dc:creator>
  <cp:lastModifiedBy>Korkiat Sermsaksakul</cp:lastModifiedBy>
  <dcterms:created xsi:type="dcterms:W3CDTF">2015-06-05T18:17:20Z</dcterms:created>
  <dcterms:modified xsi:type="dcterms:W3CDTF">2021-12-15T14:17:12Z</dcterms:modified>
</cp:coreProperties>
</file>